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ciq\templates\"/>
    </mc:Choice>
  </mc:AlternateContent>
  <xr:revisionPtr revIDLastSave="0" documentId="13_ncr:1_{376D6EE5-FB92-4D78-B7DB-4CE1666FE375}" xr6:coauthVersionLast="47" xr6:coauthVersionMax="47" xr10:uidLastSave="{00000000-0000-0000-0000-000000000000}"/>
  <bookViews>
    <workbookView xWindow="-28920" yWindow="-990" windowWidth="29040" windowHeight="17520" activeTab="2" xr2:uid="{00000000-000D-0000-FFFF-FFFF00000000}"/>
  </bookViews>
  <sheets>
    <sheet name="Input_Raw" sheetId="45" r:id="rId1"/>
    <sheet name="_CIQHiddenCacheSheet" sheetId="51" state="veryHidden" r:id="rId2"/>
    <sheet name="Input" sheetId="49" r:id="rId3"/>
    <sheet name="Financial Statements" sheetId="37" r:id="rId4"/>
    <sheet name="Common Size" sheetId="40" r:id="rId5"/>
    <sheet name="Detailed Comps" sheetId="3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3" hidden="1">'Financial Statements'!#REF!</definedName>
    <definedName name="Ccy">Input!$B$7</definedName>
    <definedName name="CIQWBGuid" hidden="1">"a18deb12-4ccd-43a8-86c6-8fe39603f4a3"</definedName>
    <definedName name="CIQWBInfo" hidden="1">"{ ""CIQVersion"":""9.52.4409.4666"" }"</definedName>
    <definedName name="Conv">Input!$B$8</definedName>
    <definedName name="Date">Input!$B$6</definedName>
    <definedName name="ExternalData_1" localSheetId="2" hidden="1">Input!#REF!</definedName>
    <definedName name="ExternalData_1" localSheetId="0" hidden="1">Input_Raw!$A$1:$B$6</definedName>
    <definedName name="InputTicker">Input!$B$2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Statements'!$A$1</definedName>
    <definedName name="IQB_BOOKMARK_LOCATION_1" hidden="1">'Financial Statements'!#REF!</definedName>
    <definedName name="IQB_BOOKMARK_LOCATION_2" hidden="1">'Financial Statements'!#REF!</definedName>
    <definedName name="IQB_CURRENT_BOOKMARK" hidden="1">1</definedName>
    <definedName name="IQRA7" hidden="1">"$A$8:$A$11"</definedName>
    <definedName name="IQRB7" hidden="1">"$B$8:$B$11"</definedName>
    <definedName name="IQRBenchmarkAI6" hidden="1">[4]Benchmark!$AI$7</definedName>
    <definedName name="IQRBenchmarkAJ6" hidden="1">[4]Benchmark!$AJ$7</definedName>
    <definedName name="IQRBenchmarkAL6" hidden="1">[4]Benchmark!$AL$7</definedName>
    <definedName name="IQRBenchmarkAM6" hidden="1">[4]Benchmark!$AM$7</definedName>
    <definedName name="IQRBenchmarkAO6" hidden="1">[4]Benchmark!$AO$7</definedName>
    <definedName name="IQRBenchmarkAP6" hidden="1">[4]Benchmark!$AP$7</definedName>
    <definedName name="IQRBenchmarkAR6" hidden="1">[4]Benchmark!$AR$7</definedName>
    <definedName name="IQRBenchmarkAS6" hidden="1">[4]Benchmark!$AS$7</definedName>
    <definedName name="IQRBenchmarkAU6" hidden="1">[4]Benchmark!$AU$7</definedName>
    <definedName name="IQRBenchmarkAV6" hidden="1">[4]Benchmark!$AV$7</definedName>
    <definedName name="IQRBenchmarkAX6" hidden="1">[4]Benchmark!$AX$7</definedName>
    <definedName name="IQRBenchmarkAY6" hidden="1">[4]Benchmark!$AY$7</definedName>
    <definedName name="IQRBenchmarkBA6" hidden="1">[4]Benchmark!$BA$7</definedName>
    <definedName name="IQRBenchmarkBB6" hidden="1">[4]Benchmark!$BB$7</definedName>
    <definedName name="IQRBenchmarkBD6" hidden="1">[4]Benchmark!$BD$7</definedName>
    <definedName name="IQRBenchmarkBE6" hidden="1">[4]Benchmark!$BE$7</definedName>
    <definedName name="IQRBenchmarkBG6" hidden="1">[4]Benchmark!$BG$7</definedName>
    <definedName name="IQRBenchmarkBH6" hidden="1">[4]Benchmark!$BH$7</definedName>
    <definedName name="IQRBenchmarkBJ6" hidden="1">[4]Benchmark!$BJ$7</definedName>
    <definedName name="IQRBenchmarkBK6" hidden="1">[4]Benchmark!$BK$7</definedName>
    <definedName name="IQRBenchmarkBM6" hidden="1">[4]Benchmark!$BM$7</definedName>
    <definedName name="IQRBenchmarkBN6" hidden="1">[4]Benchmark!$BN$7</definedName>
    <definedName name="IQRC7" hidden="1">"$C$8:$C$11"</definedName>
    <definedName name="IQRCapitalStructureDetailsU34" hidden="1">'[1]Capital Structure Details'!$U$35:$U$59</definedName>
    <definedName name="IQRCapitalStructureDetailsU5" hidden="1">'[1]Capital Structure Details'!$U$6:$U$30</definedName>
    <definedName name="IQRCapitalStructureDetailsU63" hidden="1">'[1]Capital Structure Details'!$U$64:$U$88</definedName>
    <definedName name="IQRD7" hidden="1">"$D$8:$D$11"</definedName>
    <definedName name="IQRDataA8" hidden="1">[2]Data!$A$9:$A$261</definedName>
    <definedName name="IQRDataB8" hidden="1">[2]Data!$B$9:$B$261</definedName>
    <definedName name="IQRDataC8" hidden="1">[2]Data!$C$9:$C$261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'[3]Growth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'[3]Momentum Model'!$A$10</definedName>
    <definedName name="IQRPortfolioAI6" hidden="1">[4]Portfolio!$AI$7</definedName>
    <definedName name="IQRPortfolioAJ6" hidden="1">[4]Portfolio!$AJ$7</definedName>
    <definedName name="IQRPortfolioAL6" hidden="1">[4]Portfolio!$AL$7</definedName>
    <definedName name="IQRPortfolioAM6" hidden="1">[4]Portfolio!$AM$7</definedName>
    <definedName name="IQRPortfolioAO6" hidden="1">[4]Portfolio!$AO$7</definedName>
    <definedName name="IQRPortfolioAP6" hidden="1">[4]Portfolio!$AP$7</definedName>
    <definedName name="IQRPortfolioAR6" hidden="1">[4]Portfolio!$AR$7</definedName>
    <definedName name="IQRPortfolioAS6" hidden="1">[4]Portfolio!$AS$7</definedName>
    <definedName name="IQRPortfolioAU6" hidden="1">[4]Portfolio!$AU$7</definedName>
    <definedName name="IQRPortfolioAV6" hidden="1">[4]Portfolio!$AV$7</definedName>
    <definedName name="IQRPortfolioAX6" hidden="1">[4]Portfolio!$AX$7</definedName>
    <definedName name="IQRPortfolioAY6" hidden="1">[4]Portfolio!$AY$7</definedName>
    <definedName name="IQRPortfolioBA6" hidden="1">[4]Portfolio!$BA$7</definedName>
    <definedName name="IQRPortfolioBB6" hidden="1">[4]Portfolio!$BB$7</definedName>
    <definedName name="IQRPortfolioBD6" hidden="1">[4]Portfolio!$BD$7</definedName>
    <definedName name="IQRPortfolioBE6" hidden="1">[4]Portfolio!$BE$7</definedName>
    <definedName name="IQRPortfolioBG6" hidden="1">[4]Portfolio!$BG$7</definedName>
    <definedName name="IQRPortfolioBH6" hidden="1">[4]Portfolio!$BH$7</definedName>
    <definedName name="IQRPortfolioBJ6" hidden="1">[4]Portfolio!$BJ$7</definedName>
    <definedName name="IQRPortfolioBK6" hidden="1">[4]Portfolio!$BK$7</definedName>
    <definedName name="IQRPortfolioBM6" hidden="1">[4]Portfolio!$BM$7</definedName>
    <definedName name="IQRPortfolioBN6" hidden="1">[4]Portfolio!$BN$7</definedName>
    <definedName name="IQRQualityModelA9" hidden="1">'[3]Quality Model'!$A$10</definedName>
    <definedName name="IQRValueModelA9" hidden="1">'[3]Value Model'!$A$10</definedName>
    <definedName name="Languages">OFFSET(#REF!,,,#REF!)</definedName>
    <definedName name="_xlnm.Print_Area" localSheetId="4">'Common Size'!$A$2:$M$55,'Common Size'!$A$56:$M$121</definedName>
    <definedName name="_xlnm.Print_Area" localSheetId="5">'Detailed Comps'!$A$1:$CH$10</definedName>
    <definedName name="_xlnm.Print_Area" localSheetId="3">'Financial Statements'!$A$1:$M$182,'Financial Statements'!$A$183:$M$280,'Financial Statements'!$A$281:$M$346,'Financial Statements'!$A$370:$M$471,'Financial Statements'!$A$473:$M$536</definedName>
    <definedName name="_xlnm.Print_Titles" localSheetId="4">'Common Size'!#REF!</definedName>
    <definedName name="_xlnm.Print_Titles" localSheetId="5">'Detailed Comps'!$A:$D</definedName>
    <definedName name="_xlnm.Print_Titles" localSheetId="3">'Financial Statements'!#REF!</definedName>
    <definedName name="SPWS_WBID">"0D145571-4AA7-4C6E-B8EB-4DF0FED2B8BC"</definedName>
    <definedName name="SPWS_WSID" localSheetId="4" hidden="1">"74B14380-D945-4DA9-AF4C-09AEA4A7FF0E"</definedName>
    <definedName name="SPWS_WSID" localSheetId="3" hidden="1">"57DB6723-E5BE-4B4A-A101-4BA9B54D516F"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inancials_input_8f7c566d-870a-47f1-bc0e-bdda7aca83b5" name="financials_input" connection="Query - financials_inpu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40" l="1"/>
  <c r="D1" i="40"/>
  <c r="E1" i="40"/>
  <c r="F1" i="40"/>
  <c r="G1" i="40"/>
  <c r="H1" i="40"/>
  <c r="I1" i="40"/>
  <c r="J1" i="40"/>
  <c r="K1" i="40"/>
  <c r="L1" i="40"/>
  <c r="A10" i="38"/>
  <c r="M472" i="37"/>
  <c r="B472" i="37"/>
  <c r="L472" i="37"/>
  <c r="C472" i="37"/>
  <c r="K472" i="37"/>
  <c r="J472" i="37"/>
  <c r="I472" i="37"/>
  <c r="D472" i="37"/>
  <c r="H472" i="37"/>
  <c r="G472" i="37"/>
  <c r="F472" i="37"/>
  <c r="E472" i="37"/>
  <c r="N2" i="49"/>
  <c r="E2" i="49"/>
  <c r="F2" i="49" s="1"/>
  <c r="G2" i="49" s="1"/>
  <c r="H2" i="49" s="1"/>
  <c r="I2" i="49" s="1"/>
  <c r="J2" i="49" s="1"/>
  <c r="K2" i="49" s="1"/>
  <c r="L2" i="49" s="1"/>
  <c r="M2" i="49" s="1"/>
  <c r="M536" i="37"/>
  <c r="M534" i="37"/>
  <c r="M532" i="37"/>
  <c r="M530" i="37"/>
  <c r="M528" i="37"/>
  <c r="M526" i="37"/>
  <c r="M524" i="37"/>
  <c r="M522" i="37"/>
  <c r="M520" i="37"/>
  <c r="M518" i="37"/>
  <c r="M516" i="37"/>
  <c r="M514" i="37"/>
  <c r="M512" i="37"/>
  <c r="M510" i="37"/>
  <c r="M508" i="37"/>
  <c r="M506" i="37"/>
  <c r="M504" i="37"/>
  <c r="M502" i="37"/>
  <c r="M500" i="37"/>
  <c r="M498" i="37"/>
  <c r="M496" i="37"/>
  <c r="M494" i="37"/>
  <c r="M492" i="37"/>
  <c r="M490" i="37"/>
  <c r="M488" i="37"/>
  <c r="M486" i="37"/>
  <c r="M484" i="37"/>
  <c r="M482" i="37"/>
  <c r="M480" i="37"/>
  <c r="M471" i="37"/>
  <c r="M469" i="37"/>
  <c r="M467" i="37"/>
  <c r="M465" i="37"/>
  <c r="M463" i="37"/>
  <c r="M461" i="37"/>
  <c r="M459" i="37"/>
  <c r="M457" i="37"/>
  <c r="M455" i="37"/>
  <c r="M453" i="37"/>
  <c r="M451" i="37"/>
  <c r="M449" i="37"/>
  <c r="M447" i="37"/>
  <c r="M445" i="37"/>
  <c r="M443" i="37"/>
  <c r="M441" i="37"/>
  <c r="M439" i="37"/>
  <c r="M437" i="37"/>
  <c r="M435" i="37"/>
  <c r="M433" i="37"/>
  <c r="M431" i="37"/>
  <c r="M429" i="37"/>
  <c r="M427" i="37"/>
  <c r="M425" i="37"/>
  <c r="M423" i="37"/>
  <c r="M421" i="37"/>
  <c r="M419" i="37"/>
  <c r="M417" i="37"/>
  <c r="M415" i="37"/>
  <c r="M413" i="37"/>
  <c r="M411" i="37"/>
  <c r="M409" i="37"/>
  <c r="M407" i="37"/>
  <c r="M405" i="37"/>
  <c r="M403" i="37"/>
  <c r="M401" i="37"/>
  <c r="M399" i="37"/>
  <c r="M397" i="37"/>
  <c r="M395" i="37"/>
  <c r="M393" i="37"/>
  <c r="M391" i="37"/>
  <c r="M389" i="37"/>
  <c r="M387" i="37"/>
  <c r="M385" i="37"/>
  <c r="M383" i="37"/>
  <c r="M381" i="37"/>
  <c r="M379" i="37"/>
  <c r="M377" i="37"/>
  <c r="M375" i="37"/>
  <c r="M373" i="37"/>
  <c r="M371" i="37"/>
  <c r="M369" i="37"/>
  <c r="M367" i="37"/>
  <c r="M365" i="37"/>
  <c r="M363" i="37"/>
  <c r="M361" i="37"/>
  <c r="M359" i="37"/>
  <c r="M357" i="37"/>
  <c r="M355" i="37"/>
  <c r="M353" i="37"/>
  <c r="M351" i="37"/>
  <c r="M349" i="37"/>
  <c r="M347" i="37"/>
  <c r="M345" i="37"/>
  <c r="M343" i="37"/>
  <c r="M341" i="37"/>
  <c r="M339" i="37"/>
  <c r="M337" i="37"/>
  <c r="M335" i="37"/>
  <c r="M333" i="37"/>
  <c r="M331" i="37"/>
  <c r="M329" i="37"/>
  <c r="M327" i="37"/>
  <c r="M325" i="37"/>
  <c r="M323" i="37"/>
  <c r="M321" i="37"/>
  <c r="M319" i="37"/>
  <c r="M317" i="37"/>
  <c r="M315" i="37"/>
  <c r="M313" i="37"/>
  <c r="M311" i="37"/>
  <c r="M309" i="37"/>
  <c r="M307" i="37"/>
  <c r="M305" i="37"/>
  <c r="M303" i="37"/>
  <c r="M301" i="37"/>
  <c r="M299" i="37"/>
  <c r="M297" i="37"/>
  <c r="M295" i="37"/>
  <c r="M293" i="37"/>
  <c r="M291" i="37"/>
  <c r="M289" i="37"/>
  <c r="M287" i="37"/>
  <c r="M285" i="37"/>
  <c r="M283" i="37"/>
  <c r="L536" i="37"/>
  <c r="L534" i="37"/>
  <c r="L532" i="37"/>
  <c r="L530" i="37"/>
  <c r="L528" i="37"/>
  <c r="L526" i="37"/>
  <c r="L524" i="37"/>
  <c r="L522" i="37"/>
  <c r="L520" i="37"/>
  <c r="L518" i="37"/>
  <c r="L516" i="37"/>
  <c r="L514" i="37"/>
  <c r="L512" i="37"/>
  <c r="L510" i="37"/>
  <c r="L508" i="37"/>
  <c r="L506" i="37"/>
  <c r="L504" i="37"/>
  <c r="L502" i="37"/>
  <c r="L500" i="37"/>
  <c r="L498" i="37"/>
  <c r="L496" i="37"/>
  <c r="L494" i="37"/>
  <c r="L492" i="37"/>
  <c r="L490" i="37"/>
  <c r="L488" i="37"/>
  <c r="L486" i="37"/>
  <c r="L484" i="37"/>
  <c r="L482" i="37"/>
  <c r="L480" i="37"/>
  <c r="L471" i="37"/>
  <c r="L469" i="37"/>
  <c r="L467" i="37"/>
  <c r="L465" i="37"/>
  <c r="L463" i="37"/>
  <c r="L461" i="37"/>
  <c r="L459" i="37"/>
  <c r="L457" i="37"/>
  <c r="L455" i="37"/>
  <c r="L453" i="37"/>
  <c r="L451" i="37"/>
  <c r="L449" i="37"/>
  <c r="L447" i="37"/>
  <c r="L445" i="37"/>
  <c r="L443" i="37"/>
  <c r="K536" i="37"/>
  <c r="K534" i="37"/>
  <c r="K532" i="37"/>
  <c r="K530" i="37"/>
  <c r="K528" i="37"/>
  <c r="K526" i="37"/>
  <c r="K524" i="37"/>
  <c r="K522" i="37"/>
  <c r="K520" i="37"/>
  <c r="K518" i="37"/>
  <c r="K516" i="37"/>
  <c r="K514" i="37"/>
  <c r="K512" i="37"/>
  <c r="K510" i="37"/>
  <c r="K508" i="37"/>
  <c r="K506" i="37"/>
  <c r="K504" i="37"/>
  <c r="K502" i="37"/>
  <c r="K500" i="37"/>
  <c r="K498" i="37"/>
  <c r="K496" i="37"/>
  <c r="K494" i="37"/>
  <c r="K492" i="37"/>
  <c r="K490" i="37"/>
  <c r="K488" i="37"/>
  <c r="K486" i="37"/>
  <c r="K484" i="37"/>
  <c r="K482" i="37"/>
  <c r="K480" i="37"/>
  <c r="K471" i="37"/>
  <c r="K469" i="37"/>
  <c r="K467" i="37"/>
  <c r="K465" i="37"/>
  <c r="K463" i="37"/>
  <c r="K461" i="37"/>
  <c r="K459" i="37"/>
  <c r="K457" i="37"/>
  <c r="K455" i="37"/>
  <c r="K453" i="37"/>
  <c r="K451" i="37"/>
  <c r="K449" i="37"/>
  <c r="K447" i="37"/>
  <c r="K445" i="37"/>
  <c r="K443" i="37"/>
  <c r="K441" i="37"/>
  <c r="K439" i="37"/>
  <c r="K437" i="37"/>
  <c r="K435" i="37"/>
  <c r="K433" i="37"/>
  <c r="K431" i="37"/>
  <c r="K429" i="37"/>
  <c r="K427" i="37"/>
  <c r="K425" i="37"/>
  <c r="K423" i="37"/>
  <c r="K421" i="37"/>
  <c r="K419" i="37"/>
  <c r="K417" i="37"/>
  <c r="K415" i="37"/>
  <c r="K413" i="37"/>
  <c r="K411" i="37"/>
  <c r="K409" i="37"/>
  <c r="K407" i="37"/>
  <c r="K405" i="37"/>
  <c r="K403" i="37"/>
  <c r="K401" i="37"/>
  <c r="K399" i="37"/>
  <c r="K397" i="37"/>
  <c r="K395" i="37"/>
  <c r="K393" i="37"/>
  <c r="K391" i="37"/>
  <c r="K389" i="37"/>
  <c r="K387" i="37"/>
  <c r="K385" i="37"/>
  <c r="K383" i="37"/>
  <c r="K381" i="37"/>
  <c r="K379" i="37"/>
  <c r="K377" i="37"/>
  <c r="K375" i="37"/>
  <c r="J536" i="37"/>
  <c r="J534" i="37"/>
  <c r="J532" i="37"/>
  <c r="J530" i="37"/>
  <c r="J528" i="37"/>
  <c r="J526" i="37"/>
  <c r="J524" i="37"/>
  <c r="J522" i="37"/>
  <c r="J520" i="37"/>
  <c r="J518" i="37"/>
  <c r="J516" i="37"/>
  <c r="J514" i="37"/>
  <c r="J512" i="37"/>
  <c r="J510" i="37"/>
  <c r="J508" i="37"/>
  <c r="J506" i="37"/>
  <c r="J504" i="37"/>
  <c r="J502" i="37"/>
  <c r="J500" i="37"/>
  <c r="J498" i="37"/>
  <c r="J496" i="37"/>
  <c r="J494" i="37"/>
  <c r="J492" i="37"/>
  <c r="J490" i="37"/>
  <c r="J488" i="37"/>
  <c r="J486" i="37"/>
  <c r="J484" i="37"/>
  <c r="J482" i="37"/>
  <c r="J480" i="37"/>
  <c r="J471" i="37"/>
  <c r="J469" i="37"/>
  <c r="J467" i="37"/>
  <c r="I536" i="37"/>
  <c r="I534" i="37"/>
  <c r="I532" i="37"/>
  <c r="H536" i="37"/>
  <c r="H534" i="37"/>
  <c r="H532" i="37"/>
  <c r="H530" i="37"/>
  <c r="H528" i="37"/>
  <c r="H526" i="37"/>
  <c r="H524" i="37"/>
  <c r="H522" i="37"/>
  <c r="H520" i="37"/>
  <c r="H518" i="37"/>
  <c r="H516" i="37"/>
  <c r="H514" i="37"/>
  <c r="H512" i="37"/>
  <c r="H510" i="37"/>
  <c r="H508" i="37"/>
  <c r="H506" i="37"/>
  <c r="H504" i="37"/>
  <c r="H502" i="37"/>
  <c r="H500" i="37"/>
  <c r="H498" i="37"/>
  <c r="H496" i="37"/>
  <c r="H494" i="37"/>
  <c r="H492" i="37"/>
  <c r="H490" i="37"/>
  <c r="H488" i="37"/>
  <c r="H486" i="37"/>
  <c r="H484" i="37"/>
  <c r="H482" i="37"/>
  <c r="H480" i="37"/>
  <c r="H471" i="37"/>
  <c r="H469" i="37"/>
  <c r="H467" i="37"/>
  <c r="H465" i="37"/>
  <c r="H463" i="37"/>
  <c r="H461" i="37"/>
  <c r="H459" i="37"/>
  <c r="H457" i="37"/>
  <c r="H455" i="37"/>
  <c r="H453" i="37"/>
  <c r="H451" i="37"/>
  <c r="H449" i="37"/>
  <c r="H447" i="37"/>
  <c r="H445" i="37"/>
  <c r="H443" i="37"/>
  <c r="H441" i="37"/>
  <c r="H439" i="37"/>
  <c r="H437" i="37"/>
  <c r="H435" i="37"/>
  <c r="H433" i="37"/>
  <c r="H431" i="37"/>
  <c r="H429" i="37"/>
  <c r="H427" i="37"/>
  <c r="H425" i="37"/>
  <c r="H423" i="37"/>
  <c r="H421" i="37"/>
  <c r="H419" i="37"/>
  <c r="H417" i="37"/>
  <c r="G536" i="37"/>
  <c r="G534" i="37"/>
  <c r="G532" i="37"/>
  <c r="G530" i="37"/>
  <c r="G528" i="37"/>
  <c r="G526" i="37"/>
  <c r="G524" i="37"/>
  <c r="G522" i="37"/>
  <c r="G520" i="37"/>
  <c r="G518" i="37"/>
  <c r="G516" i="37"/>
  <c r="G514" i="37"/>
  <c r="G512" i="37"/>
  <c r="G510" i="37"/>
  <c r="G508" i="37"/>
  <c r="G506" i="37"/>
  <c r="G504" i="37"/>
  <c r="G502" i="37"/>
  <c r="G500" i="37"/>
  <c r="G498" i="37"/>
  <c r="G496" i="37"/>
  <c r="G494" i="37"/>
  <c r="G492" i="37"/>
  <c r="G490" i="37"/>
  <c r="G488" i="37"/>
  <c r="G486" i="37"/>
  <c r="G484" i="37"/>
  <c r="G482" i="37"/>
  <c r="G480" i="37"/>
  <c r="G471" i="37"/>
  <c r="G469" i="37"/>
  <c r="G467" i="37"/>
  <c r="G465" i="37"/>
  <c r="G463" i="37"/>
  <c r="G461" i="37"/>
  <c r="G459" i="37"/>
  <c r="G457" i="37"/>
  <c r="G455" i="37"/>
  <c r="G453" i="37"/>
  <c r="G451" i="37"/>
  <c r="G449" i="37"/>
  <c r="G447" i="37"/>
  <c r="G445" i="37"/>
  <c r="G443" i="37"/>
  <c r="G441" i="37"/>
  <c r="G439" i="37"/>
  <c r="G437" i="37"/>
  <c r="G435" i="37"/>
  <c r="G433" i="37"/>
  <c r="G431" i="37"/>
  <c r="G429" i="37"/>
  <c r="G427" i="37"/>
  <c r="G425" i="37"/>
  <c r="G423" i="37"/>
  <c r="G421" i="37"/>
  <c r="G419" i="37"/>
  <c r="G417" i="37"/>
  <c r="G415" i="37"/>
  <c r="G413" i="37"/>
  <c r="G411" i="37"/>
  <c r="G409" i="37"/>
  <c r="G407" i="37"/>
  <c r="G405" i="37"/>
  <c r="G403" i="37"/>
  <c r="G401" i="37"/>
  <c r="G399" i="37"/>
  <c r="G397" i="37"/>
  <c r="G395" i="37"/>
  <c r="G393" i="37"/>
  <c r="G391" i="37"/>
  <c r="G389" i="37"/>
  <c r="G387" i="37"/>
  <c r="G385" i="37"/>
  <c r="G383" i="37"/>
  <c r="G381" i="37"/>
  <c r="G379" i="37"/>
  <c r="G377" i="37"/>
  <c r="G375" i="37"/>
  <c r="G373" i="37"/>
  <c r="G371" i="37"/>
  <c r="G369" i="37"/>
  <c r="G367" i="37"/>
  <c r="G365" i="37"/>
  <c r="G363" i="37"/>
  <c r="G361" i="37"/>
  <c r="G359" i="37"/>
  <c r="G357" i="37"/>
  <c r="G355" i="37"/>
  <c r="G353" i="37"/>
  <c r="G351" i="37"/>
  <c r="G349" i="37"/>
  <c r="G347" i="37"/>
  <c r="G345" i="37"/>
  <c r="G343" i="37"/>
  <c r="G341" i="37"/>
  <c r="G339" i="37"/>
  <c r="G337" i="37"/>
  <c r="G335" i="37"/>
  <c r="G333" i="37"/>
  <c r="G331" i="37"/>
  <c r="G329" i="37"/>
  <c r="G327" i="37"/>
  <c r="F536" i="37"/>
  <c r="F534" i="37"/>
  <c r="F532" i="37"/>
  <c r="F530" i="37"/>
  <c r="F528" i="37"/>
  <c r="F526" i="37"/>
  <c r="F524" i="37"/>
  <c r="F522" i="37"/>
  <c r="F520" i="37"/>
  <c r="F518" i="37"/>
  <c r="F516" i="37"/>
  <c r="F514" i="37"/>
  <c r="F512" i="37"/>
  <c r="F510" i="37"/>
  <c r="F508" i="37"/>
  <c r="F506" i="37"/>
  <c r="F504" i="37"/>
  <c r="F502" i="37"/>
  <c r="F500" i="37"/>
  <c r="F498" i="37"/>
  <c r="F496" i="37"/>
  <c r="F494" i="37"/>
  <c r="F492" i="37"/>
  <c r="F490" i="37"/>
  <c r="F488" i="37"/>
  <c r="F486" i="37"/>
  <c r="F484" i="37"/>
  <c r="F482" i="37"/>
  <c r="F480" i="37"/>
  <c r="E536" i="37"/>
  <c r="E534" i="37"/>
  <c r="E532" i="37"/>
  <c r="E530" i="37"/>
  <c r="E528" i="37"/>
  <c r="E526" i="37"/>
  <c r="E524" i="37"/>
  <c r="E522" i="37"/>
  <c r="E520" i="37"/>
  <c r="E518" i="37"/>
  <c r="E516" i="37"/>
  <c r="E514" i="37"/>
  <c r="E512" i="37"/>
  <c r="E510" i="37"/>
  <c r="E508" i="37"/>
  <c r="E506" i="37"/>
  <c r="E504" i="37"/>
  <c r="E502" i="37"/>
  <c r="E500" i="37"/>
  <c r="E498" i="37"/>
  <c r="E496" i="37"/>
  <c r="E494" i="37"/>
  <c r="E492" i="37"/>
  <c r="E490" i="37"/>
  <c r="E488" i="37"/>
  <c r="E486" i="37"/>
  <c r="E484" i="37"/>
  <c r="E482" i="37"/>
  <c r="E480" i="37"/>
  <c r="D536" i="37"/>
  <c r="D534" i="37"/>
  <c r="D532" i="37"/>
  <c r="D530" i="37"/>
  <c r="D528" i="37"/>
  <c r="D526" i="37"/>
  <c r="D524" i="37"/>
  <c r="D522" i="37"/>
  <c r="D520" i="37"/>
  <c r="D518" i="37"/>
  <c r="D516" i="37"/>
  <c r="D514" i="37"/>
  <c r="D512" i="37"/>
  <c r="D510" i="37"/>
  <c r="D508" i="37"/>
  <c r="D506" i="37"/>
  <c r="D504" i="37"/>
  <c r="D502" i="37"/>
  <c r="D500" i="37"/>
  <c r="D498" i="37"/>
  <c r="D496" i="37"/>
  <c r="D494" i="37"/>
  <c r="D492" i="37"/>
  <c r="D490" i="37"/>
  <c r="D488" i="37"/>
  <c r="D486" i="37"/>
  <c r="D484" i="37"/>
  <c r="D482" i="37"/>
  <c r="D480" i="37"/>
  <c r="D471" i="37"/>
  <c r="D469" i="37"/>
  <c r="D467" i="37"/>
  <c r="D465" i="37"/>
  <c r="D463" i="37"/>
  <c r="C536" i="37"/>
  <c r="C534" i="37"/>
  <c r="C532" i="37"/>
  <c r="C530" i="37"/>
  <c r="C528" i="37"/>
  <c r="C526" i="37"/>
  <c r="C524" i="37"/>
  <c r="C522" i="37"/>
  <c r="C520" i="37"/>
  <c r="C518" i="37"/>
  <c r="C516" i="37"/>
  <c r="C514" i="37"/>
  <c r="C512" i="37"/>
  <c r="C510" i="37"/>
  <c r="C508" i="37"/>
  <c r="C506" i="37"/>
  <c r="C504" i="37"/>
  <c r="C502" i="37"/>
  <c r="C500" i="37"/>
  <c r="C498" i="37"/>
  <c r="C496" i="37"/>
  <c r="C494" i="37"/>
  <c r="C492" i="37"/>
  <c r="C490" i="37"/>
  <c r="C488" i="37"/>
  <c r="C486" i="37"/>
  <c r="C484" i="37"/>
  <c r="C482" i="37"/>
  <c r="C480" i="37"/>
  <c r="C471" i="37"/>
  <c r="C469" i="37"/>
  <c r="C467" i="37"/>
  <c r="C465" i="37"/>
  <c r="C463" i="37"/>
  <c r="C461" i="37"/>
  <c r="C459" i="37"/>
  <c r="C457" i="37"/>
  <c r="C455" i="37"/>
  <c r="C453" i="37"/>
  <c r="C451" i="37"/>
  <c r="C449" i="37"/>
  <c r="C447" i="37"/>
  <c r="C445" i="37"/>
  <c r="C443" i="37"/>
  <c r="C441" i="37"/>
  <c r="C439" i="37"/>
  <c r="C437" i="37"/>
  <c r="C435" i="37"/>
  <c r="C433" i="37"/>
  <c r="C431" i="37"/>
  <c r="C429" i="37"/>
  <c r="C427" i="37"/>
  <c r="C425" i="37"/>
  <c r="C423" i="37"/>
  <c r="C421" i="37"/>
  <c r="C419" i="37"/>
  <c r="C417" i="37"/>
  <c r="C415" i="37"/>
  <c r="C413" i="37"/>
  <c r="C411" i="37"/>
  <c r="C409" i="37"/>
  <c r="M535" i="37"/>
  <c r="M533" i="37"/>
  <c r="M531" i="37"/>
  <c r="M529" i="37"/>
  <c r="M527" i="37"/>
  <c r="M525" i="37"/>
  <c r="M523" i="37"/>
  <c r="M521" i="37"/>
  <c r="M519" i="37"/>
  <c r="M517" i="37"/>
  <c r="M515" i="37"/>
  <c r="M513" i="37"/>
  <c r="M511" i="37"/>
  <c r="M509" i="37"/>
  <c r="M507" i="37"/>
  <c r="M505" i="37"/>
  <c r="M503" i="37"/>
  <c r="M501" i="37"/>
  <c r="M499" i="37"/>
  <c r="M497" i="37"/>
  <c r="M495" i="37"/>
  <c r="M493" i="37"/>
  <c r="M491" i="37"/>
  <c r="M489" i="37"/>
  <c r="M487" i="37"/>
  <c r="M485" i="37"/>
  <c r="M483" i="37"/>
  <c r="M481" i="37"/>
  <c r="M479" i="37"/>
  <c r="M470" i="37"/>
  <c r="M468" i="37"/>
  <c r="M466" i="37"/>
  <c r="M464" i="37"/>
  <c r="M462" i="37"/>
  <c r="M460" i="37"/>
  <c r="M458" i="37"/>
  <c r="M456" i="37"/>
  <c r="M454" i="37"/>
  <c r="M452" i="37"/>
  <c r="M450" i="37"/>
  <c r="M448" i="37"/>
  <c r="M446" i="37"/>
  <c r="M444" i="37"/>
  <c r="M442" i="37"/>
  <c r="M440" i="37"/>
  <c r="M438" i="37"/>
  <c r="M436" i="37"/>
  <c r="M434" i="37"/>
  <c r="M432" i="37"/>
  <c r="M430" i="37"/>
  <c r="M428" i="37"/>
  <c r="M426" i="37"/>
  <c r="M424" i="37"/>
  <c r="M422" i="37"/>
  <c r="M420" i="37"/>
  <c r="M418" i="37"/>
  <c r="M416" i="37"/>
  <c r="M414" i="37"/>
  <c r="M412" i="37"/>
  <c r="M410" i="37"/>
  <c r="M408" i="37"/>
  <c r="M406" i="37"/>
  <c r="M404" i="37"/>
  <c r="M402" i="37"/>
  <c r="M400" i="37"/>
  <c r="M398" i="37"/>
  <c r="M396" i="37"/>
  <c r="M394" i="37"/>
  <c r="M392" i="37"/>
  <c r="M390" i="37"/>
  <c r="M388" i="37"/>
  <c r="M386" i="37"/>
  <c r="M384" i="37"/>
  <c r="M382" i="37"/>
  <c r="M380" i="37"/>
  <c r="M378" i="37"/>
  <c r="M376" i="37"/>
  <c r="M374" i="37"/>
  <c r="M372" i="37"/>
  <c r="M370" i="37"/>
  <c r="M368" i="37"/>
  <c r="M366" i="37"/>
  <c r="M364" i="37"/>
  <c r="L535" i="37"/>
  <c r="L533" i="37"/>
  <c r="L531" i="37"/>
  <c r="L529" i="37"/>
  <c r="L527" i="37"/>
  <c r="L525" i="37"/>
  <c r="L523" i="37"/>
  <c r="L521" i="37"/>
  <c r="L519" i="37"/>
  <c r="L517" i="37"/>
  <c r="L515" i="37"/>
  <c r="L513" i="37"/>
  <c r="L511" i="37"/>
  <c r="L509" i="37"/>
  <c r="L507" i="37"/>
  <c r="L505" i="37"/>
  <c r="L503" i="37"/>
  <c r="L501" i="37"/>
  <c r="L499" i="37"/>
  <c r="L497" i="37"/>
  <c r="L495" i="37"/>
  <c r="K535" i="37"/>
  <c r="K533" i="37"/>
  <c r="K531" i="37"/>
  <c r="K529" i="37"/>
  <c r="K527" i="37"/>
  <c r="K525" i="37"/>
  <c r="K523" i="37"/>
  <c r="K521" i="37"/>
  <c r="K519" i="37"/>
  <c r="K517" i="37"/>
  <c r="K515" i="37"/>
  <c r="J535" i="37"/>
  <c r="J533" i="37"/>
  <c r="J531" i="37"/>
  <c r="J529" i="37"/>
  <c r="J527" i="37"/>
  <c r="J525" i="37"/>
  <c r="J523" i="37"/>
  <c r="J521" i="37"/>
  <c r="J519" i="37"/>
  <c r="J517" i="37"/>
  <c r="J515" i="37"/>
  <c r="J513" i="37"/>
  <c r="J511" i="37"/>
  <c r="J509" i="37"/>
  <c r="J507" i="37"/>
  <c r="J505" i="37"/>
  <c r="J503" i="37"/>
  <c r="J501" i="37"/>
  <c r="J499" i="37"/>
  <c r="J497" i="37"/>
  <c r="J495" i="37"/>
  <c r="J493" i="37"/>
  <c r="J491" i="37"/>
  <c r="J489" i="37"/>
  <c r="J487" i="37"/>
  <c r="J485" i="37"/>
  <c r="J483" i="37"/>
  <c r="J481" i="37"/>
  <c r="J479" i="37"/>
  <c r="J470" i="37"/>
  <c r="J468" i="37"/>
  <c r="J466" i="37"/>
  <c r="J464" i="37"/>
  <c r="J462" i="37"/>
  <c r="J460" i="37"/>
  <c r="J458" i="37"/>
  <c r="J456" i="37"/>
  <c r="J454" i="37"/>
  <c r="J452" i="37"/>
  <c r="J450" i="37"/>
  <c r="J448" i="37"/>
  <c r="J446" i="37"/>
  <c r="J444" i="37"/>
  <c r="J442" i="37"/>
  <c r="J440" i="37"/>
  <c r="J438" i="37"/>
  <c r="J436" i="37"/>
  <c r="J434" i="37"/>
  <c r="J432" i="37"/>
  <c r="J430" i="37"/>
  <c r="J428" i="37"/>
  <c r="J426" i="37"/>
  <c r="J424" i="37"/>
  <c r="J422" i="37"/>
  <c r="J420" i="37"/>
  <c r="J418" i="37"/>
  <c r="J416" i="37"/>
  <c r="J414" i="37"/>
  <c r="J412" i="37"/>
  <c r="J410" i="37"/>
  <c r="J408" i="37"/>
  <c r="J406" i="37"/>
  <c r="J404" i="37"/>
  <c r="J402" i="37"/>
  <c r="J400" i="37"/>
  <c r="J398" i="37"/>
  <c r="J396" i="37"/>
  <c r="J394" i="37"/>
  <c r="J392" i="37"/>
  <c r="J390" i="37"/>
  <c r="J388" i="37"/>
  <c r="I535" i="37"/>
  <c r="I533" i="37"/>
  <c r="I531" i="37"/>
  <c r="I529" i="37"/>
  <c r="I527" i="37"/>
  <c r="I525" i="37"/>
  <c r="I523" i="37"/>
  <c r="I521" i="37"/>
  <c r="I519" i="37"/>
  <c r="I517" i="37"/>
  <c r="I515" i="37"/>
  <c r="I513" i="37"/>
  <c r="I511" i="37"/>
  <c r="I509" i="37"/>
  <c r="I507" i="37"/>
  <c r="I505" i="37"/>
  <c r="I503" i="37"/>
  <c r="I501" i="37"/>
  <c r="I499" i="37"/>
  <c r="I497" i="37"/>
  <c r="I495" i="37"/>
  <c r="I493" i="37"/>
  <c r="I491" i="37"/>
  <c r="I489" i="37"/>
  <c r="I487" i="37"/>
  <c r="I485" i="37"/>
  <c r="I483" i="37"/>
  <c r="I481" i="37"/>
  <c r="I479" i="37"/>
  <c r="I470" i="37"/>
  <c r="I468" i="37"/>
  <c r="I466" i="37"/>
  <c r="I464" i="37"/>
  <c r="I462" i="37"/>
  <c r="I460" i="37"/>
  <c r="I458" i="37"/>
  <c r="H535" i="37"/>
  <c r="H533" i="37"/>
  <c r="H531" i="37"/>
  <c r="H529" i="37"/>
  <c r="H527" i="37"/>
  <c r="H525" i="37"/>
  <c r="H523" i="37"/>
  <c r="H521" i="37"/>
  <c r="H519" i="37"/>
  <c r="H517" i="37"/>
  <c r="H515" i="37"/>
  <c r="H513" i="37"/>
  <c r="H511" i="37"/>
  <c r="H509" i="37"/>
  <c r="H507" i="37"/>
  <c r="H505" i="37"/>
  <c r="H503" i="37"/>
  <c r="H501" i="37"/>
  <c r="H499" i="37"/>
  <c r="H497" i="37"/>
  <c r="H495" i="37"/>
  <c r="H493" i="37"/>
  <c r="H491" i="37"/>
  <c r="H489" i="37"/>
  <c r="H487" i="37"/>
  <c r="H485" i="37"/>
  <c r="H483" i="37"/>
  <c r="H481" i="37"/>
  <c r="H479" i="37"/>
  <c r="H470" i="37"/>
  <c r="H468" i="37"/>
  <c r="H466" i="37"/>
  <c r="H464" i="37"/>
  <c r="H462" i="37"/>
  <c r="H460" i="37"/>
  <c r="H458" i="37"/>
  <c r="H456" i="37"/>
  <c r="H454" i="37"/>
  <c r="H452" i="37"/>
  <c r="H450" i="37"/>
  <c r="H448" i="37"/>
  <c r="H446" i="37"/>
  <c r="H444" i="37"/>
  <c r="H442" i="37"/>
  <c r="H440" i="37"/>
  <c r="H438" i="37"/>
  <c r="H436" i="37"/>
  <c r="H434" i="37"/>
  <c r="H432" i="37"/>
  <c r="H430" i="37"/>
  <c r="H428" i="37"/>
  <c r="H426" i="37"/>
  <c r="H424" i="37"/>
  <c r="H422" i="37"/>
  <c r="H420" i="37"/>
  <c r="H418" i="37"/>
  <c r="H416" i="37"/>
  <c r="H414" i="37"/>
  <c r="H412" i="37"/>
  <c r="H410" i="37"/>
  <c r="H408" i="37"/>
  <c r="H406" i="37"/>
  <c r="G535" i="37"/>
  <c r="G533" i="37"/>
  <c r="G531" i="37"/>
  <c r="G529" i="37"/>
  <c r="G527" i="37"/>
  <c r="G525" i="37"/>
  <c r="G523" i="37"/>
  <c r="G521" i="37"/>
  <c r="G519" i="37"/>
  <c r="G517" i="37"/>
  <c r="G515" i="37"/>
  <c r="G513" i="37"/>
  <c r="G511" i="37"/>
  <c r="G509" i="37"/>
  <c r="G507" i="37"/>
  <c r="G505" i="37"/>
  <c r="G503" i="37"/>
  <c r="G501" i="37"/>
  <c r="G499" i="37"/>
  <c r="G497" i="37"/>
  <c r="G495" i="37"/>
  <c r="G493" i="37"/>
  <c r="G491" i="37"/>
  <c r="G489" i="37"/>
  <c r="G487" i="37"/>
  <c r="G485" i="37"/>
  <c r="F535" i="37"/>
  <c r="F533" i="37"/>
  <c r="F531" i="37"/>
  <c r="F529" i="37"/>
  <c r="F527" i="37"/>
  <c r="F525" i="37"/>
  <c r="F523" i="37"/>
  <c r="F521" i="37"/>
  <c r="F519" i="37"/>
  <c r="F517" i="37"/>
  <c r="F515" i="37"/>
  <c r="F513" i="37"/>
  <c r="F511" i="37"/>
  <c r="F509" i="37"/>
  <c r="F507" i="37"/>
  <c r="F505" i="37"/>
  <c r="F503" i="37"/>
  <c r="F501" i="37"/>
  <c r="F499" i="37"/>
  <c r="F497" i="37"/>
  <c r="F495" i="37"/>
  <c r="F493" i="37"/>
  <c r="F491" i="37"/>
  <c r="F489" i="37"/>
  <c r="F487" i="37"/>
  <c r="F485" i="37"/>
  <c r="F483" i="37"/>
  <c r="F481" i="37"/>
  <c r="F479" i="37"/>
  <c r="F470" i="37"/>
  <c r="F468" i="37"/>
  <c r="F466" i="37"/>
  <c r="F464" i="37"/>
  <c r="F462" i="37"/>
  <c r="F460" i="37"/>
  <c r="F458" i="37"/>
  <c r="F456" i="37"/>
  <c r="F454" i="37"/>
  <c r="F452" i="37"/>
  <c r="F450" i="37"/>
  <c r="F448" i="37"/>
  <c r="F446" i="37"/>
  <c r="F444" i="37"/>
  <c r="F442" i="37"/>
  <c r="F440" i="37"/>
  <c r="F438" i="37"/>
  <c r="F436" i="37"/>
  <c r="F434" i="37"/>
  <c r="F432" i="37"/>
  <c r="F430" i="37"/>
  <c r="F428" i="37"/>
  <c r="F426" i="37"/>
  <c r="F424" i="37"/>
  <c r="F422" i="37"/>
  <c r="F420" i="37"/>
  <c r="F418" i="37"/>
  <c r="F416" i="37"/>
  <c r="F414" i="37"/>
  <c r="F412" i="37"/>
  <c r="F410" i="37"/>
  <c r="F408" i="37"/>
  <c r="F406" i="37"/>
  <c r="F404" i="37"/>
  <c r="F402" i="37"/>
  <c r="F400" i="37"/>
  <c r="F398" i="37"/>
  <c r="F396" i="37"/>
  <c r="F394" i="37"/>
  <c r="F392" i="37"/>
  <c r="F390" i="37"/>
  <c r="F388" i="37"/>
  <c r="E535" i="37"/>
  <c r="E533" i="37"/>
  <c r="D535" i="37"/>
  <c r="C535" i="37"/>
  <c r="D533" i="37"/>
  <c r="E521" i="37"/>
  <c r="E511" i="37"/>
  <c r="C503" i="37"/>
  <c r="L493" i="37"/>
  <c r="C487" i="37"/>
  <c r="L479" i="37"/>
  <c r="G468" i="37"/>
  <c r="C464" i="37"/>
  <c r="J459" i="37"/>
  <c r="C456" i="37"/>
  <c r="E452" i="37"/>
  <c r="I448" i="37"/>
  <c r="L444" i="37"/>
  <c r="F441" i="37"/>
  <c r="C438" i="37"/>
  <c r="I434" i="37"/>
  <c r="E431" i="37"/>
  <c r="L427" i="37"/>
  <c r="G424" i="37"/>
  <c r="D421" i="37"/>
  <c r="J417" i="37"/>
  <c r="G414" i="37"/>
  <c r="F411" i="37"/>
  <c r="D408" i="37"/>
  <c r="E405" i="37"/>
  <c r="H402" i="37"/>
  <c r="J399" i="37"/>
  <c r="C397" i="37"/>
  <c r="E394" i="37"/>
  <c r="H391" i="37"/>
  <c r="K388" i="37"/>
  <c r="E386" i="37"/>
  <c r="J383" i="37"/>
  <c r="E381" i="37"/>
  <c r="K378" i="37"/>
  <c r="G376" i="37"/>
  <c r="C374" i="37"/>
  <c r="J371" i="37"/>
  <c r="F369" i="37"/>
  <c r="C367" i="37"/>
  <c r="J364" i="37"/>
  <c r="H362" i="37"/>
  <c r="F360" i="37"/>
  <c r="D358" i="37"/>
  <c r="L355" i="37"/>
  <c r="J353" i="37"/>
  <c r="H351" i="37"/>
  <c r="E349" i="37"/>
  <c r="C347" i="37"/>
  <c r="L344" i="37"/>
  <c r="J342" i="37"/>
  <c r="H340" i="37"/>
  <c r="F338" i="37"/>
  <c r="D336" i="37"/>
  <c r="L333" i="37"/>
  <c r="J331" i="37"/>
  <c r="H329" i="37"/>
  <c r="E327" i="37"/>
  <c r="D325" i="37"/>
  <c r="C323" i="37"/>
  <c r="M320" i="37"/>
  <c r="L318" i="37"/>
  <c r="K316" i="37"/>
  <c r="J314" i="37"/>
  <c r="I312" i="37"/>
  <c r="H310" i="37"/>
  <c r="G308" i="37"/>
  <c r="F306" i="37"/>
  <c r="E304" i="37"/>
  <c r="D302" i="37"/>
  <c r="C300" i="37"/>
  <c r="L297" i="37"/>
  <c r="K295" i="37"/>
  <c r="J293" i="37"/>
  <c r="I291" i="37"/>
  <c r="H289" i="37"/>
  <c r="G287" i="37"/>
  <c r="F285" i="37"/>
  <c r="E283" i="37"/>
  <c r="E281" i="37"/>
  <c r="E279" i="37"/>
  <c r="E277" i="37"/>
  <c r="E275" i="37"/>
  <c r="E273" i="37"/>
  <c r="E271" i="37"/>
  <c r="E269" i="37"/>
  <c r="E267" i="37"/>
  <c r="E265" i="37"/>
  <c r="E263" i="37"/>
  <c r="E261" i="37"/>
  <c r="E259" i="37"/>
  <c r="E257" i="37"/>
  <c r="E255" i="37"/>
  <c r="E253" i="37"/>
  <c r="E251" i="37"/>
  <c r="E249" i="37"/>
  <c r="E247" i="37"/>
  <c r="E245" i="37"/>
  <c r="E243" i="37"/>
  <c r="E241" i="37"/>
  <c r="E239" i="37"/>
  <c r="E237" i="37"/>
  <c r="E235" i="37"/>
  <c r="E233" i="37"/>
  <c r="E231" i="37"/>
  <c r="E229" i="37"/>
  <c r="E227" i="37"/>
  <c r="E225" i="37"/>
  <c r="E223" i="37"/>
  <c r="E221" i="37"/>
  <c r="E219" i="37"/>
  <c r="E217" i="37"/>
  <c r="E215" i="37"/>
  <c r="E213" i="37"/>
  <c r="C533" i="37"/>
  <c r="D521" i="37"/>
  <c r="D511" i="37"/>
  <c r="I502" i="37"/>
  <c r="K493" i="37"/>
  <c r="I486" i="37"/>
  <c r="K479" i="37"/>
  <c r="E468" i="37"/>
  <c r="J463" i="37"/>
  <c r="I459" i="37"/>
  <c r="J455" i="37"/>
  <c r="D452" i="37"/>
  <c r="G448" i="37"/>
  <c r="K444" i="37"/>
  <c r="E441" i="37"/>
  <c r="L437" i="37"/>
  <c r="G434" i="37"/>
  <c r="D431" i="37"/>
  <c r="J427" i="37"/>
  <c r="E424" i="37"/>
  <c r="L420" i="37"/>
  <c r="E531" i="37"/>
  <c r="C521" i="37"/>
  <c r="C511" i="37"/>
  <c r="K501" i="37"/>
  <c r="E493" i="37"/>
  <c r="L485" i="37"/>
  <c r="G479" i="37"/>
  <c r="D468" i="37"/>
  <c r="I463" i="37"/>
  <c r="F459" i="37"/>
  <c r="I455" i="37"/>
  <c r="C452" i="37"/>
  <c r="E448" i="37"/>
  <c r="I444" i="37"/>
  <c r="D441" i="37"/>
  <c r="J437" i="37"/>
  <c r="E434" i="37"/>
  <c r="L430" i="37"/>
  <c r="I427" i="37"/>
  <c r="D424" i="37"/>
  <c r="K420" i="37"/>
  <c r="F417" i="37"/>
  <c r="D414" i="37"/>
  <c r="D411" i="37"/>
  <c r="L407" i="37"/>
  <c r="C405" i="37"/>
  <c r="E402" i="37"/>
  <c r="H399" i="37"/>
  <c r="K396" i="37"/>
  <c r="C394" i="37"/>
  <c r="E391" i="37"/>
  <c r="H388" i="37"/>
  <c r="C386" i="37"/>
  <c r="H383" i="37"/>
  <c r="C381" i="37"/>
  <c r="I378" i="37"/>
  <c r="E376" i="37"/>
  <c r="K373" i="37"/>
  <c r="H371" i="37"/>
  <c r="D369" i="37"/>
  <c r="K366" i="37"/>
  <c r="H364" i="37"/>
  <c r="F362" i="37"/>
  <c r="D360" i="37"/>
  <c r="L357" i="37"/>
  <c r="J355" i="37"/>
  <c r="H353" i="37"/>
  <c r="E351" i="37"/>
  <c r="C349" i="37"/>
  <c r="L346" i="37"/>
  <c r="J344" i="37"/>
  <c r="H342" i="37"/>
  <c r="F340" i="37"/>
  <c r="D338" i="37"/>
  <c r="L335" i="37"/>
  <c r="J333" i="37"/>
  <c r="H331" i="37"/>
  <c r="E329" i="37"/>
  <c r="C327" i="37"/>
  <c r="M324" i="37"/>
  <c r="L322" i="37"/>
  <c r="K320" i="37"/>
  <c r="J318" i="37"/>
  <c r="I316" i="37"/>
  <c r="H314" i="37"/>
  <c r="G312" i="37"/>
  <c r="F310" i="37"/>
  <c r="E308" i="37"/>
  <c r="D306" i="37"/>
  <c r="C304" i="37"/>
  <c r="L301" i="37"/>
  <c r="K299" i="37"/>
  <c r="J297" i="37"/>
  <c r="D531" i="37"/>
  <c r="I520" i="37"/>
  <c r="I510" i="37"/>
  <c r="E501" i="37"/>
  <c r="D493" i="37"/>
  <c r="K485" i="37"/>
  <c r="E479" i="37"/>
  <c r="C468" i="37"/>
  <c r="F463" i="37"/>
  <c r="E459" i="37"/>
  <c r="F455" i="37"/>
  <c r="J451" i="37"/>
  <c r="D448" i="37"/>
  <c r="G444" i="37"/>
  <c r="L440" i="37"/>
  <c r="I437" i="37"/>
  <c r="D434" i="37"/>
  <c r="K430" i="37"/>
  <c r="F427" i="37"/>
  <c r="C424" i="37"/>
  <c r="I420" i="37"/>
  <c r="E417" i="37"/>
  <c r="C414" i="37"/>
  <c r="L410" i="37"/>
  <c r="J407" i="37"/>
  <c r="L404" i="37"/>
  <c r="D402" i="37"/>
  <c r="F399" i="37"/>
  <c r="I396" i="37"/>
  <c r="L393" i="37"/>
  <c r="D391" i="37"/>
  <c r="G388" i="37"/>
  <c r="L385" i="37"/>
  <c r="F383" i="37"/>
  <c r="L380" i="37"/>
  <c r="H378" i="37"/>
  <c r="D376" i="37"/>
  <c r="J373" i="37"/>
  <c r="F371" i="37"/>
  <c r="C369" i="37"/>
  <c r="J366" i="37"/>
  <c r="G364" i="37"/>
  <c r="E362" i="37"/>
  <c r="C360" i="37"/>
  <c r="K357" i="37"/>
  <c r="I355" i="37"/>
  <c r="F353" i="37"/>
  <c r="D351" i="37"/>
  <c r="M348" i="37"/>
  <c r="K346" i="37"/>
  <c r="I344" i="37"/>
  <c r="G342" i="37"/>
  <c r="E340" i="37"/>
  <c r="C338" i="37"/>
  <c r="K335" i="37"/>
  <c r="I333" i="37"/>
  <c r="F331" i="37"/>
  <c r="D329" i="37"/>
  <c r="M326" i="37"/>
  <c r="L324" i="37"/>
  <c r="K322" i="37"/>
  <c r="J320" i="37"/>
  <c r="I318" i="37"/>
  <c r="C531" i="37"/>
  <c r="E519" i="37"/>
  <c r="K509" i="37"/>
  <c r="D501" i="37"/>
  <c r="C493" i="37"/>
  <c r="E485" i="37"/>
  <c r="D479" i="37"/>
  <c r="I467" i="37"/>
  <c r="E463" i="37"/>
  <c r="D459" i="37"/>
  <c r="E455" i="37"/>
  <c r="I451" i="37"/>
  <c r="C448" i="37"/>
  <c r="E444" i="37"/>
  <c r="K440" i="37"/>
  <c r="F437" i="37"/>
  <c r="C434" i="37"/>
  <c r="I430" i="37"/>
  <c r="E427" i="37"/>
  <c r="L423" i="37"/>
  <c r="G420" i="37"/>
  <c r="D417" i="37"/>
  <c r="L413" i="37"/>
  <c r="K410" i="37"/>
  <c r="I407" i="37"/>
  <c r="K404" i="37"/>
  <c r="C402" i="37"/>
  <c r="E399" i="37"/>
  <c r="H396" i="37"/>
  <c r="J393" i="37"/>
  <c r="C391" i="37"/>
  <c r="E388" i="37"/>
  <c r="J385" i="37"/>
  <c r="E383" i="37"/>
  <c r="K380" i="37"/>
  <c r="G378" i="37"/>
  <c r="C376" i="37"/>
  <c r="I373" i="37"/>
  <c r="E371" i="37"/>
  <c r="L368" i="37"/>
  <c r="I366" i="37"/>
  <c r="F364" i="37"/>
  <c r="D362" i="37"/>
  <c r="L359" i="37"/>
  <c r="J357" i="37"/>
  <c r="H355" i="37"/>
  <c r="E353" i="37"/>
  <c r="C351" i="37"/>
  <c r="L348" i="37"/>
  <c r="J346" i="37"/>
  <c r="H344" i="37"/>
  <c r="F342" i="37"/>
  <c r="D340" i="37"/>
  <c r="L337" i="37"/>
  <c r="J335" i="37"/>
  <c r="H333" i="37"/>
  <c r="E331" i="37"/>
  <c r="C329" i="37"/>
  <c r="L326" i="37"/>
  <c r="K324" i="37"/>
  <c r="J322" i="37"/>
  <c r="I320" i="37"/>
  <c r="H318" i="37"/>
  <c r="G316" i="37"/>
  <c r="F314" i="37"/>
  <c r="I530" i="37"/>
  <c r="D519" i="37"/>
  <c r="E509" i="37"/>
  <c r="C501" i="37"/>
  <c r="I492" i="37"/>
  <c r="D485" i="37"/>
  <c r="C479" i="37"/>
  <c r="F467" i="37"/>
  <c r="L462" i="37"/>
  <c r="L458" i="37"/>
  <c r="D455" i="37"/>
  <c r="F451" i="37"/>
  <c r="J447" i="37"/>
  <c r="D444" i="37"/>
  <c r="I440" i="37"/>
  <c r="E437" i="37"/>
  <c r="L433" i="37"/>
  <c r="G430" i="37"/>
  <c r="D427" i="37"/>
  <c r="J423" i="37"/>
  <c r="E420" i="37"/>
  <c r="L416" i="37"/>
  <c r="J413" i="37"/>
  <c r="I410" i="37"/>
  <c r="H407" i="37"/>
  <c r="I404" i="37"/>
  <c r="L401" i="37"/>
  <c r="D399" i="37"/>
  <c r="G396" i="37"/>
  <c r="I393" i="37"/>
  <c r="L390" i="37"/>
  <c r="D388" i="37"/>
  <c r="I385" i="37"/>
  <c r="D383" i="37"/>
  <c r="J380" i="37"/>
  <c r="F378" i="37"/>
  <c r="L375" i="37"/>
  <c r="H373" i="37"/>
  <c r="D371" i="37"/>
  <c r="K368" i="37"/>
  <c r="H366" i="37"/>
  <c r="E364" i="37"/>
  <c r="C362" i="37"/>
  <c r="K359" i="37"/>
  <c r="I357" i="37"/>
  <c r="F355" i="37"/>
  <c r="D353" i="37"/>
  <c r="M350" i="37"/>
  <c r="K348" i="37"/>
  <c r="I346" i="37"/>
  <c r="G344" i="37"/>
  <c r="E342" i="37"/>
  <c r="C340" i="37"/>
  <c r="K337" i="37"/>
  <c r="I335" i="37"/>
  <c r="F333" i="37"/>
  <c r="D331" i="37"/>
  <c r="M328" i="37"/>
  <c r="K326" i="37"/>
  <c r="J324" i="37"/>
  <c r="I322" i="37"/>
  <c r="H320" i="37"/>
  <c r="G318" i="37"/>
  <c r="F316" i="37"/>
  <c r="E314" i="37"/>
  <c r="D312" i="37"/>
  <c r="C310" i="37"/>
  <c r="L307" i="37"/>
  <c r="K305" i="37"/>
  <c r="J303" i="37"/>
  <c r="I301" i="37"/>
  <c r="H299" i="37"/>
  <c r="G297" i="37"/>
  <c r="F295" i="37"/>
  <c r="E293" i="37"/>
  <c r="D291" i="37"/>
  <c r="C289" i="37"/>
  <c r="M286" i="37"/>
  <c r="L284" i="37"/>
  <c r="K282" i="37"/>
  <c r="K280" i="37"/>
  <c r="K278" i="37"/>
  <c r="E529" i="37"/>
  <c r="C519" i="37"/>
  <c r="D509" i="37"/>
  <c r="I500" i="37"/>
  <c r="L491" i="37"/>
  <c r="C485" i="37"/>
  <c r="E467" i="37"/>
  <c r="K462" i="37"/>
  <c r="K458" i="37"/>
  <c r="L454" i="37"/>
  <c r="E451" i="37"/>
  <c r="I447" i="37"/>
  <c r="C444" i="37"/>
  <c r="G440" i="37"/>
  <c r="D437" i="37"/>
  <c r="J433" i="37"/>
  <c r="E430" i="37"/>
  <c r="L426" i="37"/>
  <c r="I423" i="37"/>
  <c r="D420" i="37"/>
  <c r="K416" i="37"/>
  <c r="I413" i="37"/>
  <c r="G410" i="37"/>
  <c r="F407" i="37"/>
  <c r="H404" i="37"/>
  <c r="J401" i="37"/>
  <c r="C399" i="37"/>
  <c r="E396" i="37"/>
  <c r="H393" i="37"/>
  <c r="K390" i="37"/>
  <c r="C388" i="37"/>
  <c r="H385" i="37"/>
  <c r="C383" i="37"/>
  <c r="I380" i="37"/>
  <c r="E378" i="37"/>
  <c r="J375" i="37"/>
  <c r="F373" i="37"/>
  <c r="C371" i="37"/>
  <c r="J368" i="37"/>
  <c r="G366" i="37"/>
  <c r="D364" i="37"/>
  <c r="L361" i="37"/>
  <c r="J359" i="37"/>
  <c r="H357" i="37"/>
  <c r="E355" i="37"/>
  <c r="C353" i="37"/>
  <c r="L350" i="37"/>
  <c r="J348" i="37"/>
  <c r="H346" i="37"/>
  <c r="F344" i="37"/>
  <c r="D342" i="37"/>
  <c r="L339" i="37"/>
  <c r="J337" i="37"/>
  <c r="H335" i="37"/>
  <c r="E333" i="37"/>
  <c r="C331" i="37"/>
  <c r="L328" i="37"/>
  <c r="J326" i="37"/>
  <c r="I324" i="37"/>
  <c r="H322" i="37"/>
  <c r="G320" i="37"/>
  <c r="F318" i="37"/>
  <c r="E316" i="37"/>
  <c r="D314" i="37"/>
  <c r="C312" i="37"/>
  <c r="L309" i="37"/>
  <c r="K307" i="37"/>
  <c r="J305" i="37"/>
  <c r="I303" i="37"/>
  <c r="H301" i="37"/>
  <c r="G299" i="37"/>
  <c r="F297" i="37"/>
  <c r="E295" i="37"/>
  <c r="D293" i="37"/>
  <c r="C291" i="37"/>
  <c r="M288" i="37"/>
  <c r="L286" i="37"/>
  <c r="K284" i="37"/>
  <c r="J282" i="37"/>
  <c r="J280" i="37"/>
  <c r="J278" i="37"/>
  <c r="J276" i="37"/>
  <c r="J274" i="37"/>
  <c r="J272" i="37"/>
  <c r="J270" i="37"/>
  <c r="J268" i="37"/>
  <c r="J266" i="37"/>
  <c r="J264" i="37"/>
  <c r="J262" i="37"/>
  <c r="J260" i="37"/>
  <c r="J258" i="37"/>
  <c r="J256" i="37"/>
  <c r="J254" i="37"/>
  <c r="J252" i="37"/>
  <c r="J250" i="37"/>
  <c r="J248" i="37"/>
  <c r="J246" i="37"/>
  <c r="J244" i="37"/>
  <c r="J242" i="37"/>
  <c r="J240" i="37"/>
  <c r="J238" i="37"/>
  <c r="J236" i="37"/>
  <c r="J234" i="37"/>
  <c r="J232" i="37"/>
  <c r="J230" i="37"/>
  <c r="J228" i="37"/>
  <c r="J226" i="37"/>
  <c r="J224" i="37"/>
  <c r="J222" i="37"/>
  <c r="J220" i="37"/>
  <c r="J218" i="37"/>
  <c r="D529" i="37"/>
  <c r="I518" i="37"/>
  <c r="C509" i="37"/>
  <c r="K499" i="37"/>
  <c r="K491" i="37"/>
  <c r="I484" i="37"/>
  <c r="L466" i="37"/>
  <c r="G462" i="37"/>
  <c r="G458" i="37"/>
  <c r="K454" i="37"/>
  <c r="D451" i="37"/>
  <c r="F447" i="37"/>
  <c r="J443" i="37"/>
  <c r="E440" i="37"/>
  <c r="L436" i="37"/>
  <c r="I433" i="37"/>
  <c r="D430" i="37"/>
  <c r="K426" i="37"/>
  <c r="F423" i="37"/>
  <c r="C420" i="37"/>
  <c r="I416" i="37"/>
  <c r="H413" i="37"/>
  <c r="E410" i="37"/>
  <c r="E407" i="37"/>
  <c r="G404" i="37"/>
  <c r="I401" i="37"/>
  <c r="L398" i="37"/>
  <c r="D396" i="37"/>
  <c r="F393" i="37"/>
  <c r="I390" i="37"/>
  <c r="L387" i="37"/>
  <c r="F385" i="37"/>
  <c r="L382" i="37"/>
  <c r="H380" i="37"/>
  <c r="D378" i="37"/>
  <c r="I375" i="37"/>
  <c r="E373" i="37"/>
  <c r="L370" i="37"/>
  <c r="I368" i="37"/>
  <c r="F366" i="37"/>
  <c r="C364" i="37"/>
  <c r="K361" i="37"/>
  <c r="I359" i="37"/>
  <c r="F357" i="37"/>
  <c r="D355" i="37"/>
  <c r="C529" i="37"/>
  <c r="E517" i="37"/>
  <c r="I508" i="37"/>
  <c r="E499" i="37"/>
  <c r="E491" i="37"/>
  <c r="L483" i="37"/>
  <c r="I471" i="37"/>
  <c r="K466" i="37"/>
  <c r="E462" i="37"/>
  <c r="E458" i="37"/>
  <c r="I454" i="37"/>
  <c r="L450" i="37"/>
  <c r="E447" i="37"/>
  <c r="I443" i="37"/>
  <c r="D440" i="37"/>
  <c r="K436" i="37"/>
  <c r="F433" i="37"/>
  <c r="C430" i="37"/>
  <c r="I426" i="37"/>
  <c r="E423" i="37"/>
  <c r="L419" i="37"/>
  <c r="G416" i="37"/>
  <c r="F413" i="37"/>
  <c r="D410" i="37"/>
  <c r="D407" i="37"/>
  <c r="E404" i="37"/>
  <c r="H401" i="37"/>
  <c r="K398" i="37"/>
  <c r="C396" i="37"/>
  <c r="E393" i="37"/>
  <c r="H390" i="37"/>
  <c r="J387" i="37"/>
  <c r="E385" i="37"/>
  <c r="K382" i="37"/>
  <c r="G380" i="37"/>
  <c r="C378" i="37"/>
  <c r="H375" i="37"/>
  <c r="D373" i="37"/>
  <c r="K370" i="37"/>
  <c r="H368" i="37"/>
  <c r="E366" i="37"/>
  <c r="L363" i="37"/>
  <c r="J361" i="37"/>
  <c r="H359" i="37"/>
  <c r="E357" i="37"/>
  <c r="C355" i="37"/>
  <c r="L352" i="37"/>
  <c r="J350" i="37"/>
  <c r="H348" i="37"/>
  <c r="F346" i="37"/>
  <c r="D344" i="37"/>
  <c r="L341" i="37"/>
  <c r="J339" i="37"/>
  <c r="H337" i="37"/>
  <c r="E335" i="37"/>
  <c r="C333" i="37"/>
  <c r="L330" i="37"/>
  <c r="J328" i="37"/>
  <c r="H326" i="37"/>
  <c r="G324" i="37"/>
  <c r="F322" i="37"/>
  <c r="E320" i="37"/>
  <c r="D318" i="37"/>
  <c r="C316" i="37"/>
  <c r="L313" i="37"/>
  <c r="K311" i="37"/>
  <c r="J309" i="37"/>
  <c r="I307" i="37"/>
  <c r="H305" i="37"/>
  <c r="G303" i="37"/>
  <c r="F301" i="37"/>
  <c r="E299" i="37"/>
  <c r="D297" i="37"/>
  <c r="C295" i="37"/>
  <c r="M292" i="37"/>
  <c r="L290" i="37"/>
  <c r="K288" i="37"/>
  <c r="J286" i="37"/>
  <c r="I284" i="37"/>
  <c r="H282" i="37"/>
  <c r="H280" i="37"/>
  <c r="H278" i="37"/>
  <c r="H276" i="37"/>
  <c r="H274" i="37"/>
  <c r="H272" i="37"/>
  <c r="H270" i="37"/>
  <c r="H268" i="37"/>
  <c r="H266" i="37"/>
  <c r="H264" i="37"/>
  <c r="H262" i="37"/>
  <c r="H260" i="37"/>
  <c r="H258" i="37"/>
  <c r="H256" i="37"/>
  <c r="H254" i="37"/>
  <c r="H252" i="37"/>
  <c r="H250" i="37"/>
  <c r="H248" i="37"/>
  <c r="H246" i="37"/>
  <c r="H244" i="37"/>
  <c r="I528" i="37"/>
  <c r="D517" i="37"/>
  <c r="K507" i="37"/>
  <c r="D499" i="37"/>
  <c r="D491" i="37"/>
  <c r="K483" i="37"/>
  <c r="F471" i="37"/>
  <c r="G466" i="37"/>
  <c r="D462" i="37"/>
  <c r="D458" i="37"/>
  <c r="G454" i="37"/>
  <c r="K450" i="37"/>
  <c r="D447" i="37"/>
  <c r="F443" i="37"/>
  <c r="C440" i="37"/>
  <c r="I436" i="37"/>
  <c r="E433" i="37"/>
  <c r="L429" i="37"/>
  <c r="G426" i="37"/>
  <c r="D423" i="37"/>
  <c r="J419" i="37"/>
  <c r="E416" i="37"/>
  <c r="E413" i="37"/>
  <c r="C410" i="37"/>
  <c r="C407" i="37"/>
  <c r="D404" i="37"/>
  <c r="F401" i="37"/>
  <c r="I398" i="37"/>
  <c r="L395" i="37"/>
  <c r="D393" i="37"/>
  <c r="G390" i="37"/>
  <c r="I387" i="37"/>
  <c r="D385" i="37"/>
  <c r="J382" i="37"/>
  <c r="F380" i="37"/>
  <c r="L377" i="37"/>
  <c r="F375" i="37"/>
  <c r="C373" i="37"/>
  <c r="J370" i="37"/>
  <c r="G368" i="37"/>
  <c r="D366" i="37"/>
  <c r="K363" i="37"/>
  <c r="I361" i="37"/>
  <c r="F359" i="37"/>
  <c r="D357" i="37"/>
  <c r="M354" i="37"/>
  <c r="K352" i="37"/>
  <c r="I350" i="37"/>
  <c r="G348" i="37"/>
  <c r="E346" i="37"/>
  <c r="C344" i="37"/>
  <c r="K341" i="37"/>
  <c r="I339" i="37"/>
  <c r="F337" i="37"/>
  <c r="D335" i="37"/>
  <c r="M332" i="37"/>
  <c r="K330" i="37"/>
  <c r="I328" i="37"/>
  <c r="G326" i="37"/>
  <c r="E527" i="37"/>
  <c r="C517" i="37"/>
  <c r="E507" i="37"/>
  <c r="C499" i="37"/>
  <c r="C491" i="37"/>
  <c r="G483" i="37"/>
  <c r="E471" i="37"/>
  <c r="E466" i="37"/>
  <c r="C462" i="37"/>
  <c r="C458" i="37"/>
  <c r="E454" i="37"/>
  <c r="I450" i="37"/>
  <c r="L446" i="37"/>
  <c r="E443" i="37"/>
  <c r="L439" i="37"/>
  <c r="G436" i="37"/>
  <c r="D433" i="37"/>
  <c r="D527" i="37"/>
  <c r="I516" i="37"/>
  <c r="D507" i="37"/>
  <c r="I498" i="37"/>
  <c r="I490" i="37"/>
  <c r="E483" i="37"/>
  <c r="L470" i="37"/>
  <c r="D466" i="37"/>
  <c r="J461" i="37"/>
  <c r="J457" i="37"/>
  <c r="D454" i="37"/>
  <c r="G450" i="37"/>
  <c r="K446" i="37"/>
  <c r="D443" i="37"/>
  <c r="J439" i="37"/>
  <c r="E436" i="37"/>
  <c r="L432" i="37"/>
  <c r="I429" i="37"/>
  <c r="D426" i="37"/>
  <c r="K422" i="37"/>
  <c r="F419" i="37"/>
  <c r="C416" i="37"/>
  <c r="L412" i="37"/>
  <c r="J409" i="37"/>
  <c r="K406" i="37"/>
  <c r="L403" i="37"/>
  <c r="D401" i="37"/>
  <c r="G398" i="37"/>
  <c r="I395" i="37"/>
  <c r="L392" i="37"/>
  <c r="D390" i="37"/>
  <c r="F387" i="37"/>
  <c r="L384" i="37"/>
  <c r="H382" i="37"/>
  <c r="D380" i="37"/>
  <c r="I377" i="37"/>
  <c r="D375" i="37"/>
  <c r="K372" i="37"/>
  <c r="H370" i="37"/>
  <c r="E368" i="37"/>
  <c r="L365" i="37"/>
  <c r="I363" i="37"/>
  <c r="F361" i="37"/>
  <c r="D359" i="37"/>
  <c r="M356" i="37"/>
  <c r="K354" i="37"/>
  <c r="I352" i="37"/>
  <c r="G350" i="37"/>
  <c r="E348" i="37"/>
  <c r="C346" i="37"/>
  <c r="K343" i="37"/>
  <c r="I341" i="37"/>
  <c r="F339" i="37"/>
  <c r="D337" i="37"/>
  <c r="M334" i="37"/>
  <c r="K332" i="37"/>
  <c r="I330" i="37"/>
  <c r="G328" i="37"/>
  <c r="E326" i="37"/>
  <c r="D324" i="37"/>
  <c r="C527" i="37"/>
  <c r="E515" i="37"/>
  <c r="C507" i="37"/>
  <c r="K497" i="37"/>
  <c r="L489" i="37"/>
  <c r="D483" i="37"/>
  <c r="K470" i="37"/>
  <c r="C466" i="37"/>
  <c r="I461" i="37"/>
  <c r="I457" i="37"/>
  <c r="C454" i="37"/>
  <c r="E450" i="37"/>
  <c r="I446" i="37"/>
  <c r="L442" i="37"/>
  <c r="I439" i="37"/>
  <c r="D436" i="37"/>
  <c r="K432" i="37"/>
  <c r="F429" i="37"/>
  <c r="C426" i="37"/>
  <c r="I422" i="37"/>
  <c r="E419" i="37"/>
  <c r="L415" i="37"/>
  <c r="K412" i="37"/>
  <c r="I409" i="37"/>
  <c r="I406" i="37"/>
  <c r="J403" i="37"/>
  <c r="C401" i="37"/>
  <c r="E398" i="37"/>
  <c r="H395" i="37"/>
  <c r="K392" i="37"/>
  <c r="C390" i="37"/>
  <c r="E387" i="37"/>
  <c r="K384" i="37"/>
  <c r="G382" i="37"/>
  <c r="C380" i="37"/>
  <c r="H377" i="37"/>
  <c r="C375" i="37"/>
  <c r="J372" i="37"/>
  <c r="G370" i="37"/>
  <c r="D368" i="37"/>
  <c r="K365" i="37"/>
  <c r="H363" i="37"/>
  <c r="E361" i="37"/>
  <c r="C359" i="37"/>
  <c r="L356" i="37"/>
  <c r="J354" i="37"/>
  <c r="H352" i="37"/>
  <c r="F350" i="37"/>
  <c r="D348" i="37"/>
  <c r="L345" i="37"/>
  <c r="J343" i="37"/>
  <c r="H341" i="37"/>
  <c r="E339" i="37"/>
  <c r="C337" i="37"/>
  <c r="L334" i="37"/>
  <c r="J332" i="37"/>
  <c r="H330" i="37"/>
  <c r="F328" i="37"/>
  <c r="D326" i="37"/>
  <c r="C324" i="37"/>
  <c r="L321" i="37"/>
  <c r="K319" i="37"/>
  <c r="J317" i="37"/>
  <c r="I315" i="37"/>
  <c r="H313" i="37"/>
  <c r="G311" i="37"/>
  <c r="F309" i="37"/>
  <c r="E307" i="37"/>
  <c r="D305" i="37"/>
  <c r="C303" i="37"/>
  <c r="M300" i="37"/>
  <c r="L298" i="37"/>
  <c r="K296" i="37"/>
  <c r="J294" i="37"/>
  <c r="I292" i="37"/>
  <c r="H290" i="37"/>
  <c r="G288" i="37"/>
  <c r="F286" i="37"/>
  <c r="E284" i="37"/>
  <c r="D282" i="37"/>
  <c r="D280" i="37"/>
  <c r="D278" i="37"/>
  <c r="D276" i="37"/>
  <c r="D274" i="37"/>
  <c r="I526" i="37"/>
  <c r="D515" i="37"/>
  <c r="I506" i="37"/>
  <c r="E497" i="37"/>
  <c r="K489" i="37"/>
  <c r="C483" i="37"/>
  <c r="G470" i="37"/>
  <c r="J465" i="37"/>
  <c r="F461" i="37"/>
  <c r="F457" i="37"/>
  <c r="J453" i="37"/>
  <c r="D450" i="37"/>
  <c r="G446" i="37"/>
  <c r="K442" i="37"/>
  <c r="F439" i="37"/>
  <c r="C436" i="37"/>
  <c r="I432" i="37"/>
  <c r="E429" i="37"/>
  <c r="L425" i="37"/>
  <c r="G422" i="37"/>
  <c r="D419" i="37"/>
  <c r="J415" i="37"/>
  <c r="I412" i="37"/>
  <c r="H409" i="37"/>
  <c r="G406" i="37"/>
  <c r="I403" i="37"/>
  <c r="L400" i="37"/>
  <c r="D398" i="37"/>
  <c r="F395" i="37"/>
  <c r="I392" i="37"/>
  <c r="L389" i="37"/>
  <c r="D387" i="37"/>
  <c r="J384" i="37"/>
  <c r="F382" i="37"/>
  <c r="L379" i="37"/>
  <c r="F377" i="37"/>
  <c r="L374" i="37"/>
  <c r="I372" i="37"/>
  <c r="F370" i="37"/>
  <c r="C368" i="37"/>
  <c r="J365" i="37"/>
  <c r="F363" i="37"/>
  <c r="D361" i="37"/>
  <c r="M358" i="37"/>
  <c r="K356" i="37"/>
  <c r="I354" i="37"/>
  <c r="G352" i="37"/>
  <c r="E350" i="37"/>
  <c r="C348" i="37"/>
  <c r="K345" i="37"/>
  <c r="I343" i="37"/>
  <c r="F341" i="37"/>
  <c r="D339" i="37"/>
  <c r="M336" i="37"/>
  <c r="K334" i="37"/>
  <c r="I332" i="37"/>
  <c r="G330" i="37"/>
  <c r="E328" i="37"/>
  <c r="C326" i="37"/>
  <c r="L323" i="37"/>
  <c r="K321" i="37"/>
  <c r="J319" i="37"/>
  <c r="I317" i="37"/>
  <c r="H315" i="37"/>
  <c r="G313" i="37"/>
  <c r="E525" i="37"/>
  <c r="C515" i="37"/>
  <c r="K505" i="37"/>
  <c r="D497" i="37"/>
  <c r="E489" i="37"/>
  <c r="I482" i="37"/>
  <c r="E470" i="37"/>
  <c r="I465" i="37"/>
  <c r="E461" i="37"/>
  <c r="E457" i="37"/>
  <c r="I453" i="37"/>
  <c r="C450" i="37"/>
  <c r="E446" i="37"/>
  <c r="I442" i="37"/>
  <c r="E439" i="37"/>
  <c r="L435" i="37"/>
  <c r="G432" i="37"/>
  <c r="D429" i="37"/>
  <c r="J425" i="37"/>
  <c r="E422" i="37"/>
  <c r="L418" i="37"/>
  <c r="I415" i="37"/>
  <c r="G412" i="37"/>
  <c r="F409" i="37"/>
  <c r="E406" i="37"/>
  <c r="H403" i="37"/>
  <c r="K400" i="37"/>
  <c r="C398" i="37"/>
  <c r="E395" i="37"/>
  <c r="H392" i="37"/>
  <c r="J389" i="37"/>
  <c r="C387" i="37"/>
  <c r="I384" i="37"/>
  <c r="E382" i="37"/>
  <c r="J379" i="37"/>
  <c r="E377" i="37"/>
  <c r="K374" i="37"/>
  <c r="H372" i="37"/>
  <c r="E370" i="37"/>
  <c r="L367" i="37"/>
  <c r="I365" i="37"/>
  <c r="E363" i="37"/>
  <c r="C361" i="37"/>
  <c r="L358" i="37"/>
  <c r="J356" i="37"/>
  <c r="H354" i="37"/>
  <c r="F352" i="37"/>
  <c r="D350" i="37"/>
  <c r="L347" i="37"/>
  <c r="J345" i="37"/>
  <c r="H343" i="37"/>
  <c r="E341" i="37"/>
  <c r="C339" i="37"/>
  <c r="L336" i="37"/>
  <c r="J334" i="37"/>
  <c r="H332" i="37"/>
  <c r="F330" i="37"/>
  <c r="D328" i="37"/>
  <c r="L325" i="37"/>
  <c r="K323" i="37"/>
  <c r="J321" i="37"/>
  <c r="I319" i="37"/>
  <c r="H317" i="37"/>
  <c r="G315" i="37"/>
  <c r="F313" i="37"/>
  <c r="E311" i="37"/>
  <c r="D309" i="37"/>
  <c r="C307" i="37"/>
  <c r="M304" i="37"/>
  <c r="L302" i="37"/>
  <c r="K300" i="37"/>
  <c r="J298" i="37"/>
  <c r="I296" i="37"/>
  <c r="H294" i="37"/>
  <c r="G292" i="37"/>
  <c r="F290" i="37"/>
  <c r="E288" i="37"/>
  <c r="D286" i="37"/>
  <c r="C284" i="37"/>
  <c r="M281" i="37"/>
  <c r="M279" i="37"/>
  <c r="M277" i="37"/>
  <c r="M275" i="37"/>
  <c r="M273" i="37"/>
  <c r="M271" i="37"/>
  <c r="M269" i="37"/>
  <c r="M267" i="37"/>
  <c r="M265" i="37"/>
  <c r="M263" i="37"/>
  <c r="M261" i="37"/>
  <c r="M259" i="37"/>
  <c r="M257" i="37"/>
  <c r="M255" i="37"/>
  <c r="M253" i="37"/>
  <c r="M251" i="37"/>
  <c r="M249" i="37"/>
  <c r="M247" i="37"/>
  <c r="M245" i="37"/>
  <c r="M243" i="37"/>
  <c r="M241" i="37"/>
  <c r="M239" i="37"/>
  <c r="M237" i="37"/>
  <c r="M235" i="37"/>
  <c r="M233" i="37"/>
  <c r="M231" i="37"/>
  <c r="M229" i="37"/>
  <c r="M227" i="37"/>
  <c r="M225" i="37"/>
  <c r="M223" i="37"/>
  <c r="M221" i="37"/>
  <c r="M219" i="37"/>
  <c r="M217" i="37"/>
  <c r="M215" i="37"/>
  <c r="M213" i="37"/>
  <c r="M211" i="37"/>
  <c r="M209" i="37"/>
  <c r="M207" i="37"/>
  <c r="M205" i="37"/>
  <c r="M203" i="37"/>
  <c r="M201" i="37"/>
  <c r="M199" i="37"/>
  <c r="M197" i="37"/>
  <c r="M195" i="37"/>
  <c r="M193" i="37"/>
  <c r="M191" i="37"/>
  <c r="M189" i="37"/>
  <c r="D525" i="37"/>
  <c r="I514" i="37"/>
  <c r="E505" i="37"/>
  <c r="C497" i="37"/>
  <c r="D489" i="37"/>
  <c r="L481" i="37"/>
  <c r="D470" i="37"/>
  <c r="F465" i="37"/>
  <c r="D461" i="37"/>
  <c r="D457" i="37"/>
  <c r="F453" i="37"/>
  <c r="J449" i="37"/>
  <c r="D446" i="37"/>
  <c r="G442" i="37"/>
  <c r="D439" i="37"/>
  <c r="J435" i="37"/>
  <c r="E432" i="37"/>
  <c r="L428" i="37"/>
  <c r="I425" i="37"/>
  <c r="D422" i="37"/>
  <c r="K418" i="37"/>
  <c r="H415" i="37"/>
  <c r="E412" i="37"/>
  <c r="E409" i="37"/>
  <c r="D406" i="37"/>
  <c r="F403" i="37"/>
  <c r="I400" i="37"/>
  <c r="L397" i="37"/>
  <c r="D395" i="37"/>
  <c r="G392" i="37"/>
  <c r="I389" i="37"/>
  <c r="L386" i="37"/>
  <c r="H384" i="37"/>
  <c r="D382" i="37"/>
  <c r="I379" i="37"/>
  <c r="D377" i="37"/>
  <c r="J374" i="37"/>
  <c r="G372" i="37"/>
  <c r="D370" i="37"/>
  <c r="K367" i="37"/>
  <c r="H365" i="37"/>
  <c r="D363" i="37"/>
  <c r="M360" i="37"/>
  <c r="C525" i="37"/>
  <c r="K513" i="37"/>
  <c r="D505" i="37"/>
  <c r="I496" i="37"/>
  <c r="C489" i="37"/>
  <c r="K481" i="37"/>
  <c r="C470" i="37"/>
  <c r="E465" i="37"/>
  <c r="L460" i="37"/>
  <c r="L456" i="37"/>
  <c r="E453" i="37"/>
  <c r="I449" i="37"/>
  <c r="C446" i="37"/>
  <c r="E442" i="37"/>
  <c r="L438" i="37"/>
  <c r="I435" i="37"/>
  <c r="D432" i="37"/>
  <c r="K428" i="37"/>
  <c r="F425" i="37"/>
  <c r="C422" i="37"/>
  <c r="I418" i="37"/>
  <c r="F415" i="37"/>
  <c r="D412" i="37"/>
  <c r="D409" i="37"/>
  <c r="C406" i="37"/>
  <c r="E403" i="37"/>
  <c r="H400" i="37"/>
  <c r="J397" i="37"/>
  <c r="C395" i="37"/>
  <c r="E392" i="37"/>
  <c r="H389" i="37"/>
  <c r="K386" i="37"/>
  <c r="G384" i="37"/>
  <c r="C382" i="37"/>
  <c r="H379" i="37"/>
  <c r="C377" i="37"/>
  <c r="I374" i="37"/>
  <c r="F372" i="37"/>
  <c r="C370" i="37"/>
  <c r="J367" i="37"/>
  <c r="F365" i="37"/>
  <c r="C363" i="37"/>
  <c r="L360" i="37"/>
  <c r="J358" i="37"/>
  <c r="H356" i="37"/>
  <c r="F354" i="37"/>
  <c r="D352" i="37"/>
  <c r="L349" i="37"/>
  <c r="J347" i="37"/>
  <c r="H345" i="37"/>
  <c r="E343" i="37"/>
  <c r="C341" i="37"/>
  <c r="L338" i="37"/>
  <c r="J336" i="37"/>
  <c r="H334" i="37"/>
  <c r="F332" i="37"/>
  <c r="D330" i="37"/>
  <c r="L327" i="37"/>
  <c r="J325" i="37"/>
  <c r="I323" i="37"/>
  <c r="H321" i="37"/>
  <c r="G319" i="37"/>
  <c r="F317" i="37"/>
  <c r="E315" i="37"/>
  <c r="D313" i="37"/>
  <c r="C311" i="37"/>
  <c r="M308" i="37"/>
  <c r="L306" i="37"/>
  <c r="K304" i="37"/>
  <c r="J302" i="37"/>
  <c r="I300" i="37"/>
  <c r="H298" i="37"/>
  <c r="G296" i="37"/>
  <c r="F294" i="37"/>
  <c r="E292" i="37"/>
  <c r="D290" i="37"/>
  <c r="C288" i="37"/>
  <c r="L285" i="37"/>
  <c r="K283" i="37"/>
  <c r="K281" i="37"/>
  <c r="K279" i="37"/>
  <c r="K277" i="37"/>
  <c r="K275" i="37"/>
  <c r="K273" i="37"/>
  <c r="K271" i="37"/>
  <c r="K269" i="37"/>
  <c r="K267" i="37"/>
  <c r="K265" i="37"/>
  <c r="K263" i="37"/>
  <c r="K261" i="37"/>
  <c r="K259" i="37"/>
  <c r="K257" i="37"/>
  <c r="K255" i="37"/>
  <c r="K253" i="37"/>
  <c r="K251" i="37"/>
  <c r="K249" i="37"/>
  <c r="K247" i="37"/>
  <c r="K245" i="37"/>
  <c r="K243" i="37"/>
  <c r="K241" i="37"/>
  <c r="K239" i="37"/>
  <c r="K237" i="37"/>
  <c r="K235" i="37"/>
  <c r="K233" i="37"/>
  <c r="K231" i="37"/>
  <c r="K229" i="37"/>
  <c r="K227" i="37"/>
  <c r="I524" i="37"/>
  <c r="E513" i="37"/>
  <c r="C505" i="37"/>
  <c r="K495" i="37"/>
  <c r="I488" i="37"/>
  <c r="G481" i="37"/>
  <c r="I469" i="37"/>
  <c r="L464" i="37"/>
  <c r="K460" i="37"/>
  <c r="K456" i="37"/>
  <c r="D453" i="37"/>
  <c r="F449" i="37"/>
  <c r="J445" i="37"/>
  <c r="D442" i="37"/>
  <c r="K438" i="37"/>
  <c r="F435" i="37"/>
  <c r="C432" i="37"/>
  <c r="I428" i="37"/>
  <c r="E425" i="37"/>
  <c r="L421" i="37"/>
  <c r="G418" i="37"/>
  <c r="E415" i="37"/>
  <c r="C412" i="37"/>
  <c r="L408" i="37"/>
  <c r="L405" i="37"/>
  <c r="D403" i="37"/>
  <c r="G400" i="37"/>
  <c r="I397" i="37"/>
  <c r="L394" i="37"/>
  <c r="D392" i="37"/>
  <c r="F389" i="37"/>
  <c r="J386" i="37"/>
  <c r="F384" i="37"/>
  <c r="L381" i="37"/>
  <c r="F379" i="37"/>
  <c r="L376" i="37"/>
  <c r="H374" i="37"/>
  <c r="E372" i="37"/>
  <c r="L369" i="37"/>
  <c r="I367" i="37"/>
  <c r="E365" i="37"/>
  <c r="M362" i="37"/>
  <c r="K360" i="37"/>
  <c r="I358" i="37"/>
  <c r="G356" i="37"/>
  <c r="E354" i="37"/>
  <c r="C352" i="37"/>
  <c r="K349" i="37"/>
  <c r="I347" i="37"/>
  <c r="F345" i="37"/>
  <c r="D343" i="37"/>
  <c r="E523" i="37"/>
  <c r="D513" i="37"/>
  <c r="I504" i="37"/>
  <c r="E495" i="37"/>
  <c r="L487" i="37"/>
  <c r="E481" i="37"/>
  <c r="F469" i="37"/>
  <c r="K464" i="37"/>
  <c r="G460" i="37"/>
  <c r="I456" i="37"/>
  <c r="L452" i="37"/>
  <c r="E449" i="37"/>
  <c r="I445" i="37"/>
  <c r="C442" i="37"/>
  <c r="I438" i="37"/>
  <c r="D523" i="37"/>
  <c r="C513" i="37"/>
  <c r="C523" i="37"/>
  <c r="I512" i="37"/>
  <c r="E503" i="37"/>
  <c r="C495" i="37"/>
  <c r="E487" i="37"/>
  <c r="C481" i="37"/>
  <c r="L468" i="37"/>
  <c r="E464" i="37"/>
  <c r="D460" i="37"/>
  <c r="E456" i="37"/>
  <c r="I452" i="37"/>
  <c r="L448" i="37"/>
  <c r="E445" i="37"/>
  <c r="J441" i="37"/>
  <c r="E438" i="37"/>
  <c r="L434" i="37"/>
  <c r="I431" i="37"/>
  <c r="D428" i="37"/>
  <c r="K424" i="37"/>
  <c r="F421" i="37"/>
  <c r="C418" i="37"/>
  <c r="K414" i="37"/>
  <c r="I411" i="37"/>
  <c r="G408" i="37"/>
  <c r="H405" i="37"/>
  <c r="K402" i="37"/>
  <c r="C400" i="37"/>
  <c r="E397" i="37"/>
  <c r="H394" i="37"/>
  <c r="J391" i="37"/>
  <c r="C389" i="37"/>
  <c r="G386" i="37"/>
  <c r="C384" i="37"/>
  <c r="H381" i="37"/>
  <c r="C379" i="37"/>
  <c r="I376" i="37"/>
  <c r="E374" i="37"/>
  <c r="L371" i="37"/>
  <c r="I369" i="37"/>
  <c r="E367" i="37"/>
  <c r="L364" i="37"/>
  <c r="J362" i="37"/>
  <c r="H360" i="37"/>
  <c r="F358" i="37"/>
  <c r="D356" i="37"/>
  <c r="L353" i="37"/>
  <c r="J351" i="37"/>
  <c r="H349" i="37"/>
  <c r="E347" i="37"/>
  <c r="C345" i="37"/>
  <c r="L342" i="37"/>
  <c r="J340" i="37"/>
  <c r="H338" i="37"/>
  <c r="F336" i="37"/>
  <c r="D334" i="37"/>
  <c r="L331" i="37"/>
  <c r="J329" i="37"/>
  <c r="H327" i="37"/>
  <c r="F325" i="37"/>
  <c r="E323" i="37"/>
  <c r="D321" i="37"/>
  <c r="C319" i="37"/>
  <c r="M316" i="37"/>
  <c r="L314" i="37"/>
  <c r="K312" i="37"/>
  <c r="J310" i="37"/>
  <c r="I308" i="37"/>
  <c r="H306" i="37"/>
  <c r="G304" i="37"/>
  <c r="F302" i="37"/>
  <c r="I522" i="37"/>
  <c r="K511" i="37"/>
  <c r="D503" i="37"/>
  <c r="I494" i="37"/>
  <c r="D487" i="37"/>
  <c r="I480" i="37"/>
  <c r="K503" i="37"/>
  <c r="D438" i="37"/>
  <c r="L417" i="37"/>
  <c r="C404" i="37"/>
  <c r="L391" i="37"/>
  <c r="D381" i="37"/>
  <c r="K369" i="37"/>
  <c r="G360" i="37"/>
  <c r="E352" i="37"/>
  <c r="E345" i="37"/>
  <c r="K338" i="37"/>
  <c r="L332" i="37"/>
  <c r="D327" i="37"/>
  <c r="I321" i="37"/>
  <c r="D317" i="37"/>
  <c r="M312" i="37"/>
  <c r="G309" i="37"/>
  <c r="L305" i="37"/>
  <c r="G302" i="37"/>
  <c r="M298" i="37"/>
  <c r="J295" i="37"/>
  <c r="J292" i="37"/>
  <c r="I289" i="37"/>
  <c r="H286" i="37"/>
  <c r="G283" i="37"/>
  <c r="G280" i="37"/>
  <c r="H277" i="37"/>
  <c r="L274" i="37"/>
  <c r="D272" i="37"/>
  <c r="H269" i="37"/>
  <c r="M266" i="37"/>
  <c r="F264" i="37"/>
  <c r="J261" i="37"/>
  <c r="D259" i="37"/>
  <c r="I256" i="37"/>
  <c r="C254" i="37"/>
  <c r="G251" i="37"/>
  <c r="L248" i="37"/>
  <c r="E246" i="37"/>
  <c r="I243" i="37"/>
  <c r="D241" i="37"/>
  <c r="K238" i="37"/>
  <c r="F236" i="37"/>
  <c r="L233" i="37"/>
  <c r="G231" i="37"/>
  <c r="M228" i="37"/>
  <c r="H226" i="37"/>
  <c r="E224" i="37"/>
  <c r="L221" i="37"/>
  <c r="I219" i="37"/>
  <c r="F217" i="37"/>
  <c r="C215" i="37"/>
  <c r="L212" i="37"/>
  <c r="K210" i="37"/>
  <c r="J208" i="37"/>
  <c r="I206" i="37"/>
  <c r="H204" i="37"/>
  <c r="G202" i="37"/>
  <c r="F200" i="37"/>
  <c r="E198" i="37"/>
  <c r="D196" i="37"/>
  <c r="C194" i="37"/>
  <c r="L191" i="37"/>
  <c r="K189" i="37"/>
  <c r="K187" i="37"/>
  <c r="K185" i="37"/>
  <c r="K183" i="37"/>
  <c r="K181" i="37"/>
  <c r="K179" i="37"/>
  <c r="K177" i="37"/>
  <c r="K175" i="37"/>
  <c r="K173" i="37"/>
  <c r="K171" i="37"/>
  <c r="K169" i="37"/>
  <c r="K167" i="37"/>
  <c r="K165" i="37"/>
  <c r="K163" i="37"/>
  <c r="K161" i="37"/>
  <c r="K159" i="37"/>
  <c r="D495" i="37"/>
  <c r="E435" i="37"/>
  <c r="I417" i="37"/>
  <c r="C403" i="37"/>
  <c r="I391" i="37"/>
  <c r="E380" i="37"/>
  <c r="J369" i="37"/>
  <c r="E360" i="37"/>
  <c r="L351" i="37"/>
  <c r="D345" i="37"/>
  <c r="J338" i="37"/>
  <c r="G332" i="37"/>
  <c r="I326" i="37"/>
  <c r="G321" i="37"/>
  <c r="C317" i="37"/>
  <c r="L312" i="37"/>
  <c r="E309" i="37"/>
  <c r="I305" i="37"/>
  <c r="E302" i="37"/>
  <c r="K298" i="37"/>
  <c r="I295" i="37"/>
  <c r="H292" i="37"/>
  <c r="G289" i="37"/>
  <c r="G286" i="37"/>
  <c r="F283" i="37"/>
  <c r="F280" i="37"/>
  <c r="G277" i="37"/>
  <c r="K274" i="37"/>
  <c r="C272" i="37"/>
  <c r="G269" i="37"/>
  <c r="L266" i="37"/>
  <c r="E264" i="37"/>
  <c r="I261" i="37"/>
  <c r="C259" i="37"/>
  <c r="G256" i="37"/>
  <c r="L253" i="37"/>
  <c r="F251" i="37"/>
  <c r="K248" i="37"/>
  <c r="D246" i="37"/>
  <c r="H243" i="37"/>
  <c r="C241" i="37"/>
  <c r="I238" i="37"/>
  <c r="E236" i="37"/>
  <c r="J233" i="37"/>
  <c r="F231" i="37"/>
  <c r="L228" i="37"/>
  <c r="G226" i="37"/>
  <c r="D224" i="37"/>
  <c r="K221" i="37"/>
  <c r="H219" i="37"/>
  <c r="D217" i="37"/>
  <c r="M214" i="37"/>
  <c r="K212" i="37"/>
  <c r="J210" i="37"/>
  <c r="I208" i="37"/>
  <c r="H206" i="37"/>
  <c r="G204" i="37"/>
  <c r="F202" i="37"/>
  <c r="E200" i="37"/>
  <c r="D198" i="37"/>
  <c r="C196" i="37"/>
  <c r="L193" i="37"/>
  <c r="K191" i="37"/>
  <c r="J189" i="37"/>
  <c r="J187" i="37"/>
  <c r="J185" i="37"/>
  <c r="J183" i="37"/>
  <c r="J181" i="37"/>
  <c r="K487" i="37"/>
  <c r="D435" i="37"/>
  <c r="D416" i="37"/>
  <c r="L402" i="37"/>
  <c r="F391" i="37"/>
  <c r="E379" i="37"/>
  <c r="H369" i="37"/>
  <c r="E359" i="37"/>
  <c r="K351" i="37"/>
  <c r="M344" i="37"/>
  <c r="I338" i="37"/>
  <c r="E332" i="37"/>
  <c r="F326" i="37"/>
  <c r="F321" i="37"/>
  <c r="L316" i="37"/>
  <c r="J312" i="37"/>
  <c r="C309" i="37"/>
  <c r="G305" i="37"/>
  <c r="C302" i="37"/>
  <c r="I298" i="37"/>
  <c r="H295" i="37"/>
  <c r="F292" i="37"/>
  <c r="F289" i="37"/>
  <c r="E286" i="37"/>
  <c r="D283" i="37"/>
  <c r="E280" i="37"/>
  <c r="F277" i="37"/>
  <c r="I274" i="37"/>
  <c r="L271" i="37"/>
  <c r="F269" i="37"/>
  <c r="K266" i="37"/>
  <c r="D264" i="37"/>
  <c r="H261" i="37"/>
  <c r="M258" i="37"/>
  <c r="F256" i="37"/>
  <c r="J253" i="37"/>
  <c r="D251" i="37"/>
  <c r="I248" i="37"/>
  <c r="C246" i="37"/>
  <c r="G243" i="37"/>
  <c r="M240" i="37"/>
  <c r="H238" i="37"/>
  <c r="D236" i="37"/>
  <c r="I233" i="37"/>
  <c r="D231" i="37"/>
  <c r="K228" i="37"/>
  <c r="F226" i="37"/>
  <c r="C224" i="37"/>
  <c r="J221" i="37"/>
  <c r="G219" i="37"/>
  <c r="C217" i="37"/>
  <c r="L214" i="37"/>
  <c r="J212" i="37"/>
  <c r="I210" i="37"/>
  <c r="H208" i="37"/>
  <c r="G206" i="37"/>
  <c r="F204" i="37"/>
  <c r="E202" i="37"/>
  <c r="D200" i="37"/>
  <c r="C198" i="37"/>
  <c r="L195" i="37"/>
  <c r="K193" i="37"/>
  <c r="J191" i="37"/>
  <c r="I189" i="37"/>
  <c r="I187" i="37"/>
  <c r="I185" i="37"/>
  <c r="I183" i="37"/>
  <c r="I181" i="37"/>
  <c r="I179" i="37"/>
  <c r="I177" i="37"/>
  <c r="I175" i="37"/>
  <c r="I173" i="37"/>
  <c r="I171" i="37"/>
  <c r="I169" i="37"/>
  <c r="I167" i="37"/>
  <c r="I165" i="37"/>
  <c r="I163" i="37"/>
  <c r="I161" i="37"/>
  <c r="I159" i="37"/>
  <c r="I157" i="37"/>
  <c r="I155" i="37"/>
  <c r="I153" i="37"/>
  <c r="I151" i="37"/>
  <c r="I149" i="37"/>
  <c r="I147" i="37"/>
  <c r="I145" i="37"/>
  <c r="I143" i="37"/>
  <c r="I141" i="37"/>
  <c r="I139" i="37"/>
  <c r="I137" i="37"/>
  <c r="I135" i="37"/>
  <c r="I133" i="37"/>
  <c r="I131" i="37"/>
  <c r="I129" i="37"/>
  <c r="I127" i="37"/>
  <c r="I125" i="37"/>
  <c r="I123" i="37"/>
  <c r="I121" i="37"/>
  <c r="I119" i="37"/>
  <c r="I117" i="37"/>
  <c r="I115" i="37"/>
  <c r="I113" i="37"/>
  <c r="I111" i="37"/>
  <c r="D481" i="37"/>
  <c r="K434" i="37"/>
  <c r="D415" i="37"/>
  <c r="I402" i="37"/>
  <c r="E390" i="37"/>
  <c r="D379" i="37"/>
  <c r="E369" i="37"/>
  <c r="K358" i="37"/>
  <c r="I351" i="37"/>
  <c r="K344" i="37"/>
  <c r="G338" i="37"/>
  <c r="D332" i="37"/>
  <c r="K325" i="37"/>
  <c r="E321" i="37"/>
  <c r="J316" i="37"/>
  <c r="H312" i="37"/>
  <c r="L308" i="37"/>
  <c r="F305" i="37"/>
  <c r="K301" i="37"/>
  <c r="G298" i="37"/>
  <c r="G295" i="37"/>
  <c r="D292" i="37"/>
  <c r="E289" i="37"/>
  <c r="C286" i="37"/>
  <c r="C283" i="37"/>
  <c r="C280" i="37"/>
  <c r="D277" i="37"/>
  <c r="G274" i="37"/>
  <c r="J271" i="37"/>
  <c r="D269" i="37"/>
  <c r="I266" i="37"/>
  <c r="C264" i="37"/>
  <c r="G261" i="37"/>
  <c r="L258" i="37"/>
  <c r="E256" i="37"/>
  <c r="I253" i="37"/>
  <c r="C251" i="37"/>
  <c r="G248" i="37"/>
  <c r="L245" i="37"/>
  <c r="F243" i="37"/>
  <c r="L240" i="37"/>
  <c r="G238" i="37"/>
  <c r="C236" i="37"/>
  <c r="H233" i="37"/>
  <c r="C231" i="37"/>
  <c r="I228" i="37"/>
  <c r="E226" i="37"/>
  <c r="L223" i="37"/>
  <c r="I221" i="37"/>
  <c r="F219" i="37"/>
  <c r="M216" i="37"/>
  <c r="K214" i="37"/>
  <c r="I212" i="37"/>
  <c r="H210" i="37"/>
  <c r="G208" i="37"/>
  <c r="F206" i="37"/>
  <c r="E204" i="37"/>
  <c r="D202" i="37"/>
  <c r="C200" i="37"/>
  <c r="L197" i="37"/>
  <c r="K195" i="37"/>
  <c r="J193" i="37"/>
  <c r="I191" i="37"/>
  <c r="H189" i="37"/>
  <c r="H187" i="37"/>
  <c r="H185" i="37"/>
  <c r="H183" i="37"/>
  <c r="H181" i="37"/>
  <c r="H179" i="37"/>
  <c r="H177" i="37"/>
  <c r="H175" i="37"/>
  <c r="H173" i="37"/>
  <c r="H171" i="37"/>
  <c r="H169" i="37"/>
  <c r="H167" i="37"/>
  <c r="H165" i="37"/>
  <c r="H163" i="37"/>
  <c r="H161" i="37"/>
  <c r="H159" i="37"/>
  <c r="H157" i="37"/>
  <c r="H155" i="37"/>
  <c r="H153" i="37"/>
  <c r="H151" i="37"/>
  <c r="H149" i="37"/>
  <c r="H147" i="37"/>
  <c r="H145" i="37"/>
  <c r="H143" i="37"/>
  <c r="H141" i="37"/>
  <c r="H139" i="37"/>
  <c r="H137" i="37"/>
  <c r="H135" i="37"/>
  <c r="H133" i="37"/>
  <c r="H131" i="37"/>
  <c r="H129" i="37"/>
  <c r="H127" i="37"/>
  <c r="H125" i="37"/>
  <c r="H123" i="37"/>
  <c r="H121" i="37"/>
  <c r="H119" i="37"/>
  <c r="H117" i="37"/>
  <c r="H115" i="37"/>
  <c r="H113" i="37"/>
  <c r="H111" i="37"/>
  <c r="H109" i="37"/>
  <c r="H107" i="37"/>
  <c r="H105" i="37"/>
  <c r="H103" i="37"/>
  <c r="H101" i="37"/>
  <c r="H99" i="37"/>
  <c r="H97" i="37"/>
  <c r="H95" i="37"/>
  <c r="H93" i="37"/>
  <c r="H91" i="37"/>
  <c r="H89" i="37"/>
  <c r="H87" i="37"/>
  <c r="H85" i="37"/>
  <c r="H83" i="37"/>
  <c r="H81" i="37"/>
  <c r="H79" i="37"/>
  <c r="H77" i="37"/>
  <c r="H75" i="37"/>
  <c r="H73" i="37"/>
  <c r="H71" i="37"/>
  <c r="H69" i="37"/>
  <c r="H67" i="37"/>
  <c r="H65" i="37"/>
  <c r="H63" i="37"/>
  <c r="L431" i="37"/>
  <c r="L414" i="37"/>
  <c r="G402" i="37"/>
  <c r="E389" i="37"/>
  <c r="L378" i="37"/>
  <c r="E469" i="37"/>
  <c r="J431" i="37"/>
  <c r="I414" i="37"/>
  <c r="K468" i="37"/>
  <c r="F431" i="37"/>
  <c r="E414" i="37"/>
  <c r="E400" i="37"/>
  <c r="L388" i="37"/>
  <c r="J377" i="37"/>
  <c r="F367" i="37"/>
  <c r="E358" i="37"/>
  <c r="H350" i="37"/>
  <c r="F343" i="37"/>
  <c r="E337" i="37"/>
  <c r="I331" i="37"/>
  <c r="G325" i="37"/>
  <c r="F320" i="37"/>
  <c r="L315" i="37"/>
  <c r="L311" i="37"/>
  <c r="H308" i="37"/>
  <c r="L304" i="37"/>
  <c r="E301" i="37"/>
  <c r="D298" i="37"/>
  <c r="L294" i="37"/>
  <c r="K291" i="37"/>
  <c r="J288" i="37"/>
  <c r="I285" i="37"/>
  <c r="I282" i="37"/>
  <c r="I279" i="37"/>
  <c r="L276" i="37"/>
  <c r="C274" i="37"/>
  <c r="G271" i="37"/>
  <c r="L268" i="37"/>
  <c r="E266" i="37"/>
  <c r="I263" i="37"/>
  <c r="C261" i="37"/>
  <c r="G258" i="37"/>
  <c r="L255" i="37"/>
  <c r="F253" i="37"/>
  <c r="K250" i="37"/>
  <c r="D248" i="37"/>
  <c r="H245" i="37"/>
  <c r="M242" i="37"/>
  <c r="H240" i="37"/>
  <c r="D238" i="37"/>
  <c r="I235" i="37"/>
  <c r="D233" i="37"/>
  <c r="K230" i="37"/>
  <c r="F228" i="37"/>
  <c r="L225" i="37"/>
  <c r="I223" i="37"/>
  <c r="F221" i="37"/>
  <c r="M218" i="37"/>
  <c r="J216" i="37"/>
  <c r="H214" i="37"/>
  <c r="F212" i="37"/>
  <c r="E210" i="37"/>
  <c r="D208" i="37"/>
  <c r="C206" i="37"/>
  <c r="L203" i="37"/>
  <c r="K201" i="37"/>
  <c r="J199" i="37"/>
  <c r="I197" i="37"/>
  <c r="H195" i="37"/>
  <c r="G193" i="37"/>
  <c r="F191" i="37"/>
  <c r="E189" i="37"/>
  <c r="E187" i="37"/>
  <c r="E185" i="37"/>
  <c r="E183" i="37"/>
  <c r="E181" i="37"/>
  <c r="E179" i="37"/>
  <c r="E177" i="37"/>
  <c r="E175" i="37"/>
  <c r="E173" i="37"/>
  <c r="E171" i="37"/>
  <c r="E169" i="37"/>
  <c r="E167" i="37"/>
  <c r="E165" i="37"/>
  <c r="E163" i="37"/>
  <c r="E161" i="37"/>
  <c r="E159" i="37"/>
  <c r="E157" i="37"/>
  <c r="E155" i="37"/>
  <c r="E153" i="37"/>
  <c r="E151" i="37"/>
  <c r="E149" i="37"/>
  <c r="E147" i="37"/>
  <c r="E145" i="37"/>
  <c r="E143" i="37"/>
  <c r="E141" i="37"/>
  <c r="E139" i="37"/>
  <c r="E137" i="37"/>
  <c r="E135" i="37"/>
  <c r="E133" i="37"/>
  <c r="E131" i="37"/>
  <c r="E129" i="37"/>
  <c r="E127" i="37"/>
  <c r="E125" i="37"/>
  <c r="E123" i="37"/>
  <c r="E121" i="37"/>
  <c r="E119" i="37"/>
  <c r="G464" i="37"/>
  <c r="J429" i="37"/>
  <c r="D413" i="37"/>
  <c r="D400" i="37"/>
  <c r="I388" i="37"/>
  <c r="K376" i="37"/>
  <c r="D367" i="37"/>
  <c r="C358" i="37"/>
  <c r="C350" i="37"/>
  <c r="C343" i="37"/>
  <c r="K336" i="37"/>
  <c r="M330" i="37"/>
  <c r="E325" i="37"/>
  <c r="D320" i="37"/>
  <c r="K315" i="37"/>
  <c r="J311" i="37"/>
  <c r="F308" i="37"/>
  <c r="J304" i="37"/>
  <c r="D301" i="37"/>
  <c r="C298" i="37"/>
  <c r="K294" i="37"/>
  <c r="J291" i="37"/>
  <c r="I288" i="37"/>
  <c r="H285" i="37"/>
  <c r="G282" i="37"/>
  <c r="H279" i="37"/>
  <c r="K276" i="37"/>
  <c r="L273" i="37"/>
  <c r="F271" i="37"/>
  <c r="K268" i="37"/>
  <c r="D266" i="37"/>
  <c r="H263" i="37"/>
  <c r="M260" i="37"/>
  <c r="F258" i="37"/>
  <c r="J255" i="37"/>
  <c r="D253" i="37"/>
  <c r="I250" i="37"/>
  <c r="C248" i="37"/>
  <c r="G245" i="37"/>
  <c r="L242" i="37"/>
  <c r="G240" i="37"/>
  <c r="C238" i="37"/>
  <c r="H235" i="37"/>
  <c r="D464" i="37"/>
  <c r="G428" i="37"/>
  <c r="L411" i="37"/>
  <c r="L399" i="37"/>
  <c r="H387" i="37"/>
  <c r="J376" i="37"/>
  <c r="L366" i="37"/>
  <c r="C357" i="37"/>
  <c r="J349" i="37"/>
  <c r="M342" i="37"/>
  <c r="I336" i="37"/>
  <c r="J330" i="37"/>
  <c r="C325" i="37"/>
  <c r="C320" i="37"/>
  <c r="J315" i="37"/>
  <c r="I311" i="37"/>
  <c r="D308" i="37"/>
  <c r="I304" i="37"/>
  <c r="C301" i="37"/>
  <c r="K297" i="37"/>
  <c r="I294" i="37"/>
  <c r="H291" i="37"/>
  <c r="H288" i="37"/>
  <c r="G285" i="37"/>
  <c r="F282" i="37"/>
  <c r="G279" i="37"/>
  <c r="I276" i="37"/>
  <c r="J273" i="37"/>
  <c r="E460" i="37"/>
  <c r="C460" i="37"/>
  <c r="C428" i="37"/>
  <c r="H411" i="37"/>
  <c r="H398" i="37"/>
  <c r="H386" i="37"/>
  <c r="F376" i="37"/>
  <c r="D365" i="37"/>
  <c r="F356" i="37"/>
  <c r="F349" i="37"/>
  <c r="I342" i="37"/>
  <c r="G336" i="37"/>
  <c r="C330" i="37"/>
  <c r="F324" i="37"/>
  <c r="H319" i="37"/>
  <c r="D315" i="37"/>
  <c r="F311" i="37"/>
  <c r="J307" i="37"/>
  <c r="F304" i="37"/>
  <c r="J300" i="37"/>
  <c r="H297" i="37"/>
  <c r="E294" i="37"/>
  <c r="F291" i="37"/>
  <c r="D288" i="37"/>
  <c r="D285" i="37"/>
  <c r="C282" i="37"/>
  <c r="D279" i="37"/>
  <c r="F276" i="37"/>
  <c r="H273" i="37"/>
  <c r="G456" i="37"/>
  <c r="E426" i="37"/>
  <c r="E411" i="37"/>
  <c r="H397" i="37"/>
  <c r="F386" i="37"/>
  <c r="E375" i="37"/>
  <c r="C365" i="37"/>
  <c r="E356" i="37"/>
  <c r="D349" i="37"/>
  <c r="C342" i="37"/>
  <c r="E336" i="37"/>
  <c r="L329" i="37"/>
  <c r="E324" i="37"/>
  <c r="F319" i="37"/>
  <c r="C315" i="37"/>
  <c r="D311" i="37"/>
  <c r="H307" i="37"/>
  <c r="D304" i="37"/>
  <c r="H300" i="37"/>
  <c r="E297" i="37"/>
  <c r="D294" i="37"/>
  <c r="D456" i="37"/>
  <c r="D425" i="37"/>
  <c r="L409" i="37"/>
  <c r="F397" i="37"/>
  <c r="D386" i="37"/>
  <c r="G374" i="37"/>
  <c r="K364" i="37"/>
  <c r="C356" i="37"/>
  <c r="I348" i="37"/>
  <c r="J341" i="37"/>
  <c r="C336" i="37"/>
  <c r="K329" i="37"/>
  <c r="J323" i="37"/>
  <c r="E319" i="37"/>
  <c r="M314" i="37"/>
  <c r="M310" i="37"/>
  <c r="G307" i="37"/>
  <c r="L303" i="37"/>
  <c r="G300" i="37"/>
  <c r="C297" i="37"/>
  <c r="C294" i="37"/>
  <c r="M290" i="37"/>
  <c r="K287" i="37"/>
  <c r="M284" i="37"/>
  <c r="J281" i="37"/>
  <c r="M278" i="37"/>
  <c r="C276" i="37"/>
  <c r="F273" i="37"/>
  <c r="K270" i="37"/>
  <c r="D268" i="37"/>
  <c r="H265" i="37"/>
  <c r="M262" i="37"/>
  <c r="F260" i="37"/>
  <c r="J257" i="37"/>
  <c r="D255" i="37"/>
  <c r="I252" i="37"/>
  <c r="C250" i="37"/>
  <c r="G247" i="37"/>
  <c r="L244" i="37"/>
  <c r="F242" i="37"/>
  <c r="L239" i="37"/>
  <c r="G237" i="37"/>
  <c r="M234" i="37"/>
  <c r="H232" i="37"/>
  <c r="D230" i="37"/>
  <c r="I227" i="37"/>
  <c r="F225" i="37"/>
  <c r="M222" i="37"/>
  <c r="I220" i="37"/>
  <c r="F218" i="37"/>
  <c r="D216" i="37"/>
  <c r="L213" i="37"/>
  <c r="J211" i="37"/>
  <c r="I209" i="37"/>
  <c r="H207" i="37"/>
  <c r="G205" i="37"/>
  <c r="F203" i="37"/>
  <c r="E201" i="37"/>
  <c r="D199" i="37"/>
  <c r="C197" i="37"/>
  <c r="M194" i="37"/>
  <c r="L192" i="37"/>
  <c r="K190" i="37"/>
  <c r="J188" i="37"/>
  <c r="J186" i="37"/>
  <c r="J184" i="37"/>
  <c r="J182" i="37"/>
  <c r="J180" i="37"/>
  <c r="J178" i="37"/>
  <c r="J176" i="37"/>
  <c r="J174" i="37"/>
  <c r="J172" i="37"/>
  <c r="J170" i="37"/>
  <c r="J168" i="37"/>
  <c r="J166" i="37"/>
  <c r="J164" i="37"/>
  <c r="J162" i="37"/>
  <c r="J160" i="37"/>
  <c r="J158" i="37"/>
  <c r="J156" i="37"/>
  <c r="J154" i="37"/>
  <c r="J152" i="37"/>
  <c r="J150" i="37"/>
  <c r="J148" i="37"/>
  <c r="J146" i="37"/>
  <c r="J144" i="37"/>
  <c r="J142" i="37"/>
  <c r="J140" i="37"/>
  <c r="J138" i="37"/>
  <c r="J136" i="37"/>
  <c r="J134" i="37"/>
  <c r="J132" i="37"/>
  <c r="J130" i="37"/>
  <c r="K452" i="37"/>
  <c r="L424" i="37"/>
  <c r="K408" i="37"/>
  <c r="D397" i="37"/>
  <c r="C385" i="37"/>
  <c r="F374" i="37"/>
  <c r="I364" i="37"/>
  <c r="K355" i="37"/>
  <c r="F348" i="37"/>
  <c r="D341" i="37"/>
  <c r="F335" i="37"/>
  <c r="I329" i="37"/>
  <c r="H323" i="37"/>
  <c r="D319" i="37"/>
  <c r="K314" i="37"/>
  <c r="L310" i="37"/>
  <c r="F307" i="37"/>
  <c r="K303" i="37"/>
  <c r="F300" i="37"/>
  <c r="M296" i="37"/>
  <c r="L293" i="37"/>
  <c r="K290" i="37"/>
  <c r="J287" i="37"/>
  <c r="J284" i="37"/>
  <c r="I281" i="37"/>
  <c r="L278" i="37"/>
  <c r="L275" i="37"/>
  <c r="D273" i="37"/>
  <c r="I270" i="37"/>
  <c r="C268" i="37"/>
  <c r="G265" i="37"/>
  <c r="L262" i="37"/>
  <c r="E260" i="37"/>
  <c r="I257" i="37"/>
  <c r="C255" i="37"/>
  <c r="G252" i="37"/>
  <c r="L249" i="37"/>
  <c r="F247" i="37"/>
  <c r="K244" i="37"/>
  <c r="E242" i="37"/>
  <c r="J239" i="37"/>
  <c r="G452" i="37"/>
  <c r="I424" i="37"/>
  <c r="D449" i="37"/>
  <c r="L422" i="37"/>
  <c r="E408" i="37"/>
  <c r="J395" i="37"/>
  <c r="D384" i="37"/>
  <c r="L373" i="37"/>
  <c r="L362" i="37"/>
  <c r="G354" i="37"/>
  <c r="H347" i="37"/>
  <c r="L340" i="37"/>
  <c r="I334" i="37"/>
  <c r="K328" i="37"/>
  <c r="F323" i="37"/>
  <c r="K318" i="37"/>
  <c r="G314" i="37"/>
  <c r="I310" i="37"/>
  <c r="M306" i="37"/>
  <c r="F303" i="37"/>
  <c r="D300" i="37"/>
  <c r="J296" i="37"/>
  <c r="I293" i="37"/>
  <c r="I290" i="37"/>
  <c r="H287" i="37"/>
  <c r="G284" i="37"/>
  <c r="G281" i="37"/>
  <c r="G278" i="37"/>
  <c r="I275" i="37"/>
  <c r="M272" i="37"/>
  <c r="F270" i="37"/>
  <c r="J267" i="37"/>
  <c r="D265" i="37"/>
  <c r="I262" i="37"/>
  <c r="C260" i="37"/>
  <c r="G257" i="37"/>
  <c r="L254" i="37"/>
  <c r="E252" i="37"/>
  <c r="I249" i="37"/>
  <c r="C247" i="37"/>
  <c r="G244" i="37"/>
  <c r="C242" i="37"/>
  <c r="H239" i="37"/>
  <c r="C237" i="37"/>
  <c r="I234" i="37"/>
  <c r="E232" i="37"/>
  <c r="J229" i="37"/>
  <c r="F227" i="37"/>
  <c r="M224" i="37"/>
  <c r="I222" i="37"/>
  <c r="F220" i="37"/>
  <c r="C218" i="37"/>
  <c r="K215" i="37"/>
  <c r="I213" i="37"/>
  <c r="G211" i="37"/>
  <c r="F209" i="37"/>
  <c r="E207" i="37"/>
  <c r="D205" i="37"/>
  <c r="C203" i="37"/>
  <c r="M200" i="37"/>
  <c r="L198" i="37"/>
  <c r="K196" i="37"/>
  <c r="J194" i="37"/>
  <c r="I192" i="37"/>
  <c r="H190" i="37"/>
  <c r="G188" i="37"/>
  <c r="G186" i="37"/>
  <c r="G184" i="37"/>
  <c r="G182" i="37"/>
  <c r="G180" i="37"/>
  <c r="G178" i="37"/>
  <c r="G176" i="37"/>
  <c r="G174" i="37"/>
  <c r="G172" i="37"/>
  <c r="G170" i="37"/>
  <c r="G168" i="37"/>
  <c r="G166" i="37"/>
  <c r="G164" i="37"/>
  <c r="G162" i="37"/>
  <c r="G160" i="37"/>
  <c r="G158" i="37"/>
  <c r="G156" i="37"/>
  <c r="G154" i="37"/>
  <c r="G152" i="37"/>
  <c r="G150" i="37"/>
  <c r="G148" i="37"/>
  <c r="G146" i="37"/>
  <c r="K448" i="37"/>
  <c r="J421" i="37"/>
  <c r="C408" i="37"/>
  <c r="K394" i="37"/>
  <c r="L383" i="37"/>
  <c r="L372" i="37"/>
  <c r="K362" i="37"/>
  <c r="D354" i="37"/>
  <c r="F347" i="37"/>
  <c r="K340" i="37"/>
  <c r="G334" i="37"/>
  <c r="H328" i="37"/>
  <c r="D323" i="37"/>
  <c r="E318" i="37"/>
  <c r="C314" i="37"/>
  <c r="G310" i="37"/>
  <c r="K306" i="37"/>
  <c r="E303" i="37"/>
  <c r="L299" i="37"/>
  <c r="H296" i="37"/>
  <c r="H293" i="37"/>
  <c r="G290" i="37"/>
  <c r="F287" i="37"/>
  <c r="F284" i="37"/>
  <c r="F281" i="37"/>
  <c r="F278" i="37"/>
  <c r="H275" i="37"/>
  <c r="L272" i="37"/>
  <c r="E270" i="37"/>
  <c r="I267" i="37"/>
  <c r="C265" i="37"/>
  <c r="G262" i="37"/>
  <c r="L259" i="37"/>
  <c r="F257" i="37"/>
  <c r="K254" i="37"/>
  <c r="D252" i="37"/>
  <c r="H249" i="37"/>
  <c r="F445" i="37"/>
  <c r="I421" i="37"/>
  <c r="L406" i="37"/>
  <c r="I394" i="37"/>
  <c r="I383" i="37"/>
  <c r="D372" i="37"/>
  <c r="I362" i="37"/>
  <c r="C354" i="37"/>
  <c r="D347" i="37"/>
  <c r="I340" i="37"/>
  <c r="F334" i="37"/>
  <c r="C328" i="37"/>
  <c r="M322" i="37"/>
  <c r="C318" i="37"/>
  <c r="K313" i="37"/>
  <c r="E310" i="37"/>
  <c r="J306" i="37"/>
  <c r="D303" i="37"/>
  <c r="J299" i="37"/>
  <c r="F296" i="37"/>
  <c r="G293" i="37"/>
  <c r="E290" i="37"/>
  <c r="E287" i="37"/>
  <c r="D284" i="37"/>
  <c r="D281" i="37"/>
  <c r="E278" i="37"/>
  <c r="G275" i="37"/>
  <c r="K272" i="37"/>
  <c r="D270" i="37"/>
  <c r="H267" i="37"/>
  <c r="M264" i="37"/>
  <c r="F262" i="37"/>
  <c r="J259" i="37"/>
  <c r="D257" i="37"/>
  <c r="I254" i="37"/>
  <c r="C252" i="37"/>
  <c r="G249" i="37"/>
  <c r="L246" i="37"/>
  <c r="E244" i="37"/>
  <c r="J241" i="37"/>
  <c r="F239" i="37"/>
  <c r="L236" i="37"/>
  <c r="D445" i="37"/>
  <c r="E421" i="37"/>
  <c r="J405" i="37"/>
  <c r="G394" i="37"/>
  <c r="I382" i="37"/>
  <c r="C372" i="37"/>
  <c r="G362" i="37"/>
  <c r="K353" i="37"/>
  <c r="M346" i="37"/>
  <c r="G340" i="37"/>
  <c r="E334" i="37"/>
  <c r="K327" i="37"/>
  <c r="G322" i="37"/>
  <c r="L317" i="37"/>
  <c r="J313" i="37"/>
  <c r="D310" i="37"/>
  <c r="I306" i="37"/>
  <c r="M302" i="37"/>
  <c r="I299" i="37"/>
  <c r="E296" i="37"/>
  <c r="F293" i="37"/>
  <c r="C290" i="37"/>
  <c r="D287" i="37"/>
  <c r="L283" i="37"/>
  <c r="C281" i="37"/>
  <c r="C278" i="37"/>
  <c r="F275" i="37"/>
  <c r="I272" i="37"/>
  <c r="C270" i="37"/>
  <c r="G267" i="37"/>
  <c r="L264" i="37"/>
  <c r="E262" i="37"/>
  <c r="I259" i="37"/>
  <c r="C257" i="37"/>
  <c r="G254" i="37"/>
  <c r="L251" i="37"/>
  <c r="F249" i="37"/>
  <c r="K246" i="37"/>
  <c r="D244" i="37"/>
  <c r="I241" i="37"/>
  <c r="D239" i="37"/>
  <c r="K236" i="37"/>
  <c r="F234" i="37"/>
  <c r="L231" i="37"/>
  <c r="G229" i="37"/>
  <c r="M226" i="37"/>
  <c r="I224" i="37"/>
  <c r="F222" i="37"/>
  <c r="C220" i="37"/>
  <c r="J217" i="37"/>
  <c r="H215" i="37"/>
  <c r="F213" i="37"/>
  <c r="D211" i="37"/>
  <c r="C209" i="37"/>
  <c r="M206" i="37"/>
  <c r="L204" i="37"/>
  <c r="K202" i="37"/>
  <c r="J200" i="37"/>
  <c r="I198" i="37"/>
  <c r="H196" i="37"/>
  <c r="G194" i="37"/>
  <c r="F192" i="37"/>
  <c r="E190" i="37"/>
  <c r="D188" i="37"/>
  <c r="D186" i="37"/>
  <c r="D184" i="37"/>
  <c r="D182" i="37"/>
  <c r="D180" i="37"/>
  <c r="D178" i="37"/>
  <c r="D176" i="37"/>
  <c r="D174" i="37"/>
  <c r="D172" i="37"/>
  <c r="D170" i="37"/>
  <c r="D168" i="37"/>
  <c r="D166" i="37"/>
  <c r="L441" i="37"/>
  <c r="I419" i="37"/>
  <c r="I405" i="37"/>
  <c r="D394" i="37"/>
  <c r="J381" i="37"/>
  <c r="K371" i="37"/>
  <c r="H361" i="37"/>
  <c r="I353" i="37"/>
  <c r="G346" i="37"/>
  <c r="K339" i="37"/>
  <c r="C334" i="37"/>
  <c r="J327" i="37"/>
  <c r="E322" i="37"/>
  <c r="K317" i="37"/>
  <c r="I313" i="37"/>
  <c r="K309" i="37"/>
  <c r="G306" i="37"/>
  <c r="K302" i="37"/>
  <c r="F299" i="37"/>
  <c r="D296" i="37"/>
  <c r="I441" i="37"/>
  <c r="I371" i="37"/>
  <c r="K342" i="37"/>
  <c r="C321" i="37"/>
  <c r="E306" i="37"/>
  <c r="G294" i="37"/>
  <c r="J285" i="37"/>
  <c r="I277" i="37"/>
  <c r="L270" i="37"/>
  <c r="K264" i="37"/>
  <c r="F259" i="37"/>
  <c r="G253" i="37"/>
  <c r="J247" i="37"/>
  <c r="I242" i="37"/>
  <c r="J237" i="37"/>
  <c r="G233" i="37"/>
  <c r="L229" i="37"/>
  <c r="K225" i="37"/>
  <c r="G222" i="37"/>
  <c r="I218" i="37"/>
  <c r="F215" i="37"/>
  <c r="K211" i="37"/>
  <c r="F208" i="37"/>
  <c r="E205" i="37"/>
  <c r="J201" i="37"/>
  <c r="J198" i="37"/>
  <c r="E195" i="37"/>
  <c r="D192" i="37"/>
  <c r="K188" i="37"/>
  <c r="G185" i="37"/>
  <c r="H182" i="37"/>
  <c r="F179" i="37"/>
  <c r="H176" i="37"/>
  <c r="G173" i="37"/>
  <c r="I170" i="37"/>
  <c r="J167" i="37"/>
  <c r="K164" i="37"/>
  <c r="C162" i="37"/>
  <c r="D159" i="37"/>
  <c r="I156" i="37"/>
  <c r="C154" i="37"/>
  <c r="G151" i="37"/>
  <c r="L148" i="37"/>
  <c r="E146" i="37"/>
  <c r="L143" i="37"/>
  <c r="F141" i="37"/>
  <c r="L138" i="37"/>
  <c r="G136" i="37"/>
  <c r="C134" i="37"/>
  <c r="J131" i="37"/>
  <c r="C129" i="37"/>
  <c r="K126" i="37"/>
  <c r="H124" i="37"/>
  <c r="E122" i="37"/>
  <c r="M119" i="37"/>
  <c r="J117" i="37"/>
  <c r="F115" i="37"/>
  <c r="D113" i="37"/>
  <c r="M110" i="37"/>
  <c r="L108" i="37"/>
  <c r="K106" i="37"/>
  <c r="J104" i="37"/>
  <c r="I102" i="37"/>
  <c r="H100" i="37"/>
  <c r="G438" i="37"/>
  <c r="I370" i="37"/>
  <c r="M340" i="37"/>
  <c r="L320" i="37"/>
  <c r="C306" i="37"/>
  <c r="K293" i="37"/>
  <c r="E285" i="37"/>
  <c r="C277" i="37"/>
  <c r="G270" i="37"/>
  <c r="I264" i="37"/>
  <c r="K258" i="37"/>
  <c r="C253" i="37"/>
  <c r="I247" i="37"/>
  <c r="H242" i="37"/>
  <c r="I237" i="37"/>
  <c r="F233" i="37"/>
  <c r="I229" i="37"/>
  <c r="J225" i="37"/>
  <c r="E222" i="37"/>
  <c r="H218" i="37"/>
  <c r="D215" i="37"/>
  <c r="I211" i="37"/>
  <c r="E208" i="37"/>
  <c r="C205" i="37"/>
  <c r="I201" i="37"/>
  <c r="H198" i="37"/>
  <c r="D195" i="37"/>
  <c r="C192" i="37"/>
  <c r="I188" i="37"/>
  <c r="F185" i="37"/>
  <c r="F182" i="37"/>
  <c r="D179" i="37"/>
  <c r="F176" i="37"/>
  <c r="F173" i="37"/>
  <c r="H170" i="37"/>
  <c r="G167" i="37"/>
  <c r="I164" i="37"/>
  <c r="M161" i="37"/>
  <c r="C159" i="37"/>
  <c r="H156" i="37"/>
  <c r="M153" i="37"/>
  <c r="F151" i="37"/>
  <c r="K148" i="37"/>
  <c r="D146" i="37"/>
  <c r="K143" i="37"/>
  <c r="E428" i="37"/>
  <c r="F368" i="37"/>
  <c r="H339" i="37"/>
  <c r="L319" i="37"/>
  <c r="E305" i="37"/>
  <c r="C293" i="37"/>
  <c r="C285" i="37"/>
  <c r="M276" i="37"/>
  <c r="L269" i="37"/>
  <c r="G264" i="37"/>
  <c r="I258" i="37"/>
  <c r="M252" i="37"/>
  <c r="H247" i="37"/>
  <c r="G242" i="37"/>
  <c r="H237" i="37"/>
  <c r="C233" i="37"/>
  <c r="H229" i="37"/>
  <c r="I225" i="37"/>
  <c r="D222" i="37"/>
  <c r="G218" i="37"/>
  <c r="J214" i="37"/>
  <c r="H211" i="37"/>
  <c r="C208" i="37"/>
  <c r="M204" i="37"/>
  <c r="H201" i="37"/>
  <c r="G198" i="37"/>
  <c r="C195" i="37"/>
  <c r="H191" i="37"/>
  <c r="H188" i="37"/>
  <c r="D185" i="37"/>
  <c r="E182" i="37"/>
  <c r="C179" i="37"/>
  <c r="E176" i="37"/>
  <c r="D173" i="37"/>
  <c r="F170" i="37"/>
  <c r="F167" i="37"/>
  <c r="H164" i="37"/>
  <c r="E418" i="37"/>
  <c r="H367" i="37"/>
  <c r="M338" i="37"/>
  <c r="M318" i="37"/>
  <c r="C305" i="37"/>
  <c r="L292" i="37"/>
  <c r="H284" i="37"/>
  <c r="G276" i="37"/>
  <c r="J269" i="37"/>
  <c r="L263" i="37"/>
  <c r="E258" i="37"/>
  <c r="L252" i="37"/>
  <c r="D247" i="37"/>
  <c r="D242" i="37"/>
  <c r="F237" i="37"/>
  <c r="M232" i="37"/>
  <c r="F229" i="37"/>
  <c r="H225" i="37"/>
  <c r="C222" i="37"/>
  <c r="E218" i="37"/>
  <c r="I214" i="37"/>
  <c r="F211" i="37"/>
  <c r="L207" i="37"/>
  <c r="K204" i="37"/>
  <c r="G201" i="37"/>
  <c r="F198" i="37"/>
  <c r="L194" i="37"/>
  <c r="G191" i="37"/>
  <c r="F188" i="37"/>
  <c r="C185" i="37"/>
  <c r="C182" i="37"/>
  <c r="M178" i="37"/>
  <c r="C176" i="37"/>
  <c r="C173" i="37"/>
  <c r="E170" i="37"/>
  <c r="D167" i="37"/>
  <c r="F164" i="37"/>
  <c r="J161" i="37"/>
  <c r="L158" i="37"/>
  <c r="E156" i="37"/>
  <c r="K153" i="37"/>
  <c r="C151" i="37"/>
  <c r="H148" i="37"/>
  <c r="D418" i="37"/>
  <c r="C366" i="37"/>
  <c r="E338" i="37"/>
  <c r="G317" i="37"/>
  <c r="H304" i="37"/>
  <c r="K292" i="37"/>
  <c r="J283" i="37"/>
  <c r="E276" i="37"/>
  <c r="I269" i="37"/>
  <c r="J263" i="37"/>
  <c r="D258" i="37"/>
  <c r="K252" i="37"/>
  <c r="M246" i="37"/>
  <c r="L241" i="37"/>
  <c r="D237" i="37"/>
  <c r="L232" i="37"/>
  <c r="D229" i="37"/>
  <c r="G225" i="37"/>
  <c r="H221" i="37"/>
  <c r="D218" i="37"/>
  <c r="G214" i="37"/>
  <c r="E211" i="37"/>
  <c r="K207" i="37"/>
  <c r="J204" i="37"/>
  <c r="F201" i="37"/>
  <c r="K197" i="37"/>
  <c r="K194" i="37"/>
  <c r="E191" i="37"/>
  <c r="E188" i="37"/>
  <c r="M184" i="37"/>
  <c r="M181" i="37"/>
  <c r="L178" i="37"/>
  <c r="M175" i="37"/>
  <c r="M172" i="37"/>
  <c r="C170" i="37"/>
  <c r="C167" i="37"/>
  <c r="E164" i="37"/>
  <c r="G161" i="37"/>
  <c r="K158" i="37"/>
  <c r="D156" i="37"/>
  <c r="J153" i="37"/>
  <c r="M150" i="37"/>
  <c r="F148" i="37"/>
  <c r="L145" i="37"/>
  <c r="F143" i="37"/>
  <c r="L140" i="37"/>
  <c r="G138" i="37"/>
  <c r="C136" i="37"/>
  <c r="J133" i="37"/>
  <c r="C131" i="37"/>
  <c r="J128" i="37"/>
  <c r="G126" i="37"/>
  <c r="D124" i="37"/>
  <c r="J411" i="37"/>
  <c r="J363" i="37"/>
  <c r="I337" i="37"/>
  <c r="E317" i="37"/>
  <c r="H303" i="37"/>
  <c r="C292" i="37"/>
  <c r="I283" i="37"/>
  <c r="J275" i="37"/>
  <c r="C269" i="37"/>
  <c r="G263" i="37"/>
  <c r="C258" i="37"/>
  <c r="F252" i="37"/>
  <c r="I246" i="37"/>
  <c r="H241" i="37"/>
  <c r="M236" i="37"/>
  <c r="K232" i="37"/>
  <c r="C229" i="37"/>
  <c r="D225" i="37"/>
  <c r="G221" i="37"/>
  <c r="L217" i="37"/>
  <c r="F214" i="37"/>
  <c r="C211" i="37"/>
  <c r="J207" i="37"/>
  <c r="I204" i="37"/>
  <c r="D201" i="37"/>
  <c r="J197" i="37"/>
  <c r="I194" i="37"/>
  <c r="D191" i="37"/>
  <c r="C188" i="37"/>
  <c r="L184" i="37"/>
  <c r="L181" i="37"/>
  <c r="I408" i="37"/>
  <c r="J360" i="37"/>
  <c r="H336" i="37"/>
  <c r="H316" i="37"/>
  <c r="I302" i="37"/>
  <c r="L291" i="37"/>
  <c r="H283" i="37"/>
  <c r="D275" i="37"/>
  <c r="M268" i="37"/>
  <c r="F263" i="37"/>
  <c r="L257" i="37"/>
  <c r="J251" i="37"/>
  <c r="G246" i="37"/>
  <c r="G241" i="37"/>
  <c r="I236" i="37"/>
  <c r="I232" i="37"/>
  <c r="H228" i="37"/>
  <c r="C225" i="37"/>
  <c r="D221" i="37"/>
  <c r="K217" i="37"/>
  <c r="E214" i="37"/>
  <c r="M210" i="37"/>
  <c r="I207" i="37"/>
  <c r="D204" i="37"/>
  <c r="C201" i="37"/>
  <c r="H197" i="37"/>
  <c r="H194" i="37"/>
  <c r="C191" i="37"/>
  <c r="M187" i="37"/>
  <c r="K184" i="37"/>
  <c r="G181" i="37"/>
  <c r="I178" i="37"/>
  <c r="J175" i="37"/>
  <c r="K172" i="37"/>
  <c r="L169" i="37"/>
  <c r="L166" i="37"/>
  <c r="C164" i="37"/>
  <c r="D161" i="37"/>
  <c r="H158" i="37"/>
  <c r="M155" i="37"/>
  <c r="F153" i="37"/>
  <c r="K150" i="37"/>
  <c r="D148" i="37"/>
  <c r="J145" i="37"/>
  <c r="C143" i="37"/>
  <c r="I140" i="37"/>
  <c r="E138" i="37"/>
  <c r="L135" i="37"/>
  <c r="F133" i="37"/>
  <c r="L130" i="37"/>
  <c r="H128" i="37"/>
  <c r="E126" i="37"/>
  <c r="M123" i="37"/>
  <c r="J121" i="37"/>
  <c r="D119" i="37"/>
  <c r="M116" i="37"/>
  <c r="K114" i="37"/>
  <c r="I112" i="37"/>
  <c r="G110" i="37"/>
  <c r="F108" i="37"/>
  <c r="E106" i="37"/>
  <c r="D104" i="37"/>
  <c r="C102" i="37"/>
  <c r="M99" i="37"/>
  <c r="L97" i="37"/>
  <c r="K95" i="37"/>
  <c r="J93" i="37"/>
  <c r="I91" i="37"/>
  <c r="G89" i="37"/>
  <c r="F87" i="37"/>
  <c r="E85" i="37"/>
  <c r="D83" i="37"/>
  <c r="C81" i="37"/>
  <c r="M78" i="37"/>
  <c r="L76" i="37"/>
  <c r="K74" i="37"/>
  <c r="J72" i="37"/>
  <c r="I70" i="37"/>
  <c r="H68" i="37"/>
  <c r="G66" i="37"/>
  <c r="F64" i="37"/>
  <c r="E62" i="37"/>
  <c r="E60" i="37"/>
  <c r="E58" i="37"/>
  <c r="E56" i="37"/>
  <c r="E54" i="37"/>
  <c r="E52" i="37"/>
  <c r="E50" i="37"/>
  <c r="E48" i="37"/>
  <c r="E46" i="37"/>
  <c r="E44" i="37"/>
  <c r="E42" i="37"/>
  <c r="E40" i="37"/>
  <c r="E38" i="37"/>
  <c r="E36" i="37"/>
  <c r="E34" i="37"/>
  <c r="E32" i="37"/>
  <c r="E30" i="37"/>
  <c r="E28" i="37"/>
  <c r="E26" i="37"/>
  <c r="E24" i="37"/>
  <c r="E22" i="37"/>
  <c r="E20" i="37"/>
  <c r="E18" i="37"/>
  <c r="E16" i="37"/>
  <c r="F405" i="37"/>
  <c r="I360" i="37"/>
  <c r="C335" i="37"/>
  <c r="D316" i="37"/>
  <c r="H302" i="37"/>
  <c r="G291" i="37"/>
  <c r="M282" i="37"/>
  <c r="C275" i="37"/>
  <c r="I268" i="37"/>
  <c r="D263" i="37"/>
  <c r="H257" i="37"/>
  <c r="I251" i="37"/>
  <c r="F246" i="37"/>
  <c r="F241" i="37"/>
  <c r="H236" i="37"/>
  <c r="G232" i="37"/>
  <c r="G228" i="37"/>
  <c r="L224" i="37"/>
  <c r="C221" i="37"/>
  <c r="I217" i="37"/>
  <c r="D214" i="37"/>
  <c r="L210" i="37"/>
  <c r="G207" i="37"/>
  <c r="C204" i="37"/>
  <c r="L200" i="37"/>
  <c r="G197" i="37"/>
  <c r="F194" i="37"/>
  <c r="M190" i="37"/>
  <c r="L187" i="37"/>
  <c r="I184" i="37"/>
  <c r="F181" i="37"/>
  <c r="H178" i="37"/>
  <c r="G175" i="37"/>
  <c r="I172" i="37"/>
  <c r="J169" i="37"/>
  <c r="K166" i="37"/>
  <c r="M163" i="37"/>
  <c r="C161" i="37"/>
  <c r="F158" i="37"/>
  <c r="L155" i="37"/>
  <c r="D153" i="37"/>
  <c r="I150" i="37"/>
  <c r="C148" i="37"/>
  <c r="G145" i="37"/>
  <c r="M142" i="37"/>
  <c r="H140" i="37"/>
  <c r="D138" i="37"/>
  <c r="K135" i="37"/>
  <c r="D133" i="37"/>
  <c r="K130" i="37"/>
  <c r="G128" i="37"/>
  <c r="D126" i="37"/>
  <c r="L123" i="37"/>
  <c r="G121" i="37"/>
  <c r="C119" i="37"/>
  <c r="L116" i="37"/>
  <c r="J114" i="37"/>
  <c r="H112" i="37"/>
  <c r="F110" i="37"/>
  <c r="E108" i="37"/>
  <c r="D106" i="37"/>
  <c r="C104" i="37"/>
  <c r="M101" i="37"/>
  <c r="L99" i="37"/>
  <c r="D405" i="37"/>
  <c r="H358" i="37"/>
  <c r="K333" i="37"/>
  <c r="F315" i="37"/>
  <c r="J301" i="37"/>
  <c r="E291" i="37"/>
  <c r="L282" i="37"/>
  <c r="M274" i="37"/>
  <c r="G268" i="37"/>
  <c r="C263" i="37"/>
  <c r="M256" i="37"/>
  <c r="H251" i="37"/>
  <c r="J245" i="37"/>
  <c r="K240" i="37"/>
  <c r="G236" i="37"/>
  <c r="F232" i="37"/>
  <c r="E228" i="37"/>
  <c r="K224" i="37"/>
  <c r="M220" i="37"/>
  <c r="H217" i="37"/>
  <c r="C214" i="37"/>
  <c r="G210" i="37"/>
  <c r="F207" i="37"/>
  <c r="K203" i="37"/>
  <c r="K200" i="37"/>
  <c r="F197" i="37"/>
  <c r="E194" i="37"/>
  <c r="L190" i="37"/>
  <c r="G187" i="37"/>
  <c r="H184" i="37"/>
  <c r="D181" i="37"/>
  <c r="F178" i="37"/>
  <c r="F175" i="37"/>
  <c r="H172" i="37"/>
  <c r="G169" i="37"/>
  <c r="I166" i="37"/>
  <c r="L163" i="37"/>
  <c r="M160" i="37"/>
  <c r="E158" i="37"/>
  <c r="K155" i="37"/>
  <c r="C153" i="37"/>
  <c r="H150" i="37"/>
  <c r="M147" i="37"/>
  <c r="F145" i="37"/>
  <c r="L142" i="37"/>
  <c r="G140" i="37"/>
  <c r="C138" i="37"/>
  <c r="J135" i="37"/>
  <c r="C133" i="37"/>
  <c r="I130" i="37"/>
  <c r="F128" i="37"/>
  <c r="C126" i="37"/>
  <c r="K123" i="37"/>
  <c r="F121" i="37"/>
  <c r="M118" i="37"/>
  <c r="K116" i="37"/>
  <c r="I114" i="37"/>
  <c r="G112" i="37"/>
  <c r="E110" i="37"/>
  <c r="D108" i="37"/>
  <c r="C106" i="37"/>
  <c r="M103" i="37"/>
  <c r="L101" i="37"/>
  <c r="K99" i="37"/>
  <c r="J97" i="37"/>
  <c r="I95" i="37"/>
  <c r="G93" i="37"/>
  <c r="F91" i="37"/>
  <c r="E89" i="37"/>
  <c r="D87" i="37"/>
  <c r="C85" i="37"/>
  <c r="M82" i="37"/>
  <c r="L80" i="37"/>
  <c r="K78" i="37"/>
  <c r="J76" i="37"/>
  <c r="I74" i="37"/>
  <c r="H72" i="37"/>
  <c r="G70" i="37"/>
  <c r="F68" i="37"/>
  <c r="E66" i="37"/>
  <c r="D64" i="37"/>
  <c r="C62" i="37"/>
  <c r="C60" i="37"/>
  <c r="C58" i="37"/>
  <c r="C56" i="37"/>
  <c r="C54" i="37"/>
  <c r="C52" i="37"/>
  <c r="C50" i="37"/>
  <c r="C48" i="37"/>
  <c r="C46" i="37"/>
  <c r="C44" i="37"/>
  <c r="C42" i="37"/>
  <c r="C40" i="37"/>
  <c r="C38" i="37"/>
  <c r="C36" i="37"/>
  <c r="C34" i="37"/>
  <c r="C32" i="37"/>
  <c r="C30" i="37"/>
  <c r="C28" i="37"/>
  <c r="C26" i="37"/>
  <c r="C24" i="37"/>
  <c r="C22" i="37"/>
  <c r="C20" i="37"/>
  <c r="C18" i="37"/>
  <c r="C16" i="37"/>
  <c r="C14" i="37"/>
  <c r="C12" i="37"/>
  <c r="C10" i="37"/>
  <c r="C8" i="37"/>
  <c r="C6" i="37"/>
  <c r="C4" i="37"/>
  <c r="C2" i="37"/>
  <c r="F140" i="37"/>
  <c r="E128" i="37"/>
  <c r="M125" i="37"/>
  <c r="J123" i="37"/>
  <c r="D121" i="37"/>
  <c r="L118" i="37"/>
  <c r="J116" i="37"/>
  <c r="H114" i="37"/>
  <c r="F112" i="37"/>
  <c r="D110" i="37"/>
  <c r="C108" i="37"/>
  <c r="M105" i="37"/>
  <c r="L103" i="37"/>
  <c r="K101" i="37"/>
  <c r="J99" i="37"/>
  <c r="E401" i="37"/>
  <c r="G358" i="37"/>
  <c r="D333" i="37"/>
  <c r="I314" i="37"/>
  <c r="G301" i="37"/>
  <c r="J290" i="37"/>
  <c r="E282" i="37"/>
  <c r="F274" i="37"/>
  <c r="F268" i="37"/>
  <c r="K262" i="37"/>
  <c r="L256" i="37"/>
  <c r="M250" i="37"/>
  <c r="I245" i="37"/>
  <c r="I240" i="37"/>
  <c r="L235" i="37"/>
  <c r="D232" i="37"/>
  <c r="D228" i="37"/>
  <c r="H224" i="37"/>
  <c r="L220" i="37"/>
  <c r="G217" i="37"/>
  <c r="K213" i="37"/>
  <c r="F210" i="37"/>
  <c r="D207" i="37"/>
  <c r="J203" i="37"/>
  <c r="I200" i="37"/>
  <c r="E197" i="37"/>
  <c r="D194" i="37"/>
  <c r="J190" i="37"/>
  <c r="F187" i="37"/>
  <c r="F184" i="37"/>
  <c r="C181" i="37"/>
  <c r="E178" i="37"/>
  <c r="D175" i="37"/>
  <c r="F172" i="37"/>
  <c r="F169" i="37"/>
  <c r="H166" i="37"/>
  <c r="J163" i="37"/>
  <c r="L160" i="37"/>
  <c r="D158" i="37"/>
  <c r="J155" i="37"/>
  <c r="M152" i="37"/>
  <c r="F150" i="37"/>
  <c r="L147" i="37"/>
  <c r="D145" i="37"/>
  <c r="K142" i="37"/>
  <c r="M137" i="37"/>
  <c r="G135" i="37"/>
  <c r="M132" i="37"/>
  <c r="H130" i="37"/>
  <c r="I399" i="37"/>
  <c r="I356" i="37"/>
  <c r="C332" i="37"/>
  <c r="E313" i="37"/>
  <c r="L300" i="37"/>
  <c r="L289" i="37"/>
  <c r="L281" i="37"/>
  <c r="E274" i="37"/>
  <c r="E268" i="37"/>
  <c r="D262" i="37"/>
  <c r="K256" i="37"/>
  <c r="L250" i="37"/>
  <c r="F245" i="37"/>
  <c r="F240" i="37"/>
  <c r="J235" i="37"/>
  <c r="C232" i="37"/>
  <c r="C228" i="37"/>
  <c r="G224" i="37"/>
  <c r="K220" i="37"/>
  <c r="L216" i="37"/>
  <c r="J213" i="37"/>
  <c r="D210" i="37"/>
  <c r="C207" i="37"/>
  <c r="I203" i="37"/>
  <c r="H200" i="37"/>
  <c r="D197" i="37"/>
  <c r="I193" i="37"/>
  <c r="I190" i="37"/>
  <c r="D187" i="37"/>
  <c r="E184" i="37"/>
  <c r="M180" i="37"/>
  <c r="C178" i="37"/>
  <c r="C175" i="37"/>
  <c r="E172" i="37"/>
  <c r="D169" i="37"/>
  <c r="F166" i="37"/>
  <c r="G163" i="37"/>
  <c r="K160" i="37"/>
  <c r="C158" i="37"/>
  <c r="G155" i="37"/>
  <c r="L152" i="37"/>
  <c r="E150" i="37"/>
  <c r="K147" i="37"/>
  <c r="C145" i="37"/>
  <c r="I142" i="37"/>
  <c r="E140" i="37"/>
  <c r="L137" i="37"/>
  <c r="F135" i="37"/>
  <c r="L132" i="37"/>
  <c r="G130" i="37"/>
  <c r="D128" i="37"/>
  <c r="L125" i="37"/>
  <c r="G123" i="37"/>
  <c r="C121" i="37"/>
  <c r="K118" i="37"/>
  <c r="I116" i="37"/>
  <c r="G114" i="37"/>
  <c r="E112" i="37"/>
  <c r="C110" i="37"/>
  <c r="M107" i="37"/>
  <c r="L105" i="37"/>
  <c r="K103" i="37"/>
  <c r="J101" i="37"/>
  <c r="I99" i="37"/>
  <c r="G97" i="37"/>
  <c r="F95" i="37"/>
  <c r="E93" i="37"/>
  <c r="D91" i="37"/>
  <c r="C89" i="37"/>
  <c r="M86" i="37"/>
  <c r="L84" i="37"/>
  <c r="K82" i="37"/>
  <c r="J80" i="37"/>
  <c r="I78" i="37"/>
  <c r="H76" i="37"/>
  <c r="G74" i="37"/>
  <c r="F72" i="37"/>
  <c r="E70" i="37"/>
  <c r="D68" i="37"/>
  <c r="C66" i="37"/>
  <c r="M63" i="37"/>
  <c r="L61" i="37"/>
  <c r="L59" i="37"/>
  <c r="L57" i="37"/>
  <c r="L55" i="37"/>
  <c r="L53" i="37"/>
  <c r="L51" i="37"/>
  <c r="L49" i="37"/>
  <c r="L47" i="37"/>
  <c r="L45" i="37"/>
  <c r="L43" i="37"/>
  <c r="L41" i="37"/>
  <c r="L39" i="37"/>
  <c r="L37" i="37"/>
  <c r="L35" i="37"/>
  <c r="L33" i="37"/>
  <c r="L31" i="37"/>
  <c r="L29" i="37"/>
  <c r="L27" i="37"/>
  <c r="L25" i="37"/>
  <c r="L23" i="37"/>
  <c r="L21" i="37"/>
  <c r="L19" i="37"/>
  <c r="L17" i="37"/>
  <c r="L15" i="37"/>
  <c r="L13" i="37"/>
  <c r="L11" i="37"/>
  <c r="L9" i="37"/>
  <c r="L7" i="37"/>
  <c r="L5" i="37"/>
  <c r="L396" i="37"/>
  <c r="L354" i="37"/>
  <c r="K331" i="37"/>
  <c r="C313" i="37"/>
  <c r="E300" i="37"/>
  <c r="K289" i="37"/>
  <c r="H281" i="37"/>
  <c r="I273" i="37"/>
  <c r="L267" i="37"/>
  <c r="C262" i="37"/>
  <c r="D256" i="37"/>
  <c r="G250" i="37"/>
  <c r="D245" i="37"/>
  <c r="E240" i="37"/>
  <c r="G235" i="37"/>
  <c r="J231" i="37"/>
  <c r="L227" i="37"/>
  <c r="F224" i="37"/>
  <c r="H220" i="37"/>
  <c r="K216" i="37"/>
  <c r="H213" i="37"/>
  <c r="C210" i="37"/>
  <c r="L206" i="37"/>
  <c r="H203" i="37"/>
  <c r="G200" i="37"/>
  <c r="M196" i="37"/>
  <c r="H193" i="37"/>
  <c r="G190" i="37"/>
  <c r="C187" i="37"/>
  <c r="C184" i="37"/>
  <c r="L180" i="37"/>
  <c r="M177" i="37"/>
  <c r="M174" i="37"/>
  <c r="C172" i="37"/>
  <c r="C169" i="37"/>
  <c r="E166" i="37"/>
  <c r="F163" i="37"/>
  <c r="I160" i="37"/>
  <c r="M157" i="37"/>
  <c r="F155" i="37"/>
  <c r="K152" i="37"/>
  <c r="D150" i="37"/>
  <c r="J147" i="37"/>
  <c r="M144" i="37"/>
  <c r="H142" i="37"/>
  <c r="D140" i="37"/>
  <c r="K137" i="37"/>
  <c r="D135" i="37"/>
  <c r="K132" i="37"/>
  <c r="F130" i="37"/>
  <c r="C128" i="37"/>
  <c r="K125" i="37"/>
  <c r="F123" i="37"/>
  <c r="M120" i="37"/>
  <c r="J118" i="37"/>
  <c r="H116" i="37"/>
  <c r="F114" i="37"/>
  <c r="D112" i="37"/>
  <c r="M109" i="37"/>
  <c r="L107" i="37"/>
  <c r="K105" i="37"/>
  <c r="J103" i="37"/>
  <c r="I101" i="37"/>
  <c r="G99" i="37"/>
  <c r="F97" i="37"/>
  <c r="E95" i="37"/>
  <c r="D93" i="37"/>
  <c r="C91" i="37"/>
  <c r="M88" i="37"/>
  <c r="L86" i="37"/>
  <c r="K84" i="37"/>
  <c r="J82" i="37"/>
  <c r="C393" i="37"/>
  <c r="M352" i="37"/>
  <c r="E330" i="37"/>
  <c r="F312" i="37"/>
  <c r="D299" i="37"/>
  <c r="J289" i="37"/>
  <c r="M280" i="37"/>
  <c r="G273" i="37"/>
  <c r="F267" i="37"/>
  <c r="L261" i="37"/>
  <c r="C256" i="37"/>
  <c r="F250" i="37"/>
  <c r="C245" i="37"/>
  <c r="D240" i="37"/>
  <c r="F235" i="37"/>
  <c r="I231" i="37"/>
  <c r="J227" i="37"/>
  <c r="K223" i="37"/>
  <c r="G220" i="37"/>
  <c r="I216" i="37"/>
  <c r="G213" i="37"/>
  <c r="L209" i="37"/>
  <c r="K206" i="37"/>
  <c r="G203" i="37"/>
  <c r="L199" i="37"/>
  <c r="L196" i="37"/>
  <c r="F193" i="37"/>
  <c r="F190" i="37"/>
  <c r="M186" i="37"/>
  <c r="M183" i="37"/>
  <c r="K180" i="37"/>
  <c r="L177" i="37"/>
  <c r="L174" i="37"/>
  <c r="M171" i="37"/>
  <c r="M168" i="37"/>
  <c r="C166" i="37"/>
  <c r="D163" i="37"/>
  <c r="H160" i="37"/>
  <c r="L157" i="37"/>
  <c r="D155" i="37"/>
  <c r="I152" i="37"/>
  <c r="C150" i="37"/>
  <c r="G147" i="37"/>
  <c r="L144" i="37"/>
  <c r="G142" i="37"/>
  <c r="C140" i="37"/>
  <c r="J137" i="37"/>
  <c r="C135" i="37"/>
  <c r="I132" i="37"/>
  <c r="E130" i="37"/>
  <c r="M127" i="37"/>
  <c r="J125" i="37"/>
  <c r="D123" i="37"/>
  <c r="L120" i="37"/>
  <c r="I118" i="37"/>
  <c r="G116" i="37"/>
  <c r="E114" i="37"/>
  <c r="C112" i="37"/>
  <c r="L109" i="37"/>
  <c r="K107" i="37"/>
  <c r="J105" i="37"/>
  <c r="C392" i="37"/>
  <c r="J352" i="37"/>
  <c r="F329" i="37"/>
  <c r="E312" i="37"/>
  <c r="C299" i="37"/>
  <c r="D289" i="37"/>
  <c r="D389" i="37"/>
  <c r="F351" i="37"/>
  <c r="I327" i="37"/>
  <c r="H311" i="37"/>
  <c r="F298" i="37"/>
  <c r="L288" i="37"/>
  <c r="I280" i="37"/>
  <c r="G272" i="37"/>
  <c r="C267" i="37"/>
  <c r="D261" i="37"/>
  <c r="H255" i="37"/>
  <c r="D250" i="37"/>
  <c r="I244" i="37"/>
  <c r="I239" i="37"/>
  <c r="C235" i="37"/>
  <c r="M230" i="37"/>
  <c r="G227" i="37"/>
  <c r="H223" i="37"/>
  <c r="D220" i="37"/>
  <c r="G216" i="37"/>
  <c r="C213" i="37"/>
  <c r="J209" i="37"/>
  <c r="E206" i="37"/>
  <c r="D203" i="37"/>
  <c r="I199" i="37"/>
  <c r="I196" i="37"/>
  <c r="D193" i="37"/>
  <c r="C190" i="37"/>
  <c r="K186" i="37"/>
  <c r="G183" i="37"/>
  <c r="H180" i="37"/>
  <c r="G177" i="37"/>
  <c r="I174" i="37"/>
  <c r="J171" i="37"/>
  <c r="K168" i="37"/>
  <c r="L165" i="37"/>
  <c r="M162" i="37"/>
  <c r="E160" i="37"/>
  <c r="J157" i="37"/>
  <c r="M154" i="37"/>
  <c r="F152" i="37"/>
  <c r="L149" i="37"/>
  <c r="D147" i="37"/>
  <c r="I144" i="37"/>
  <c r="E142" i="37"/>
  <c r="L139" i="37"/>
  <c r="F137" i="37"/>
  <c r="L134" i="37"/>
  <c r="G132" i="37"/>
  <c r="C130" i="37"/>
  <c r="K127" i="37"/>
  <c r="F125" i="37"/>
  <c r="I386" i="37"/>
  <c r="K350" i="37"/>
  <c r="F327" i="37"/>
  <c r="K310" i="37"/>
  <c r="E298" i="37"/>
  <c r="F288" i="37"/>
  <c r="L279" i="37"/>
  <c r="F272" i="37"/>
  <c r="G266" i="37"/>
  <c r="L260" i="37"/>
  <c r="G255" i="37"/>
  <c r="J249" i="37"/>
  <c r="F244" i="37"/>
  <c r="G239" i="37"/>
  <c r="L234" i="37"/>
  <c r="L230" i="37"/>
  <c r="D227" i="37"/>
  <c r="G223" i="37"/>
  <c r="L219" i="37"/>
  <c r="F216" i="37"/>
  <c r="M212" i="37"/>
  <c r="H209" i="37"/>
  <c r="D206" i="37"/>
  <c r="M202" i="37"/>
  <c r="H199" i="37"/>
  <c r="G196" i="37"/>
  <c r="C193" i="37"/>
  <c r="L189" i="37"/>
  <c r="I186" i="37"/>
  <c r="F183" i="37"/>
  <c r="F180" i="37"/>
  <c r="F177" i="37"/>
  <c r="H174" i="37"/>
  <c r="G171" i="37"/>
  <c r="I168" i="37"/>
  <c r="J165" i="37"/>
  <c r="L162" i="37"/>
  <c r="D160" i="37"/>
  <c r="G157" i="37"/>
  <c r="L154" i="37"/>
  <c r="E152" i="37"/>
  <c r="K149" i="37"/>
  <c r="C147" i="37"/>
  <c r="H144" i="37"/>
  <c r="D142" i="37"/>
  <c r="K139" i="37"/>
  <c r="D137" i="37"/>
  <c r="K134" i="37"/>
  <c r="F132" i="37"/>
  <c r="M129" i="37"/>
  <c r="J127" i="37"/>
  <c r="D125" i="37"/>
  <c r="L122" i="37"/>
  <c r="I120" i="37"/>
  <c r="F118" i="37"/>
  <c r="D116" i="37"/>
  <c r="M113" i="37"/>
  <c r="K111" i="37"/>
  <c r="I109" i="37"/>
  <c r="G107" i="37"/>
  <c r="F105" i="37"/>
  <c r="E103" i="37"/>
  <c r="D101" i="37"/>
  <c r="C99" i="37"/>
  <c r="M96" i="37"/>
  <c r="L94" i="37"/>
  <c r="K92" i="37"/>
  <c r="J90" i="37"/>
  <c r="E384" i="37"/>
  <c r="I349" i="37"/>
  <c r="I325" i="37"/>
  <c r="I309" i="37"/>
  <c r="I297" i="37"/>
  <c r="L287" i="37"/>
  <c r="J279" i="37"/>
  <c r="E272" i="37"/>
  <c r="F266" i="37"/>
  <c r="K260" i="37"/>
  <c r="F255" i="37"/>
  <c r="D249" i="37"/>
  <c r="C244" i="37"/>
  <c r="C239" i="37"/>
  <c r="K234" i="37"/>
  <c r="I230" i="37"/>
  <c r="C227" i="37"/>
  <c r="F223" i="37"/>
  <c r="K219" i="37"/>
  <c r="E216" i="37"/>
  <c r="H212" i="37"/>
  <c r="G209" i="37"/>
  <c r="L205" i="37"/>
  <c r="L202" i="37"/>
  <c r="G199" i="37"/>
  <c r="F196" i="37"/>
  <c r="M192" i="37"/>
  <c r="G189" i="37"/>
  <c r="H186" i="37"/>
  <c r="D183" i="37"/>
  <c r="E180" i="37"/>
  <c r="D177" i="37"/>
  <c r="F174" i="37"/>
  <c r="F171" i="37"/>
  <c r="H168" i="37"/>
  <c r="G165" i="37"/>
  <c r="K162" i="37"/>
  <c r="C160" i="37"/>
  <c r="F157" i="37"/>
  <c r="K154" i="37"/>
  <c r="D152" i="37"/>
  <c r="J149" i="37"/>
  <c r="M146" i="37"/>
  <c r="G144" i="37"/>
  <c r="C142" i="37"/>
  <c r="J139" i="37"/>
  <c r="C137" i="37"/>
  <c r="I134" i="37"/>
  <c r="E132" i="37"/>
  <c r="L129" i="37"/>
  <c r="G127" i="37"/>
  <c r="C125" i="37"/>
  <c r="K122" i="37"/>
  <c r="H120" i="37"/>
  <c r="E118" i="37"/>
  <c r="C116" i="37"/>
  <c r="L113" i="37"/>
  <c r="J111" i="37"/>
  <c r="G109" i="37"/>
  <c r="F107" i="37"/>
  <c r="E105" i="37"/>
  <c r="D103" i="37"/>
  <c r="C101" i="37"/>
  <c r="M98" i="37"/>
  <c r="L96" i="37"/>
  <c r="K94" i="37"/>
  <c r="J92" i="37"/>
  <c r="I90" i="37"/>
  <c r="H88" i="37"/>
  <c r="G86" i="37"/>
  <c r="F84" i="37"/>
  <c r="E82" i="37"/>
  <c r="D80" i="37"/>
  <c r="C78" i="37"/>
  <c r="M75" i="37"/>
  <c r="L73" i="37"/>
  <c r="I381" i="37"/>
  <c r="K347" i="37"/>
  <c r="H325" i="37"/>
  <c r="H309" i="37"/>
  <c r="L296" i="37"/>
  <c r="I287" i="37"/>
  <c r="F279" i="37"/>
  <c r="I271" i="37"/>
  <c r="C266" i="37"/>
  <c r="I260" i="37"/>
  <c r="M254" i="37"/>
  <c r="C249" i="37"/>
  <c r="L243" i="37"/>
  <c r="M238" i="37"/>
  <c r="H234" i="37"/>
  <c r="F381" i="37"/>
  <c r="D346" i="37"/>
  <c r="H324" i="37"/>
  <c r="K308" i="37"/>
  <c r="C296" i="37"/>
  <c r="C287" i="37"/>
  <c r="C279" i="37"/>
  <c r="H271" i="37"/>
  <c r="L265" i="37"/>
  <c r="G260" i="37"/>
  <c r="F254" i="37"/>
  <c r="M248" i="37"/>
  <c r="J243" i="37"/>
  <c r="L238" i="37"/>
  <c r="G234" i="37"/>
  <c r="J378" i="37"/>
  <c r="I345" i="37"/>
  <c r="G323" i="37"/>
  <c r="J308" i="37"/>
  <c r="L295" i="37"/>
  <c r="K286" i="37"/>
  <c r="I278" i="37"/>
  <c r="D271" i="37"/>
  <c r="J265" i="37"/>
  <c r="D260" i="37"/>
  <c r="E254" i="37"/>
  <c r="H376" i="37"/>
  <c r="E344" i="37"/>
  <c r="D322" i="37"/>
  <c r="C308" i="37"/>
  <c r="D295" i="37"/>
  <c r="I286" i="37"/>
  <c r="D374" i="37"/>
  <c r="L343" i="37"/>
  <c r="C322" i="37"/>
  <c r="D307" i="37"/>
  <c r="M244" i="37"/>
  <c r="D226" i="37"/>
  <c r="E212" i="37"/>
  <c r="K199" i="37"/>
  <c r="M188" i="37"/>
  <c r="C177" i="37"/>
  <c r="E168" i="37"/>
  <c r="L159" i="37"/>
  <c r="H152" i="37"/>
  <c r="C146" i="37"/>
  <c r="M139" i="37"/>
  <c r="G134" i="37"/>
  <c r="F129" i="37"/>
  <c r="G124" i="37"/>
  <c r="C120" i="37"/>
  <c r="K115" i="37"/>
  <c r="G111" i="37"/>
  <c r="J107" i="37"/>
  <c r="F104" i="37"/>
  <c r="I100" i="37"/>
  <c r="E97" i="37"/>
  <c r="G94" i="37"/>
  <c r="K91" i="37"/>
  <c r="J88" i="37"/>
  <c r="C86" i="37"/>
  <c r="G83" i="37"/>
  <c r="I80" i="37"/>
  <c r="D78" i="37"/>
  <c r="I75" i="37"/>
  <c r="C73" i="37"/>
  <c r="J70" i="37"/>
  <c r="C68" i="37"/>
  <c r="J65" i="37"/>
  <c r="E63" i="37"/>
  <c r="M60" i="37"/>
  <c r="J58" i="37"/>
  <c r="G56" i="37"/>
  <c r="M53" i="37"/>
  <c r="I51" i="37"/>
  <c r="F49" i="37"/>
  <c r="C47" i="37"/>
  <c r="K44" i="37"/>
  <c r="H42" i="37"/>
  <c r="D40" i="37"/>
  <c r="J37" i="37"/>
  <c r="G35" i="37"/>
  <c r="D33" i="37"/>
  <c r="L30" i="37"/>
  <c r="I28" i="37"/>
  <c r="F26" i="37"/>
  <c r="K23" i="37"/>
  <c r="H21" i="37"/>
  <c r="E19" i="37"/>
  <c r="M294" i="37"/>
  <c r="D243" i="37"/>
  <c r="C226" i="37"/>
  <c r="D212" i="37"/>
  <c r="F199" i="37"/>
  <c r="L188" i="37"/>
  <c r="M176" i="37"/>
  <c r="C168" i="37"/>
  <c r="J159" i="37"/>
  <c r="C152" i="37"/>
  <c r="M145" i="37"/>
  <c r="G139" i="37"/>
  <c r="F134" i="37"/>
  <c r="D129" i="37"/>
  <c r="F124" i="37"/>
  <c r="L119" i="37"/>
  <c r="J115" i="37"/>
  <c r="F111" i="37"/>
  <c r="I107" i="37"/>
  <c r="E104" i="37"/>
  <c r="G100" i="37"/>
  <c r="D97" i="37"/>
  <c r="F94" i="37"/>
  <c r="J91" i="37"/>
  <c r="I88" i="37"/>
  <c r="M85" i="37"/>
  <c r="F83" i="37"/>
  <c r="H80" i="37"/>
  <c r="M77" i="37"/>
  <c r="G75" i="37"/>
  <c r="M72" i="37"/>
  <c r="H70" i="37"/>
  <c r="M67" i="37"/>
  <c r="I65" i="37"/>
  <c r="D63" i="37"/>
  <c r="L60" i="37"/>
  <c r="I58" i="37"/>
  <c r="F56" i="37"/>
  <c r="K53" i="37"/>
  <c r="H51" i="37"/>
  <c r="E49" i="37"/>
  <c r="M46" i="37"/>
  <c r="J44" i="37"/>
  <c r="G42" i="37"/>
  <c r="M39" i="37"/>
  <c r="I37" i="37"/>
  <c r="F35" i="37"/>
  <c r="C33" i="37"/>
  <c r="K30" i="37"/>
  <c r="H28" i="37"/>
  <c r="D26" i="37"/>
  <c r="J23" i="37"/>
  <c r="G21" i="37"/>
  <c r="D19" i="37"/>
  <c r="L16" i="37"/>
  <c r="I14" i="37"/>
  <c r="G12" i="37"/>
  <c r="E10" i="37"/>
  <c r="M7" i="37"/>
  <c r="J5" i="37"/>
  <c r="I3" i="37"/>
  <c r="G91" i="37"/>
  <c r="G88" i="37"/>
  <c r="L85" i="37"/>
  <c r="E83" i="37"/>
  <c r="G80" i="37"/>
  <c r="L77" i="37"/>
  <c r="F75" i="37"/>
  <c r="L72" i="37"/>
  <c r="F70" i="37"/>
  <c r="L67" i="37"/>
  <c r="G65" i="37"/>
  <c r="C63" i="37"/>
  <c r="K60" i="37"/>
  <c r="H58" i="37"/>
  <c r="D56" i="37"/>
  <c r="J53" i="37"/>
  <c r="G51" i="37"/>
  <c r="D49" i="37"/>
  <c r="L46" i="37"/>
  <c r="I44" i="37"/>
  <c r="F42" i="37"/>
  <c r="K39" i="37"/>
  <c r="H37" i="37"/>
  <c r="E35" i="37"/>
  <c r="M32" i="37"/>
  <c r="J30" i="37"/>
  <c r="G28" i="37"/>
  <c r="M25" i="37"/>
  <c r="I23" i="37"/>
  <c r="F21" i="37"/>
  <c r="C19" i="37"/>
  <c r="K16" i="37"/>
  <c r="H14" i="37"/>
  <c r="F12" i="37"/>
  <c r="K285" i="37"/>
  <c r="C243" i="37"/>
  <c r="J223" i="37"/>
  <c r="C212" i="37"/>
  <c r="E199" i="37"/>
  <c r="L186" i="37"/>
  <c r="L176" i="37"/>
  <c r="M167" i="37"/>
  <c r="G159" i="37"/>
  <c r="M151" i="37"/>
  <c r="K145" i="37"/>
  <c r="F139" i="37"/>
  <c r="E134" i="37"/>
  <c r="M128" i="37"/>
  <c r="E124" i="37"/>
  <c r="K119" i="37"/>
  <c r="G115" i="37"/>
  <c r="E111" i="37"/>
  <c r="E107" i="37"/>
  <c r="I103" i="37"/>
  <c r="F100" i="37"/>
  <c r="C97" i="37"/>
  <c r="E94" i="37"/>
  <c r="D10" i="37"/>
  <c r="K7" i="37"/>
  <c r="I5" i="37"/>
  <c r="H3" i="37"/>
  <c r="C75" i="37"/>
  <c r="I67" i="37"/>
  <c r="D58" i="37"/>
  <c r="I46" i="37"/>
  <c r="K41" i="37"/>
  <c r="C21" i="37"/>
  <c r="K18" i="37"/>
  <c r="M11" i="37"/>
  <c r="J9" i="37"/>
  <c r="H7" i="37"/>
  <c r="F5" i="37"/>
  <c r="G34" i="37"/>
  <c r="C25" i="37"/>
  <c r="H20" i="37"/>
  <c r="J15" i="37"/>
  <c r="D9" i="37"/>
  <c r="M6" i="37"/>
  <c r="K4" i="37"/>
  <c r="F156" i="37"/>
  <c r="J126" i="37"/>
  <c r="C122" i="37"/>
  <c r="M95" i="37"/>
  <c r="G87" i="37"/>
  <c r="L81" i="37"/>
  <c r="E69" i="37"/>
  <c r="K52" i="37"/>
  <c r="L280" i="37"/>
  <c r="K242" i="37"/>
  <c r="D223" i="37"/>
  <c r="L211" i="37"/>
  <c r="C199" i="37"/>
  <c r="F186" i="37"/>
  <c r="K176" i="37"/>
  <c r="L167" i="37"/>
  <c r="F159" i="37"/>
  <c r="L151" i="37"/>
  <c r="K144" i="37"/>
  <c r="D139" i="37"/>
  <c r="D134" i="37"/>
  <c r="L128" i="37"/>
  <c r="C124" i="37"/>
  <c r="J119" i="37"/>
  <c r="E115" i="37"/>
  <c r="D111" i="37"/>
  <c r="D107" i="37"/>
  <c r="G103" i="37"/>
  <c r="E100" i="37"/>
  <c r="K96" i="37"/>
  <c r="D94" i="37"/>
  <c r="E91" i="37"/>
  <c r="F88" i="37"/>
  <c r="K85" i="37"/>
  <c r="C83" i="37"/>
  <c r="F80" i="37"/>
  <c r="K77" i="37"/>
  <c r="E75" i="37"/>
  <c r="K72" i="37"/>
  <c r="D70" i="37"/>
  <c r="K67" i="37"/>
  <c r="F65" i="37"/>
  <c r="M62" i="37"/>
  <c r="J60" i="37"/>
  <c r="G58" i="37"/>
  <c r="M55" i="37"/>
  <c r="I53" i="37"/>
  <c r="F51" i="37"/>
  <c r="C49" i="37"/>
  <c r="K46" i="37"/>
  <c r="H44" i="37"/>
  <c r="D42" i="37"/>
  <c r="J39" i="37"/>
  <c r="G37" i="37"/>
  <c r="D35" i="37"/>
  <c r="L32" i="37"/>
  <c r="I30" i="37"/>
  <c r="F28" i="37"/>
  <c r="K25" i="37"/>
  <c r="H23" i="37"/>
  <c r="E21" i="37"/>
  <c r="M18" i="37"/>
  <c r="J16" i="37"/>
  <c r="G14" i="37"/>
  <c r="E12" i="37"/>
  <c r="M9" i="37"/>
  <c r="J7" i="37"/>
  <c r="H5" i="37"/>
  <c r="G3" i="37"/>
  <c r="D115" i="37"/>
  <c r="C111" i="37"/>
  <c r="C107" i="37"/>
  <c r="F103" i="37"/>
  <c r="D100" i="37"/>
  <c r="J96" i="37"/>
  <c r="C94" i="37"/>
  <c r="M90" i="37"/>
  <c r="E88" i="37"/>
  <c r="J85" i="37"/>
  <c r="L82" i="37"/>
  <c r="E80" i="37"/>
  <c r="J77" i="37"/>
  <c r="D75" i="37"/>
  <c r="I72" i="37"/>
  <c r="C70" i="37"/>
  <c r="J67" i="37"/>
  <c r="E65" i="37"/>
  <c r="L62" i="37"/>
  <c r="I60" i="37"/>
  <c r="F58" i="37"/>
  <c r="K55" i="37"/>
  <c r="H53" i="37"/>
  <c r="E51" i="37"/>
  <c r="M48" i="37"/>
  <c r="J46" i="37"/>
  <c r="G44" i="37"/>
  <c r="M41" i="37"/>
  <c r="I39" i="37"/>
  <c r="F37" i="37"/>
  <c r="C35" i="37"/>
  <c r="K32" i="37"/>
  <c r="H30" i="37"/>
  <c r="D28" i="37"/>
  <c r="J25" i="37"/>
  <c r="G23" i="37"/>
  <c r="D21" i="37"/>
  <c r="L18" i="37"/>
  <c r="I16" i="37"/>
  <c r="F14" i="37"/>
  <c r="D12" i="37"/>
  <c r="K9" i="37"/>
  <c r="I7" i="37"/>
  <c r="G5" i="37"/>
  <c r="F3" i="37"/>
  <c r="L133" i="37"/>
  <c r="I128" i="37"/>
  <c r="M122" i="37"/>
  <c r="F119" i="37"/>
  <c r="C115" i="37"/>
  <c r="L110" i="37"/>
  <c r="M106" i="37"/>
  <c r="C103" i="37"/>
  <c r="C100" i="37"/>
  <c r="I96" i="37"/>
  <c r="M93" i="37"/>
  <c r="L90" i="37"/>
  <c r="D88" i="37"/>
  <c r="I85" i="37"/>
  <c r="L277" i="37"/>
  <c r="C240" i="37"/>
  <c r="C223" i="37"/>
  <c r="K209" i="37"/>
  <c r="M198" i="37"/>
  <c r="E186" i="37"/>
  <c r="I176" i="37"/>
  <c r="M166" i="37"/>
  <c r="M158" i="37"/>
  <c r="K151" i="37"/>
  <c r="F144" i="37"/>
  <c r="C139" i="37"/>
  <c r="M133" i="37"/>
  <c r="K128" i="37"/>
  <c r="C123" i="37"/>
  <c r="G119" i="37"/>
  <c r="I82" i="37"/>
  <c r="C80" i="37"/>
  <c r="I77" i="37"/>
  <c r="G72" i="37"/>
  <c r="M69" i="37"/>
  <c r="D65" i="37"/>
  <c r="K62" i="37"/>
  <c r="H60" i="37"/>
  <c r="J55" i="37"/>
  <c r="G53" i="37"/>
  <c r="D51" i="37"/>
  <c r="L48" i="37"/>
  <c r="F44" i="37"/>
  <c r="H39" i="37"/>
  <c r="E37" i="37"/>
  <c r="M34" i="37"/>
  <c r="J32" i="37"/>
  <c r="G30" i="37"/>
  <c r="M27" i="37"/>
  <c r="I25" i="37"/>
  <c r="F23" i="37"/>
  <c r="H16" i="37"/>
  <c r="E14" i="37"/>
  <c r="E3" i="37"/>
  <c r="M31" i="37"/>
  <c r="H13" i="37"/>
  <c r="F142" i="37"/>
  <c r="K117" i="37"/>
  <c r="G113" i="37"/>
  <c r="I105" i="37"/>
  <c r="H84" i="37"/>
  <c r="D74" i="37"/>
  <c r="M61" i="37"/>
  <c r="H50" i="37"/>
  <c r="I36" i="37"/>
  <c r="E27" i="37"/>
  <c r="G13" i="37"/>
  <c r="L6" i="37"/>
  <c r="J277" i="37"/>
  <c r="F238" i="37"/>
  <c r="L222" i="37"/>
  <c r="E209" i="37"/>
  <c r="K198" i="37"/>
  <c r="C186" i="37"/>
  <c r="L175" i="37"/>
  <c r="M165" i="37"/>
  <c r="I158" i="37"/>
  <c r="J151" i="37"/>
  <c r="E144" i="37"/>
  <c r="M138" i="37"/>
  <c r="E11" i="37"/>
  <c r="J4" i="37"/>
  <c r="C273" i="37"/>
  <c r="E238" i="37"/>
  <c r="K222" i="37"/>
  <c r="D209" i="37"/>
  <c r="J196" i="37"/>
  <c r="M185" i="37"/>
  <c r="K174" i="37"/>
  <c r="F165" i="37"/>
  <c r="K157" i="37"/>
  <c r="D151" i="37"/>
  <c r="D144" i="37"/>
  <c r="K138" i="37"/>
  <c r="K133" i="37"/>
  <c r="L127" i="37"/>
  <c r="J122" i="37"/>
  <c r="H118" i="37"/>
  <c r="M114" i="37"/>
  <c r="K110" i="37"/>
  <c r="L106" i="37"/>
  <c r="M102" i="37"/>
  <c r="F99" i="37"/>
  <c r="H96" i="37"/>
  <c r="L93" i="37"/>
  <c r="K90" i="37"/>
  <c r="C88" i="37"/>
  <c r="G85" i="37"/>
  <c r="H82" i="37"/>
  <c r="M79" i="37"/>
  <c r="G77" i="37"/>
  <c r="M74" i="37"/>
  <c r="E72" i="37"/>
  <c r="L69" i="37"/>
  <c r="G67" i="37"/>
  <c r="C65" i="37"/>
  <c r="J62" i="37"/>
  <c r="G60" i="37"/>
  <c r="M57" i="37"/>
  <c r="I55" i="37"/>
  <c r="F53" i="37"/>
  <c r="C51" i="37"/>
  <c r="K48" i="37"/>
  <c r="H46" i="37"/>
  <c r="D44" i="37"/>
  <c r="J41" i="37"/>
  <c r="G39" i="37"/>
  <c r="D37" i="37"/>
  <c r="L34" i="37"/>
  <c r="I32" i="37"/>
  <c r="F30" i="37"/>
  <c r="K27" i="37"/>
  <c r="H25" i="37"/>
  <c r="E23" i="37"/>
  <c r="M20" i="37"/>
  <c r="J18" i="37"/>
  <c r="G16" i="37"/>
  <c r="D14" i="37"/>
  <c r="K11" i="37"/>
  <c r="I9" i="37"/>
  <c r="G7" i="37"/>
  <c r="E5" i="37"/>
  <c r="D3" i="37"/>
  <c r="I43" i="37"/>
  <c r="F106" i="37"/>
  <c r="I87" i="37"/>
  <c r="M81" i="37"/>
  <c r="G79" i="37"/>
  <c r="K71" i="37"/>
  <c r="M66" i="37"/>
  <c r="I64" i="37"/>
  <c r="D55" i="37"/>
  <c r="I50" i="37"/>
  <c r="K45" i="37"/>
  <c r="M38" i="37"/>
  <c r="J36" i="37"/>
  <c r="F27" i="37"/>
  <c r="K22" i="37"/>
  <c r="F11" i="37"/>
  <c r="C163" i="37"/>
  <c r="L131" i="37"/>
  <c r="F102" i="37"/>
  <c r="H29" i="37"/>
  <c r="C271" i="37"/>
  <c r="L237" i="37"/>
  <c r="H222" i="37"/>
  <c r="M208" i="37"/>
  <c r="E196" i="37"/>
  <c r="L185" i="37"/>
  <c r="E174" i="37"/>
  <c r="D165" i="37"/>
  <c r="D157" i="37"/>
  <c r="L150" i="37"/>
  <c r="C144" i="37"/>
  <c r="I138" i="37"/>
  <c r="G133" i="37"/>
  <c r="F127" i="37"/>
  <c r="I122" i="37"/>
  <c r="G118" i="37"/>
  <c r="L114" i="37"/>
  <c r="J110" i="37"/>
  <c r="J106" i="37"/>
  <c r="L102" i="37"/>
  <c r="E99" i="37"/>
  <c r="G96" i="37"/>
  <c r="K93" i="37"/>
  <c r="H90" i="37"/>
  <c r="M87" i="37"/>
  <c r="F85" i="37"/>
  <c r="G82" i="37"/>
  <c r="L79" i="37"/>
  <c r="F77" i="37"/>
  <c r="L74" i="37"/>
  <c r="D72" i="37"/>
  <c r="K69" i="37"/>
  <c r="F67" i="37"/>
  <c r="M64" i="37"/>
  <c r="I62" i="37"/>
  <c r="F60" i="37"/>
  <c r="K57" i="37"/>
  <c r="H55" i="37"/>
  <c r="E53" i="37"/>
  <c r="M50" i="37"/>
  <c r="J48" i="37"/>
  <c r="G46" i="37"/>
  <c r="M43" i="37"/>
  <c r="I41" i="37"/>
  <c r="F39" i="37"/>
  <c r="C37" i="37"/>
  <c r="K34" i="37"/>
  <c r="H32" i="37"/>
  <c r="D30" i="37"/>
  <c r="J27" i="37"/>
  <c r="G25" i="37"/>
  <c r="D23" i="37"/>
  <c r="L20" i="37"/>
  <c r="I18" i="37"/>
  <c r="F16" i="37"/>
  <c r="M13" i="37"/>
  <c r="J11" i="37"/>
  <c r="H9" i="37"/>
  <c r="F7" i="37"/>
  <c r="D5" i="37"/>
  <c r="C3" i="37"/>
  <c r="J13" i="37"/>
  <c r="F9" i="37"/>
  <c r="D7" i="37"/>
  <c r="M4" i="37"/>
  <c r="L2" i="37"/>
  <c r="F149" i="37"/>
  <c r="G137" i="37"/>
  <c r="C132" i="37"/>
  <c r="M126" i="37"/>
  <c r="K109" i="37"/>
  <c r="K98" i="37"/>
  <c r="C93" i="37"/>
  <c r="J87" i="37"/>
  <c r="C82" i="37"/>
  <c r="I79" i="37"/>
  <c r="F74" i="37"/>
  <c r="G69" i="37"/>
  <c r="C67" i="37"/>
  <c r="F62" i="37"/>
  <c r="K59" i="37"/>
  <c r="G48" i="37"/>
  <c r="F41" i="37"/>
  <c r="H34" i="37"/>
  <c r="D32" i="37"/>
  <c r="G27" i="37"/>
  <c r="D25" i="37"/>
  <c r="L22" i="37"/>
  <c r="I20" i="37"/>
  <c r="K15" i="37"/>
  <c r="E9" i="37"/>
  <c r="C7" i="37"/>
  <c r="L4" i="37"/>
  <c r="D122" i="37"/>
  <c r="J113" i="37"/>
  <c r="J109" i="37"/>
  <c r="G102" i="37"/>
  <c r="C96" i="37"/>
  <c r="M92" i="37"/>
  <c r="I84" i="37"/>
  <c r="M76" i="37"/>
  <c r="E74" i="37"/>
  <c r="F69" i="37"/>
  <c r="F79" i="37"/>
  <c r="F57" i="37"/>
  <c r="D41" i="37"/>
  <c r="K31" i="37"/>
  <c r="J22" i="37"/>
  <c r="C9" i="37"/>
  <c r="M270" i="37"/>
  <c r="D235" i="37"/>
  <c r="E220" i="37"/>
  <c r="L208" i="37"/>
  <c r="J195" i="37"/>
  <c r="L183" i="37"/>
  <c r="C174" i="37"/>
  <c r="C165" i="37"/>
  <c r="C157" i="37"/>
  <c r="M149" i="37"/>
  <c r="M143" i="37"/>
  <c r="H138" i="37"/>
  <c r="H132" i="37"/>
  <c r="D127" i="37"/>
  <c r="H122" i="37"/>
  <c r="D118" i="37"/>
  <c r="D114" i="37"/>
  <c r="I110" i="37"/>
  <c r="I106" i="37"/>
  <c r="K102" i="37"/>
  <c r="D99" i="37"/>
  <c r="F96" i="37"/>
  <c r="I93" i="37"/>
  <c r="G90" i="37"/>
  <c r="L87" i="37"/>
  <c r="D85" i="37"/>
  <c r="F82" i="37"/>
  <c r="K79" i="37"/>
  <c r="E77" i="37"/>
  <c r="J74" i="37"/>
  <c r="C72" i="37"/>
  <c r="J69" i="37"/>
  <c r="E67" i="37"/>
  <c r="L64" i="37"/>
  <c r="H62" i="37"/>
  <c r="D60" i="37"/>
  <c r="J57" i="37"/>
  <c r="G55" i="37"/>
  <c r="D53" i="37"/>
  <c r="L50" i="37"/>
  <c r="I48" i="37"/>
  <c r="F46" i="37"/>
  <c r="K43" i="37"/>
  <c r="H41" i="37"/>
  <c r="E39" i="37"/>
  <c r="M36" i="37"/>
  <c r="J34" i="37"/>
  <c r="G32" i="37"/>
  <c r="M29" i="37"/>
  <c r="I27" i="37"/>
  <c r="F25" i="37"/>
  <c r="C23" i="37"/>
  <c r="K20" i="37"/>
  <c r="H18" i="37"/>
  <c r="D16" i="37"/>
  <c r="K13" i="37"/>
  <c r="I11" i="37"/>
  <c r="G9" i="37"/>
  <c r="E7" i="37"/>
  <c r="C5" i="37"/>
  <c r="M2" i="37"/>
  <c r="M474" i="37" s="1"/>
  <c r="M164" i="37"/>
  <c r="M156" i="37"/>
  <c r="G149" i="37"/>
  <c r="J143" i="37"/>
  <c r="F138" i="37"/>
  <c r="D132" i="37"/>
  <c r="C127" i="37"/>
  <c r="G122" i="37"/>
  <c r="C118" i="37"/>
  <c r="C114" i="37"/>
  <c r="H110" i="37"/>
  <c r="H106" i="37"/>
  <c r="J102" i="37"/>
  <c r="L98" i="37"/>
  <c r="E96" i="37"/>
  <c r="F93" i="37"/>
  <c r="F90" i="37"/>
  <c r="K87" i="37"/>
  <c r="M84" i="37"/>
  <c r="D82" i="37"/>
  <c r="J79" i="37"/>
  <c r="D77" i="37"/>
  <c r="H74" i="37"/>
  <c r="M71" i="37"/>
  <c r="I69" i="37"/>
  <c r="D67" i="37"/>
  <c r="K64" i="37"/>
  <c r="G62" i="37"/>
  <c r="M59" i="37"/>
  <c r="I57" i="37"/>
  <c r="F55" i="37"/>
  <c r="C53" i="37"/>
  <c r="K50" i="37"/>
  <c r="H48" i="37"/>
  <c r="D46" i="37"/>
  <c r="J43" i="37"/>
  <c r="G41" i="37"/>
  <c r="D39" i="37"/>
  <c r="L36" i="37"/>
  <c r="I34" i="37"/>
  <c r="F32" i="37"/>
  <c r="K29" i="37"/>
  <c r="H27" i="37"/>
  <c r="E25" i="37"/>
  <c r="M22" i="37"/>
  <c r="J20" i="37"/>
  <c r="G18" i="37"/>
  <c r="M15" i="37"/>
  <c r="H11" i="37"/>
  <c r="L156" i="37"/>
  <c r="G143" i="37"/>
  <c r="F122" i="37"/>
  <c r="M117" i="37"/>
  <c r="K113" i="37"/>
  <c r="G106" i="37"/>
  <c r="H102" i="37"/>
  <c r="D96" i="37"/>
  <c r="E90" i="37"/>
  <c r="J84" i="37"/>
  <c r="C77" i="37"/>
  <c r="L71" i="37"/>
  <c r="J64" i="37"/>
  <c r="H57" i="37"/>
  <c r="E55" i="37"/>
  <c r="M52" i="37"/>
  <c r="J50" i="37"/>
  <c r="M45" i="37"/>
  <c r="C39" i="37"/>
  <c r="K36" i="37"/>
  <c r="J29" i="37"/>
  <c r="F18" i="37"/>
  <c r="I13" i="37"/>
  <c r="G11" i="37"/>
  <c r="K2" i="37"/>
  <c r="L117" i="37"/>
  <c r="J98" i="37"/>
  <c r="D90" i="37"/>
  <c r="D62" i="37"/>
  <c r="J59" i="37"/>
  <c r="G57" i="37"/>
  <c r="L52" i="37"/>
  <c r="F48" i="37"/>
  <c r="H43" i="37"/>
  <c r="E41" i="37"/>
  <c r="I29" i="37"/>
  <c r="D18" i="37"/>
  <c r="C149" i="37"/>
  <c r="G20" i="37"/>
  <c r="D267" i="37"/>
  <c r="E234" i="37"/>
  <c r="J219" i="37"/>
  <c r="K208" i="37"/>
  <c r="I195" i="37"/>
  <c r="C183" i="37"/>
  <c r="M173" i="37"/>
  <c r="I265" i="37"/>
  <c r="D234" i="37"/>
  <c r="D219" i="37"/>
  <c r="J206" i="37"/>
  <c r="G195" i="37"/>
  <c r="M182" i="37"/>
  <c r="L173" i="37"/>
  <c r="L164" i="37"/>
  <c r="J2" i="37"/>
  <c r="L136" i="37"/>
  <c r="F109" i="37"/>
  <c r="I98" i="37"/>
  <c r="L92" i="37"/>
  <c r="C90" i="37"/>
  <c r="K76" i="37"/>
  <c r="L66" i="37"/>
  <c r="F265" i="37"/>
  <c r="C234" i="37"/>
  <c r="C219" i="37"/>
  <c r="K205" i="37"/>
  <c r="F195" i="37"/>
  <c r="L182" i="37"/>
  <c r="J173" i="37"/>
  <c r="D164" i="37"/>
  <c r="K156" i="37"/>
  <c r="D149" i="37"/>
  <c r="D143" i="37"/>
  <c r="M136" i="37"/>
  <c r="M131" i="37"/>
  <c r="L126" i="37"/>
  <c r="F261" i="37"/>
  <c r="H231" i="37"/>
  <c r="L218" i="37"/>
  <c r="J205" i="37"/>
  <c r="E193" i="37"/>
  <c r="K182" i="37"/>
  <c r="L172" i="37"/>
  <c r="H259" i="37"/>
  <c r="H230" i="37"/>
  <c r="K218" i="37"/>
  <c r="I205" i="37"/>
  <c r="K192" i="37"/>
  <c r="I182" i="37"/>
  <c r="L171" i="37"/>
  <c r="I162" i="37"/>
  <c r="C156" i="37"/>
  <c r="M148" i="37"/>
  <c r="M141" i="37"/>
  <c r="K136" i="37"/>
  <c r="K131" i="37"/>
  <c r="I126" i="37"/>
  <c r="M121" i="37"/>
  <c r="G117" i="37"/>
  <c r="F113" i="37"/>
  <c r="E109" i="37"/>
  <c r="G105" i="37"/>
  <c r="E102" i="37"/>
  <c r="H98" i="37"/>
  <c r="L95" i="37"/>
  <c r="I92" i="37"/>
  <c r="M89" i="37"/>
  <c r="E87" i="37"/>
  <c r="G84" i="37"/>
  <c r="K81" i="37"/>
  <c r="E79" i="37"/>
  <c r="I76" i="37"/>
  <c r="C74" i="37"/>
  <c r="I71" i="37"/>
  <c r="D69" i="37"/>
  <c r="K66" i="37"/>
  <c r="G64" i="37"/>
  <c r="K61" i="37"/>
  <c r="H59" i="37"/>
  <c r="E57" i="37"/>
  <c r="M54" i="37"/>
  <c r="J52" i="37"/>
  <c r="G50" i="37"/>
  <c r="M47" i="37"/>
  <c r="I45" i="37"/>
  <c r="F43" i="37"/>
  <c r="C41" i="37"/>
  <c r="K38" i="37"/>
  <c r="H36" i="37"/>
  <c r="D34" i="37"/>
  <c r="J31" i="37"/>
  <c r="G29" i="37"/>
  <c r="D27" i="37"/>
  <c r="L24" i="37"/>
  <c r="I22" i="37"/>
  <c r="F20" i="37"/>
  <c r="K17" i="37"/>
  <c r="H15" i="37"/>
  <c r="F13" i="37"/>
  <c r="D11" i="37"/>
  <c r="M8" i="37"/>
  <c r="K6" i="37"/>
  <c r="I4" i="37"/>
  <c r="H2" i="37"/>
  <c r="G45" i="37"/>
  <c r="K33" i="37"/>
  <c r="E29" i="37"/>
  <c r="M26" i="37"/>
  <c r="G22" i="37"/>
  <c r="I17" i="37"/>
  <c r="F15" i="37"/>
  <c r="F2" i="37"/>
  <c r="E2" i="37"/>
  <c r="L146" i="37"/>
  <c r="E136" i="37"/>
  <c r="J120" i="37"/>
  <c r="C95" i="37"/>
  <c r="I54" i="37"/>
  <c r="F52" i="37"/>
  <c r="M42" i="37"/>
  <c r="F31" i="37"/>
  <c r="K26" i="37"/>
  <c r="G17" i="37"/>
  <c r="H33" i="37"/>
  <c r="M21" i="37"/>
  <c r="F6" i="37"/>
  <c r="M70" i="37"/>
  <c r="E61" i="37"/>
  <c r="J56" i="37"/>
  <c r="M51" i="37"/>
  <c r="F47" i="37"/>
  <c r="H40" i="37"/>
  <c r="I26" i="37"/>
  <c r="I10" i="37"/>
  <c r="M37" i="37"/>
  <c r="K28" i="37"/>
  <c r="G19" i="37"/>
  <c r="F8" i="37"/>
  <c r="C61" i="37"/>
  <c r="L44" i="37"/>
  <c r="I42" i="37"/>
  <c r="E33" i="37"/>
  <c r="G26" i="37"/>
  <c r="M23" i="37"/>
  <c r="C17" i="37"/>
  <c r="G10" i="37"/>
  <c r="D48" i="37"/>
  <c r="G43" i="37"/>
  <c r="L38" i="37"/>
  <c r="F34" i="37"/>
  <c r="M24" i="37"/>
  <c r="G259" i="37"/>
  <c r="G230" i="37"/>
  <c r="H216" i="37"/>
  <c r="H205" i="37"/>
  <c r="J192" i="37"/>
  <c r="I180" i="37"/>
  <c r="D171" i="37"/>
  <c r="H162" i="37"/>
  <c r="C155" i="37"/>
  <c r="I148" i="37"/>
  <c r="L141" i="37"/>
  <c r="I136" i="37"/>
  <c r="G131" i="37"/>
  <c r="H126" i="37"/>
  <c r="L121" i="37"/>
  <c r="F117" i="37"/>
  <c r="E113" i="37"/>
  <c r="D109" i="37"/>
  <c r="D105" i="37"/>
  <c r="D102" i="37"/>
  <c r="G98" i="37"/>
  <c r="J95" i="37"/>
  <c r="H92" i="37"/>
  <c r="L89" i="37"/>
  <c r="C87" i="37"/>
  <c r="E84" i="37"/>
  <c r="J81" i="37"/>
  <c r="D79" i="37"/>
  <c r="G76" i="37"/>
  <c r="M73" i="37"/>
  <c r="G71" i="37"/>
  <c r="C69" i="37"/>
  <c r="J66" i="37"/>
  <c r="E64" i="37"/>
  <c r="J61" i="37"/>
  <c r="G59" i="37"/>
  <c r="D57" i="37"/>
  <c r="L54" i="37"/>
  <c r="I52" i="37"/>
  <c r="F50" i="37"/>
  <c r="K47" i="37"/>
  <c r="H45" i="37"/>
  <c r="E43" i="37"/>
  <c r="M40" i="37"/>
  <c r="J38" i="37"/>
  <c r="G36" i="37"/>
  <c r="M33" i="37"/>
  <c r="I31" i="37"/>
  <c r="F29" i="37"/>
  <c r="C27" i="37"/>
  <c r="K24" i="37"/>
  <c r="H22" i="37"/>
  <c r="D20" i="37"/>
  <c r="J17" i="37"/>
  <c r="G15" i="37"/>
  <c r="E13" i="37"/>
  <c r="C11" i="37"/>
  <c r="L8" i="37"/>
  <c r="J6" i="37"/>
  <c r="H4" i="37"/>
  <c r="G2" i="37"/>
  <c r="H52" i="37"/>
  <c r="D50" i="37"/>
  <c r="J47" i="37"/>
  <c r="D43" i="37"/>
  <c r="L40" i="37"/>
  <c r="I38" i="37"/>
  <c r="F36" i="37"/>
  <c r="H31" i="37"/>
  <c r="J24" i="37"/>
  <c r="M19" i="37"/>
  <c r="D13" i="37"/>
  <c r="M10" i="37"/>
  <c r="K8" i="37"/>
  <c r="I6" i="37"/>
  <c r="G4" i="37"/>
  <c r="H6" i="37"/>
  <c r="F4" i="37"/>
  <c r="G141" i="37"/>
  <c r="M124" i="37"/>
  <c r="L104" i="37"/>
  <c r="M83" i="37"/>
  <c r="I73" i="37"/>
  <c r="F66" i="37"/>
  <c r="K63" i="37"/>
  <c r="G61" i="37"/>
  <c r="L56" i="37"/>
  <c r="H47" i="37"/>
  <c r="M35" i="37"/>
  <c r="C29" i="37"/>
  <c r="J19" i="37"/>
  <c r="M12" i="37"/>
  <c r="I8" i="37"/>
  <c r="G6" i="37"/>
  <c r="E4" i="37"/>
  <c r="D2" i="37"/>
  <c r="I68" i="37"/>
  <c r="M58" i="37"/>
  <c r="J35" i="37"/>
  <c r="K21" i="37"/>
  <c r="I35" i="37"/>
  <c r="C31" i="37"/>
  <c r="D24" i="37"/>
  <c r="K14" i="37"/>
  <c r="H12" i="37"/>
  <c r="D8" i="37"/>
  <c r="J71" i="37"/>
  <c r="M17" i="37"/>
  <c r="I255" i="37"/>
  <c r="F230" i="37"/>
  <c r="C216" i="37"/>
  <c r="F205" i="37"/>
  <c r="H192" i="37"/>
  <c r="C180" i="37"/>
  <c r="C171" i="37"/>
  <c r="F162" i="37"/>
  <c r="I154" i="37"/>
  <c r="E148" i="37"/>
  <c r="K141" i="37"/>
  <c r="H136" i="37"/>
  <c r="F131" i="37"/>
  <c r="F126" i="37"/>
  <c r="K121" i="37"/>
  <c r="E117" i="37"/>
  <c r="C113" i="37"/>
  <c r="C109" i="37"/>
  <c r="C105" i="37"/>
  <c r="G101" i="37"/>
  <c r="F98" i="37"/>
  <c r="G95" i="37"/>
  <c r="G92" i="37"/>
  <c r="K89" i="37"/>
  <c r="K86" i="37"/>
  <c r="D84" i="37"/>
  <c r="I81" i="37"/>
  <c r="C79" i="37"/>
  <c r="F76" i="37"/>
  <c r="K73" i="37"/>
  <c r="F71" i="37"/>
  <c r="M68" i="37"/>
  <c r="I66" i="37"/>
  <c r="C64" i="37"/>
  <c r="I61" i="37"/>
  <c r="F59" i="37"/>
  <c r="C57" i="37"/>
  <c r="K54" i="37"/>
  <c r="M130" i="37"/>
  <c r="C117" i="37"/>
  <c r="L112" i="37"/>
  <c r="K108" i="37"/>
  <c r="E101" i="37"/>
  <c r="I89" i="37"/>
  <c r="F81" i="37"/>
  <c r="D76" i="37"/>
  <c r="K68" i="37"/>
  <c r="E31" i="37"/>
  <c r="J26" i="37"/>
  <c r="C15" i="37"/>
  <c r="H8" i="37"/>
  <c r="G78" i="37"/>
  <c r="M65" i="37"/>
  <c r="E17" i="37"/>
  <c r="E6" i="37"/>
  <c r="F33" i="37"/>
  <c r="H26" i="37"/>
  <c r="J21" i="37"/>
  <c r="D17" i="37"/>
  <c r="L14" i="37"/>
  <c r="H10" i="37"/>
  <c r="K58" i="37"/>
  <c r="H56" i="37"/>
  <c r="J51" i="37"/>
  <c r="G49" i="37"/>
  <c r="D47" i="37"/>
  <c r="K37" i="37"/>
  <c r="M30" i="37"/>
  <c r="I21" i="37"/>
  <c r="I12" i="37"/>
  <c r="E8" i="37"/>
  <c r="K3" i="37"/>
  <c r="J14" i="37"/>
  <c r="F10" i="37"/>
  <c r="K5" i="37"/>
  <c r="C55" i="37"/>
  <c r="D254" i="37"/>
  <c r="E230" i="37"/>
  <c r="L215" i="37"/>
  <c r="E203" i="37"/>
  <c r="G192" i="37"/>
  <c r="M179" i="37"/>
  <c r="M170" i="37"/>
  <c r="E162" i="37"/>
  <c r="H154" i="37"/>
  <c r="F147" i="37"/>
  <c r="J141" i="37"/>
  <c r="F136" i="37"/>
  <c r="D131" i="37"/>
  <c r="G125" i="37"/>
  <c r="K120" i="37"/>
  <c r="D117" i="37"/>
  <c r="M112" i="37"/>
  <c r="M108" i="37"/>
  <c r="M104" i="37"/>
  <c r="F101" i="37"/>
  <c r="E98" i="37"/>
  <c r="D95" i="37"/>
  <c r="F92" i="37"/>
  <c r="J89" i="37"/>
  <c r="J86" i="37"/>
  <c r="C84" i="37"/>
  <c r="G81" i="37"/>
  <c r="L78" i="37"/>
  <c r="E76" i="37"/>
  <c r="J73" i="37"/>
  <c r="E71" i="37"/>
  <c r="L68" i="37"/>
  <c r="H66" i="37"/>
  <c r="L63" i="37"/>
  <c r="H61" i="37"/>
  <c r="E59" i="37"/>
  <c r="M56" i="37"/>
  <c r="J54" i="37"/>
  <c r="G52" i="37"/>
  <c r="M49" i="37"/>
  <c r="I47" i="37"/>
  <c r="F45" i="37"/>
  <c r="C43" i="37"/>
  <c r="K40" i="37"/>
  <c r="H38" i="37"/>
  <c r="D36" i="37"/>
  <c r="J33" i="37"/>
  <c r="G31" i="37"/>
  <c r="D29" i="37"/>
  <c r="L26" i="37"/>
  <c r="I24" i="37"/>
  <c r="F22" i="37"/>
  <c r="K19" i="37"/>
  <c r="H17" i="37"/>
  <c r="E15" i="37"/>
  <c r="C13" i="37"/>
  <c r="L10" i="37"/>
  <c r="J8" i="37"/>
  <c r="D98" i="37"/>
  <c r="E92" i="37"/>
  <c r="I86" i="37"/>
  <c r="J78" i="37"/>
  <c r="D71" i="37"/>
  <c r="D59" i="37"/>
  <c r="K49" i="37"/>
  <c r="J40" i="37"/>
  <c r="G38" i="37"/>
  <c r="I33" i="37"/>
  <c r="H24" i="37"/>
  <c r="G24" i="37"/>
  <c r="F17" i="37"/>
  <c r="J10" i="37"/>
  <c r="L75" i="37"/>
  <c r="I63" i="37"/>
  <c r="G54" i="37"/>
  <c r="C45" i="37"/>
  <c r="G33" i="37"/>
  <c r="D31" i="37"/>
  <c r="F24" i="37"/>
  <c r="H19" i="37"/>
  <c r="K12" i="37"/>
  <c r="J12" i="37"/>
  <c r="L3" i="37"/>
  <c r="D54" i="37"/>
  <c r="F40" i="37"/>
  <c r="H35" i="37"/>
  <c r="J28" i="37"/>
  <c r="F19" i="37"/>
  <c r="M5" i="37"/>
  <c r="M16" i="37"/>
  <c r="J3" i="37"/>
  <c r="H64" i="37"/>
  <c r="J45" i="37"/>
  <c r="H253" i="37"/>
  <c r="C230" i="37"/>
  <c r="J215" i="37"/>
  <c r="J202" i="37"/>
  <c r="E192" i="37"/>
  <c r="L179" i="37"/>
  <c r="L170" i="37"/>
  <c r="D162" i="37"/>
  <c r="F154" i="37"/>
  <c r="E45" i="37"/>
  <c r="D22" i="37"/>
  <c r="D15" i="37"/>
  <c r="K10" i="37"/>
  <c r="K35" i="37"/>
  <c r="M28" i="37"/>
  <c r="I19" i="37"/>
  <c r="L12" i="37"/>
  <c r="D4" i="37"/>
  <c r="F73" i="37"/>
  <c r="I49" i="37"/>
  <c r="K42" i="37"/>
  <c r="D38" i="37"/>
  <c r="L28" i="37"/>
  <c r="M14" i="37"/>
  <c r="G8" i="37"/>
  <c r="M3" i="37"/>
  <c r="D6" i="37"/>
  <c r="I59" i="37"/>
  <c r="E250" i="37"/>
  <c r="H227" i="37"/>
  <c r="I215" i="37"/>
  <c r="I202" i="37"/>
  <c r="D190" i="37"/>
  <c r="J179" i="37"/>
  <c r="K170" i="37"/>
  <c r="L161" i="37"/>
  <c r="E154" i="37"/>
  <c r="K146" i="37"/>
  <c r="D141" i="37"/>
  <c r="D136" i="37"/>
  <c r="D130" i="37"/>
  <c r="L124" i="37"/>
  <c r="G120" i="37"/>
  <c r="F116" i="37"/>
  <c r="K112" i="37"/>
  <c r="J108" i="37"/>
  <c r="K104" i="37"/>
  <c r="M100" i="37"/>
  <c r="C98" i="37"/>
  <c r="M94" i="37"/>
  <c r="D92" i="37"/>
  <c r="F89" i="37"/>
  <c r="H86" i="37"/>
  <c r="L83" i="37"/>
  <c r="E81" i="37"/>
  <c r="H78" i="37"/>
  <c r="C76" i="37"/>
  <c r="G73" i="37"/>
  <c r="C71" i="37"/>
  <c r="J68" i="37"/>
  <c r="D66" i="37"/>
  <c r="J63" i="37"/>
  <c r="F61" i="37"/>
  <c r="C59" i="37"/>
  <c r="K56" i="37"/>
  <c r="H54" i="37"/>
  <c r="D52" i="37"/>
  <c r="J49" i="37"/>
  <c r="G47" i="37"/>
  <c r="D45" i="37"/>
  <c r="L42" i="37"/>
  <c r="I40" i="37"/>
  <c r="F38" i="37"/>
  <c r="F248" i="37"/>
  <c r="L226" i="37"/>
  <c r="G215" i="37"/>
  <c r="H202" i="37"/>
  <c r="F189" i="37"/>
  <c r="G179" i="37"/>
  <c r="M169" i="37"/>
  <c r="F161" i="37"/>
  <c r="D154" i="37"/>
  <c r="I146" i="37"/>
  <c r="C141" i="37"/>
  <c r="M135" i="37"/>
  <c r="K129" i="37"/>
  <c r="K124" i="37"/>
  <c r="F120" i="37"/>
  <c r="E116" i="37"/>
  <c r="J112" i="37"/>
  <c r="I108" i="37"/>
  <c r="I104" i="37"/>
  <c r="L100" i="37"/>
  <c r="M97" i="37"/>
  <c r="J94" i="37"/>
  <c r="C92" i="37"/>
  <c r="D89" i="37"/>
  <c r="F86" i="37"/>
  <c r="K83" i="37"/>
  <c r="D81" i="37"/>
  <c r="I2" i="37"/>
  <c r="E248" i="37"/>
  <c r="K226" i="37"/>
  <c r="D213" i="37"/>
  <c r="C202" i="37"/>
  <c r="D189" i="37"/>
  <c r="K178" i="37"/>
  <c r="L168" i="37"/>
  <c r="F160" i="37"/>
  <c r="L153" i="37"/>
  <c r="H146" i="37"/>
  <c r="M140" i="37"/>
  <c r="M134" i="37"/>
  <c r="J129" i="37"/>
  <c r="J124" i="37"/>
  <c r="E120" i="37"/>
  <c r="M115" i="37"/>
  <c r="M111" i="37"/>
  <c r="H108" i="37"/>
  <c r="H104" i="37"/>
  <c r="K100" i="37"/>
  <c r="K97" i="37"/>
  <c r="I94" i="37"/>
  <c r="M91" i="37"/>
  <c r="L88" i="37"/>
  <c r="E86" i="37"/>
  <c r="J83" i="37"/>
  <c r="M80" i="37"/>
  <c r="F78" i="37"/>
  <c r="K75" i="37"/>
  <c r="E73" i="37"/>
  <c r="L70" i="37"/>
  <c r="G68" i="37"/>
  <c r="L65" i="37"/>
  <c r="G63" i="37"/>
  <c r="D61" i="37"/>
  <c r="L58" i="37"/>
  <c r="I56" i="37"/>
  <c r="F54" i="37"/>
  <c r="K51" i="37"/>
  <c r="H49" i="37"/>
  <c r="E47" i="37"/>
  <c r="M44" i="37"/>
  <c r="J42" i="37"/>
  <c r="G40" i="37"/>
  <c r="I15" i="37"/>
  <c r="L247" i="37"/>
  <c r="I226" i="37"/>
  <c r="G212" i="37"/>
  <c r="L201" i="37"/>
  <c r="C189" i="37"/>
  <c r="J177" i="37"/>
  <c r="F168" i="37"/>
  <c r="M159" i="37"/>
  <c r="G153" i="37"/>
  <c r="F146" i="37"/>
  <c r="K140" i="37"/>
  <c r="H134" i="37"/>
  <c r="G129" i="37"/>
  <c r="I124" i="37"/>
  <c r="D120" i="37"/>
  <c r="L115" i="37"/>
  <c r="L111" i="37"/>
  <c r="G108" i="37"/>
  <c r="G104" i="37"/>
  <c r="J100" i="37"/>
  <c r="I97" i="37"/>
  <c r="H94" i="37"/>
  <c r="L91" i="37"/>
  <c r="K88" i="37"/>
  <c r="D86" i="37"/>
  <c r="I83" i="37"/>
  <c r="K80" i="37"/>
  <c r="E78" i="37"/>
  <c r="J75" i="37"/>
  <c r="D73" i="37"/>
  <c r="K70" i="37"/>
  <c r="E68" i="37"/>
  <c r="K65" i="37"/>
  <c r="F63" i="37"/>
  <c r="B312" i="37"/>
  <c r="B246" i="37"/>
  <c r="B92" i="37"/>
  <c r="B443" i="37"/>
  <c r="B28" i="37"/>
  <c r="B423" i="37"/>
  <c r="B313" i="37"/>
  <c r="B71" i="37"/>
  <c r="B495" i="37"/>
  <c r="B95" i="37"/>
  <c r="B51" i="37"/>
  <c r="B424" i="37"/>
  <c r="B182" i="37"/>
  <c r="B116" i="37"/>
  <c r="B469" i="37"/>
  <c r="B359" i="37"/>
  <c r="B227" i="37"/>
  <c r="B183" i="37"/>
  <c r="B139" i="37"/>
  <c r="B140" i="37"/>
  <c r="B96" i="37"/>
  <c r="B52" i="37"/>
  <c r="B8" i="37"/>
  <c r="B498" i="37"/>
  <c r="B360" i="37"/>
  <c r="B338" i="37"/>
  <c r="B294" i="37"/>
  <c r="B206" i="37"/>
  <c r="B162" i="37"/>
  <c r="B470" i="37"/>
  <c r="B448" i="37"/>
  <c r="B426" i="37"/>
  <c r="B404" i="37"/>
  <c r="B382" i="37"/>
  <c r="B53" i="37"/>
  <c r="B31" i="37"/>
  <c r="B9" i="37"/>
  <c r="B521" i="37"/>
  <c r="B499" i="37"/>
  <c r="B163" i="37"/>
  <c r="B141" i="37"/>
  <c r="B119" i="37"/>
  <c r="B97" i="37"/>
  <c r="B75" i="37"/>
  <c r="B273" i="37"/>
  <c r="B251" i="37"/>
  <c r="B229" i="37"/>
  <c r="B207" i="37"/>
  <c r="B185" i="37"/>
  <c r="B383" i="37"/>
  <c r="B361" i="37"/>
  <c r="B339" i="37"/>
  <c r="B317" i="37"/>
  <c r="B295" i="37"/>
  <c r="B500" i="37"/>
  <c r="B471" i="37"/>
  <c r="B449" i="37"/>
  <c r="B427" i="37"/>
  <c r="B405" i="37"/>
  <c r="B117" i="37"/>
  <c r="B468" i="37"/>
  <c r="B380" i="37"/>
  <c r="B248" i="37"/>
  <c r="B522" i="37"/>
  <c r="B293" i="37"/>
  <c r="B271" i="37"/>
  <c r="B249" i="37"/>
  <c r="B205" i="37"/>
  <c r="B161" i="37"/>
  <c r="B425" i="37"/>
  <c r="B403" i="37"/>
  <c r="B381" i="37"/>
  <c r="B337" i="37"/>
  <c r="B315" i="37"/>
  <c r="B118" i="37"/>
  <c r="B74" i="37"/>
  <c r="B30" i="37"/>
  <c r="B520" i="37"/>
  <c r="B447" i="37"/>
  <c r="B316" i="37"/>
  <c r="B272" i="37"/>
  <c r="B250" i="37"/>
  <c r="B228" i="37"/>
  <c r="B184" i="37"/>
  <c r="B98" i="37"/>
  <c r="B76" i="37"/>
  <c r="B54" i="37"/>
  <c r="B32" i="37"/>
  <c r="B10" i="37"/>
  <c r="B208" i="37"/>
  <c r="B186" i="37"/>
  <c r="B164" i="37"/>
  <c r="B142" i="37"/>
  <c r="B120" i="37"/>
  <c r="B318" i="37"/>
  <c r="B296" i="37"/>
  <c r="B274" i="37"/>
  <c r="B252" i="37"/>
  <c r="B230" i="37"/>
  <c r="B428" i="37"/>
  <c r="B406" i="37"/>
  <c r="B384" i="37"/>
  <c r="B362" i="37"/>
  <c r="B340" i="37"/>
  <c r="B191" i="37"/>
  <c r="B523" i="37"/>
  <c r="B501" i="37"/>
  <c r="B479" i="37"/>
  <c r="B450" i="37"/>
  <c r="B114" i="37"/>
  <c r="B399" i="37"/>
  <c r="B289" i="37"/>
  <c r="B157" i="37"/>
  <c r="B113" i="37"/>
  <c r="B6" i="37"/>
  <c r="B496" i="37"/>
  <c r="B203" i="37"/>
  <c r="B49" i="37"/>
  <c r="B422" i="37"/>
  <c r="B363" i="37"/>
  <c r="B7" i="37"/>
  <c r="B402" i="37"/>
  <c r="B292" i="37"/>
  <c r="B160" i="37"/>
  <c r="B276" i="37"/>
  <c r="B144" i="37"/>
  <c r="B56" i="37"/>
  <c r="B524" i="37"/>
  <c r="B407" i="37"/>
  <c r="B485" i="37"/>
  <c r="B344" i="37"/>
  <c r="B277" i="37"/>
  <c r="B167" i="37"/>
  <c r="B503" i="37"/>
  <c r="B201" i="37"/>
  <c r="B91" i="37"/>
  <c r="B3" i="37"/>
  <c r="B529" i="37"/>
  <c r="B507" i="37"/>
  <c r="B400" i="37"/>
  <c r="B180" i="37"/>
  <c r="B48" i="37"/>
  <c r="B494" i="37"/>
  <c r="B311" i="37"/>
  <c r="B77" i="37"/>
  <c r="B73" i="37"/>
  <c r="B519" i="37"/>
  <c r="B336" i="37"/>
  <c r="B401" i="37"/>
  <c r="B188" i="37"/>
  <c r="B78" i="37"/>
  <c r="B480" i="37"/>
  <c r="B341" i="37"/>
  <c r="B209" i="37"/>
  <c r="B79" i="37"/>
  <c r="B13" i="37"/>
  <c r="B481" i="37"/>
  <c r="B364" i="37"/>
  <c r="B298" i="37"/>
  <c r="B504" i="37"/>
  <c r="B387" i="37"/>
  <c r="B299" i="37"/>
  <c r="B189" i="37"/>
  <c r="B123" i="37"/>
  <c r="B454" i="37"/>
  <c r="B256" i="37"/>
  <c r="B168" i="37"/>
  <c r="B102" i="37"/>
  <c r="B36" i="37"/>
  <c r="B346" i="37"/>
  <c r="B148" i="37"/>
  <c r="B484" i="37"/>
  <c r="B213" i="37"/>
  <c r="B59" i="37"/>
  <c r="B105" i="37"/>
  <c r="B83" i="37"/>
  <c r="B61" i="37"/>
  <c r="B17" i="37"/>
  <c r="B434" i="37"/>
  <c r="B215" i="37"/>
  <c r="B193" i="37"/>
  <c r="B171" i="37"/>
  <c r="B149" i="37"/>
  <c r="B127" i="37"/>
  <c r="B325" i="37"/>
  <c r="B303" i="37"/>
  <c r="B281" i="37"/>
  <c r="B259" i="37"/>
  <c r="B237" i="37"/>
  <c r="B435" i="37"/>
  <c r="B413" i="37"/>
  <c r="B391" i="37"/>
  <c r="B369" i="37"/>
  <c r="B347" i="37"/>
  <c r="B47" i="37"/>
  <c r="B530" i="37"/>
  <c r="B508" i="37"/>
  <c r="B486" i="37"/>
  <c r="B457" i="37"/>
  <c r="B136" i="37"/>
  <c r="B4" i="37"/>
  <c r="B421" i="37"/>
  <c r="B377" i="37"/>
  <c r="B267" i="37"/>
  <c r="B93" i="37"/>
  <c r="B5" i="37"/>
  <c r="B466" i="37"/>
  <c r="B356" i="37"/>
  <c r="B268" i="37"/>
  <c r="B314" i="37"/>
  <c r="B226" i="37"/>
  <c r="B72" i="37"/>
  <c r="B467" i="37"/>
  <c r="B225" i="37"/>
  <c r="B253" i="37"/>
  <c r="B165" i="37"/>
  <c r="B11" i="37"/>
  <c r="B29" i="37"/>
  <c r="B446" i="37"/>
  <c r="B525" i="37"/>
  <c r="B408" i="37"/>
  <c r="B342" i="37"/>
  <c r="B166" i="37"/>
  <c r="B297" i="37"/>
  <c r="B282" i="37"/>
  <c r="B260" i="37"/>
  <c r="B238" i="37"/>
  <c r="B101" i="37"/>
  <c r="B57" i="37"/>
  <c r="B392" i="37"/>
  <c r="B370" i="37"/>
  <c r="B348" i="37"/>
  <c r="B326" i="37"/>
  <c r="B304" i="37"/>
  <c r="B509" i="37"/>
  <c r="B487" i="37"/>
  <c r="B458" i="37"/>
  <c r="B436" i="37"/>
  <c r="B414" i="37"/>
  <c r="B26" i="37"/>
  <c r="B465" i="37"/>
  <c r="B179" i="37"/>
  <c r="B135" i="37"/>
  <c r="B531" i="37"/>
  <c r="B115" i="37"/>
  <c r="B517" i="37"/>
  <c r="B378" i="37"/>
  <c r="B224" i="37"/>
  <c r="B158" i="37"/>
  <c r="B12" i="37"/>
  <c r="B451" i="37"/>
  <c r="B319" i="37"/>
  <c r="B379" i="37"/>
  <c r="B269" i="37"/>
  <c r="B170" i="37"/>
  <c r="B211" i="37"/>
  <c r="B35" i="37"/>
  <c r="B452" i="37"/>
  <c r="B232" i="37"/>
  <c r="B40" i="37"/>
  <c r="B18" i="37"/>
  <c r="B412" i="37"/>
  <c r="B324" i="37"/>
  <c r="B236" i="37"/>
  <c r="B19" i="37"/>
  <c r="B216" i="37"/>
  <c r="B194" i="37"/>
  <c r="B150" i="37"/>
  <c r="B84" i="37"/>
  <c r="B129" i="37"/>
  <c r="B107" i="37"/>
  <c r="B85" i="37"/>
  <c r="B63" i="37"/>
  <c r="B41" i="37"/>
  <c r="B239" i="37"/>
  <c r="B217" i="37"/>
  <c r="B195" i="37"/>
  <c r="B173" i="37"/>
  <c r="B151" i="37"/>
  <c r="B349" i="37"/>
  <c r="B327" i="37"/>
  <c r="B305" i="37"/>
  <c r="B283" i="37"/>
  <c r="B261" i="37"/>
  <c r="B459" i="37"/>
  <c r="B437" i="37"/>
  <c r="B415" i="37"/>
  <c r="B393" i="37"/>
  <c r="B371" i="37"/>
  <c r="B355" i="37"/>
  <c r="B245" i="37"/>
  <c r="B532" i="37"/>
  <c r="B510" i="37"/>
  <c r="B488" i="37"/>
  <c r="B15" i="37"/>
  <c r="B334" i="37"/>
  <c r="B202" i="37"/>
  <c r="B70" i="37"/>
  <c r="B516" i="37"/>
  <c r="B411" i="37"/>
  <c r="B367" i="37"/>
  <c r="B323" i="37"/>
  <c r="B235" i="37"/>
  <c r="B125" i="37"/>
  <c r="B368" i="37"/>
  <c r="B280" i="37"/>
  <c r="B82" i="37"/>
  <c r="B16" i="37"/>
  <c r="B506" i="37"/>
  <c r="B108" i="37"/>
  <c r="B64" i="37"/>
  <c r="B20" i="37"/>
  <c r="B106" i="37"/>
  <c r="B62" i="37"/>
  <c r="B262" i="37"/>
  <c r="B240" i="37"/>
  <c r="B218" i="37"/>
  <c r="B196" i="37"/>
  <c r="B174" i="37"/>
  <c r="B372" i="37"/>
  <c r="B350" i="37"/>
  <c r="B328" i="37"/>
  <c r="B306" i="37"/>
  <c r="B284" i="37"/>
  <c r="B489" i="37"/>
  <c r="B460" i="37"/>
  <c r="B438" i="37"/>
  <c r="B416" i="37"/>
  <c r="B394" i="37"/>
  <c r="B357" i="37"/>
  <c r="B181" i="37"/>
  <c r="B137" i="37"/>
  <c r="B533" i="37"/>
  <c r="B511" i="37"/>
  <c r="B33" i="37"/>
  <c r="B497" i="37"/>
  <c r="B204" i="37"/>
  <c r="B94" i="37"/>
  <c r="B445" i="37"/>
  <c r="B210" i="37"/>
  <c r="B34" i="37"/>
  <c r="B385" i="37"/>
  <c r="B187" i="37"/>
  <c r="B121" i="37"/>
  <c r="B255" i="37"/>
  <c r="B233" i="37"/>
  <c r="B145" i="37"/>
  <c r="B386" i="37"/>
  <c r="B320" i="37"/>
  <c r="B212" i="37"/>
  <c r="B124" i="37"/>
  <c r="B14" i="37"/>
  <c r="B453" i="37"/>
  <c r="B343" i="37"/>
  <c r="B169" i="37"/>
  <c r="B81" i="37"/>
  <c r="B505" i="37"/>
  <c r="B432" i="37"/>
  <c r="B322" i="37"/>
  <c r="B126" i="37"/>
  <c r="B60" i="37"/>
  <c r="B455" i="37"/>
  <c r="B345" i="37"/>
  <c r="B279" i="37"/>
  <c r="B390" i="37"/>
  <c r="B302" i="37"/>
  <c r="B258" i="37"/>
  <c r="B214" i="37"/>
  <c r="B192" i="37"/>
  <c r="B42" i="37"/>
  <c r="B172" i="37"/>
  <c r="B128" i="37"/>
  <c r="B39" i="37"/>
  <c r="B456" i="37"/>
  <c r="B43" i="37"/>
  <c r="B21" i="37"/>
  <c r="B152" i="37"/>
  <c r="B130" i="37"/>
  <c r="B86" i="37"/>
  <c r="B153" i="37"/>
  <c r="B131" i="37"/>
  <c r="B109" i="37"/>
  <c r="B87" i="37"/>
  <c r="B65" i="37"/>
  <c r="B263" i="37"/>
  <c r="B241" i="37"/>
  <c r="B219" i="37"/>
  <c r="B197" i="37"/>
  <c r="B175" i="37"/>
  <c r="B373" i="37"/>
  <c r="B351" i="37"/>
  <c r="B329" i="37"/>
  <c r="B307" i="37"/>
  <c r="B285" i="37"/>
  <c r="B490" i="37"/>
  <c r="B461" i="37"/>
  <c r="B439" i="37"/>
  <c r="B417" i="37"/>
  <c r="B395" i="37"/>
  <c r="B270" i="37"/>
  <c r="B291" i="37"/>
  <c r="B25" i="37"/>
  <c r="B534" i="37"/>
  <c r="B512" i="37"/>
  <c r="B69" i="37"/>
  <c r="B527" i="37"/>
  <c r="B122" i="37"/>
  <c r="B502" i="37"/>
  <c r="B275" i="37"/>
  <c r="B27" i="37"/>
  <c r="B444" i="37"/>
  <c r="B290" i="37"/>
  <c r="B333" i="37"/>
  <c r="B223" i="37"/>
  <c r="B50" i="37"/>
  <c r="B518" i="37"/>
  <c r="B335" i="37"/>
  <c r="B247" i="37"/>
  <c r="B159" i="37"/>
  <c r="B143" i="37"/>
  <c r="B99" i="37"/>
  <c r="B55" i="37"/>
  <c r="B358" i="37"/>
  <c r="B138" i="37"/>
  <c r="B430" i="37"/>
  <c r="B254" i="37"/>
  <c r="B100" i="37"/>
  <c r="B429" i="37"/>
  <c r="B231" i="37"/>
  <c r="B146" i="37"/>
  <c r="B58" i="37"/>
  <c r="B482" i="37"/>
  <c r="B409" i="37"/>
  <c r="B321" i="37"/>
  <c r="B37" i="37"/>
  <c r="B483" i="37"/>
  <c r="B388" i="37"/>
  <c r="B300" i="37"/>
  <c r="B234" i="37"/>
  <c r="B389" i="37"/>
  <c r="B301" i="37"/>
  <c r="B257" i="37"/>
  <c r="B147" i="37"/>
  <c r="B103" i="37"/>
  <c r="B22" i="37"/>
  <c r="B104" i="37"/>
  <c r="B38" i="37"/>
  <c r="B528" i="37"/>
  <c r="B433" i="37"/>
  <c r="B220" i="37"/>
  <c r="B198" i="37"/>
  <c r="B154" i="37"/>
  <c r="B110" i="37"/>
  <c r="B44" i="37"/>
  <c r="B462" i="37"/>
  <c r="B418" i="37"/>
  <c r="B374" i="37"/>
  <c r="B308" i="37"/>
  <c r="B242" i="37"/>
  <c r="B89" i="37"/>
  <c r="B67" i="37"/>
  <c r="B45" i="37"/>
  <c r="B23" i="37"/>
  <c r="B491" i="37"/>
  <c r="B199" i="37"/>
  <c r="B177" i="37"/>
  <c r="B155" i="37"/>
  <c r="B133" i="37"/>
  <c r="B111" i="37"/>
  <c r="B309" i="37"/>
  <c r="B287" i="37"/>
  <c r="B265" i="37"/>
  <c r="B243" i="37"/>
  <c r="B221" i="37"/>
  <c r="B419" i="37"/>
  <c r="B397" i="37"/>
  <c r="B375" i="37"/>
  <c r="B353" i="37"/>
  <c r="B331" i="37"/>
  <c r="B536" i="37"/>
  <c r="B514" i="37"/>
  <c r="B492" i="37"/>
  <c r="B463" i="37"/>
  <c r="B441" i="37"/>
  <c r="B190" i="37"/>
  <c r="B80" i="37"/>
  <c r="B526" i="37"/>
  <c r="B431" i="37"/>
  <c r="B365" i="37"/>
  <c r="B88" i="37"/>
  <c r="B66" i="37"/>
  <c r="B410" i="37"/>
  <c r="B366" i="37"/>
  <c r="B278" i="37"/>
  <c r="B330" i="37"/>
  <c r="B286" i="37"/>
  <c r="B264" i="37"/>
  <c r="B176" i="37"/>
  <c r="B132" i="37"/>
  <c r="B535" i="37"/>
  <c r="B513" i="37"/>
  <c r="B440" i="37"/>
  <c r="B396" i="37"/>
  <c r="B352" i="37"/>
  <c r="B90" i="37"/>
  <c r="B68" i="37"/>
  <c r="B46" i="37"/>
  <c r="B24" i="37"/>
  <c r="B200" i="37"/>
  <c r="B178" i="37"/>
  <c r="B156" i="37"/>
  <c r="B134" i="37"/>
  <c r="B112" i="37"/>
  <c r="B310" i="37"/>
  <c r="B288" i="37"/>
  <c r="B266" i="37"/>
  <c r="B244" i="37"/>
  <c r="B222" i="37"/>
  <c r="B420" i="37"/>
  <c r="B398" i="37"/>
  <c r="B376" i="37"/>
  <c r="B354" i="37"/>
  <c r="B332" i="37"/>
  <c r="B2" i="37"/>
  <c r="B515" i="37"/>
  <c r="B493" i="37"/>
  <c r="B464" i="37"/>
  <c r="B442" i="37"/>
  <c r="C475" i="37"/>
  <c r="C477" i="37"/>
  <c r="C473" i="37"/>
  <c r="C478" i="37"/>
  <c r="C476" i="37"/>
  <c r="C474" i="37"/>
  <c r="L477" i="37"/>
  <c r="L473" i="37"/>
  <c r="L475" i="37"/>
  <c r="L474" i="37"/>
  <c r="L476" i="37"/>
  <c r="L478" i="37"/>
  <c r="M476" i="37"/>
  <c r="M477" i="37"/>
  <c r="M475" i="37"/>
  <c r="M478" i="37"/>
  <c r="M473" i="37"/>
  <c r="K475" i="37"/>
  <c r="K473" i="37"/>
  <c r="K477" i="37"/>
  <c r="K474" i="37"/>
  <c r="K476" i="37"/>
  <c r="K478" i="37"/>
  <c r="J477" i="37"/>
  <c r="J475" i="37"/>
  <c r="J473" i="37"/>
  <c r="J474" i="37"/>
  <c r="J476" i="37"/>
  <c r="J478" i="37"/>
  <c r="H473" i="37"/>
  <c r="H477" i="37"/>
  <c r="H475" i="37"/>
  <c r="H474" i="37"/>
  <c r="H478" i="37"/>
  <c r="H476" i="37"/>
  <c r="F477" i="37"/>
  <c r="F474" i="37"/>
  <c r="F478" i="37"/>
  <c r="F473" i="37"/>
  <c r="F475" i="37"/>
  <c r="F476" i="37"/>
  <c r="E477" i="37"/>
  <c r="E475" i="37"/>
  <c r="E476" i="37"/>
  <c r="E473" i="37"/>
  <c r="E474" i="37"/>
  <c r="E478" i="37"/>
  <c r="G475" i="37"/>
  <c r="G473" i="37"/>
  <c r="G474" i="37"/>
  <c r="G476" i="37"/>
  <c r="G478" i="37"/>
  <c r="G477" i="37"/>
  <c r="D475" i="37"/>
  <c r="D476" i="37"/>
  <c r="D478" i="37"/>
  <c r="D474" i="37"/>
  <c r="D477" i="37"/>
  <c r="D473" i="37"/>
  <c r="I473" i="37"/>
  <c r="I475" i="37"/>
  <c r="I474" i="37"/>
  <c r="I478" i="37"/>
  <c r="I476" i="37"/>
  <c r="I477" i="37"/>
  <c r="B478" i="37"/>
  <c r="B473" i="37"/>
  <c r="B474" i="37"/>
  <c r="B475" i="37"/>
  <c r="B476" i="37"/>
  <c r="B477" i="37"/>
  <c r="A1" i="49"/>
  <c r="B1" i="49"/>
  <c r="B2" i="49"/>
  <c r="A2" i="49"/>
  <c r="A3" i="49"/>
  <c r="B3" i="49"/>
  <c r="A4" i="49"/>
  <c r="B4" i="49"/>
  <c r="A5" i="49"/>
  <c r="B5" i="49"/>
  <c r="A7" i="49"/>
  <c r="B7" i="49"/>
  <c r="B6" i="49" l="1"/>
  <c r="B1" i="37" l="1"/>
  <c r="C1" i="37"/>
  <c r="F1" i="37"/>
  <c r="I1" i="37"/>
  <c r="G1" i="37"/>
  <c r="J1" i="37"/>
  <c r="K1" i="37"/>
  <c r="H1" i="37"/>
  <c r="L1" i="37"/>
  <c r="D1" i="37"/>
  <c r="E1" i="37"/>
  <c r="W10" i="38" l="1"/>
  <c r="U10" i="38"/>
  <c r="T10" i="38"/>
  <c r="F10" i="38"/>
  <c r="N10" i="38"/>
  <c r="S10" i="38"/>
  <c r="Q10" i="38"/>
  <c r="O10" i="38"/>
  <c r="AA10" i="38"/>
  <c r="X10" i="38"/>
  <c r="Y10" i="38"/>
  <c r="M10" i="38"/>
  <c r="L10" i="38"/>
  <c r="G10" i="38"/>
  <c r="E10" i="38"/>
  <c r="AB10" i="38"/>
  <c r="AZ10" i="38"/>
  <c r="BX10" i="38"/>
  <c r="BA10" i="38"/>
  <c r="BY10" i="38"/>
  <c r="AD10" i="38"/>
  <c r="C10" i="38"/>
  <c r="AH10" i="38"/>
  <c r="BE10" i="38"/>
  <c r="AJ10" i="38"/>
  <c r="AL10" i="38"/>
  <c r="BI10" i="38"/>
  <c r="AM10" i="38"/>
  <c r="BZ10" i="38"/>
  <c r="AN10" i="38"/>
  <c r="AO10" i="38"/>
  <c r="AP10" i="38"/>
  <c r="AQ10" i="38"/>
  <c r="AI10" i="38"/>
  <c r="AR10" i="38"/>
  <c r="AS10" i="38"/>
  <c r="AU10" i="38"/>
  <c r="AV10" i="38"/>
  <c r="J10" i="38"/>
  <c r="AW10" i="38"/>
  <c r="BU10" i="38"/>
  <c r="AY10" i="38"/>
  <c r="BM10" i="38"/>
  <c r="BT10" i="38"/>
  <c r="V10" i="38"/>
  <c r="R10" i="38"/>
  <c r="Z10" i="38"/>
  <c r="BV10" i="38"/>
  <c r="AX10" i="38"/>
  <c r="BS10" i="38"/>
  <c r="BP10" i="38"/>
  <c r="BR10" i="38"/>
  <c r="AT10" i="38"/>
  <c r="BO10" i="38"/>
  <c r="BN10" i="38"/>
  <c r="BL10" i="38"/>
  <c r="BK10" i="38"/>
  <c r="CH10" i="38"/>
  <c r="BJ10" i="38"/>
  <c r="CG10" i="38"/>
  <c r="CF10" i="38"/>
  <c r="BH10" i="38"/>
  <c r="CE10" i="38"/>
  <c r="BG10" i="38"/>
  <c r="CD10" i="38"/>
  <c r="CC10" i="38"/>
  <c r="BF10" i="38"/>
  <c r="CB10" i="38"/>
  <c r="D10" i="38"/>
  <c r="BD10" i="38"/>
  <c r="CA10" i="38"/>
  <c r="BC10" i="38"/>
  <c r="BB10" i="38"/>
  <c r="BW10" i="38"/>
  <c r="AK10" i="38"/>
  <c r="AG10" i="38"/>
  <c r="AC10" i="38"/>
  <c r="A6" i="38"/>
  <c r="A7" i="38"/>
  <c r="A8" i="38"/>
  <c r="A9" i="38"/>
  <c r="B10" i="38"/>
  <c r="A2" i="38"/>
  <c r="A3" i="38"/>
  <c r="A4" i="38"/>
  <c r="A5" i="38"/>
  <c r="AC6" i="38"/>
  <c r="AG6" i="38"/>
  <c r="AK6" i="38"/>
  <c r="B6" i="38"/>
  <c r="AH6" i="38"/>
  <c r="AD6" i="38"/>
  <c r="AL6" i="38"/>
  <c r="B7" i="38"/>
  <c r="AK7" i="38"/>
  <c r="AC7" i="38"/>
  <c r="AG7" i="38"/>
  <c r="AD7" i="38"/>
  <c r="AH7" i="38"/>
  <c r="AL7" i="38"/>
  <c r="AG8" i="38"/>
  <c r="B8" i="38"/>
  <c r="AC8" i="38"/>
  <c r="AK8" i="38"/>
  <c r="AH8" i="38"/>
  <c r="AD8" i="38"/>
  <c r="AL8" i="38"/>
  <c r="AK9" i="38"/>
  <c r="AG9" i="38"/>
  <c r="B9" i="38"/>
  <c r="AC9" i="38"/>
  <c r="AL9" i="38"/>
  <c r="AH9" i="38"/>
  <c r="AD9" i="38"/>
  <c r="AH2" i="38"/>
  <c r="AD2" i="38"/>
  <c r="C2" i="38"/>
  <c r="AL2" i="38"/>
  <c r="AG3" i="38"/>
  <c r="AK3" i="38"/>
  <c r="B3" i="38"/>
  <c r="AC3" i="38"/>
  <c r="AH3" i="38"/>
  <c r="AL3" i="38"/>
  <c r="AD3" i="38"/>
  <c r="AG4" i="38"/>
  <c r="AK4" i="38"/>
  <c r="AC4" i="38"/>
  <c r="B4" i="38"/>
  <c r="AD4" i="38"/>
  <c r="AH4" i="38"/>
  <c r="AL4" i="38"/>
  <c r="AC5" i="38"/>
  <c r="AG5" i="38"/>
  <c r="AK5" i="38"/>
  <c r="B5" i="38"/>
  <c r="AH5" i="38"/>
  <c r="AD5" i="38"/>
  <c r="AL5" i="38"/>
  <c r="AG2" i="38"/>
  <c r="AC2" i="38"/>
  <c r="AK2" i="38"/>
  <c r="BK6" i="38"/>
  <c r="AO6" i="38"/>
  <c r="BJ6" i="38"/>
  <c r="BL6" i="38"/>
  <c r="CG6" i="38"/>
  <c r="BM6" i="38"/>
  <c r="BO6" i="38"/>
  <c r="AS6" i="38"/>
  <c r="AQ6" i="38"/>
  <c r="AN6" i="38"/>
  <c r="CH6" i="38"/>
  <c r="AT6" i="38"/>
  <c r="BR6" i="38"/>
  <c r="AU6" i="38"/>
  <c r="AP6" i="38"/>
  <c r="AR6" i="38"/>
  <c r="BT6" i="38"/>
  <c r="AW6" i="38"/>
  <c r="BV6" i="38"/>
  <c r="BN6" i="38"/>
  <c r="BP6" i="38"/>
  <c r="AZ6" i="38"/>
  <c r="AX6" i="38"/>
  <c r="BU6" i="38"/>
  <c r="BS6" i="38"/>
  <c r="AV6" i="38"/>
  <c r="BY6" i="38"/>
  <c r="BB6" i="38"/>
  <c r="BC6" i="38"/>
  <c r="AY6" i="38"/>
  <c r="BZ6" i="38"/>
  <c r="BW6" i="38"/>
  <c r="BE6" i="38"/>
  <c r="D6" i="38"/>
  <c r="BX6" i="38"/>
  <c r="BD6" i="38"/>
  <c r="BA6" i="38"/>
  <c r="C6" i="38"/>
  <c r="CC6" i="38"/>
  <c r="BF6" i="38"/>
  <c r="AI6" i="38"/>
  <c r="CB6" i="38"/>
  <c r="CD6" i="38"/>
  <c r="BG6" i="38"/>
  <c r="AJ6" i="38"/>
  <c r="CE6" i="38"/>
  <c r="J6" i="38"/>
  <c r="BH6" i="38"/>
  <c r="CF6" i="38"/>
  <c r="BI6" i="38"/>
  <c r="AB6" i="38"/>
  <c r="O6" i="38"/>
  <c r="W6" i="38"/>
  <c r="AM6" i="38"/>
  <c r="CA6" i="38"/>
  <c r="V6" i="38"/>
  <c r="T6" i="38"/>
  <c r="U6" i="38"/>
  <c r="AA6" i="38"/>
  <c r="F6" i="38"/>
  <c r="N6" i="38"/>
  <c r="M6" i="38"/>
  <c r="Z6" i="38"/>
  <c r="Y6" i="38"/>
  <c r="G6" i="38"/>
  <c r="L6" i="38"/>
  <c r="R6" i="38"/>
  <c r="S6" i="38"/>
  <c r="E6" i="38"/>
  <c r="Q6" i="38"/>
  <c r="X6" i="38"/>
  <c r="BC7" i="38"/>
  <c r="BY7" i="38"/>
  <c r="BD7" i="38"/>
  <c r="BB7" i="38"/>
  <c r="AI7" i="38"/>
  <c r="CC7" i="38"/>
  <c r="BF7" i="38"/>
  <c r="AJ7" i="38"/>
  <c r="BZ7" i="38"/>
  <c r="CA7" i="38"/>
  <c r="BE7" i="38"/>
  <c r="D7" i="38"/>
  <c r="BH7" i="38"/>
  <c r="C7" i="38"/>
  <c r="BK7" i="38"/>
  <c r="J7" i="38"/>
  <c r="CF7" i="38"/>
  <c r="BI7" i="38"/>
  <c r="CD7" i="38"/>
  <c r="AQ7" i="38"/>
  <c r="AM7" i="38"/>
  <c r="BG7" i="38"/>
  <c r="BJ7" i="38"/>
  <c r="AN7" i="38"/>
  <c r="BO7" i="38"/>
  <c r="AO7" i="38"/>
  <c r="CE7" i="38"/>
  <c r="BL7" i="38"/>
  <c r="AP7" i="38"/>
  <c r="CB7" i="38"/>
  <c r="AR7" i="38"/>
  <c r="CG7" i="38"/>
  <c r="BM7" i="38"/>
  <c r="AS7" i="38"/>
  <c r="AX7" i="38"/>
  <c r="AT7" i="38"/>
  <c r="CH7" i="38"/>
  <c r="BR7" i="38"/>
  <c r="AU7" i="38"/>
  <c r="AZ7" i="38"/>
  <c r="BT7" i="38"/>
  <c r="BN7" i="38"/>
  <c r="BS7" i="38"/>
  <c r="AV7" i="38"/>
  <c r="BA7" i="38"/>
  <c r="BU7" i="38"/>
  <c r="BP7" i="38"/>
  <c r="AY7" i="38"/>
  <c r="BW7" i="38"/>
  <c r="Z7" i="38"/>
  <c r="X7" i="38"/>
  <c r="BX7" i="38"/>
  <c r="AW7" i="38"/>
  <c r="BV7" i="38"/>
  <c r="T7" i="38"/>
  <c r="S7" i="38"/>
  <c r="Y7" i="38"/>
  <c r="N7" i="38"/>
  <c r="M7" i="38"/>
  <c r="W7" i="38"/>
  <c r="U7" i="38"/>
  <c r="V7" i="38"/>
  <c r="E7" i="38"/>
  <c r="R7" i="38"/>
  <c r="Q7" i="38"/>
  <c r="O7" i="38"/>
  <c r="AB7" i="38"/>
  <c r="L7" i="38"/>
  <c r="G7" i="38"/>
  <c r="F7" i="38"/>
  <c r="AA7" i="38"/>
  <c r="AV8" i="38"/>
  <c r="BU8" i="38"/>
  <c r="BP8" i="38"/>
  <c r="BW8" i="38"/>
  <c r="AZ8" i="38"/>
  <c r="AT8" i="38"/>
  <c r="BR8" i="38"/>
  <c r="AU8" i="38"/>
  <c r="BB8" i="38"/>
  <c r="BT8" i="38"/>
  <c r="AX8" i="38"/>
  <c r="BV8" i="38"/>
  <c r="AW8" i="38"/>
  <c r="CA8" i="38"/>
  <c r="BD8" i="38"/>
  <c r="BA8" i="38"/>
  <c r="BS8" i="38"/>
  <c r="BY8" i="38"/>
  <c r="D8" i="38"/>
  <c r="BE8" i="38"/>
  <c r="BZ8" i="38"/>
  <c r="AY8" i="38"/>
  <c r="C8" i="38"/>
  <c r="BC8" i="38"/>
  <c r="AI8" i="38"/>
  <c r="CD8" i="38"/>
  <c r="BG8" i="38"/>
  <c r="BX8" i="38"/>
  <c r="AJ8" i="38"/>
  <c r="CB8" i="38"/>
  <c r="BH8" i="38"/>
  <c r="J8" i="38"/>
  <c r="CC8" i="38"/>
  <c r="CF8" i="38"/>
  <c r="BF8" i="38"/>
  <c r="AM8" i="38"/>
  <c r="CG8" i="38"/>
  <c r="BK8" i="38"/>
  <c r="AO8" i="38"/>
  <c r="CE8" i="38"/>
  <c r="BJ8" i="38"/>
  <c r="AN8" i="38"/>
  <c r="BL8" i="38"/>
  <c r="AP8" i="38"/>
  <c r="BI8" i="38"/>
  <c r="BM8" i="38"/>
  <c r="BN8" i="38"/>
  <c r="AR8" i="38"/>
  <c r="N8" i="38"/>
  <c r="AS8" i="38"/>
  <c r="CH8" i="38"/>
  <c r="AQ8" i="38"/>
  <c r="BO8" i="38"/>
  <c r="R8" i="38"/>
  <c r="E8" i="38"/>
  <c r="T8" i="38"/>
  <c r="M8" i="38"/>
  <c r="AB8" i="38"/>
  <c r="O8" i="38"/>
  <c r="V8" i="38"/>
  <c r="W8" i="38"/>
  <c r="X8" i="38"/>
  <c r="L8" i="38"/>
  <c r="U8" i="38"/>
  <c r="S8" i="38"/>
  <c r="Z8" i="38"/>
  <c r="AA8" i="38"/>
  <c r="Q8" i="38"/>
  <c r="Y8" i="38"/>
  <c r="G8" i="38"/>
  <c r="F8" i="38"/>
  <c r="CF9" i="38"/>
  <c r="BH9" i="38"/>
  <c r="AP9" i="38"/>
  <c r="BM9" i="38"/>
  <c r="CE9" i="38"/>
  <c r="BI9" i="38"/>
  <c r="J9" i="38"/>
  <c r="AR9" i="38"/>
  <c r="BO9" i="38"/>
  <c r="BJ9" i="38"/>
  <c r="AN9" i="38"/>
  <c r="BL9" i="38"/>
  <c r="BR9" i="38"/>
  <c r="AU9" i="38"/>
  <c r="AQ9" i="38"/>
  <c r="AM9" i="38"/>
  <c r="BN9" i="38"/>
  <c r="BT9" i="38"/>
  <c r="BU9" i="38"/>
  <c r="AS9" i="38"/>
  <c r="CG9" i="38"/>
  <c r="AT9" i="38"/>
  <c r="AY9" i="38"/>
  <c r="BW9" i="38"/>
  <c r="AV9" i="38"/>
  <c r="CH9" i="38"/>
  <c r="AW9" i="38"/>
  <c r="BY9" i="38"/>
  <c r="BB9" i="38"/>
  <c r="AX9" i="38"/>
  <c r="BP9" i="38"/>
  <c r="BV9" i="38"/>
  <c r="CA9" i="38"/>
  <c r="BD9" i="38"/>
  <c r="AZ9" i="38"/>
  <c r="BS9" i="38"/>
  <c r="BX9" i="38"/>
  <c r="CB9" i="38"/>
  <c r="BE9" i="38"/>
  <c r="BZ9" i="38"/>
  <c r="AO9" i="38"/>
  <c r="C9" i="38"/>
  <c r="BC9" i="38"/>
  <c r="CC9" i="38"/>
  <c r="BF9" i="38"/>
  <c r="CD9" i="38"/>
  <c r="BA9" i="38"/>
  <c r="BG9" i="38"/>
  <c r="BK9" i="38"/>
  <c r="AI9" i="38"/>
  <c r="AJ9" i="38"/>
  <c r="D9" i="38"/>
  <c r="O9" i="38"/>
  <c r="E9" i="38"/>
  <c r="X9" i="38"/>
  <c r="F9" i="38"/>
  <c r="S9" i="38"/>
  <c r="R9" i="38"/>
  <c r="AA9" i="38"/>
  <c r="AB9" i="38"/>
  <c r="Z9" i="38"/>
  <c r="Y9" i="38"/>
  <c r="G9" i="38"/>
  <c r="W9" i="38"/>
  <c r="V9" i="38"/>
  <c r="U9" i="38"/>
  <c r="T9" i="38"/>
  <c r="Q9" i="38"/>
  <c r="M9" i="38"/>
  <c r="N9" i="38"/>
  <c r="L9" i="38"/>
  <c r="AX2" i="38"/>
  <c r="BV2" i="38"/>
  <c r="AY2" i="38"/>
  <c r="BU2" i="38"/>
  <c r="AZ2" i="38"/>
  <c r="BX2" i="38"/>
  <c r="BB2" i="38"/>
  <c r="BZ2" i="38"/>
  <c r="BY2" i="38"/>
  <c r="CA2" i="38"/>
  <c r="BD2" i="38"/>
  <c r="AI2" i="38"/>
  <c r="CD2" i="38"/>
  <c r="BW2" i="38"/>
  <c r="BE2" i="38"/>
  <c r="D2" i="38"/>
  <c r="BJ2" i="38"/>
  <c r="AN2" i="38"/>
  <c r="CB2" i="38"/>
  <c r="BC2" i="38"/>
  <c r="BF2" i="38"/>
  <c r="CF2" i="38"/>
  <c r="BI2" i="38"/>
  <c r="AM2" i="38"/>
  <c r="BG2" i="38"/>
  <c r="CG2" i="38"/>
  <c r="BK2" i="38"/>
  <c r="AO2" i="38"/>
  <c r="CE2" i="38"/>
  <c r="BA2" i="38"/>
  <c r="CC2" i="38"/>
  <c r="BH2" i="38"/>
  <c r="BO2" i="38"/>
  <c r="AS2" i="38"/>
  <c r="J2" i="38"/>
  <c r="AJ2" i="38"/>
  <c r="CH2" i="38"/>
  <c r="AU2" i="38"/>
  <c r="BR2" i="38"/>
  <c r="BN2" i="38"/>
  <c r="BM2" i="38"/>
  <c r="AQ2" i="38"/>
  <c r="AV2" i="38"/>
  <c r="BL2" i="38"/>
  <c r="AP2" i="38"/>
  <c r="BP2" i="38"/>
  <c r="AW2" i="38"/>
  <c r="AT2" i="38"/>
  <c r="BS2" i="38"/>
  <c r="BT2" i="38"/>
  <c r="AR2" i="38"/>
  <c r="O2" i="38"/>
  <c r="T2" i="38"/>
  <c r="E2" i="38"/>
  <c r="R2" i="38"/>
  <c r="W2" i="38"/>
  <c r="V2" i="38"/>
  <c r="N2" i="38"/>
  <c r="U2" i="38"/>
  <c r="F2" i="38"/>
  <c r="Q2" i="38"/>
  <c r="Z2" i="38"/>
  <c r="S2" i="38"/>
  <c r="X2" i="38"/>
  <c r="M2" i="38"/>
  <c r="G2" i="38"/>
  <c r="L2" i="38"/>
  <c r="AB2" i="38"/>
  <c r="AA2" i="38"/>
  <c r="Y2" i="38"/>
  <c r="B2" i="38"/>
  <c r="BL3" i="38"/>
  <c r="BM3" i="38"/>
  <c r="AQ3" i="38"/>
  <c r="AP3" i="38"/>
  <c r="AR3" i="38"/>
  <c r="AT3" i="38"/>
  <c r="BR3" i="38"/>
  <c r="AU3" i="38"/>
  <c r="BS3" i="38"/>
  <c r="AV3" i="38"/>
  <c r="BT3" i="38"/>
  <c r="AW3" i="38"/>
  <c r="BN3" i="38"/>
  <c r="AX3" i="38"/>
  <c r="BV3" i="38"/>
  <c r="AY3" i="38"/>
  <c r="BY3" i="38"/>
  <c r="BP3" i="38"/>
  <c r="BO3" i="38"/>
  <c r="BW3" i="38"/>
  <c r="AZ3" i="38"/>
  <c r="BX3" i="38"/>
  <c r="BU3" i="38"/>
  <c r="BZ3" i="38"/>
  <c r="BC3" i="38"/>
  <c r="BE3" i="38"/>
  <c r="BH3" i="38"/>
  <c r="BB3" i="38"/>
  <c r="CB3" i="38"/>
  <c r="BF3" i="38"/>
  <c r="CD3" i="38"/>
  <c r="AI3" i="38"/>
  <c r="BG3" i="38"/>
  <c r="BA3" i="38"/>
  <c r="CC3" i="38"/>
  <c r="CE3" i="38"/>
  <c r="J3" i="38"/>
  <c r="AN3" i="38"/>
  <c r="D3" i="38"/>
  <c r="CA3" i="38"/>
  <c r="BD3" i="38"/>
  <c r="C3" i="38"/>
  <c r="CH3" i="38"/>
  <c r="CF3" i="38"/>
  <c r="AJ3" i="38"/>
  <c r="AM3" i="38"/>
  <c r="BI3" i="38"/>
  <c r="BJ3" i="38"/>
  <c r="AO3" i="38"/>
  <c r="CG3" i="38"/>
  <c r="AS3" i="38"/>
  <c r="W3" i="38"/>
  <c r="F3" i="38"/>
  <c r="T3" i="38"/>
  <c r="E3" i="38"/>
  <c r="BK3" i="38"/>
  <c r="M3" i="38"/>
  <c r="X3" i="38"/>
  <c r="V3" i="38"/>
  <c r="AB3" i="38"/>
  <c r="L3" i="38"/>
  <c r="R3" i="38"/>
  <c r="Q3" i="38"/>
  <c r="O3" i="38"/>
  <c r="Z3" i="38"/>
  <c r="Y3" i="38"/>
  <c r="AA3" i="38"/>
  <c r="N3" i="38"/>
  <c r="S3" i="38"/>
  <c r="U3" i="38"/>
  <c r="G3" i="38"/>
  <c r="AJ4" i="38"/>
  <c r="CB4" i="38"/>
  <c r="BE4" i="38"/>
  <c r="CA4" i="38"/>
  <c r="BD4" i="38"/>
  <c r="CF4" i="38"/>
  <c r="C4" i="38"/>
  <c r="CC4" i="38"/>
  <c r="AI4" i="38"/>
  <c r="CD4" i="38"/>
  <c r="BJ4" i="38"/>
  <c r="CE4" i="38"/>
  <c r="D4" i="38"/>
  <c r="AM4" i="38"/>
  <c r="J4" i="38"/>
  <c r="AO4" i="38"/>
  <c r="BL4" i="38"/>
  <c r="BI4" i="38"/>
  <c r="BF4" i="38"/>
  <c r="AN4" i="38"/>
  <c r="AT4" i="38"/>
  <c r="BP4" i="38"/>
  <c r="CG4" i="38"/>
  <c r="BH4" i="38"/>
  <c r="BK4" i="38"/>
  <c r="AU4" i="38"/>
  <c r="BR4" i="38"/>
  <c r="AP4" i="38"/>
  <c r="BG4" i="38"/>
  <c r="AQ4" i="38"/>
  <c r="AY4" i="38"/>
  <c r="BU4" i="38"/>
  <c r="BN4" i="38"/>
  <c r="CH4" i="38"/>
  <c r="BO4" i="38"/>
  <c r="BX4" i="38"/>
  <c r="BA4" i="38"/>
  <c r="BT4" i="38"/>
  <c r="BM4" i="38"/>
  <c r="BV4" i="38"/>
  <c r="BB4" i="38"/>
  <c r="AV4" i="38"/>
  <c r="AZ4" i="38"/>
  <c r="AS4" i="38"/>
  <c r="AR4" i="38"/>
  <c r="BS4" i="38"/>
  <c r="BC4" i="38"/>
  <c r="AX4" i="38"/>
  <c r="AW4" i="38"/>
  <c r="BY4" i="38"/>
  <c r="O4" i="38"/>
  <c r="AB4" i="38"/>
  <c r="Z4" i="38"/>
  <c r="BZ4" i="38"/>
  <c r="BW4" i="38"/>
  <c r="T4" i="38"/>
  <c r="X4" i="38"/>
  <c r="V4" i="38"/>
  <c r="AA4" i="38"/>
  <c r="S4" i="38"/>
  <c r="M4" i="38"/>
  <c r="W4" i="38"/>
  <c r="U4" i="38"/>
  <c r="Y4" i="38"/>
  <c r="F4" i="38"/>
  <c r="G4" i="38"/>
  <c r="R4" i="38"/>
  <c r="Q4" i="38"/>
  <c r="E4" i="38"/>
  <c r="N4" i="38"/>
  <c r="L4" i="38"/>
  <c r="BS5" i="38"/>
  <c r="AX5" i="38"/>
  <c r="AY5" i="38"/>
  <c r="AV5" i="38"/>
  <c r="BV5" i="38"/>
  <c r="BW5" i="38"/>
  <c r="BY5" i="38"/>
  <c r="BT5" i="38"/>
  <c r="AW5" i="38"/>
  <c r="BZ5" i="38"/>
  <c r="CA5" i="38"/>
  <c r="BD5" i="38"/>
  <c r="AZ5" i="38"/>
  <c r="BX5" i="38"/>
  <c r="BA5" i="38"/>
  <c r="CB5" i="38"/>
  <c r="BE5" i="38"/>
  <c r="BB5" i="38"/>
  <c r="BU5" i="38"/>
  <c r="CF5" i="38"/>
  <c r="D5" i="38"/>
  <c r="BC5" i="38"/>
  <c r="BH5" i="38"/>
  <c r="CC5" i="38"/>
  <c r="CG5" i="38"/>
  <c r="AI5" i="38"/>
  <c r="C5" i="38"/>
  <c r="BG5" i="38"/>
  <c r="AJ5" i="38"/>
  <c r="BL5" i="38"/>
  <c r="BI5" i="38"/>
  <c r="CE5" i="38"/>
  <c r="J5" i="38"/>
  <c r="AN5" i="38"/>
  <c r="AR5" i="38"/>
  <c r="BJ5" i="38"/>
  <c r="CD5" i="38"/>
  <c r="BK5" i="38"/>
  <c r="AO5" i="38"/>
  <c r="BF5" i="38"/>
  <c r="BM5" i="38"/>
  <c r="AM5" i="38"/>
  <c r="AP5" i="38"/>
  <c r="BN5" i="38"/>
  <c r="BR5" i="38"/>
  <c r="AS5" i="38"/>
  <c r="CH5" i="38"/>
  <c r="BP5" i="38"/>
  <c r="AT5" i="38"/>
  <c r="E5" i="38"/>
  <c r="Q5" i="38"/>
  <c r="AU5" i="38"/>
  <c r="AQ5" i="38"/>
  <c r="BO5" i="38"/>
  <c r="N5" i="38"/>
  <c r="T5" i="38"/>
  <c r="F5" i="38"/>
  <c r="V5" i="38"/>
  <c r="O5" i="38"/>
  <c r="S5" i="38"/>
  <c r="R5" i="38"/>
  <c r="Y5" i="38"/>
  <c r="W5" i="38"/>
  <c r="X5" i="38"/>
  <c r="M5" i="38"/>
  <c r="L5" i="38"/>
  <c r="U5" i="38"/>
  <c r="AB5" i="38"/>
  <c r="G5" i="38"/>
  <c r="AA5" i="38"/>
  <c r="Z5" i="38"/>
  <c r="K5" i="38" l="1"/>
  <c r="I5" i="38"/>
  <c r="H5" i="38"/>
  <c r="BQ5" i="38"/>
  <c r="K4" i="38"/>
  <c r="I4" i="38"/>
  <c r="H4" i="38"/>
  <c r="BQ4" i="38"/>
  <c r="K3" i="38"/>
  <c r="I3" i="38"/>
  <c r="H3" i="38"/>
  <c r="BQ3" i="38"/>
  <c r="K2" i="38"/>
  <c r="H2" i="38"/>
  <c r="I2" i="38"/>
  <c r="BQ2" i="38"/>
  <c r="K9" i="38"/>
  <c r="BQ9" i="38"/>
  <c r="H9" i="38"/>
  <c r="I9" i="38"/>
  <c r="K8" i="38"/>
  <c r="H8" i="38"/>
  <c r="I8" i="38"/>
  <c r="BQ8" i="38"/>
  <c r="K7" i="38"/>
  <c r="H7" i="38"/>
  <c r="I7" i="38"/>
  <c r="BQ7" i="38"/>
  <c r="K6" i="38"/>
  <c r="BQ6" i="38"/>
  <c r="I6" i="38"/>
  <c r="H6" i="38"/>
  <c r="M2" i="40"/>
  <c r="K10" i="38"/>
  <c r="M55" i="40"/>
  <c r="M54" i="40"/>
  <c r="M53" i="40"/>
  <c r="M52" i="40"/>
  <c r="M51" i="40"/>
  <c r="M50" i="40"/>
  <c r="M49" i="40"/>
  <c r="M48" i="40"/>
  <c r="M47" i="40"/>
  <c r="M46" i="40"/>
  <c r="M45" i="40"/>
  <c r="M44" i="40"/>
  <c r="M43" i="40"/>
  <c r="M42" i="40"/>
  <c r="M41" i="40"/>
  <c r="M40" i="40"/>
  <c r="M39" i="40"/>
  <c r="M38" i="40"/>
  <c r="M37" i="40"/>
  <c r="M36" i="40"/>
  <c r="M35" i="40"/>
  <c r="M34" i="40"/>
  <c r="M33" i="40"/>
  <c r="M32" i="40"/>
  <c r="M31" i="40"/>
  <c r="M30" i="40"/>
  <c r="M29" i="40"/>
  <c r="M28" i="40"/>
  <c r="M27" i="40"/>
  <c r="M26" i="40"/>
  <c r="M25" i="40"/>
  <c r="M24" i="40"/>
  <c r="M23" i="40"/>
  <c r="M22" i="40"/>
  <c r="M21" i="40"/>
  <c r="M20" i="40"/>
  <c r="M19" i="40"/>
  <c r="M18" i="40"/>
  <c r="M17" i="40"/>
  <c r="M16" i="40"/>
  <c r="M15" i="40"/>
  <c r="M14" i="40"/>
  <c r="M13" i="40"/>
  <c r="M12" i="40"/>
  <c r="M11" i="40"/>
  <c r="M10" i="40"/>
  <c r="M9" i="40"/>
  <c r="M8" i="40"/>
  <c r="M7" i="40"/>
  <c r="M6" i="40"/>
  <c r="M5" i="40"/>
  <c r="M4" i="40"/>
  <c r="M3" i="40"/>
  <c r="BQ10" i="38"/>
  <c r="H10" i="38"/>
  <c r="I10" i="38"/>
  <c r="L2" i="40" l="1"/>
  <c r="L3" i="40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P5" i="38"/>
  <c r="P9" i="38"/>
  <c r="P6" i="38"/>
  <c r="P8" i="38"/>
  <c r="P2" i="38"/>
  <c r="P7" i="38"/>
  <c r="P4" i="38"/>
  <c r="P3" i="38"/>
  <c r="P10" i="38"/>
  <c r="K2" i="40" l="1"/>
  <c r="K3" i="40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AE10" i="38"/>
  <c r="AF10" i="38"/>
  <c r="AE9" i="38"/>
  <c r="AF9" i="38"/>
  <c r="AE3" i="38"/>
  <c r="AF3" i="38"/>
  <c r="AE5" i="38"/>
  <c r="AF5" i="38"/>
  <c r="AF4" i="38"/>
  <c r="AE4" i="38"/>
  <c r="AE8" i="38"/>
  <c r="AF8" i="38"/>
  <c r="AE2" i="38"/>
  <c r="AF2" i="38"/>
  <c r="AE7" i="38"/>
  <c r="AF7" i="38"/>
  <c r="AE6" i="38"/>
  <c r="AF6" i="38"/>
  <c r="J2" i="40" l="1"/>
  <c r="J3" i="40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I2" i="40" l="1"/>
  <c r="I3" i="40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H2" i="40" l="1"/>
  <c r="H3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L121" i="40" l="1"/>
  <c r="M121" i="40"/>
  <c r="G121" i="40"/>
  <c r="H121" i="40"/>
  <c r="I121" i="40"/>
  <c r="J121" i="40"/>
  <c r="K121" i="40"/>
  <c r="I120" i="40"/>
  <c r="J120" i="40"/>
  <c r="K120" i="40"/>
  <c r="L120" i="40"/>
  <c r="M120" i="40"/>
  <c r="G120" i="40"/>
  <c r="H120" i="40"/>
  <c r="K119" i="40"/>
  <c r="L119" i="40"/>
  <c r="M119" i="40"/>
  <c r="G119" i="40"/>
  <c r="H119" i="40"/>
  <c r="I119" i="40"/>
  <c r="J119" i="40"/>
  <c r="M118" i="40"/>
  <c r="H118" i="40"/>
  <c r="I118" i="40"/>
  <c r="J118" i="40"/>
  <c r="K118" i="40"/>
  <c r="L118" i="40"/>
  <c r="G118" i="40"/>
  <c r="J117" i="40"/>
  <c r="K117" i="40"/>
  <c r="L117" i="40"/>
  <c r="M117" i="40"/>
  <c r="G117" i="40"/>
  <c r="H117" i="40"/>
  <c r="I117" i="40"/>
  <c r="L116" i="40"/>
  <c r="M116" i="40"/>
  <c r="G116" i="40"/>
  <c r="H116" i="40"/>
  <c r="I116" i="40"/>
  <c r="J116" i="40"/>
  <c r="K116" i="40"/>
  <c r="I115" i="40"/>
  <c r="J115" i="40"/>
  <c r="K115" i="40"/>
  <c r="L115" i="40"/>
  <c r="M115" i="40"/>
  <c r="G115" i="40"/>
  <c r="H115" i="40"/>
  <c r="K114" i="40"/>
  <c r="L114" i="40"/>
  <c r="M114" i="40"/>
  <c r="G114" i="40"/>
  <c r="H114" i="40"/>
  <c r="I114" i="40"/>
  <c r="J114" i="40"/>
  <c r="M113" i="40"/>
  <c r="H113" i="40"/>
  <c r="I113" i="40"/>
  <c r="J113" i="40"/>
  <c r="K113" i="40"/>
  <c r="L113" i="40"/>
  <c r="G113" i="40"/>
  <c r="J112" i="40"/>
  <c r="K112" i="40"/>
  <c r="L112" i="40"/>
  <c r="M112" i="40"/>
  <c r="G112" i="40"/>
  <c r="H112" i="40"/>
  <c r="I112" i="40"/>
  <c r="L111" i="40"/>
  <c r="M111" i="40"/>
  <c r="G111" i="40"/>
  <c r="H111" i="40"/>
  <c r="I111" i="40"/>
  <c r="J111" i="40"/>
  <c r="K111" i="40"/>
  <c r="I110" i="40"/>
  <c r="J110" i="40"/>
  <c r="K110" i="40"/>
  <c r="L110" i="40"/>
  <c r="M110" i="40"/>
  <c r="G110" i="40"/>
  <c r="H110" i="40"/>
  <c r="K109" i="40"/>
  <c r="L109" i="40"/>
  <c r="M109" i="40"/>
  <c r="G109" i="40"/>
  <c r="H109" i="40"/>
  <c r="I109" i="40"/>
  <c r="J109" i="40"/>
  <c r="M108" i="40"/>
  <c r="H108" i="40"/>
  <c r="I108" i="40"/>
  <c r="J108" i="40"/>
  <c r="K108" i="40"/>
  <c r="L108" i="40"/>
  <c r="G108" i="40"/>
  <c r="J107" i="40"/>
  <c r="K107" i="40"/>
  <c r="L107" i="40"/>
  <c r="M107" i="40"/>
  <c r="G107" i="40"/>
  <c r="H107" i="40"/>
  <c r="I107" i="40"/>
  <c r="L106" i="40"/>
  <c r="M106" i="40"/>
  <c r="G106" i="40"/>
  <c r="H106" i="40"/>
  <c r="I106" i="40"/>
  <c r="J106" i="40"/>
  <c r="K106" i="40"/>
  <c r="I105" i="40"/>
  <c r="J105" i="40"/>
  <c r="K105" i="40"/>
  <c r="L105" i="40"/>
  <c r="M105" i="40"/>
  <c r="G105" i="40"/>
  <c r="H105" i="40"/>
  <c r="K104" i="40"/>
  <c r="L104" i="40"/>
  <c r="M104" i="40"/>
  <c r="G104" i="40"/>
  <c r="H104" i="40"/>
  <c r="I104" i="40"/>
  <c r="J104" i="40"/>
  <c r="M103" i="40"/>
  <c r="H103" i="40"/>
  <c r="I103" i="40"/>
  <c r="J103" i="40"/>
  <c r="K103" i="40"/>
  <c r="L103" i="40"/>
  <c r="G103" i="40"/>
  <c r="J102" i="40"/>
  <c r="K102" i="40"/>
  <c r="L102" i="40"/>
  <c r="M102" i="40"/>
  <c r="G102" i="40"/>
  <c r="H102" i="40"/>
  <c r="I102" i="40"/>
  <c r="L101" i="40"/>
  <c r="M101" i="40"/>
  <c r="G101" i="40"/>
  <c r="H101" i="40"/>
  <c r="I101" i="40"/>
  <c r="J101" i="40"/>
  <c r="K101" i="40"/>
  <c r="I100" i="40"/>
  <c r="J100" i="40"/>
  <c r="K100" i="40"/>
  <c r="L100" i="40"/>
  <c r="M100" i="40"/>
  <c r="G100" i="40"/>
  <c r="H100" i="40"/>
  <c r="K99" i="40"/>
  <c r="L99" i="40"/>
  <c r="M99" i="40"/>
  <c r="G99" i="40"/>
  <c r="H99" i="40"/>
  <c r="I99" i="40"/>
  <c r="J99" i="40"/>
  <c r="M98" i="40"/>
  <c r="H98" i="40"/>
  <c r="I98" i="40"/>
  <c r="J98" i="40"/>
  <c r="K98" i="40"/>
  <c r="L98" i="40"/>
  <c r="G98" i="40"/>
  <c r="J97" i="40"/>
  <c r="K97" i="40"/>
  <c r="L97" i="40"/>
  <c r="M97" i="40"/>
  <c r="G97" i="40"/>
  <c r="H97" i="40"/>
  <c r="I97" i="40"/>
  <c r="L96" i="40"/>
  <c r="M96" i="40"/>
  <c r="G96" i="40"/>
  <c r="H96" i="40"/>
  <c r="I96" i="40"/>
  <c r="J96" i="40"/>
  <c r="K96" i="40"/>
  <c r="I95" i="40"/>
  <c r="J95" i="40"/>
  <c r="K95" i="40"/>
  <c r="L95" i="40"/>
  <c r="M95" i="40"/>
  <c r="G95" i="40"/>
  <c r="H95" i="40"/>
  <c r="K94" i="40"/>
  <c r="L94" i="40"/>
  <c r="M94" i="40"/>
  <c r="G94" i="40"/>
  <c r="H94" i="40"/>
  <c r="I94" i="40"/>
  <c r="J94" i="40"/>
  <c r="M93" i="40"/>
  <c r="H93" i="40"/>
  <c r="I93" i="40"/>
  <c r="J93" i="40"/>
  <c r="K93" i="40"/>
  <c r="L93" i="40"/>
  <c r="G93" i="40"/>
  <c r="J92" i="40"/>
  <c r="K92" i="40"/>
  <c r="L92" i="40"/>
  <c r="M92" i="40"/>
  <c r="G92" i="40"/>
  <c r="H92" i="40"/>
  <c r="I92" i="40"/>
  <c r="L91" i="40"/>
  <c r="M91" i="40"/>
  <c r="G91" i="40"/>
  <c r="H91" i="40"/>
  <c r="I91" i="40"/>
  <c r="J91" i="40"/>
  <c r="K91" i="40"/>
  <c r="I90" i="40"/>
  <c r="J90" i="40"/>
  <c r="K90" i="40"/>
  <c r="L90" i="40"/>
  <c r="M90" i="40"/>
  <c r="G90" i="40"/>
  <c r="H90" i="40"/>
  <c r="K89" i="40"/>
  <c r="L89" i="40"/>
  <c r="M89" i="40"/>
  <c r="G89" i="40"/>
  <c r="H89" i="40"/>
  <c r="I89" i="40"/>
  <c r="J89" i="40"/>
  <c r="M88" i="40"/>
  <c r="H88" i="40"/>
  <c r="I88" i="40"/>
  <c r="J88" i="40"/>
  <c r="K88" i="40"/>
  <c r="L88" i="40"/>
  <c r="G88" i="40"/>
  <c r="J87" i="40"/>
  <c r="K87" i="40"/>
  <c r="L87" i="40"/>
  <c r="M87" i="40"/>
  <c r="G87" i="40"/>
  <c r="H87" i="40"/>
  <c r="I87" i="40"/>
  <c r="L86" i="40"/>
  <c r="M86" i="40"/>
  <c r="G86" i="40"/>
  <c r="H86" i="40"/>
  <c r="I86" i="40"/>
  <c r="J86" i="40"/>
  <c r="K86" i="40"/>
  <c r="I85" i="40"/>
  <c r="J85" i="40"/>
  <c r="K85" i="40"/>
  <c r="L85" i="40"/>
  <c r="M85" i="40"/>
  <c r="G85" i="40"/>
  <c r="H85" i="40"/>
  <c r="K84" i="40"/>
  <c r="L84" i="40"/>
  <c r="M84" i="40"/>
  <c r="G84" i="40"/>
  <c r="H84" i="40"/>
  <c r="I84" i="40"/>
  <c r="J84" i="40"/>
  <c r="M83" i="40"/>
  <c r="H83" i="40"/>
  <c r="I83" i="40"/>
  <c r="J83" i="40"/>
  <c r="K83" i="40"/>
  <c r="L83" i="40"/>
  <c r="G83" i="40"/>
  <c r="J82" i="40"/>
  <c r="K82" i="40"/>
  <c r="L82" i="40"/>
  <c r="M82" i="40"/>
  <c r="G82" i="40"/>
  <c r="H82" i="40"/>
  <c r="I82" i="40"/>
  <c r="L81" i="40"/>
  <c r="M81" i="40"/>
  <c r="G81" i="40"/>
  <c r="H81" i="40"/>
  <c r="I81" i="40"/>
  <c r="J81" i="40"/>
  <c r="K81" i="40"/>
  <c r="I80" i="40"/>
  <c r="J80" i="40"/>
  <c r="K80" i="40"/>
  <c r="L80" i="40"/>
  <c r="M80" i="40"/>
  <c r="G80" i="40"/>
  <c r="H80" i="40"/>
  <c r="K79" i="40"/>
  <c r="L79" i="40"/>
  <c r="M79" i="40"/>
  <c r="G79" i="40"/>
  <c r="H79" i="40"/>
  <c r="I79" i="40"/>
  <c r="J79" i="40"/>
  <c r="M78" i="40"/>
  <c r="H78" i="40"/>
  <c r="I78" i="40"/>
  <c r="J78" i="40"/>
  <c r="K78" i="40"/>
  <c r="L78" i="40"/>
  <c r="G78" i="40"/>
  <c r="J77" i="40"/>
  <c r="K77" i="40"/>
  <c r="L77" i="40"/>
  <c r="M77" i="40"/>
  <c r="G77" i="40"/>
  <c r="H77" i="40"/>
  <c r="I77" i="40"/>
  <c r="L76" i="40"/>
  <c r="M76" i="40"/>
  <c r="G76" i="40"/>
  <c r="H76" i="40"/>
  <c r="I76" i="40"/>
  <c r="J76" i="40"/>
  <c r="K76" i="40"/>
  <c r="I75" i="40"/>
  <c r="J75" i="40"/>
  <c r="K75" i="40"/>
  <c r="L75" i="40"/>
  <c r="M75" i="40"/>
  <c r="G75" i="40"/>
  <c r="H75" i="40"/>
  <c r="K74" i="40"/>
  <c r="L74" i="40"/>
  <c r="M74" i="40"/>
  <c r="G74" i="40"/>
  <c r="H74" i="40"/>
  <c r="I74" i="40"/>
  <c r="J74" i="40"/>
  <c r="M73" i="40"/>
  <c r="H73" i="40"/>
  <c r="I73" i="40"/>
  <c r="J73" i="40"/>
  <c r="K73" i="40"/>
  <c r="L73" i="40"/>
  <c r="G73" i="40"/>
  <c r="J72" i="40"/>
  <c r="K72" i="40"/>
  <c r="L72" i="40"/>
  <c r="M72" i="40"/>
  <c r="G72" i="40"/>
  <c r="H72" i="40"/>
  <c r="I72" i="40"/>
  <c r="L71" i="40"/>
  <c r="M71" i="40"/>
  <c r="G71" i="40"/>
  <c r="H71" i="40"/>
  <c r="I71" i="40"/>
  <c r="J71" i="40"/>
  <c r="K71" i="40"/>
  <c r="I70" i="40"/>
  <c r="J70" i="40"/>
  <c r="K70" i="40"/>
  <c r="L70" i="40"/>
  <c r="M70" i="40"/>
  <c r="G70" i="40"/>
  <c r="H70" i="40"/>
  <c r="K69" i="40"/>
  <c r="L69" i="40"/>
  <c r="M69" i="40"/>
  <c r="G69" i="40"/>
  <c r="H69" i="40"/>
  <c r="I69" i="40"/>
  <c r="J69" i="40"/>
  <c r="M68" i="40"/>
  <c r="H68" i="40"/>
  <c r="I68" i="40"/>
  <c r="J68" i="40"/>
  <c r="K68" i="40"/>
  <c r="L68" i="40"/>
  <c r="G68" i="40"/>
  <c r="J67" i="40"/>
  <c r="K67" i="40"/>
  <c r="L67" i="40"/>
  <c r="M67" i="40"/>
  <c r="G67" i="40"/>
  <c r="H67" i="40"/>
  <c r="I67" i="40"/>
  <c r="L66" i="40"/>
  <c r="M66" i="40"/>
  <c r="G66" i="40"/>
  <c r="H66" i="40"/>
  <c r="I66" i="40"/>
  <c r="J66" i="40"/>
  <c r="K66" i="40"/>
  <c r="I65" i="40"/>
  <c r="J65" i="40"/>
  <c r="K65" i="40"/>
  <c r="L65" i="40"/>
  <c r="M65" i="40"/>
  <c r="G65" i="40"/>
  <c r="H65" i="40"/>
  <c r="K64" i="40"/>
  <c r="L64" i="40"/>
  <c r="M64" i="40"/>
  <c r="G64" i="40"/>
  <c r="H64" i="40"/>
  <c r="I64" i="40"/>
  <c r="J64" i="40"/>
  <c r="M63" i="40"/>
  <c r="H63" i="40"/>
  <c r="I63" i="40"/>
  <c r="J63" i="40"/>
  <c r="K63" i="40"/>
  <c r="L63" i="40"/>
  <c r="G63" i="40"/>
  <c r="J62" i="40"/>
  <c r="K62" i="40"/>
  <c r="L62" i="40"/>
  <c r="M62" i="40"/>
  <c r="G62" i="40"/>
  <c r="H62" i="40"/>
  <c r="I62" i="40"/>
  <c r="L61" i="40"/>
  <c r="M61" i="40"/>
  <c r="G61" i="40"/>
  <c r="H61" i="40"/>
  <c r="I61" i="40"/>
  <c r="J61" i="40"/>
  <c r="K61" i="40"/>
  <c r="I60" i="40"/>
  <c r="J60" i="40"/>
  <c r="K60" i="40"/>
  <c r="L60" i="40"/>
  <c r="M60" i="40"/>
  <c r="G60" i="40"/>
  <c r="H60" i="40"/>
  <c r="K59" i="40"/>
  <c r="L59" i="40"/>
  <c r="M59" i="40"/>
  <c r="G59" i="40"/>
  <c r="H59" i="40"/>
  <c r="I59" i="40"/>
  <c r="J59" i="40"/>
  <c r="M58" i="40"/>
  <c r="H58" i="40"/>
  <c r="I58" i="40"/>
  <c r="J58" i="40"/>
  <c r="K58" i="40"/>
  <c r="L58" i="40"/>
  <c r="G58" i="40"/>
  <c r="J57" i="40"/>
  <c r="K57" i="40"/>
  <c r="L57" i="40"/>
  <c r="M57" i="40"/>
  <c r="G57" i="40"/>
  <c r="H57" i="40"/>
  <c r="I57" i="40"/>
  <c r="L56" i="40"/>
  <c r="M56" i="40"/>
  <c r="G56" i="40"/>
  <c r="H56" i="40"/>
  <c r="I56" i="40"/>
  <c r="J56" i="40"/>
  <c r="K56" i="40"/>
  <c r="G2" i="40"/>
  <c r="G3" i="40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F2" i="40" l="1"/>
  <c r="F3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86" i="40"/>
  <c r="F87" i="40"/>
  <c r="F88" i="40"/>
  <c r="F89" i="40"/>
  <c r="F90" i="40"/>
  <c r="F91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0" i="40"/>
  <c r="F111" i="40"/>
  <c r="F112" i="40"/>
  <c r="F113" i="40"/>
  <c r="F114" i="40"/>
  <c r="F115" i="40"/>
  <c r="F116" i="40"/>
  <c r="F117" i="40"/>
  <c r="F118" i="40"/>
  <c r="F119" i="40"/>
  <c r="F120" i="40"/>
  <c r="F121" i="40"/>
  <c r="E2" i="40" l="1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D2" i="40" l="1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C2" i="40" l="1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B2" i="40" l="1"/>
  <c r="B1" i="40" s="1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153E-9484-4A22-B747-386987480F72}" keepAlive="1" name="ModelConnection_ExternalData_1" description="Data Model" type="5" refreshedVersion="8" minRefreshableVersion="5" saveData="1">
    <dbPr connection="Data Model Connection" command="financials_inpu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8B8124-7EAF-4906-8304-C133ACEA22AD}" name="Query - financials_input" description="Connection to the 'financials_input' query in the workbook." type="100" refreshedVersion="8" minRefreshableVersion="5">
    <extLst>
      <ext xmlns:x15="http://schemas.microsoft.com/office/spreadsheetml/2010/11/main" uri="{DE250136-89BD-433C-8126-D09CA5730AF9}">
        <x15:connection id="5e3fbd90-746a-4d2a-ae1a-4d0477c2c3f2"/>
      </ext>
    </extLst>
  </connection>
  <connection id="3" xr16:uid="{A75A9DA2-D6B5-48B0-B50F-519F1A8FA3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<sst xmlns="http://schemas.openxmlformats.org/spreadsheetml/2006/main" count="5367" uniqueCount="5193">
  <si>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</si>
  <si>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</si>
  <si>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</si>
  <si>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</si>
  <si>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</si>
  <si>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</si>
  <si>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</si>
  <si>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</si>
  <si>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</si>
  <si>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</si>
  <si>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</si>
  <si>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</si>
  <si>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</si>
  <si>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</si>
  <si>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</si>
  <si>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</si>
  <si>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</si>
  <si>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</si>
  <si>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</si>
  <si>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</si>
  <si>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</si>
  <si>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</si>
  <si>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</si>
  <si>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</si>
  <si>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</si>
  <si>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</si>
  <si>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</si>
  <si>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</si>
  <si>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</si>
  <si>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</si>
  <si>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</si>
  <si>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</si>
  <si>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</si>
  <si>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</si>
  <si>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</si>
  <si>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</si>
  <si>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</si>
  <si>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NYSE:IBM</t>
  </si>
  <si>
    <t>Net Rental Expense</t>
  </si>
  <si>
    <t>Net Rental Expense (Supple)</t>
  </si>
  <si>
    <t>Fees and Other Income</t>
  </si>
  <si>
    <t>Amortization of Negative Goodwill</t>
  </si>
  <si>
    <t>Amortization of Negative Goodwill - After Tax</t>
  </si>
  <si>
    <t>Book Value/Share (Reported)</t>
  </si>
  <si>
    <t>Accounts Receivables - Unbilled</t>
  </si>
  <si>
    <t>Net Income</t>
  </si>
  <si>
    <t>Total Current Assets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</si>
  <si>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</si>
  <si>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</si>
  <si>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</si>
  <si>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</si>
  <si>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</si>
  <si>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</si>
  <si>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</si>
  <si>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</si>
  <si>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</si>
  <si>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</si>
  <si>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</si>
  <si>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</si>
  <si>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</si>
  <si>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</si>
  <si>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</si>
  <si>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</si>
  <si>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</si>
  <si>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</si>
  <si>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</si>
  <si>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</si>
  <si>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</si>
  <si>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</si>
  <si>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</si>
  <si>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</si>
  <si>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</si>
  <si>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</si>
  <si>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</si>
  <si>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</si>
  <si>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</si>
  <si>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</si>
  <si>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</si>
  <si>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</si>
  <si>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</si>
  <si>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</si>
  <si>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</si>
  <si>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</si>
  <si>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</si>
  <si>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</si>
  <si>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</si>
  <si>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</si>
  <si>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</si>
  <si>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</si>
  <si>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</si>
  <si>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</si>
  <si>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</si>
  <si>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</si>
  <si>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</si>
  <si>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</si>
  <si>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</si>
  <si>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</si>
  <si>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</si>
  <si>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</si>
  <si>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</si>
  <si>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</si>
  <si>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</si>
  <si>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</si>
  <si>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</si>
  <si>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</si>
  <si>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</si>
  <si>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</si>
  <si>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</si>
  <si>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</si>
  <si>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</si>
  <si>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</si>
  <si>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</si>
  <si>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</si>
  <si>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</si>
  <si>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</si>
  <si>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</si>
  <si>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</si>
  <si>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</si>
  <si>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</si>
  <si>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</si>
  <si>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</si>
  <si>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</si>
  <si>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</si>
  <si>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</si>
  <si>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</si>
  <si>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</si>
  <si>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</si>
  <si>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</si>
  <si>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</si>
  <si>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</si>
  <si>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</si>
  <si>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</si>
  <si>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</si>
  <si>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</si>
  <si>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</si>
  <si>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</si>
  <si>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</si>
  <si>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</si>
  <si>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</si>
  <si>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</si>
  <si>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</si>
  <si>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</si>
  <si>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</si>
  <si>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</si>
  <si>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</si>
  <si>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</si>
  <si>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</si>
  <si>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</si>
  <si>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</si>
  <si>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</si>
  <si>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</si>
  <si>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</si>
  <si>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</si>
  <si>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</si>
  <si>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</si>
  <si>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</si>
  <si>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</si>
  <si>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</si>
  <si>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</si>
  <si>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</si>
  <si>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</si>
  <si>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</si>
  <si>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</si>
  <si>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</si>
  <si>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</si>
  <si>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</si>
  <si>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</si>
  <si>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</si>
  <si>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</si>
  <si>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</si>
  <si>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</si>
  <si>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</si>
  <si>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</si>
  <si>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</si>
  <si>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</si>
  <si>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</si>
  <si>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</si>
  <si>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</si>
  <si>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</si>
  <si>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</si>
  <si>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</si>
  <si>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</si>
  <si>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</si>
  <si>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</si>
  <si>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</si>
  <si>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</si>
  <si>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</si>
  <si>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</si>
  <si>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</si>
  <si>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</si>
  <si>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</si>
  <si>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</si>
  <si>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</si>
  <si>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</si>
  <si>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</si>
  <si>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</si>
  <si>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</si>
  <si>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</si>
  <si>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</si>
  <si>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</si>
  <si>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</si>
  <si>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</si>
  <si>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</si>
  <si>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</si>
  <si>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</si>
  <si>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</si>
  <si>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</si>
  <si>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</si>
  <si>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</si>
  <si>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</si>
  <si>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</si>
  <si>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</si>
  <si>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</si>
  <si>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</si>
  <si>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</si>
  <si>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</si>
  <si>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</si>
  <si>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</si>
  <si>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</si>
  <si>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</si>
  <si>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</si>
  <si>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</si>
  <si>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</si>
  <si>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</si>
  <si>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</si>
  <si>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</si>
  <si>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</si>
  <si>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</si>
  <si>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Return on Assets (%)</t>
  </si>
  <si>
    <t>Return on Capital (%)</t>
  </si>
  <si>
    <t>Return on Equity (%)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</si>
  <si>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</si>
  <si>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</si>
  <si>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</si>
  <si>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</si>
  <si>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</si>
  <si>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</si>
  <si>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</si>
  <si>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</si>
  <si>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Current Ratio</t>
  </si>
  <si>
    <t>Quick Ratio</t>
  </si>
  <si>
    <t>Avg. Cash Conversion Cycle</t>
  </si>
  <si>
    <t>EBIT / Interest Expense</t>
  </si>
  <si>
    <t>Total Debt / EBITDA</t>
  </si>
  <si>
    <t>Net Debt / EBITDA</t>
  </si>
  <si>
    <t>Altman Z Score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</si>
  <si>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</si>
  <si>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</si>
  <si>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</si>
  <si>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</si>
  <si>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</si>
  <si>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</si>
  <si>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</si>
  <si>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</si>
  <si>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</si>
  <si>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</si>
  <si>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</si>
  <si>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Stock Price</t>
  </si>
  <si>
    <t>Name</t>
  </si>
  <si>
    <t>FYE</t>
  </si>
  <si>
    <t>52W High</t>
  </si>
  <si>
    <t>52W Low</t>
  </si>
  <si>
    <t>Shares Out</t>
  </si>
  <si>
    <t>Market Cap</t>
  </si>
  <si>
    <t>Cash</t>
  </si>
  <si>
    <t>Pref. Stock</t>
  </si>
  <si>
    <t>Minority Int.</t>
  </si>
  <si>
    <t>LTM</t>
  </si>
  <si>
    <t>Total Assets</t>
  </si>
  <si>
    <t>TEV / Total Revenue</t>
  </si>
  <si>
    <t>TEV / EBITDA</t>
  </si>
  <si>
    <t>TEV / EBIT</t>
  </si>
  <si>
    <t>P/E</t>
  </si>
  <si>
    <t>P/BV</t>
  </si>
  <si>
    <t>P/Tangible BV</t>
  </si>
  <si>
    <t>Value</t>
  </si>
  <si>
    <t>TEV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</si>
  <si>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</si>
  <si>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</si>
  <si>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</si>
  <si>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</si>
  <si>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</si>
  <si>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</si>
  <si>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</si>
  <si>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</si>
  <si>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</si>
  <si>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</si>
  <si>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</si>
  <si>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</si>
  <si>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</si>
  <si>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</si>
  <si>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</si>
  <si>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</si>
  <si>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</si>
  <si>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</si>
  <si>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</si>
  <si>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</si>
  <si>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</si>
  <si>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</si>
  <si>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</si>
  <si>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</si>
  <si>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</si>
  <si>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</si>
  <si>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</si>
  <si>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</si>
  <si>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</si>
  <si>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</si>
  <si>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</si>
  <si>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</si>
  <si>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</si>
  <si>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</si>
  <si>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Interest Capitalized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</si>
  <si>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</si>
  <si>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</si>
  <si>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</si>
  <si>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</si>
  <si>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</si>
  <si>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</si>
  <si>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</si>
  <si>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</si>
  <si>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</si>
  <si>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</si>
  <si>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</si>
  <si>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</si>
  <si>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</si>
  <si>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</si>
  <si>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</si>
  <si>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</si>
  <si>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</si>
  <si>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</si>
  <si>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</si>
  <si>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</si>
  <si>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</si>
  <si>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</si>
  <si>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</si>
  <si>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</si>
  <si>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</si>
  <si>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</si>
  <si>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</si>
  <si>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</si>
  <si>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</si>
  <si>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</si>
  <si>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</si>
  <si>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</si>
  <si>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</si>
  <si>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</si>
  <si>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</si>
  <si>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</si>
  <si>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</si>
  <si>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</si>
  <si>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</si>
  <si>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</si>
  <si>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</si>
  <si>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</si>
  <si>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</si>
  <si>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</si>
  <si>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</si>
  <si>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</si>
  <si>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</si>
  <si>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</si>
  <si>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</si>
  <si>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</si>
  <si>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</si>
  <si>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</si>
  <si>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</si>
  <si>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</si>
  <si>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</si>
  <si>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</si>
  <si>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</si>
  <si>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</si>
  <si>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</si>
  <si>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Change In Other Net Operating Assets</t>
  </si>
  <si>
    <t>Avg Employees</t>
  </si>
  <si>
    <t>Temporary/Seasonal Employees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</si>
  <si>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</si>
  <si>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</si>
  <si>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</si>
  <si>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</si>
  <si>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</si>
  <si>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</si>
  <si>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</si>
  <si>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</si>
  <si>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</si>
  <si>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</si>
  <si>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</si>
  <si>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</si>
  <si>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</si>
  <si>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</si>
  <si>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USD</t>
  </si>
  <si>
    <t>Deferred Income Taxes, Total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</si>
  <si>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</si>
  <si>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</si>
  <si>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</si>
  <si>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</si>
  <si>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</si>
  <si>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</si>
  <si>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</si>
  <si>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</si>
  <si>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</si>
  <si>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</si>
  <si>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</si>
  <si>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</si>
  <si>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</si>
  <si>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</si>
  <si>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</si>
  <si>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</si>
  <si>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</si>
  <si>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</si>
  <si>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</si>
  <si>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</si>
  <si>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</si>
  <si>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</si>
  <si>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</si>
  <si>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</si>
  <si>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</si>
  <si>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</si>
  <si>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</si>
  <si>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</si>
  <si>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</si>
  <si>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</si>
  <si>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</si>
  <si>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</si>
  <si>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</si>
  <si>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</si>
  <si>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</si>
  <si>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</si>
  <si>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</si>
  <si>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</si>
  <si>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</si>
  <si>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</si>
  <si>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</si>
  <si>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</si>
  <si>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</si>
  <si>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</si>
  <si>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</si>
  <si>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</si>
  <si>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</si>
  <si>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</si>
  <si>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</si>
  <si>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</si>
  <si>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</si>
  <si>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</si>
  <si>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</si>
  <si>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</si>
  <si>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</si>
  <si>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</si>
  <si>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</si>
  <si>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</si>
  <si>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</si>
  <si>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</si>
  <si>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</si>
  <si>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</si>
  <si>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</si>
  <si>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</si>
  <si>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</si>
  <si>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</si>
  <si>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</si>
  <si>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</si>
  <si>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</si>
  <si>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</si>
  <si>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</si>
  <si>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</si>
  <si>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</si>
  <si>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</si>
  <si>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</si>
  <si>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</si>
  <si>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</si>
  <si>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</si>
  <si>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</si>
  <si>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</si>
  <si>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</si>
  <si>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</si>
  <si>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</si>
  <si>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</si>
  <si>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</si>
  <si>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</si>
  <si>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</si>
  <si>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</si>
  <si>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</si>
  <si>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</si>
  <si>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</si>
  <si>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</si>
  <si>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</si>
  <si>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</si>
  <si>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</si>
  <si>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</si>
  <si>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</si>
  <si>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</si>
  <si>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</si>
  <si>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</si>
  <si>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</si>
  <si>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</si>
  <si>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</si>
  <si>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</si>
  <si>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</si>
  <si>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</si>
  <si>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</si>
  <si>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</si>
  <si>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</si>
  <si>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</si>
  <si>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</si>
  <si>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</si>
  <si>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</si>
  <si>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</si>
  <si>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</si>
  <si>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</si>
  <si>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</si>
  <si>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</si>
  <si>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Cash Dividend and Interest Received</t>
  </si>
  <si>
    <t>Levered Free Cash Flow</t>
  </si>
  <si>
    <t>Unlevered Free Cash Flow</t>
  </si>
  <si>
    <t>Total Liabilities</t>
  </si>
  <si>
    <t>Total Pref. Equity</t>
  </si>
  <si>
    <t>Total Non-Current Debt</t>
  </si>
  <si>
    <t>ticker</t>
  </si>
  <si>
    <t>% of 52W High</t>
  </si>
  <si>
    <t>% of 52W Low</t>
  </si>
  <si>
    <t>Total Revenue - FY</t>
  </si>
  <si>
    <t>Total Revenue - LTM</t>
  </si>
  <si>
    <t>Total Revenue - CY+1</t>
  </si>
  <si>
    <t>Total Revenue - CY+2</t>
  </si>
  <si>
    <t>EBITDA - FY</t>
  </si>
  <si>
    <t>EBITDA - LTM</t>
  </si>
  <si>
    <t>EBITDA - CY+1</t>
  </si>
  <si>
    <t>EBITDA - CY+2</t>
  </si>
  <si>
    <t>Diluted EPS - FY</t>
  </si>
  <si>
    <t>Diluted EPS - LTM</t>
  </si>
  <si>
    <t>Diluted EPS - CY+1</t>
  </si>
  <si>
    <t>Diluted EPS - CY+2</t>
  </si>
  <si>
    <t>TEV/Total Revenue - FY</t>
  </si>
  <si>
    <t>TEV/Total Revenue - LTM</t>
  </si>
  <si>
    <t>TEV/Total Revenue - CY+1</t>
  </si>
  <si>
    <t>TEV/Total Revenue - CY+2</t>
  </si>
  <si>
    <t>TEV/EBITDA - FY</t>
  </si>
  <si>
    <t>TEV/EBITDA - LTM</t>
  </si>
  <si>
    <t>TEV/EBITDA - CY+1</t>
  </si>
  <si>
    <t>TEV/EBITDA - CY+2</t>
  </si>
  <si>
    <t>PE - FY</t>
  </si>
  <si>
    <t>PE - LTM</t>
  </si>
  <si>
    <t>PE - CY+1</t>
  </si>
  <si>
    <t>PE - CY+2</t>
  </si>
  <si>
    <t>Price / - BV</t>
  </si>
  <si>
    <t>Price / - Tangible BV</t>
  </si>
  <si>
    <t>Gross Margin - FY-2</t>
  </si>
  <si>
    <t>Gross Margin - FY-1</t>
  </si>
  <si>
    <t>Gross Margin - FY</t>
  </si>
  <si>
    <t>Gross Margin - LTM</t>
  </si>
  <si>
    <t>Net Income Margin - FY-2</t>
  </si>
  <si>
    <t>Net Income Margin - FY-1</t>
  </si>
  <si>
    <t>Net Income Margin - FY</t>
  </si>
  <si>
    <t>Net Income Margin - LTM</t>
  </si>
  <si>
    <t>Total Revenue - 5-Yr CAGR</t>
  </si>
  <si>
    <t>Total Revenue - 3-Yr CAGR</t>
  </si>
  <si>
    <t>EBITDA - 5-Yr CAGR</t>
  </si>
  <si>
    <t>EBITDA - 3-Yr CAGR</t>
  </si>
  <si>
    <t>EPS - 5-Yr CAGR</t>
  </si>
  <si>
    <t>EPS - 3-Yr CAGR</t>
  </si>
  <si>
    <t>EPS - FY</t>
  </si>
  <si>
    <t>EPS - LTM</t>
  </si>
  <si>
    <t>Total Debt/LTM EBITDA</t>
  </si>
  <si>
    <t>Net Debt/LTM EBITDA</t>
  </si>
  <si>
    <t>(Debt+Pref)/LTM EBITDA</t>
  </si>
  <si>
    <t>EBITDA/Interest</t>
  </si>
  <si>
    <t>(EBITDA-Capex)/Interest</t>
  </si>
  <si>
    <t>Total Debt/Total Equity (%)</t>
  </si>
  <si>
    <t>Total Debt/Total Cap. (%)</t>
  </si>
  <si>
    <t>Total Debt/ROE</t>
  </si>
  <si>
    <t>Total Debt/ROA</t>
  </si>
  <si>
    <t>Total Debt/ROIC</t>
  </si>
  <si>
    <t>Avg. Days Sales Out.</t>
  </si>
  <si>
    <t>Avg. Days Inv. Out.</t>
  </si>
  <si>
    <t>Avg. Days Payable Out.</t>
  </si>
  <si>
    <t>Avg. Cash Conv. Cycle</t>
  </si>
  <si>
    <t>Avg. Total Assets</t>
  </si>
  <si>
    <t>Avg. Fixed Assets</t>
  </si>
  <si>
    <t>Avg. A/R</t>
  </si>
  <si>
    <t>Avg. Inventory</t>
  </si>
  <si>
    <t>H</t>
  </si>
  <si>
    <t>date_year</t>
  </si>
  <si>
    <t>2026</t>
  </si>
  <si>
    <t>date_month</t>
  </si>
  <si>
    <t>3</t>
  </si>
  <si>
    <t>date_day</t>
  </si>
  <si>
    <t>7</t>
  </si>
  <si>
    <t>currency</t>
  </si>
  <si>
    <t>date</t>
  </si>
  <si>
    <t>conversion</t>
  </si>
  <si>
    <t>Total Revenue (%, yoy)</t>
  </si>
  <si>
    <t>Gross Profit (%, yoy)</t>
  </si>
  <si>
    <t>EBITDA (%, yoy)</t>
  </si>
  <si>
    <t>EBIT (%, yoy)</t>
  </si>
  <si>
    <t>Net Income (%, yoy)</t>
  </si>
  <si>
    <t>Diluted EPS before Extra (%, yoy)</t>
  </si>
  <si>
    <t>Total Revenue (%, CAGR-3Y)</t>
  </si>
  <si>
    <t>Gross Profit (%, CAGR-3Y)</t>
  </si>
  <si>
    <t>EBITDA (%, CAGR-3Y)</t>
  </si>
  <si>
    <t>EBIT (%, CAGR-3Y)</t>
  </si>
  <si>
    <t>Net Income (%, CAGR-3Y)</t>
  </si>
  <si>
    <t>Diluted EPS before Extra (%, CAGR-3Y)</t>
  </si>
  <si>
    <t>Total Revenue (%, CAGR-5Y)</t>
  </si>
  <si>
    <t>Gross Profit (%, CAGR-5Y)</t>
  </si>
  <si>
    <t>EBITDA (%, CAGR-5Y)</t>
  </si>
  <si>
    <t>EBIT (%, CAGR-5Y)</t>
  </si>
  <si>
    <t>Net Income (%, CAGR-5Y)</t>
  </si>
  <si>
    <t>Diluted EPS before Extra (%, CAGR-5Y)</t>
  </si>
  <si>
    <t>RatiosDate</t>
  </si>
  <si>
    <t>(User access restricted)</t>
  </si>
  <si>
    <t>Period</t>
  </si>
  <si>
    <t>BAABTAVMT0NBTAFI/////wFQdmIAADFDSVEuTllTRTpJQk0uSVFfVE9UQUxfUkVWLjIwMDAuMDYvMDMvMjAyNi4uLlVTRC5IAQAAAN62AQACAAAABTY3NTM1AQgAAAAFAAAAATEBAAAACy0xOTA0ODYwNjU3AwAAAAMxNjACAAAAAjI4BAAAAAEwBwAAAAgzLzYvMjAyNggAAAAKMTIvMzEvMjAyNQkAAAABMCZpAr7Ne94IIxAlL6J83gguQ0lRLk5ZU0U6SUJNLklRX0VCSVREQS4yMDAwLjA2LzAzLzIwMjYuLi5VU0QuSAEAAADetgEAAgAAAAUxNjExOAEIAAAABQAAAAExAQAAAAstMTkwNDg2MDY1NwMAAAADMTYwAgAAAAQ0MDUxBAAAAAEwBwAAAAgzLzYvMjAyNggAAAAKMTIvMzEvMjAyNQkAAAABMMSqAr7Ne94IUkkOL6J83gg2Q0lRLk5ZU0U6SUJNLklRX0RJTFVUX0VQU19FWENMLjIwMDAuMDYvMDMvMjAyNi4uLlVTRC5IAQAAAN62AQACAAAABTExLjE0AQgAAAAFAAAAATEBAAAACy0xOTA0ODYwNjU3AwAAAAMxNjACAAAAAzE0MgQAAAABMAcAAAAIMy82LzIwMjYIAAAACjEyLzMxLzIwMjUJAAAAATDEqgK+zXveCFVwDi+ifN4IMkNJUS5OWVNFOklCTS5JUV9UT1RBTF9MSUFCLjIwMDAuMDYvMDMvMjAyNi4uLlVTRC5IAQAAAN62AQACAAAABjExOTEzOQEIAAAABQAAAAExAQAAAAstMTkwNDg2MDY1NwMAAAADMTYwAgAAAAQxMjc2BAAAAAEwBwAAAAgzLzYvMjAyNggAAAAKMTIvMzEvMjAyNQkAAAABME/v</t>
  </si>
  <si>
    <t>QL3Ne94IZM0VL6J83ggzQ0lRLk5ZU0U6SUJNLklRX1BSRUZfRVFVSVRZLjIwMDAuMDYvMDMvMjAyNi4uLlVTRC5IAQAAAN62AQADAAAAAABP70C9zXveCLaQFi+ifN4ILkNJUS5OWVNFOklCTS5JUV9DT01NT04uMjAwMC4wNi8wMy8yMDI2Li4uVVNELkgBAAAA3rYBAAIAAAAFNjMzMTgBCAAAAAUAAAABMQEAAAALLTE5MDQ4NjA2NTcDAAAAAzE2MAIAAAAEMTEwMwQAAAABMAcAAAAIMy82LzIwMjYIAAAACjEyLzMxLzIwMjUJAAAAATBP70C9zXveCNN/FC+ifN4IMENJUS5OWVNFOklCTS5JUV9UUkVBU1VSWS4yMDAwLjA2LzAzLzIwMjYuLi5VU0QuSAEAAADetgEAAgAAAActMTcwNjA1AQgAAAAFAAAAATEBAAAACy0xOTA0ODYwNjU3AwAAAAMxNjACAAAABDEyNDgEAAAAATAHAAAACDMvNi8yMDI2CAAAAAoxMi8zMS8yMDI1CQAAAAEwT+9Avc173ghEcxgvonzeCDVDSVEuTllTRTpJQk0uSVFfUlVBX0FDQ1VNX0RFUC4yMDAwLjA2LzAzLzIwMjYuLi5VU0QuSAEAAADetgEAAwAAAAAAT+9Avc173gh9uhcvonzeCC9DSVEuTllTRTpJQk0uSVFfUlVBX05FVC4yMDAwLjA2LzAzLzIwMjYuLi5VU0QuSAEAAADetgEAAwAAAAAAT+9Avc173gg4jBMvonzeCEFDSVEuTllTRTpJQk0uSVFfUlVBX09QRVJBVElOR19MRUFTRV9HUk9TUy4yMDAwLjA2LzAzLzIwMjYuLi5VU0QuSAEAAADetgEAAgAAAAQzMTI5AQgAAAAF</t>
  </si>
  <si>
    <t>AAAAATEBAAAACy0xOTA0ODYwNjU3AwAAAAMxNjACAAAABTQ4Mzc3BAAAAAEwBwAAAAgzLzYvMjAyNggAAAAKMTIvMzEvMjAyNQkAAAABME/vQL3Ne94IyJshL6J83ghFQ0lRLk5ZU0U6SUJNLklRX1JVQV9PUEVSQVRJTkdfTEVBU0VfQUNDVU1fREVQLjIwMDAuMDYvMDMvMjAyNi4uLlVTRC5IAQAAAN62AQADAAAAAABP70C9zXveCLaQFi+ifN4IPkNJUS5OWVNFOklCTS5JUV9GSU5BTkNFX0xFQVNFU19DVVJSRU5ULjIwMDAuMDYvMDMvMjAyNi4uLlVTRC5IAQAAAN62AQACAAAAAzI3OQEIAAAABQAAAAExAQAAAAstMTkwNDg2MDY1NwMAAAADMTYwAgAAAAU0ODk5MAQAAAABMAcAAAAIMy82LzIwMjYIAAAACjEyLzMxLzIwMjUJAAAAATCAFkG9zXveCAZ3Gy+ifN4IPENJUS5OWVNFOklCTS5JUV9UT1RBTF9GSU5BTkNFX0xFQVNFUy4yMDAwLjA2LzAzLzIwMjYuLi5VU0QuSAEAAADetgEAAgAAAAQxMTUzAQgAAAAFAAAAATEBAAAACy0xOTA0ODYwNjU3AwAAAAMxNjACAAAABTQ5MDMxBAAAAAEwBwAAAAgzLzYvMjAyNggAAAAKMTIvMzEvMjAyNQkAAAABMIAWQb3Ne94IjDwUL6J83gg6Q0lRLk5ZU0U6SUJNLklRX1RPVEFMX0RFQlRfQ1VSUkVOVC4yMDAwLjA2LzAzLzIwMjYuLi5VU0QuSAEAAADetgEAAgAAAAQ3MjI0AQgAAAAFAAAAATEBAAAACy0xOTA0ODYwNjU3AwAAAAMxNjACAAAABTI1MjIzBAAAAAEw</t>
  </si>
  <si>
    <t>BwAAAAgzLzYvMjAyNggAAAAKMTIvMzEvMjAyNQkAAAABMLcLQ73Ne94Iv24PL6J83gg/Q0lRLk5ZU0U6SUJNLklRX01JTk9SSVRZX0lOVEVSRVNUX1RPVEFMLjIwMDAuMDYvMDMvMjAyNi4uLlVTRC5IAQAAAN62AQACAAAAAjkzAQgAAAAFAAAAATEBAAAACy0xOTA0ODYwNjU3AwAAAAMxNjACAAAABDEzMTIEAAAAATAHAAAACDMvNi8yMDI2CAAAAAoxMi8zMS8yMDI1CQAAAAEwtwtDvc173ghEcxgvonzeCDdDSVEuTllTRTpJQk0uSVFfTkVUX1dPUktJTkdfQ0FQLjIwMDAuMDYvMDMvMjAyNi4uLlVTRC5IAQAAAN62AQACAAAABS04OTA3AQgAAAAFAAAAATEBAAAACy0xOTA0ODYwNjU3AwAAAAMxNjACAAAABDEzMTEEAAAAATAHAAAACDMvNi8yMDI2CAAAAAoxMi8zMS8yMDI1CQAAAAEwtwtDvc173giMPBQvonzeCDhDSVEuTllTRTpJQk0uSVFfQUxMT1dfRE9VQlRfQUNDVC4yMDAwLjA2LzAzLzIwMjYuLi5VU0QuSAEAAADetgEAAgAAAAI5OQEIAAAABQAAAAExAQAAAAstMTkwNDg2MDY1NwMAAAADMTYwAgAAAAQzMDEyBAAAAAEwBwAAAAgzLzYvMjAyNggAAAAKMTIvMzEvMjAyNQkAAAABMLcLQ73Ne94IUigTL6J83ghJQ0lRLk5ZU0U6SUJNLklRX0dFTkVSQUxfUEFSVE5FUl9NSU5PUklUWV9JTlRFUkVTVC4yMDAwLjA2LzAzLzIwMjYuLi5VU0QuSAEAAADetgEAAwAAAAAA1DJDvc173ggLrRkvonzeCE5D</t>
  </si>
  <si>
    <t>SVEuTllTRTpJQk0uSVFfTElRVUlEQVRJT05fVkFMVUVfUFJFRkVSUkVEX05PTl9SRURFRU0uMjAwMC4wNi8wMy8yMDI2Li4uVVNELkgBAAAA3rYBAAMAAAAAAH+VR73Ne94IjDwUL6J83ghDQ0lRLk5ZU0U6SUJNLklRX0RFUklWQVRJVkVfTElBQl9OT05fQ1VSUkVOVC4yMDAwLjA2LzAzLzIwMjYuLi5VU0QuSAEAAADetgEAAgAAAAMyNTkBCAAAAAUAAAABMQEAAAALLTE5MDQ4NjA2NTcDAAAAAzE2MAIAAAAFNDA0MTkEAAAAATAHAAAACDMvNi8yMDI2CAAAAAoxMi8zMS8yMDI1CQAAAAEwX9BHvc173gj5UBMvonzeCDtDSVEuTllTRTpJQk0uSVFfSU5URVJDT01QQU5ZX05PTl9DQS4yMDAwLjA2LzAzLzIwMjYuLi5VU0QuSAEAAADetgEAAwAAAAAAw/dHvc173gj5UBMvonzeCERDSVEuTllTRTpJQk0uSVFfUEVOU0lPTl9PQkxJR0FUSU9OX1BST0pFQ1RFRC4yMDAwLjA2LzAzLzIwMjYuLi5VU0QuSAEAAADetgEAAgAAAAU0NDMzMgDlHki9zXveCIw8FC+ifN4INENJUS5OWVNFOklCTS5JUV9BTU9SVF9ESUNfQ0YuMjAwMC4wNi8wMy8yMDI2Li4uVVNELkgBAAAA3rYBAAMAAAAAABlSmr3Ne94I3mYlL6J83ghAQ0lRLk5ZU0U6SUJNLklRX0FNT1JUX1NPRlRXQVJFX0FTU0VUU19DRi4yMDAwLjA2LzAzLzIwMjYuLi5VU0QuSAEAAADetgEAAgAAAAM1NzEBCAAAAAUAAAABMQEAAAALLTE5MDQ4NjA2NTcDAAAA</t>
  </si>
  <si>
    <t>AzE2MAIAAAAFNDYwMTEEAAAAATAHAAAACDMvNi8yMDI2CAAAAAoxMi8zMS8yMDI1CQAAAAEwGVKavc173ghF+Q4vonzeCENDSVEuTllTRTpJQk0uSVFfU0FMRV9QUk9DRUVEU19SRU5UQUxfQVNTRVRTLjIwMDAuMDYvMDMvMjAyNi4uLlVTRC5IAQAAAN62AQADAAAAAAAZUpq9zXveCK5WIy+ifN4INUNJUS5OWVNFOklCTS5JUV9DQVNIX0lOVEVSRVNULjIwMDAuMDYvMDMvMjAyNi4uLlVTRC5IAQAAAN62AQACAAAABDIwNDIBCAAAAAUAAAABMQEAAAALLTE5MDQ4NjA2NTcDAAAAAzE2MAIAAAAEMzAyOAQAAAABMAcAAAAIMy82LzIwMjYIAAAACjEyLzMxLzIwMjUJAAAAATAZUpq9zXveCNC6FC+ifN4IPkNJUS5OWVNFOklCTS5JUV9DQVNIX0lOVEVSRVNUX1JFQ0VJVkVELjIwMDAuMDYvMDMvMjAyNi4uLlVTRC5IAQAAAN62AQADAAAAAAAZUpq9zXveCIcbFi+ifN4IPENJUS5OWVNFOklCTS5JUV9DQVNIX0lOVEVSRVNUX0lOVkVTVC4yMDAwLjA2LzAzLzIwMjYuLi5VU0QuSAEAAADetgEAAwAAAAAAGVKavc173ggg4xYvonzeCDJDSVEuTllTRTpJQk0uSVFfQ0FTSF9UQVhFUy4yMDAwLjA2LzAzLzIwMjYuLi5VU0QuSAEAAADetgEAAgAAAAQxOTQ4AQgAAAAFAAAAATEBAAAACy0xOTA0ODYwNjU3AwAAAAMxNjACAAAABDMwNTMEAAAAATAHAAAACDMvNi8yMDI2CAAAAAoxMi8zMS8yMDI1CQAAAAEwGVKavc17</t>
  </si>
  <si>
    <t>3gjImyEvonzeCDhDSVEuTllTRTpJQk0uSVFfQ0FTSF9UQVhFU19GSU5BTi4yMDAwLjA2LzAzLzIwMjYuLi5VU0QuSAEAAADetgEAAwAAAAAAGVKavc173ghZphUvonzeCEJDSVEuTllTRTpJQk0uSVFfQ0hBTkdFX05FVF9XT1JLSU5HX0NBUElUQUwuMjAwMC4wNi8wMy8yMDI2Li4uVVNELkgBAAAA3rYBAAIAAAAFLTE1MTMBCAAAAAUAAAABMQEAAAALLTE5MDQ4NjA2NTcDAAAAAzE2MAIAAAAENDQyMQQAAAABMAcAAAAIMy82LzIwMjYIAAAACjEyLzMxLzIwMjUJAAAAATAZUpq9zXveCGLAGC+ifN4IM0NJUS5OWVNFOklCTS5JUV9MRVZFUkVEX0ZDRi4yMDAwLjA2LzAzLzIwMjYuLi5VU0QuSAEAAADetgEAAgAAAAkxMzE1Ni42MjUBCAAAAAUAAAABMQEAAAALLTE5MDQ4NjA2NTcDAAAAAzE2MAIAAAAENDQyMgQAAAABMAcAAAAIMy82LzIwMjYIAAAACjEyLzMxLzIwMjUJAAAAATAZUpq9zXveCKRtES+ifN4IMENJUS5OWVNFOklCTS5JUV9DRl9TSEFSRS4yMDAwLjA2LzAzLzIwMjYuLi5VU0QuSAEAAADetgEAAgAAAAkxMi4yODY4OTcBCAAAAAUAAAABMQEAAAALLTE5MDQ4NjA2NTcDAAAAAzE2MAIAAAAFNDM5MjMEAAAAATAHAAAACDMvNi8yMDI2CAAAAAoxMi8zMS8yMDI1CQAAAAEwGVKavc173gjTfxQvonzeCDRDSVEuTllTRTpJQk0uSVFfRE9fSU5WRVNUX0NGLjIwMDAuMDYvMDMvMjAyNi4uLlVTRC5I</t>
  </si>
  <si>
    <t>AQAAAN62AQADAAAAAAAZUpq9zXveCKRtES+ifN4IS0NJUS5OWVNFOklCTS5JUV9PUEVSQVRJTkdfTEVBU0VfTElBQklMSVRJRVNfTk9OQ0FTSC4yMDAwLjA2LzAzLzIwMjYuLi5VU0QuSAEAAADetgEAAwAAAAAAP3mavc173giX4RcvonzeCElDSVEuTllTRTpJQk0uSVFfTE9OR19URVJNX0RFQlRfUkVQQUlEX0VYQ0xfTEVBU0VTLjIwMDAuMDYvMDMvMjAyNi4uLlVTRC5IAQAAAN62AQACAAAABS01NDg5AQgAAAAFAAAAATEBAAAACy0xOTA0ODYwNjU3AwAAAAMxNjACAAAABTQ4OTg0BAAAAAEwBwAAAAgzLzYvMjAyNggAAAAKMTIvMzEvMjAyNQkAAAABMD95mr3Ne94IuZUPL6J83ghFQ0lRLk5ZU0U6SUJNLklRX1RPVEFMX0RFQlRfUkVQQUlEX0VYQ0xfTEVBU0VTLjIwMDAuMDYvMDMvMjAyNi4uLlVTRC5IAQAAAN62AQACAAAABS01NTE4AQgAAAAFAAAAATEBAAAACy0xOTA0ODYwNjU3AwAAAAMxNjACAAAABTQ4OTg2BAAAAAEwBwAAAAgzLzYvMjAyNggAAAAKMTIvMzEvMjAyNQkAAAABMD95mr3Ne94IrlYjL6J83gg7Q0lRLk5ZU0U6SUJNLklRX0dBSU5fQkFSR0FJTl9BQ1FfQ0YuMjAwMC4wNi8wMy8yMDI2Li4uVVNELkgBAAAA3rYBAAMAAAAAAD95mr3Ne94IOIwTL6J83ggyQ0lRLk5ZU0U6SUJNLklRX0NBU0hfRVFVSVYuMjAwMC4wNi8wMy8yMDI2Li4uVVNELkgBAAAA3rYBAAIAAAAFMTM1ODcBCAAA</t>
  </si>
  <si>
    <t>AAUAAAABMQEAAAALLTE5MDQ4NjA2NTcDAAAAAzE2MAIAAAAEMTA5NgQAAAABMAcAAAAIMy82LzIwMjYIAAAACjEyLzMxLzIwMjUJAAAAATA/eZq9zXveCFqZGC+ifN4IMUNJUS5OWVNFOklCTS5JUV9TVF9JTlZFU1QuMjAwMC4wNi8wMy8yMDI2Li4uVVNELkgBAAAA3rYBAAIAAAADODMwAQgAAAAFAAAAATEBAAAACy0xOTA0ODYwNjU3AwAAAAMxNjACAAAABDEwNjkEAAAAATAHAAAACDMvNi8yMDI2CAAAAAoxMi8zMS8yMDI1CQAAAAEwP3mavc173gjTfxQvonzeCCpDSVEuTllTRTpJQk0uSVFfQVIuMjAwMC4wNi8wMy8yMDI2Li4uVVNELkgBAAAA3rYBAAIAAAAEODU5NAEIAAAABQAAAAExAQAAAAstMTkwNDg2MDY1NwMAAAADMTYwAgAAAAQxMDIxBAAAAAEwBwAAAAgzLzYvMjAyNggAAAAKMTIvMzEvMjAyNQkAAAABMD95mr3Ne94IcpgSL6J83gg0Q0lRLk5ZU0U6SUJNLklRX1RPVEFMX1JFQ0VJVi4yMDAwLjA2LzAzLzIwMjYuLi5VU0QuSAEAAADetgEAAgAAAAQ5NjQ2AQgAAAAFAAAAATEBAAAACy0xOTA0ODYwNjU3AwAAAAMxNjACAAAABDEwMDEEAAAAATAHAAAACDMvNi8yMDI2CAAAAAoxMi8zMS8yMDI1CQAAAAEwP3mavc173ggYBQsvonzeCDZDSVEuTllTRTpJQk0uSVFfTE9BTlNfRk9SX1NBTEUuMjAwMC4wNi8wMy8yMDI2Li4uVVNELkgBAAAA3rYBAAMAAAAAAD95mr3Ne94IpG0RL6J83gg3Q0lR</t>
  </si>
  <si>
    <t>Lk5ZU0U6SUJNLklRX1JFU1RSSUNURURfQ0FTSC4yMDAwLjA2LzAzLzIwMjYuLi5VU0QuSAEAAADetgEAAgAAAAI1NAEIAAAABQAAAAExAQAAAAstMTkwNDg2MDY1NwMAAAADMTYwAgAAAAQxMTA0BAAAAAEwBwAAAAgzLzYvMjAyNggAAAAKMTIvMzEvMjAyNQkAAAABMD95mr3Ne94ISn8VL6J83ggwQ0lRLk5ZU0U6SUJNLklRX1RPVEFMX0NBLjIwMDAuMDYvMDMvMjAyNi4uLlVTRC5IAQAAAN62AQACAAAABTM2OTQ0AQgAAAAFAAAAATEBAAAACy0xOTA0ODYwNjU3AwAAAAMxNjACAAAABDEwMDgEAAAAATAHAAAACDMvNi8yMDI2CAAAAAoxMi8zMS8yMDI1CQAAAAEwP3mavc173giHDhkvonzeCC1DSVEuTllTRTpJQk0uSVFfQVJfTFQuMjAwMC4wNi8wMy8yMDI2Li4uVVNELkgBAAAA3rYBAAMAAAAAAD95mr3Ne94IUqocL6J83gg3Q0lRLk5ZU0U6SUJNLklRX0xPQU5TX1JFQ0VJVl9MVC4yMDAwLjA2LzAzLzIwMjYuLi5VU0QuSAEAAADetgEAAwAAAAAAP3mavc173gjTfxQvonzeCDdDSVEuTllTRTpJQk0uSVFfT1RIRVJfTFRfQVNTRVRTLjIwMDAuMDYvMDMvMjAyNi4uLlVTRC5IAQAAAN62AQACAAAABDc5MDYBCAAAAAUAAAABMQEAAAALLTE5MDQ4NjA2NTcDAAAAAzE2MAIAAAAEMTA2MAQAAAABMAcAAAAIMy82LzIwMjYIAAAACjEyLzMxLzIwMjUJAAAAATA/eZq9zXveCGCkFi+ifN4INENJUS5OWVNFOklC</t>
  </si>
  <si>
    <t>TS5JUV9UT1RBTF9BU1NFVFMuMjAwMC4wNi8wMy8yMDI2Li4uVVNELkgBAAAA3rYBAAIAAAAGMTUxODgwAQgAAAAFAAAAATEBAAAACy0xOTA0ODYwNjU3AwAAAAMxNjACAAAABDEwMDcEAAAAATAHAAAACDMvNi8yMDI2CAAAAAoxMi8zMS8yMDI1CQAAAAEwP3mavc173gjsPBMvonzeCCpDSVEuTllTRTpJQk0uSVFfQUUuMjAwMC4wNi8wMy8yMDI2Li4uVVNELkgBAAAA3rYBAAIAAAAENzk3NgEIAAAABQAAAAExAQAAAAstMTkwNDg2MDY1NwMAAAADMTYwAgAAAAQxMDE2BAAAAAEwBwAAAAgzLzYvMjAyNggAAAAKMTIvMzEvMjAyNQkAAAABMD95mr3Ne94IiWAhL6J83gg5Q0lRLk5ZU0U6SUJNLklRX0NVUlJFTlRfUE9SVF9ERUJULjIwMDAuMDYvMDMvMjAyNi4uLlVTRC5IAQAAAN62AQACAAAABDYxNDUBCAAAAAUAAAABMQEAAAALLTE5MDQ4NjA2NTcDAAAAAzE2MAIAAAAEMTI5NwQAAAABMAcAAAAIMy82LzIwMjYIAAAACjEyLzMxLzIwMjUJAAAAATAIs5q9zXveCKRtES+ifN4IO0NJUS5OWVNFOklCTS5JUV9DVVJSRU5UX1BPUlRfTEVBU0VTLjIwMDAuMDYvMDMvMjAyNi4uLlVTRC5IAQAAAN62AQACAAAABDEwNzkBCAAAAAUAAAABMQEAAAALLTE5MDQ4NjA2NTcDAAAAAzE2MAIAAAAEMTA5MAQAAAABMAcAAAAIMy82LzIwMjYIAAAACjEyLzMxLzIwMjUJAAAAATAIs5q9zXveCEUDCi+ifN4IO0NJUS5OWVNF</t>
  </si>
  <si>
    <t>OklCTS5JUV9JTkNfVEFYX1BBWV9DVVJSRU5ULjIwMDAuMDYvMDMvMjAyNi4uLlVTRC5IAQAAAN62AQACAAAABDIzNDcBCAAAAAUAAAABMQEAAAALLTE5MDQ4NjA2NTcDAAAAAzE2MAIAAAAEMTA5NAQAAAABMAcAAAAIMy82LzIwMjYIAAAACjEyLzMxLzIwMjUJAAAAATAIs5q9zXveCLjqEi+ifN4IL0NJUS5OWVNFOklCTS5JUV9MVF9ERUJULjIwMDAuMDYvMDMvMjAyNi4uLlVTRC5IAQAAAN62AQACAAAABTUzOTYyAQgAAAAFAAAAATEBAAAACy0xOTA0ODYwNjU3AwAAAAMxNjACAAAABDEwNDkEAAAAATAHAAAACDMvNi8yMDI2CAAAAAoxMi8zMS8yMDI1CQAAAAEwCLOavc173gikbREvonzeCDdDSVEuTllTRTpJQk0uSVFfRklOX0RJVl9MSUFCX0xULjIwMDAuMDYvMDMvMjAyNi4uLlVTRC5IAQAAAN62AQADAAAAAAAIs5q9zXveCGHqIC+ifN4INkNJUS5OWVNFOklCTS5JUV9TVE9DS19CQVNFRF9TTS4yMDAwLjA2LzAzLzIwMjYuLi5VU0QuSAEAAADetgEAAwAAAAAA3kLRvc173gh7ewsvonzeCDZDSVEuTllTRTpJQk0uSVFfU1RPQ0tfQkFTRURfR0EuMjAwMC4wNi8wMy8yMDI2Li4uVVNELkgBAAAA3rYBAAMAAAAAAN5C0b3Ne94IcTEXL6J83ghBQ0lRLk5ZU0U6SUJNLklRX1NUT0NLX0JBU0VEX0VYUExPUkVfRFJJTEwuMjAwMC4wNi8wMy8yMDI2Li4uVVNELkgBAAAA3rYBAAMAAAAAAN5C0b3Ne94ItgEU</t>
  </si>
  <si>
    <t>L6J83gg5Q0lRLk5ZU0U6SUJNLklRX1NUT0NLX0JBU0VEX09USEVSLjIwMDAuMDYvMDMvMjAyNi4uLlVTRC5IAQAAAN62AQADAAAAAADeQtG9zXveCIlgIS+ifN4INkNJUS5OWVNFOklCTS5JUV9TVE9DS19CQVNFRF9BVC4yMDAwLjA2LzAzLzIwMjYuLi5VU0QuSAEAAADetgEAAwAAAAAA3kLRvc173gh15g8vonzeCDlDSVEuTllTRTpJQk0uSVFfU1RPQ0tfQkFTRURfVE9UQUwuMjAwMC4wNi8wMy8yMDI2Li4uVVNELkgBAAAA3rYBAAIAAAAEMTcxNQEIAAAABQAAAAExAQAAAAstMTkwNDg2MDY1NwMAAAADMTYwAgAAAAUyNDAzNAQAAAABMAcAAAAIMy82LzIwMjYIAAAACjEyLzMxLzIwMjUJAAAAATDeQtG9zXveCJZDGC+ifN4IPENJUS5OWVNFOklCTS5JUV9SRVNUUl9TVE9DS19DT01QX1RBWC4yMDAwLjA2LzAzLzIwMjYuLi5VU0QuSAEAAADetgEAAwAAAAAA3kLRvc173gi0CRUvonzeCDhDSVEuTllTRTpJQk0uSVFfUkVTVFJfU1RPQ0tfQ09NUC4yMDAwLjA2LzAzLzIwMjYuLi5VU0QuSAEAAADetgEAAwAAAAAA3kLRvc173gjbNSAvonzeCEFDSVEuTllTRTpJQk0uSVFfU1RPQ0tfT1BUSU9OU19DT01QX1BSRVRBWC4yMDAwLjA2LzAzLzIwMjYuLi5VU0QuSAEAAADetgEAAwAAAAAA3kLRvc173gjjAxIvonzeCD5DSVEuTllTRTpJQk0uSVFfU1RPQ0tfT1BUSU9OU19DT01QX1RBWC4yMDAwLjA2LzAzLzIw</t>
  </si>
  <si>
    <t>MjYuLi5VU0QuSAEAAADetgEAAwAAAAAA3kLRvc173ghHZSYvonzeCDpDSVEuTllTRTpJQk0uSVFfU1RPQ0tfT1BUSU9OU19DT01QLjIwMDAuMDYvMDMvMjAyNi4uLlVTRC5IAQAAAN62AQADAAAAAADeQtG9zXveCBWOCS+ifN4IP0NJUS5OWVNFOklCTS5JUV9TVE9DS19CQVNFRF9DT01QX1BSRVRBWC4yMDAwLjA2LzAzLzIwMjYuLi5VU0QuSAEAAADetgEAAgAAAAQxNzE1AN5C0b3Ne94I2zUgL6J83gg4Q0lRLk5ZU0U6SUJNLklRX1NUT0NLX0JBU0VEX0NPTVAuMjAwMC4wNi8wMy8yMDI2Li4uVVNELkgBAAAA3rYBAAIAAAADOTc1AN5C0b3Ne94IlSAPL6J83ggzQ0lRLk5ZU0U6SUJNLklRX0RBX1NVUFBMX0NGLjIwMDAuMDYvMDMvMjAyNi4uLlVTRC5IAQAAAN62AQACAAAABDIyODQBCAAAAAUAAAABMQEAAAALLTE5MDQ4NjA2NTcDAAAAAzE2MAIAAAAEMjE3MQQAAAABMAcAAAAIMy82LzIwMjYIAAAACjEyLzMxLzIwMjUJAAAAATDeQtG9zXveCLQJFS+ifN4IOUNJUS5OWVNFOklCTS5JUV9HV19JTlRBTl9BTU9SVF9DRi4yMDAwLjA2LzAzLzIwMjYuLi5VU0QuSAEAAADetgEAAgAAAAQyMTY2AQgAAAAFAAAAATEBAAAACy0xOTA0ODYwNjU3AwAAAAMxNjACAAAABDIxODIEAAAAATAHAAAACDMvNi8yMDI2CAAAAAoxMi8zMS8yMDI1CQAAAAEw3kLRvc173gjeZiUvonzeCDJDSVEuTllTRTpJQk0uSVFfT0lM</t>
  </si>
  <si>
    <t>X0lNUEFJUi4yMDAwLjA2LzAzLzIwMjYuLi5VU0QuSAEAAADetgEAAwAAAAAA3kLRvc173ggAqyQvonzeCC1DSVEuTllTRTpJQk0uSVFfREFfQ0YuMjAwMC4wNi8wMy8yMDI2Li4uVVNELkgBAAAA3rYBAAIAAAAENDQ1MAEIAAAABQAAAAExAQAAAAstMTkwNDg2MDY1NwMAAAADMTYwAgAAAAQyMTYwBAAAAAEwBwAAAAgzLzYvMjAyNggAAAAKMTIvMzEvMjAyNQkAAAABMO5p0b3Ne94ITrQhL6J83ggzQ0lRLk5ZU0U6SUJNLklRX09USEVSX0FNT1JULjIwMDAuMDYvMDMvMjAyNi4uLlVTRC5IAQAAAN62AQACAAAAAzU3MQEIAAAABQAAAAExAQAAAAstMTkwNDg2MDY1NwMAAAADMTYwAgAAAAQyMDE0BAAAAAEwBwAAAAgzLzYvMjAyNggAAAAKMTIvMzEvMjAyNQkAAAABMO5p0b3Ne94IFe4RL6J83gg2Q0lRLk5ZU0U6SUJNLklRX0dBSU5fQVNTRVRTX0NGLjIwMDAuMDYvMDMvMjAyNi4uLlVTRC5IAQAAAN62AQACAAAAAy0zOQEIAAAABQAAAAExAQAAAAstMTkwNDg2MDY1NwMAAAADMTYwAgAAAAQyMDI2BAAAAAEwBwAAAAgzLzYvMjAyNggAAAAKMTIvMzEvMjAyNQkAAAABMO5p0b3Ne94IblQLL6J83gg2Q0lRLk5ZU0U6SUJNLklRX0dBSU5fSU5WRVNUX0NGLjIwMDAuMDYvMDMvMjAyNi4uLlVTRC5IAQAAAN62AQADAAAAAADuadG9zXveCACrJC+ifN4IOkNJUS5OWVNFOklCTS5JUV9BU1NFVF9XUklURURPV05f</t>
  </si>
  <si>
    <t>Q0YuMjAwMC4wNi8wMy8yMDI2Li4uVVNELkgBAAAA3rYBAAMAAAAAAO5p0b3Ne94IBmcJL6J83ggwQ0lRLk5ZU0U6SUJNLklRX0xPQU5TX0NGLjIwMDAuMDYvMDMvMjAyNi4uLlVTRC5IAQAAAN62AQADAAAAAADuadG9zXveCHExFy+ifN4INUNJUS5OWVNFOklCTS5JUV9JTkNfRVFVSVRZX0NGLjIwMDAuMDYvMDMvMjAyNi4uLlVTRC5IAQAAAN62AQADAAAAAADuadG9zXveCM/OFC+ifN4IO0NJUS5OWVNFOklCTS5JUV9UQVhfQkVORUZJVF9PUFRJT05TLjIwMDAuMDYvMDMvMjAyNi4uLlVTRC5IAQAAAN62AQADAAAAAADuadG9zXveCGHqIC+ifN4IOUNJUS5OWVNFOklCTS5JUV9QUk9WX0JBRF9ERUJUU19DRi4yMDAwLjA2LzAzLzIwMjYuLi5VU0QuSAEAAADetgEAAwAAAAAA7mnRvc173ghxhB8vonzeCDZDSVEuTllTRTpJQk0uSVFfT1RIRVJfT1BFUl9BQ1QuMjAwMC4wNi8wMy8yMDI2Li4uVVNELkgBAAAA3rYBAAIAAAAELTk1OAEIAAAABQAAAAExAQAAAAstMTkwNDg2MDY1NwMAAAADMTYwAgAAAAQyMDQ3BAAAAAEwBwAAAAgzLzYvMjAyNggAAAAKMTIvMzEvMjAyNQkAAAABMO5p0b3Ne94IMxciL6J83gg9Q0lRLk5ZU0U6SUJNLklRX0NIQU5HRV9UUkFESU5HX0FTU0VUUy4yMDAwLjA2LzAzLzIwMjYuLi5VU0QuSAEAAADetgEAAwAAAAAA7mnRvc173giK2REvonzeCDFDSVEuTllTRTpJQk0uSVFfQ0hB</t>
  </si>
  <si>
    <t>TkdFX0FSLjIwMDAuMDYvMDMvMjAyNi4uLlVTRC5IAQAAAN62AQACAAAABS00Mjc4AQgAAAAFAAAAATEBAAAACy0xOTA0ODYwNjU3AwAAAAMxNjACAAAABDIwMTgEAAAAATAHAAAACDMvNi8yMDI2CAAAAAoxMi8zMS8yMDI1CQAAAAEw7mnRvc173ghh6iAvonzeCDhDSVEuTllTRTpJQk0uSVFfQ0hBTkdFX0lOVkVOVE9SWS4yMDAwLjA2LzAzLzIwMjYuLi5VU0QuSAEAAADetgEAAgAAAAI3MAEIAAAABQAAAAExAQAAAAstMTkwNDg2MDY1NwMAAAADMTYwAgAAAAQyMDk5BAAAAAEwBwAAAAgzLzYvMjAyNggAAAAKMTIvMzEvMjAyNQkAAAABMO5p0b3Ne94IIiwLL6J83ggxQ0lRLk5ZU0U6SUJNLklRX0NIQU5HRV9BUC4yMDAwLjA2LzAzLzIwMjYuLi5VU0QuSAEAAADetgEAAgAAAAM2MjQBCAAAAAUAAAABMQEAAAALLTE5MDQ4NjA2NTcDAAAAAzE2MAIAAAAEMjAxNwQAAAABMAcAAAAIMy82LzIwMjYIAAAACjEyLzMxLzIwMjUJAAAAATDuadG9zXveCGQKFy+ifN4INkNJUS5OWVNFOklCTS5JUV9DSEFOR0VfSU5DX1RBWC4yMDAwLjA2LzAzLzIwMjYuLi5VU0QuSAEAAADetgEAAwAAAAAA7mnRvc173giWQhYvonzeCERDSVEuTllTRTpJQk0uSVFfQ0hBTkdFX09USEVSX05FVF9PUEVSX0FTU0VUUy4yMDAwLjA2LzAzLzIwMjYuLi5VU0QuSAEAAADetgEAAgAAAAM0NDUBCAAAAAUAAAABMQEAAAALLTE5MDQ4NjA2</t>
  </si>
  <si>
    <t>NTcDAAAAAzE2MAIAAAAEMjA0NQQAAAABMAcAAAAIMy82LzIwMjYIAAAACjEyLzMxLzIwMjUJAAAAATDuadG9zXveCM/OFC+ifN4ILUNJUS5OWVNFOklCTS5JUV9DQVBFWC4yMDAwLjA2LzAzLzIwMjYuLi5VU0QuSAEAAADetgEAAgAAAAUtMTA5MQEIAAAABQAAAAExAQAAAAstMTkwNDg2MDY1NwMAAAADMTYwAgAAAAQyMDIxBAAAAAEwBwAAAAgzLzYvMjAyNggAAAAKMTIvMzEvMjAyNQkAAAABMO5p0b3Ne94IKOATL6J83gg3Q0lRLk5ZU0U6SUJNLklRX0NBU0hfQUNRVUlSRV9DRi4yMDAwLjA2LzAzLzIwMjYuLi5VU0QuSAEAAADetgEAAgAAAAUtODI5NAEIAAAABQAAAAExAQAAAAstMTkwNDg2MDY1NwMAAAADMTYwAgAAAAQyMDU3BAAAAAEwBwAAAAgzLzYvMjAyNggAAAAKMTIvMzEvMjAyNQkAAAABMO5p0b3Ne94IKOATL6J83gg7Q0lRLk5ZU0U6SUJNLklRX1NBTEVfUkVBTF9FU1RBVEVfQ0YuMjAwMC4wNi8wMy8yMDI2Li4uVVNELkgBAAAA3rYBAAMAAAAAAO5p0b3Ne94IUigTL6J83gg1Q0lRLk5ZU0U6SUJNLklRX1NBTEVfSU5UQU5fQ0YuMjAwMC4wNi8wMy8yMDI2Li4uVVNELkgBAAAA3rYBAAIAAAAELTY0NwEIAAAABQAAAAExAQAAAAstMTkwNDg2MDY1NwMAAAADMTYwAgAAAAQyMDI5BAAAAAEwBwAAAAgzLzYvMjAyNggAAAAKMTIvMzEvMjAyNQkAAAABMO5p0b3Ne94IcYQfL6J83gg6Q0lRLk5Z</t>
  </si>
  <si>
    <t>U0U6SUJNLklRX0lOVkVTVF9TRUNVUklUWV9DRi4yMDAwLjA2LzAzLzIwMjYuLi5VU0QuSAEAAADetgEAAgAAAAQtMzkxAQgAAAAFAAAAATEBAAAACy0xOTA0ODYwNjU3AwAAAAMxNjACAAAABDIwMjcEAAAAATAHAAAACDMvNi8yMDI2CAAAAAoxMi8zMS8yMDI1CQAAAAEw7mnRvc173ghSKBMvonzeCD5DSVEuTllTRTpJQk0uSVFfT1RIRVJfSU5WRVNUX0FDVF9TVVBQTC4yMDAwLjA2LzAzLzIwMjYuLi5VU0QuSAEAAADetgEAAgAAAAExAQgAAAAFAAAAATEBAAAACy0xOTA0ODYwNjU3AwAAAAMxNjACAAAABDIwNTEEAAAAATAHAAAACDMvNi8yMDI2CAAAAAoxMi8zMS8yMDI1CQAAAAEw7mnRvc173gh5+BAvonzeCDNDSVEuTllTRTpJQk0uSVFfQ0FTSF9JTlZFU1QuMjAwMC4wNi8wMy8yMDI2Li4uVVNELkgBAAAA3rYBAAIAAAAGLTEwMzAyAQgAAAAFAAAAATEBAAAACy0xOTA0ODYwNjU3AwAAAAMxNjACAAAABDIwMDUEAAAAATAHAAAACDMvNi8yMDI2CAAAAAoxMi8zMS8yMDI1CQAAAAEw7mnRvc173gge+SMvonzeCDZDSVEuTllTRTpJQk0uSVFfU1RfREVCVF9JU1NVRUQuMjAwMC4wNi8wMy8yMDI2Li4uVVNELkgBAAAA3rYBAAMAAAAAAO5p0b3Ne94IbMURL6J83gg5Q0lRLk5ZU0U6SUJNLklRX1RPVEFMX0RFQlRfSVNTVUVELjIwMDAuMDYvMDMvMjAyNi4uLlVTRC5IAQAAAN62AQACAAAABDgzOTEBCAAA</t>
  </si>
  <si>
    <t>AAUAAAABMQEAAAALLTE5MDQ4NjA2NTcDAAAAAzE2MAIAAAAEMjE2MQQAAAABMAcAAAAIMy82LzIwMjYIAAAACjEyLzMxLzIwMjUJAAAAATDuadG9zXveCB+9Dy+ifN4INkNJUS5OWVNFOklCTS5JUV9TVF9ERUJUX1JFUEFJRC4yMDAwLjA2LzAzLzIwMjYuLi5VU0QuSAEAAADetgEAAgAAAAMtMjkBCAAAAAUAAAABMQEAAAALLTE5MDQ4NjA2NTcDAAAAAzE2MAIAAAAEMjA0NAQAAAABMAcAAAAIMy82LzIwMjYIAAAACjEyLzMxLzIwMjUJAAAAATDuadG9zXveCDngGS+ifN4INkNJUS5OWVNFOklCTS5JUV9MVF9ERUJUX1JFUEFJRC4yMDAwLjA2LzAzLzIwMjYuLi5VU0QuSAEAAADetgEAAgAAAAUtNTQ4OQEIAAAABQAAAAExAQAAAAstMTkwNDg2MDY1NwMAAAADMTYwAgAAAAQyMDM2BAAAAAEwBwAAAAgzLzYvMjAyNggAAAAKMTIvMzEvMjAyNQkAAAABMO5p0b3Ne94IIiwLL6J83gg5Q0lRLk5ZU0U6SUJNLklRX1RPVEFMX0RFQlRfUkVQQUlELjIwMDAuMDYvMDMvMjAyNi4uLlVTRC5IAQAAAN62AQACAAAABS01NTE4AQgAAAAFAAAAATEBAAAACy0xOTA0ODYwNjU3AwAAAAMxNjACAAAABDIxNjYEAAAAATAHAAAACDMvNi8yMDI2CAAAAAoxMi8zMS8yMDI1CQAAAAEw7mnRvc173gjeZiUvonzeCDVDSVEuTllTRTpJQk0uSVFfQ09NTU9OX0lTU1VFRC4yMDAwLjA2LzAzLzIwMjYuLi5VU0QuSAEAAADetgEAAgAA</t>
  </si>
  <si>
    <t>AAM3MTABCAAAAAUAAAABMQEAAAALLTE5MDQ4NjA2NTcDAAAAAzE2MAIAAAAEMjE2OQQAAAABMAcAAAAIMy82LzIwMjYIAAAACjEyLzMxLzIwMjUJAAAAATDuadG9zXveCE5lCi+ifN4IMkNJUS5OWVNFOklCTS5JUV9DT01NT05fUkVQLjIwMDAuMDYvMDMvMjAyNi4uLlVTRC5IAQAAAN62AQACAAAABS0xMDE4AQgAAAAFAAAAATEBAAAACy0xOTA0ODYwNjU3AwAAAAMxNjACAAAABDIxNjQEAAAAATAHAAAACDMvNi8yMDI2CAAAAAoxMi8zMS8yMDI1CQAAAAEw7mnRvc173ggg4xYvonzeCDNDSVEuTllTRTpJQk0uSVFfUFJFRl9JU1NVRUQuMjAwMC4wNi8wMy8yMDI2Li4uVVNELkgBAAAA3rYBAAMAAAAAAO5p0b3Ne94ITmUKL6J83ggwQ0lRLk5ZU0U6SUJNLklRX1BSRUZfUkVQLjIwMDAuMDYvMDMvMjAyNi4uLlVTRC5IAQAAAN62AQADAAAAAADuadG9zXveCCDjFi+ifN4IM0NJUS5OWVNFOklCTS5JUV9QUkVGX0RJVl9DRi4yMDAwLjA2LzAzLzIwMjYuLi5VU0QuSAEAAADetgEAAwAAAAAA7mnRvc173giHGxYvonzeCD9DSVEuTllTRTpJQk0uSVFfT1RIRVJfRklOQU5DRV9BQ1RfU1VQUEwuMjAwMC4wNi8wMy8yMDI2Li4uVVNELkgBAAAA3rYBAAIAAAAELTEzOQEIAAAABQAAAAExAQAAAAstMTkwNDg2MDY1NwMAAAADMTYwAgAAAAQyMDUwBAAAAAEwBwAAAAgzLzYvMjAyNggAAAAKMTIvMzEvMjAyNQkAAAAB</t>
  </si>
  <si>
    <t>MO5p0b3Ne94IhxsWL6J83ggqQ0lRLk5ZU0U6SUJNLklRX0ZYLjIwMDAuMDYvMDMvMjAyNi4uLlVTRC5IAQAAAN62AQACAAAAAzQxOAEIAAAABQAAAAExAQAAAAstMTkwNDg2MDY1NwMAAAADMTYwAgAAAAQyMTQ0BAAAAAEwBwAAAAgzLzYvMjAyNggAAAAKMTIvMzEvMjAyNQkAAAABMO5p0b3Ne94IWaYVL6J83gg7Q0lRLk5ZU0U6SUJNLklRX0RBX1NVUFBMX1BBUlRJQUxfQ0YuMjAwMC4wNi8wMy8yMDI2Li4uVVNELkgBAAAA3rYBAAMAAAAAAKyk0b3Ne94IlLMTL6J83ggyQ0lRLk5ZU0U6SUJNLklRX0RFUFJFX1NVUFAuMjAwMC4wNi8wMy8yMDI2Li4uVVNELkgBAAAA3rYBAAMAAAAAAKyk0b3Ne94Iz84UL6J83ggvQ0lRLk5ZU0U6SUJNLklRX0RFUF9SVUEuMjAwMC4wNi8wMy8yMDI2Li4uVVNELkgBAAAA3rYBAAIAAAADOTAwAQgAAAAFAAAAATEBAAAACy0xOTA0ODYwNjU3AwAAAAMxNjACAAAABTQ4MzU3BAAAAAEwBwAAAAgzLzYvMjAyNggAAAAKMTIvMzEvMjAyNQkAAAABMKyk0b3Ne94IhxsWL6J83gg+Q0lRLk5ZU0U6SUJNLklRX0RBX0NGX0VYQ0xfT1BFUl9MRUFTRVMuMjAwMC4wNi8wMy8yMDI2Li4uVVNELkgBAAAA3rYBAAIAAAAEMzU1MAEIAAAABQAAAAExAQAAAAstMTkwNDg2MDY1NwMAAAADMTYwAgAAAAU0ODk4NQQAAAABMAcAAAAIMy82LzIwMjYIAAAACjEyLzMxLzIwMjUJAAAAATCspNG9</t>
  </si>
  <si>
    <t>zXveCI41GS+ifN4INUNJUS5OWVNFOklCTS5JUV9FQklUX0VYQ0xfU0JDLjIwMDAuMDYvMDMvMjAyNi4uLlVTRC5IAQAAAN62AQACAAAABTE0MjgzAQgAAAAFAAAAATEBAAAACy0xOTA0ODYwNjU3AwAAAAMxNjACAAAABTI0MTM0BAAAAAEwBwAAAAgzLzYvMjAyNggAAAAKMTIvMzEvMjAyNQkAAAABMO/A2r3Ne94IiYMSL6J83ggtQ0lRLk5ZU0U6SUJNLklRX0VCSVRBLjIwMDAuMDYvMDMvMjAyNi4uLlVTRC5IAQAAAN62AQACAAAABTE0NzM0AQgAAAAFAAAAATEBAAAACy0xOTA0ODYwNjU3AwAAAAMxNjACAAAABjEwMDY4OQQAAAABMAcAAAAIMy82LzIwMjYIAAAACjEyLzMxLzIwMjUJAAAAATDvwNq9zXveCDPcIS+ifN4INENJUS5OWVNFOklCTS5JUV9FQklUQV9FUV9JTkMuMjAwMC4wNi8wMy8yMDI2Li4uVVNELkgBAAAA3rYBAAIAAAAFMTQ3MzQBCAAAAAUAAAABMQEAAAALLTE5MDQ4NjA2NTcDAAAAAzE2MAIAAAAFMjE2NzYEAAAAATAHAAAACDMvNi8yMDI2CAAAAAoxMi8zMS8yMDI1CQAAAAEw78Davc173ghFAwovonzeCD1DSVEuTllTRTpJQk0uSVFfRUJJVEFfRVFfSU5DX0VYQ0xfU0JDLjIwMDAuMDYvMDMvMjAyNi4uLlVTRC5IAQAAAN62AQACAAAABTE2NDQ5AQgAAAAFAAAAATEBAAAACy0xOTA0ODYwNjU3AwAAAAMxNjACAAAABTI0MTMyBAAAAAEwBwAAAAgzLzYvMjAyNggAAAAKMTIvMzEvMjAy</t>
  </si>
  <si>
    <t>NQkAAAABMO/A2r3Ne94IIqAmL6J83ggvQ0lRLk5ZU0U6SUJNLklRX0VCSVREQVIuMjAwMC4wNi8wMy8yMDI2Li4uVVNELkgBAAAA3rYBAAIAAAAFMTc0MjYBCAAAAAUAAAABMQEAAAALLTE5MDQ4NjA2NTcDAAAAAzE2MAIAAAAFMjE2NzQEAAAAATAHAAAACDMvNi8yMDI2CAAAAAoxMi8zMS8yMDI1CQAAAAEw78Davc173gh9RhEvonzeCDZDSVEuTllTRTpJQk0uSVFfRUJJVERBUl9FUV9JTkMuMjAwMC4wNi8wMy8yMDI2Li4uVVNELkgBAAAA3rYBAAIAAAAFMTg3MzQBCAAAAAUAAAABMQEAAAALLTE5MDQ4NjA2NTcDAAAAAzE2MAIAAAAFMjQxMjkEAAAAATAHAAAACDMvNi8yMDI2CAAAAAoxMi8zMS8yMDI1CQAAAAEw78Davc173gjETxsvonzeCD9DSVEuTllTRTpJQk0uSVFfRUJJVERBUl9FUV9JTkNfRVhDTF9TQkMuMjAwMC4wNi8wMy8yMDI2Li4uVVNELkgBAAAA3rYBAAIAAAAFMTkxNDEBCAAAAAUAAAABMQEAAAALLTE5MDQ4NjA2NTcDAAAAAzE2MAIAAAAFMjQxMzMEAAAAATAHAAAACDMvNi8yMDI2CAAAAAoxMi8zMS8yMDI1CQAAAAEw78Davc173ghxNh8vonzeCDhDSVEuTllTRTpJQk0uSVFfRUJJVERBUl9FWENMX1NCQy4yMDAwLjA2LzAzLzIwMjYuLi5VU0QuSAEAAADetgEAAgAAAAUxOTE0MQEIAAAABQAAAAExAQAAAAstMTkwNDg2MDY1NwMAAAADMTYwAgAAAAUyNDEzNwQAAAABMAcAAAAIMy82</t>
  </si>
  <si>
    <t>LzIwMjYIAAAACjEyLzMxLzIwMjUJAAAAATDvwNq9zXveCOzAGi+ifN4IOUNJUS5OWVNFOklCTS5JUV9GRUVTX09USEVSX0lOQ09NRS4yMDAwLjA2LzAzLzIwMjYuLi5VU0QuSAEAAADetgEAAwAAAAAA78Davc173gjoTCAvonzeCCpDSVEuTllTRTpJQk0uSVFfU0FNRV9TVE9SRS4yMDAwLjA2LzAzLzIwMjYBAAAA3rYBAAMAAAAAADcUyk+dfN4I7MAaL6J83gg9Q0lRLk5ZU0U6SUJNLklRX1RPVEFMX1JFVl9BU19SRVBPUlRFRC4yMDAwLjA2LzAzLzIwMjYuLi5VU0QuSAEAAADetgEAAgAAAAU2NzUzNQEIAAAABQAAAAExAQAAAAstMTkwNDg2MDY1NwMAAAADMTYwAgAAAAMzMzkEAAAAATAHAAAACDMvNi8yMDI2CAAAAAoxMi8zMS8yMDI1CQAAAAEw78Davc173gg+Ig4vonzeCDpDSVEuTllTRTpJQk0uSVFfQVNfUkVQT1JURURfRUJJVERBLjIwMDAuMDYvMDMvMjAyNi4uLlVTRC5IAQAAAN62AQADAAAAAADvwNq9zXveCG6TFy+ifN4IQUNJUS5OWVNFOklCTS5JUV9FQVJOSU5HX1BBUkVOVF9FWENMX0VYVFJBLjIwMDAuMDYvMDMvMjAyNi4uLlVTRC5IAQAAAN62AQACAAAABTEwNTcxAQgAAAAFAAAAATEBAAAACy0xOTA0ODYwNjU3AwAAAAMxNjACAAAABTQxNTk2BAAAAAEwBwAAAAgzLzYvMjAyNggAAAAKMTIvMzEvMjAyNQkAAAABMO/A2r3Ne94IbDUkL6J83ggvQ0lRLk5ZU0U6SUJNLklRX05JX1NGQVMu</t>
  </si>
  <si>
    <t>MjAwMC4wNi8wMy8yMDI2Li4uVVNELkgBAAAA3rYBAAMAAAAAAO/A2r3Ne94Imx4bL6J83gg3Q0lRLk5ZU0U6SUJNLklRX0lOVEVSRVNUX0lOQ09NRS4yMDAwLjA2LzAzLzIwMjYuLi5VU0QuSAEAAADetgEAAgAAAAM2NDUBCAAAAAUAAAABMQEAAAALLTE5MDQ4NjA2NTcDAAAAAzE2MAIAAAADMjEwBAAAAAEwBwAAAAgzLzYvMjAyNggAAAAKMTIvMzEvMjAyNQkAAAABMO/A2r3Ne94IiTQQL6J83gg5Q0lRLk5ZU0U6SUJNLklRX0lOVkVTVE1FTlRfSU5DT01FLjIwMDAuMDYvMDMvMjAyNi4uLlVTRC5IAQAAAN62AQADAAAAAADvwNq9zXveCCzSJC+ifN4IP0NJUS5OWVNFOklCTS5JUV9FWENJU0VfVEFYRVNfSU5DTF9TQUxFUy4yMDAwLjA2LzAzLzIwMjYuLi5VU0QuSAEAAADetgEAAwAAAAAA78Davc173giFFScvonzeCDtDSVEuTllTRTpJQk0uSVFfQ1VSUl9ET01FU1RJQ19UQVhFUy4yMDAwLjA2LzAzLzIwMjYuLi5VU0QuSAEAAADetgEAAgAAAAUtMTU4NwEIAAAABQAAAAExAQAAAAstMTkwNDg2MDY1NwMAAAADMTYwAgAAAAQzMDI3BAAAAAEwBwAAAAgzLzYvMjAyNggAAAAKMTIvMzEvMjAyNQkAAAABMO/A2r3Ne94I640lL6J83gg6Q0lRLk5ZU0U6SUJNLklRX0NVUlJfRk9SRUlHTl9UQVhFUy4yMDAwLjA2LzAzLzIwMjYuLi5VU0QuSAEAAADetgEAAgAAAAQyMzAzAQgAAAAFAAAAATEBAAAACy0xOTA0</t>
  </si>
  <si>
    <t>ODYwNjU3AwAAAAMxNjACAAAABDMwMzAEAAAAATAHAAAACDMvNi8yMDI2CAAAAAoxMi8zMS8yMDI1CQAAAAEw78Davc173giFQRIvonzeCDJDSVEuTllTRTpJQk0uSVFfQ1VSUl9UQVhFUy4yMDAwLjA2LzAzLzIwMjYuLi5VU0QuSAEAAADetgEAAgAAAAM3MTYBCAAAAAUAAAABMQEAAAALLTE5MDQ4NjA2NTcDAAAAAzE2MAIAAAAFMzUzODMEAAAAATAHAAAACDMvNi8yMDI2CAAAAAoxMi8zMS8yMDI1CQAAAAEw78Davc173giSPiIvonzeCD9DSVEuTllTRTpJQk0uSVFfREVGRVJSRURfRE9NRVNUSUNfVEFYRVMuMjAwMC4wNi8wMy8yMDI2Li4uVVNELkgBAAAA3rYBAAIAAAAELTI0OQEIAAAABQAAAAExAQAAAAstMTkwNDg2MDY1NwMAAAADMTYwAgAAAAQzMDU0BAAAAAEwBwAAAAgzLzYvMjAyNggAAAAKMTIvMzEvMjAyNQkAAAABMO/A2r3Ne94INNwJL6J83gg+Q0lRLk5ZU0U6SUJNLklRX0RFRkVSUkVEX0ZPUkVJR05fVEFYRVMuMjAwMC4wNi8wMy8yMDI2Li4uVVNELkgBAAAA3rYBAAIAAAAELTcwOAEIAAAABQAAAAExAQAAAAstMTkwNDg2MDY1NwMAAAADMTYwAgAAAAQzMDU1BAAAAAEwBwAAAAgzLzYvMjAyNggAAAAKMTIvMzEvMjAyNQkAAAABMO/A2r3Ne94ICq0eL6J83ghBQ0lRLk5ZU0U6SUJNLklRX05PTlJFQ1VSUklOR19JTkNPTUVfVEFYRVMuMjAwMC4wNi8wMy8yMDI2Li4uVVNELkgBAAAA3rYB</t>
  </si>
  <si>
    <t>AAIAAAAFLTExNjEBCAAAAAUAAAABMQEAAAALLTE5MDQ4NjA2NTcDAAAAAzE2MAIAAAAFNDg4MzkEAAAAATAHAAAACDMvNi8yMDI2CAAAAAoxMi8zMS8yMDI1CQAAAAEw78Davc173giVIA8vonzeCC9DSVEuTllTRTpJQk0uSVFfTklfTk9STS4yMDAwLjA2LzAzLzIwMjYuLi5VU0QuSAEAAADetgEAAgAAAAg2OTc0LjM3NQEIAAAABQAAAAExAQAAAAstMTkwNDg2MDY1NwMAAAADMTYwAgAAAAQ0Mzc4BAAAAAEwBwAAAAgzLzYvMjAyNggAAAAKMTIvMzEvMjAyNQkAAAABMO/A2r3Ne94IcYQfL6J83ggwQ0lRLk5ZU0U6SUJNLklRX0RJTFVUX05JLjIwMDAuMDYvMDMvMjAyNi4uLlVTRC5IAQAAAN62AQACAAAACzEwNTY4LjI0MjA0AQgAAAAFAAAAATEBAAAACy0xOTA0ODYwNjU3AwAAAAMxNjACAAAABDM1MjIEAAAAATAHAAAACDMvNi8yMDI2CAAAAAoxMi8zMS8yMDI1CQAAAAEw78Davc173ghEFyYvonzeCDxDSVEuTllTRTpJQk0uSVFfQ0FQSVRBTElaRURfSU5URVJFU1QuMjAwMC4wNi8wMy8yMDI2Li4uVVNELkgBAAAA3rYBAAIAAAABNAEIAAAABQAAAAExAQAAAAstMTkwNDg2MDY1NwMAAAADMTYwAgAAAAQzMDMyBAAAAAEwBwAAAAgzLzYvMjAyNggAAAAKMTIvMzEvMjAyNQkAAAABMO/A2r3Ne94IqYwiL6J83ghJQ0lRLk5ZU0U6SUJNLklRX0lOVEVSRVNUX0VYUF9MRUFTRV9MSUFCSUxJVFlfREVCVC4y</t>
  </si>
  <si>
    <t>MDAwLjA2LzAzLzIwMjYuLi5VU0QuSAEAAADetgEAAwAAAAAA9+favc173ggC8CUvonzeCDhDSVEuTllTRTpJQk0uSVFfSU5UX0VYUF9JTkNMX0NBUC4yMDAwLjA2LzAzLzIwMjYuLi5VU0QuSAEAAADetgEAAgAAAAQxOTM5AQgAAAAFAAAAATEBAAAACy0xOTA0ODYwNjU3AwAAAAMxNjACAAAABTIxODYxBAAAAAEwBwAAAAgzLzYvMjAyNggAAAAKMTIvMzEvMjAyNQkAAAABMPfn2r3Ne94I4ZUjL6J83gg7Q0lRLk5ZU0U6SUJNLklRX05PTkNBU0hfUEVOU0lPTl9FWFAuMjAwMC4wNi8wMy8yMDI2Li4uVVNELkgBAAAA3rYBAAIAAAADLTQ5AQgAAAAFAAAAATEBAAAACy0xOTA0ODYwNjU3AwAAAAMxNjACAAAABTIxNjc4BAAAAAEwBwAAAAgzLzYvMjAyNggAAAAKMTIvMzEvMjAyNQkAAAABMPfn2r3Ne94IPiIOL6J83ggxQ0lRLk5ZU0U6SUJNLklRX0RBX0VCSVREQS4yMDAwLjA2LzAzLzIwMjYuLi5VU0QuSAEAAADetgEAAgAAAAQzNTUwAQgAAAAFAAAAATEBAAAACy0xOTA0ODYwNjU3AwAAAAMxNjACAAAABDIyMDYEAAAAATAHAAAACDMvNi8yMDI2CAAAAAoxMi8zMS8yMDI1CQAAAAEw9+favc173ggybBcvonzeCEdDSVEuTllTRTpJQk0uSVFfRElTVFJJQlVUQUJMRV9DQVNIX1NUQU5EQVJESVpFRC4yMDAwLjA2LzAzLzIwMjYuLi5VU0QuSAEAAADetgEAAwAAAAAA9+favc173ghxhB8vonzeCD9DSVEuTllT</t>
  </si>
  <si>
    <t>RTpJQk0uSVFfRElTVFJJQlVUQUJMRV9DQVNIX1NIQVJFU19CQVNJQy4yMDAwLjA2LzAzLzIwMjYBAAAA3rYBAAMAAAAAADcUyk+dfN4IJ3oaL6J83ghBQ0lRLk5ZU0U6SUJNLklRX0RJU1RSSUJVVEFCTEVfQ0FTSF9TSEFSRVNfRElMVVRFRC4yMDAwLjA2LzAzLzIwMjYBAAAA3rYBAAMAAAAAADcUyk+dfN4IiTQQL6J83gg+Q0lRLk5ZU0U6SUJNLklRX0FOTlVfRElTVFJJQlVUSU9OX1VOSVQuMjAwMC4wNi8wMy8yMDI2Li4uVVNELkgBAAAA3rYBAAMAAAAAAPfn2r3Ne94INiUhL6J83ggyQ0lRLk5ZU0U6SUJNLklRX0NPTU1PTl9ESVYuMjAwMC4wNi8wMy8yMDI2Li4uVVNELkgBAAAA3rYBAAIAAAAENjI1NQD359q9zXveCA1YFS+ifN4IL0NJUS5OWVNFOklCTS5JUV9FRkZFQ1RfVEFYX1JBVEUuMjAwMC4wNi8wMy8yMDI2AQAAAN62AQADAAAAAk5NAQgAAAAFAAAAATEBAAAACy0xOTA0ODYwNjU3AwAAAAMxNjACAAAABDQzNzYEAAAAATAHAAAACDMvNi8yMDI2CAAAAAoxMi8zMS8yMDI1CQAAAAEwNxTKT5183ghOtCEvonzeCCxDSVEuTllTRTpJQk0uSVFfUEFZT1VUX1JBVElPLjIwMDAuMDYvMDMvMjAyNgEAAADetgEAAgAAAAc1OS4wNDg0AQgAAAAFAAAAATEBAAAACy0xOTA0ODYwNjU3AwAAAAMxNjACAAAABDQzNzcEAAAAATAHAAAACDMvNi8yMDI2CAAAAAoxMi8zMS8yMDI1CQAAAAEwNxTKT5183giF</t>
  </si>
  <si>
    <t>QRIvonzeCCtDSVEuTllTRTpJQk0uSVFfRElDLjIwMDAuMDYvMDMvMjAyNi4uLlVTRC5IAQAAAN62AQADAAAAAAD359q9zXveCEdlJi+ifN4IM0NJUS5OWVNFOklCTS5JUV9BRFZFUlRJU0lORy4yMDAwLjA2LzAzLzIwMjYuLi5VU0QuSAEAAADetgEAAgAAAAQxMTI5AQgAAAAFAAAAATEBAAAACy0xOTA0ODYwNjU3AwAAAAMxNjACAAAABDMwMTMEAAAAATAHAAAACDMvNi8yMDI2CAAAAAoxMi8zMS8yMDI1CQAAAAEw9+favc173ggnehovonzeCDFDSVEuTllTRTpJQk0uSVFfTUFSS0VUSU5HLjIwMDAuMDYvMDMvMjAyNi4uLlVTRC5IAQAAAN62AQADAAAAAAD359q9zXveCCu1CS+ifN4IN0NJUS5OWVNFOklCTS5JUV9TQUxFU19NQVJLRVRJTkcuMjAwMC4wNi8wMy8yMDI2Li4uVVNELkgBAAAA3rYBAAIAAAAEMTEyOQEIAAAABQAAAAExAQAAAAstMTkwNDg2MDY1NwMAAAADMTYwAgAAAAUyMTU2MQQAAAABMAcAAAAIMy82LzIwMjYIAAAACjEyLzMxLzIwMjUJAAAAATD359q9zXveCIlgIS+ifN4IMUNJUS5OWVNFOklCTS5JUV9SRF9FWFBfRk4uMjAwMC4wNi8wMy8yMDI2Li4uVVNELkgBAAAA3rYBAAIAAAAEODMxMgEIAAAABQAAAAExAQAAAAstMTkwNDg2MDY1NwMAAAADMTYwAgAAAAQzMTY4BAAAAAEwBwAAAAgzLzYvMjAyNggAAAAKMTIvMzEvMjAyNQkAAAABMPfn2r3Ne94I7DwTL6J83gg5Q0lRLk5ZU0U6</t>
  </si>
  <si>
    <t>SUJNLklRX05FVF9SRU5UQUxfRVhQX0ZOLjIwMDAuMDYvMDMvMjAyNi4uLlVTRC5IAQAAAN62AQACAAAABDEzMDgBCAAAAAUAAAABMQEAAAALLTE5MDQ4NjA2NTcDAAAAAzE2MAIAAAAEMzE3MAQAAAABMAcAAAAIMy82LzIwMjYIAAAACjEyLzMxLzIwMjUJAAAAATD359q9zXveCCZmIi+ifN4INkNJUS5OWVNFOklCTS5JUV9ORVRfUkVOVEFMX0VYUC4yMDAwLjA2LzAzLzIwMjYuLi5VU0QuSAEAAADetgEAAwAAAAAA9+favc173ghxhB8vonzeCD1DSVEuTllTRTpJQk0uSVFfTkVUX1JFTlRBTF9FWFBfU1VQUExFLjIwMDAuMDYvMDMvMjAyNi4uLlVTRC5IAQAAAN62AQACAAAABDEzMDgBCAAAAAUAAAABMQEAAAALLTE5MDQ4NjA2NTcDAAAAAzE2MAIAAAAFMjQyNjMEAAAAATAHAAAACDMvNi8yMDI2CAAAAAoxMi8zMS8yMDI1CQAAAAEw9+favc173giZ5xgvonzeCDZDSVEuTllTRTpJQk0uSVFfTUlOSU1VTV9SRU5UQUwuMjAwMC4wNi8wMy8yMDI2Li4uVVNELkgBAAAA3rYBAAMAAAAAAPfn2r3Ne94I6EwgL6J83gg0Q0lRLk5ZU0U6SUJNLklRX09USEVSX1JFTlRBTC4yMDAwLjA2LzAzLzIwMjYuLi5VU0QuSAEAAADetgEAAwAAAAAA9+favc173gjmuRsvonzeCDVDSVEuTllTRTpJQk0uSVFfQUlSQ1JBRlRfUkVOVC4yMDAwLjA2LzAzLzIwMjYuLi5VU0QuSAEAAADetgEAAwAAAAAA9+favc173gh7ewsvonze</t>
  </si>
  <si>
    <t>CEJDSVEuTllTRTpJQk0uSVFfREVQUkVDSUFUSU9OX1JFTlRBTF9BU1NFVFMuMjAwMC4wNi8wMy8yMDI2Li4uVVNELkgBAAAA3rYBAAMAAAAAAPfn2r3Ne94IMmwXL6J83gg0Q0lRLk5ZU0U6SUJNLklRX01BSU5UX1JFUEFJUi4yMDAwLjA2LzAzLzIwMjYuLi5VU0QuSAEAAADetgEAAwAAAAAA9+favc173giMPBQvonzeCEBDSVEuTllTRTpJQk0uSVFfSU1QVVRfT1BFUl9MRUFTRV9JTlRfRVhQLjIwMDAuMDYvMDMvMjAyNi4uLlVTRC5IAQAAAN62AQACAAAACjMyOS44OTg1MjgBCAAAAAUAAAABMQEAAAALLTE5MDQ4NjA2NTcDAAAAAzE2MAIAAAAFMjE2NzIEAAAAATAHAAAACDMvNi8yMDI2CAAAAAoxMi8zMS8yMDI1CQAAAAEw9+favc173gjkgyQvonzeCD1DSVEuTllTRTpJQk0uSVFfSU1QVVRfT1BFUl9MRUFTRV9ERVBSLjIwMDAuMDYvMDMvMjAyNi4uLlVTRC5IAQAAAN62AQACAAAACjk3OC4xMDE0NzIBCAAAAAUAAAABMQEAAAALLTE5MDQ4NjA2NTcDAAAAAzE2MAIAAAAFMjE2NzMEAAAAATAHAAAACDMvNi8yMDI2CAAAAAoxMi8zMS8yMDI1CQAAAAEw9+favc173giADRAvonzeCD9DSVEuTllTRTpJQk0uSVFfU0FMQVJJRVNfT1RIRVJfQkVORUZJVFMuMjAwMC4wNi8wMy8yMDI2Li4uVVNELkgBAAAA3rYBAAMAAAAAAAgP273Ne94IDYYeL6J83gg1Q0lRLk5ZU0U6SUJNLklRX01FUkdFUl9TVVBQTEUu</t>
  </si>
  <si>
    <t>MjAwMC4wNi8wMy8yMDI2Li4uVVNELkgBAAAA3rYBAAMAAAAAAAgP273Ne94I4jAVL6J83gg8Q0lRLk5ZU0U6SUJNLklRX0lNUEFJUk1FTlRfR1dfU1VQUExFLjIwMDAuMDYvMDMvMjAyNi4uLlVTRC5IAQAAAN62AQADAAAAAAAID9u9zXveCCZmIi+ifN4IPkNJUS5OWVNFOklCTS5JUV9BU1NFVF9XUklURURPV05fU1VQUExFLjIwMDAuMDYvMDMvMjAyNi4uLlVTRC5IAQAAAN62AQADAAAAAAAID9u9zXveCC4tEi+ifN4IM0NJUS5OWVNFOklCTS5JUV9JUFJEX1NVUFBMRS4yMDAwLjA2LzAzLzIwMjYuLi5VU0QuSAEAAADetgEAAwAAAAAACA/bvc173giNNx4vonzeCDhDSVEuTllTRTpJQk0uSVFfR0FJTl9CQVJHQUlOX0FDUS4yMDAwLjA2LzAzLzIwMjYuLi5VU0QuSAEAAADetgEAAwAAAAAACA/bvc173ggVjgkvonzeCD9DSVEuTllTRTpJQk0uSVFfR0FJTl9CQVJHQUlOX0FDUV9TVVBQTEUuMjAwMC4wNi8wMy8yMDI2Li4uVVNELkgBAAAA3rYBAAMAAAAAAAgP273Ne94Imx4bL6J83gg7Q0lRLk5ZU0U6SUJNLklRX0xFR0FMX1NFVFRMRV9TVVBQTEUuMjAwMC4wNi8wMy8yMDI2Li4uVVNELkgBAAAA3rYBAAMAAAAAAAgP273Ne94Iqx8RL6J83gg8Q0lRLk5ZU0U6SUJNLklRX09USEVSX1VOVVNVQUxfU1VQUExFLjIwMDAuMDYvMDMvMjAyNi4uLlVTRC5IAQAAAN62AQADAAAAAAAID9u9zXveCEdlJi+ifN4I</t>
  </si>
  <si>
    <t>PENJUS5OWVNFOklCTS5JUV9UT1RBTF9VTlVTVUFMX1NVUFBMRS4yMDAwLjA2LzAzLzIwMjYuLi5VU0QuSAEAAADetgEAAwAAAAAACA/bvc173gibtQovonzeCDlDSVEuTllTRTpJQk0uSVFfTkVHQVRJVkVfR1dfQU1PUlQuMjAwMC4wNi8wMy8yMDI2Li4uVVNELkgBAAAA3rYBAAMAAAAAAAgP273Ne94IqGkWL6J83gg4Q0lRLk5ZU0U6SUJNLklRX1NUT0NLX0JBU0VEX0NPR1MuMjAwMC4wNi8wMy8yMDI2Li4uVVNELkgBAAAA3rYBAAIAAAADMjY5AQgAAAAFAAAAATEBAAAACy0xOTA0ODYwNjU3AwAAAAMxNjACAAAABTIyNjc0BAAAAAEwBwAAAAgzLzYvMjAyNggAAAAKMTIvMzEvMjAyNQkAAAABMAgP273Ne94IR2UmL6J83gg2Q0lRLk5ZU0U6SUJNLklRX1NUT0NLX0JBU0VEX1JELjIwMDAuMDYvMDMvMjAyNi4uLlVTRC5IAQAAAN62AQACAAAAAzU0MgEIAAAABQAAAAExAQAAAAstMTkwNDg2MDY1NwMAAAADMTYwAgAAAAUyMjY3OAQAAAABMAcAAAAIMy82LzIwMjYIAAAACjEyLzMxLzIwMjUJAAAAATAID9u9zXveCPDgIi+ifN4IK0NJUS5OWVNFOklCTS5JUV9SRVYuMjAwMC4wNi8wMy8yMDI2Li4uVVNELkgBAAAA3rYBAAIAAAAFNjY3OTkBCAAAAAUAAAABMQEAAAALLTE5MDQ4NjA2NTcDAAAAAzE2MAIAAAADMTEyBAAAAAEwBwAAAAgzLzYvMjAyNggAAAAKMTIvMzEvMjAyNQkAAAABMCZpAr7Ne94IUqoc</t>
  </si>
  <si>
    <t>L6J83ggzQ0lRLk5ZU0U6SUJNLklRX0ZJTl9ESVZfUkVWLjIwMDAuMDYvMDMvMjAyNi4uLlVTRC5IAQAAAN62AQACAAAAAzczNwEIAAAABQAAAAExAQAAAAstMTkwNDg2MDY1NwMAAAADMTYwAgAAAAI1MgQAAAABMAcAAAAIMy82LzIwMjYIAAAACjEyLzMxLzIwMjUJAAAAATAmaQK+zXveCLjqEi+ifN4IM0NJUS5OWVNFOklCTS5JUV9JTlNfRElWX1JFVi4yMDAwLjA2LzAzLzIwMjYuLi5VU0QuSAEAAADetgEAAwAAAAAAJmkCvs173gh3vSMvonzeCDdDSVEuTllTRTpJQk0uSVFfR0FJTl9BU1NFVFNfUkVWLjIwMDAuMDYvMDMvMjAyNi4uLlVTRC5IAQAAAN62AQADAAAAAAAmaQK+zXveCHe9Iy+ifN4IN0NJUS5OWVNFOklCTS5JUV9HQUlOX0lOVkVTVF9SRVYuMjAwMC4wNi8wMy8yMDI2Li4uVVNELkgBAAAA3rYBAAMAAAAAACZpAr7Ne94IS2YaL6J83gg3Q0lRLk5ZU0U6SUJNLklRX09USEVSX1JFVl9TVVBQTC4yMDAwLjA2LzAzLzIwMjYuLi5VU0QuSAEAAADetgEAAgAAAAItMQEIAAAABQAAAAExAQAAAAstMTkwNDg2MDY1NwMAAAADMTYwAgAAAAI5MAQAAAABMAcAAAAIMy82LzIwMjYIAAAACjEyLzMxLzIwMjUJAAAAATAmaQK+zXveCAIEGy+ifN4ILENJUS5OWVNFOklCTS5JUV9DT0dTLjIwMDAuMDYvMDMvMjAyNi4uLlVTRC5IAQAAAN62AQACAAAABTI3ODM2AQgAAAAFAAAAATEBAAAACy0xOTA0ODYw</t>
  </si>
  <si>
    <t>NjU3AwAAAAMxNjACAAAAAjM0BAAAAAEwBwAAAAgzLzYvMjAyNggAAAAKMTIvMzEvMjAyNQkAAAABMCZpAr7Ne94IYpcOL6J83ggzQ0lRLk5ZU0U6SUJNLklRX0ZJTl9ESVZfRVhQLjIwMDAuMDYvMDMvMjAyNi4uLlVTRC5IAQAAAN62AQACAAAAAzQwMwEIAAAABQAAAAExAQAAAAstMTkwNDg2MDY1NwMAAAADMTYwAgAAAAI1MQQAAAABMAcAAAAIMy82LzIwMjYIAAAACjEyLzMxLzIwMjUJAAAAATAmaQK+zXveCALwJS+ifN4IM0NJUS5OWVNFOklCTS5JUV9JTlNfRElWX0VYUC4yMDAwLjA2LzAzLzIwMjYuLi5VU0QuSAEAAADetgEAAwAAAAAAJmkCvs173giCmyAvonzeCDdDSVEuTllTRTpJQk0uSVFfRklOX0RJVl9JTlRfRVhQLjIwMDAuMDYvMDMvMjAyNi4uLlVTRC5IAQAAAN62AQADAAAAAAAmaQK+zXveCALwJS+ifN4IKkNJUS5OWVNFOklCTS5JUV9HUC4yMDAwLjA2LzAzLzIwMjYuLi5VU0QuSAEAAADetgEAAgAAAAUzOTI5NgEIAAAABQAAAAExAQAAAAstMTkwNDg2MDY1NwMAAAADMTYwAgAAAAIxMAQAAAABMAcAAAAIMy82LzIwMjYIAAAACjEyLzMxLzIwMjUJAAAAATAmaQK+zXveCD5uHS+ifN4IMUNJUS5OWVNFOklCTS5JUV9TR0FfU1VQUEwuMjAwMC4wNi8wMy8yMDI2Li4uVVNELkgBAAAA3rYBAAIAAAAFMTkzODABCAAAAAUAAAABMQEAAAALLTE5MDQ4NjA2NTcDAAAAAzE2MAIAAAADMTAyBAAA</t>
  </si>
  <si>
    <t>AAEwBwAAAAgzLzYvMjAyNggAAAAKMTIvMzEvMjAyNQkAAAABMCZpAr7Ne94IHKoQL6J83gg1Q0lRLk5ZU0U6SUJNLklRX0VYUExPUkVfRFJJTEwuMjAwMC4wNi8wMy8yMDI2Li4uVVNELkgBAAAA3rYBAAMAAAAAACZpAr7Ne94IGA8fL6J83gg2Q0lRLk5ZU0U6SUJNLklRX1BST1ZfQkFEX0RFQlRTLjIwMDAuMDYvMDMvMjAyNi4uLlVTRC5IAQAAAN62AQADAAAAAAAmaQK+zXveCIUVJy+ifN4IM0NJUS5OWVNFOklCTS5JUV9TVE9DS19CQVNFRC4yMDAwLjA2LzAzLzIwMjYuLi5VU0QuSAEAAADetgEAAwAAAAAAJmkCvs173gh3vB0vonzeCDVDSVEuTllTRTpJQk0uSVFfUFJFX09QRU5fQ09TVC4yMDAwLjA2LzAzLzIwMjYuLi5VU0QuSAEAAADetgEAAwAAAAAAJmkCvs173ghLZhovonzeCC5DSVEuTllTRTpJQk0uSVFfUkRfRVhQLjIwMDAuMDYvMDMvMjAyNi4uLlVTRC5IAQAAAN62AQACAAAABDgzMTIBCAAAAAUAAAABMQEAAAALLTE5MDQ4NjA2NTcDAAAAAzE2MAIAAAADMTAwBAAAAAEwBwAAAAgzLzYvMjAyNggAAAAKMTIvMzEvMjAyNQkAAAABMCZpAr7Ne94IZ9EQL6J83ggwQ0lRLk5ZU0U6SUJNLklRX0RBX1NVUFBMLjIwMDAuMDYvMDMvMjAyNi4uLlVTRC5IAQAAAN62AQADAAAAAAAmaQK+zXveCEVSGi+ifN4INkNJUS5OWVNFOklCTS5JUV9HV19JTlRBTl9BTU9SVC4yMDAwLjA2LzAzLzIwMjYuLi5V</t>
  </si>
  <si>
    <t>U0QuSAEAAADetgEAAwAAAAAAJmkCvs173gitXCQvonzeCDJDSVEuTllTRTpJQk0uSVFfSU1QQUlSX09JTC4yMDAwLjA2LzAzLzIwMjYuLi5VU0QuSAEAAADetgEAAwAAAAAAJmkCvs173ggCBBsvonzeCDJDSVEuTllTRTpJQk0uSVFfT1RIRVJfT1BFUi4yMDAwLjA2LzAzLzIwMjYuLi5VU0QuSAEAAADetgEAAgAAAAQtOTY0AQgAAAAFAAAAATEBAAAACy0xOTA0ODYwNjU3AwAAAAMxNjACAAAAAzI2MAQAAAABMAcAAAAIMy82LzIwMjYIAAAACjEyLzMxLzIwMjUJAAAAATAmaQK+zXveCCDcJS+ifN4IOENJUS5OWVNFOklCTS5JUV9UT1RBTF9PVEhFUl9PUEVSLjIwMDAuMDYvMDMvMjAyNi4uLlVTRC5IAQAAAN62AQACAAAABTI2NzI4AQgAAAAFAAAAATEBAAAACy0xOTA0ODYwNjU3AwAAAAMxNjACAAAAAzM4MAQAAAABMAcAAAAIMy82LzIwMjYIAAAACjEyLzMxLzIwMjUJAAAAATAmaQK+zXveCNrVEi+ifN4IMENJUS5OWVNFOklCTS5JUV9PUEVSX0lOQy4yMDAwLjA2LzAzLzIwMjYuLi5VU0QuSAEAAADetgEAAgAAAAUxMjU2OAEIAAAABQAAAAExAQAAAAstMTkwNDg2MDY1NwMAAAADMTYwAgAAAAIyMQQAAAABMAcAAAAIMy82LzIwMjYIAAAACjEyLzMxLzIwMjUJAAAAATAmaQK+zXveCCDcJS+ifN4INENJUS5OWVNFOklCTS5JUV9JTlRFUkVTVF9FWFAuMjAwMC4wNi8wMy8yMDI2Li4uVVNELkgBAAAA3rYB</t>
  </si>
  <si>
    <t>AAIAAAAFLTE5MzUBCAAAAAUAAAABMQEAAAALLTE5MDQ4NjA2NTcDAAAAAzE2MAIAAAACODIEAAAAATAHAAAACDMvNi8yMDI2CAAAAAoxMi8zMS8yMDI1CQAAAAEwJmkCvs173giCmyAvonzeCDtDSVEuTllTRTpJQk0uSVFfSU5URVJFU1RfSU5WRVNUX0lOQy4yMDAwLjA2LzAzLzIwMjYuLi5VU0QuSAEAAADetgEAAgAAAAM2NDUBCAAAAAUAAAABMQEAAAALLTE5MDQ4NjA2NTcDAAAAAzE2MAIAAAACNjUEAAAAATAHAAAACDMvNi8yMDI2CAAAAAoxMi8zMS8yMDI1CQAAAAEwJmkCvs173ghxNh8vonzeCDJDSVEuTllTRTpJQk0uSVFfSU5DX0VRVUlUWS4yMDAwLjA2LzAzLzIwMjYuLi5VU0QuSAEAAADetgEAAwAAAAAAJmkCvs173giS7iYvonzeCDVDSVEuTllTRTpJQk0uSVFfQ1VSUkVOQ1lfR0FJTi4yMDAwLjA2LzAzLzIwMjYuLi5VU0QuSAEAAADetgEAAgAAAAQtMjQ0AQgAAAAFAAAAATEBAAAACy0xOTA0ODYwNjU3AwAAAAMxNjACAAAAAjM4BAAAAAEwBwAAAAgzLzYvMjAyNggAAAAKMTIvMzEvMjAyNQkAAAABMCZpAr7Ne94IM9whL6J83ghAQ0lRLk5ZU0U6SUJNLklRX09USEVSX05PTl9PUEVSX0VYUF9TVVBQTC4yMDAwLjA2LzAzLzIwMjYuLi5VU0QuSAEAAADetgEAAgAAAAMxMjUBCAAAAAUAAAABMQEAAAALLTE5MDQ4NjA2NTcDAAAAAzE2MAIAAAACODUEAAAAATAHAAAACDMvNi8yMDI2CAAAAAox</t>
  </si>
  <si>
    <t>Mi8zMS8yMDI1CQAAAAEwJmkCvs173ghVcA4vonzeCDBDSVEuTllTRTpJQk0uSVFfRUJUX0VYQ0wuMjAwMC4wNi8wMy8yMDI2Li4uVVNELkgBAAAA3rYBAAIAAAAFMTExNTkBCAAAAAUAAAABMQEAAAALLTE5MDQ4NjA2NTcDAAAAAzE2MAIAAAABNAQAAAABMAcAAAAIMy82LzIwMjYIAAAACjEyLzMxLzIwMjUJAAAAATAmaQK+zXveCKEvIy+ifN4IM0NJUS5OWVNFOklCTS5JUV9SRVNUUlVDVFVSRS4yMDAwLjA2LzAzLzIwMjYuLi5VU0QuSAEAAADetgEAAgAAAAQtNjcwAQgAAAAFAAAAATEBAAAACy0xOTA0ODYwNjU3AwAAAAMxNjACAAAAAjk4BAAAAAEwBwAAAAgzLzYvMjAyNggAAAAKMTIvMzEvMjAyNQkAAAABMCZpAr7Ne94IRkcdL6J83gguQ0lRLk5ZU0U6SUJNLklRX01FUkdFUi4yMDAwLjA2LzAzLzIwMjYuLi5VU0QuSAEAAADetgEAAgAAAAQtMTUzAQgAAAAFAAAAATEBAAAACy0xOTA0ODYwNjU3AwAAAAMxNjACAAAAAjgwBAAAAAEwBwAAAAgzLzYvMjAyNggAAAAKMTIvMzEvMjAyNQkAAAABMCZpAr7Ne94IrVwkL6J83gg1Q0lRLk5ZU0U6SUJNLklRX0lNUEFJUk1FTlRfR1cuMjAwMC4wNi8wMy8yMDI2Li4uVVNELkgBAAAA3rYBAAMAAAAAACZpAr7Ne94IgpsgL6J83ggzQ0lRLk5ZU0U6SUJNLklRX0dBSU5fSU5WRVNULjIwMDAuMDYvMDMvMjAyNi4uLlVTRC5IAQAAAN62AQACAAAAAi03AQgAAAAF</t>
  </si>
  <si>
    <t>AAAAATEBAAAACy0xOTA0ODYwNjU3AwAAAAMxNjACAAAAAjYyBAAAAAEwBwAAAAgzLzYvMjAyNggAAAAKMTIvMzEvMjAyNQkAAAABMCZpAr7Ne94IdJYQL6J83ggzQ0lRLk5ZU0U6SUJNLklRX0dBSU5fQVNTRVRTLjIwMDAuMDYvMDMvMjAyNi4uLlVTRC5IAQAAAN62AQADAAAAAAAmaQK+zXveCPAOIC+ifN4IN0NJUS5OWVNFOklCTS5JUV9BU1NFVF9XUklURURPV04uMjAwMC4wNi8wMy8yMDI2Li4uVVNELkgBAAAA3rYBAAMAAAAAACZpAr7Ne94ITj4mL6J83ggsQ0lRLk5ZU0U6SUJNLklRX0lQUkQuMjAwMC4wNi8wMy8yMDI2Li4uVVNELkgBAAAA3rYBAAMAAAAAACZpAr7Ne94IhuMdL6J83ggyQ0lRLk5ZU0U6SUJNLklRX0lOU19TRVRUTEUuMjAwMC4wNi8wMy8yMDI2Li4uVVNELkgBAAAA3rYBAAMAAAAAACZpAr7Ne94I8gscL6J83gg0Q0lRLk5ZU0U6SUJNLklRX0xFR0FMX1NFVFRMRS4yMDAwLjA2LzAzLzIwMjYuLi5VU0QuSAEAAADetgEAAwAAAAAAxKoCvs173ggcqhAvonzeCDtDSVEuTllTRTpJQk0uSVFfT1RIRVJfVU5VU1VBTF9TVVBQTC4yMDAwLjA2LzAzLzIwMjYuLi5VU0QuSAEAAADetgEAAwAAAAAAxKoCvs173ghGRx0vonzeCCtDSVEuTllTRTpJQk0uSVFfRUJULjIwMDAuMDYvMDMvMjAyNi4uLlVTRC5IAQAAAN62AQACAAAABTEwMzI5AQgAAAAFAAAAATEBAAAACy0xOTA0ODYwNjU3AwAA</t>
  </si>
  <si>
    <t>AAMxNjACAAAAAzEzOQQAAAABMAcAAAAIMy82LzIwMjYIAAAACjEyLzMxLzIwMjUJAAAAATDEqgK+zXveCI7HJi+ifN4IL0NJUS5OWVNFOklCTS5JUV9JTkNfVEFYLjIwMDAuMDYvMDMvMjAyNi4uLlVTRC5IAQAAAN62AQACAAAABC0yNDIBCAAAAAUAAAABMQEAAAALLTE5MDQ4NjA2NTcDAAAAAzE2MAIAAAACNzUEAAAAATAHAAAACDMvNi8yMDI2CAAAAAoxMi8zMS8yMDI1CQAAAAEwxKoCvs173gi15h8vonzeCCpDSVEuTllTRTpJQk0uSVFfRE8uMjAwMC4wNi8wMy8yMDI2Li4uVVNELkgBAAAA3rYBAAIAAAACMjIBCAAAAAUAAAABMQEAAAALLTE5MDQ4NjA2NTcDAAAAAzE2MAIAAAACNDAEAAAAATAHAAAACDMvNi8yMDI2CAAAAAoxMi8zMS8yMDI1CQAAAAEwxKoCvs173ghESA8vonzeCDdDSVEuTllTRTpJQk0uSVFfRVhUUkFfQUNDX0lURU1TLjIwMDAuMDYvMDMvMjAyNi4uLlVTRC5IAQAAAN62AQADAAAAAADEqgK+zXveCAutGS+ifN4IMkNJUS5OWVNFOklCTS5JUV9OSV9DT01QQU5ZLjIwMDAuMDYvMDMvMjAyNi4uLlVTRC5IAQAAAN62AQACAAAABTEwNTkzAQgAAAAFAAAAATEBAAAACy0xOTA0ODYwNjU3AwAAAAMxNjACAAAABTQxNTcxBAAAAAEwBwAAAAgzLzYvMjAyNggAAAAKMTIvMzEvMjAyNQkAAAABMMSqAr7Ne94ISwgjL6J83gg8Q0lRLk5ZU0U6SUJNLklRX01JTk9SSVRZX0lOVEVSRVNUX0lT</t>
  </si>
  <si>
    <t>LjIwMDAuMDYvMDMvMjAyNi4uLlVTRC5IAQAAAN62AQADAAAAAADEqgK+zXveCPILHC+ifN4INkNJUS5OWVNFOklCTS5JUV9QUkVGX0RJVl9PVEhFUi4yMDAwLjA2LzAzLzIwMjYuLi5VU0QuSAEAAADetgEAAwAAAAAAxKoCvs173ggt1B4vonzeCDVDSVEuTllTRTpJQk0uSVFfTklfQVZBSUxfSU5DTC4yMDAwLjA2LzAzLzIwMjYuLi5VU0QuSAEAAADetgEAAgAAAAUxMDU5MwEIAAAABQAAAAExAQAAAAstMTkwNDg2MDY1NwMAAAADMTYwAgAAAAIxNgQAAAABMAcAAAAIMy82LzIwMjYIAAAACjEyLzMxLzIwMjUJAAAAATDEqgK+zXveCOp7HC+ifN4INUNJUS5OWVNFOklCTS5JUV9OSV9BVkFJTF9FWENMLjIwMDAuMDYvMDMvMjAyNi4uLlVTRC5IAQAAAN62AQACAAAABTEwNTcxAQgAAAAFAAAAATEBAAAACy0xOTA0ODYwNjU3AwAAAAMxNjACAAAAAzM3OQQAAAABMAcAAAAIMy82LzIwMjYIAAAACjEyLzMxLzIwMjUJAAAAATDEqgK+zXveCFVwDi+ifN4INkNJUS5OWVNFOklCTS5JUV9CQVNJQ19FUFNfSU5DTC4yMDAwLjA2LzAzLzIwMjYuLi5VU0QuSAEAAADetgEAAgAAAAkxMS4zNjIyOTYBCAAAAAUAAAABMQEAAAALLTE5MDQ4NjA2NTcDAAAAAzE2MAIAAAABOQQAAAABMAcAAAAIMy82LzIwMjYIAAAACjEyLzMxLzIwMjUJAAAAATDEqgK+zXveCKeYGS+ifN4ILENJUS5OWVNFOklCTS5JUV9CQVNJQ19XRUlH</t>
  </si>
  <si>
    <t>SFQuMjAwMC4wNi8wMy8yMDI2AQAAAN62AQACAAAACjkzMi4yOTM5MjcANxTKT5183gg61RovonzeCDZDSVEuTllTRTpJQk0uSVFfRElMVVRfRVBTX0lOQ0wuMjAwMC4wNi8wMy8yMDI2Li4uVVNELkgBAAAA3rYBAAIAAAAIMTEuMTYzMTkBCAAAAAUAAAABMQEAAAALLTE5MDQ4NjA2NTcDAAAAAzE2MAIAAAABOAQAAAABMAcAAAAIMy82LzIwMjYIAAAACjEyLzMxLzIwMjUJAAAAATDEqgK+zXveCCKgJi+ifN4ILENJUS5OWVNFOklCTS5JUV9ESUxVVF9XRUlHSFQuMjAwMC4wNi8wMy8yMDI2AQAAAN62AQACAAAACjk0OC42NzUyMjgANxTKT5183giNNx4vonzeCDBDSVEuTllTRTpJQk0uSVFfRVBTX05PUk0uMjAwMC4wNi8wMy8yMDI2Li4uVVNELkgBAAAA3rYBAAIAAAAINy40ODA4NzUBCAAAAAUAAAABMQEAAAALLTE5MDQ4NjA2NTcDAAAAAzE2MAIAAAAENDM3OQQAAAABMAcAAAAIMy82LzIwMjYIAAAACjEyLzMxLzIwMjUJAAAAATDEqgK+zXveCJugIi+ifN4INkNJUS5OWVNFOklCTS5JUV9ESUxVVF9FUFNfTk9STS4yMDAwLjA2LzAzLzIwMjYuLi5VU0QuSAEAAADetgEAAgAAAAg3LjM1MTY5OQEIAAAABQAAAAExAQAAAAstMTkwNDg2MDY1NwMAAAADMTYwAgAAAAQ0MzgwBAAAAAEwBwAAAAgzLzYvMjAyNggAAAAKMTIvMzEvMjAyNQkAAAABMMSqAr7Ne94Ip5gZL6J83ghMQ0lRLk5ZU0U6SUJNLklRX0RJ</t>
  </si>
  <si>
    <t>U1RSSUJVVEFCTEVfQ0FTSF9QRVJfU0hBUkVfRElMVVRFRC4yMDAwLjA2LzAzLzIwMjYuLi5VU0QuSAEAAADetgEAAwAAAAAAxKoCvs173ggbtSUvonzeCDBDSVEuTllTRTpJQk0uSVFfRFJfUkFUSU9fUFJJTUFSWS4yMDAwLjA2LzAzLzIwMjYBAAAA3rYBAAIAAAABMQA3FMpPnXzeCGJdHy+ifN4IN0NJUS5OWVNFOklCTS5JUV9UT1RBTF9SRVZfU0hBUkUuMjAwMC4wNi8wMy8yMDI2Li4uVVNELkgBAAAA3rYBAAIAAAAHNzIuNDM5NgEIAAAABQAAAAExAQAAAAstMTkwNDg2MDY1NwMAAAADMTYwAgAAAAQ0MzgyBAAAAAEwBwAAAAgzLzYvMjAyNggAAAAKMTIvMzEvMjAyNQkAAAABMMSqAr7Ne94IIPkkL6J83ghAQ0lRLk5ZU0U6SUJNLklRX0RJU1RSSUJVVEFCTEVfQ0FTSF9TSEFSRS4yMDAwLjA2LzAzLzIwMjYuLi5VU0QuSAEAAADetgEAAwAAAAAAxKoCvs173ghymBIvonzeCDlDSVEuTllTRTpJQk0uSVFfU1BFQ0lBTF9ESVZfU0hBUkUuMjAwMC4wNi8wMy8yMDI2Li4uVVNELkgBAAAA3rYBAAMAAAAAAMSqAr7Ne94IRBcmL6J83gg1Q0lRLk5ZU0U6SUJNLklRX0VCSVREQV9FUV9JTkMuMjAwMC4wNi8wMy8yMDI2Li4uVVNELkgBAAAA3rYBAAIAAAAFMTc0MjYBCAAAAAUAAAABMQEAAAALLTE5MDQ4NjA2NTcDAAAAAzE2MAIAAAAFMjE2NzcEAAAAATAHAAAACDMvNi8yMDI2CAAAAAoxMi8zMS8yMDI1CQAA</t>
  </si>
  <si>
    <t>AAEwxKoCvs173gh9uhcvonzeCDdDSVEuTllTRTpJQk0uSVFfRUJJVERBX0VYQ0xfU0JDLjIwMDAuMDYvMDMvMjAyNi4uLlVTRC5IAQAAAN62AQACAAAABTE3ODMzAQgAAAAFAAAAATEBAAAACy0xOTA0ODYwNjU3AwAAAAMxNjACAAAABTI0MTM1BAAAAAEwBwAAAAgzLzYvMjAyNggAAAAKMTIvMzEvMjAyNQkAAAABMMSqAr7Ne94INiAdL6J83gg9Q0lRLk5ZU0U6SUJNLklRX0VCSVREQV9MRUFTRV9BREpVU1RFRC4yMDAwLjA2LzAzLzIwMjYuLi5VU0QuSAEAAADetgEAAgAAAAUxNzQyNgEIAAAABQAAAAExAQAAAAstMTkwNDg2MDY1NwMAAAADMTYwAgAAAAU0ODk5MwQAAAABMAcAAAAIMy82LzIwMjYIAAAACjEyLzMxLzIwMjUJAAAAATDEqgK+zXveCH56GS+ifN4IP0NJUS5OWVNFOklCTS5JUV9MRUFTRV9BREpVU1RNRU5UX0VCSVREQS4yMDAwLjA2LzAzLzIwMjYuLi5VU0QuSAEAAADetgEAAgAAAAQxMzA4AMSqAr7Ne94ImlsQL6J83ghJQ0lRLk5ZU0U6SUJNLklRX0VCSVREQV9FUV9JTkNfRVhDTF9PUEVSX0xFQVNFX0FESi4yMDAwLjA2LzAzLzIwMjYuLi5VU0QuSAEAAADetgEAAgAAAAUxNjExOAEIAAAABQAAAAExAQAAAAstMTkwNDg2MDY1NwMAAAADMTYwAgAAAAU0ODk4NwQAAAABMAcAAAAIMy82LzIwMjYIAAAACjEyLzMxLzIwMjUJAAAAATDq5QK+zXveCAqtHi+ifN4IM0NJUS5OWVNFOklCTS5J</t>
  </si>
  <si>
    <t>UV9FQklUX0VRX0lOQy4yMDAwLjA2LzAzLzIwMjYuLi5VU0QuSAEAAADetgEAAgAAAAUxMjU2OAEIAAAABQAAAAExAQAAAAstMTkwNDg2MDY1NwMAAAADMTYwAgAAAAUyMTY3NQQAAAABMAcAAAAIMy82LzIwMjYIAAAACjEyLzMxLzIwMjUJAAAAATDq5QK+zXveCJEyGy+ifN4IPENJUS5OWVNFOklCTS5JUV9FQklUX0VRX0lOQ19FWENMX1NCQy4yMDAwLjA2LzAzLzIwMjYuLi5VU0QuSAEAAADetgEAAgAAAAUxNDI4MwEIAAAABQAAAAExAQAAAAstMTkwNDg2MDY1NwMAAAADMTYwAgAAAAUyNDEzMAQAAAABMAcAAAAIMy82LzIwMjYIAAAACjEyLzMxLzIwMjUJAAAAATDq5QK+zXveCFK/Hy+ifN4IMUNJUUFWRy5OWVNFOklCTS5JUV9QQlYuMjAwMC4zMS8xMi8yMDI0LjMxLzEyLzIwMjUBAAAA3rYBAAIAAAAQOS4xMDI1NDgzMzk5NzEzOABDhNHmzXveCJGCznijfN4INkNJUUFWRy5OWVNFOklCTS5JUV9URVZfRUJJVC4yMDAwLjMxLzEyLzIwMjQuMzEvMTIvMjAyNQEAAADetgEAAgAAABAyOC40MTc1MDM3ODk1ODEzAEOE0ebNe94IkYLOeKN83gg7Q0lRQVZHLk5ZU0U6SUJNLklRX1RFVl9UT1RBTF9SRVYuMjAwMC4zMS8xMi8yMDI0LjMxLzEyLzIwMjUBAAAA3rYBAAIAAAAQNC42NjAyMjcwNjk0MDkxOQBDhNHmzXveCJGCznijfN4IMkNJUUFWRy5OWVNFOklCTS5JUV9QVEJWLjIwMDAuMzEvMTIvMjAyNC4z</t>
  </si>
  <si>
    <t>MS8xMi8yMDI1AQAAAN62AQADAAAAAk5NAEOE0ebNe94IJ7fOeKN83gg1Q0lRQVZHLk5ZU0U6SUJNLklRX1BFX0VYQ0wuMjAwMC4zMS8xMi8yMDI0LjMxLzEyLzIwMjUBAAAA3rYBAAIAAAAQNDAuNTEyODUxNzY5MzY5NwBDhNHmzXveCCe3znijfN4IOENJUUFWRy5OWVNFOklCTS5JUV9URVZfRUJJVERBLjIwMDAuMzEvMTIvMjAyNC4zMS8xMi8yMDI1AQAAAN62AQACAAAAEDE5LjUzMTUxMTU1NTIxMTgAQ4TR5s173ggnt854o3zeCCRDSVFBVkcuTllTRTpJQk0uSVFfVEVWX0VCSVREQS4yMDAwLi4BAAAA3rYBAAMAAAAAALTzkOnNe94IqOGDeKN83ggdQ0lRQVZHLk5ZU0U6SUJNLklRX1BCVi4yMDAwLi4BAAAA3rYBAAMAAAAAALTzkOnNe94IZFOo/6J83gghQ0lRQVZHLk5ZU0U6SUJNLklRX1BFX0VYQ0wuMjAwMC4uAQAAAN62AQADAAAAAAC085DpzXveCEgYqP+ifN4IHkNJUUFWRy5OWVNFOklCTS5JUV9QVEJWLjIwMDAuLgEAAADetgEAAwAAAAAAtPOQ6c173ghkU6j/onzeCCdDSVFBVkcuTllTRTpJQk0uSVFfVEVWX1RPVEFMX1JFVi4yMDAwLi4BAAAA3rYBAAMAAAAAALTzkOnNe94IByyo/6J83ggiQ0lRQVZHLk5ZU0U6SUJNLklRX1RFVl9FQklULjIwMDAuLgEAAADetgEAAwAAAAAAtPOQ6c173ghkU6j/onzeCChDSVEuTllTRTpPUkNMLklRX1BFX0VYQ0wuMjAwMC4zMS8wNS8yMDI1AQAAAOdWAAAC</t>
  </si>
  <si>
    <t>My83LzIwMjYIAAAACjEyLzMxLzIwMTYJAAAAATD7HV4hm3zeCLOWqXijfN4INkNJUS5OWVNFOklCTS5JUV9ERUZfVEFYX0xJQUJfTFQuOTkxLjA3LzAzLzIwMjYuLi5VU0QuSAEAAADetgEAAgAAAAM0MjQBCAAAAAUAAAABMQEAAAAKMTk0NzE3OTU4MwMAAAADMTYwAgAAAAQxMDI3BAAAAAEwBwAAAAgzLzcvMjAyNggAAAAKMTIvMzEvMjAxNgkAAAABMBqAXiGbfN4IgWWleKN83gg7Q0lRLk5ZU0U6SUJNLklRX1RPVEFMX1VOVVNVQUxfU1VQUExFLjk5MS4wNy8wMy8yMDI2Li4uVVNELkgBAAAA3rYBAAMAAAAAACSOMCKbfN4IociqeKN83ghJQ0lRLk5ZU0U6SUJNLklRX1BST1ZfQkFEX0RFQlRTX1BBVElFTlRfU0VSVklDRV9SRVYuOTkxLjA3LzAzLzIwMjYuLi5VU0QuSAEAAADetgEAAwAAAAAA1xgwIpt83gjjBsd4o3zeCDFDSVEuTllTRTpJQk0uSVFfREVQUkVfU1VQUC45OTEuMDcvMDMvMjAyNi4uLlVTRC5IAQAAAN62AQADAAAAAAB+hIkhm3zeCBlYuHijfN4IMkNJUS5OWVNFOklCTS5JUV9TVE9DS19CQVNFRC45OTEuMDcvMDMvMjAyNi4uLlVTRC5IAQAAAN62AQADAAAAAABNFWYjm3zeCBlYuHijfN4IKUNJUS5OWVNFOklCTS5JUV9BUC45OTEuMDcvMDMvMjAyNi4uLlVTRC5IAQAAAN62AQACAAAABDYyMDkBCAAAAAUAAAABMQEAAAAKMTk0NzE3OTU4MwMAAAADMTYwAgAAAAQxMDE4BAAAAAEwBwAA</t>
  </si>
  <si>
    <t>AAgzLzcvMjAyNggAAAAKMTIvMzEvMjAxNgkAAAABMM9YXiGbfN4Iqh2VeKN83gg+Q0lRLk5ZU0U6SUJNLklRX1JVQV9DQVBJVEFMX0xFQVNFX0dST1NTLjk5MS4wNy8wMy8yMDI2Li4uVVNELkgBAAAA3rYBAAMAAAAAAMwCWiGbfN4I6oykeKN83gg7Q0lRLk5ZU0U6SUJNLklRX01JTk9SSVRZX0lOVEVSRVNUX0NGLjk5MS4wNy8wMy8yMDI2Li4uVVNELkgBAAAA3rYBAAMAAAAAANMfhyGbfN4Ikv/HeKN83ggvQ0lRLk5ZU0U6SUJNLklRX0RBX1NVUFBMLjk5MS4wNy8wMy8yMDI2Li4uVVNELkgBAAAA3rYBAAMAAAAAAE0VZiObfN4IXl+weKN83gg4Q0lRLk5ZU0U6SUJNLklRX1NUT0NLX0JBU0VEX1RPVEFMLjk5MS4wNy8wMy8yMDI2Li4uVVNELkgBAAAA3rYBAAIAAAADNTQ0AQgAAAAFAAAAATEBAAAACjE5NDcxNzk1ODMDAAAAAzE2MAIAAAAFMjQwMzQEAAAAATAHAAAACDMvNy8yMDI2CAAAAAoxMi8zMS8yMDE2CQAAAAEwsfiGIZt83gjoT6x4o3zeCDJDSVEuTllTRTpJQk0uSVFfTEVWRVJFRF9GQ0YuOTkxLjA3LzAzLzIwMjYuLi5VU0QuSAEAAADetgEAAgAAAAY5MTM5LjUBCAAAAAUAAAABMQEAAAAKMTk0NzE3OTU4MwMAAAADMTYwAgAAAAQ0NDIyBAAAAAEwBwAAAAgzLzcvMjAyNggAAAAKMTIvMzEvMjAxNgkAAAABMOb2XSGbfN4IhUGieKN83ggpQ0lRLk5ZU0U6SUJNLklRX1BFUklPRERBVEUuOTkx</t>
  </si>
  <si>
    <t>LjA3LzAzLzIwMjYBAAAA3rYBAAUAAAAKMzEvMTIvMjAxNgCocGYjm3zeCLF1sHijfN4IOENJUS5OWVNFOklCTS5JUV9DSEFOR0VfVU5FQVJOX1JFVi45OTEuMDcvMDMvMjAyNi4uLlVTRC5IAQAAAN62AQADAAAAAACkNochm3zeCOFkq3ijfN4INkNJUS5OWVNFOklCTS5JUV9JTlZFU1RfTE9BTlNfQ0YuOTkxLjA3LzAzLzIwMjYuLi5VU0QuSAEAAADetgEAAgAAAAQtODkxAQgAAAAFAAAAATEBAAAACjE5NDcxNzk1ODMDAAAAAzE2MAIAAAAEMjAzMgQAAAABMAcAAAAIMy83LzIwMjYIAAAACjEyLzMxLzIwMTYJAAAAATCkNochm3zeCFN5oXijfN4IP0NJUS5OWVNFOklCTS5JUV9PVEhFUl9OT05fT1BFUl9FWFBfU1VQUEwuOTkxLjA3LzAzLzIwMjYuLi5VU0QuSAEAAADetgEAAgAAAAMtNzkBCAAAAAUAAAABMQEAAAAKMTk0NzE3OTU4MwMAAAADMTYwAgAAAAI4NQQAAAABMAcAAAAIMy83LzIwMjYIAAAACjEyLzMxLzIwMTYJAAAAATBTSWYjm3zeCDzit3ijfN4IMkNJUS5OWVNFOklCTS5JUV9GSU5fRElWX0VYUC45OTEuMDcvMDMvMjAyNi4uLlVTRC5IAQAAAN62AQACAAAABDEwNDQBCAAAAAUAAAABMQEAAAAKMTk0NzE3OTU4MwMAAAADMTYwAgAAAAI1MQQAAAABMAcAAAAIMy83LzIwMjYIAAAACjEyLzMxLzIwMTYJAAAAATBNFWYjm3zeCLF1sHijfN4IMENJUS5OWVNFOklCTS5JUV9OSV8xWVJfQU5OX0dS</t>
  </si>
  <si>
    <t>T1dUSC45OTEuMDcvMDMvMjAyNgEAAADetgEAAgAAAActOS45OTI1AQgAAAAFAAAAATEBAAAACjE5NDcxNzk1ODMDAAAAAzE2MAIAAAAENDE5OQQAAAABMAcAAAAIMy83LzIwMjYIAAAACjEyLzMxLzIwMTYJAAAAATDNa9kfm3zeCN1knnijfN4ILENJUS5OWVNFOklCTS5JUV9DQVBFWF9QQ1RfUkVWLjk5MS4wNy8wMy8yMDI2AQAAAN62AQACAAAABjQuNDYzMgEIAAAABQAAAAExAQAAAAoxOTQ3MTc5NTgzAwAAAAMxNjACAAAABTM1MzgwBAAAAAEwBwAAAAgzLzcvMjAyNggAAAAKMTIvMzEvMjAxNgkAAAABMOdS+x+bfN4IJ7aPeKN83ghBQ0lRLk5ZU0U6SUJNLklRX1RPVEFMX0RFQlRfRUJJVERBX0VYQ0xfT1BFUl9MRUFTRVMuOTkxLjA3LzAzLzIwMjYBAAAA3rYBAAIAAAAIMi4yNzM1MTYBCAAAAAUAAAABMQEAAAAKMTk0NzE3OTU4MwMAAAADMTYwAgAAAAU0ODk5NAQAAAABMAcAAAAIMy83LzIwMjYIAAAACjEyLzMxLzIwMTYJAAAAATDNa9kfm3zeCOjxinijfN4ILkNJUS5OWVNFOklCTS5JUV9HUF81WVJfQU5OX0NBR1IuOTkxLjA3LzAzLzIwMjYBAAAA3rYBAAIAAAAHLTUuMTM3MwEIAAAABQAAAAExAQAAAAoxOTQ3MTc5NTgzAwAAAAMxNjACAAAABDQyMzQEAAAAATAHAAAACDMvNy8yMDI2CAAAAAoxMi8zMS8yMDE2CQAAAAEwoKbZH5t83gjo8Yp4o3zeCC5DSVEuTllTRTpJQk0uSVFfTkVUX0RFQlRf</t>
  </si>
  <si>
    <t>RUJJVERBLjk5MS4wNy8wMy8yMDI2AQAAAN62AQACAAAACDEuODEzODY0AQgAAAAFAAAAATEBAAAACjE5NDcxNzk1ODMDAAAAAzE2MAIAAAAENDE5MwQAAAABMAcAAAAIMy83LzIwMjYIAAAACjEyLzMxLzIwMTYJAAAAATDNa9kfm3zeCMAqkXijfN4IK0NJUS5OWVNFOklCTS5JUV9DQUxDX1RZUEVfQlMuOTkxLjA3LzAzLzIwMjYBAAAA3rYBAAMAAAADUlVQAJ8YBCGbfN4INnuceKN83gg6Q0lRLk5ZU0U6SUJNLklRX1RPVEFMX0RFQlRfRVhDTF9GSU4uOTkxLjA3LzAzLzIwMjYuLi5VU0QuSAEAAADetgEAAgAAAAU0MjE3NgEIAAAABQAAAAExAQAAAAoxOTQ3MTc5NTgzAwAAAAMxNjACAAAABTIxODYwBAAAAAEwBwAAAAgzLzcvMjAyNggAAAAKMTIvMzEvMjAxNgkAAAABMHXxAyGbfN4IBFSLeKN83gg9Q0lRLk5ZU0U6SUJNLklRX0xJQUJJTElUSUVTX0ZBSVJfVkFMVUUuOTkxLjA3LzAzLzIwMjYuLi5VU0QuSAEAAADetgEAAgAAAAUzNzA0NABeygMhm3zeCMMFknijfN4IR0NJUS5OWVNFOklCTS5JUV9BU1NFVFNfTkVUVElOR19PVEhFUl9BREpVU1RNRU5UUy45OTEuMDcvMDMvMjAyNi4uLlVTRC5IAQAAAN62AQADAAAAAACgtgMhm3zeCLKgnnijfN4IQENJUS5OWVNFOklCTS5JUV9GSU5fRElWX01JTk9SSVRZX0lOVEVSRVNULjk5MS4wNy8wMy8yMDI2Li4uVVNELkgBAAAA3rYBAAMAAAAAALtnWiGbfN4I</t>
  </si>
  <si>
    <t>baKceKN83ggrQ0lRLk5ZU0U6SUJNLklRX0dQUEUuOTkxLjA3LzAzLzIwMjYuLi5VU0QuSAEAAADetgEAAgAAAAUzMDEzMwEIAAAABQAAAAExAQAAAAoxOTQ3MTc5NTgzAwAAAAMxNjACAAAABDExNjkEAAAAATAHAAAACDMvNy8yMDI2CAAAAAoxMi8zMS8yMDE2CQAAAAEw+x1eIZt83ggMtKR4o3zeCC9DSVEuTllTRTpJQk0uSVFfQlZfU0hBUkUuOTkxLjA3LzAzLzIwMjYuLi5VU0QuSAEAAADetgEAAgAAAAgxOS4yOTAyMwEIAAAABQAAAAExAQAAAAoxOTQ3MTc5NTgzAwAAAAMxNjACAAAABDQwMjAEAAAAATAHAAAACDMvNy8yMDI2CAAAAAoxMi8zMS8yMDE2CQAAAAEwtT1aIZt83gjuW6l4o3zeCD1DSVEuTllTRTpJQk0uSVFfQ0FTSF9JTlRFUkVTVF9SRUNFSVZFRC45OTEuMDcvMDMvMjAyNi4uLlVTRC5IAQAAAN62AQADAAAAAADm9l0hm3zeCE2Ln3ijfN4ILUNJUS5OWVNFOklCTS5JUV9SRVNUQVRFTUVOVF9DRi45OTEuMDcvMDMvMjAyNgEAAADetgEAAwAAAAJSUwD7HV4hm3zeCMWqqXijfN4IQkNJUS5OWVNFOklCTS5JUV9PUEVSQVRJTkdfTEVBU0VfTElBQklMSVRJRVMuOTkxLjA3LzAzLzIwMjYuLi5VU0QuSAEAAADetgEAAwAAAAAA+x1eIZt83gjlZKB4o3zeCCxDSVEuTllTRTpJQk0uSVFfRE9fQ0YuOTkxLjA3LzAzLzIwMjYuLi5VU0QuSAEAAADetgEAAwAAAAAA0x+HIZt83ghBHbl4o3zeCDVD</t>
  </si>
  <si>
    <t>SVEuTllTRTpJQk0uSVFfU1RPQ0tfQkFTRURfQVQuOTkxLjA3LzAzLzIwMjYuLi5VU0QuSAEAAADetgEAAwAAAAAAsfiGIZt83gimtLJ4o3zeCDRDSVEuTllTRTpJQk0uSVFfTUVSR0VSX1NVUFBMRS45OTEuMDcvMDMvMjAyNi4uLlVTRC5IAQAAAN62AQADAAAAAAAkjjAim3zeCDKur3ijfN4INkNJUS5OWVNFOklCTS5JUV9PVEhFUl9SRVZfU1VQUEwuOTkxLjA3LzAzLzIwMjYuLi5VU0QuSAEAAADetgEAAgAAAAItMQEIAAAABQAAAAExAQAAAAoxOTQ3MTc5NTgzAwAAAAMxNjACAAAAAjkwBAAAAAEwBwAAAAgzLzcvMjAyNggAAAAKMTIvMzEvMjAxNgkAAAABME0VZiObfN4IhTHAeKN83ghAQ0lRLk5ZU0U6SUJNLklRX0RJU1RSSUJVVEFCTEVfQ0FTSF9TSEFSRVNfRElMVVRFRC45OTEuMDcvMDMvMjAyNgEAAADetgEAAwAAAAAAqHBmI5t83gizW7p4o3zeCD1DSVEuTllTRTpJQk0uSVFfRklOX0RJVl9BU1NFVFNfQ1VSUkVOVC45OTEuMDcvMDMvMjAyNi4uLlVTRC5IAQAAAN62AQADAAAAAAD7HV4hm3zeCCASrXijfN4IOUNJUS5OWVNFOklCTS5JUV9HUk9TU19JTlRBTl9BU1NFVFMuOTkxLjA3LzAzLzIwMjYuLi5VU0QuSAEAAADetgEAAgAAAAQ2OTI4AQgAAAAFAAAAATEBAAAACjE5NDcxNzk1ODMDAAAAAzE2MAIAAAAFMjQyOTMEAAAAATAHAAAACDMvNy8yMDI2CAAAAAoxMi8zMS8yMDE2CQAAAAEwdfED</t>
  </si>
  <si>
    <t>IZt83gi1LIt4o3zeCFNDSVEuTllTRTpJQk0uSVFfRklOQU5DSU5HX09CTElHX05PTl9DVVJSRU5UX0VYQ0xfT1BFUl9MRUFTRVMuOTkxLjA3LzAzLzIwMjYuLi5VU0QuSAEAAADetgEAAgAAAAUzNDY2MwEIAAAABQAAAAExAQAAAAoxOTQ3MTc5NTgzAwAAAAMxNjACAAAABTQ4OTgxBAAAAAEwBwAAAAgzLzcvMjAyNggAAAAKMTIvMzEvMjAxNgkAAAABMLU9WiGbfN4IBgSQeKN83gg1Q0lRLk5ZU0U6SUJNLklRX0NBU0hfU1RfSU5WRVNULjk5MS4wNy8wMy8yMDI2Li4uVVNELkgBAAAA3rYBAAIAAAAEODUyNwEIAAAABQAAAAExAQAAAAoxOTQ3MTc5NTgzAwAAAAMxNjACAAAABDEwMDIEAAAAATAHAAAACDMvNy8yMDI2CAAAAAoxMi8zMS8yMDE2CQAAAAEw+x1eIZt83gicaZt4o3zeCEZDSVEuTllTRTpJQk0uSVFfRkFJUl9WQUxVRV9DSEFOR0VfSU5DTF9FQVJOSU5HUy45OTEuMDcvMDMvMjAyNi4uLlVTRC5IAQAAAN62AQADAAAAAABeygMhm3zeCGh7i3ijfN4IMENJUS5OWVNFOklCTS5JUV9ESVZFU1RfQ0YuOTkxLjA3LzAzLzIwMjYuLi5VU0QuSAEAAADetgEAAgAAAAQtNDU0AQgAAAAFAAAAATEBAAAACjE5NDcxNzk1ODMDAAAAAzE2MAIAAAAEMjA3NwQAAAABMAcAAAAIMy83LzIwMjYIAAAACjEyLzMxLzIwMTYJAAAAATCkNochm3zeCDE8tHijfN4IMUNJUS5OWVNFOklCTS5JUV9FQVJOSU5HX0NPLjk5</t>
  </si>
  <si>
    <t>MS4wNy8wMy8yMDI2Li4uVVNELkgBAAAA3rYBAAIAAAAFMTE4ODEBCAAAAAUAAAABMQEAAAAKMTk0NzE3OTU4MwMAAAADMTYwAgAAAAE3BAAAAAEwBwAAAAgzLzcvMjAyNggAAAAKMTIvMzEvMjAxNgkAAAABMFNJZiObfN4I0TG3eKN83gg6Q0lRLk5ZU0U6SUJNLklRX0xFR0FMX1NFVFRMRV9TVVBQTEUuOTkxLjA3LzAzLzIwMjYuLi5VU0QuSAEAAADetgEAAwAAAAAAJI4wIpt83gjd17V4o3zeCDFDSVEuTllTRTpJQk0uSVFfQ0FTSF9GSU5BTi45OTEuMDcvMDMvMjAyNi4uLlVTRC5IAQAAAN62AQACAAAABS01OTE3AQgAAAAFAAAAATEBAAAACjE5NDcxNzk1ODMDAAAAAzE2MAIAAAAEMjAwNAQAAAABMAcAAAAIMy83LzIwMjYIAAAACjEyLzMxLzIwMTYJAAAAATDwXYchm3zeCF18onijfN4IN0NJUS5OWVNFOklCTS5JUV9JTlRfRVhQX0lOQ0xfQ0FQLjk5MS4wNy8wMy8yMDI2Li4uVVNELkgBAAAA3rYBAAIAAAADNjMyAQgAAAAFAAAAATEBAAAACjE5NDcxNzk1ODMDAAAAAzE2MAIAAAAFMjE4NjEEAAAAATAHAAAACDMvNy8yMDI2CAAAAAoxMi8zMS8yMDE2CQAAAAEwJkAwIpt83gi2J8V4o3zeCEJDSVEuTllTRTpJQk0uSVFfREVGX1RBWF9WQUxVQVRJT05fQUxMT1dBTkNFLjk5MS4wNy8wMy8yMDI2Li4uVVNELkgBAAAA3rYBAAIAAAADOTE2AQgAAAAFAAAAATEBAAAACjE5NDcxNzk1ODMDAAAAAzE2MAIA</t>
  </si>
  <si>
    <t>AAAFNDYwNDUEAAAAATAHAAAACDMvNy8yMDI2CAAAAAoxMi8zMS8yMDE2CQAAAAEwu2daIZt83giMXpd4o3zeCDBDSVEuTllTRTpJQk0uSVFfREFfRUJJVERBLjk5MS4wNy8wMy8yMDI2Li4uVVNELkgBAAAA3rYBAAIAAAAENDM4MQEIAAAABQAAAAExAQAAAAoxOTQ3MTc5NTgzAwAAAAMxNjACAAAABDIyMDYEAAAAATAHAAAACDMvNy8yMDI2CAAAAAoxMi8zMS8yMDE2CQAAAAEwJkAwIpt83gjJ+654o3zeCC9DSVEuTllTRTpJQk0uSVFfT1BFUl9JTkMuOTkxLjA3LzAzLzIwMjYuLi5VU0QuSAEAAADetgEAAgAAAAUxNDE3MAEIAAAABQAAAAExAQAAAAoxOTQ3MTc5NTgzAwAAAAMxNjACAAAAAjIxBAAAAAEwBwAAAAgzLzcvMjAyNggAAAAKMTIvMzEvMjAxNgkAAAABME0VZiObfN4IP/LDeKN83gg4Q0lRLk5ZU0U6SUJNLklRX0FTU0VUU19GQUlSX1ZBTFVFLjk5MS4wNy8wMy8yMDI2Li4uVVNELkgBAAAA3rYBAAIAAAAENjY3MgCgtgMhm3zeCGh7i3ijfN4IPENJUS5OWVNFOklCTS5JUV9ORVRfUkVOVEFMX0VYUF9TVVBQTEUuOTkxLjA3LzAzLzIwMjYuLi5VU0QuSAEAAADetgEAAwAAAAAAHWcwIpt83gjGb8d4o3zeCDBDSVEuTllTRTpJQk0uSVFfRElWX1NIQVJFLjk5MS4wNy8wMy8yMDI2Li4uVVNELkgBAAAA3rYBAAIAAAADNS41AQgAAAAFAAAAATEBAAAACjE5NDcxNzk1ODMDAAAAAzE2MAIAAAAEMzA1</t>
  </si>
  <si>
    <t>OAQAAAABMAcAAAAIMy83LzIwMjYIAAAACjEyLzMxLzIwMTYJAAAAATCocGYjm3zeCErEv3ijfN4IMENJUS5OWVNFOklCTS5JUV9OVU1CRVJfQURSSE9MREVSUy45OTEuMDcvMDMvMjAyNgEAAADetgEAAwAAAAAAXsoDIZt83gjv2514o3zeCDhDSVEuTllTRTpJQk0uSVFfRklOX0RJVl9BU1NFVFNfTFQuOTkxLjA3LzAzLzIwMjYuLi5VU0QuSAEAAADetgEAAwAAAAAAz1heIZt83gjiFKx4o3zeCCZDSVEuTllTRTpJQk0uSVFfR0FBUF9DRi45OTEuMDcvMDMvMjAyNgEAAADetgEAAwAAAAdVUyBHQUFQAPsdXiGbfN4IhUGieKN83ggwQ0lRLk5ZU0U6SUJNLklRX09USEVSX0lOVi45OTEuMDcvMDMvMjAyNi4uLlVTRC5IAQAAAN62AQADAAAAAAC7Z1ohm3zeCG2inHijfN4IPENJUS5OWVNFOklCTS5JUV9SVUFfQ0FQSVRBTF9MRUFTRV9ORVQuOTkxLjA3LzAzLzIwMjYuLi5VU0QuSAEAAADetgEAAwAAAAAAzAJaIZt83ggVKp54o3zeCDFDSVEuTllTRTpJQk0uSVFfVE9UQUxfREVCVF9DQVBJVEFMLjk5MS4wNy8wMy8yMDI2AQAAAN62AQACAAAABzY5LjYzNDEBCAAAAAUAAAABMQEAAAAKMTk0NzE3OTU4MwMAAAADMTYwAgAAAAQ0MTg2BAAAAAEwBwAAAAgzLzcvMjAyNggAAAAKMTIvMzEvMjAxNgkAAAABMM1r2R+bfN4I6PGKeKN83ggsQ0lRLk5ZU0U6SUJNLklRX0FSX0xULjk5MS4wNy8wMy8yMDI2Li4uVVNE</t>
  </si>
  <si>
    <t>LkgBAAAA3rYBAAMAAAAAAM9YXiGbfN4IuRareKN83ggvQ0lRLk5ZU0U6SUJNLklRX1RPVEFMX0NMLjk5MS4wNy8wMy8yMDI2Li4uVVNELkgBAAAA3rYBAAIAAAAFMzYyNzUBCAAAAAUAAAABMQEAAAAKMTk0NzE3OTU4MwMAAAADMTYwAgAAAAQxMDA5BAAAAAEwBwAAAAgzLzcvMjAyNggAAAAKMTIvMzEvMjAxNgkAAAABMM9YXiGbfN4IUlKQeKN83ggyQ0lRLk5ZU0U6SUJNLklRX0ZJTl9ESVZfUkVWLjk5MS4wNy8wMy8yMDI2Li4uVVNELkgBAAAA3rYBAAIAAAAEMTcxMAEIAAAABQAAAAExAQAAAAoxOTQ3MTc5NTgzAwAAAAMxNjACAAAAAjUyBAAAAAEwBwAAAAgzLzcvMjAyNggAAAAKMTIvMzEvMjAxNgkAAAABME0VZiObfN4IsXWweKN83ggxQ0lRLk5ZU0U6SUJNLklRX0NVUlJfVEFYRVMuOTkxLjA3LzAzLzIwMjYuLi5VU0QuSAEAAADetgEAAgAAAAQxNDE4AQgAAAAFAAAAATEBAAAACjE5NDcxNzk1ODMDAAAAAzE2MAIAAAAFMzUzODMEAAAAATAHAAAACDMvNy8yMDI2CAAAAAoxMi8zMS8yMDE2CQAAAAEwJkAwIpt83gjcvrl4o3zeCC5DSVEuTllTRTpJQk0uSVFfTklfM1lSX0FOTl9DQUdSLjk5MS4wNy8wMy8yMDI2AQAAAN62AQACAAAACC0xMC4zNjEyAQgAAAAFAAAAATEBAAAACjE5NDcxNzk1ODMDAAAAAzE2MAIAAAAENDIyNQQAAAABMAcAAAAIMy83LzIwMjYIAAAACjEyLzMxLzIwMTYJAAAAATCg</t>
  </si>
  <si>
    <t>ptkfm3zeCKEjlnijfN4IKUNJUS5OWVNFOklCTS5JUV9HVy45OTEuMDcvMDMvMjAyNi4uLlVTRC5IAQAAAN62AQACAAAABTM2MTk5AQgAAAAFAAAAATEBAAAACjE5NDcxNzk1ODMDAAAAAzE2MAIAAAAEMTE3MQQAAAABMAcAAAAIMy83LzIwMjYIAAAACjEyLzMxLzIwMTYJAAAAATDPWF4hm3zeCIgpoXijfN4IOUNJUS5OWVNFOklCTS5JUV9ERUJUX0VRVUlWX05FVF9QQk8uOTkxLjA3LzAzLzIwMjYuLi5VU0QuSAEAAADetgEAAgAAAAQ5Nzc0AQgAAAAFAAAAATEBAAAACjE5NDcxNzk1ODMDAAAAAzE2MAIAAAAFMjE2NzkEAAAAATAHAAAACDMvNy8yMDI2CAAAAAoxMi8zMS8yMDE2CQAAAAEwXsoDIZt83ggnto94o3zeCDpDSVEuTllTRTpJQk0uSVFfR0FJTl9CQVJHQUlOX0FDUV9DRi45OTEuMDcvMDMvMjAyNi4uLlVTRC5IAQAAAN62AQADAAAAAAD7HV4hm3zeCFRUpnijfN4IPkNJUS5OWVNFOklCTS5JUV9MRUFTRV9BREpVU1RNRU5UX0VCSVREQS45OTEuMDcvMDMvMjAyNi4uLlVTRC5IAQAAAN62AQADAAAAAACrl2Yjm3zeCFwAxXijfN4IPkNJUS5OWVNFOklCTS5JUV9FWENJU0VfVEFYRVNfSU5DTF9TQUxFUy45OTEuMDcvMDMvMjAyNi4uLlVTRC5IAQAAAN62AQADAAAAAADXGDAim3zeCPs2r3ijfN4ILUNJUS5OWVNFOklCTS5JUV9MVF9ERUJUX0VRVUlUWS45OTEuMDcvMDMvMjAyNgEAAADetgEAAgAA</t>
  </si>
  <si>
    <t>AAgxODguNDY3OAEIAAAABQAAAAExAQAAAAoxOTQ3MTc5NTgzAwAAAAMxNjACAAAABDQwODUEAAAAATAHAAAACDMvNy8yMDI2CAAAAAoxMi8zMS8yMDE2CQAAAAEwzWvZH5t83ggESpN4o3zeCDhDSVEuTllTRTpJQk0uSVFfQ1VSUkVOVF9QT1JUX0RFQlQuOTkxLjA3LzAzLzIwMjYuLi5VU0QuSAEAAADetgEAAgAAAAQ2MjM5AQgAAAAFAAAAATEBAAAACjE5NDcxNzk1ODMDAAAAAzE2MAIAAAAEMTI5NwQAAAABMAcAAAAIMy83LzIwMjYIAAAACjEyLzMxLzIwMTYJAAAAATDPWF4hm3zeCDLepXijfN4IJ0NJUS5OWVNFOklCTS5JUV9BUl9UVVJOUy45OTEuMDcvMDMvMjAyNgEAAADetgEAAgAAAAc4LjkzMDYzAQgAAAAFAAAAATEBAAAACjE5NDcxNzk1ODMDAAAAAzE2MAIAAAAENDAwMQQAAAABMAcAAAAIMy83LzIwMjYIAAAACjEyLzMxLzIwMTYJAAAAATCFRNkfm3zeCLUsi3ijfN4IMUNJUS5OWVNFOklCTS5JUV9FUFNfMVlSX0FOTl9HUk9XVEguOTkxLjA3LzAzLzIwMjYBAAAA3rYBAAIAAAAHLTguODg1NAEIAAAABQAAAAExAQAAAAoxOTQ3MTc5NTgzAwAAAAMxNjACAAAABDQyMDAEAAAAATAHAAAACDMvNy8yMDI2CAAAAAoxMi8zMS8yMDE2CQAAAAEwzWvZH5t83gjo8Yp4o3zeCD5DSVEuTllTRTpJQk0uSVFfR0FJTl9CQVJHQUlOX0FDUV9TVVBQTEUuOTkxLjA3LzAzLzIwMjYuLi5VU0QuSAEAAADetgEA</t>
  </si>
  <si>
    <t>AwAAAAAAJI4wIpt83ggzn7F4o3zeCC9DSVEuTllTRTpJQk0uSVFfRVBTXzVZUl9BTk5fQ0FHUi45OTEuMDcvMDMvMjAyNgEAAADetgEAAgAAAActMS4wNDc4AQgAAAAFAAAAATEBAAAACjE5NDcxNzk1ODMDAAAAAzE2MAIAAAAENDIzOQQAAAABMAcAAAAIMy83LzIwMjYIAAAACjEyLzMxLzIwMTYJAAAAATCgptkfm3zeCI/KinijfN4IL0NJUS5OWVNFOklCTS5JUV9EQVlTX1BBWUFCTEVfT1VULjk5MS4wNy8wMy8yMDI2AQAAAN62AQACAAAACTU1LjQ4NDg2OAEIAAAABQAAAAExAQAAAAoxOTQ3MTc5NTgzAwAAAAMxNjACAAAABDQxODMEAAAAATAHAAAACDMvNy8yMDI2CAAAAAoxMi8zMS8yMDE2CQAAAAEwzWvZH5t83ggL35t4o3zeCCpDSVEuTllTRTpJQk0uSVFfRElDLjk5MS4wNy8wMy8yMDI2Li4uVVNELkgBAAAA3rYBAAMAAAAAAB1nMCKbfN4Iw++qeKN83gg5Q0lRLk5ZU0U6SUJNLklRX1RCVl9TSEFSRV9SRVBPUlRFRC45OTEuMDcvMDMvMjAyNi4uLlVTRC5IAQAAAN62AQADAAAAAADHU1ohm3zeCPtBmXijfN4IKUNJUS5OWVNFOklCTS5JUV9HUC45OTEuMDcvMDMvMjAyNi4uLlVTRC5IAQAAAN62AQACAAAABTM4NTE3AQgAAAAFAAAAATEBAAAACjE5NDcxNzk1ODMDAAAAAzE2MAIAAAACMTAEAAAAATAHAAAACDMvNy8yMDI2CAAAAAoxMi8zMS8yMDE2CQAAAAEwTRVmI5t83gi2J8V4o3zeCDtDSVEu</t>
  </si>
  <si>
    <t>TllTRTpJQk0uSVFfREVGX1RBWF9MSUFCX0NVUlJFTlQuOTkxLjA3LzAzLzIwMjYuLi5VU0QuSAEAAADetgEAAwAAAAAAz1heIZt83gjVb6p4o3zeCC5DSVEuTllTRTpJQk0uSVFfREVQX1JVQS45OTEuMDcvMDMvMjAyNi4uLlVTRC5IAQAAAN62AQADAAAAAAD2mIkhm3zeCPJks3ijfN4IO0NJUS5OWVNFOklCTS5JUV9JTVBBSVJNRU5UX0dXX1NVUFBMRS45OTEuMDcvMDMvMjAyNi4uLlVTRC5IAQAAAN62AQADAAAAAAAkjjAim3zeCKHIqnijfN4IOENJUS5OWVNFOklCTS5JUV9JTlZFU1RNRU5UX0lOQ09NRS45OTEuMDcvMDMvMjAyNi4uLlVTRC5IAQAAAN62AQADAAAAAADXGDAim3zeCMcQrnijfN4INENJUS5OWVNFOklCTS5JUV9FWFBMT1JFX0RSSUxMLjk5MS4wNy8wMy8yMDI2Li4uVVNELkgBAAAA3rYBAAMAAAAAAE0VZiObfN4IKmnDeKN83ggtQ0lRLk5ZU0U6SUJNLklRX1JEX0VYUC45OTEuMDcvMDMvMjAyNi4uLlVTRC5IAQAAAN62AQACAAAABDU3MjYBCAAAAAUAAAABMQEAAAAKMTk0NzE3OTU4MwMAAAADMTYwAgAAAAMxMDAEAAAAATAHAAAACDMvNy8yMDI2CAAAAAoxMi8zMS8yMDE2CQAAAAEwTRVmI5t83ghCtLh4o3zeCDZDSVEuTllTRTpJQk0uSVFfVE9UQUxfTElBQl9UT1RBTF9BU1NFVFMuOTkxLjA3LzAzLzIwMjYBAAAA3rYBAAIAAAAHODQuMzQzMgEIAAAABQAAAAExAQAAAAoxOTQ3MTc5</t>
  </si>
  <si>
    <t>NTgzAwAAAAMxNjACAAAABDQxODgEAAAAATAHAAAACDMvNy8yMDI2CAAAAAoxMi8zMS8yMDE2CQAAAAEwzWvZH5t83gjsjo94o3zeCDFDSVEuTllTRTpJQk0uSVFfQVZHX1RFTVBfRU1QTE9ZRUVTLjk5MS4wNy8wMy8yMDI2AQAAAN62AQACAAAABTI0NTAwAQgAAAAFAAAAATEBAAAACjE5NDcxNzk1ODMDAAAAAzE2MAIAAAAFMjQ2NzUEAAAAATAHAAAACDMvNy8yMDI2CAAAAAoxMi8zMS8yMDE2CQAAAAEwXsoDIZt83ggEVIt4o3zeCCZDSVEuTllTRTpJQk0uSVFfR0FBUF9CUy45OTEuMDcvMDMvMjAyNgEAAADetgEAAwAAAAdVUyBHQUFQAJ8YBCGbfN4ItSyLeKN83gg6Q0lRLk5ZU0U6SUJNLklRX0xJQUJJTElUSUVTX0xFVkVMXzEuOTkxLjA3LzAzLzIwMjYuLi5VU0QuSAEAAADetgEAAwAAAAAAoLYDIZt83ggKzpV4o3zeCDxDSVEuTllTRTpJQk0uSVFfRklOX0RJVl9TVF9ERUJUX1RPVEFMLjk5MS4wNy8wMy8yMDI2Li4uVVNELkgBAAAA3rYBAAMAAAAAAF7KAyGbfN4ImtSSeKN83ggwQ0lRLk5ZU0U6SUJNLklRX0NBU0hfT1BFUi45OTEuMDcvMDMvMjAyNi4uLlVTRC5IAQAAAN62AQACAAAABTE3MDg0AQgAAAAFAAAAATEBAAAACjE5NDcxNzk1ODMDAAAAAzE2MAIAAAAEMjAwNgQAAAABMAcAAAAIMy83LzIwMjYIAAAACjEyLzMxLzIwMTYJAAAAATCkNochm3zeCBr5qXijfN4IOENJUS5OWVNFOklCTS5J</t>
  </si>
  <si>
    <t>UV9DQVNIX0lOVEVSRVNUX05FVC45OTEuMDcvMDMvMjAyNi4uLlVTRC5IAQAAAN62AQADAAAAAADm9l0hm3zeCMU9q3ijfN4INENJUS5OWVNFOklCTS5JUV9SVUFfQUNDVU1fREVQLjk5MS4wNy8wMy8yMDI2Li4uVVNELkgBAAAA3rYBAAMAAAAAAMwCWiGbfN4IdEOaeKN83gg7Q0lRLk5ZU0U6SUJNLklRX0ZJTl9ESVZfREVCVF9DVVJSRU5ULjk5MS4wNy8wMy8yMDI2Li4uVVNELkgBAAAA3rYBAAMAAAAAAM9YXiGbfN4IlD2geKN83gg1Q0lRLk5ZU0U6SUJNLklRX0xPQU5TX0ZPUl9TQUxFLjk5MS4wNy8wMy8yMDI2Li4uVVNELkgBAAAA3rYBAAMAAAAAAPsdXiGbfN4I/rKreKN83gg8Q0lRLk5ZU0U6SUJNLklRX0ZJTl9ESVZfTE9BTlNfQ1VSUkVOVC45OTEuMDcvMDMvMjAyNi4uLlVTRC5IAQAAAN62AQACAAAABTE5MDA2AQgAAAAFAAAAATEBAAAACjE5NDcxNzk1ODMDAAAAAzE2MAIAAAAEMTAzMgQAAAABMAcAAAAIMy83LzIwMjYIAAAACjEyLzMxLzIwMTYJAAAAATD7HV4hm3zeCIVYlXijfN4IOUNJUS5OWVNFOklCTS5JUV9DT01NT05fUFJFRl9ESVZfQ0YuOTkxLjA3LzAzLzIwMjYuLi5VU0QuSAEAAADetgEAAwAAAAAA8F2HIZt83gh1T7F4o3zeCDpDSVEuTllTRTpJQk0uSVFfTk9OQ0FTSF9QRU5TSU9OX0VYUC45OTEuMDcvMDMvMjAyNi4uLlVTRC5IAQAAAN62AQACAAAAAzMwMgEIAAAABQAAAAEx</t>
  </si>
  <si>
    <t>AQAAAAoxOTQ3MTc5NTgzAwAAAAMxNjACAAAABTIxNjc4BAAAAAEwBwAAAAgzLzcvMjAyNggAAAAKMTIvMzEvMjAxNgkAAAABMCZAMCKbfN4I9+HAeKN83ggwQ0lRLk5ZU0U6SUJNLklRX0NIQU5HRV9BUi45OTEuMDcvMDMvMjAyNi4uLlVTRC5IAQAAAN62AQACAAAAAzcxMgEIAAAABQAAAAExAQAAAAoxOTQ3MTc5NTgzAwAAAAMxNjACAAAABDIwMTgEAAAAATAHAAAACDMvNy8yMDI2CAAAAAoxMi8zMS8yMDE2CQAAAAEw0x+HIZt83gjQlsd4o3zeCDZDSVEuTllTRTpJQk0uSVFfU1RPQ0tfQkFTRURfU0dBLjk5MS4wNy8wMy8yMDI2Li4uVVNELkgBAAAA3rYBAAIAAAADNDAxAQgAAAAFAAAAATEBAAAACjE5NDcxNzk1ODMDAAAAAzE2MAIAAAAFMjI2NzkEAAAAATAHAAAACDMvNy8yMDI2CAAAAAoxMi8zMS8yMDE2CQAAAAEwsfiGIZt83gimtLJ4o3zeCDhDSVEuTllTRTpJQk0uSVFfRElTVFJJQlVUQUJMRV9DQVNIX1BBWU9VVC45OTEuMDcvMDMvMjAyNgEAAADetgEAAwAAAAAAHWcwIpt83gjj/rV4o3zeCDZDSVEuTllTRTpJQk0uSVFfVE9UQUxfUkVWX1NIQVJFLjk5MS4wNy8wMy8yMDI2Li4uVVNELkgBAAAA3rYBAAIAAAAJODMuNjQ3ODA3AQgAAAAFAAAAATEBAAAACjE5NDcxNzk1ODMDAAAAAzE2MAIAAAAENDM4MgQAAAABMAcAAAAIMy83LzIwMjYIAAAACjEyLzMxLzIwMTYJAAAAATCocGYjm3zeCPfK</t>
  </si>
  <si>
    <t>w3ijfN4INUNJUS5OWVNFOklCTS5JUV9ESUxVVF9FUFNfTk9STS45OTEuMDcvMDMvMjAyNi4uLlVTRC5IAQAAAN62AQACAAAACDguNzUxOTU3AQgAAAAFAAAAATEBAAAACjE5NDcxNzk1ODMDAAAAAzE2MAIAAAAENDM4MAQAAAABMAcAAAAIMy83LzIwMjYIAAAACjEyLzMxLzIwMTYJAAAAATCocGYjm3zeCBgxuHijfN4INkNJUS5OWVNFOklCTS5JUV9HQUlOX0FTU0VUU19SRVYuOTkxLjA3LzAzLzIwMjYuLi5VU0QuSAEAAADetgEAAwAAAAAATRVmI5t83gixdbB4o3zeCDhDSVEuTllTRTpJQk0uSVFfQ09OVElOR0VOVF9SRU5UQUwuOTkxLjA3LzAzLzIwMjYuLi5VU0QuSAEAAADetgEAAwAAAAAAHWcwIpt83gjd17V4o3zeCDVDSVEuTllTRTpJQk0uSVFfQ0hBTkdFX0RFRl9UQVguOTkxLjA3LzAzLzIwMjYuLi5VU0QuSAEAAADetgEAAwAAAAAApDaHIZt83ggreLF4o3zeCDtDSVEuTllTRTpJQk0uSVFfREVGRVJSRURfVEFYRVNfVE9UQUwuOTkxLjA3LzAzLzIwMjYuLi5VU0QuSAEAAADetgEAAgAAAAQtOTY5AQgAAAAFAAAAATEBAAAACjE5NDcxNzk1ODMDAAAAAzE2MAIAAAAFMzUzODUEAAAAATAHAAAACDMvNy8yMDI2CAAAAAoxMi8zMS8yMDE2CQAAAAEwJkAwIpt83gh1xrF4o3zeCDpDSVEuTllTRTpJQk0uSVFfQURfRVhDTF9PUEVSX0xFQVNFUy45OTEuMDcvMDMvMjAyNi4uLlVTRC5IAQAAAN62AQAC</t>
  </si>
  <si>
    <t>AAAABi0xOTMwMwEIAAAABQAAAAExAQAAAAoxOTQ3MTc5NTgzAwAAAAMxNjACAAAABTQ4OTc1BAAAAAEwBwAAAAgzLzcvMjAyNggAAAAKMTIvMzEvMjAxNgkAAAABMMwCWiGbfN4IBhaleKN83ghCQ0lRLk5ZU0U6SUJNLklRX1JVQV9DQVBJVEFMX0xFQVNFX0FDQ1VNX0RFUC45OTEuMDcvMDMvMjAyNi4uLlVTRC5IAQAAAN62AQADAAAAAADMAlohm3zeCPkik3ijfN4IRENJUS5OWVNFOklCTS5JUV9HRU5FUkFMX1BBUlRORVJfQ09NTU9OX0VRVUlUWS45OTEuMDcvMDMvMjAyNi4uLlVTRC5IAQAAAN62AQADAAAAAADyjlohm3zeCJGAqHijfN4IK0NJUS5OWVNFOklCTS5JUV9DT0dTLjk5MS4wNy8wMy8yMDI2Li4uVVNELkgBAAAA3rYBAAIAAAAFNDAzNTgBCAAAAAUAAAABMQEAAAAKMTk0NzE3OTU4MwMAAAADMTYwAgAAAAIzNAQAAAABMAcAAAAIMy83LzIwMjYIAAAACjEyLzMxLzIwMTYJAAAAATBNFWYjm3zeCEwZxHijfN4IM0NJUS5OWVNFOklCTS5JUV9UT1RBTF9MRUFTRVMuOTkxLjA3LzAzLzIwMjYuLi5VU0QuSAEAAADetgEAAwAAAAAAtT1aIZt83giNjKV4o3zeCCtDSVEuTllTRTpJQk0uSVFfRUJJVC45OTEuMDcvMDMvMjAyNi4uLlVTRC5IAQAAAN62AQACAAAABTE0MTcwAQgAAAAFAAAAATEBAAAACjE5NDcxNzk1ODMDAAAAAzE2MAIAAAADNDAwBAAAAAEwBwAAAAgzLzcvMjAyNggAAAAKMTIvMzEv</t>
  </si>
  <si>
    <t>MjAxNgkAAAABMKuXZiObfN4I1TeueKN83ggwQ0lRLk5ZU0U6SUJNLklRX01BQ0hJTkVSWS45OTEuMDcvMDMvMjAyNi4uLlVTRC5IAQAAAN62AQACAAAABTE1OTk1AQgAAAAFAAAAATEBAAAACjE5NDcxNzk1ODMDAAAAAzE2MAIAAAAEMzExNAQAAAABMAcAAAAIMy83LzIwMjYIAAAACjEyLzMxLzIwMTYJAAAAATC7Z1ohm3zeCMfMmnijfN4IT0NJUS5OWVNFOklCTS5JUV9GSU5BTkNJTkdfT0JMSUdfQ1VSUkVOVF9FWENMX09QRVJfTEVBU0VTLjk5MS4wNy8wMy8yMDI2Li4uVVNELkgBAAAA3rYBAAIAAAAENzUxMwEIAAAABQAAAAExAQAAAAoxOTQ3MTc5NTgzAwAAAAMxNjACAAAABTQ4OTgwBAAAAAEwBwAAAAgzLzcvMjAyNggAAAAKMTIvMzEvMjAxNgkAAAABMLU9WiGbfN4I8HaseKN83ggrQ0lRLk5ZU0U6SUJNLklRX0dST1NTX01BUkdJTi45OTEuMDcvMDMvMjAyNgEAAADetgEAAgAAAAY0OC4xOTUBCAAAAAUAAAABMQEAAAAKMTk0NzE3OTU4MwMAAAADMTYwAgAAAAQ0MDc0BAAAAAEwBwAAAAgzLzcvMjAyNggAAAAKMTIvMzEvMjAxNgkAAAABMOdS+x+bfN4I/82ZeKN83ggtQ0lRLk5ZU0U6SUJNLklRX0RBWVNfU0FMRVNfT1VULjk5MS4wNy8wMy8yMDI2AQAAAN62AQACAAAACTQwLjk4MjQ4NAEIAAAABQAAAAExAQAAAAoxOTQ3MTc5NTgzAwAAAAMxNjACAAAABDQwNDIEAAAAATAHAAAACDMvNy8yMDI2</t>
  </si>
  <si>
    <t>CAAAAAoxMi8zMS8yMDE2CQAAAAEwhUTZH5t83gjdZJ54o3zeCDRDSVEuTllTRTpJQk0uSVFfT1JERVJfQkFDS0xPRy45OTEuMDcvMDMvMjAyNi4uLlVTRC5IAQAAAN62AQADAAAAAAB18QMhm3zeCGqolHijfN4IPENJUS5OWVNFOklCTS5JUV9GSU5fRElWX0xUX0RFQlRfVE9UQUwuOTkxLjA3LzAzLzIwMjYuLi5VU0QuSAEAAADetgEAAgAAAAUyNzg1OQEIAAAABQAAAAExAQAAAAoxOTQ3MTc5NTgzAwAAAAMxNjACAAAABTI0NTE1BAAAAAEwBwAAAAgzLzcvMjAyNggAAAAKMTIvMzEvMjAxNgkAAAABMF7KAyGbfN4IBFSLeKN83gg3Q0lRLk5ZU0U6SUJNLklRX0xPTkdfVEVSTV9MRUFTRVMuOTkxLjA3LzAzLzIwMjYuLi5VU0QuSAEAAADetgEAAwAAAAAAz1heIZt83ggGFqV4o3zeCDhDSVEuTllTRTpJQk0uSVFfVE9UQUxfREVCVF9JU1NVRUQuOTkxLjA3LzAzLzIwMjYuLi5VU0QuSAEAAADetgEAAgAAAAQ5MTU4AQgAAAAFAAAAATEBAAAACjE5NDcxNzk1ODMDAAAAAzE2MAIAAAAEMjE2MQQAAAABMAcAAAAIMy83LzIwMjYIAAAACjEyLzMxLzIwMTYJAAAAATCkNochm3zeCJcorHijfN4IL0NJUS5OWVNFOklCTS5JUV9DRl9TSEFSRS45OTEuMDcvMDMvMjAyNi4uLlVTRC5IAQAAAN62AQACAAAACTEzLjUzNzQ2NQEIAAAABQAAAAExAQAAAAoxOTQ3MTc5NTgzAwAAAAMxNjACAAAABTQzOTIzBAAAAAEwBwAA</t>
  </si>
  <si>
    <t>AAgzLzcvMjAyNggAAAAKMTIvMzEvMjAxNgkAAAABMPsdXiGbfN4IA022eKN83ghNQ0lRLk5ZU0U6SUJNLklRX0NVUlJFTlRfUE9SVElPTl9PUEVSX0xFQVNFX0xJQUJJTElUSUVTLjk5MS4wNy8wMy8yMDI2Li4uVVNELkgBAAAA3rYBAAMAAAAAAMwCWiGbfN4INQCUeKN83gg6Q0lRLk5ZU0U6SUJNLklRX0lOQ19UQVhfUEFZX0NVUlJFTlQuOTkxLjA3LzAzLzIwMjYuLi5VU0QuSAEAAADetgEAAgAAAAQzMjM1AQgAAAAFAAAAATEBAAAACjE5NDcxNzk1ODMDAAAAAzE2MAIAAAAEMTA5NAQAAAABMAcAAAAIMy83LzIwMjYIAAAACjEyLzMxLzIwMTYJAAAAATDPWF4hm3zeCCYWn3ijfN4IO0NJUS5OWVNFOklCTS5JUV9UT1RBTF9GSU5BTkNFX0xFQVNFUy45OTEuMDcvMDMvMjAyNi4uLlVTRC5IAQAAAN62AQADAAAAAADMAlohm3zeCIsHm3ijfN4ILkNJUS5OWVNFOklCTS5JUV9TVF9ERUJULjk5MS4wNy8wMy8yMDI2Li4uVVNELkgBAAAA3rYBAAIAAAAEMTI3NAEIAAAABQAAAAExAQAAAAoxOTQ3MTc5NTgzAwAAAAMxNjACAAAABDEwNDYEAAAAATAHAAAACDMvNy8yMDI2CAAAAAoxMi8zMS8yMDE2CQAAAAEwz1heIZt83ghVu6h4o3zeCEpDSVEuTllTRTpJQk0uSVFfT1BFUkFUSU5HX0xFQVNFX0xJQUJJTElUSUVTX05PTkNBU0guOTkxLjA3LzAzLzIwMjYuLi5VU0QuSAEAAADetgEAAwAAAAAA+x1eIZt83gii</t>
  </si>
  <si>
    <t>Cbt4o3zeCC1DSVEuTllTRTpJQk0uSVFfUkVTVEFURU1FTlRfSVMuOTkxLjA3LzAzLzIwMjYBAAAA3rYBAAMAAAACUkMAHWcwIpt83gggEq14o3zeCDBDSVEuTllTRTpJQk0uSVFfQ0hBTkdFX0FQLjk5MS4wNy8wMy8yMDI2Li4uVVNELkgBAAAA3rYBAAIAAAADMTk3AQgAAAAFAAAAATEBAAAACjE5NDcxNzk1ODMDAAAAAzE2MAIAAAAEMjAxNwQAAAABMAcAAAAIMy83LzIwMjYIAAAACjEyLzMxLzIwMTYJAAAAATCkNochm3zeCPTArnijfN4IM0NJUS5OWVNFOklCTS5JUV9MRUdBTF9TRVRUTEUuOTkxLjA3LzAzLzIwMjYuLi5VU0QuSAEAAADetgEAAgAAAAMtNTYBCAAAAAUAAAABMQEAAAAKMTk0NzE3OTU4MwMAAAADMTYwAgAAAAI3NwQAAAABMAcAAAAIMy83LzIwMjYIAAAACjEyLzMxLzIwMTYJAAAAATBTSWYjm3zeCLXXxXijfN4INkNJUS5OWVNFOklCTS5JUV9TQUxFU19NQVJLRVRJTkcuOTkxLjA3LzAzLzIwMjYuLi5VU0QuSAEAAADetgEAAgAAAAQxMzI3AQgAAAAFAAAAATEBAAAACjE5NDcxNzk1ODMDAAAAAzE2MAIAAAAFMjE1NjEEAAAAATAHAAAACDMvNy8yMDI2CAAAAAoxMi8zMS8yMDE2CQAAAAEwHWcwIpt83gjF2Kx4o3zeCCxDSVEuTllTRTpJQk0uSVFfRklMSU5HREFURV9JUy45OTEuMDcvMDMvMjAyNgEAAADetgEABQAAAAoyNi8wMi8yMDE5AKhwZiObfN4I11jAeKN83gg1Q0lRLk5ZU0U6</t>
  </si>
  <si>
    <t>SUJNLklRX1BSRUZfRElWX09USEVSLjk5MS4wNy8wMy8yMDI2Li4uVVNELkgBAAAA3rYBAAMAAAAAAFNJZiObfN4IFTDBeKN83gg9Q0lRLk5ZU0U6SUJNLklRX0FOTlVfRElTVFJJQlVUSU9OX1VOSVQuOTkxLjA3LzAzLzIwMjYuLi5VU0QuSAEAAADetgEAAwAAAAAAHWcwIpt83ghBHbl4o3zeCDVDSVEuTllTRTpJQk0uSVFfR0FJTl9JTlZFU1RfQ0YuOTkxLjA3LzAzLzIwMjYuLi5VU0QuSAEAAADetgEAAwAAAAAA0x+HIZt83gikrq14o3zeCD9DSVEuTllTRTpJQk0uSVFfSU1QVVRfT1BFUl9MRUFTRV9JTlRfRVhQLjk5MS4wNy8wMy8yMDI2Li4uVVNELkgBAAAA3rYBAAMAAAAAACSOMCKbfN4ILb7BeKN83gg+Q0lRLk5ZU0U6SUJNLklRX0RFRkVSUkVEX0RPTUVTVElDX1RBWEVTLjk5MS4wNy8wMy8yMDI2Li4uVVNELkgBAAAA3rYBAAIAAAAELTc5MAEIAAAABQAAAAExAQAAAAoxOTQ3MTc5NTgzAwAAAAMxNjACAAAABDMwNTQEAAAAATAHAAAACDMvNy8yMDI2CAAAAAoxMi8zMS8yMDE2CQAAAAEwJkAwIpt83gg+nbB4o3zeCDtDSVEuTllTRTpJQk0uSVFfTUlOT1JJVFlfSU5URVJFU1RfSVMuOTkxLjA3LzAzLzIwMjYuLi5VU0QuSAEAAADetgEAAwAAAAAAU0lmI5t83giUa7t4o3zeCEBDSVEuTllTRTpJQk0uSVFfU1RPQ0tfQkFTRURfRVhQTE9SRV9EUklMTC45OTEuMDcvMDMvMjAyNi4uLlVTRC5IAQAA</t>
  </si>
  <si>
    <t>AN62AQADAAAAAACx+IYhm3zeCMXYrHijfN4IPUNJUS5OWVNFOklCTS5JUV9FQklUREFfRVFfSU5DX0VYQ0xfU0JDLjk5MS4wNy8wMy8yMDI2Li4uVVNELkgBAAAA3rYBAAIAAAAFMTkwOTUBCAAAAAUAAAABMQEAAAAKMTk0NzE3OTU4MwMAAAADMTYwAgAAAAUyNDEzMQQAAAABMAcAAAAIMy83LzIwMjYIAAAACjEyLzMxLzIwMTYJAAAAATCocGYjm3zeCOMGx3ijfN4INUNJUS5OWVNFOklCTS5JUV9QUk9WX0JBRF9ERUJUUy45OTEuMDcvMDMvMjAyNi4uLlVTRC5IAQAAAN62AQADAAAAAABNFWYjm3zeCF5fsHijfN4IN0NJUS5OWVNFOklCTS5JUV9UT1RBTF9PVEhFUl9PUEVSLjk5MS4wNy8wMy8yMDI2Li4uVVNELkgBAAAA3rYBAAIAAAAFMjQzNDcBCAAAAAUAAAABMQEAAAAKMTk0NzE3OTU4MwMAAAADMTYwAgAAAAMzODAEAAAAATAHAAAACDMvNy8yMDI2CAAAAAoxMi8zMS8yMDE2CQAAAAEwTRVmI5t83gheX7B4o3zeCDdDSVEuTllTRTpJQk0uSVFfRUJJVERBUl9FWENMX1NCQy45OTEuMDcvMDMvMjAyNi4uLlVTRC5IAQAAAN62AQADAAAAAADXGDAim3zeCNCWx3ijfN4INUNJUS5OWVNFOklCTS5JUV9NSU5JTVVNX1JFTlRBTC45OTEuMDcvMDMvMjAyNi4uLlVTRC5IAQAAAN62AQADAAAAAAAdZzAim3zeCL/prXijfN4IMkNJUS5OWVNFOklCTS5JUV9BUl9VTkJJTExFRC45OTEuMDcvMDMvMjAyNi4uLlVT</t>
  </si>
  <si>
    <t>RC5IAQAAAN62AQACAAAABDE2MTEBCAAAAAUAAAABMQEAAAAKMTk0NzE3OTU4MwMAAAADMTYwAgAAAAU0NTQyMAQAAAABMAcAAAAIMy83LzIwMjYIAAAACjEyLzMxLzIwMTYJAAAAATC7Z1ohm3zeCBDInnijfN4IMUNJUS5OWVNFOklCTS5JUV9DT01NT05fUkVQLjk5MS4wNy8wMy8yMDI2Li4uVVNELkgBAAAA3rYBAAIAAAAFLTM2MjgBCAAAAAUAAAABMQEAAAAKMTk0NzE3OTU4MwMAAAADMTYwAgAAAAQyMTY0BAAAAAEwBwAAAAgzLzcvMjAyNggAAAAKMTIvMzEvMjAxNgkAAAABMKQ2hyGbfN4I2Im1eKN83gg5Q0lRLk5ZU0U6SUJNLklRX0lOVkVTVF9TRUNVUklUWV9DRi45OTEuMDcvMDMvMjAyNi4uLlVTRC5IAQAAAN62AQACAAAABC0xNjEBCAAAAAUAAAABMQEAAAAKMTk0NzE3OTU4MwMAAAADMTYwAgAAAAQyMDI3BAAAAAEwBwAAAAgzLzcvMjAyNggAAAAKMTIvMzEvMjAxNgkAAAABMKQ2hyGbfN4IMqLEeKN83gg7Q0lRLk5ZU0U6SUJNLklRX0VCSVRfRVFfSU5DX0VYQ0xfU0JDLjk5MS4wNy8wMy8yMDI2Li4uVVNELkgBAAAA3rYBAAIAAAAFMTQ3MTQBCAAAAAUAAAABMQEAAAAKMTk0NzE3OTU4MwMAAAADMTYwAgAAAAUyNDEzMAQAAAABMAcAAAAIMy83LzIwMjYIAAAACjEyLzMxLzIwMTYJAAAAATCrl2Yjm3zeCExEuXijfN4ILENJUS5OWVNFOklCTS5JUV9EQV9DRi45OTEuMDcvMDMvMjAyNi4uLlVT</t>
  </si>
  <si>
    <t>RC5IAQAAAN62AQACAAAABDQzODEBCAAAAAUAAAABMQEAAAAKMTk0NzE3OTU4MwMAAAADMTYwAgAAAAQyMTYwBAAAAAEwBwAAAAgzLzcvMjAyNggAAAAKMTIvMzEvMjAxNgkAAAABMNMfhyGbfN4IprSyeKN83gg8Q0lRLk5ZU0U6SUJNLklRX0xFQVNFSE9MRF9JTVBST1ZFTUVOVC45OTEuMDcvMDMvMjAyNi4uLlVTRC5IAQAAAN62AQADAAAAAAC7Z1ohm3zeCJrUknijfN4IPkNJUS5OWVNFOklCTS5JUV9NSU5PUklUWV9JTlRfUkVERUVNX1RPVC45OTEuMDcvMDMvMjAyNi4uLlVTRC5IAQAAAN62AQADAAAAAAC7Z1ohm3zeCI5lkXijfN4IPENJUS5OWVNFOklCTS5JUV9FQklUQV9FUV9JTkNfRVhDTF9TQkMuOTkxLjA3LzAzLzIwMjYuLi5VU0QuSAEAAADetgEAAgAAAAUxNjI1OAEIAAAABQAAAAExAQAAAAoxOTQ3MTc5NTgzAwAAAAMxNjACAAAABTI0MTMyBAAAAAEwBwAAAAgzLzcvMjAyNggAAAAKMTIvMzEvMjAxNgkAAAABMNcYMCKbfN4IM5DDeKN83ggvQ0lRLk5ZU0U6SUJNLklRX0VQU19OT1JNLjk5MS4wNy8wMy8yMDI2Li4uVVNELkgBAAAA3rYBAAIAAAAIOC43ODIxMDkBCAAAAAUAAAABMQEAAAAKMTk0NzE3OTU4MwMAAAADMTYwAgAAAAQ0Mzc5BAAAAAEwBwAAAAgzLzcvMjAyNggAAAAKMTIvMzEvMjAxNgkAAAABMKhwZiObfN4IhSSweKN83gg1Q0lRLk5ZU0U6SUJNLklRX0FTU0VUU19MRVZFTF8x</t>
  </si>
  <si>
    <t>Ljk5MS4wNy8wMy8yMDI2Li4uVVNELkgBAAAA3rYBAAIAAAAEMTIxMgCfjwMhm3zeCGh7i3ijfN4IOkNJUS5OWVNFOklCTS5JUV9DQVNIX0lOVEVSRVNUX0ZJTkFOLjk5MS4wNy8wMy8yMDI2Li4uVVNELkgBAAAA3rYBAAMAAAAAAOb2XSGbfN4IxaqpeKN83gg1Q0lRLk5ZU0U6SUJNLklRX0JBU0lDX0VQU19FWENMLjk5MS4wNy8wMy8yMDI2Li4uVVNELkgBAAAA3rYBAAIAAAAJMTIuNDM1MzM1AQgAAAAFAAAAATEBAAAACjE5NDcxNzk1ODMDAAAAAzE2MAIAAAAEMzA2NAQAAAABMAcAAAAIMy83LzIwMjYIAAAACjEyLzMxLzIwMTYJAAAAATCocGYjm3zeCFwAxXijfN4INUNJUS5OWVNFOklCTS5JUV9UT1RBTF9SRVZfNVlSX0FOTl9DQUdSLjk5MS4wNy8wMy8yMDI2AQAAAN62AQACAAAABy01LjY1NDQBCAAAAAUAAAABMQEAAAAKMTk0NzE3OTU4MwMAAAADMTYwAgAAAAQ0MjMzBAAAAAEwBwAAAAgzLzcvMjAyNggAAAAKMTIvMzEvMjAxNgkAAAABMKCm2R+bfN4IdY+SeKN83ggsQ0lRLk5ZU0U6SUJNLklRX1JFVFVSTl9BU1NFVFMuOTkxLjA3LzAzLzIwMjYBAAAA3rYBAAIAAAAGNy43Njk4AQgAAAAFAAAAATEBAAAACjE5NDcxNzk1ODMDAAAAAzE2MAIAAAAENDE3OAQAAAABMAcAAAAIMy83LzIwMjYIAAAACjEyLzMxLzIwMTYJAAAAATATP/sfm3zeCB1xk3ijfN4INUNJUS5OWVNFOklCTS5JUV9UUkFESU5H</t>
  </si>
  <si>
    <t>X0FTU0VUUy45OTEuMDcvMDMvMjAyNi4uLlVTRC5IAQAAAN62AQADAAAAAAD7HV4hm3zeCIVBonijfN4IPkNJUS5OWVNFOklCTS5JUV9ESVNUUklCVVRBQkxFX0NBU0hfU0hBUkVTX0JBU0lDLjk5MS4wNy8wMy8yMDI2AQAAAN62AQADAAAAAACocGYjm3zeCJRru3ijfN4IPkNJUS5OWVNFOklCTS5JUV9TQUxBUklFU19PVEhFUl9CRU5FRklUUy45OTEuMDcvMDMvMjAyNi4uLlVTRC5IAQAAAN62AQADAAAAAAAkjjAim3zeCPB2rHijfN4IQ0NJUS5OWVNFOklCTS5JUV9DSEFOR0VfT1RIRVJfTkVUX09QRVJfQVNTRVRTLjk5MS4wNy8wMy8yMDI2Li4uVVNELkgBAAAA3rYBAAIAAAADNDYyAQgAAAAFAAAAATEBAAAACjE5NDcxNzk1ODMDAAAAAzE2MAIAAAAEMjA0NQQAAAABMAcAAAAIMy83LzIwMjYIAAAACjEyLzMxLzIwMTYJAAAAATCkNochm3zeCAraq3ijfN4ILENJUS5OWVNFOklCTS5JUV9FQklUREFfTUFSR0lOLjk5MS4wNy8wMy8yMDI2AQAAAN62AQACAAAABzIzLjIxMjIBCAAAAAUAAAABMQEAAAAKMTk0NzE3OTU4MwMAAAADMTYwAgAAAAQ0MDQ3BAAAAAEwBwAAAAgzLzcvMjAyNggAAAAKMTIvMzEvMjAxNgkAAAABMOdS+x+bfN4ItSyLeKN83gg4Q0lRLk5ZU0U6SUJNLklRX0ZJTl9ESVZfU1RfSU5WRVNULjk5MS4wNy8wMy8yMDI2Li4uVVNELkgBAAAA3rYBAAMAAAAAAF7KAyGbfN4IBFSLeKN83gg1</t>
  </si>
  <si>
    <t>Q0lRLk5ZU0U6SUJNLklRX0RJTFVUX0VQU19JTkNMLjk5MS4wNy8wMy8yMDI2Li4uVVNELkgBAAAA3rYBAAIAAAAJMTIuMzgwNjEyAQgAAAAFAAAAATEBAAAACjE5NDcxNzk1ODMDAAAAAzE2MAIAAAABOAQAAAABMAcAAAAIMy83LzIwMjYIAAAACjEyLzMxLzIwMTYJAAAAATCocGYjm3zeCPEtx3ijfN4IS0NJUS5OWVNFOklCTS5JUV9ESVNUUklCVVRBQkxFX0NBU0hfUEVSX1NIQVJFX0RJTFVURUQuOTkxLjA3LzAzLzIwMjYuLi5VU0QuSAEAAADetgEAAwAAAAAAqHBmI5t83ghcAMV4o3zeCDBDSVEuTllTRTpJQk0uSVFfVE9UQUxfREVCVF9FUVVJVFkuOTkxLjA3LzAzLzIwMjYBAAAA3rYBAAIAAAAHMjI5LjMxNwEIAAAABQAAAAExAQAAAAoxOTQ3MTc5NTgzAwAAAAMxNjACAAAABDQwMzQEAAAAATAHAAAACDMvNy8yMDI2CAAAAAoxMi8zMS8yMDE2CQAAAAEwzWvZH5t83gi58Jd4o3zeCCpDSVEuTllTRTpJQk0uSVFfQ0lQLjk5MS4wNy8wMy8yMDI2Li4uVVNELkgBAAAA3rYBAAMAAAAAALtnWiGbfN4ImxaZeKN83ggxQ0lRLk5ZU0U6SUJNLklRX0RBWVNfSU5WRU5UT1JZX09VVC45OTEuMDcvMDMvMjAyNgEAAADetgEAAgAAAAgxNC4wNzQ1MwEIAAAABQAAAAExAQAAAAoxOTQ3MTc5NTgzAwAAAAMxNjACAAAABDQwMzUEAAAAATAHAAAACDMvNy8yMDI2CAAAAAoxMi8zMS8yMDE2CQAAAAEwzWvZH5t83gjo</t>
  </si>
  <si>
    <t>8Yp4o3zeCEBDSVEuTllTRTpJQk0uSVFfRUJJVERBX0VYQ0xfT1BFUl9MRUFTRVNfQ0FQRVhfSU5ULjk5MS4wNy8wMy8yMDI2AQAAAN62AQACAAAACTIzLjc4NDEyNgEIAAAABQAAAAExAQAAAAoxOTQ3MTc5NTgzAwAAAAMxNjACAAAABTQ5MTc0BAAAAAEwBwAAAAgzLzcvMjAyNggAAAAKMTIvMzEvMjAxNgkAAAABMM1r2R+bfN4I6PGKeKN83gguQ0lRLk5ZU0U6SUJNLklRX0lOVkVOVE9SWV9UVVJOUy45OTEuMDcvMDMvMjAyNgEAAADetgEAAgAAAAkyNi4wMDM4NjUBCAAAAAUAAAABMQEAAAAKMTk0NzE3OTU4MwMAAAADMTYwAgAAAAQ0MDgyBAAAAAEwBwAAAAgzLzcvMjAyNggAAAAKMTIvMzEvMjAxNgkAAAABMIVE2R+bfN4IufCXeKN83ghAQ0lRLk5ZU0U6SUJNLklRX0RFUklWQVRJVkVfVFJBRElOR19BU1NFVFMuOTkxLjA3LzAzLzIwMjYuLi5VU0QuSAEAAADetgEAAwAAAAAAdfEDIZt83gjAKpF4o3zeCE1DSVEuTllTRTpJQk0uSVFfTElRVUlEQVRJT05fVkFMVUVfUFJFRkVSUkVEX05PTl9SRURFRU0uOTkxLjA3LzAzLzIwMjYuLi5VU0QuSAEAAADetgEAAwAAAAAAn48DIZt83ghoe4t4o3zeCDlDSVEuTllTRTpJQk0uSVFfRklOX0RJVl9DQVNIX0VRVUlWLjk5MS4wNy8wMy8yMDI2Li4uVVNELkgBAAAA3rYBAAMAAAAAAF7KAyGbfN4IdPWZeKN83gg8Q0lRLk5ZU0U6SUJNLklRX05QUEVfRVhDTF9P</t>
  </si>
  <si>
    <t>UEVSX0xFQVNFUy45OTEuMDcvMDMvMjAyNi4uLlVTRC5IAQAAAN62AQACAAAABTEwODMwAQgAAAAFAAAAATEBAAAACjE5NDcxNzk1ODMDAAAAAzE2MAIAAAAFNDg5NzYEAAAAATAHAAAACDMvNy8yMDI2CAAAAAoxMi8zMS8yMDE2CQAAAAEwzAJaIZt83gjqjKR4o3zeCD5DSVEuTllTRTpJQk0uSVFfT1RIRVJfRklOQU5DRV9BQ1RfU1VQUEwuOTkxLjA3LzAzLzIwMjYuLi5VU0QuSAEAAADetgEAAgAAAAMyMDQBCAAAAAUAAAABMQEAAAAKMTk0NzE3OTU4MwMAAAADMTYwAgAAAAQyMDUwBAAAAAEwBwAAAAgzLzcvMjAyNggAAAAKMTIvMzEvMjAxNgkAAAABMPBdhyGbfN4IMTy0eKN83gg+Q0lRLk5ZU0U6SUJNLklRX01JTk9SSVRZX0lOVEVSRVNUX1RPVEFMLjk5MS4wNy8wMy8yMDI2Li4uVVNELkgBAAAA3rYBAAIAAAADMTQ2AQgAAAAFAAAAATEBAAAACjE5NDcxNzk1ODMDAAAAAzE2MAIAAAAEMTMxMgQAAAABMAcAAAAIMy83LzIwMjYIAAAACjEyLzMxLzIwMTYJAAAAATDHU1ohm3zeCL/PlHijfN4IOENJUS5OWVNFOklCTS5JUV9UT1RBTF9PUEVSX0xFQVNFUy45OTEuMDcvMDMvMjAyNi4uLlVTRC5IAQAAAN62AQADAAAAAAC1PVohm3zeCKEjlnijfN4IM0NJUS5OWVNFOklCTS5JUV9QUkVGX0NPTlZFUlQuOTkxLjA3LzAzLzIwMjYuLi5VU0QuSAEAAADetgEAAwAAAAAAzAJaIZt83gjmma54o3zeCDJDSVEu</t>
  </si>
  <si>
    <t>TllTRTpJQk0uSVFfT1RIRVJfSU5UQU4uOTkxLjA3LzAzLzIwMjYuLi5VU0QuSAEAAADetgEAAgAAAAQ0Njg4AQgAAAAFAAAAATEBAAAACjE5NDcxNzk1ODMDAAAAAzE2MAIAAAAEMTA0MAQAAAABMAcAAAAIMy83LzIwMjYIAAAACjEyLzMxLzIwMTYJAAAAATDPWF4hm3zeCO2SmXijfN4IM0NJUS5OWVNFOklCTS5JUV9GSU5JU0hFRF9JTlYuOTkxLjA3LzAzLzIwMjYuLi5VU0QuSAEAAADetgEAAgAAAAMzNTgBCAAAAAUAAAABMQEAAAAKMTk0NzE3OTU4MwMAAAADMTYwAgAAAAQzMDc1BAAAAAEwBwAAAAgzLzcvMjAyNggAAAAKMTIvMzEvMjAxNgkAAAABMLtnWiGbfN4IjmWReKN83ggvQ0lRLk5ZU0U6SUJNLklRX1BSRUZfUkVQLjk5MS4wNy8wMy8yMDI2Li4uVVNELkgBAAAA3rYBAAMAAAAAAPBdhyGbfN4IezmteKN83ggzQ0lRLk5ZU0U6SUJNLklRX09USEVSX1JFTlRBTC45OTEuMDcvMDMvMjAyNi4uLlVTRC5IAQAAAN62AQADAAAAAAAdZzAim3zeCNMOv3ijfN4INENJUS5OWVNFOklCTS5JUV9DT01NT05fRElWX0NGLjk5MS4wNy8wMy8yMDI2Li4uVVNELkgBAAAA3rYBAAIAAAAFLTUyNTYBCAAAAAUAAAABMQEAAAAKMTk0NzE3OTU4MwMAAAADMTYwAgAAAAQyMDc0BAAAAAEwBwAAAAgzLzcvMjAyNggAAAAKMTIvMzEvMjAxNgkAAAABMPBdhyGbfN4IYWHGeKN83ghIQ0lRLk5ZU0U6SUJNLklRX0lOVEVS</t>
  </si>
  <si>
    <t>RVNUX0VYUF9MRUFTRV9MSUFCSUxJVFlfREVCVC45OTEuMDcvMDMvMjAyNi4uLlVTRC5IAQAAAN62AQADAAAAAAAmQDAim3zeCOP+tXijfN4IMkNJUS5OWVNFOklCTS5JUV9JUFJEX1NVUFBMRS45OTEuMDcvMDMvMjAyNi4uLlVTRC5IAQAAAN62AQADAAAAAAAkjjAim3zeCGdawnijfN4IL0NJUS5OWVNFOklCTS5JUV9ESUxVVF9OSS45OTEuMDcvMDMvMjAyNi4uLlVTRC5IAQAAAN62AQACAAAADDExODc4LjQ2NzY2MgEIAAAABQAAAAExAQAAAAoxOTQ3MTc5NTgzAwAAAAMxNjACAAAABDM1MjIEAAAAATAHAAAACDMvNy8yMDI2CAAAAAoxMi8zMS8yMDE2CQAAAAEwJkAwIpt83giBycR4o3zeCC9DSVEuTllTRTpJQk0uSVFfRUJUX0VYQ0wuOTkxLjA3LzAzLzIwMjYuLi5VU0QuSAEAAADetgEAAgAAAAUxMzQyNQEIAAAABQAAAAExAQAAAAoxOTQ3MTc5NTgzAwAAAAMxNjACAAAAATQEAAAAATAHAAAACDMvNy8yMDI2CAAAAAoxMi8zMS8yMDE2CQAAAAEwU0lmI5t83giFJLB4o3zeCEBDSVEuTllTRTpJQk0uSVFfRUFSTklOR19QQVJFTlRfRVhDTF9FWFRSQS45OTEuMDcvMDMvMjAyNi4uLlVTRC5IAQAAAN62AQACAAAABTExODgxAQgAAAAFAAAAATEBAAAACjE5NDcxNzk1ODMDAAAAAzE2MAIAAAAFNDE1OTYEAAAAATAHAAAACDMvNy8yMDI2CAAAAAoxMi8zMS8yMDE2CQAAAAEw1xgwIpt83ghhTrV4o3zeCD5D</t>
  </si>
  <si>
    <t>SVEuTllTRTpJQk0uSVFfUkVTVFJfU1RPQ0tfQ09NUF9QUkVUQVguOTkxLjA3LzAzLzIwMjYuLi5VU0QuSAEAAADetgEAAwAAAAAAsfiGIZt83giFMcB4o3zeCDxDSVEuTllTRTpJQk0uSVFfRUJJVERBX0xFQVNFX0FESlVTVEVELjk5MS4wNy8wMy8yMDI2Li4uVVNELkgBAAAA3rYBAAIAAAAFMTg1NTEBCAAAAAUAAAABMQEAAAAKMTk0NzE3OTU4MwMAAAADMTYwAgAAAAU0ODk5MwQAAAABMAcAAAAIMy83LzIwMjYIAAAACjEyLzMxLzIwMTYJAAAAATCrl2Yjm3zeCAImtnijfN4IK0NJUS5OWVNFOklCTS5JUV9DQUxDX1RZUEVfSVMuOTkxLjA3LzAzLzIwMjYBAAAA3rYBAAMAAAADUkVQAB1nMCKbfN4IcbC/eKN83gg1Q0lRLk5ZU0U6SUJNLklRX09USEVSX0NMX1NVUFBMLjk5MS4wNy8wMy8yMDI2Li4uVVNELkgBAAAA3rYBAAIAAAADMTU5AQgAAAAFAAAAATEBAAAACjE5NDcxNzk1ODMDAAAAAzE2MAIAAAAEMTA1NwQAAAABMAcAAAAIMy83LzIwMjYIAAAACjEyLzMxLzIwMTYJAAAAATDPWF4hm3zeCGXMtnijfN4IN0NJUS5OWVNFOklCTS5JUV9DSEFOR0VfSU5WRU5UT1JZLjk5MS4wNy8wMy8yMDI2Li4uVVNELkgBAAAA3rYBAAIAAAADLTE0AQgAAAAFAAAAATEBAAAACjE5NDcxNzk1ODMDAAAAAzE2MAIAAAAEMjA5OQQAAAABMAcAAAAIMy83LzIwMjYIAAAACjEyLzMxLzIwMTYJAAAAATCkNochm3zeCP8v</t>
  </si>
  <si>
    <t>qHijfN4IPkNJUS5OWVNFOklCTS5JUV9FQklUREFSX0VRX0lOQ19FWENMX1NCQy45OTEuMDcvMDMvMjAyNi4uLlVTRC5IAQAAAN62AQADAAAAAADXGDAim3zeCMUCs3ijfN4IP0NJUS5OWVNFOklCTS5JUV9GSU5BTkNFX0xFQVNFU19MT05HX1RFUk0uOTkxLjA3LzAzLzIwMjYuLi5VU0QuSAEAAADetgEAAwAAAAAAzAJaIZt83ggQaJJ4o3zeCDtDSVEuTllTRTpJQk0uSVFfU1RPQ0tfQkFTRURfQ09NUF9UQVguOTkxLjA3LzAzLzIwMjYuLi5VU0QuSAEAAADetgEAAgAAAAQtMTc5ALH4hiGbfN4IYgGxeKN83gg0Q0lRLk5ZU0U6SUJNLklRX1VOTEVWRVJFRF9GQ0YuOTkxLjA3LzAzLzIwMjYuLi5VU0QuSAEAAADetgEAAgAAAAc5NTMzLjI1AQgAAAAFAAAAATEBAAAACjE5NDcxNzk1ODMDAAAAAzE2MAIAAAAENDQyMwQAAAABMAcAAAAIMy83LzIwMjYIAAAACjEyLzMxLzIwMTYJAAAAATD7HV4hm3zeCNfQqHijfN4IRENJUS5OWVNFOklCTS5JUV9ERVBSRUNJQVRJT05fUkVOVEFMX0FTU0VUU19DRi45OTEuMDcvMDMvMjAyNi4uLlVTRC5IAQAAAN62AQADAAAAAAB+hIkhm3zeCNiJtXijfN4ILkNJUS5OWVNFOklCTS5JUV9GSUxJTkdfQ1VSUkVOQ1kuOTkxLjA3LzAzLzIwMjYBAAAA3rYBAAMAAAADVVNEAB1nMCKbfN4IfJ60eKN83ggtQ0lRLk5ZU0U6SUJNLklRX01FUkdFUi45OTEuMDcvMDMvMjAyNi4uLlVT</t>
  </si>
  <si>
    <t>AQAAAN62AQADAAAAAADMAlohm3zeCEndnHijfN4IOUNJUS5OWVNFOklCTS5JUV9MVF9NQVJLX1NFQ1VSSVRJRVMuOTkxLjA3LzAzLzIwMjYuLi5VU0QuSAEAAADetgEAAwAAAAAAdfEDIZt83gi1LIt4o3zeCC9DSVEuTllTRTpJQk0uSVFfR1dfSU5UQU4uOTkxLjA3LzAzLzIwMjYuLi5VU0QuSAEAAADetgEAAgAAAAU0MDg4NwEIAAAABQAAAAExAQAAAAoxOTQ3MTc5NTgzAwAAAAMxNjACAAAABTM1MzgxBAAAAAEwBwAAAAgzLzcvMjAyNggAAAAKMTIvMzEvMjAxNgkAAAABMMdTWiGbfN4IbaKceKN83gg2Q0lRLk5ZU0U6SUJNLklRX09USEVSX0xUX0FTU0VUUy45OTEuMDcvMDMvMjAyNi4uLlVTRC5IAQAAAN62AQACAAAABDU0NjQBCAAAAAUAAAABMQEAAAAKMTk0NzE3OTU4MwMAAAADMTYwAgAAAAQxMDYwBAAAAAEwBwAAAAgzLzcvMjAyNggAAAAKMTIvMzEvMjAxNgkAAAABMM9YXiGbfN4IXFqUeKN83ggyQ0lRLk5ZU0U6SUJNLklRX0lOVF9FWFBfTFRELjk5MS4wNy8wMy8yMDI2Li4uVVNELkgBAAAA3rYBAAMAAAAAACZAMCKbfN4I4iC6eKN83ggyQ0lRLk5ZU0U6SUJNLklRX1NBTEVfUFBFX0NGLjk5MS4wNy8wMy8yMDI2Li4uVVNELkgBAAAA3rYBAAIAAAADNDI0AQgAAAAFAAAAATEBAAAACjE5NDcxNzk1ODMDAAAAAzE2MAIAAAAEMjA0MgQAAAABMAcAAAAIMy83LzIwMjYIAAAACjEyLzMxLzIwMTYJ</t>
  </si>
  <si>
    <t>AAAAATCkNochm3zeCHs5rXijfN4IMkNJUS5OWVNFOklCTS5JUV9FQklUX0VRX0lOQy45OTEuMDcvMDMvMjAyNi4uLlVTRC5IAQAAAN62AQACAAAABTE0MTcwAQgAAAAFAAAAATEBAAAACjE5NDcxNzk1ODMDAAAAAzE2MAIAAAAFMjE2NzUEAAAAATAHAAAACDMvNy8yMDI2CAAAAAoxMi8zMS8yMDE2CQAAAAEwq5dmI5t83ghKxL94o3zeCDZDSVEuTllTRTpJQk0uSVFfRklOX0RJVl9JTlRfRVhQLjk5MS4wNy8wMy8yMDI2Li4uVVNELkgBAAAA3rYBAAMAAAAAAE0VZiObfN4IsXWweKN83ggxQ0lRLk5ZU0U6SUJNLklRX1RPVEFMX0xJQUIuOTkxLjA3LzAzLzIwMjYuLi5VU0QuSAEAAADetgEAAgAAAAU5OTA3OAEIAAAABQAAAAExAQAAAAoxOTQ3MTc5NTgzAwAAAAMxNjACAAAABDEyNzYEAAAAATAHAAAACDMvNy8yMDI2CAAAAAoxMi8zMS8yMDE2CQAAAAEwzAJaIZt83ghlKLF4o3zeCDVDSVEuTllTRTpJQk0uSVFfR1dfSU5UQU5fQU1PUlQuOTkxLjA3LzAzLzIwMjYuLi5VU0QuSAEAAADetgEAAwAAAAAATRVmI5t83gjousB4o3zeCCxDSVEuTllTRTpJQk0uSVFfQ1VSUkVOVF9SQVRJTy45OTEuMDcvMDMvMjAyNgEAAADetgEAAgAAAAgxLjIwOTg5NgEIAAAABQAAAAExAQAAAAoxOTQ3MTc5NTgzAwAAAAMxNjACAAAABDQwMzAEAAAAATAHAAAACDMvNy8yMDI2CAAAAAoxMi8zMS8yMDE2CQAAAAEwhUTZH5t8</t>
  </si>
  <si>
    <t>AAAABC0xNDQBCAAAAAUAAAABMQEAAAAKMTk0NzE3OTU4MwMAAAADMTYwAgAAAAIzOAQAAAABMAcAAAAIMy83LzIwMjYIAAAACjEyLzMxLzIwMTYJAAAAATBTSWYjm3zeCIUksHijfN4INENJUS5OWVNFOklCTS5JUV9FQklUREFfRVFfSU5DLjk5MS4wNy8wMy8yMDI2Li4uVVNELkgBAAAA3rYBAAIAAAAFMTg1NTEBCAAAAAUAAAABMQEAAAAKMTk0NzE3OTU4MwMAAAADMTYwAgAAAAUyMTY3NwQAAAABMAcAAAAIMy83LzIwMjYIAAAACjEyLzMxLzIwMTYJAAAAATCocGYjm3zeCEK0uHijfN4ILkNJUS5OWVNFOklCTS5JUV9OSV81WVJfQU5OX0NBR1IuOTkxLjA3LzAzLzIwMjYBAAAA3rYBAAIAAAAHLTUuNjIxOQEIAAAABQAAAAExAQAAAAoxOTQ3MTc5NTgzAwAAAAMxNjACAAAABDQyMzgEAAAAATAHAAAACDMvNy8yMDI2CAAAAAoxMi8zMS8yMDE2CQAAAAEwoKbZH5t83gjsjo94o3zeCDxDSVEuTllTRTpJQk0uSVFfVE9UQUxfT1VUU1RBTkRJTkdfRklMSU5HX0RBVEUuOTkxLjA3LzAzLzIwMjYBAAAA3rYBAAIAAAAKOTQzLjIxMjU1MQEEAAAABQAAAAE1AQAAAAoxOTQ3MTc5NTgzAgAAAAUyNDE1MwYAAAABMLU9WiGbfN4ISd2ceKN83ggwQ0lRLk5ZU0U6SUJNLklRX01BUktFVElORy45OTEuMDcvMDMvMjAyNi4uLlVTRC5IAQAAAN62AQADAAAAAAAdZzAim3zeCMrGs3ijfN4IMENJUS5OWVNFOklCTS5JUV9S</t>
  </si>
  <si>
    <t>RF9FWFBfRk4uOTkxLjA3LzAzLzIwMjYuLi5VU0QuSAEAAADetgEAAgAAAAQ1NzI2AQgAAAAFAAAAATEBAAAACjE5NDcxNzk1ODMDAAAAAzE2MAIAAAAEMzE2OAQAAAABMAcAAAAIMy83LzIwMjYIAAAACjEyLzMxLzIwMTYJAAAAATAdZzAim3zeCDKur3ijfN4ILENJUS5OWVNFOklCTS5JUV9FQklUQS45OTEuMDcvMDMvMjAyNi4uLlVTRC5IAQAAAN62AQACAAAABTE1NzE0AQgAAAAFAAAAATEBAAAACjE5NDcxNzk1ODMDAAAAAzE2MAIAAAAGMTAwNjg5BAAAAAEwBwAAAAgzLzcvMjAyNggAAAAKMTIvMzEvMjAxNgkAAAABMJDxLyKbfN4IUfyveKN83ggzQ0lRLk5ZU0U6SUJNLklRX01BSU5UX1JFUEFJUi45OTEuMDcvMDMvMjAyNi4uLlVTRC5IAQAAAN62AQADAAAAAAAkjjAim3zeCMn7rnijfN4IMENJUS5OWVNFOklCTS5JUV9UT1RBTF9DQVAuOTkxLjA3LzAzLzIwMjYuLi5VU0QuSAEAAADetgEAAgAAAAU2MDU2OAEIAAAABQAAAAExAQAAAAoxOTQ3MTc5NTgzAwAAAAMxNjACAAAABDQxNzUEAAAAATAHAAAACDMvNy8yMDI2CAAAAAoxMi8zMS8yMDE2CQAAAAEwx1NaIZt83ggQyJ54o3zeCClDSVEuTllTRTpJQk0uSVFfQUUuOTkxLjA3LzAzLzIwMjYuLi5VU0QuSAEAAADetgEAAgAAAAQ3ODYwAQgAAAAFAAAAATEBAAAACjE5NDcxNzk1ODMDAAAAAzE2MAIAAAAEMTAxNgQAAAABMAcAAAAIMy83LzIwMjYI</t>
  </si>
  <si>
    <t>AAAACjEyLzMxLzIwMTYJAAAAATDPWF4hm3zeCEpmsnijfN4IP0NJUS5OWVNFOklCTS5JUV9BTU9SVF9TT0ZUV0FSRV9BU1NFVFNfQ0YuOTkxLjA3LzAzLzIwMjYuLi5VU0QuSAEAAADetgEAAwAAAAAA5vZdIZt83give6Z4o3zeCDxDSVEuTllTRTpJQk0uSVFfVE9UQUxfUkVWX0FTX1JFUE9SVEVELjk5MS4wNy8wMy8yMDI2Li4uVVNELkgBAAAA3rYBAAIAAAAFNzk5MTkBCAAAAAUAAAABMQEAAAAKMTk0NzE3OTU4MwMAAAADMTYwAgAAAAMzMzkEAAAAATAHAAAACDMvNy8yMDI2CAAAAAoxMi8zMS8yMDE2CQAAAAEw1xgwIpt83ghAAcB4o3zeCC5DSVEuTllTRTpJQk0uSVFfSU5DX1RBWC45OTEuMDcvMDMvMjAyNi4uLlVTRC5IAQAAAN62AQACAAAAAzQ0OQEIAAAABQAAAAExAQAAAAoxOTQ3MTc5NTgzAwAAAAMxNjACAAAAAjc1BAAAAAEwBwAAAAgzLzcvMjAyNggAAAAKMTIvMzEvMjAxNgkAAAABMFNJZiObfN4IhSSweKN83gg4Q0lRLk5ZU0U6SUJNLklRX0RFRl9UQVhfQVNTRVRTX0xULjk5MS4wNy8wMy8yMDI2Li4uVVNELkgBAAAA3rYBAAIAAAAENTIyNAEIAAAABQAAAAExAQAAAAoxOTQ3MTc5NTgzAwAAAAMxNjACAAAABDEwMjYEAAAAATAHAAAACDMvNy8yMDI2CAAAAAoxMi8zMS8yMDE2CQAAAAEwz1heIZt83ghlzLZ4o3zeCC5DSVEuTllTRTpJQk0uSVFfUEVOU0lPTi45OTEuMDcvMDMvMjAyNi4u</t>
  </si>
  <si>
    <t>LlVTRC5IAQAAAN62AQACAAAABTE3MDcwAQgAAAAFAAAAATEBAAAACjE5NDcxNzk1ODMDAAAAAzE2MAIAAAAEMTIxMwQAAAABMAcAAAAIMy83LzIwMjYIAAAACjEyLzMxLzIwMTYJAAAAATAagF4hm3zeCPkik3ijfN4IQUNJUS5OWVNFOklCTS5JUV9DSEFOR0VfTkVUX1dPUktJTkdfQ0FQSVRBTC45OTEuMDcvMDMvMjAyNi4uLlVTRC5IAQAAAN62AQACAAAAAjk4AQgAAAAFAAAAATEBAAAACjE5NDcxNzk1ODMDAAAAAzE2MAIAAAAENDQyMQQAAAABMAcAAAAIMy83LzIwMjYIAAAACjEyLzMxLzIwMTYJAAAAATDm9l0hm3zeCFher3ijfN4IO0NJUS5OWVNFOklCTS5JUV9ORUdBVElWRV9HV19BTU9SVF9BVC45OTEuMDcvMDMvMjAyNi4uLlVTRC5IAQAAAN62AQADAAAAAAAkjjAim3zeCGPCrXijfN4IO0NJUS5OWVNFOklCTS5JUV9PVEhFUl9VTlVTVUFMX1NVUFBMRS45OTEuMDcvMDMvMjAyNi4uLlVTRC5IAQAAAN62AQADAAAAAAAkjjAim3zeCMn7rnijfN4IMENJUS5OWVNFOklCTS5JUV9TR0FfU1VQUEwuOTkxLjA3LzAzLzIwMjYuLi5VU0QuSAEAAADetgEAAgAAAAUyMDIyNQEIAAAABQAAAAExAQAAAAoxOTQ3MTc5NTgzAwAAAAMxNjACAAAAAzEwMgQAAAABMAcAAAAIMy83LzIwMjYIAAAACjEyLzMxLzIwMTYJAAAAATBNFWYjm3zeCLF1sHijfN4INENJUS5OWVNFOklCTS5JUV9ORVRfREVCVF9FQklUREFf</t>
  </si>
  <si>
    <t>Q0FQRVguOTkxLjA3LzAzLzIwMjYBAAAA3rYBAAIAAAAIMi4yNDU2NjIBCAAAAAUAAAABMQEAAAAKMTk0NzE3OTU4MwMAAAADMTYwAgAAAAUyMzMxNAQAAAABMAcAAAAIMy83LzIwMjYIAAAACjEyLzMxLzIwMTYJAAAAATDNa9kfm3zeCKF+mnijfN4IPkNJUS5OWVNFOklCTS5JUV9ERVJJVkFUSVZFX0xJQUJfQ1VSUkVOVC45OTEuMDcvMDMvMjAyNi4uLlVTRC5IAQAAAN62AQACAAAAAzE0NQEIAAAABQAAAAExAQAAAAoxOTQ3MTc5NTgzAwAAAAMxNjACAAAABTQwNDE3BAAAAAEwBwAAAAgzLzcvMjAyNggAAAAKMTIvMzEvMjAxNgkAAAABMHXxAyGbfN4IwKWaeKN83ggzQ0lRLk5ZU0U6SUJNLklRX0RPX0lOVkVTVF9DRi45OTEuMDcvMDMvMjAyNi4uLlVTRC5IAQAAAN62AQADAAAAAAD7HV4hm3zeCHs5rXijfN4IMkNJUS5OWVNFOklCTS5JUV9QUkVGX0VRVUlUWS45OTEuMDcvMDMvMjAyNi4uLlVTRC5IAQAAAN62AQADAAAAAADMAlohm3zeCFt9mXijfN4INkNJUS5OWVNFOklCTS5JUV9BU1NFVF9XUklURURPV04uOTkxLjA3LzAzLzIwMjYuLi5VU0QuSAEAAADetgEAAwAAAAAAU0lmI5t83giFJLB4o3zeCClDSVEuTllTRTpJQk0uSVFfQVIuOTkyLjA3LzAzLzIwMjYuLi5VU0QuSAEAAADetgEAAgAAAAQ5Mzk5AQgAAAAFAAAAATEBAAAACjIwMTcxNjQyNDQDAAAAAzE2MAIAAAAEMTAyMQQAAAABMAcAAAAI</t>
  </si>
  <si>
    <t>My83LzIwMjYIAAAACjEyLzMxLzIwMTcJAAAAATD7HV4hm3zeCI2MpXijfN4INUNJUS5OWVNFOklCTS5JUV9FQklUQV9FWENMX1NCQy45OTIuMDcvMDMvMjAyNi4uLlVTRC5IAQAAAN62AQACAAAABTEzNzM2AQgAAAAFAAAAATEBAAAACjIwMTcxNjQyNDQDAAAAAzE2MAIAAAAFMjQxMzYEAAAAATAHAAAACDMvNy8yMDI2CAAAAAoxMi8zMS8yMDE3CQAAAAEw1xgwIpt83gjpR7p4o3zeCDJDSVEuTllTRTpJQk0uSVFfT1RIRVJfQU1PUlQuOTkyLjA3LzAzLzIwMjYuLi5VU0QuSAEAAADetgEAAwAAAAAA0x+HIZt83gga+al4o3zeCCxDSVEuTllTRTpJQk0uSVFfQ1VSUkVOVF9SQVRJTy45OTIuMDcvMDMvMjAyNgEAAADetgEAAgAAAAgxLjMzMTEyOQEIAAAABQAAAAExAQAAAAoyMDE3MTY0MjQ0AwAAAAMxNjACAAAABDQwMzAEAAAAATAHAAAACDMvNy8yMDI2CAAAAAoxMi8zMS8yMDE3CQAAAAEwhUTZH5t83giPyop4o3zeCCxDSVEuTllTRTpJQk0uSVFfRUJJVERBX01BUkdJTi45OTIuMDcvMDMvMjAyNgEAAADetgEAAgAAAAcyMC40OTkzAQgAAAAFAAAAATEBAAAACjIwMTcxNjQyNDQDAAAAAzE2MAIAAAAENDA0NwQAAAABMAcAAAAIMy83LzIwMjYIAAAACjEyLzMxLzIwMTcJAAAAATDnUvsfm3zeCI/KinijfN4IOkNJUS5OWVNFOklCTS5JUV9MSUFCSUxJVElFU19MRVZFTF8yLjk5Mi4wNy8wMy8yMDI2Li4u</t>
  </si>
  <si>
    <t>VVNELkgBAAAA3rYBAAIAAAAFNDI2NzkAoLYDIZt83gj73I94o3zeCDBDSVEuTllTRTpJQk0uSVFfSU5WRU5UT1JZLjk5Mi4wNy8wMy8yMDI2Li4uVVNELkgBAAAA3rYBAAIAAAAEMTU4MwEIAAAABQAAAAExAQAAAAoyMDE3MTY0MjQ0AwAAAAMxNjACAAAABDEwNDMEAAAAATAHAAAACDMvNy8yMDI2CAAAAAoxMi8zMS8yMDE3CQAAAAEw+x1eIZt83gg77rN4o3zeCDZDSVEuTllTRTpJQk0uSVFfTE9BTlNfUkVDRUlWX0xULjk5Mi4wNy8wMy8yMDI2Li4uVVNELkgBAAAA3rYBAAMAAAAAAM9YXiGbfN4IZcy2eKN83gg4Q0lRLk5ZU0U6SUJNLklRX0NBU0hfVEFYRVNfSU5WRVNULjk5Mi4wNy8wMy8yMDI2Li4uVVNELkgBAAAA3rYBAAMAAAAAAOb2XSGbfN4Ixo62eKN83ggzQ0lRLk5ZU0U6SUJNLklRX09USEVSX0VRVUlUWS45OTIuMDcvMDMvMjAyNi4uLlVTRC5IAQAAAN62AQACAAAABi0yNjU5MQEIAAAABQAAAAExAQAAAAoyMDE3MTY0MjQ0AwAAAAMxNjACAAAABDEwMjgEAAAAATAHAAAACDMvNy8yMDI2CAAAAAoxMi8zMS8yMDE3CQAAAAEwzAJaIZt83gij9pR4o3zeCClDSVEuTllTRTpJQk0uSVFfUEVSSU9EREFURS45OTIuMDcvMDMvMjAyNgEAAADetgEABQAAAAozMS8xMi8yMDE3AKhwZiObfN4IbGfEeKN83ggwQ0lRLk5ZU0U6SUJNLklRX01BQ0hJTkVSWS45OTIuMDcvMDMvMjAyNi4uLlVTRC5IAQAA</t>
  </si>
  <si>
    <t>AN62AQACAAAABTE3NzE4AQgAAAAFAAAAATEBAAAACjIwMTcxNjQyNDQDAAAAAzE2MAIAAAAEMzExNAQAAAABMAcAAAAIMy83LzIwMjYIAAAACjEyLzMxLzIwMTcJAAAAATC7Z1ohm3zeCJYcmnijfN4IP0NJUS5OWVNFOklCTS5JUV9BTU9SVF9TT0ZUV0FSRV9BU1NFVFNfQ0YuOTkyLjA3LzAzLzIwMjYuLi5VU0QuSAEAAADetgEAAwAAAAAA5vZdIZt83ghDFbR4o3zeCD1DSVEuTllTRTpJQk0uSVFfU1RPQ0tfT1BUSU9OU19DT01QX1RBWC45OTIuMDcvMDMvMjAyNi4uLlVTRC5IAQAAAN62AQADAAAAAACx+IYhm3zeCC8gqnijfN4INUNJUS5OWVNFOklCTS5JUV9MVF9ERUJUX0lTU1VFRC45OTIuMDcvMDMvMjAyNi4uLlVTRC5IAQAAAN62AQACAAAABDk2NDMBCAAAAAUAAAABMQEAAAAKMjAxNzE2NDI0NAMAAAADMTYwAgAAAAQyMDM0BAAAAAEwBwAAAAgzLzcvMjAyNggAAAAKMTIvMzEvMjAxNwkAAAABMKQ2hyGbfN4IlYeteKN83ggwQ0lRLk5ZU0U6SUJNLklRX1NUX0lOVkVTVC45OTIuMDcvMDMvMjAyNi4uLlVTRC5IAQAAAN62AQACAAAAAzYwOAEIAAAABQAAAAExAQAAAAoyMDE3MTY0MjQ0AwAAAAMxNjACAAAABDEwNjkEAAAAATAHAAAACDMvNy8yMDI2CAAAAAoxMi8zMS8yMDE3CQAAAAEw+x1eIZt83gj/zZl4o3zeCDlDSVEuTllTRTpJQk0uSVFfUkVTVFJVQ1RVUkVfU1VQUExFLjk5Mi4wNy8wMy8y</t>
  </si>
  <si>
    <t>MDI2Li4uVVNELkgBAAAA3rYBAAMAAAAAACSOMCKbfN4I3de1eKN83gg2Q0lRLk5ZU0U6SUJNLklRX1BSRUZfTk9OX1JFREVFTS45OTEuMDcvMDMvMjAyNi4uLlVTRC5IAQAAAN62AQADAAAAAADMAlohm3zeCENHqnijfN4INENJUS5OWVNFOklCTS5JUV9FQklUREFfMVlSX0FOTl9HUk9XVEguOTkxLjA3LzAzLzIwMjYBAAAA3rYBAAIAAAAHLTguOTM4OAEIAAAABQAAAAExAQAAAAoxOTQ3MTc5NTgzAwAAAAMxNjACAAAABDQxOTYEAAAAATAHAAAACDMvNy8yMDI2CAAAAAoxMi8zMS8yMDE2CQAAAAEwzWvZH5t83gjAKpF4o3zeCCdDSVEuTllTRTpJQk0uSVFfRUJJVF9JTlQuOTkxLjA3LzAzLzIwMjYBAAAA3rYBAAIAAAAJMjIuNDkyMDYzAQgAAAAFAAAAATEBAAAACjE5NDcxNzk1ODMDAAAAAzE2MAIAAAAENDE4OQQAAAABMAcAAAAIMy83LzIwMjYIAAAACjEyLzMxLzIwMTYJAAAAATDNa9kfm3zeCOjxinijfN4IMENJUS5OWVNFOklCTS5JUV9CVUlMRElOR1MuOTkxLjA3LzAzLzIwMjYuLi5VU0QuSAEAAADetgEAAgAAAAQ5NzYzAQgAAAAFAAAAATEBAAAACjE5NDcxNzk1ODMDAAAAAzE2MAIAAAAEMzAyMwQAAAABMAcAAAAIMy83LzIwMjYIAAAACjEyLzMxLzIwMTYJAAAAATC7Z1ohm3zeCPvcj3ijfN4INENJUS5OWVNFOklCTS5JUV9FUVVJVFlfTUVUSE9ELjk5MS4wNy8wMy8yMDI2Li4uVVNELkgBAAAA</t>
  </si>
  <si>
    <t>3rYBAAIAAAACODUBCAAAAAUAAAABMQEAAAAKMTk0NzE3OTU4MwMAAAADMTYwAgAAAAQzMDYzBAAAAAEwBwAAAAgzLzcvMjAyNggAAAAKMTIvMzEvMjAxNgkAAAABMLtnWiGbfN4Iv8+UeKN83ggtQ0lRLk5ZU0U6SUJNLklRX1JFU1RBVEVNRU5UX0JTLjk5MS4wNy8wMy8yMDI2AQAAAN62AQADAAAAAk5DAJ8YBCGbfN4ItSyLeKN83gg1Q0lRLk5ZU0U6SUJNLklRX0FTU0VUU19MRVZFTF8yLjk5MS4wNy8wMy8yMDI2Li4uVVNELkgBAAAA3rYBAAIAAAAENTQ2MACfjwMhm3zeCDZTmHijfN4IMUNJUS5OWVNFOklCTS5JUV9DQVNIX1NIQVJFLjk5MS4wNy8wMy8yMDI2Li4uVVNELkgBAAAA3rYBAAIAAAAIOC4yNzM4ODYBCAAAAAUAAAABMQEAAAAKMTk0NzE3OTU4MwMAAAADMTYwAgAAAAQ0MzgxBAAAAAEwBwAAAAgzLzcvMjAyNggAAAAKMTIvMzEvMjAxNgkAAAABMMdTWiGbfN4It3GWeKN83ghDQ0lRLk5ZU0U6SUJNLklRX0RBX1NVUFBMX0NGX0VYQ0xfT1BFUl9MRUFTRVMuOTkxLjA3LzAzLzIwMjYuLi5VU0QuSAEAAADetgEAAgAAAAQyODM3AQgAAAAFAAAAATEBAAAACjE5NDcxNzk1ODMDAAAAAzE2MAIAAAAFNDg5ODMEAAAAATAHAAAACDMvNy8yMDI2CAAAAAoxMi8zMS8yMDE2CQAAAAEw9piJIZt83ggGUqF4o3zeCClDSVEuTllTRTpJQk0uSVFfQVIuOTkxLjA3LzAzLzIwMjYuLi5VU0QuSAEAAADetgEA</t>
  </si>
  <si>
    <t>AgAAAAQ5MTgyAQgAAAAFAAAAATEBAAAACjE5NDcxNzk1ODMDAAAAAzE2MAIAAAAEMTAyMQQAAAABMAcAAAAIMy83LzIwMjYIAAAACjEyLzMxLzIwMTYJAAAAATD7HV4hm3zeCP6yq3ijfN4IOENJUS5OWVNFOklCTS5JUV9UT1RBTF9ERUJUX1JFUEFJRC45OTEuMDcvMDMvMjAyNi4uLlVTRC5IAQAAAN62AQACAAAABS02Mzk1AQgAAAAFAAAAATEBAAAACjE5NDcxNzk1ODMDAAAAAzE2MAIAAAAEMjE2NgQAAAABMAcAAAAIMy83LzIwMjYIAAAACjEyLzMxLzIwMTYJAAAAATCkNochm3zeCJWHrXijfN4IOkNJUS5OWVNFOklCTS5JUV9UT1RBTF9DT01NT05fRVFVSVRZLjk5MS4wNy8wMy8yMDI2Li4uVVNELkgBAAAA3rYBAAIAAAAFMTgyNDYBCAAAAAUAAAABMQEAAAAKMTk0NzE3OTU4MwMAAAADMTYwAgAAAAQxMDA2BAAAAAEwBwAAAAgzLzcvMjAyNggAAAAKMTIvMzEvMjAxNgkAAAABMMwCWiGbfN4I6oykeKN83gg6Q0lRLk5ZU0U6SUJNLklRX01JTk9SSVRZX0lOVF9SRURFRU0uOTkxLjA3LzAzLzIwMjYuLi5VU0QuSAEAAADetgEAAwAAAAAAu2daIZt83ggKFqB4o3zeCD1DSVEuTllTRTpJQk0uSVFfREFfQ0ZfRVhDTF9PUEVSX0xFQVNFUy45OTEuMDcvMDMvMjAyNi4uLlVTRC5IAQAAAN62AQACAAAABDQzODEBCAAAAAUAAAABMQEAAAAKMTk0NzE3OTU4MwMAAAADMTYwAgAAAAU0ODk4NQQAAAABMAcAAAAI</t>
  </si>
  <si>
    <t>My83LzIwMjYIAAAACjEyLzMxLzIwMTYJAAAAATD2mIkhm3zeCCHcp3ijfN4IOENJUS5OWVNFOklCTS5JUV9ORUdBVElWRV9HV19BTU9SVC45OTEuMDcvMDMvMjAyNi4uLlVTRC5IAQAAAN62AQADAAAAAAAkjjAim3zeCKzTvnijfN4INUNJUS5OWVNFOklCTS5JUV9DSEFOR0VfSU5DX1RBWC45OTEuMDcvMDMvMjAyNi4uLlVTRC5IAQAAAN62AQADAAAAAACkNochm3zeCOcDpHijfN4IOENJUS5OWVNFOklCTS5JUV9JTlNfU0VUVExFX1NVUFBMRS45OTEuMDcvMDMvMjAyNi4uLlVTRC5IAQAAAN62AQADAAAAAAAkjjAim3zeCPCLq3ijfN4IOUNJUS5OWVNFOklCTS5JUV9ESVNUUklCVVRBQkxFX0NBU0guOTkxLjA3LzAzLzIwMjYuLi5VU0QuSAEAAADetgEAAwAAAAAAJkAwIpt83gjD87Z4o3zeCDZDSVEuTllTRTpJQk0uSVFfSU5URVJFU1RfSU5DT01FLjk5MS4wNy8wMy8yMDI2Li4uVVNELkgBAAAA3rYBAAIAAAADMTA4AQgAAAAFAAAAATEBAAAACjE5NDcxNzk1ODMDAAAAAzE2MAIAAAADMjEwBAAAAAEwBwAAAAgzLzcvMjAyNggAAAAKMTIvMzEvMjAxNgkAAAABMNcYMCKbfN4IAia2eKN83gg5Q0lRLk5ZU0U6SUJNLklRX0FTX1JFUE9SVEVEX0VCSVREQS45OTEuMDcvMDMvMjAyNi4uLlVTRC5IAQAAAN62AQADAAAAAADXGDAim3zeCEK0uHijfN4IN0NJUS5OWVNFOklCTS5JUV9HQUlOX0JBUkdBSU5fQUNR</t>
  </si>
  <si>
    <t>MjAxNzE2NDI0NAMAAAADMTYwAgAAAAQxMDc0BAAAAAEwBwAAAAgzLzcvMjAyNggAAAAKMTIvMzEvMjAxNwkAAAABMM9YXiGbfN4IDLSkeKN83ghEQ0lRLk5ZU0U6SUJNLklRX1RPVEFMX0RFQlRfUkVQQUlEX0VYQ0xfTEVBU0VTLjk5Mi4wNy8wMy8yMDI2Li4uVVNELkgBAAAA3rYBAAIAAAAFLTY4MTYBCAAAAAUAAAABMQEAAAAKMjAxNzE2NDI0NAMAAAADMTYwAgAAAAU0ODk4NgQAAAABMAcAAAAIMy83LzIwMjYIAAAACjEyLzMxLzIwMTcJAAAAATD7HV4hm3zeCJWHrXijfN4ISkNJUS5OWVNFOklCTS5JUV9PUEVSQVRJTkdfTEVBU0VfTElBQklMSVRJRVNfTk9OQ0FTSC45OTIuMDcvMDMvMjAyNi4uLlVTRC5IAQAAAN62AQADAAAAAAD7HV4hm3zeCKhSp3ijfN4IM0NJUS5OWVNFOklCTS5JUV9QUkVGX0NPTlZFUlQuOTkyLjA3LzAzLzIwMjYuLi5VU0QuSAEAAADetgEAAwAAAAAAzAJaIZt83giDyZd4o3zeCDdDSVEuTllTRTpJQk0uSVFfQ0hBTkdFX0lOVkVOVE9SWS45OTIuMDcvMDMvMjAyNi4uLlVTRC5IAQAAAN62AQACAAAAAjE4AQgAAAAFAAAAATEBAAAACjIwMTcxNjQyNDQDAAAAAzE2MAIAAAAEMjA5OQQAAAABMAcAAAAIMy83LzIwMjYIAAAACjEyLzMxLzIwMTcJAAAAATCkNochm3zeCDE8tHijfN4INUNJUS5OWVNFOklCTS5JUV9CQVNJQ19FUFNfRVhDTC45OTIuMDcvMDMvMjAyNi4uLlVTRC5I</t>
  </si>
  <si>
    <t>AQAAAN62AQACAAAACDYuMTcyNjI1AQgAAAAFAAAAATEBAAAACjIwMTcxNjQyNDQDAAAAAzE2MAIAAAAEMzA2NAQAAAABMAcAAAAIMy83LzIwMjYIAAAACjEyLzMxLzIwMTcJAAAAATCocGYjm3zeCPfKw3ijfN4ILkNJUS5OWVNFOklCTS5JUV9OSV9OT1JNLjk5Mi4wNy8wMy8yMDI2Li4uVVNELkgBAAAA3rYBAAIAAAAENzEyNQEIAAAABQAAAAExAQAAAAoyMDE3MTY0MjQ0AwAAAAMxNjACAAAABDQzNzgEAAAAATAHAAAACDMvNy8yMDI2CAAAAAoxMi8zMS8yMDE3CQAAAAEwJkAwIpt83gjFArN4o3zeCDpDSVEuTllTRTpJQk0uSVFfQ1VSUl9ET01FU1RJQ19UQVhFUy45OTIuMDcvMDMvMjAyNi4uLlVTRC5IAQAAAN62AQACAAAABDI0NDMBCAAAAAUAAAABMQEAAAAKMjAxNzE2NDI0NAMAAAADMTYwAgAAAAQzMDI3BAAAAAEwBwAAAAgzLzcvMjAyNggAAAAKMTIvMzEvMjAxNwkAAAABMCZAMCKbfN4IM5DDeKN83ggyQ0lRLk5ZU0U6SUJNLklRX0RBX1NVUFBMX0NGLjk5Mi4wNy8wMy8yMDI2Li4uVVNELkgBAAAA3rYBAAIAAAAEMzAyMQEIAAAABQAAAAExAQAAAAoyMDE3MTY0MjQ0AwAAAAMxNjACAAAABDIxNzEEAAAAATAHAAAACDMvNy8yMDI2CAAAAAoxMi8zMS8yMDE3CQAAAAEwsfiGIZt83gga+al4o3zeCDFDSVEuTllTRTpJQk0uSVFfQ09NTU9OX0RJVi45OTIuMDcvMDMvMjAyNi4uLlVTRC5IAQAAAN62</t>
  </si>
  <si>
    <t>AQACAAAABDU1MDYAHWcwIpt83gjJ+654o3zeCDtDSVEuTllTRTpJQk0uSVFfUkVTVFJfU1RPQ0tfQ09NUF9UQVguOTkyLjA3LzAzLzIwMjYuLi5VU0QuSAEAAADetgEAAwAAAAAAsfiGIZt83ghiAbF4o3zeCClDSVEuTllTRTpJQk0uSVFfRUJJVERBX0lOVC45OTIuMDcvMDMvMjAyNgEAAADetgEAAgAAAAkyNi4zNzg4NjEBCAAAAAUAAAABMQEAAAAKMjAxNzE2NDI0NAMAAAADMTYwAgAAAAQ0MTkwBAAAAAEwBwAAAAgzLzcvMjAyNggAAAAKMTIvMzEvMjAxNwkAAAABMM1r2R+bfN4IUlSceKN83ggqQ0lRLk5ZU0U6SUJNLklRX0FTU0VUX1RVUk5TLjk5Mi4wNy8wMy8yMDI2AQAAAN62AQACAAAACDAuNjUxODE2AQgAAAAFAAAAATEBAAAACjIwMTcxNjQyNDQDAAAAAzE2MAIAAAAENDE3NwQAAAABMAcAAAAIMy83LzIwMjYIAAAACjEyLzMxLzIwMTcJAAAAATDnUvsfm3zeCI/KinijfN4IMENJUS5OWVNFOklCTS5JUV9HUF8xWVJfQU5OX0dST1dUSC45OTIuMDcvMDMvMjAyNgEAAADetgEAAgAAAActNC4wODY2AQgAAAAFAAAAATEBAAAACjIwMTcxNjQyNDQDAAAAAzE2MAIAAAAENDE5NQQAAAABMAcAAAAIMy83LzIwMjYIAAAACjEyLzMxLzIwMTcJAAAAATDNa9kfm3zeCHmjinijfN4IMENJUS5OWVNFOklCTS5JUV9UQlZfU0hBUkUuOTkyLjA3LzAzLzIwMjYuLi5VU0QuSAEAAADetgEAAgAAAAotMjQuODcx</t>
  </si>
  <si>
    <t>NTIxAQgAAAAFAAAAATEBAAAACjIwMTcxNjQyNDQDAAAAAzE2MAIAAAAENDE1NgQAAAABMAcAAAAIMy83LzIwMjYIAAAACjEyLzMxLzIwMTcJAAAAATDHU1ohm3zeCGXMtnijfN4INUNJUS5OWVNFOklCTS5JUV9NSVNDX0FESlVTVF9DRi45OTIuMDcvMDMvMjAyNi4uLlVTRC5IAQAAAN62AQACAAAAAi0xAQgAAAAFAAAAATEBAAAACjIwMTcxNjQyNDQDAAAAAzE2MAIAAAAEMjE0OQQAAAABMAcAAAAIMy83LzIwMjYIAAAACjEyLzMxLzIwMTcJAAAAATDwXYchm3zeCNfco3ijfN4INUNJUS5OWVNFOklCTS5JUV9TVE9DS19CQVNFRF9HQS45OTIuMDcvMDMvMjAyNi4uLlVTRC5IAQAAAN62AQADAAAAAACx+IYhm3zeCC8gqnijfN4INkNJUS5OWVNFOklCTS5JUV9TQUxFU19NQVJLRVRJTkcuOTkyLjA3LzAzLzIwMjYuLi5VU0QuSAEAAADetgEAAgAAAAQxNDQ1AQgAAAAFAAAAATEBAAAACjIwMTcxNjQyNDQDAAAAAzE2MAIAAAAFMjE1NjEEAAAAATAHAAAACDMvNy8yMDI2CAAAAAoxMi8zMS8yMDE3CQAAAAEwHWcwIpt83giZ28Z4o3zeCDhDSVEuTllTRTpJQk0uSVFfTUlOT1JJVFlfSU5URVJFU1QuOTkyLjA3LzAzLzIwMjYuLi5VU0QuSAEAAADetgEAAgAAAAMxMzEBCAAAAAUAAAABMQEAAAAKMjAxNzE2NDI0NAMAAAADMTYwAgAAAAQxMDUyBAAAAAEwBwAAAAgzLzcvMjAyNggAAAAKMTIvMzEvMjAxNwkAAAAB</t>
  </si>
  <si>
    <t>MMwCWiGbfN4ItpiWeKN83gg8Q0lRLk5ZU0U6SUJNLklRX0FEVkFOQ0VTX0ZPUl9TVVBQTElFUy45OTIuMDcvMDMvMjAyNi4uLlVTRC5IAQAAAN62AQADAAAAAAB18QMhm3zeCAh5nnijfN4IM0NJUS5OWVNFOklCTS5JUV9NQUlOVF9SRVBBSVIuOTkyLjA3LzAzLzIwMjYuLi5VU0QuSAEAAADetgEAAwAAAAAAJI4wIpt83gi/6a14o3zeCDNDSVEuTllTRTpJQk0uSVFfTEVHQUxfU0VUVExFLjk5Mi4wNy8wMy8yMDI2Li4uVVNELkgBAAAA3rYBAAMAAAAAAFNJZiObfN4ITBnEeKN83gg5Q0lRLk5ZU0U6SUJNLklRX0FTX1JFUE9SVEVEX0VCSVREQS45OTIuMDcvMDMvMjAyNi4uLlVTRC5IAQAAAN62AQADAAAAAADXGDAim3zeCOaTt3ijfN4IOENJUS5OWVNFOklCTS5JUV9DSEFOR0VfVU5FQVJOX1JFVi45OTIuMDcvMDMvMjAyNi4uLlVTRC5IAQAAAN62AQADAAAAAACkNochm3zeCP8vqHijfN4INUNJUS5OWVNFOklCTS5JUV9DSEFOR0VfSU5DX1RBWC45OTIuMDcvMDMvMjAyNi4uLlVTRC5IAQAAAN62AQADAAAAAACkNochm3zeCIvFtHijfN4IPUNJUS5OWVNFOklCTS5JUV9MSUFCSUxJVElFU19GQUlSX1ZBTFVFLjk5Mi4wNy8wMy8yMDI2Li4uVVNELkgBAAAA3rYBAAIAAAAFNDI2NzkAXsoDIZt83gjAKpF4o3zeCCZDSVEuTllTRTpJQk0uSVFfWl9TQ09SRS45OTIuMDcvMDMvMjAyNgEAAADetgEAAgAAAAgz</t>
  </si>
  <si>
    <t>LjU5MTQ1NgEIAAAABQAAAAExAQAAAAoyMDE3MTY0MjQ0AwAAAAMxNjACAAAABjEwMDEyMwQAAAABMAcAAAAIMy83LzIwMjYIAAAACjEyLzMxLzIwMTcJAAAAATDNa9kfm3zeCHmjinijfN4ILUNJUS5OWVNFOklCTS5JUV9MVF9ERUJUX0VRVUlUWS45OTIuMDcvMDMvMjAyNgEAAADetgEAAgAAAAgyMjQuOTQyMQEIAAAABQAAAAExAQAAAAoyMDE3MTY0MjQ0AwAAAAMxNjACAAAABDQwODUEAAAAATAHAAAACDMvNy8yMDI2CAAAAAoxMi8zMS8yMDE3CQAAAAEwzWvZH5t83gh1j5J4o3zeCDJDSVEuTllTRTpJQk0uSVFfRUJJVERBXzVZUl9BTk5fQ0FHUi45OTIuMDcvMDMvMjAyNgEAAADetgEAAgAAAAgtMTAuMDAyOAEIAAAABQAAAAExAQAAAAoyMDE3MTY0MjQ0AwAAAAMxNjACAAAABDQyMzUEAAAAATAHAAAACDMvNy8yMDI2CAAAAAoxMi8zMS8yMDE3CQAAAAEwoKbZH5t83gjsjo94o3zeCEJDSVEuTllTRTpJQk0uSVFfRklOX0RJVl9NSU5PUklUWV9JTlRfUkVERUVNLjk5Mi4wNy8wMy8yMDI2Li4uVVNELkgBAAAA3rYBAAMAAAAAALtnWiGbfN4IjF6XeKN83gg2Q0lRLk5ZU0U6SUJNLklRX0lOVEVSQ09NUEFOWV9DQS45OTIuMDcvMDMvMjAyNi4uLlVTRC5IAQAAAN62AQADAAAAAAB18QMhm3zeCOPupHijfN4ILUNJUS5OWVNFOklCTS5JUV9DT01NT04uOTkyLjA3LzAzLzIwMjYuLi5VU0QuSAEAAADetgEA</t>
  </si>
  <si>
    <t>AgAAAAU1NDU2NgEIAAAABQAAAAExAQAAAAoyMDE3MTY0MjQ0AwAAAAMxNjACAAAABDExMDMEAAAAATAHAAAACDMvNy8yMDI2CAAAAAoxMi8zMS8yMDE3CQAAAAEwzAJaIZt83gjXjJF4o3zeCDVDSVEuTllTRTpJQk0uSVFfU1RfTk9URV9SRUNFSVYuOTkyLjA3LzAzLzIwMjYuLi5VU0QuSAEAAADetgEAAwAAAAAA+x1eIZt83gjFqql4o3zeCDpDSVEuTllTRTpJQk0uSVFfR0FJTl9CQVJHQUlOX0FDUV9DRi45OTIuMDcvMDMvMjAyNi4uLlVTRC5IAQAAAN62AQADAAAAAAD7HV4hm3zeCP/NmXijfN4INkNJUS5OWVNFOklCTS5JUV9ERUZfVEFYX0xJQUJfTFQuOTkyLjA3LzAzLzIwMjYuLi5VU0QuSAEAAADetgEAAgAAAAM1NDUBCAAAAAUAAAABMQEAAAAKMjAxNzE2NDI0NAMAAAADMTYwAgAAAAQxMDI3BAAAAAEwBwAAAAgzLzcvMjAyNggAAAAKMTIvMzEvMjAxNwkAAAABMBqAXiGbfN4IkgSdeKN83gg6Q0lRLk5ZU0U6SUJNLklRX0lOQ19UQVhfUEFZX0NVUlJFTlQuOTkyLjA3LzAzLzIwMjYuLi5VU0QuSAEAAADetgEAAgAAAAQ0MjE5AQgAAAAFAAAAATEBAAAACjIwMTcxNjQyNDQDAAAAAzE2MAIAAAAEMTA5NAQAAAABMAcAAAAIMy83LzIwMjYIAAAACjEyLzMxLzIwMTcJAAAAATDPWF4hm3zeCO4+p3ijfN4IOUNJUS5OWVNFOklCTS5JUV9DT01NT05fUFJFRl9ESVZfQ0YuOTkyLjA3LzAzLzIwMjYuLi5V</t>
  </si>
  <si>
    <t>U0QuSAEAAADetgEAAwAAAAAA8F2HIZt83ghk2LB4o3zeCC9DSVEuTllTRTpJQk0uSVFfVE9UQUxfQ0EuOTkyLjA3LzAzLzIwMjYuLi5VU0QuSAEAAADetgEAAgAAAAU0OTczNQEIAAAABQAAAAExAQAAAAoyMDE3MTY0MjQ0AwAAAAMxNjACAAAABDEwMDgEAAAAATAHAAAACDMvNy8yMDI2CAAAAAoxMi8zMS8yMDE3CQAAAAEw+x1eIZt83ggf75Z4o3zeCDZDSVEuTllTRTpJQk0uSVFfSU5WRVNUX0xPQU5TX0NGLjk5Mi4wNy8wMy8yMDI2Li4uVVNELkgBAAAA3rYBAAIAAAAFLTIwMjgBCAAAAAUAAAABMQEAAAAKMjAxNzE2NDI0NAMAAAADMTYwAgAAAAQyMDMyBAAAAAEwBwAAAAgzLzcvMjAyNggAAAAKMTIvMzEvMjAxNwkAAAABMKQ2hyGbfN4I7YugeKN83gg4Q0lRLk5ZU0U6SUJNLklRX05FR0FUSVZFX0dXX0FNT1JULjk5Mi4wNy8wMy8yMDI2Li4uVVNELkgBAAAA3rYBAAMAAAAAACSOMCKbfN4IAIyzeKN83gg4Q0lRLk5ZU0U6SUJNLklRX0NBU0hfSU5URVJFU1RfTkVULjk5Mi4wNy8wMy8yMDI2Li4uVVNELkgBAAAA3rYBAAMAAAAAAOb2XSGbfN4I4+6keKN83ghAQ0lRLk5ZU0U6SUJNLklRX1NUT0NLX0JBU0VEX0VYUExPUkVfRFJJTEwuOTkyLjA3LzAzLzIwMjYuLi5VU0QuSAEAAADetgEAAwAAAAAAsfiGIZt83ggvIKp4o3zeCCtDSVEuTllTRTpJQk0uSVFfUEFZT1VUX1JBVElPLjk5Mi4wNy8wMy8y</t>
  </si>
  <si>
    <t>MDI2AQAAAN62AQACAAAABzk1LjcwNjUBCAAAAAUAAAABMQEAAAAKMjAxNzE2NDI0NAMAAAADMTYwAgAAAAQ0Mzc3BAAAAAEwBwAAAAgzLzcvMjAyNggAAAAKMTIvMzEvMjAxNwkAAAABMB1nMCKbfN4IdcaxeKN83ggyQ0lRLk5ZU0U6SUJNLklRX0lQUkRfU1VQUExFLjk5Mi4wNy8wMy8yMDI2Li4uVVNELkgBAAAA3rYBAAMAAAAAACSOMCKbfN4IxdiseKN83ggqQ0lRLk5ZU0U6SUJNLklRX1JFVi45OTIuMDcvMDMvMjAyNi4uLlVTRC5IAQAAAN62AQACAAAABTc3NDI0AQgAAAAFAAAAATEBAAAACjIwMTcxNjQyNDQDAAAAAzE2MAIAAAADMTEyBAAAAAEwBwAAAAgzLzcvMjAyNggAAAAKMTIvMzEvMjAxNwkAAAABME0VZiObfN4I+bm7eKN83ggyQ0lRLk5ZU0U6SUJNLklRX1NUT0NLX0JBU0VELjk5Mi4wNy8wMy8yMDI2Li4uVVNELkgBAAAA3rYBAAMAAAAAAE0VZiObfN4ICva3eKN83ggyQ0lRLk5ZU0U6SUJNLklRX0ZJTl9ESVZfRVhQLjk5Mi4wNy8wMy8yMDI2Li4uVVNELkgBAAAA3rYBAAIAAAAEMTIxMAEIAAAABQAAAAExAQAAAAoyMDE3MTY0MjQ0AwAAAAMxNjACAAAAAjUxBAAAAAEwBwAAAAgzLzcvMjAyNggAAAAKMTIvMzEvMjAxNwkAAAABME0VZiObfN4I4iC6eKN83gg+Q0lRLk5ZU0U6SUJNLklRX0VCSVREQVJfRVFfSU5DX0VYQ0xfU0JDLjk5Mi4wNy8wMy8yMDI2Li4uVVNELkgBAAAA3rYBAAMA</t>
  </si>
  <si>
    <t>AAAAANcYMCKbfN4Iju2xeKN83gg2Q0lRLk5ZU0U6SUJNLklRX0ZJTl9ESVZfSU5UX0VYUC45OTIuMDcvMDMvMjAyNi4uLlVTRC5IAQAAAN62AQADAAAAAABNFWYjm3zeCPCSu3ijfN4IPUNJUS5OWVNFOklCTS5JUV9PVEhFUl9JTlZFU1RfQUNUX1NVUFBMLjk5Mi4wNy8wMy8yMDI2Li4uVVNELkgBAAAA3rYBAAMAAAAAAKQ2hyGbfN4I/52seKN83gg6Q0lRLk5ZU0U6SUJNLklRX0VCSVREQV9FWENMX09QRVJfTEVBU0VTX0lOVC45OTIuMDcvMDMvMjAyNgEAAADetgEAAgAAAAkyNi4zNzg4NjEBCAAAAAUAAAABMQEAAAAKMjAxNzE2NDI0NAMAAAADMTYwAgAAAAU0OTE3MwQAAAABMAcAAAAIMy83LzIwMjYIAAAACjEyLzMxLzIwMTcJAAAAATDNa9kfm3zeCHmjinijfN4ILENJUS5OWVNFOklCTS5JUV9BVkdfRU1QTE9ZRUVTLjk5Mi4wNy8wMy8yMDI2AQAAAN62AQADAAAAAABeygMhm3zeCArOlXijfN4INUNJUS5OWVNFOklCTS5JUV9DUkVESVRfTE9TU19DRi45OTIuMDcvMDMvMjAyNi4uLlVTRC5IAQAAAN62AQADAAAAAADTH4chm3zeCGTYsHijfN4ISENJUS5OWVNFOklCTS5JUV9FQklUREFfRVFfSU5DX0VYQ0xfT1BFUl9MRUFTRV9BREouOTkyLjA3LzAzLzIwMjYuLi5VU0QuSAEAAADetgEAAgAAAAUxNjIyMwEIAAAABQAAAAExAQAAAAoyMDE3MTY0MjQ0AwAAAAMxNjACAAAABTQ4OTg3BAAAAAEwBwAA</t>
  </si>
  <si>
    <t>AAgzLzcvMjAyNggAAAAKMTIvMzEvMjAxNwkAAAABMKuXZiObfN4IAia2eKN83ggpQ0lRLk5ZU0U6SUJNLklRX0FFLjk5Mi4wNy8wMy8yMDI2Li4uVVNELkgBAAAA3rYBAAIAAAAENzQ3NAEIAAAABQAAAAExAQAAAAoyMDE3MTY0MjQ0AwAAAAMxNjACAAAABDEwMTYEAAAAATAHAAAACDMvNy8yMDI2CAAAAAoxMi8zMS8yMDE3CQAAAAEwz1heIZt83gihK514o3zeCEJDSVEuTllTRTpJQk0uSVFfREVGX1RBWF9WQUxVQVRJT05fQUxMT1dBTkNFLjk5Mi4wNy8wMy8yMDI2Li4uVVNELkgBAAAA3rYBAAIAAAAEMTAwNAEIAAAABQAAAAExAQAAAAoyMDE3MTY0MjQ0AwAAAAMxNjACAAAABTQ2MDQ1BAAAAAEwBwAAAAgzLzcvMjAyNggAAAAKMTIvMzEvMjAxNwkAAAABMLtnWiGbfN4It3GWeKN83ggyQ0lRLk5ZU0U6SUJNLklRX1BSRUZfRElWX0NGLjk5Mi4wNy8wMy8yMDI2Li4uVVNELkgBAAAA3rYBAAMAAAAAAPBdhyGbfN4IBlKheKN83ggyQ0lRLk5ZU0U6SUJNLklRX1BSRUZfSVNTVUVELjk5Mi4wNy8wMy8yMDI2Li4uVVNELkgBAAAA3rYBAAMAAAAAAPBdhyGbfN4IZNiweKN83ggwQ0lRLk5ZU0U6SUJNLklRX09USEVSX0lOVi45OTIuMDcvMDMvMjAyNi4uLlVTRC5IAQAAAN62AQADAAAAAAC7Z1ohm3zeCBAtnHijfN4IRENJUS5OWVNFOklCTS5JUV9ERVBSRUNJQVRJT05fUkVOVEFMX0FTU0VUU19DRi45OTIu</t>
  </si>
  <si>
    <t>MDcvMDMvMjAyNi4uLlVTRC5IAQAAAN62AQADAAAAAAD2mIkhm3zeCA7SqXijfN4IL0NJUS5OWVNFOklCTS5JUV9EUl9SQVRJT19QUklNQVJZLjk5Mi4wNy8wMy8yMDI2AQAAAN62AQACAAAAATEAqHBmI5t83giCF7J4o3zeCDVDSVEuTllTRTpJQk0uSVFfVE9UQUxfUkVWXzVZUl9BTk5fQ0FHUi45OTIuMDcvMDMvMjAyNgEAAADetgEAAgAAAActNS4xMTA4AQgAAAAFAAAAATEBAAAACjIwMTcxNjQyNDQDAAAAAzE2MAIAAAAENDIzMwQAAAABMAcAAAAIMy83LzIwMjYIAAAACjEyLzMxLzIwMTcJAAAAATCgptkfm3zeCMXxkXijfN4IL0NJUS5OWVNFOklCTS5JUV9EQVlTX1BBWUFCTEVfT1VULjk5Mi4wNy8wMy8yMDI2AQAAAN62AQACAAAACDU2LjMzMDQ1AQgAAAAFAAAAATEBAAAACjIwMTcxNjQyNDQDAAAAAzE2MAIAAAAENDE4MwQAAAABMAcAAAAIMy83LzIwMjYIAAAACjEyLzMxLzIwMTcJAAAAATDNa9kfm3zeCKF+mnijfN4IR0NJUS5OWVNFOklCTS5JUV9UT1RBTF9ERUJUX0VCSVREQV9FWENMX09QRVJfTEVBU0VTX0NBUEVYLjk5Mi4wNy8wMy8yMDI2AQAAAN62AQACAAAACDMuNjA2MTI1AQgAAAAFAAAAATEBAAAACjIwMTcxNjQyNDQDAAAAAzE2MAIAAAAFNDkxODMEAAAAATAHAAAACDMvNy8yMDI2CAAAAAoxMi8zMS8yMDE3CQAAAAEwzWvZH5t83gh5o4p4o3zeCCpDSVEuTllTRTpJQk0uSVFfUVVJ</t>
  </si>
  <si>
    <t>Q0tfUkFUSU8uOTkyLjA3LzAzLzIwMjYBAAAA3rYBAAIAAAAIMS4xOTU5MTUBCAAAAAUAAAABMQEAAAAKMjAxNzE2NDI0NAMAAAADMTYwAgAAAAQ0MTIxBAAAAAEwBwAAAAgzLzcvMjAyNggAAAAKMTIvMzEvMjAxNwkAAAABMIVE2R+bfN4IxfGReKN83ggwQ0lRLk5ZU0U6SUJNLklRX0JVSUxESU5HUy45OTIuMDcvMDMvMjAyNi4uLlVTRC5IAQAAAN62AQACAAAABTEwMDczAQgAAAAFAAAAATEBAAAACjIwMTcxNjQyNDQDAAAAAzE2MAIAAAAEMzAyMwQAAAABMAcAAAAIMy83LzIwMjYIAAAACjEyLzMxLzIwMTcJAAAAATC7Z1ohm3zeCNsXp3ijfN4INUNJUS5OWVNFOklCTS5JUV9BU1NFVFNfTEVWRUxfMy45OTIuMDcvMDMvMjAyNi4uLlVTRC5IAQAAAN62AQADAAAAAACgtgMhm3zeCJrUknijfN4IRUNJUS5OWVNFOklCTS5JUV9UT1RBTF9HRU5FUkFMX1BBUlRORVJfSU5URVJFU1QuOTkyLjA3LzAzLzIwMjYuLi5VU0QuSAEAAADetgEAAwAAAAAA8o5aIZt83giOZZF4o3zeCDZDSVEuTllTRTpJQk0uSVFfSU5URVJDT01QQU5ZX0NMLjk5Mi4wNy8wMy8yMDI2Li4uVVNELkgBAAAA3rYBAAMAAAAAAHXxAyGbfN4I0ReYeKN83gg1Q0lRLk5ZU0U6SUJNLklRX0FTU0VUU19MRVZFTF8yLjk5Mi4wNy8wMy8yMDI2Li4uVVNELkgBAAAA3rYBAAIAAAAFMTAxMTcAoLYDIZt83ghi26B4o3zeCCtDSVEuTllTRTpJQk0u</t>
  </si>
  <si>
    <t>SVFfR1BQRS45OTIuMDcvMDMvMjAyNi4uLlVTRC5IAQAAAN62AQACAAAABTMyMzMxAQgAAAAFAAAAATEBAAAACjIwMTcxNjQyNDQDAAAAAzE2MAIAAAAEMTE2OQQAAAABMAcAAAAIMy83LzIwMjYIAAAACjEyLzMxLzIwMTcJAAAAATD7HV4hm3zeCNW1o3ijfN4IM0NJUS5OWVNFOklCTS5JUV9UT1RBTF9SRUNFSVYuOTkyLjA3LzAzLzIwMjYuLi5VU0QuSAEAAADetgEAAgAAAAUxMDM4MAEIAAAABQAAAAExAQAAAAoyMDE3MTY0MjQ0AwAAAAMxNjACAAAABDEwMDEEAAAAATAHAAAACDMvNy8yMDI2CAAAAAoxMi8zMS8yMDE3CQAAAAEw+x1eIZt83giNjKV4o3zeCDlDSVEuTllTRTpJQk0uSVFfREVCVF9FUVVJVl9ORVRfUEJPLjk5Mi4wNy8wMy8yMDI2Li4uVVNELkgBAAAA3rYBAAIAAAAEODA2MwEIAAAABQAAAAExAQAAAAoyMDE3MTY0MjQ0AwAAAAMxNjACAAAABTIxNjc5BAAAAAEwBwAAAAgzLzcvMjAyNggAAAAKMTIvMzEvMjAxNwkAAAABMF7KAyGbfN4INT2feKN83gg7Q0lRLk5ZU0U6SUJNLklRX0RFRl9UQVhfTElBQl9DVVJSRU5ULjk5Mi4wNy8wMy8yMDI2Li4uVVNELkgBAAAA3rYBAAMAAAAAAM9YXiGbfN4IJhafeKN83gg4Q0lRLk5ZU0U6SUJNLklRX0JWX1NIQVJFX1JFUE9SVEVELjk5Mi4wNy8wMy8yMDI2Li4uVVNELkgBAAAA3rYBAAMAAAAAALU9WiGbfN4ItpiWeKN83gg6Q0lRLk5ZU0U6SUJN</t>
  </si>
  <si>
    <t>LklRX0NVUlJFTlRfUE9SVF9MRUFTRVMuOTkyLjA3LzAzLzIwMjYuLi5VU0QuSAEAAADetgEAAwAAAAAAz1heIZt83gjmma54o3zeCDVDSVEuTllTRTpJQk0uSVFfTFRfREVCVF9SRVBBSUQuOTkyLjA3LzAzLzIwMjYuLi5VU0QuSAEAAADetgEAAgAAAAUtNjgxNgEIAAAABQAAAAExAQAAAAoyMDE3MTY0MjQ0AwAAAAMxNjACAAAABDIwMzYEAAAAATAHAAAACDMvNy8yMDI2CAAAAAoxMi8zMS8yMDE3CQAAAAEwpDaHIZt83gjti6B4o3zeCDhDSVEuTllTRTpJQk0uSVFfUFJPVl9CQURfREVCVFNfQ0YuOTkyLjA3LzAzLzIwMjYuLi5VU0QuSAEAAADetgEAAwAAAAAA0x+HIZt83gj9sqB4o3zeCDtDSVEuTllTRTpJQk0uSVFfQ0FTSF9JTlRFUkVTVF9JTlZFU1QuOTkyLjA3LzAzLzIwMjYuLi5VU0QuSAEAAADetgEAAwAAAAAA5vZdIZt83gipjbJ4o3zeCDVDSVEuTllTRTpJQk0uSVFfUFJFRl9ESVZfT1RIRVIuOTkyLjA3LzAzLzIwMjYuLi5VU0QuSAEAAADetgEAAwAAAAAAU0lmI5t83gifk8B4o3zeCDVDSVEuTllTRTpJQk0uSVFfU1RPQ0tfQkFTRURfQVQuOTkyLjA3LzAzLzIwMjYuLi5VU0QuSAEAAADetgEAAwAAAAAAsfiGIZt83ggvIKp4o3zeCDBDSVEuTllTRTpJQk0uSVFfQ0FTSF9PUEVSLjk5Mi4wNy8wMy8yMDI2Li4uVVNELkgBAAAA3rYBAAIAAAAFMTY3MjQBCAAAAAUAAAABMQEAAAAKMjAxNzE2</t>
  </si>
  <si>
    <t>NDI0NAMAAAADMTYwAgAAAAQyMDA2BAAAAAEwBwAAAAgzLzcvMjAyNggAAAAKMTIvMzEvMjAxNwkAAAABMKQ2hyGbfN4Iogm7eKN83ggwQ0lRLk5ZU0U6SUJNLklRX1NHQV9TVVBQTC45OTIuMDcvMDMvMjAyNi4uLlVTRC5IAQAAAN62AQACAAAABTIxMTM3AQgAAAAFAAAAATEBAAAACjIwMTcxNjQyNDQDAAAAAzE2MAIAAAADMTAyBAAAAAEwBwAAAAgzLzcvMjAyNggAAAAKMTIvMzEvMjAxNwkAAAABME0VZiObfN4I6LrAeKN83gg6Q0lRLk5ZU0U6SUJNLklRX0NBU0hfSU5URVJFU1RfRklOQU4uOTkyLjA3LzAzLzIwMjYuLi5VU0QuSAEAAADetgEAAwAAAAAA5vZdIZt83gjMNKl4o3zeCCxDSVEuTllTRTpJQk0uSVFfREFfQ0YuOTkyLjA3LzAzLzIwMjYuLi5VU0QuSAEAAADetgEAAgAAAAQ0NTQxAQgAAAAFAAAAATEBAAAACjIwMTcxNjQyNDQDAAAAAzE2MAIAAAAEMjE2MAQAAAABMAcAAAAIMy83LzIwMjYIAAAACjEyLzMxLzIwMTcJAAAAATDTH4chm3zeCCt4sXijfN4IMkNJUS5OWVNFOklCTS5JUV9FQklUX0VRX0lOQy45OTIuMDcvMDMvMjAyNi4uLlVTRC5IAQAAAN62AQACAAAABTExNjgyAQgAAAAFAAAAATEBAAAACjIwMTcxNjQyNDQDAAAAAzE2MAIAAAAFMjE2NzUEAAAAATAHAAAACDMvNy8yMDI2CAAAAAoxMi8zMS8yMDE3CQAAAAEwq5dmI5t83ggGCcF4o3zeCDlDSVEuTllTRTpJQk0uSVFfVE9U</t>
  </si>
  <si>
    <t>QUxfUkVWX0VNUExPWUVFLjk5Mi4wNy8wMy8yMDI2Li4uVVNELkgBAAAA3rYBAAIAAAAHMjE1Ljg3MgEIAAAABQAAAAExAQAAAAoyMDE3MTY0MjQ0AwAAAAMxNjACAAAABDQxMjMEAAAAATAHAAAACDMvNy8yMDI2CAAAAAoxMi8zMS8yMDE3CQAAAAEwzWvZH5t83ghrJZd4o3zeCDNDSVEuTllTRTpJQk0uSVFfVE9UQUxfQVNTRVRTLjk5Mi4wNy8wMy8yMDI2Li4uVVNELkgBAAAA3rYBAAIAAAAGMTI1MzU2AQgAAAAFAAAAATEBAAAACjIwMTcxNjQyNDQDAAAAAzE2MAIAAAAEMTAwNwQAAAABMAcAAAAIMy83LzIwMjYIAAAACjEyLzMxLzIwMTcJAAAAATDPWF4hm3zeCDLepXijfN4INkNJUS5OWVNFOklCTS5JUV9ORVRfREVCVF9JU1NVRUQuOTkyLjA3LzAzLzIwMjYuLi5VU0QuSAEAAADetgEAAgAAAAQzNDQ3AQgAAAAFAAAAATEBAAAACjIwMTcxNjQyNDQDAAAAAzE2MAIAAAAEMjAwMwQAAAABMAcAAAAIMy83LzIwMjYIAAAACjEyLzMxLzIwMTcJAAAAATD7HV4hm3zeCC2+wXijfN4IMUNJUS5OWVNFOklCTS5JUV9UT1RBTF9MSUFCLjk5Mi4wNy8wMy8yMDI2Li4uVVNELkgBAAAA3rYBAAIAAAAGMTA3NjMxAQgAAAAFAAAAATEBAAAACjIwMTcxNjQyNDQDAAAAAzE2MAIAAAAEMTI3NgQAAAABMAcAAAAIMy83LzIwMjYIAAAACjEyLzMxLzIwMTcJAAAAATDMAlohm3zeCPgYonijfN4IN0NJUS5OWVNFOklCTS5J</t>
  </si>
  <si>
    <t>UV9SRVNUUl9TVE9DS19DT01QLjk5Mi4wNy8wMy8yMDI2Li4uVVNELkgBAAAA3rYBAAMAAAAAALH4hiGbfN4ILyCqeKN83ggyQ0lRLk5ZU0U6SUJNLklRX0dBSU5fQVNTRVRTLjk5Mi4wNy8wMy8yMDI2Li4uVVNELkgBAAAA3rYBAAMAAAAAAFNJZiObfN4IFTDBeKN83ggsQ0lRLk5ZU0U6SUJNLklRX05JX0NGLjk5Mi4wNy8wMy8yMDI2Li4uVVNELkgBAAAA3rYBAAIAAAAENTc1MwEIAAAABQAAAAExAQAAAAoyMDE3MTY0MjQ0AwAAAAMxNjACAAAABDIxNTAEAAAAATAHAAAACDMvNy8yMDI2CAAAAAoxMi8zMS8yMDE3CQAAAAEwsfiGIZt83gjQsLV4o3zeCDtDSVEuTllTRTpJQk0uSVFfT1RIRVJfVU5VU1VBTF9TVVBQTEUuOTkyLjA3LzAzLzIwMjYuLi5VU0QuSAEAAADetgEAAwAAAAAAJI4wIpt83ghjwq14o3zeCClDSVEuTllTRTpJQk0uSVFfRlguOTkyLjA3LzAzLzIwMjYuLi5VU0QuSAEAAADetgEAAgAAAAM5MzcBCAAAAAUAAAABMQEAAAAKMjAxNzE2NDI0NAMAAAADMTYwAgAAAAQyMTQ0BAAAAAEwBwAAAAgzLzcvMjAyNggAAAAKMTIvMzEvMjAxNwkAAAABMPBdhyGbfN4I/52seKN83ggmQ0lRLk5ZU0U6SUJNLklRX0dBQVBfQ0YuOTkyLjA3LzAzLzIwMjYBAAAA3rYBAAMAAAAHVVMgR0FBUAD7HV4hm3zeCP/NmXijfN4IQkNJUS5OWVNFOklCTS5JUV9UT1RBTF9ERUJUX0VYQ0xfT1BFUl9MRUFTRVMu</t>
  </si>
  <si>
    <t>OTkyLjA3LzAzLzIwMjYuLi5VU0QuSAEAAADetgEAAgAAAAU0Njg1OAEIAAAABQAAAAExAQAAAAoyMDE3MTY0MjQ0AwAAAAMxNjACAAAABTQ4OTgyBAAAAAEwBwAAAAgzLzcvMjAyNggAAAAKMTIvMzEvMjAxNwkAAAABMLU9WiGbfN4I+0GZeKN83gg6Q0lRLk5ZU0U6SUJNLklRX0xFR0FMX1NFVFRMRV9TVVBQTEUuOTkyLjA3LzAzLzIwMjYuLi5VU0QuSAEAAADetgEAAgAAAAI5MQEIAAAABQAAAAExAQAAAAoyMDE3MTY0MjQ0AwAAAAMxNjACAAAABTI0NDUxBAAAAAEwBwAAAAgzLzcvMjAyNggAAAAKMTIvMzEvMjAxNwkAAAABMCSOMCKbfN4InxO1eKN83ggtQ0lRLk5ZU0U6SUJNLklRX0VCSVREQS45OTIuMDcvMDMvMjAyNi4uLlVTRC5IAQAAAN62AQACAAAABTE2MjIzAQgAAAAFAAAAATEBAAAACjIwMTcxNjQyNDQDAAAAAzE2MAIAAAAENDA1MQQAAAABMAcAAAAIMy83LzIwMjYIAAAACjEyLzMxLzIwMTcJAAAAATCocGYjm3zeCEG7unijfN4IMUNJUS5OWVNFOklCTS5JUV9OSV9DT01QQU5ZLjk5Mi4wNy8wMy8yMDI2Li4uVVNELkgBAAAA3rYBAAIAAAAENTc1MwEIAAAABQAAAAExAQAAAAoyMDE3MTY0MjQ0AwAAAAMxNjACAAAABTQxNTcxBAAAAAEwBwAAAAgzLzcvMjAyNggAAAAKMTIvMzEvMjAxNwkAAAABMFNJZiObfN4ITBnEeKN83gg4Q0lRLk5ZU0U6SUJNLklRX1NUT0NLX0JBU0VEX1RPVEFMLjk5</t>
  </si>
  <si>
    <t>Mi4wNy8wMy8yMDI2Li4uVVNELkgBAAAA3rYBAAIAAAADNTM0AQgAAAAFAAAAATEBAAAACjIwMTcxNjQyNDQDAAAAAzE2MAIAAAAFMjQwMzQEAAAAATAHAAAACDMvNy8yMDI2CAAAAAoxMi8zMS8yMDE3CQAAAAEwsfiGIZt83ggWAax4o3zeCC9DSVEuTllTRTpJQk0uSVFfRVBTX05PUk0uOTkyLjA3LzAzLzIwMjYuLi5VU0QuSAEAAADetgEAAgAAAAg3LjYzODA2MQEIAAAABQAAAAExAQAAAAoyMDE3MTY0MjQ0AwAAAAMxNjACAAAABDQzNzkEAAAAATAHAAAACDMvNy8yMDI2CAAAAAoxMi8zMS8yMDE3CQAAAAEwqHBmI5t83ggDl8F4o3zeCDpDSVEuTllTRTpJQk0uSVFfSU5URVJFU1RfSU5WRVNUX0lOQy45OTIuMDcvMDMvMjAyNi4uLlVTRC5IAQAAAN62AQADAAAAAABTSWYjm3zeCAITxnijfN4ILkNJUS5OWVNFOklCTS5JUV9TVF9ERUJULjk5Mi4wNy8wMy8yMDI2Li4uVVNELkgBAAAA3rYBAAIAAAAEMTc3MgEIAAAABQAAAAExAQAAAAoyMDE3MTY0MjQ0AwAAAAMxNjACAAAABDEwNDYEAAAAATAHAAAACDMvNy8yMDI2CAAAAAoxMi8zMS8yMDE3CQAAAAEwz1heIZt83giqHZV4o3zeCDNDSVEuTllTRTpJQk0uSVFfSU5URVJFU1RfRVhQLjk5Mi4wNy8wMy8yMDI2Li4uVVNELkgBAAAA3rYBAAIAAAAELTYxNQEIAAAABQAAAAExAQAAAAoyMDE3MTY0MjQ0AwAAAAMxNjACAAAAAjgyBAAAAAEwBwAAAAgzLzcv</t>
  </si>
  <si>
    <t>MjAyNggAAAAKMTIvMzEvMjAxNwkAAAABME0VZiObfN4IuPm5eKN83ghBQ0lRLk5ZU0U6SUJNLklRX0RFUFJFQ0lBVElPTl9SRU5UQUxfQVNTRVRTLjk5Mi4wNy8wMy8yMDI2Li4uVVNELkgBAAAA3rYBAAMAAAAAAB1nMCKbfN4I8IureKN83gg+Q0lRLk5ZU0U6SUJNLklRX01JTk9SSVRZX0lOVF9SRURFRU1fVE9ULjk5Mi4wNy8wMy8yMDI2Li4uVVNELkgBAAAA3rYBAAMAAAAAALtnWiGbfN4I+zaveKN83ggpQ0lRLk5ZU0U6SUJNLklRX0FQLjk5Mi4wNy8wMy8yMDI2Li4uVVNELkgBAAAA3rYBAAIAAAAENjQ1MQEIAAAABQAAAAExAQAAAAoyMDE3MTY0MjQ0AwAAAAMxNjACAAAABDEwMTgEAAAAATAHAAAACDMvNy8yMDI2CAAAAAoxMi8zMS8yMDE3CQAAAAEwz1heIZt83ghcWpR4o3zeCDpDSVEuTllTRTpJQk0uSVFfTk9OQ0FTSF9QRU5TSU9OX0VYUC45OTIuMDcvMDMvMjAyNi4uLlVTRC5IAQAAAN62AQACAAAABDExNTgBCAAAAAUAAAABMQEAAAAKMjAxNzE2NDI0NAMAAAADMTYwAgAAAAUyMTY3OAQAAAABMAcAAAAIMy83LzIwMjYIAAAACjEyLzMxLzIwMTcJAAAAATAmQDAim3zeCNdYwHijfN4ILUNJUS5OWVNFOklCTS5JUV9HQV9FWFAuOTkyLjA3LzAzLzIwMjYuLi5VU0QuSAEAAADetgEAAwAAAAAAHWcwIpt83gifE7V4o3zeCCtDSVEuTllTRTpJQk0uSVFfSVBSRC45OTIuMDcvMDMvMjAyNi4uLlVT</t>
  </si>
  <si>
    <t>RC5IAQAAAN62AQADAAAAAABTSWYjm3zeCEABwHijfN4INUNJUS5OWVNFOklCTS5JUV9CQVNJQ19FUFNfSU5DTC45OTIuMDcvMDMvMjAyNi4uLlVTRC5IAQAAAN62AQACAAAACDYuMTY3MjY1AQgAAAAFAAAAATEBAAAACjIwMTcxNjQyNDQDAAAAAzE2MAIAAAABOQQAAAABMAcAAAAIMy83LzIwMjYIAAAACjEyLzMxLzIwMTcJAAAAATCocGYjm3zeCBgxuHijfN4IQUNJUS5OWVNFOklCTS5JUV9UT1RBTF9ERUJUX0VCSVREQV9FWENMX09QRVJfTEVBU0VTLjk5Mi4wNy8wMy8yMDI2AQAAAN62AQACAAAACDIuODg4MzY4AQgAAAAFAAAAATEBAAAACjIwMTcxNjQyNDQDAAAAAzE2MAIAAAAFNDg5OTQEAAAAATAHAAAACDMvNy8yMDI2CAAAAAoxMi8zMS8yMDE3CQAAAAEwzWvZH5t83gh5o4p4o3zeCEhDSVEuTllTRTpJQk0uSVFfR0VORVJBTF9QQVJUTkVSX01JTk9SSVRZX0lOVEVSRVNULjk5Mi4wNy8wMy8yMDI2Li4uVVNELkgBAAAA3rYBAAMAAAAAAPKOWiGbfN4It3GWeKN83ggxQ0lRLk5ZU0U6SUJNLklRX0FWR19URU1QX0VNUExPWUVFUy45OTIuMDcvMDMvMjAyNgEAAADetgEAAgAAAAUyMTkwMAEIAAAABQAAAAExAQAAAAoyMDE3MTY0MjQ0AwAAAAMxNjACAAAABTI0Njc1BAAAAAEwBwAAAAgzLzcvMjAyNggAAAAKMTIvMzEvMjAxNwkAAAABMF7KAyGbfN4ISwOReKN83gg6Q0lRLk5ZU0U6SUJNLklRX0xU</t>
  </si>
  <si>
    <t>X0RFQlRfREVSSVZBVElWRVMuOTkyLjA3LzAzLzIwMjYuLi5VU0QuSAEAAADetgEAAgAAAAQ2NTA1AQgAAAAFAAAAATEBAAAACjIwMTcxNjQyNDQDAAAAAzE2MAIAAAAFMzA5MTUEAAAAATAHAAAACDMvNy8yMDI2CAAAAAoxMi8zMS8yMDE3CQAAAAEwdfEDIZt83gi4jad4o3zeCExDSVEuTllTRTpJQk0uSVFfTElBQklMSVRJRVNfTkVUVElOR19PVEhFUl9BREpVU1RNRU5UUy45OTIuMDcvMDMvMjAyNi4uLlVTRC5IAQAAAN62AQADAAAAAACgtgMhm3zeCIxel3ijfN4IL0NJUS5OWVNFOklCTS5JUV9TT0ZUV0FSRS45OTIuMDcvMDMvMjAyNi4uLlVTRC5IAQAAAN62AQADAAAAAAC7Z1ohm3zeCBGek3ijfN4IN0NJUS5OWVNFOklCTS5JUV9BTExPV19ET1VCVF9BQ0NULjk5Mi4wNy8wMy8yMDI2Li4uVVNELkgBAAAA3rYBAAIAAAADMjk3AQgAAAAFAAAAATEBAAAACjIwMTcxNjQyNDQDAAAAAzE2MAIAAAAEMzAxMgQAAAABMAcAAAAIMy83LzIwMjYIAAAACjEyLzMxLzIwMTcJAAAAATC7Z1ohm3zeCJYcmnijfN4ILENJUS5OWVNFOklCTS5JUV9DQVBFWC45OTIuMDcvMDMvMjAyNi4uLlVTRC5IAQAAAN62AQACAAAABS0zMjI5AQgAAAAFAAAAATEBAAAACjIwMTcxNjQyNDQDAAAAAzE2MAIAAAAEMjAyMQQAAAABMAcAAAAIMy83LzIwMjYIAAAACjEyLzMxLzIwMTcJAAAAATCkNochm3zeCCt4sXijfN4IOkNJUS5O</t>
  </si>
  <si>
    <t>WVNFOklCTS5JUV9TQUxFX1JFQUxfRVNUQVRFX0NGLjk5Mi4wNy8wMy8yMDI2Li4uVVNELkgBAAAA3rYBAAMAAAAAAKQ2hyGbfN4I9MCueKN83gg0Q0lRLk5ZU0U6SUJNLklRX1VOTEVWRVJFRF9GQ0YuOTkyLjA3LzAzLzIwMjYuLi5VU0QuSAEAAADetgEAAgAAAAc4NDI2LjI1AQgAAAAFAAAAATEBAAAACjIwMTcxNjQyNDQDAAAAAzE2MAIAAAAENDQyMwQAAAABMAcAAAAIMy83LzIwMjYIAAAACjEyLzMxLzIwMTcJAAAAATD7HV4hm3zeCCHcp3ijfN4INUNJUS5OWVNFOklCTS5JUV9ESUxVVF9FUFNfTk9STS45OTIuMDcvMDMvMjAyNi4uLlVTRC5IAQAAAN62AQACAAAACDcuNjAwOTI3AQgAAAAFAAAAATEBAAAACjIwMTcxNjQyNDQDAAAAAzE2MAIAAAAENDM4MAQAAAABMAcAAAAIMy83LzIwMjYIAAAACjEyLzMxLzIwMTcJAAAAATCocGYjm3zeCDG7t3ijfN4IOENJUS5OWVNFOklCTS5JUV9TUEVDSUFMX0RJVl9TSEFSRS45OTIuMDcvMDMvMjAyNi4uLlVTRC5IAQAAAN62AQADAAAAAACocGYjm3zeCAITxnijfN4IPkNJUS5OWVNFOklCTS5JUV9TVE9DS19CQVNFRF9DT01QX1BSRVRBWC45OTIuMDcvMDMvMjAyNi4uLlVTRC5IAQAAAN62AQACAAAAAzUzNACx+IYhm3zeCC8gqnijfN4INUNJUS5OWVNFOklCTS5JUV9DSEFOR0VfREVGX1RBWC45OTIuMDcvMDMvMjAyNi4uLlVTRC5IAQAAAN62AQADAAAAAACk</t>
  </si>
  <si>
    <t>Nochm3zeCGTYsHijfN4INkNJUS5OWVNFOklCTS5JUV9QUkVGX05PTl9SRURFRU0uOTkyLjA3LzAzLzIwMjYuLi5VU0QuSAEAAADetgEAAwAAAAAAzAJaIZt83ggJ7554o3zeCDVDSVEuTllTRTpJQk0uSVFfR0FJTl9BU1NFVFNfQ0YuOTkyLjA3LzAzLzIwMjYuLi5VU0QuSAEAAADetgEAAgAAAAIxNAEIAAAABQAAAAExAQAAAAoyMDE3MTY0MjQ0AwAAAAMxNjACAAAABDIwMjYEAAAAATAHAAAACDMvNy8yMDI2CAAAAAoxMi8zMS8yMDE3CQAAAAEw0x+HIZt83giZ28Z4o3zeCD5DSVEuTllTRTpJQk0uSVFfR0FJTl9CQVJHQUlOX0FDUV9TVVBQTEUuOTkyLjA3LzAzLzIwMjYuLi5VU0QuSAEAAADetgEAAwAAAAAAJI4wIpt83ghiAbF4o3zeCDpDSVEuTllTRTpJQk0uSVFfVE9UQUxfQ09NTU9OX0VRVUlUWS45OTIuMDcvMDMvMjAyNi4uLlVTRC5IAQAAAN62AQACAAAABTE3NTk0AQgAAAAFAAAAATEBAAAACjIwMTcxNjQyNDQDAAAAAzE2MAIAAAAEMTAwNgQAAAABMAcAAAAIMy83LzIwMjYIAAAACjEyLzMxLzIwMTcJAAAAATDMAlohm3zeCBUqnnijfN4INENJUS5OWVNFOklCTS5JUV9DVVJSRU5DWV9HQUlOLjk5Mi4wNy8wMy8yMDI2Li4uVVNELkgBAAAA3rYBAAMAAAAAAFNJZiObfN4IiOu/eKN83gg4Q0lRLk5ZU0U6SUJNLklRX05FVF9SRU5UQUxfRVhQX0ZOLjk5Mi4wNy8wMy8yMDI2Li4uVVNELkgBAAAA</t>
  </si>
  <si>
    <t>3rYBAAMAAAAAAB1nMCKbfN4IQR25eKN83ggyQ0lRLk5ZU0U6SUJNLklRX1BSRVBBSURfRVhQLjk5Mi4wNy8wMy8yMDI2Li4uVVNELkgBAAAA3rYBAAIAAAAEMTIwMwEIAAAABQAAAAExAQAAAAoyMDE3MTY0MjQ0AwAAAAMxNjACAAAABDEyMTIEAAAAATAHAAAACDMvNy8yMDI2CAAAAAoxMi8zMS8yMDE3CQAAAAEw+x1eIZt83giuUp14o3zeCDFDSVEuTllTRTpJQk0uSVFfQ0FTSF9GSU5BTi45OTIuMDcvMDMvMjAyNi4uLlVTRC5IAQAAAN62AQACAAAABS02NDE4AQgAAAAFAAAAATEBAAAACjIwMTcxNjQyNDQDAAAAAzE2MAIAAAAEMjAwNAQAAAABMAcAAAAIMy83LzIwMjYIAAAACjEyLzMxLzIwMTcJAAAAATDwXYchm3zeCAZSoXijfN4IMUNJUS5OWVNFOklCTS5JUV9EQVlTX0lOVkVOVE9SWV9PVVQuOTkyLjA3LzAzLzIwMjYBAAAA3rYBAAIAAAAIMTMuOTYzNDQBCAAAAAUAAAABMQEAAAAKMjAxNzE2NDI0NAMAAAADMTYwAgAAAAQ0MDM1BAAAAAEwBwAAAAgzLzcvMjAyNggAAAAKMTIvMzEvMjAxNwkAAAABMM1r2R+bfN4Ij8qKeKN83ggwQ0lRLk5ZU0U6SUJNLklRX05JXzFZUl9BTk5fR1JPV1RILjk5Mi4wNy8wMy8yMDI2AQAAAN62AQACAAAACC01MS41NDE1AQgAAAAFAAAAATEBAAAACjIwMTcxNjQyNDQDAAAAAzE2MAIAAAAENDE5OQQAAAABMAcAAAAIMy83LzIwMjYIAAAACjEyLzMxLzIwMTcJAAAA</t>
  </si>
  <si>
    <t>ATDNa9kfm3zeCBUqnnijfN4IM0NJUS5OWVNFOklCTS5JUV9SRVRVUk5fQ09NTU9OX0VRVUlUWS45OTIuMDcvMDMvMjAyNgEAAADetgEAAgAAAAczMi4xMzE2AQgAAAAFAAAAATEBAAAACjIwMTcxNjQyNDQDAAAAAzE2MAIAAAAFMzMzMjAEAAAAATAHAAAACDMvNy8yMDI2CAAAAAoxMi8zMS8yMDE3CQAAAAEwEz/7H5t83giPyop4o3zeCDBDSVEuTllTRTpJQk0uSVFfVEJWX1NIQVJFLjk5MS4wNy8wMy8yMDI2Li4uVVNELkgBAAAA3rYBAAIAAAAKLTIzLjkzNjc1OAEIAAAABQAAAAExAQAAAAoxOTQ3MTc5NTgzAwAAAAMxNjACAAAABDQxNTYEAAAAATAHAAAACDMvNy8yMDI2CAAAAAoxMi8zMS8yMDE2CQAAAAEwx1NaIZt83ggGBJB4o3zeCD1DSVEuTllTRTpJQk0uSVFfREVGX1RBWF9BU1NFVFNfQ1VSUkVOVC45OTEuMDcvMDMvMjAyNi4uLlVTRC5IAQAAAN62AQADAAAAAAD7HV4hm3zeCFRUpnijfN4IOkNJUS5OWVNFOklCTS5JUV9JTlRFUkVTVF9JTlZFU1RfSU5DLjk5MS4wNy8wMy8yMDI2Li4uVVNELkgBAAAA3rYBAAIAAAADMTA4AQgAAAAFAAAAATEBAAAACjE5NDcxNzk1ODMDAAAAAzE2MAIAAAACNjUEAAAAATAHAAAACDMvNy8yMDI2CAAAAAoxMi8zMS8yMDE2CQAAAAEwU0lmI5t83ghsZ8R4o3zeCDNDSVEuTllTRTpJQk0uSVFfVE9UQUxfQVNTRVRTLjk5MS4wNy8wMy8yMDI2Li4uVVNELkgBAAAA</t>
  </si>
  <si>
    <t>3rYBAAIAAAAGMTE3NDcwAQgAAAAFAAAAATEBAAAACjE5NDcxNzk1ODMDAAAAAzE2MAIAAAAEMTAwNwQAAAABMAcAAAAIMy83LzIwMjYIAAAACjEyLzMxLzIwMTYJAAAAATDPWF4hm3zeCKErnXijfN4IM0NJUS5OWVNFOklCTS5JUV9HV19JTlRBTl9ORVQuOTkxLjA3LzAzLzIwMjYuLi5VU0QuSAEAAADetgEAAwAAAAAAdfEDIZt83gi1LIt4o3zeCD5DSVEuTllTRTpJQk0uSVFfRVhQTE9SRV9EUklMTF9FWFBfVE9UQUwuOTkxLjA3LzAzLzIwMjYuLi5VU0QuSAEAAADetgEAAwAAAAAAJI4wIpt83gifE7V4o3zeCDJDSVEuTllTRTpJQk0uSVFfREFfU1VQUExfQ0YuOTkxLjA3LzAzLzIwMjYuLi5VU0QuSAEAAADetgEAAgAAAAQyODM3AQgAAAAFAAAAATEBAAAACjE5NDcxNzk1ODMDAAAAAzE2MAIAAAAEMjE3MQQAAAABMAcAAAAIMy83LzIwMjYIAAAACjEyLzMxLzIwMTYJAAAAATCx+IYhm3zeCKa0snijfN4ILkNJUS5OWVNFOklCTS5JUV9MVF9ERUJULjk5MS4wNy8wMy8yMDI2Li4uVVNELkgBAAAA3rYBAAIAAAAFMzQ2NjMBCAAAAAUAAAABMQEAAAAKMTk0NzE3OTU4MwMAAAADMTYwAgAAAAQxMDQ5BAAAAAEwBwAAAAgzLzcvMjAyNggAAAAKMTIvMzEvMjAxNgkAAAABMM9YXiGbfN4I7ZKZeKN83ggsQ0lRLk5ZU0U6SUJNLklRX05JX0NGLjk5MS4wNy8wMy8yMDI2Li4uVVNELkgBAAAA3rYBAAIAAAAFMTE4</t>
  </si>
  <si>
    <t>NzIBCAAAAAUAAAABMQEAAAAKMTk0NzE3OTU4MwMAAAADMTYwAgAAAAQyMTUwBAAAAAEwBwAAAAgzLzcvMjAyNggAAAAKMTIvMzEvMjAxNgkAAAABMLH4hiGbfN4ILb7BeKN83gg6Q0lRLk5ZU0U6SUJNLklRX0NVUlJfRE9NRVNUSUNfVEFYRVMuOTkxLjA3LzAzLzIwMjYuLi5VU0QuSAEAAADetgEAAgAAAAM0MzABCAAAAAUAAAABMQEAAAAKMTk0NzE3OTU4MwMAAAADMTYwAgAAAAQzMDI3BAAAAAEwBwAAAAgzLzcvMjAyNggAAAAKMTIvMzEvMjAxNgkAAAABMCZAMCKbfN4IgcnEeKN83ggwQ0lRLk5ZU0U6SUJNLklRX0VCSVRfNVlSX0FOTl9DQUdSLjk5MS4wNy8wMy8yMDI2AQAAAN62AQACAAAABy04LjAzOTcBCAAAAAUAAAABMQEAAAAKMTk0NzE3OTU4MwMAAAADMTYwAgAAAAQ0MjM2BAAAAAEwBwAAAAgzLzcvMjAyNggAAAAKMTIvMzEvMjAxNgkAAAABMKCm2R+bfN4I6PGKeKN83gg2Q0lRLk5ZU0U6SUJNLklRX1RPVEFMX0RFQlRfRUJJVERBX0NBUEVYLjk5MS4wNy8wMy8yMDI2AQAAAN62AQACAAAACDIuODE0NzM1AQgAAAAFAAAAATEBAAAACjE5NDcxNzk1ODMDAAAAAzE2MAIAAAAFMjMzMTMEAAAAATAHAAAACDMvNy8yMDI2CAAAAAoxMi8zMS8yMDE2CQAAAAEwzWvZH5t83gjdZJ54o3zeCDlDSVEuTllTRTpJQk0uSVFfVE9UQUxfUkVWX0VNUExPWUVFLjk5MS4wNy8wMy8yMDI2Li4uVVNELkgBAAAA</t>
  </si>
  <si>
    <t>3rYBAAIAAAAHMjEwLjE0NwEIAAAABQAAAAExAQAAAAoxOTQ3MTc5NTgzAwAAAAMxNjACAAAABDQxMjMEAAAAATAHAAAACDMvNy8yMDI2CAAAAAoxMi8zMS8yMDE2CQAAAAEwzWvZH5t83gi58Jd4o3zeCEhDSVEuTllTRTpJQk0uSVFfR0VORVJBTF9QQVJUTkVSX01JTk9SSVRZX0lOVEVSRVNULjk5MS4wNy8wMy8yMDI2Li4uVVNELkgBAAAA3rYBAAMAAAAAAPKOWiGbfN4IjF6XeKN83ggsQ0lRLk5ZU0U6SUJNLklRX0xJRk9SLjk5MS4wNy8wMy8yMDI2Li4uVVNELkgBAAAA3rYBAAMAAAAAALtnWiGbfN4ImtSSeKN83gg4Q0lRLk5ZU0U6SUJNLklRX0JWX1NIQVJFX1JFUE9SVEVELjk5MS4wNy8wMy8yMDI2Li4uVVNELkgBAAAA3rYBAAMAAAAAALU9WiGbfN4IdJeXeKN83gg+Q0lRLk5ZU0U6SUJNLklRX0VNUExPWUVFU19VTkRFUl9VTklPTl9DT05UUkFDVFMuOTkxLjA3LzAzLzIwMjYBAAAA3rYBAAMAAAAAAF7KAyGbfN4IaHuLeKN83gg1Q0lRLk5ZU0U6SUJNLklRX0FDQ1VNX0FNT1JUX0dXLjk5MS4wNy8wMy8yMDI2Li4uVVNELkgBAAAA3rYBAAMAAAAAAHXxAyGbfN4IufCXeKN83ggpQ0lRLk5ZU0U6SUJNLklRX0lOVl9NRVRIT0QuOTkxLjA3LzAzLzIwMjYBAAAA3rYBAAMAAAAIQXZnIENvc3QAu2daIZt83gibFpl4o3zeCC5DSVEuTllTRTpJQk0uSVFfV0lQX0lOVi45OTEuMDcvMDMvMjAyNi4uLlVT</t>
  </si>
  <si>
    <t>RC5IAQAAAN62AQACAAAABDExOTUBCAAAAAUAAAABMQEAAAAKMTk0NzE3OTU4MwMAAAADMTYwAgAAAAQzMjE5BAAAAAEwBwAAAAgzLzcvMjAyNggAAAAKMTIvMzEvMjAxNgkAAAABMLtnWiGbfN4Ikj2zeKN83ggzQ0lRLk5ZU0U6SUJNLklRX1RPVEFMX1JFQ0VJVi45OTEuMDcvMDMvMjAyNi4uLlVTRC5IAQAAAN62AQACAAAABTEwMjM5AQgAAAAFAAAAATEBAAAACjE5NDcxNzk1ODMDAAAAAzE2MAIAAAAEMTAwMQQAAAABMAcAAAAIMy83LzIwMjYIAAAACjEyLzMxLzIwMTYJAAAAATD7HV4hm3zeCK5SnXijfN4IL0NJUS5OWVNFOklCTS5JUV9ORVRfREVCVC45OTEuMDcvMDMvMjAyNi4uLlVTRC5IAQAAAN62AQACAAAABTMzNjQ5AQgAAAAFAAAAATEBAAAACjE5NDcxNzk1ODMDAAAAAzE2MAIAAAAENDM2NAQAAAABMAcAAAAIMy83LzIwMjYIAAAACjEyLzMxLzIwMTYJAAAAATDHU1ohm3zeCG2inHijfN4INUNJUS5OWVNFOklCTS5JUV9NSVNDX0FESlVTVF9DRi45OTEuMDcvMDMvMjAyNi4uLlVTRC5IAQAAAN62AQADAAAAAADwXYchm3zeCOPupHijfN4IPUNJUS5OWVNFOklCTS5JUV9UT1RBTF9ERUJUX05PTl9DVVJSRU5ULjk5MS4wNy8wMy8yMDI2Li4uVVNELkgBAAAA3rYBAAIAAAAFMzQ2NjMBCAAAAAUAAAABMQEAAAAKMTk0NzE3OTU4MwMAAAADMTYwAgAAAAUyNTIyNAQAAAABMAcAAAAIMy83LzIwMjYI</t>
  </si>
  <si>
    <t>AAAACjEyLzMxLzIwMTYJAAAAATDHU1ohm3zeCI5lkXijfN4INENJUS5OWVNFOklCTS5JUV9JTkNfRVFVSVRZX0NGLjk5MS4wNy8wMy8yMDI2Li4uVVNELkgBAAAA3rYBAAMAAAAAANMfhyGbfN4ICtqreKN83ggwQ0lRLk5ZU0U6SUJNLklRX0lOVkVOVE9SWS45OTEuMDcvMDMvMjAyNi4uLlVTRC5IAQAAAN62AQACAAAABDE1NTMBCAAAAAUAAAABMQEAAAAKMTk0NzE3OTU4MwMAAAADMTYwAgAAAAQxMDQzBAAAAAEwBwAAAAgzLzcvMjAyNggAAAAKMTIvMzEvMjAxNgkAAAABMPsdXiGbfN4IXFqUeKN83gg6Q0lRLk5ZU0U6SUJNLklRX1NBTEVfUkVBTF9FU1RBVEVfQ0YuOTkxLjA3LzAzLzIwMjYuLi5VU0QuSAEAAADetgEAAwAAAAAApDaHIZt83gheha94o3zeCDJDSVEuTllTRTpJQk0uSVFfTUFJTlRfQ0FQRVguOTkxLjA3LzAzLzIwMjYuLi5VU0QuSAEAAADetgEAAwAAAAAA+x1eIZt83gioUqd4o3zeCDVDSVEuTllTRTpJQk0uSVFfR0FJTl9BU1NFVFNfQ0YuOTkxLjA3LzAzLzIwMjYuLi5VU0QuSAEAAADetgEAAgAAAAI2MgEIAAAABQAAAAExAQAAAAoxOTQ3MTc5NTgzAwAAAAMxNjACAAAABDIwMjYEAAAAATAHAAAACDMvNy8yMDI2CAAAAAoxMi8zMS8yMDE2CQAAAAEw0x+HIZt83ggxPLR4o3zeCDFDSVEuTllTRTpJQk0uSVFfSU5DX0VRVUlUWS45OTEuMDcvMDMvMjAyNi4uLlVTRC5IAQAAAN62AQAD</t>
  </si>
  <si>
    <t>AAAAAABTSWYjm3zeCH6OxHijfN4IRENJUS5OWVNFOklCTS5JUV9DVVJSRU5UX1BPUlRfREVCVF9ERVJJVkFUSVZFUy45OTEuMDcvMDMvMjAyNi4uLlVTRC5IAQAAAN62AQACAAAABDExMjUBCAAAAAUAAAABMQEAAAAKMTk0NzE3OTU4MwMAAAADMTYwAgAAAAUzMDkxNwQAAAABMAcAAAAIMy83LzIwMjYIAAAACjEyLzMxLzIwMTYJAAAAATB18QMhm3zeCHWPknijfN4INUNJUS5OWVNFOklCTS5JUV9TVE9DS19CQVNFRF9HQS45OTEuMDcvMDMvMjAyNi4uLlVTRC5IAQAAAN62AQADAAAAAACx+IYhm3zeCB1Zt3ijfN4IP0NJUS5OWVNFOklCTS5JUV9PUEVSQVRJTkdfTEVBU0VfUEFZTUVOVFMuOTkxLjA3LzAzLzIwMjYuLi5VU0QuSAEAAADetgEAAwAAAAAA+x1eIZt83gjTDr94o3zeCDxDSVEuTllTRTpJQk0uSVFfQ0hBTkdFX1RSQURJTkdfQVNTRVRTLjk5MS4wNy8wMy8yMDI2Li4uVVNELkgBAAAA3rYBAAMAAAAAANMfhyGbfN4IpK6teKN83gg4Q0lRLk5ZU0U6SUJNLklRX05FVF9SRU5UQUxfRVhQX0ZOLjk5MS4wNy8wMy8yMDI2Li4uVVNELkgBAAAA3rYBAAMAAAAAAB1nMCKbfN4Is1u6eKN83gguQ0lRLk5ZU0U6SUJNLklRX0dQXzNZUl9BTk5fQ0FHUi45OTEuMDcvMDMvMjAyNgEAAADetgEAAgAAAActNy41MTUxAQgAAAAFAAAAATEBAAAACjE5NDcxNzk1ODMDAAAAAzE2MAIAAAAENDIyMQQAAAABMAcA</t>
  </si>
  <si>
    <t>AAAIMy83LzIwMjYIAAAACjEyLzMxLzIwMTYJAAAAATDNa9kfm3zeCOjxinijfN4IMENJUS5OWVNFOklCTS5JUV9HUF8xWVJfQU5OX0dST1dUSC45OTEuMDcvMDMvMjAyNgEAAADetgEAAgAAAActNS4zMjY1AQgAAAAFAAAAATEBAAAACjE5NDcxNzk1ODMDAAAAAzE2MAIAAAAENDE5NQQAAAABMAcAAAAIMy83LzIwMjYIAAAACjEyLzMxLzIwMTYJAAAAATDNa9kfm3zeCOjxinijfN4IMENJUS5OWVNFOklCTS5JUV9JTlRBTl9ORVQuOTkxLjA3LzAzLzIwMjYuLi5VU0QuSAEAAADetgEAAwAAAAAAdfEDIZt83gi1LIt4o3zeCExDSVEuTllTRTpJQk0uSVFfTElBQklMSVRJRVNfTkVUVElOR19PVEhFUl9BREpVU1RNRU5UUy45OTEuMDcvMDMvMjAyNi4uLlVTRC5IAQAAAN62AQADAAAAAACgtgMhm3zeCGh7i3ijfN4IQkNJUS5OWVNFOklCTS5JUV9GSU5fRElWX01JTk9SSVRZX0lOVF9SRURFRU0uOTkxLjA3LzAzLzIwMjYuLi5VU0QuSAEAAADetgEAAwAAAAAAu2daIZt83gg1PZ94o3zeCCpDSVEuTllTRTpJQk0uSVFfVEJWLjk5MS4wNy8wMy8yMDI2Li4uVVNELkgBAAAA3rYBAAIAAAAGLTIyNjQxAQgAAAAFAAAAATEBAAAACjE5NDcxNzk1ODMDAAAAAzE2MAIAAAAEMTMxMAQAAAABMAcAAAAIMy83LzIwMjYIAAAACjEyLzMxLzIwMTYJAAAAATDHU1ohm3zeCO/7knijfN4IPENJUS5OWVNFOklCTS5JUV9SRVNU</t>
  </si>
  <si>
    <t>UklDVEVEX0NBU0hfVE9UQUwuOTkxLjA3LzAzLzIwMjYuLi5VU0QuSAEAAADetgEAAwAAAAAAXsoDIZt83ggVKp54o3zeCC1DSVEuTllTRTpJQk0uSVFfQ09TVF9CT1JST1dJTkcuOTkxLjA3LzAzLzIwMjYBAAAA3rYBAAIAAAAGMS41NDAxAQgAAAAFAAAAATEBAAAACjE5NDcxNzk1ODMDAAAAAzE2MAIAAAAFMjE2ODEEAAAAATAHAAAACDMvNy8yMDI2CAAAAAoxMi8zMS8yMDE2CQAAAAEwXsoDIZt83giMXpd4o3zeCD1DSVEuTllTRTpJQk0uSVFfQVNTRVRfV1JJVEVET1dOX1NVUFBMRS45OTEuMDcvMDMvMjAyNi4uLlVTRC5IAQAAAN62AQADAAAAAAAkjjAim3zeCDOQw3ijfN4IOUNJUS5OWVNFOklCTS5JUV9VTkVBUk5fUkVWX0NVUlJFTlQuOTkxLjA3LzAzLzIwMjYuLi5VU0QuSAEAAADetgEAAgAAAAUxMTI5OQEIAAAABQAAAAExAQAAAAoxOTQ3MTc5NTgzAwAAAAMxNjACAAAABDEwNzQEAAAAATAHAAAACDMvNy8yMDI2CAAAAAoxMi8zMS8yMDE2CQAAAAEwz1heIZt83ggGFqV4o3zeCDFDSVEuTllTRTpJQk0uSVFfQ0FTSF9UQVhFUy45OTEuMDcvMDMvMjAyNi4uLlVTRC5IAQAAAN62AQACAAAABDEwNzgBCAAAAAUAAAABMQEAAAAKMTk0NzE3OTU4MwMAAAADMTYwAgAAAAQzMDUzBAAAAAEwBwAAAAgzLzcvMjAyNggAAAAKMTIvMzEvMjAxNgkAAAABMOb2XSGbfN4IezmteKN83ghCQ0lRLk5ZU0U6SUJN</t>
  </si>
  <si>
    <t>LklRX0RFUklWQVRJVkVfTElBQl9OT05fQ1VSUkVOVC45OTEuMDcvMDMvMjAyNi4uLlVTRC5IAQAAAN62AQACAAAAAjUzAQgAAAAFAAAAATEBAAAACjE5NDcxNzk1ODMDAAAAAzE2MAIAAAAFNDA0MTkEAAAAATAHAAAACDMvNy8yMDI2CAAAAAoxMi8zMS8yMDE2CQAAAAEwdfEDIZt83ggEVIt4o3zeCDVDSVEuTllTRTpJQk0uSVFfU1RfREVCVF9JU1NVRUQuOTkxLjA3LzAzLzIwMjYuLi5VU0QuSAEAAADetgEAAgAAAAIyNgEIAAAABQAAAAExAQAAAAoxOTQ3MTc5NTgzAwAAAAMxNjACAAAABDIwNDMEAAAAATAHAAAACDMvNy8yMDI2CAAAAAoxMi8zMS8yMDE2CQAAAAEwpDaHIZt83ggO0ql4o3zeCDpDSVEuTllTRTpJQk0uSVFfQ1VSUkVOVF9QT1JUX0xFQVNFUy45OTEuMDcvMDMvMjAyNi4uLlVTRC5IAQAAAN62AQADAAAAAADPWF4hm3zeCN6/lnijfN4IOENJUS5OWVNFOklCTS5JUV9HV19JTlRBTl9BTU9SVF9DRi45OTEuMDcvMDMvMjAyNi4uLlVTRC5IAQAAAN62AQACAAAABDE1NDQBCAAAAAUAAAABMQEAAAAKMTk0NzE3OTU4MwMAAAADMTYwAgAAAAQyMTgyBAAAAAEwBwAAAAgzLzcvMjAyNggAAAAKMTIvMzEvMjAxNgkAAAABMLH4hiGbfN4I6E+seKN83ggtQ0lRLk5ZU0U6SUJNLklRX0NPTU1PTi45OTEuMDcvMDMvMjAyNi4uLlVTRC5IAQAAAN62AQACAAAABTUzOTM1AQgAAAAFAAAAATEBAAAACjE5</t>
  </si>
  <si>
    <t>NDcxNzk1ODMDAAAAAzE2MAIAAAAEMTEwMwQAAAABMAcAAAAIMy83LzIwMjYIAAAACjEyLzMxLzIwMTYJAAAAATDMAlohm3zeCBBoknijfN4IK0NJUS5OWVNFOklCTS5JUV9ESUxVVF9XRUlHSFQuOTkxLjA3LzAzLzIwMjYBAAAA3rYBAAIAAAAKOTU4LjcxNDA5NwCocGYjm3zeCChCw3ijfN4IMUNJUS5OWVNFOklCTS5JUV9JTVBBSVJfT0lMLjk5MS4wNy8wMy8yMDI2Li4uVVNELkgBAAAA3rYBAAMAAAAAAE0VZiObfN4IXl+weKN83gg3Q0lRLk5ZU0U6SUJNLklRX1NUT0NLX0JBU0VEX0NPTVAuOTkxLjA3LzAzLzIwMjYuLi5VU0QuSAEAAADetgEAAgAAAAMzNjQAsfiGIZt83gjoT6x4o3zeCDFDSVEuTllTRTpJQk0uSVFfT0lMX0lNUEFJUi45OTEuMDcvMDMvMjAyNi4uLlVTRC5IAQAAAN62AQADAAAAAACx+IYhm3zeCJXiunijfN4INUNJUS5OWVNFOklCTS5JUV9FQklUREFSX0VRX0lOQy45OTEuMDcvMDMvMjAyNi4uLlVTRC5IAQAAAN62AQADAAAAAADXGDAim3zeCDPlwXijfN4INENJUS5OWVNFOklCTS5JUV9BSVJDUkFGVF9SRU5ULjk5MS4wNy8wMy8yMDI2Li4uVVNELkgBAAAA3rYBAAMAAAAAAB1nMCKbfN4IM5+xeKN83gguQ0lRLk5ZU0U6SUJNLklRX05JX05PUk0uOTkxLjA3LzAzLzIwMjYuLi5VU0QuSAEAAADetgEAAgAAAAg4MzkwLjYyNQEIAAAABQAAAAExAQAAAAoxOTQ3MTc5NTgzAwAAAAMx</t>
  </si>
  <si>
    <t>NjACAAAABDQzNzgEAAAAATAHAAAACDMvNy8yMDI2CAAAAAoxMi8zMS8yMDE2CQAAAAEwJkAwIpt83gjKxrN4o3zeCDRDSVEuTllTRTpJQk0uSVFfUFJFX09QRU5fQ09TVC45OTEuMDcvMDMvMjAyNi4uLlVTRC5IAQAAAN62AQADAAAAAABNFWYjm3zeCF5fsHijfN4INkNJUS5OWVNFOklCTS5JUV9JTlRFUkNPTVBBTllfQ0wuOTkxLjA3LzAzLzIwMjYuLi5VU0QuSAEAAADetgEAAwAAAAAAdfEDIZt83giayZh4o3zeCC5DSVEuTllTRTpJQk0uSVFfUkFXX0lOVi45OTEuMDcvMDMvMjAyNi4uLlVTRC5IAQAAAN62AQADAAAAAAC7Z1ohm3zeCDvus3ijfN4INENJUS5OWVNFOklCTS5JUV9DQVNIX0lOVEVSRVNULjk5MS4wNy8wMy8yMDI2Li4uVVNELkgBAAAA3rYBAAIAAAAEMTE1OAEIAAAABQAAAAExAQAAAAoxOTQ3MTc5NTgzAwAAAAMxNjACAAAABDMwMjgEAAAAATAHAAAACDMvNy8yMDI2CAAAAAoxMi8zMS8yMDE2CQAAAAEw5vZdIZt83gjuW6l4o3zeCDJDSVEuTllTRTpJQk0uSVFfQURWRVJUSVNJTkcuOTkxLjA3LzAzLzIwMjYuLi5VU0QuSAEAAADetgEAAgAAAAQxMzI3AQgAAAAFAAAAATEBAAAACjE5NDcxNzk1ODMDAAAAAzE2MAIAAAAEMzAxMwQAAAABMAcAAAAIMy83LzIwMjYIAAAACjEyLzMxLzIwMTYJAAAAATAdZzAim3zeCMPvqnijfN4INUNJUS5OWVNFOklCTS5JUV9TVE9DS19CQVNFRF9SRC45</t>
  </si>
  <si>
    <t>OTEuMDcvMDMvMjAyNi4uLlVTRC5IAQAAAN62AQACAAAAAjU1AQgAAAAFAAAAATEBAAAACjE5NDcxNzk1ODMDAAAAAzE2MAIAAAAFMjI2NzgEAAAAATAHAAAACDMvNy8yMDI2CAAAAAoxMi8zMS8yMDE2CQAAAAEwJI4wIpt83ggAjLN4o3zeCDFDSVEuTllTRTpJQk0uSVFfTklfQ09NUEFOWS45OTEuMDcvMDMvMjAyNi4uLlVTRC5IAQAAAN62AQACAAAABTExODcyAQgAAAAFAAAAATEBAAAACjE5NDcxNzk1ODMDAAAAAzE2MAIAAAAFNDE1NzEEAAAAATAHAAAACDMvNy8yMDI2CAAAAAoxMi8zMS8yMDE2CQAAAAEwU0lmI5t83giFJLB4o3zeCDxDSVEuTllTRTpJQk0uSVFfREVCVF9FUVVJVl9PUEVSX0xFQVNFLjk5MS4wNy8wMy8yMDI2Li4uVVNELkgBAAAA3rYBAAMAAAAAAF7KAyGbfN4IBFSLeKN83ggyQ0lRLk5ZU0U6SUJNLklRX09USEVSX0FNT1JULjk5MS4wNy8wMy8yMDI2Li4uVVNELkgBAAAA3rYBAAMAAAAAANMfhyGbfN4IhGCteKN83ggtQ0lRLk5ZU0U6SUJNLklRX0dBX0VYUC45OTEuMDcvMDMvMjAyNi4uLlVTRC5IAQAAAN62AQADAAAAAAAdZzAim3zeCOP+tXijfN4IMUNJUS5OWVNFOklCTS5JUV9DT01NT05fRElWLjk5MS4wNy8wMy8yMDI2Li4uVVNELkgBAAAA3rYBAAIAAAAENTI1NgAdZzAim3zeCEHVr3ijfN4IJkNJUS5OWVNFOklCTS5JUV9aX1NDT1JFLjk5MS4wNy8wMy8yMDI2AQAAAN62</t>
  </si>
  <si>
    <t>AQACAAAACDMuODQ5ODA4AQgAAAAFAAAAATEBAAAACjE5NDcxNzk1ODMDAAAAAzE2MAIAAAAGMTAwMTIzBAAAAAEwBwAAAAgzLzcvMjAyNggAAAAKMTIvMzEvMjAxNgkAAAABMM1r2R+bfN4I6PGKeKN83ggvQ0lRLk5ZU0U6SUJNLklRX0xPQU5TX0NGLjk5MS4wNy8wMy8yMDI2Li4uVVNELkgBAAAA3rYBAAMAAAAAANMfhyGbfN4Imey0eKN83ghFQ0lRLk5ZU0U6SUJNLklRX1RPVEFMX0dFTkVSQUxfUEFSVE5FUl9JTlRFUkVTVC45OTEuMDcvMDMvMjAyNi4uLlVTRC5IAQAAAN62AQADAAAAAADyjlohm3zeCGh7i3ijfN4IOENJUS5OWVNFOklCTS5JUV9GRUVTX09USEVSX0lOQ09NRS45OTEuMDcvMDMvMjAyNi4uLlVTRC5IAQAAAN62AQADAAAAAADXGDAim3zeCNy+uXijfN4IOENJUS5OWVNFOklCTS5JUV9UT1RBTF9MSUFCX0VRVUlUWS45OTEuMDcvMDMvMjAyNi4uLlVTRC5IAQAAAN62AQACAAAABjExNzQ3MAEIAAAABQAAAAExAQAAAAoxOTQ3MTc5NTgzAwAAAAMxNjACAAAABDEwMTMEAAAAATAHAAAACDMvNy8yMDI2CAAAAAoxMi8zMS8yMDE2CQAAAAEwzAJaIZt83gieoZh4o3zeCCtDSVEuTllTRTpJQk0uSVFfUEFZT1VUX1JBVElPLjk5MS4wNy8wMy8yMDI2AQAAAN62AQACAAAABzQ0LjI3MjIBCAAAAAUAAAABMQEAAAAKMTk0NzE3OTU4MwMAAAADMTYwAgAAAAQ0Mzc3BAAAAAEwBwAAAAgzLzcvMjAy</t>
  </si>
  <si>
    <t>NggAAAAKMTIvMzEvMjAxNgkAAAABMB1nMCKbfN4IxQKzeKN83gg3Q0lRLk5ZU0U6SUJNLklRX0FMTE9XX0RPVUJUX0FDQ1QuOTkxLjA3LzAzLzIwMjYuLi5VU0QuSAEAAADetgEAAgAAAAMyOTABCAAAAAUAAAABMQEAAAAKMTk0NzE3OTU4MwMAAAADMTYwAgAAAAQzMDEyBAAAAAEwBwAAAAgzLzcvMjAyNggAAAAKMTIvMzEvMjAxNgkAAAABMLtnWiGbfN4Ix8yaeKN83ghAQ0lRLk5ZU0U6SUJNLklRX0dXX0lOVEFOX0FNT1JUX1BBUlRJQUxfQ0YuOTkxLjA3LzAzLzIwMjYuLi5VU0QuSAEAAADetgEAAwAAAAAA8F2HIZt83gjfCKh4o3zeCDhDSVEuTllTRTpJQk0uSVFfVE9UQUxfT1VUU1RBTkRJTkdfQlNfREFURS45OTEuMDcvMDMvMjAyNgEAAADetgEAAgAAAAo5NDUuODY3NDAzAQQAAAAFAAAAATUBAAAACjE5NDcxNzk1ODMCAAAABTI0MTUyBgAAAAEwtT1aIZt83gi/z5R4o3zeCD1DSVEuTllTRTpJQk0uSVFfTkFUVVJBTF9SRVNPVVJDRVNfQ09TVC45OTEuMDcvMDMvMjAyNi4uLlVTRC5IAQAAAN62AQADAAAAAAC7Z1ohm3zeCLKgnnijfN4IPUNJUS5OWVNFOklCTS5JUV9UT1RBTF9ERUJUX0VYQ0xfTEVBU0VTLjk5MS4wNy8wMy8yMDI2Li4uVVNELkgBAAAA3rYBAAIAAAAFNDIxNzYBCAAAAAUAAAABMQEAAAAKMTk0NzE3OTU4MwMAAAADMTYwAgAAAAU0ODk5MgQAAAABMAcAAAAIMy83LzIwMjYIAAAA</t>
  </si>
  <si>
    <t>CjEyLzMxLzIwMTYJAAAAATC1PVohm3zeCOZAknijfN4IMUNJUS5OWVNFOklCTS5JUV9ORVRfQ0hBTkdFLjk5MS4wNy8wMy8yMDI2Li4uVVNELkgBAAAA3rYBAAIAAAADMTg4AQgAAAAFAAAAATEBAAAACjE5NDcxNzk1ODMDAAAAAzE2MAIAAAAEMjA5MwQAAAABMAcAAAAIMy83LzIwMjYIAAAACjEyLzMxLzIwMTYJAAAAATDwXYchm3zeCNiJtXijfN4INUNJUS5OWVNFOklCTS5JUV9MVF9ERUJUX1JFUEFJRC45OTEuMDcvMDMvMjAyNi4uLlVTRC5IAQAAAN62AQACAAAABS02Mzk1AQgAAAAFAAAAATEBAAAACjE5NDcxNzk1ODMDAAAAAzE2MAIAAAAEMjAzNgQAAAABMAcAAAAIMy83LzIwMjYIAAAACjEyLzMxLzIwMTYJAAAAATCkNochm3zeCFN5oXijfN4IMkNJUS5OWVNFOklCTS5JUV9JTlNfRElWX1JFVi45OTEuMDcvMDMvMjAyNi4uLlVTRC5IAQAAAN62AQADAAAAAABNFWYjm3zeCOi6wHijfN4IO0NJUS5OWVNFOklCTS5JUV9XQVJSQU5UWV9MSUFCSUxJVElFUy45OTEuMDcvMDMvMjAyNi4uLlVTRC5IAQAAAN62AQADAAAAAAB18QMhm3zeCDZ7nHijfN4IOUNJUS5OWVNFOklCTS5JUV9UT1RBTF9ERUJUX0NVUlJFTlQuOTkxLjA3LzAzLzIwMjYuLi5VU0QuSAEAAADetgEAAgAAAAQ3NTEzAQgAAAAFAAAAATEBAAAACjE5NDcxNzk1ODMDAAAAAzE2MAIAAAAFMjUyMjMEAAAAATAHAAAACDMvNy8yMDI2CAAA</t>
  </si>
  <si>
    <t>AAoxMi8zMS8yMDE2CQAAAAEwx1NaIZt83ghfK5l4o3zeCDVDSVEuTllTRTpJQk0uSVFfTFRfREVCVF9JU1NVRUQuOTkxLjA3LzAzLzIwMjYuLi5VU0QuSAEAAADetgEAAgAAAAQ5MTMyAQgAAAAFAAAAATEBAAAACjE5NDcxNzk1ODMDAAAAAzE2MAIAAAAEMjAzNAQAAAABMAcAAAAIMy83LzIwMjYIAAAACjEyLzMxLzIwMTYJAAAAATCkNochm3zeCPTArnijfN4IPENJUS5OWVNFOklCTS5JUV9JTVBVVF9PUEVSX0xFQVNFX0RFUFIuOTkxLjA3LzAzLzIwMjYuLi5VU0QuSAEAAADetgEAAwAAAAAAJI4wIpt83ggAjLN4o3zeCDtDSVEuTllTRTpJQk0uSVFfTkVHQVRJVkVfR1dfQU1PUlRfQ0YuOTkxLjA3LzAzLzIwMjYuLi5VU0QuSAEAAADetgEAAwAAAAAA5vZdIZt83gjj7qR4o3zeCD9DSVEuTllTRTpJQk0uSVFfTkVUX0RFQlRfRUJJVERBX0VYQ0xfT1BFUl9MRUFTRVMuOTkxLjA3LzAzLzIwMjYBAAAA3rYBAAIAAAAIMS44MTM4NjQBCAAAAAUAAAABMQEAAAAKMTk0NzE3OTU4MwMAAAADMTYwAgAAAAU0OTE3NQQAAAABMAcAAAAIMy83LzIwMjYIAAAACjEyLzMxLzIwMTYJAAAAATDNa9kfm3zeCOjxinijfN4ILkNJUS5OWVNFOklCTS5JUV9OSV9TRkFTLjk5MS4wNy8wMy8yMDI2Li4uVVNELkgBAAAA3rYBAAMAAAAAANcYMCKbfN4I6Ue6eKN83ggqQ0lRLk5ZU0U6SUJNLklRX0FTU0VUX1RVUk5TLjk5MS4w</t>
  </si>
  <si>
    <t>Ny8wMy8yMDI2AQAAAN62AQACAAAACDAuNzAxMTUxAQgAAAAFAAAAATEBAAAACjE5NDcxNzk1ODMDAAAAAzE2MAIAAAAENDE3NwQAAAABMAcAAAAIMy83LzIwMjYIAAAACjEyLzMxLzIwMTYJAAAAATDnUvsfm3zeCLUsi3ijfN4ILkNJUS5OWVNFOklCTS5JUV9MVF9ERUJUX0NBUElUQUwuOTkxLjA3LzAzLzIwMjYBAAAA3rYBAAIAAAAHNTcuMjI5OAEIAAAABQAAAAExAQAAAAoxOTQ3MTc5NTgzAwAAAAMxNjACAAAABDQxODcEAAAAATAHAAAACDMvNy8yMDI2CAAAAAoxMi8zMS8yMDE2CQAAAAEwzWvZH5t83gjo8Yp4o3zeCDJDSVEuTllTRTpJQk0uSVFfRUJJVERBXzVZUl9BTk5fQ0FHUi45OTEuMDcvMDMvMjAyNgEAAADetgEAAgAAAAYtNi43ODYBCAAAAAUAAAABMQEAAAAKMTk0NzE3OTU4MwMAAAADMTYwAgAAAAQ0MjM1BAAAAAEwBwAAAAgzLzcvMjAyNggAAAAKMTIvMzEvMjAxNgkAAAABMKCm2R+bfN4IWe+QeKN83ggpQ0lRLk5ZU0U6SUJNLklRX0VCSVREQV9JTlQuOTkxLjA3LzAzLzIwMjYBAAAA3rYBAAIAAAAJMjkuNDQ2MDMxAQgAAAAFAAAAATEBAAAACjE5NDcxNzk1ODMDAAAAAzE2MAIAAAAENDE5MAQAAAABMAcAAAAIMy83LzIwMjYIAAAACjEyLzMxLzIwMTYJAAAAATDNa9kfm3zeCM+0nXijfN4INkNJUS5OWVNFOklCTS5JUV9ORVRfV09SS0lOR19DQVAuOTkxLjA3LzAzLzIwMjYuLi5VU0Qu</t>
  </si>
  <si>
    <t>SAEAAADetgEAAgAAAAQ2NjAwAQgAAAAFAAAAATEBAAAACjE5NDcxNzk1ODMDAAAAAzE2MAIAAAAEMTMxMQQAAAABMAcAAAAIMy83LzIwMjYIAAAACjEyLzMxLzIwMTYJAAAAATC7Z1ohm3zeCI5lkXijfN4ISENJUS5OWVNFOklCTS5JUV9MT05HX1RFUk1fREVCVF9SRVBBSURfRVhDTF9MRUFTRVMuOTkxLjA3LzAzLzIwMjYuLi5VU0QuSAEAAADetgEAAgAAAAUtNjM5NQEIAAAABQAAAAExAQAAAAoxOTQ3MTc5NTgzAwAAAAMxNjACAAAABTQ4OTg0BAAAAAEwBwAAAAgzLzcvMjAyNggAAAAKMTIvMzEvMjAxNgkAAAABMPsdXiGbfN4I1bWjeKN83ggwQ0lRLk5ZU0U6SUJNLklRX0xUX0lOVkVTVC45OTEuMDcvMDMvMjAyNi4uLlVTRC5IAQAAAN62AQACAAAAAzY1OQEIAAAABQAAAAExAQAAAAoxOTQ3MTc5NTgzAwAAAAMxNjACAAAABDEwNTQEAAAAATAHAAAACDMvNy8yMDI2CAAAAAoxMi8zMS8yMDE2CQAAAAEwz1heIZt83ggGFqV4o3zeCDJDSVEuTllTRTpJQk0uSVFfQ0FTSF9JTlZFU1QuOTkxLjA3LzAzLzIwMjYuLi5VU0QuSAEAAADetgEAAgAAAAYtMTA5MjgBCAAAAAUAAAABMQEAAAAKMTk0NzE3OTU4MwMAAAADMTYwAgAAAAQyMDA1BAAAAAEwBwAAAAgzLzcvMjAyNggAAAAKMTIvMzEvMjAxNgkAAAABMKQ2hyGbfN4IQgzCeKN83ggvQ0lRLk5ZU0U6SUJNLklRX0VQU18zWVJfQU5OX0NBR1IuOTkxLjA3</t>
  </si>
  <si>
    <t>LzAzLzIwMjYBAAAA3rYBAAIAAAAHLTYuNzk2OQEIAAAABQAAAAExAQAAAAoxOTQ3MTc5NTgzAwAAAAMxNjACAAAABDQyMjYEAAAAATAHAAAACDMvNy8yMDI2CAAAAAoxMi8zMS8yMDE2CQAAAAEwoKbZH5t83gjo8Yp4o3zeCDpDSVEuTllTRTpJQk0uSVFfSU5URVJDT01QQU5ZX05PTl9DQS45OTEuMDcvMDMvMjAyNi4uLlVTRC5IAQAAAN62AQADAAAAAAB18QMhm3zeCLUsi3ijfN4IN0NJUS5OWVNFOklCTS5JUV9UT1RBTF9SRVZfMVlSX0FOTl9HUk9XVEguOTkyLjA3LzAzLzIwMjYBAAAA3rYBAAIAAAAGLTAuOTc2AQgAAAAFAAAAATEBAAAACjIwMTcxNjQyNDQDAAAAAzE2MAIAAAAENDE5NAQAAAABMAcAAAAIMy83LzIwMjYIAAAACjEyLzMxLzIwMTcJAAAAATDNa9kfm3zeCARKk3ijfN4IQkNJUS5OWVNFOklCTS5JUV9UT1RBTF9ERUJUX0VYQ0xfT1BFUl9MRUFTRVMuOTkxLjA3LzAzLzIwMjYuLi5VU0QuSAEAAADetgEAAgAAAAU0MjE3NgEIAAAABQAAAAExAQAAAAoxOTQ3MTc5NTgzAwAAAAMxNjACAAAABTQ4OTgyBAAAAAEwBwAAAAgzLzcvMjAyNggAAAAKMTIvMzEvMjAxNgkAAAABMLU9WiGbfN4IdEOaeKN83gg3Q0lRLk5ZU0U6SUJNLklRX0NBU0hfVEFYRVNfRklOQU4uOTkxLjA3LzAzLzIwMjYuLi5VU0QuSAEAAADetgEAAwAAAAAA5vZdIZt83gjX3KN4o3zeCDJDSVEuTllTRTpJQk0uSVFfUFJF</t>
  </si>
  <si>
    <t>Rl9ESVZfQ0YuOTkxLjA3LzAzLzIwMjYuLi5VU0QuSAEAAADetgEAAwAAAAAA8F2HIZt83ghdfKJ4o3zeCClDSVEuTllTRTpJQk0uSVFfTkkuOTkxLjA3LzAzLzIwMjYuLi5VU0QuSAEAAADetgEAAgAAAAUxMTg3MgEIAAAABQAAAAExAQAAAAoxOTQ3MTc5NTgzAwAAAAMxNjACAAAAAjE1BAAAAAEwBwAAAAgzLzcvMjAyNggAAAAKMTIvMzEvMjAxNgkAAAABMFNJZiObfN4IhSSweKN83gg9Q0lRLk5ZU0U6SUJNLklRX09USEVSX0lOVkVTVF9BQ1RfU1VQUEwuOTkxLjA3LzAzLzIwMjYuLi5VU0QuSAEAAADetgEAAwAAAAAApDaHIZt83gj/L6h4o3zeCDNDSVEuTllTRTpJQk0uSVFfSU5URVJFU1RfRVhQLjk5MS4wNy8wMy8yMDI2Li4uVVNELkgBAAAA3rYBAAIAAAAELTYzMAEIAAAABQAAAAExAQAAAAoxOTQ3MTc5NTgzAwAAAAMxNjACAAAAAjgyBAAAAAEwBwAAAAgzLzcvMjAyNggAAAAKMTIvMzEvMjAxNgkAAAABME0VZiObfN4IXl+weKN83ggqQ0lRLk5ZU0U6SUJNLklRX1JFVi45OTEuMDcvMDMvMjAyNi4uLlVTRC5IAQAAAN62AQACAAAABTc4MjEwAQgAAAAFAAAAATEBAAAACjE5NDcxNzk1ODMDAAAAAzE2MAIAAAADMTEyBAAAAAEwBwAAAAgzLzcvMjAyNggAAAAKMTIvMzEvMjAxNgkAAAABME0VZiObfN4IUIm/eKN83ghFQ0lRLk5ZU0U6SUJNLklRX05FVF9ERUJUX0VCSVREQV9FWENMX09QRVJfTEVB</t>
  </si>
  <si>
    <t>U0VTX0NBUEVYLjk5MS4wNy8wMy8yMDI2AQAAAN62AQACAAAACDIuMjQ1NjYyAQgAAAAFAAAAATEBAAAACjE5NDcxNzk1ODMDAAAAAzE2MAIAAAAFNDkxODIEAAAAATAHAAAACDMvNy8yMDI2CAAAAAoxMi8zMS8yMDE2CQAAAAEwzWvZH5t83gjo8Yp4o3zeCElDSVEuTllTRTpJQk0uSVFfTElRVUlEQVRJT05fVkFMVUVfUFJFRkVSUkVEX1JFREVFTS45OTEuMDcvMDMvMjAyNi4uLlVTRC5IAQAAAN62AQADAAAAAACfjwMhm3zeCBktknijfN4IRENJUS5OWVNFOklCTS5JUV9SVUFfT1BFUkFUSU5HX0xFQVNFX0FDQ1VNX0RFUC45OTEuMDcvMDMvMjAyNi4uLlVTRC5IAQAAAN62AQADAAAAAADMAlohm3zeCNfQqHijfN4IMkNJUS5OWVNFOklCTS5JUV9SRVNUUlVDVFVSRS45OTEuMDcvMDMvMjAyNi4uLlVTRC5IAQAAAN62AQACAAAABS0xMDM4AQgAAAAFAAAAATEBAAAACjE5NDcxNzk1ODMDAAAAAzE2MAIAAAACOTgEAAAAATAHAAAACDMvNy8yMDI2CAAAAAoxMi8zMS8yMDE2CQAAAAEwU0lmI5t83gi4+bl4o3zeCDBDSVEuTllTRTpJQk0uSVFfRklYRURfQVNTRVRfVFVSTlMuOTkxLjA3LzAzLzIwMjYBAAAA3rYBAAIAAAAINy40MTQ2NjgBCAAAAAUAAAABMQEAAAAKMTk0NzE3OTU4MwMAAAADMTYwAgAAAAQ0MDY2BAAAAAEwBwAAAAgzLzcvMjAyNggAAAAKMTIvMzEvMjAxNgkAAAABMIVE2R+bfN4INnuceKN8</t>
  </si>
  <si>
    <t>3ggzQ0lRLk5ZU0U6SUJNLklRX1RPVEFMX0VRVUlUWS45OTEuMDcvMDMvMjAyNi4uLlVTRC5IAQAAAN62AQACAAAABTE4MzkyAQgAAAAFAAAAATEBAAAACjE5NDcxNzk1ODMDAAAAAzE2MAIAAAAEMTI3NQQAAAABMAcAAAAIMy83LzIwMjYIAAAACjEyLzMxLzIwMTYJAAAAATDMAlohm3zeCAnvnnijfN4INUNJUS5OWVNFOklCTS5JUV9PVEhFUl9PUEVSX0FDVC45OTEuMDcvMDMvMjAyNi4uLlVTRC5IAQAAAN62AQACAAAABS0xMTMyAQgAAAAFAAAAATEBAAAACjE5NDcxNzk1ODMDAAAAAzE2MAIAAAAEMjA0NwQAAAABMAcAAAAIMy83LzIwMjYIAAAACjEyLzMxLzIwMTYJAAAAATDTH4chm3zeCF18onijfN4IQkNJUS5OWVNFOklCTS5JUV9SRVNUUklDVEVEX0NBU0hfTk9OX0NVUlJFTlQuOTkxLjA3LzAzLzIwMjYuLi5VU0QuSAEAAADetgEAAwAAAAAAXsoDIZt83ggEVIt4o3zeCDpDSVEuTllTRTpJQk0uSVFfU1RfREVCVF9ERVJJVkFUSVZFUy45OTEuMDcvMDMvMjAyNi4uLlVTRC5IAQAAAN62AQADAAAAAAB18QMhm3zeCARUi3ijfN4IOENJUS5OWVNFOklCTS5JUV9UT1RBTF9ESVZfUEFJRF9DRi45OTEuMDcvMDMvMjAyNi4uLlVTRC5IAQAAAN62AQACAAAABS01MjU2AQgAAAAFAAAAATEBAAAACjE5NDcxNzk1ODMDAAAAAzE2MAIAAAAEMjAyMgQAAAABMAcAAAAIMy83LzIwMjYIAAAACjEyLzMxLzIwMTYJ</t>
  </si>
  <si>
    <t>AAAAATDwXYchm3zeCP6yq3ijfN4IPUNJUS5OWVNFOklCTS5JUV9ERUZFUlJFRF9GT1JFSUdOX1RBWEVTLjk5MS4wNy8wMy8yMDI2Li4uVVNELkgBAAAA3rYBAAIAAAAELTE3OQEIAAAABQAAAAExAQAAAAoxOTQ3MTc5NTgzAwAAAAMxNjACAAAABDMwNTUEAAAAATAHAAAACDMvNy8yMDI2CAAAAAoxMi8zMS8yMDE2CQAAAAEwJkAwIpt83giBycR4o3zeCDZDSVEuTllTRTpJQk0uSVFfTE9BTlNfUkVDRUlWX0xULjk5MS4wNy8wMy8yMDI2Li4uVVNELkgBAAAA3rYBAAMAAAAAAM9YXiGbfN4I3i6beKN83gg3Q0lRLk5ZU0U6SUJNLklRX1NUT0NLX0JBU0VEX0NPR1MuOTkxLjA3LzAzLzIwMjYuLi5VU0QuSAEAAADetgEAAgAAAAI4OAEIAAAABQAAAAExAQAAAAoxOTQ3MTc5NTgzAwAAAAMxNjACAAAABTIyNjc0BAAAAAEwBwAAAAgzLzcvMjAyNggAAAAKMTIvMzEvMjAxNgkAAAABMCSOMCKbfN4IhTHAeKN83ghAQ0lRLk5ZU0U6SUJNLklRX05PTlJFQ1VSUklOR19JTkNPTUVfVEFYRVMuOTkxLjA3LzAzLzIwMjYuLi5VU0QuSAEAAADetgEAAwAAAAAAJkAwIpt83ghnkrl4o3zeCDNDSVEuTllTRTpJQk0uSVFfQU1PUlRfRElDX0NGLjk5MS4wNy8wMy8yMDI2Li4uVVNELkgBAAAA3rYBAAMAAAAAAOb2XSGbfN4IA022eKN83ggmQ0lRLk5ZU0U6SUJNLklRX0dBQVBfSVMuOTkxLjA3LzAzLzIwMjYBAAAA3rYBAAMA</t>
  </si>
  <si>
    <t>AAAHVVMgR0FBUAAdZzAim3zeCEHVr3ijfN4IOUNJUS5OWVNFOklCTS5JUV9TVE9DS19PUFRJT05TX0NPTVAuOTkxLjA3LzAzLzIwMjYuLi5VU0QuSAEAAADetgEAAwAAAAAAsfiGIZt83ggK2qt4o3zeCC9DSVEuTllTRTpJQk0uSVFfU09GVFdBUkUuOTkxLjA3LzAzLzIwMjYuLi5VU0QuSAEAAADetgEAAwAAAAAAu2daIZt83gi/z5R4o3zeCC1DSVEuTllTRTpJQk0uSVFfUkVUVVJOX0NBUElUQUwuOTkxLjA3LzAzLzIwMjYBAAAA3rYBAAIAAAAHMTUuNDE3NwEIAAAABQAAAAExAQAAAAoxOTQ3MTc5NTgzAwAAAAMxNjACAAAABDQzNjMEAAAAATAHAAAACDMvNy8yMDI2CAAAAAoxMi8zMS8yMDE2CQAAAAEwEz/7H5t83gi1LIt4o3zeCDFDSVEuTllTRTpJQk0uSVFfQ0FTSF9FUVVJVi45OTEuMDcvMDMvMjAyNi4uLlVTRC5IAQAAAN62AQACAAAABDc4MjYBCAAAAAUAAAABMQEAAAAKMTk0NzE3OTU4MwMAAAADMTYwAgAAAAQxMDk2BAAAAAEwBwAAAAgzLzcvMjAyNggAAAAKMTIvMzEvMjAxNgkAAAABMPsdXiGbfN4IxaqpeKN83gg5Q0lRLk5ZU0U6SUJNLklRX1JFU1RSVUNUVVJFX1NVUFBMRS45OTEuMDcvMDMvMjAyNi4uLlVTRC5IAQAAAN62AQADAAAAAAAkjjAim3zeCB1Zt3ijfN4INUNJUS5OWVNFOklCTS5JUV9FQklUQV9FWENMX1NCQy45OTEuMDcvMDMvMjAyNi4uLlVTRC5IAQAAAN62AQACAAAABTE2</t>
  </si>
  <si>
    <t>MjU4AQgAAAAFAAAAATEBAAAACjE5NDcxNzk1ODMDAAAAAzE2MAIAAAAFMjQxMzYEAAAAATAHAAAACDMvNy8yMDI2CAAAAAoxMi8zMS8yMDE2CQAAAAEw1xgwIpt83gjAMLt4o3zeCDFDSVEuTllTRTpJQk0uSVFfVE9UQUxfREVCVC45OTEuMDcvMDMvMjAyNi4uLlVTRC5IAQAAAN62AQACAAAABTQyMTc2AQgAAAAFAAAAATEBAAAACjE5NDcxNzk1ODMDAAAAAzE2MAIAAAAENDE3MwQAAAABMAcAAAAIMy83LzIwMjYIAAAACjEyLzMxLzIwMTYJAAAAATDHU1ohm3zeCBDInnijfN4INUNJUS5OWVNFOklCTS5JUV9PVEhFUl9DQV9TVVBQTC45OTEuMDcvMDMvMjAyNi4uLlVTRC5IAQAAAN62AQACAAAAAzUzMgEIAAAABQAAAAExAQAAAAoxOTQ3MTc5NTgzAwAAAAMxNjACAAAABDEwNTUEAAAAATAHAAAACDMvNy8yMDI2CAAAAAoxMi8zMS8yMDE2CQAAAAEw+x1eIZt83gjGjrZ4o3zeCD5DSVEuTllTRTpJQk0uSVFfRVhDSVNFX1RBWEVTX0VYQ0xfU0FMRVMuOTkxLjA3LzAzLzIwMjYuLi5VU0QuSAEAAADetgEAAwAAAAAA1xgwIpt83gjiILp4o3zeCDVDSVEuTllTRTpJQk0uSVFfRElMVVRfRVBTX0VYQ0wuOTkxLjA3LzAzLzIwMjYuLi5VU0QuSAEAAADetgEAAgAAAAUxMi4zOQEIAAAABQAAAAExAQAAAAoxOTQ3MTc5NTgzAwAAAAMxNjACAAAAAzE0MgQAAAABMAcAAAAIMy83LzIwMjYIAAAACjEyLzMxLzIwMTYJ</t>
  </si>
  <si>
    <t>AAAAATCocGYjm3zeCIUksHijfN4ILUNJUS5OWVNFOklCTS5JUV9FQklUREEuOTkxLjA3LzAzLzIwMjYuLi5VU0QuSAEAAADetgEAAgAAAAUxODU1MQEIAAAABQAAAAExAQAAAAoxOTQ3MTc5NTgzAwAAAAMxNjACAAAABDQwNTEEAAAAATAHAAAACDMvNy8yMDI2CAAAAAoxMi8zMS8yMDE2CQAAAAEwqHBmI5t83gh1kcJ4o3zeCDlDSVEuTllTRTpJQk0uSVFfQ0FTSF9JTlRFUkVTVF9PUEVSLjk5MS4wNy8wMy8yMDI2Li4uVVNELkgBAAAA3rYBAAMAAAAAAOb2XSGbfN4IqFKneKN83ggwQ0lRLk5ZU0U6SUJNLklRX1JVQV9HUk9TUy45OTEuMDcvMDMvMjAyNi4uLlVTRC5IAQAAAN62AQADAAAAAADMAlohm3zeCBsrkHijfN4INkNJUS5OWVNFOklCTS5JUV9GSU5fRElWX0RFQlRfTFQuOTkxLjA3LzAzLzIwMjYuLi5VU0QuSAEAAADetgEAAwAAAAAAz1heIZt83gihfpp4o3zeCDZDSVEuTllTRTpJQk0uSVFfRUJJVERBX0VYQ0xfU0JDLjk5MS4wNy8wMy8yMDI2Li4uVVNELkgBAAAA3rYBAAIAAAAFMTkwOTUBCAAAAAUAAAABMQEAAAAKMTk0NzE3OTU4MwMAAAADMTYwAgAAAAUyNDEzNQQAAAABMAcAAAAIMy83LzIwMjYIAAAACjEyLzMxLzIwMTYJAAAAATCocGYjm3zeCDWDwXijfN4IL0NJUS5OWVNFOklCTS5JUV9UUkVBU1VSWS45OTEuMDcvMDMvMjAyNi4uLlVTRC5IAQAAAN62AQACAAAABy0xNTkwNTABCAAA</t>
  </si>
  <si>
    <t>AAUAAAABMQEAAAAKMTk0NzE3OTU4MwMAAAADMTYwAgAAAAQxMjQ4BAAAAAEwBwAAAAgzLzcvMjAyNggAAAAKMTIvMzEvMjAxNgkAAAABMMwCWiGbfN4IkgSdeKN83ggpQ0lRLk5ZU0U6SUJNLklRX1NBTUVfU1RPUkUuOTkxLjA3LzAzLzIwMjYBAAAA3rYBAAMAAAAAANcYMCKbfN4I8hrDeKN83gg/Q0lRLk5ZU0U6SUJNLklRX0RJU1RSSUJVVEFCTEVfQ0FTSF9TSEFSRS45OTEuMDcvMDMvMjAyNi4uLlVTRC5IAQAAAN62AQADAAAAAACocGYjm3zeCNy+uXijfN4INENJUS5OWVNFOklCTS5JUV9VTkVBUk5fUkVWX0xULjk5MS4wNy8wMy8yMDI2Li4uVVNELkgBAAAA3rYBAAIAAAAEMzYwMAEIAAAABQAAAAExAQAAAAoxOTQ3MTc5NTgzAwAAAAMxNjACAAAABDEyNTYEAAAAATAHAAAACDMvNy8yMDI2CAAAAAoxMi8zMS8yMDE2CQAAAAEwGoBeIZt83gh7Dal4o3zeCCtDSVEuTllTRTpJQk0uSVFfQVBJQy45OTEuMDcvMDMvMjAyNi4uLlVTRC5IAQAAAN62AQADAAAAAADMAlohm3zeCIsHm3ijfN4IOkNJUS5OWVNFOklCTS5JUV9EQV9TVVBQTF9QQVJUSUFMX0NGLjk5MS4wNy8wMy8yMDI2Li4uVVNELkgBAAAA3rYBAAMAAAAAAPBdhyGbfN4I5WSgeKN83gg1Q0lRLk5ZU0U6SUJNLklRX0JBU0lDX0VQU19JTkNMLjk5MS4wNy8wMy8yMDI2Li4uVVNELkgBAAAA3rYBAAIAAAAJMTIuNDI1OTE1AQgAAAAFAAAAATEB</t>
  </si>
  <si>
    <t>AAAACjE5NDcxNzk1ODMDAAAAAzE2MAIAAAABOQQAAAABMAcAAAAIMy83LzIwMjYIAAAACjEyLzMxLzIwMTYJAAAAATCocGYjm3zeCIUksHijfN4IKENJUS5OWVNFOklCTS5JUV9OSV9NQVJHSU4uOTkxLjA3LzAzLzIwMjYBAAAA3rYBAAIAAAAGMTQuODU1AQgAAAAFAAAAATEBAAAACjE5NDcxNzk1ODMDAAAAAzE2MAIAAAAENDA5NAQAAAABMAcAAAAIMy83LzIwMjYIAAAACjEyLzMxLzIwMTYJAAAAATDnUvsfm3zeCLUsi3ijfN4IMkNJUS5OWVNFOklCTS5JUV9FQklUXzFZUl9BTk5fR1JPV1RILjk5MS4wNy8wMy8yMDI2AQAAAN62AQACAAAACC0xNC4yMDk3AQgAAAAFAAAAATEBAAAACjE5NDcxNzk1ODMDAAAAAzE2MAIAAAAENDE5NwQAAAABMAcAAAAIMy83LzIwMjYIAAAACjEyLzMxLzIwMTYJAAAAATDNa9kfm3zeCOjxinijfN4IK0NJUS5OWVNFOklCTS5JUV9DQUxDX1RZUEVfQ0YuOTkxLjA3LzAzLzIwMjYBAAAA3rYBAAMAAAADUkVQAPsdXiGbfN4Ixo62eKN83ghKQ0lRLk5ZU0U6SUJNLklRX0xJUVVJREFUSU9OX1ZBTFVFX1BSRUZFUlJFRF9DT05WRVJULjk5MS4wNy8wMy8yMDI2Li4uVVNELkgBAAAA3rYBAAMAAAAAAJ+PAyGbfN4I79udeKN83gg3Q0lRLk5ZU0U6SUJNLklRX1JFU1RSX1NUT0NLX0NPTVAuOTkxLjA3LzAzLzIwMjYuLi5VU0QuSAEAAADetgEAAwAAAAAAsfiGIZt83gjoT6x4o3ze</t>
  </si>
  <si>
    <t>CEdDSVEuTllTRTpJQk0uSVFfVE9UQUxfREVCVF9FQklUREFfRVhDTF9PUEVSX0xFQVNFU19DQVBFWC45OTEuMDcvMDMvMjAyNgEAAADetgEAAgAAAAgyLjgxNDczNQEIAAAABQAAAAExAQAAAAoxOTQ3MTc5NTgzAwAAAAMxNjACAAAABTQ5MTgzBAAAAAEwBwAAAAgzLzcvMjAyNggAAAAKMTIvMzEvMjAxNgkAAAABMM1r2R+bfN4I6PGKeKN83ggvQ0lRLk5ZU0U6SUJNLklRX0RSX1JBVElPX1BSSU1BUlkuOTkxLjA3LzAzLzIwMjYBAAAA3rYBAAIAAAABMQCocGYjm3zeCNExt3ijfN4ISENJUS5OWVNFOklCTS5JUV9FQklUREFfRVFfSU5DX0VYQ0xfT1BFUl9MRUFTRV9BREouOTkxLjA3LzAzLzIwMjYuLi5VU0QuSAEAAADetgEAAgAAAAUxODU1MQEIAAAABQAAAAExAQAAAAoxOTQ3MTc5NTgzAwAAAAMxNjACAAAABTQ4OTg3BAAAAAEwBwAAAAgzLzcvMjAyNggAAAAKMTIvMzEvMjAxNgkAAAABMKuXZiObfN4I1IK6eKN83gg1Q0lRLk5ZU0U6SUJNLklRX1NUT0NLX0JBU0VEX1NNLjk5MS4wNy8wMy8yMDI2Li4uVVNELkgBAAAA3rYBAAMAAAAAACSOMCKbfN4IxdiseKN83gg7Q0lRLk5ZU0U6SUJNLklRX0ZJTl9ESVZfTElBQl9DVVJSRU5ULjk5MS4wNy8wMy8yMDI2Li4uVVNELkgBAAAA3rYBAAMAAAAAAM9YXiGbfN4Iew2peKN83ghCQ0lRLk5ZU0U6SUJNLklRX0dFTkVSQUxfUEFSVE5FUl9QUkVGX0VRVUlU</t>
  </si>
  <si>
    <t>cZN4o3zeCCZDSVEuTllTRTpJQk0uSVFfR0FBUF9CUy45OTIuMDcvMDMvMjAyNgEAAADetgEAAwAAAAdVUyBHQUFQAJ8YBCGbfN4Ij8qKeKN83ggvQ0lRLk5ZU0U6SUJNLklRX05FVF9ERUJULjk5Mi4wNy8wMy8yMDI2Li4uVVNELkgBAAAA3rYBAAIAAAAFMzQyNzYBCAAAAAUAAAABMQEAAAAKMjAxNzE2NDI0NAMAAAADMTYwAgAAAAQ0MzY0BAAAAAEwBwAAAAgzLzcvMjAyNggAAAAKMTIvMzEvMjAxNwkAAAABMMdTWiGbfN4IUlSceKN83ggxQ0lRLk5ZU0U6SUJNLklRX09JTF9JTVBBSVIuOTkyLjA3LzAzLzIwMjYuLi5VU0QuSAEAAADetgEAAwAAAAAAsfiGIZt83gga+al4o3zeCDhDSVEuTllTRTpJQk0uSVFfR1dfSU5UQU5fQU1PUlRfQ0YuOTkyLjA3LzAzLzIwMjYuLi5VU0QuSAEAAADetgEAAgAAAAQxNTIwAQgAAAAFAAAAATEBAAAACjIwMTcxNjQyNDQDAAAAAzE2MAIAAAAEMjE4MgQAAAABMAcAAAAIMy83LzIwMjYIAAAACjEyLzMxLzIwMTcJAAAAATCx+IYhm3zeCAraq3ijfN4INkNJUS5OWVNFOklCTS5JUV9JTlRFUkVTVF9JTkNPTUUuOTkyLjA3LzAzLzIwMjYuLi5VU0QuSAEAAADetgEAAwAAAAAA1xgwIpt83ghhTrV4o3zeCDVDSVEuTllTRTpJQk0uSVFfTUlOSU1VTV9SRU5UQUwuOTkyLjA3LzAzLzIwMjYuLi5VU0QuSAEAAADetgEAAwAAAAAAHWcwIpt83ghCDMJ4o3zeCDJDSVEuTllTRTpJ</t>
  </si>
  <si>
    <t>Qk0uSVFfUFJFRl9FUVVJVFkuOTkyLjA3LzAzLzIwMjYuLi5VU0QuSAEAAADetgEAAwAAAAAAzAJaIZt83gieoZh4o3zeCC9DSVEuTllTRTpJQk0uSVFfTE9BTlNfQ0YuOTkyLjA3LzAzLzIwMjYuLi5VU0QuSAEAAADetgEAAwAAAAAA0x+HIZt83ggxPLR4o3zeCDRDSVEuTllTRTpJQk0uSVFfRUJJVF9FWENMX1NCQy45OTIuMDcvMDMvMjAyNi4uLlVTRC5IAQAAAN62AQACAAAABTEyMjE2AQgAAAAFAAAAATEBAAAACjIwMTcxNjQyNDQDAAAAAzE2MAIAAAAFMjQxMzQEAAAAATAHAAAACDMvNy8yMDI2CAAAAAoxMi8zMS8yMDE3CQAAAAEwq5dmI5t83ghcAMV4o3zeCDlDSVEuTllTRTpJQk0uSVFfSU5WRVNUX1NFQ1VSSVRZX0NGLjk5Mi4wNy8wMy8yMDI2Li4uVVNELkgBAAAA3rYBAAIAAAAFLTEwMzkBCAAAAAUAAAABMQEAAAAKMjAxNzE2NDI0NAMAAAADMTYwAgAAAAQyMDI3BAAAAAEwBwAAAAgzLzcvMjAyNggAAAAKMTIvMzEvMjAxNwkAAAABMKQ2hyGbfN4IsKKmeKN83gg1Q0lRLk5ZU0U6SUJNLklRX1NUT0NLX0JBU0VEX1NNLjk5Mi4wNy8wMy8yMDI2Li4uVVNELkgBAAAA3rYBAAMAAAAAACSOMCKbfN4I6E+seKN83gg6Q0lRLk5ZU0U6SUJNLklRX0lOVEVSQ09NUEFOWV9OT05fQ0EuOTkyLjA3LzAzLzIwMjYuLi5VU0QuSAEAAADetgEAAwAAAAAAdfEDIZt83giPyop4o3zeCDxDSVEuTllTRTpJQk0u</t>
  </si>
  <si>
    <t>SVFfUlVBX0NBUElUQUxfTEVBU0VfTkVULjk5Mi4wNy8wMy8yMDI2Li4uVVNELkgBAAAA3rYBAAMAAAAAAMwCWiGbfN4ISd2ceKN83gg8Q0lRLk5ZU0U6SUJNLklRX1RPVEFMX09VVFNUQU5ESU5HX0ZJTElOR19EQVRFLjk5Mi4wNy8wMy8yMDI2AQAAAN62AQACAAAACjkyMS4xNjc4OTQBBAAAAAUAAAABNQEAAAAKMjAxNzE2NDI0NAIAAAAFMjQxNTMGAAAAATC1PVohm3zeCFJUnHijfN4IPkNJUS5OWVNFOklCTS5JUV9SVUFfQ0FQSVRBTF9MRUFTRV9HUk9TUy45OTIuMDcvMDMvMjAyNi4uLlVTRC5IAQAAAN62AQADAAAAAADMAlohm3zeCIsHm3ijfN4INENJUS5OWVNFOklCTS5JUV9FQklUREFfRVFfSU5DLjk5Mi4wNy8wMy8yMDI2Li4uVVNELkgBAAAA3rYBAAIAAAAFMTYyMjMBCAAAAAUAAAABMQEAAAAKMjAxNzE2NDI0NAMAAAADMTYwAgAAAAUyMTY3NwQAAAABMAcAAAAIMy83LzIwMjYIAAAACjEyLzMxLzIwMTcJAAAAATCocGYjm3zeCNy+uXijfN4IN0NJUS5OWVNFOklCTS5JUV9DQVNIX1RBWEVTX0ZJTkFOLjk5Mi4wNy8wMy8yMDI2Li4uVVNELkgBAAAA3rYBAAMAAAAAAOb2XSGbfN4IQxW0eKN83gg/Q0lRLk5ZU0U6SUJNLklRX09QRVJBVElOR19MRUFTRV9QQVlNRU5UUy45OTIuMDcvMDMvMjAyNi4uLlVTRC5IAQAAAN62AQADAAAAAAD7HV4hm3zeCMaOtnijfN4ILENJUS5OWVNFOklCTS5JUV9F</t>
  </si>
  <si>
    <t>QklUQS45OTIuMDcvMDMvMjAyNi4uLlVTRC5IAQAAAN62AQACAAAABTEzMjAyAQgAAAAFAAAAATEBAAAACjIwMTcxNjQyNDQDAAAAAzE2MAIAAAAGMTAwNjg5BAAAAAEwBwAAAAgzLzcvMjAyNggAAAAKMTIvMzEvMjAxNwkAAAABMJDxLyKbfN4I11jAeKN83ggwQ0lRLk5ZU0U6SUJNLklRX1RPVEFMX0RFQlRfRUJJVERBLjk5Mi4wNy8wMy8yMDI2AQAAAN62AQACAAAACDIuODg4MzY4AQgAAAAFAAAAATEBAAAACjIwMTcxNjQyNDQDAAAAAzE2MAIAAAAENDE5MgQAAAABMAcAAAAIMy83LzIwMjYIAAAACjEyLzMxLzIwMTcJAAAAATDNa9kfm3zeCGyBlHijfN4IL0NJUS5OWVNFOklCTS5JUV9FUFNfNVlSX0FOTl9DQUdSLjk5Mi4wNy8wMy8yMDI2AQAAAN62AQACAAAACC0xNi4wMzI2AQgAAAAFAAAAATEBAAAACjIwMTcxNjQyNDQDAAAAAzE2MAIAAAAENDIzOQQAAAABMAcAAAAIMy83LzIwMjYIAAAACjEyLzMxLzIwMTcJAAAAATCgptkfm3zeCI6PinijfN4ILUNJUS5OWVNFOklCTS5JUV9EQVlTX1NBTEVTX09VVC45OTIuMDcvMDMvMjAyNgEAAADetgEAAgAAAAk0My43OTgxNzUBCAAAAAUAAAABMQEAAAAKMjAxNzE2NDI0NAMAAAADMTYwAgAAAAQ0MDQyBAAAAAEwBwAAAAgzLzcvMjAyNggAAAAKMTIvMzEvMjAxNwkAAAABMIVE2R+bfN4IChageKN83ggyQ0lRLk5ZU0U6SUJNLklRX0VCSVRfMVlSX0FOTl9H</t>
  </si>
  <si>
    <t>Uk9XVEguOTkyLjA3LzAzLzIwMjYBAAAA3rYBAAIAAAAILTE3LjU1ODMBCAAAAAUAAAABMQEAAAAKMjAxNzE2NDI0NAMAAAADMTYwAgAAAAQ0MTk3BAAAAAEwBwAAAAgzLzcvMjAyNggAAAAKMTIvMzEvMjAxNwkAAAABMM1r2R+bfN4IeaOKeKN83ggoQ0lRLk5ZU0U6SUJNLklRX0ZVTExfVElNRS45OTIuMDcvMDMvMjAyNgEAAADetgEAAgAAAAYzNjY2MDAAXsoDIZt83gg2U5h4o3zeCEBDSVEuTllTRTpJQk0uSVFfREVSSVZBVElWRV9UUkFESU5HX0FTU0VUUy45OTIuMDcvMDMvMjAyNi4uLlVTRC5IAQAAAN62AQACAAAAATIBCAAAAAUAAAABMQEAAAAKMjAxNzE2NDI0NAMAAAADMTYwAgAAAAU0MDQxNQQAAAABMAcAAAAIMy83LzIwMjYIAAAACjEyLzMxLzIwMTcJAAAAATB18QMhm3zeCEsDkXijfN4IO0NJUS5OWVNFOklCTS5JUV9ORUdBVElWRV9HV19BTU9SVF9DRi45OTIuMDcvMDMvMjAyNi4uLlVTRC5IAQAAAN62AQADAAAAAADm9l0hm3zeCNfco3ijfN4IOUNJUS5OWVNFOklCTS5JUV9UT1RBTF9ERUJUX0NVUlJFTlQuOTkyLjA3LzAzLzIwMjYuLi5VU0QuSAEAAADetgEAAgAAAAQ2OTg3AQgAAAAFAAAAATEBAAAACjIwMTcxNjQyNDQDAAAAAzE2MAIAAAAFMjUyMjMEAAAAATAHAAAACDMvNy8yMDI2CAAAAAoxMi8zMS8yMDE3CQAAAAEwx1NaIZt83gh7eph4o3zeCDVDSVEuTllTRTpJQk0uSVFfU1Rf</t>
  </si>
  <si>
    <t>REVCVF9JU1NVRUQuOTkyLjA3LzAzLzIwMjYuLi5VU0QuSAEAAADetgEAAgAAAAM2MjABCAAAAAUAAAABMQEAAAAKMjAxNzE2NDI0NAMAAAADMTYwAgAAAAQyMDQzBAAAAAEwBwAAAAgzLzcvMjAyNggAAAAKMTIvMzEvMjAxNwkAAAABMKQ2hyGbfN4IMTy0eKN83ggsQ0lRLk5ZU0U6SUJNLklRX0FSX0xULjk5Mi4wNy8wMy8yMDI2Li4uVVNELkgBAAAA3rYBAAMAAAAAAM9YXiGbfN4I49uReKN83ghPQ0lRLk5ZU0U6SUJNLklRX0ZJTkFOQ0lOR19PQkxJR19DVVJSRU5UX0VYQ0xfT1BFUl9MRUFTRVMuOTkyLjA3LzAzLzIwMjYuLi5VU0QuSAEAAADetgEAAgAAAAQ2OTg3AQgAAAAFAAAAATEBAAAACjIwMTcxNjQyNDQDAAAAAzE2MAIAAAAFNDg5ODAEAAAAATAHAAAACDMvNy8yMDI2CAAAAAoxMi8zMS8yMDE3CQAAAAEwtT1aIZt83gh0l5d4o3zeCDJDSVEuTllTRTpJQk0uSVFfT1RIRVJfSU5UQU4uOTkyLjA3LzAzLzIwMjYuLi5VU0QuSAEAAADetgEAAgAAAAQzNzQyAQgAAAAFAAAAATEBAAAACjIwMTcxNjQyNDQDAAAAAzE2MAIAAAAEMTA0MAQAAAABMAcAAAAIMy83LzIwMjYIAAAACjEyLzMxLzIwMTcJAAAAATDPWF4hm3zeCHsNqXijfN4IOkNJUS5OWVNFOklCTS5JUV9EQV9TVVBQTF9QQVJUSUFMX0NGLjk5Mi4wNy8wMy8yMDI2Li4uVVNELkgBAAAA3rYBAAMAAAAAAPBdhyGbfN4IZLKfeKN83gg0Q0lR</t>
  </si>
  <si>
    <t>Lk5ZU0U6SUJNLklRX0RPX0ZJTkFOQ0VfQ0YuOTkyLjA3LzAzLzIwMjYuLi5VU0QuSAEAAADetgEAAwAAAAAA+x1eIZt83gjMNKl4o3zeCD5DSVEuTllTRTpJQk0uSVFfUkVTVFJfU1RPQ0tfQ09NUF9QUkVUQVguOTkyLjA3LzAzLzIwMjYuLi5VU0QuSAEAAADetgEAAwAAAAAAsfiGIZt83ggvIKp4o3zeCC5DSVEuTllTRTpJQk0uSVFfUEVSSU9ETEVOR1RIX0lTLjk5Mi4wNy8wMy8yMDI2AQAAAN62AQABAAAAAjEyAKhwZiObfN4IqmHIeKN83ggrQ0lRLk5ZU0U6SUJNLklRX0NPR1MuOTkyLjA3LzAzLzIwMjYuLi5VU0QuSAEAAADetgEAAgAAAAU0MDk4NgEIAAAABQAAAAExAQAAAAoyMDE3MTY0MjQ0AwAAAAMxNjACAAAAAjM0BAAAAAEwBwAAAAgzLzcvMjAyNggAAAAKMTIvMzEvMjAxNwkAAAABME0VZiObfN4IBuDCeKN83ggrQ0lRLk5ZU0U6SUJNLklRX0VCSVQuOTkyLjA3LzAzLzIwMjYuLi5VU0QuSAEAAADetgEAAgAAAAUxMTY4MgEIAAAABQAAAAExAQAAAAoyMDE3MTY0MjQ0AwAAAAMxNjACAAAAAzQwMAQAAAABMAcAAAAIMy83LzIwMjYIAAAACjEyLzMxLzIwMTcJAAAAATCrl2Yjm3zeCNCWx3ijfN4IPkNJUS5OWVNFOklCTS5JUV9ESVNUUklCVVRBQkxFX0NBU0hfU0hBUkVTX0JBU0lDLjk5Mi4wNy8wMy8yMDI2AQAAAN62AQADAAAAAACocGYjm3zeCEABwHijfN4IPkNJUS5OWVNFOklCTS5JUV9T</t>
  </si>
  <si>
    <t>QUxBUklFU19PVEhFUl9CRU5FRklUUy45OTIuMDcvMDMvMjAyNi4uLlVTRC5IAQAAAN62AQADAAAAAAAkjjAim3zeCMAwu3ijfN4IKUNJUS5OWVNFOklCTS5JUV9OSS45OTIuMDcvMDMvMjAyNi4uLlVTRC5IAQAAAN62AQACAAAABDU3NTMBCAAAAAUAAAABMQEAAAAKMjAxNzE2NDI0NAMAAAADMTYwAgAAAAIxNQQAAAABMAcAAAAIMy83LzIwMjYIAAAACjEyLzMxLzIwMTcJAAAAATBTSWYjm3zeCGlIx3ijfN4IQENJUS5OWVNFOklCTS5JUV9HV19JTlRBTl9BTU9SVF9QQVJUSUFMX0NGLjk5Mi4wNy8wMy8yMDI2Li4uVVNELkgBAAAA3rYBAAMAAAAAAPBdhyGbfN4IlyiseKN83ggrQ0lRLk5ZU0U6SUJNLklRX0NBTENfVFlQRV9JUy45OTIuMDcvMDMvMjAyNgEAAADetgEAAwAAAANSRVAAHWcwIpt83gj34cB4o3zeCC1DSVEuTllTRTpJQk0uSVFfUkVTVEFURU1FTlRfQlMuOTkyLjA3LzAzLzIwMjYBAAAA3rYBAAMAAAACTkMAnxgEIZt83giPyop4o3zeCEBDSVEuTllTRTpJQk0uSVFfREVSSVZBVElWRV9BU1NFVFNfQ1VSUkVOVC45OTIuMDcvMDMvMjAyNi4uLlVTRC5IAQAAAN62AQACAAAAAzE4NAEIAAAABQAAAAExAQAAAAoyMDE3MTY0MjQ0AwAAAAMxNjACAAAABDExMDkEAAAAATAHAAAACDMvNy8yMDI2CAAAAAoxMi8zMS8yMDE3CQAAAAEwdfEDIZt83gjPtJ14o3zeCC5DSVEuTllTRTpJQk0uSVFfUkFX</t>
  </si>
  <si>
    <t>X0lOVi45OTIuMDcvMDMvMjAyNi4uLlVTRC5IAQAAAN62AQADAAAAAAC7Z1ohm3zeCO/bnXijfN4IQkNJUS5OWVNFOklCTS5JUV9TQUxFX1BST0NFRURTX1JFTlRBTF9BU1NFVFMuOTkyLjA3LzAzLzIwMjYuLi5VU0QuSAEAAADetgEAAwAAAAAA5vZdIZt83ggGUqF4o3zeCCtDSVEuTllTRTpJQk0uSVFfTEFORC45OTIuMDcvMDMvMjAyNi4uLlVTRC5IAQAAAN62AQACAAAAAzQ4MAEIAAAABQAAAAExAQAAAAoyMDE3MTY0MjQ0AwAAAAMxNjACAAAABDMwOTgEAAAAATAHAAAACDMvNy8yMDI2CAAAAAoxMi8zMS8yMDE3CQAAAAEwu2daIZt83ggL9ZV4o3zeCDVDSVEuTllTRTpJQk0uSVFfU1RfREVCVF9SRVBBSUQuOTkyLjA3LzAzLzIwMjYuLi5VU0QuSAEAAADetgEAAwAAAAAApDaHIZt83gju9bh4o3zeCD9DSVEuTllTRTpJQk0uSVFfTkVUX0RFQlRfRUJJVERBX0VYQ0xfT1BFUl9MRUFTRVMuOTkyLjA3LzAzLzIwMjYBAAAA3rYBAAIAAAAIMi4xMTI4MDIBCAAAAAUAAAABMQEAAAAKMjAxNzE2NDI0NAMAAAADMTYwAgAAAAU0OTE3NQQAAAABMAcAAAAIMy83LzIwMjYIAAAACjEyLzMxLzIwMTcJAAAAATDNa9kfm3zeCHmjinijfN4ILkNJUS5OWVNFOklCTS5JUV9OSV8zWVJfQU5OX0NBR1IuOTkyLjA3LzAzLzIwMjYBAAAA3rYBAAIAAAAILTIxLjc4MjIBCAAAAAUAAAABMQEAAAAKMjAxNzE2NDI0NAMAAAAD</t>
  </si>
  <si>
    <t>MTYwAgAAAAQ0MjI1BAAAAAEwBwAAAAgzLzcvMjAyNggAAAAKMTIvMzEvMjAxNwkAAAABMKCm2R+bfN4I+aaVeKN83ghAQ0lRLk5ZU0U6SUJNLklRX0VCSVREQV9FWENMX09QRVJfTEVBU0VTX0NBUEVYX0lOVC45OTIuMDcvMDMvMjAyNgEAAADetgEAAgAAAAkyMS4xMjg0NTUBCAAAAAUAAAABMQEAAAAKMjAxNzE2NDI0NAMAAAADMTYwAgAAAAU0OTE3NAQAAAABMAcAAAAIMy83LzIwMjYIAAAACjEyLzMxLzIwMTcJAAAAATDNa9kfm3zeCHmjinijfN4ILkNJUS5OWVNFOklCTS5JUV9OSV81WVJfQU5OX0NBR1IuOTkyLjA3LzAzLzIwMjYBAAAA3rYBAAIAAAAILTE5LjEwMjMBCAAAAAUAAAABMQEAAAAKMjAxNzE2NDI0NAMAAAADMTYwAgAAAAQ0MjM4BAAAAAEwBwAAAAgzLzcvMjAyNggAAAAKMTIvMzEvMjAxNwkAAAABMKCm2R+bfN4I7I6PeKN83gg8Q0lRLk5ZU0U6SUJNLklRX0RFQlRfRVFVSVZfT1BFUl9MRUFTRS45OTIuMDcvMDMvMjAyNi4uLlVTRC5IAQAAAN62AQADAAAAAABeygMhm3zeCAAGnHijfN4IK0NJUS5OWVNFOklCTS5JUV9DQUxDX1RZUEVfQ0YuOTkyLjA3LzAzLzIwMjYBAAAA3rYBAAMAAAADUlVQAPsdXiGbfN4IjYyleKN83gg2Q0lRLk5ZU0U6SUJNLklRX0FTU0VUX1dSSVRFRE9XTi45OTIuMDcvMDMvMjAyNi4uLlVTRC5IAQAAAN62AQADAAAAAABTSWYjm3zeCB1Zt3ijfN4IKUNJUS5O</t>
  </si>
  <si>
    <t>WVNFOklCTS5JUV9BRC45OTIuMDcvMDMvMjAyNi4uLlVTRC5IAQAAAN62AQACAAAABi0yMTIxNQEIAAAABQAAAAExAQAAAAoyMDE3MTY0MjQ0AwAAAAMxNjACAAAABDEwNzUEAAAAATAHAAAACDMvNy8yMDI2CAAAAAoxMi8zMS8yMDE3CQAAAAEw+x1eIZt83giSPbN4o3zeCD1DSVEuTllTRTpJQk0uSVFfQU5OVV9ESVNUUklCVVRJT05fVU5JVC45OTIuMDcvMDMvMjAyNi4uLlVTRC5IAQAAAN62AQADAAAAAAAdZzAim3zeCCASrXijfN4INENJUS5OWVNFOklCTS5JUV9TQUxFX0lOVEFOX0NGLjk5Mi4wNy8wMy8yMDI2Li4uVVNELkgBAAAA3rYBAAIAAAAELTU0NAEIAAAABQAAAAExAQAAAAoyMDE3MTY0MjQ0AwAAAAMxNjACAAAABDIwMjkEAAAAATAHAAAACDMvNy8yMDI2CAAAAAoxMi8zMS8yMDE3CQAAAAEwpDaHIZt83gjhZKt4o3zeCDVDSVEuTllTRTpJQk0uSVFfVE9UQUxfUkVWXzNZUl9BTk5fQ0FHUi45OTIuMDcvMDMvMjAyNgEAAADetgEAAgAAAActNS4xNjcyAQgAAAAFAAAAATEBAAAACjIwMTcxNjQyNDQDAAAAAzE2MAIAAAAENDIyMAQAAAABMAcAAAAIMy83LzIwMjYIAAAACjEyLzMxLzIwMTcJAAAAATDNa9kfm3zeCAvfm3ijfN4INENJUS5OWVNFOklCTS5JUV9FQklUREFfMVlSX0FOTl9HUk9XVEguOTkyLjA3LzAzLzIwMjYBAAAA3rYBAAIAAAAILTEyLjU0OTIBCAAAAAUAAAABMQEAAAAKMjAx</t>
  </si>
  <si>
    <t>NzE2NDI0NAMAAAADMTYwAgAAAAQ0MTk2BAAAAAEwBwAAAAgzLzcvMjAyNggAAAAKMTIvMzEvMjAxNwkAAAABMM1r2R+bfN4IWe+QeKN83ggxQ0lRLk5ZU0U6SUJNLklRX0RFUFJFX1NVUFAuOTkyLjA3LzAzLzIwMjYuLi5VU0QuSAEAAADetgEAAwAAAAAAfoSJIZt83ggdWbd4o3zeCDVDSVEuTllTRTpJQk0uSVFfUFJPVl9CQURfREVCVFMuOTkyLjA3LzAzLzIwMjYuLi5VU0QuSAEAAADetgEAAwAAAAAATRVmI5t83ggtvsF4o3zeCDRDSVEuTllTRTpJQk0uSVFfQ0FTSF9JTlRFUkVTVC45OTIuMDcvMDMvMjAyNi4uLlVTRC5IAQAAAN62AQACAAAABDEyMDgBCAAAAAUAAAABMQEAAAAKMjAxNzE2NDI0NAMAAAADMTYwAgAAAAQzMDI4BAAAAAEwBwAAAAgzLzcvMjAyNggAAAAKMTIvMzEvMjAxNwkAAAABMOb2XSGbfN4I19CoeKN83gguQ0lRLk5ZU0U6SUJNLklRX1JVQV9ORVQuOTkyLjA3LzAzLzIwMjYuLi5VU0QuSAEAAADetgEAAwAAAAAAzAJaIZt83gios6V4o3zeCDhDSVEuTllTRTpJQk0uSVFfVE9UQUxfT1BFUl9MRUFTRVMuOTkyLjA3LzAzLzIwMjYuLi5VU0QuSAEAAADetgEAAwAAAAAAtT1aIZt83gij9pR4o3zeCC9DSVEuTllTRTpJQk0uSVFfUFJFRl9SRVAuOTkyLjA3LzAzLzIwMjYuLi5VU0QuSAEAAADetgEAAwAAAAAA8F2HIZt83gj/nax4o3zeCDBDSVEuTllTRTpJQk0uSVFfUkRfRVhQX0ZO</t>
  </si>
  <si>
    <t>Ljk5Mi4wNy8wMy8yMDI2Li4uVVNELkgBAAAA3rYBAAIAAAAENTU5MAEIAAAABQAAAAExAQAAAAoyMDE3MTY0MjQ0AwAAAAMxNjACAAAABDMxNjgEAAAAATAHAAAACDMvNy8yMDI2CAAAAAoxMi8zMS8yMDE3CQAAAAEwHWcwIpt83gjJ+654o3zeCEBDSVEuTllTRTpJQk0uSVFfU1RPQ0tfT1BUSU9OU19DT01QX1BSRVRBWC45OTIuMDcvMDMvMjAyNi4uLlVTRC5IAQAAAN62AQADAAAAAACx+IYhm3zeCN3XtXijfN4IMENJUS5OWVNFOklCTS5JUV9MVF9JTlZFU1QuOTkyLjA3LzAzLzIwMjYuLi5VU0QuSAEAAADetgEAAgAAAAM1ODEBCAAAAAUAAAABMQEAAAAKMjAxNzE2NDI0NAMAAAADMTYwAgAAAAQxMDU0BAAAAAEwBwAAAAgzLzcvMjAyNggAAAAKMTIvMzEvMjAxNwkAAAABMM9YXiGbfN4IDLSkeKN83ggwQ0lRLk5ZU0U6SUJNLklRX0ZJWEVEX0FTU0VUX1RVUk5TLjk5Mi4wNy8wMy8yMDI2AQAAAN62AQACAAAACDcuMjEyMTU3AQgAAAAFAAAAATEBAAAACjIwMTcxNjQyNDQDAAAAAzE2MAIAAAAENDA2NgQAAAABMAcAAAAIMy83LzIwMjYIAAAACjEyLzMxLzIwMTcJAAAAATCFRNkfm3zeCAvfm3ijfN4IMENJUS5OWVNFOklCTS5JUV9FQklUXzVZUl9BTk5fQ0FHUi45OTIuMDcvMDMvMjAyNgEAAADetgEAAgAAAAYtMTIuNTIBCAAAAAUAAAABMQEAAAAKMjAxNzE2NDI0NAMAAAADMTYwAgAAAAQ0MjM2BAAA</t>
  </si>
  <si>
    <t>AAEwBwAAAAgzLzcvMjAyNggAAAAKMTIvMzEvMjAxNwkAAAABMKCm2R+bfN4Ijo+KeKN83ggnQ0lRLk5ZU0U6SUJNLklRX0VCSVRfSU5ULjk5Mi4wNy8wMy8yMDI2AQAAAN62AQACAAAACTE4Ljk5NTEyMQEIAAAABQAAAAExAQAAAAoyMDE3MTY0MjQ0AwAAAAMxNjACAAAABDQxODkEAAAAATAHAAAACDMvNy8yMDI2CAAAAAoxMi8zMS8yMDE3CQAAAAEwzWvZH5t83gh5o4p4o3zeCDpDSVEuTllTRTpJQk0uSVFfQURfRVhDTF9PUEVSX0xFQVNFUy45OTIuMDcvMDMvMjAyNi4uLlVTRC5IAQAAAN62AQACAAAABi0yMTIxNQEIAAAABQAAAAExAQAAAAoyMDE3MTY0MjQ0AwAAAAMxNjACAAAABTQ4OTc1BAAAAAEwBwAAAAgzLzcvMjAyNggAAAAKMTIvMzEvMjAxNwkAAAABMMwCWiGbfN4Ig8mXeKN83ggqQ0lRLk5ZU0U6SUJNLklRX1RCVi45OTIuMDcvMDMvMjAyNi4uLlVTRC5IAQAAAN62AQACAAAABi0yMjkzNgEIAAAABQAAAAExAQAAAAoyMDE3MTY0MjQ0AwAAAAMxNjACAAAABDEzMTAEAAAAATAHAAAACDMvNy8yMDI2CAAAAAoxMi8zMS8yMDE3CQAAAAEwx1NaIZt83gjmQJJ4o3zeCERDSVEuTllTRTpJQk0uSVFfR0VORVJBTF9QQVJUTkVSX0NPTU1PTl9FUVVJVFkuOTkyLjA3LzAzLzIwMjYuLi5VU0QuSAEAAADetgEAAwAAAAAA8o5aIZt83gj73I94o3zeCClDSVEuTllTRTpJQk0uSVFfUkUuOTkyLjA3LzAz</t>
  </si>
  <si>
    <t>LzIwMjYuLi5VU0QuSAEAAADetgEAAgAAAAYxNTMxMjYBCAAAAAUAAAABMQEAAAAKMjAxNzE2NDI0NAMAAAADMTYwAgAAAAQxMjIyBAAAAAEwBwAAAAgzLzcvMjAyNggAAAAKMTIvMzEvMjAxNwkAAAABMMwCWiGbfN4I+SKTeKN83gg5Q0lRLk5ZU0U6SUJNLklRX1RCVl9TSEFSRV9SRVBPUlRFRC45OTIuMDcvMDMvMjAyNi4uLlVTRC5IAQAAAN62AQADAAAAAADHU1ohm3zeCHt6mHijfN4IPUNJUS5OWVNFOklCTS5JUV9OQVRVUkFMX1JFU09VUkNFU19DT1NULjk5Mi4wNy8wMy8yMDI2Li4uVVNELkgBAAAA3rYBAAMAAAAAALtnWiGbfN4I6oykeKN83gg6Q0lRLk5ZU0U6SUJNLklRX0xJQUJJTElUSUVTX0xFVkVMXzEuOTkyLjA3LzAzLzIwMjYuLi5VU0QuSAEAAADetgEAAwAAAAAAoLYDIZt83ghqqJR4o3zeCC1DSVEuTllTRTpJQk0uSVFfUkVTVEFURU1FTlRfQ0YuOTkyLjA3LzAzLzIwMjYBAAAA3rYBAAMAAAACUlMA+x1eIZt83gj/zZl4o3zeCDNDSVEuTllTRTpJQk0uSVFfVE9UQUxfRVFVSVRZLjk5Mi4wNy8wMy8yMDI2Li4uVVNELkgBAAAA3rYBAAIAAAAFMTc3MjUBCAAAAAUAAAABMQEAAAAKMjAxNzE2NDI0NAMAAAADMTYwAgAAAAQxMjc1BAAAAAEwBwAAAAgzLzcvMjAyNggAAAAKMTIvMzEvMjAxNwkAAAABMMwCWiGbfN4I4CmgeKN83ggzQ0lRLk5ZU0U6SUJNLklRX09USEVSX1JFTlRBTC45OTIu</t>
  </si>
  <si>
    <t>MDcvMDMvMjAyNi4uLlVTRC5IAQAAAN62AQADAAAAAAAdZzAim3zeCMAwu3ijfN4IO0NJUS5OWVNFOklCTS5JUV9DQVBJVEFMSVpFRF9JTlRFUkVTVC45OTIuMDcvMDMvMjAyNi4uLlVTRC5IAQAAAN62AQACAAAAATUBCAAAAAUAAAABMQEAAAAKMjAxNzE2NDI0NAMAAAADMTYwAgAAAAQzMDMyBAAAAAEwBwAAAAgzLzcvMjAyNggAAAAKMTIvMzEvMjAxNwkAAAABMCZAMCKbfN4I11jAeKN83ggtQ0lRLk5ZU0U6SUJNLklRX1JFU1RBVEVNRU5UX0lTLjk5Mi4wNy8wMy8yMDI2AQAAAN62AQADAAAAAlJDAB1nMCKbfN4I3pzFeKN83gg1Q0lRLk5ZU0U6SUJNLklRX09USEVSX09QRVJfQUNULjk5Mi4wNy8wMy8yMDI2Li4uVVNELkgBAAAA3rYBAAIAAAAELTkzMQEIAAAABQAAAAExAQAAAAoyMDE3MTY0MjQ0AwAAAAMxNjACAAAABDIwNDcEAAAAATAHAAAACDMvNy8yMDI2CAAAAAoxMi8zMS8yMDE3CQAAAAEw0x+HIZt83ghTeaF4o3zeCDtDSVEuTllTRTpJQk0uSVFfVE9UQUxfVU5VU1VBTF9TVVBQTEUuOTkyLjA3LzAzLzIwMjYuLi5VU0QuSAEAAADetgEAAgAAAAI5MQEIAAAABQAAAAExAQAAAAoyMDE3MTY0MjQ0AwAAAAMxNjACAAAABTMzMzkwBAAAAAEwBwAAAAgzLzcvMjAyNggAAAAKMTIvMzEvMjAxNwkAAAABMCSOMCKbfN4IgI3GeKN83gg+Q0lRLk5ZU0U6SUJNLklRX0VYQ0lTRV9UQVhFU19JTkNMX1NB</t>
  </si>
  <si>
    <t>TEVTLjk5Mi4wNy8wMy8yMDI2Li4uVVNELkgBAAAA3rYBAAMAAAAAANcYMCKbfN4IxxCueKN83ggxQ0lRLk5ZU0U6SUJNLklRX0VBUk5JTkdfQ08uOTkyLjA3LzAzLzIwMjYuLi5VU0QuSAEAAADetgEAAgAAAAQ1NzU4AQgAAAAFAAAAATEBAAAACjIwMTcxNjQyNDQDAAAAAzE2MAIAAAABNwQAAAABMAcAAAAIMy83LzIwMjYIAAAACjEyLzMxLzIwMTcJAAAAATBTSWYjm3zeCMpOxXijfN4INENJUS5OWVNFOklCTS5JUV9QUkVfT1BFTl9DT1NULjk5Mi4wNy8wMy8yMDI2Li4uVVNELkgBAAAA3rYBAAMAAAAAAE0VZiObfN4IP/LDeKN83gg4Q0lRLk5ZU0U6SUJNLklRX0ZFRVNfT1RIRVJfSU5DT01FLjk5Mi4wNy8wMy8yMDI2Li4uVVNELkgBAAAA3rYBAAMAAAAAANcYMCKbfN4ITES5eKN83ghAQ0lRLk5ZU0U6SUJNLklRX0RJU1RSSUJVVEFCTEVfQ0FTSF9TSEFSRVNfRElMVVRFRC45OTIuMDcvMDMvMjAyNgEAAADetgEAAwAAAAAAqHBmI5t83gjjBsd4o3zeCCpDSVEuTllTRTpJQk0uSVFfRElDLjk5Mi4wNy8wMy8yMDI2Li4uVVNELkgBAAAA3rYBAAMAAAAAAB1nMCKbfN4I5pO3eKN83ggwQ0lRLk5ZU0U6SUJNLklRX01BUktFVElORy45OTIuMDcvMDMvMjAyNi4uLlVTRC5IAQAAAN62AQADAAAAAAAdZzAim3zeCLDbsnijfN4IOUNJUS5OWVNFOklCTS5JUV9MVF9NQVJLX1NFQ1VSSVRJRVMuOTkyLjA3LzAz</t>
  </si>
  <si>
    <t>LzIwMjYuLi5VU0QuSAEAAADetgEAAwAAAAAAdfEDIZt83gh1j5J4o3zeCDxDSVEuTllTRTpJQk0uSVFfTlBQRV9FWENMX09QRVJfTEVBU0VTLjk5Mi4wNy8wMy8yMDI2Li4uVVNELkgBAAAA3rYBAAIAAAAFMTExMTYBCAAAAAUAAAABMQEAAAAKMjAxNzE2NDI0NAMAAAADMTYwAgAAAAU0ODk3NgQAAAABMAcAAAAIMy83LzIwMjYIAAAACjEyLzMxLzIwMTcJAAAAATDMAlohm3zeCAYEkHijfN4IOkNJUS5OWVNFOklCTS5JUV9MSUFCSUxJVElFU19MRVZFTF8zLjk5Mi4wNy8wMy8yMDI2Li4uVVNELkgBAAAA3rYBAAMAAAAAAKC2AyGbfN4IAAaceKN83gg6Q0lRLk5ZU0U6SUJNLklRX09USEVSX1VOVVNVQUxfU1VQUEwuOTkyLjA3LzAzLzIwMjYuLi5VU0QuSAEAAADetgEAAwAAAAAAU0lmI5t83giUa7t4o3zeCC5DSVEuTllTRTpJQk0uSVFfSU5DX1RBWC45OTIuMDcvMDMvMjAyNi4uLlVTRC5IAQAAAN62AQACAAAABDU2NDIBCAAAAAUAAAABMQEAAAAKMjAxNzE2NDI0NAMAAAADMTYwAgAAAAI3NQQAAAABMAcAAAAIMy83LzIwMjYIAAAACjEyLzMxLzIwMTcJAAAAATBTSWYjm3zeCBUwwXijfN4IMENJUS5OWVNFOklCTS5JUV9EQV9FQklUREEuOTkyLjA3LzAzLzIwMjYuLi5VU0QuSAEAAADetgEAAgAAAAQ0NTQxAQgAAAAFAAAAATEBAAAACjIwMTcxNjQyNDQDAAAAAzE2MAIAAAAEMjIwNgQAAAABMAcAAAAI</t>
  </si>
  <si>
    <t>My83LzIwMjYIAAAACjEyLzMxLzIwMTcJAAAAATAmQDAim3zeCL/prXijfN4IMkNJUS5OWVNFOklCTS5JUV9JTlRfRVhQX0xURC45OTIuMDcvMDMvMjAyNi4uLlVTRC5IAQAAAN62AQADAAAAAAAmQDAim3zeCGeSuXijfN4ILENJUS5OWVNFOklCTS5JUV9SRVRVUk5fRVFVSVRZLjk5Mi4wNy8wMy8yMDI2AQAAAN62AQACAAAABzMxLjg4NTIBCAAAAAUAAAABMQEAAAAKMjAxNzE2NDI0NAMAAAADMTYwAgAAAAQ0MTI4BAAAAAEwBwAAAAgzLzcvMjAyNggAAAAKMTIvMzEvMjAxNwkAAAABMBM/+x+bfN4I6fGheKN83ggpQ0lRLk5ZU0U6SUJNLklRX0lOVl9NRVRIT0QuOTkyLjA3LzAzLzIwMjYBAAAA3rYBAAMAAAAIQXZnIENvc3QAu2daIZt83gg2U5h4o3zeCDxDSVEuTllTRTpJQk0uSVFfUkVTVFJJQ1RFRF9DQVNIX1RPVEFMLjk5Mi4wNy8wMy8yMDI2Li4uVVNELkgBAAAA3rYBAAIAAAADMjYyAQgAAAAFAAAAATEBAAAACjIwMTcxNjQyNDQDAAAAAzE2MAIAAAAFMjQxOTIEAAAAATAHAAAACDMvNy8yMDI2CAAAAAoxMi8zMS8yMDE3CQAAAAEwXsoDIZt83gjPtJ14o3zeCFNDSVEuTllTRTpJQk0uSVFfRklOQU5DSU5HX09CTElHX05PTl9DVVJSRU5UX0VYQ0xfT1BFUl9MRUFTRVMuOTkyLjA3LzAzLzIwMjYuLi5VU0QuSAEAAADetgEAAgAAAAUzOTg3MQEIAAAABQAAAAExAQAAAAoyMDE3MTY0MjQ0AwAAAAMx</t>
  </si>
  <si>
    <t>NjACAAAABTQ4OTgxBAAAAAEwBwAAAAgzLzcvMjAyNggAAAAKMTIvMzEvMjAxNwkAAAABMLU9WiGbfN4I6oykeKN83gg3Q0lRLk5ZU0U6SUJNLklRX0ZJTl9ESVZfTE9BTlNfTFQuOTkyLjA3LzAzLzIwMjYuLi5VU0QuSAEAAADetgEAAgAAAAQ5NTUwAQgAAAAFAAAAATEBAAAACjIwMTcxNjQyNDQDAAAAAzE2MAIAAAAEMTAzMwQAAAABMAcAAAAIMy83LzIwMjYIAAAACjEyLzMxLzIwMTcJAAAAATDPWF4hm3zeCDLepXijfN4IO0NJUS5OWVNFOklCTS5JUV9UT1RBTF9GSU5BTkNFX0xFQVNFUy45OTIuMDcvMDMvMjAyNi4uLlVTRC5IAQAAAN62AQADAAAAAADMAlohm3zeCHRDmnijfN4IMUNJUS5OWVNFOklCTS5JUV9DQVNIX1RBWEVTLjk5Mi4wNy8wMy8yMDI2Li4uVVNELkgBAAAA3rYBAAIAAAAEMTU5NwEIAAAABQAAAAExAQAAAAoyMDE3MTY0MjQ0AwAAAAMxNjACAAAABDMwNTMEAAAAATAHAAAACDMvNy8yMDI2CAAAAAoxMi8zMS8yMDE3CQAAAAEw5vZdIZt83gj/nax4o3zeCDVDSVEuTllTRTpJQk0uSVFfTkVUX1JFTlRBTF9FWFAuOTkyLjA3LzAzLzIwMjYuLi5VU0QuSAEAAADetgEAAwAAAAAAHWcwIpt83giw27J4o3zeCDRDSVEuTllTRTpJQk0uSVFfQ09NTU9OX0RJVl9DRi45OTIuMDcvMDMvMjAyNi4uLlVTRC5IAQAAAN62AQACAAAABS01NTA2AQgAAAAFAAAAATEBAAAACjIwMTcxNjQyNDQDAAAA</t>
  </si>
  <si>
    <t>AzE2MAIAAAAEMjA3NAQAAAABMAcAAAAIMy83LzIwMjYIAAAACjEyLzMxLzIwMTcJAAAAATDwXYchm3zeCLCipnijfN4IPENJUS5OWVNFOklCTS5JUV9UT1RBTF9SRVZfQVNfUkVQT1JURUQuOTkyLjA3LzAzLzIwMjYuLi5VU0QuSAEAAADetgEAAgAAAAU3OTEzOQEIAAAABQAAAAExAQAAAAoyMDE3MTY0MjQ0AwAAAAMxNjACAAAAAzMzOQQAAAABMAcAAAAIMy83LzIwMjYIAAAACjEyLzMxLzIwMTcJAAAAATDXGDAim3zeCC1cwXijfN4IMkNJUS5OWVNFOklCTS5JUV9GSU5fRElWX1JFVi45OTIuMDcvMDMvMjAyNi4uLlVTRC5IAQAAAN62AQACAAAABDE3MTUBCAAAAAUAAAABMQEAAAAKMjAxNzE2NDI0NAMAAAADMTYwAgAAAAI1MgQAAAABMAcAAAAIMy83LzIwMjYIAAAACjEyLzMxLzIwMTcJAAAAATBNFWYjm3zeCIy0xnijfN4IN0NJUS5OWVNFOklCTS5JUV9ORVRfSU5URVJFU1RfRVhQLjk5Mi4wNy8wMy8yMDI2Li4uVVNELkgBAAAA3rYBAAIAAAAELTYxNQEIAAAABQAAAAExAQAAAAoyMDE3MTY0MjQ0AwAAAAMxNjACAAAAAzM2OAQAAAABMAcAAAAIMy83LzIwMjYIAAAACjEyLzMxLzIwMTcJAAAAATBTSWYjm3zeCFCJv3ijfN4IM0NJUS5OWVNFOklCTS5JUV9FQklUREFfQ0FQRVguOTkyLjA3LzAzLzIwMjYuLi5VU0QuSAEAAADetgEAAgAAAAUxMjk5NAEIAAAABQAAAAExAQAAAAoyMDE3MTY0MjQ0AwAA</t>
  </si>
  <si>
    <t>AAMxNjACAAAABTM1Mzc5BAAAAAEwBwAAAAgzLzcvMjAyNggAAAAKMTIvMzEvMjAxNwkAAAABMNcYMCKbfN4IxQKzeKN83gguQ0lRLk5ZU0U6SUJNLklRX1dJUF9JTlYuOTkyLjA3LzAzLzIwMjYuLi5VU0QuSAEAAADetgEAAgAAAAQxMjUwAQgAAAAFAAAAATEBAAAACjIwMTcxNjQyNDQDAAAAAzE2MAIAAAAEMzIxOQQAAAABMAcAAAAIMy83LzIwMjYIAAAACjEyLzMxLzIwMTcJAAAAATC7Z1ohm3zeCHSXl3ijfN4IMENJUS5OWVNFOklCTS5JUV9UT1RBTF9DQVAuOTkyLjA3LzAzLzIwMjYuLi5VU0QuSAEAAADetgEAAgAAAAU2NDU4MwEIAAAABQAAAAExAQAAAAoyMDE3MTY0MjQ0AwAAAAMxNjACAAAABDQxNzUEAAAAATAHAAAACDMvNy8yMDI2CAAAAAoxMi8zMS8yMDE3CQAAAAEwx1NaIZt83gi4jad4o3zeCDVDSVEuTllTRTpJQk0uSVFfQVNTRVRTX0xFVkVMXzEuOTkyLjA3LzAzLzIwMjYuLi5VU0QuSAEAAADetgEAAgAAAAIzNACfjwMhm3zeCOnxoXijfN4IM0NJUS5OWVNFOklCTS5JUV9HV19JTlRBTl9ORVQuOTkyLjA3LzAzLzIwMjYuLi5VU0QuSAEAAADetgEAAwAAAAAAdfEDIZt83ggL35t4o3zeCDxDSVEuTllTRTpJQk0uSVFfR1BQRV9FWENMX09QRVJfTEVBU0VTLjk5Mi4wNy8wMy8yMDI2Li4uVVNELkgBAAAA3rYBAAIAAAAFMzIzMzEBCAAAAAUAAAABMQEAAAAKMjAxNzE2NDI0NAMAAAADMTYw</t>
  </si>
  <si>
    <t>AgAAAAU0ODk3NAQAAAABMAcAAAAIMy83LzIwMjYIAAAACjEyLzMxLzIwMTcJAAAAATDMAlohm3zeCAnvnnijfN4IQkNJUS5OWVNFOklCTS5JUV9SRVNUUklDVEVEX0NBU0hfTk9OX0NVUlJFTlQuOTkyLjA3LzAzLzIwMjYuLi5VU0QuSAEAAADetgEAAwAAAAAAXsoDIZt83gjAKpF4o3zeCDZDSVEuTllTRTpJQk0uSVFfU1RPQ0tfQkFTRURfU0dBLjk5Mi4wNy8wMy8yMDI2Li4uVVNELkgBAAAA3rYBAAIAAAADMzg0AQgAAAAFAAAAATEBAAAACjIwMTcxNjQyNDQDAAAAAzE2MAIAAAAFMjI2NzkEAAAAATAHAAAACDMvNy8yMDI2CAAAAAoxMi8zMS8yMDE3CQAAAAEwsfiGIZt83ggreLF4o3zeCDNDSVEuTllTRTpJQk0uSVFfT1RIRVJfUkVDRUlWLjk5Mi4wNy8wMy8yMDI2Li4uVVNELkgBAAAA3rYBAAIAAAADOTgxAQgAAAAFAAAAATEBAAAACjIwMTcxNjQyNDQDAAAAAzE2MAIAAAAEMTIwNgQAAAABMAcAAAAIMy83LzIwMjYIAAAACjEyLzMxLzIwMTcJAAAAATD7HV4hm3zeCOVVm3ijfN4IO0NJUS5OWVNFOklCTS5JUV9DSEFOR0VfREVGX1RBWF9UT1RBTC45OTIuMDcvMDMvMjAyNi4uLlVTRC5IAQAAAN62AQACAAAABC05MzEBCAAAAAUAAAABMQEAAAAKMjAxNzE2NDI0NAMAAAADMTYwAgAAAAUzMDkyNAQAAAABMAcAAAAIMy83LzIwMjYIAAAACjEyLzMxLzIwMTcJAAAAATDm9l0hm3zeCHVPsXijfN4IO0NJ</t>
  </si>
  <si>
    <t>US5OWVNFOklCTS5JUV9NSU5PUklUWV9JTlRFUkVTVF9JUy45OTIuMDcvMDMvMjAyNi4uLlVTRC5IAQAAAN62AQADAAAAAABTSWYjm3zeCNSCunijfN4INkNJUS5OWVNFOklCTS5JUV9HQUlOX0FTU0VUU19SRVYuOTkyLjA3LzAzLzIwMjYuLi5VU0QuSAEAAADetgEAAwAAAAAATRVmI5t83giMtMZ4o3zeCDFDSVEuTllTRTpJQk0uSVFfUFJFRl9PVEhFUi45OTIuMDcvMDMvMjAyNi4uLlVTRC5IAQAAAN62AQADAAAAAADMAlohm3zeCBsrkHijfN4ILENJUS5OWVNFOklCTS5JUV9GSUxJTkdEQVRFX0lTLjk5Mi4wNy8wMy8yMDI2AQAAAN62AQAFAAAACjI1LzAyLzIwMjAAqHBmI5t83ggoNr94o3zeCC5DSVEuTllTRTpJQk0uSVFfRklMSU5HX0NVUlJFTkNZLjk5Mi4wNy8wMy8yMDI2AQAAAN62AQADAAAAA1VTRAAdZzAim3zeCJnbxnijfN4IO0NJUS5OWVNFOklCTS5JUV9GSU5fRElWX0xJQUJfQ1VSUkVOVC45OTIuMDcvMDMvMjAyNi4uLlVTRC5IAQAAAN62AQADAAAAAADPWF4hm3zeCN6/lnijfN4IQ0NJUS5OWVNFOklCTS5JUV9DSEFOR0VfT1RIRVJfTkVUX09QRVJfQVNTRVRTLjk5Mi4wNy8wMy8yMDI2Li4uVVNELkgBAAAA3rYBAAIAAAAENTQ1MQEIAAAABQAAAAExAQAAAAoyMDE3MTY0MjQ0AwAAAAMxNjACAAAABDIwNDUEAAAAATAHAAAACDMvNy8yMDI2CAAAAAoxMi8zMS8yMDE3CQAAAAEwpDaHIZt8</t>
  </si>
  <si>
    <t>3gjnA6R4o3zeCDBDSVEuTllTRTpJQk0uSVFfRElWRVNUX0NGLjk5Mi4wNy8wMy8yMDI2Li4uVVNELkgBAAAA3rYBAAIAAAAELTIwNQEIAAAABQAAAAExAQAAAAoyMDE3MTY0MjQ0AwAAAAMxNjACAAAABDIwNzcEAAAAATAHAAAACDMvNy8yMDI2CAAAAAoxMi8zMS8yMDE3CQAAAAEwpDaHIZt83gjQlsd4o3zeCDFDSVEuTllTRTpJQk0uSVFfQ0FTSF9FUVVJVi45OTIuMDcvMDMvMjAyNi4uLlVTRC5IAQAAAN62AQACAAAABTExOTcyAQgAAAAFAAAAATEBAAAACjIwMTcxNjQyNDQDAAAAAzE2MAIAAAAEMTA5NgQAAAABMAcAAAAIMy83LzIwMjYIAAAACjEyLzMxLzIwMTcJAAAAATD7HV4hm3zeCMw0qXijfN4IO0NJUS5OWVNFOklCTS5JUV9JTVBBSVJNRU5UX0dXX1NVUFBMRS45OTIuMDcvMDMvMjAyNi4uLlVTRC5IAQAAAN62AQADAAAAAAAkjjAim3zeCMZvx3ijfN4IMENJUS5OWVNFOklCTS5JUV9FQklUXzNZUl9BTk5fQ0FHUi45OTIuMDcvMDMvMjAyNgEAAADetgEAAgAAAAgtMTYuNTg3NAEIAAAABQAAAAExAQAAAAoyMDE3MTY0MjQ0AwAAAAMxNjACAAAABDQyMjMEAAAAATAHAAAACDMvNy8yMDI2CAAAAAoxMi8zMS8yMDE3CQAAAAEwoKbZH5t83giOj4p4o3zeCC9DSVEuTllTRTpJQk0uSVFfRUJJVERBX0NBUEVYX0lOVC45OTIuMDcvMDMvMjAyNgEAAADetgEAAgAAAAkyMS4xMjg0NTUBCAAAAAUAAAAB</t>
  </si>
  <si>
    <t>MQEAAAAKMjAxNzE2NDI0NAMAAAADMTYwAgAAAAQ0MTkxBAAAAAEwBwAAAAgzLzcvMjAyNggAAAAKMTIvMzEvMjAxNwkAAAABMM1r2R+bfN4I0ReYeKN83ggvQ0lRLk5ZU0U6SUJNLklRX0dXX0lOVEFOLjk5Mi4wNy8wMy8yMDI2Li4uVVNELkgBAAAA3rYBAAIAAAAFNDA1MzABCAAAAAUAAAABMQEAAAAKMjAxNzE2NDI0NAMAAAADMTYwAgAAAAUzNTM4MQQAAAABMAcAAAAIMy83LzIwMjYIAAAACjEyLzMxLzIwMTcJAAAAATDHU1ohm3zeCFJUnHijfN4IP0NJUS5OWVNFOklCTS5JUV9GSU5BTkNFX0xFQVNFU19MT05HX1RFUk0uOTkyLjA3LzAzLzIwMjYuLi5VU0QuSAEAAADetgEAAwAAAAAAzAJaIZt83gjXjJF4o3zeCDFDSVEuTllTRTpJQk0uSVFfQ0FTSF9TSEFSRS45OTIuMDcvMDMvMjAyNi4uLlVTRC5IAQAAAN62AQACAAAACTEyLjk4MjI5MgEIAAAABQAAAAExAQAAAAoyMDE3MTY0MjQ0AwAAAAMxNjACAAAABDQzODEEAAAAATAHAAAACDMvNy8yMDI2CAAAAAoxMi8zMS8yMDE3CQAAAAEwx1NaIZt83ggL9ZV4o3zeCDJDSVEuTllTRTpJQk0uSVFfQVJfVU5CSUxMRUQuOTkyLjA3LzAzLzIwMjYuLi5VU0QuSAEAAADetgEAAgAAAAQyMjI3AQgAAAAFAAAAATEBAAAACjIwMTcxNjQyNDQDAAAAAzE2MAIAAAAFNDU0MjAEAAAAATAHAAAACDMvNy8yMDI2CAAAAAoxMi8zMS8yMDE3CQAAAAEwu2daIZt83gg7</t>
  </si>
  <si>
    <t>7rN4o3zeCD5DSVEuTllTRTpJQk0uSVFfRU1QTE9ZRUVTX1VOREVSX1VOSU9OX0NPTlRSQUNUUy45OTIuMDcvMDMvMjAyNgEAAADetgEAAwAAAAAAXsoDIZt83gjApZp4o3zeCElDSVEuTllTRTpJQk0uSVFfTElRVUlEQVRJT05fVkFMVUVfUFJFRkVSUkVEX1JFREVFTS45OTIuMDcvMDMvMjAyNi4uLlVTRC5IAQAAAN62AQADAAAAAACfjwMhm3zeCMAqkXijfN4IPUNJUS5OWVNFOklCTS5JUV9GSU5fRElWX0FTU0VUU19DVVJSRU5ULjk5Mi4wNy8wMy8yMDI2Li4uVVNELkgBAAAA3rYBAAMAAAAAAPsdXiGbfN4IhUGieKN83gg1Q0lRLk5ZU0U6SUJNLklRX0xPQU5TX0ZPUl9TQUxFLjk5Mi4wNy8wMy8yMDI2Li4uVVNELkgBAAAA3rYBAAMAAAAAAPsdXiGbfN4IukSVeKN83gg9Q0lRLk5ZU0U6SUJNLklRX0ZJTkFOQ0VfTEVBU0VTX0NVUlJFTlQuOTkyLjA3LzAzLzIwMjYuLi5VU0QuSAEAAADetgEAAwAAAAAAzAJaIZt83gh7eph4o3zeCD5DSVEuTllTRTpJQk0uSVFfT1RIRVJfRklOQU5DRV9BQ1RfU1VQUEwuOTkyLjA3LzAzLzIwMjYuLi5VU0QuSAEAAADetgEAAgAAAAMxNzQBCAAAAAUAAAABMQEAAAAKMjAxNzE2NDI0NAMAAAADMTYwAgAAAAQyMDUwBAAAAAEwBwAAAAgzLzcvMjAyNggAAAAKMTIvMzEvMjAxNwkAAAABMPBdhyGbfN4IhTHAeKN83gguQ0lRLk5ZU0U6SUJNLklRX0VGRkVDVF9UQVhfUkFU</t>
  </si>
  <si>
    <t>RS45OTIuMDcvMDMvMjAyNgEAAADetgEAAgAAAAc0OS40OTEyAQgAAAAFAAAAATEBAAAACjIwMTcxNjQyNDQDAAAAAzE2MAIAAAAENDM3NgQAAAABMAcAAAAIMy83LzIwMjYIAAAACjEyLzMxLzIwMTcJAAAAATAdZzAim3zeCNdYwHijfN4IMkNJUS5OWVNFOklCTS5JUV9BRFZFUlRJU0lORy45OTIuMDcvMDMvMjAyNi4uLlVTRC5IAQAAAN62AQACAAAABDE0NDUBCAAAAAUAAAABMQEAAAAKMjAxNzE2NDI0NAMAAAADMTYwAgAAAAQzMDEzBAAAAAEwBwAAAAgzLzcvMjAyNggAAAAKMTIvMzEvMjAxNwkAAAABMB1nMCKbfN4IQR25eKN83gg4Q0lRLk5ZU0U6SUJNLklRX1RPVEFMX0RFQlRfUkVQQUlELjk5Mi4wNy8wMy8yMDI2Li4uVVNELkgBAAAA3rYBAAIAAAAFLTY4MTYBCAAAAAUAAAABMQEAAAAKMjAxNzE2NDI0NAMAAAADMTYwAgAAAAQyMTY2BAAAAAEwBwAAAAgzLzcvMjAyNggAAAAKMTIvMzEvMjAxNwkAAAABMKQ2hyGbfN4IezmteKN83gg5Q0lRLk5ZU0U6SUJNLklRX1NUT0NLX09QVElPTlNfQ09NUC45OTIuMDcvMDMvMjAyNi4uLlVTRC5IAQAAAN62AQADAAAAAACx+IYhm3zeCOFkq3ijfN4ISENJUS5OWVNFOklCTS5JUV9JTlRFUkVTVF9FWFBfTEVBU0VfTElBQklMSVRZX0RFQlQuOTkyLjA3LzAzLzIwMjYuLi5VU0QuSAEAAADetgEAAwAAAAAAJkAwIpt83gifE7V4o3zeCDZDSVEuTllTRTpJQk0u</t>
  </si>
  <si>
    <t>SVFfVE9UQUxfUkVWX1NIQVJFLjk5Mi4wNy8wMy8yMDI2Li4uVVNELkgBAAAA3rYBAAIAAAAJODQuODM3NjkyAQgAAAAFAAAAATEBAAAACjIwMTcxNjQyNDQDAAAAAzE2MAIAAAAENDM4MgQAAAABMAcAAAAIMy83LzIwMjYIAAAACjEyLzMxLzIwMTcJAAAAATCocGYjm3zeCHWRwnijfN4INENJUS5OWVNFOklCTS5JUV9FWFBMT1JFX0RSSUxMLjk5Mi4wNy8wMy8yMDI2Li4uVVNELkgBAAAA3rYBAAMAAAAAAE0VZiObfN4Iyk7FeKN83gg4Q0lRLk5ZU0U6SUJNLklRX1RPVEFMX09VVFNUQU5ESU5HX0JTX0RBVEUuOTkyLjA3LzAzLzIwMjYBAAAA3rYBAAIAAAAKOTIyLjE3OTIyNQEEAAAABQAAAAE1AQAAAAoyMDE3MTY0MjQ0AgAAAAUyNDE1MgYAAAABMLU9WiGbfN4INQCUeKN83gg8Q0lRLk5ZU0U6SUJNLklRX0xFQVNFSE9MRF9JTVBST1ZFTUVOVC45OTIuMDcvMDMvMjAyNi4uLlVTRC5IAQAAAN62AQADAAAAAAC7Z1ohm3zeCBktknijfN4IKkNJUS5OWVNFOklCTS5JUV9DSVAuOTkyLjA3LzAzLzIwMjYuLi5VU0QuSAEAAADetgEAAwAAAAAAu2daIZt83gg2U5h4o3zeCDVDSVEuTllTRTpJQk0uSVFfU1RPQ0tfQkFTRURfUkQuOTkyLjA3LzAzLzIwMjYuLi5VU0QuSAEAAADetgEAAgAAAAI1OQEIAAAABQAAAAExAQAAAAoyMDE3MTY0MjQ0AwAAAAMxNjACAAAABTIyNjc4BAAAAAEwBwAAAAgzLzcvMjAyNggA</t>
  </si>
  <si>
    <t>AAAKMTIvMzEvMjAxNwkAAAABMCSOMCKbfN4ILyCqeKN83gg3Q0lRLk5ZU0U6SUJNLklRX0xPTkdfVEVSTV9MRUFTRVMuOTkyLjA3LzAzLzIwMjYuLi5VU0QuSAEAAADetgEAAwAAAAAAz1heIZt83ghSUpB4o3zeCD1DSVEuTllTRTpJQk0uSVFfQVNTRVRfV1JJVEVET1dOX1NVUFBMRS45OTIuMDcvMDMvMjAyNi4uLlVTRC5IAQAAAN62AQADAAAAAAAkjjAim3zeCACMs3ijfN4IL0NJUS5OWVNFOklCTS5JUV9FQlRfRVhDTC45OTIuMDcvMDMvMjAyNi4uLlVTRC5IAQAAAN62AQACAAAABTExNDAwAQgAAAAFAAAAATEBAAAACjIwMTcxNjQyNDQDAAAAAzE2MAIAAAABNAQAAAABMAcAAAAIMy83LzIwMjYIAAAACjEyLzMxLzIwMTcJAAAAATBTSWYjm3zeCPK4wnijfN4IJkNJUS5OWVNFOklCTS5JUV9HQUFQX0lTLjk5Mi4wNy8wMy8yMDI2AQAAAN62AQADAAAAB1VTIEdBQVAAHWcwIpt83gjJ+654o3zeCC1DSVEuTllTRTpJQk0uSVFfUkRfRVhQLjk5Mi4wNy8wMy8yMDI2Li4uVVNELkgBAAAA3rYBAAIAAAAENTU5MAEIAAAABQAAAAExAQAAAAoyMDE3MTY0MjQ0AwAAAAMxNjACAAAAAzEwMAQAAAABMAcAAAAIMy83LzIwMjYIAAAACjEyLzMxLzIwMTcJAAAAATBNFWYjm3zeCLj5uXijfN4IQENJUS5OWVNFOklCTS5JUV9FQVJOSU5HX1BBUkVOVF9FWENMX0VYVFJBLjk5Mi4wNy8wMy8yMDI2Li4uVVNELkgBAAAA</t>
  </si>
  <si>
    <t>3rYBAAIAAAAENTc1OAEIAAAABQAAAAExAQAAAAoyMDE3MTY0MjQ0AwAAAAMxNjACAAAABTQxNTk2BAAAAAEwBwAAAAgzLzcvMjAyNggAAAAKMTIvMzEvMjAxNwkAAAABMNcYMCKbfN4I11jAeKN83gg+Q0lRLk5ZU0U6SUJNLklRX0xFQVNFX0FESlVTVE1FTlRfRUJJVERBLjk5Mi4wNy8wMy8yMDI2Li4uVVNELkgBAAAA3rYBAAMAAAAAAKuXZiObfN4I98rDeKN83gguQ0lRLk5ZU0U6SUJNLklRX1BFUklPRExFTkdUSF9DRi45OTIuMDcvMDMvMjAyNgEAAADetgEAAQAAAAIxMgDwXYchm3zeCPJks3ijfN4IPENJUS5OWVNFOklCTS5JUV9ORVRfUkVOVEFMX0VYUF9TVVBQTEUuOTkyLjA3LzAzLzIwMjYuLi5VU0QuSAEAAADetgEAAwAAAAAAHWcwIpt83giZ28Z4o3zeCC9DSVEuTllTRTpJQk0uSVFfQ0ZPX0NVUlJFTlRfTElBQi45OTIuMDcvMDMvMjAyNgEAAADetgEAAgAAAAgwLjQ0NzYwOAEIAAAABQAAAAExAQAAAAoyMDE3MTY0MjQ0AwAAAAMxNjACAAAABDQxODUEAAAAATAHAAAACDMvNy8yMDI2CAAAAAoxMi8zMS8yMDE3CQAAAAEwhUTZH5t83giPyop4o3zeCC1DSVEuTllTRTpJQk0uSVFfUkVUVVJOX0NBUElUQUwuOTkyLjA3LzAzLzIwMjYBAAAA3rYBAAIAAAAHMTEuNjY3OQEIAAAABQAAAAExAQAAAAoyMDE3MTY0MjQ0AwAAAAMxNjACAAAABDQzNjMEAAAAATAHAAAACDMvNy8yMDI2CAAAAAoxMi8z</t>
  </si>
  <si>
    <t>MS8yMDE3CQAAAAEwEz/7H5t83giPyop4o3zeCDdDSVEuTllTRTpJQk0uSVFfRUJJVERBUl9FWENMX1NCQy45OTIuMDcvMDMvMjAyNi4uLlVTRC5IAQAAAN62AQADAAAAAADXGDAim3zeCOMGx3ijfN4IPENJUS5OWVNFOklCTS5JUV9FQklUQV9FUV9JTkNfRVhDTF9TQkMuOTkyLjA3LzAzLzIwMjYuLi5VU0QuSAEAAADetgEAAgAAAAUxMzczNgEIAAAABQAAAAExAQAAAAoyMDE3MTY0MjQ0AwAAAAMxNjACAAAABTI0MTMyBAAAAAEwBwAAAAgzLzcvMjAyNggAAAAKMTIvMzEvMjAxNwkAAAABMNcYMCKbfN4IUfyveKN83ggsQ0lRLk5ZU0U6SUJNLklRX0NBUEVYX1BDVF9SRVYuOTkyLjA3LzAzLzIwMjYBAAAA3rYBAAIAAAAGNC4wODAxAQgAAAAFAAAAATEBAAAACjIwMTcxNjQyNDQDAAAAAzE2MAIAAAAFMzUzODAEAAAAATAHAAAACDMvNy8yMDI2CAAAAAoxMi8zMS8yMDE3CQAAAAEw51L7H5t83gg1PZ94o3zeCEVDSVEuTllTRTpJQk0uSVFfTkVUX0RFQlRfRUJJVERBX0VYQ0xfT1BFUl9MRUFTRVNfQ0FQRVguOTkyLjA3LzAzLzIwMjYBAAAA3rYBAAIAAAAIMi42Mzc4MzIBCAAAAAUAAAABMQEAAAAKMjAxNzE2NDI0NAMAAAADMTYwAgAAAAU0OTE4MgQAAAABMAcAAAAIMy83LzIwMjYIAAAACjEyLzMxLzIwMTcJAAAAATDNa9kfm3zeCHmjinijfN4IQENJUS5OWVNFOklCTS5JUV9GSU5fRElWX01JTk9SSVRZ</t>
  </si>
  <si>
    <t>X0lOVEVSRVNULjk5Mi4wNy8wMy8yMDI2Li4uVVNELkgBAAAA3rYBAAMAAAAAALtnWiGbfN4IEC2ceKN83gg/Q0lRLk5ZU0U6SUJNLklRX0FDQ1VNX0FNT1JUX0lOVEFOX0FTU0VUUy45OTIuMDcvMDMvMjAyNi4uLlVTRC5IAQAAAN62AQACAAAABS0yNzI4AQgAAAAFAAAAATEBAAAACjIwMTcxNjQyNDQDAAAAAzE2MAIAAAAFMjQzMzEEAAAAATAHAAAACDMvNy8yMDI2CAAAAAoxMi8zMS8yMDE3CQAAAAEwdfEDIZt83giZGaZ4o3zeCEdDSVEuTllTRTpJQk0uSVFfQVNTRVRTX05FVFRJTkdfT1RIRVJfQURKVVNUTUVOVFMuOTkyLjA3LzAzLzIwMjYuLi5VU0QuSAEAAADetgEAAwAAAAAAoLYDIZt83gjwdqx4o3zeCDBDSVEuTllTRTpJQk0uSVFfSU5UQU5fTkVULjk5Mi4wNy8wMy8yMDI2Li4uVVNELkgBAAAA3rYBAAMAAAAAAHXxAyGbfN4Ij8qKeKN83gg2Q0lRLk5ZU0U6SUJNLklRX0ZJTl9ESVZfTElBQl9MVC45OTIuMDcvMDMvMjAyNi4uLlVTRC5IAQAAAN62AQADAAAAAAAagF4hm3zeCEJkn3ijfN4IN0NJUS5OWVNFOklCTS5JUV9TVE9DS19CQVNFRF9DT01QLjk5Mi4wNy8wMy8yMDI2Li4uVVNELkgBAAAA3rYBAAIAAAADNDAzALH4hiGbfN4ILyCqeKN83gg4Q0lRLk5ZU0U6SUJNLklRX1RPVEFMX0xJQUJfRVFVSVRZLjk5Mi4wNy8wMy8yMDI2Li4uVVNELkgBAAAA3rYBAAIAAAAGMTI1MzU2AQgAAAAF</t>
  </si>
  <si>
    <t>AAAAATEBAAAACjIwMTcxNjQyNDQDAAAAAzE2MAIAAAAEMTAxMwQAAAABMAcAAAAIMy83LzIwMjYIAAAACjEyLzMxLzIwMTcJAAAAATDMAlohm3zeCAd7tnijfN4IK0NJUS5OWVNFOklCTS5JUV9BUElDLjk5Mi4wNy8wMy8yMDI2Li4uVVNELkgBAAAA3rYBAAMAAAAAAMwCWiGbfN4IoWqaeKN83ghBQ0lRLk5ZU0U6SUJNLklRX0NIQU5HRV9ORVRfV09SS0lOR19DQVBJVEFMLjk5Mi4wNy8wMy8yMDI2Li4uVVNELkgBAAAA3rYBAAIAAAADMTc3AQgAAAAFAAAAATEBAAAACjIwMTcxNjQyNDQDAAAAAzE2MAIAAAAENDQyMQQAAAABMAcAAAAIMy83LzIwMjYIAAAACjEyLzMxLzIwMTcJAAAAATDm9l0hm3zeCOaZrnijfN4INENJUS5OWVNFOklCTS5JUV9JTkNfRVFVSVRZX0NGLjk5Mi4wNy8wMy8yMDI2Li4uVVNELkgBAAAA3rYBAAMAAAAAANMfhyGbfN4I4WSreKN83gg3Q0lRLk5ZU0U6SUJNLklRX1NUT0NLX0JBU0VEX0NPR1MuOTkyLjA3LzAzLzIwMjYuLi5VU0QuSAEAAADetgEAAgAAAAI5MQEIAAAABQAAAAExAQAAAAoyMDE3MTY0MjQ0AwAAAAMxNjACAAAABTIyNjc0BAAAAAEwBwAAAAgzLzcvMjAyNggAAAAKMTIvMzEvMjAxNwkAAAABMCSOMCKbfN4I0w6/eKN83ghLQ0lRLk5ZU0U6SUJNLklRX0RJU1RSSUJVVEFCTEVfQ0FTSF9QRVJfU0hBUkVfRElMVVRFRC45OTIuMDcvMDMvMjAyNi4uLlVTRC5IAQAA</t>
  </si>
  <si>
    <t>AN62AQADAAAAAACocGYjm3zeCIUksHijfN4IOUNJUS5OWVNFOklCTS5JUV9DQVNIX0lOVEVSRVNUX09QRVIuOTkyLjA3LzAzLzIwMjYuLi5VU0QuSAEAAADetgEAAwAAAAAA5vZdIZt83give6Z4o3zeCDJDSVEuTllTRTpJQk0uSVFfUkVTVFJVQ1RVUkUuOTkyLjA3LzAzLzIwMjYuLi5VU0QuSAEAAADetgEAAwAAAAAAU0lmI5t83ghba7l4o3zeCDhDSVEuTllTRTpJQk0uSVFfSU5WRVNUTUVOVF9JTkNPTUUuOTkyLjA3LzAzLzIwMjYuLi5VU0QuSAEAAADetgEAAwAAAAAA1xgwIpt83ggzkMN4o3zeCCtDSVEuTllTRTpJQk0uSVFfR1JPU1NfTUFSR0lOLjk5Mi4wNy8wMy8yMDI2AQAAAN62AQACAAAABzQ2LjY4MTEBCAAAAAUAAAABMQEAAAAKMjAxNzE2NDI0NAMAAAADMTYwAgAAAAQ0MDc0BAAAAAEwBwAAAAgzLzcvMjAyNggAAAAKMTIvMzEvMjAxNwkAAAABMOdS+x+bfN4ImsmYeKN83ggsQ0lRLk5ZU0U6SUJNLklRX1JFVFVSTl9BU1NFVFMuOTkyLjA3LzAzLzIwMjYBAAAA3rYBAAIAAAAGNi4wMTM1AQgAAAAFAAAAATEBAAAACjIwMTcxNjQyNDQDAAAAAzE2MAIAAAAENDE3OAQAAAABMAcAAAAIMy83LzIwMjYIAAAACjEyLzMxLzIwMTcJAAAAATATP/sfm3zeCHWPknijfN4IMUNJUS5OWVNFOklCTS5JUV9UT1RBTF9ERUJUX0NBUElUQUwuOTkyLjA3LzAzLzIwMjYBAAAA3rYBAAIAAAAHNzIuNTU0NgEI</t>
  </si>
  <si>
    <t>AAAABQAAAAExAQAAAAoyMDE3MTY0MjQ0AwAAAAMxNjACAAAABDQxODYEAAAAATAHAAAACDMvNy8yMDI2CAAAAAoxMi8zMS8yMDE3CQAAAAEwzWvZH5t83gh5o4p4o3zeCC1DSVEuTllTRTpJQk0uSVFfR1dfTkVULjk5Mi4wNy8wMy8yMDI2Li4uVVNELkgBAAAA3rYBAAMAAAAAAHXxAyGbfN4IayWXeKN83gg4Q0lRLk5ZU0U6SUJNLklRX0FTU0VUU19GQUlSX1ZBTFVFLjk5Mi4wNy8wMy8yMDI2Li4uVVNELkgBAAAA3rYBAAIAAAAFMTAxNTEAoLYDIZt83gh09Zl4o3zeCClDSVEuTllTRTpJQk0uSVFfR1cuOTkyLjA3LzAzLzIwMjYuLi5VU0QuSAEAAADetgEAAgAAAAUzNjc4OAEIAAAABQAAAAExAQAAAAoyMDE3MTY0MjQ0AwAAAAMxNjACAAAABDExNzEEAAAAATAHAAAACDMvNy8yMDI2CAAAAAoxMi8zMS8yMDE3CQAAAAEwz1heIZt83ghSUpB4o3zeCDVDSVEuTllTRTpJQk0uSVFfQUNDVU1fQU1PUlRfR1cuOTkyLjA3LzAzLzIwMjYuLi5VU0QuSAEAAADetgEAAwAAAAAAdfEDIZt83ghrJZd4o3zeCC9DSVEuTllTRTpJQk0uSVFfVE9UQUxfQ0wuOTkyLjA3LzAzLzIwMjYuLi5VU0QuSAEAAADetgEAAgAAAAUzNzM2MwEIAAAABQAAAAExAQAAAAoyMDE3MTY0MjQ0AwAAAAMxNjACAAAABDEwMDkEAAAAATAHAAAACDMvNy8yMDI2CAAAAAoxMi8zMS8yMDE3CQAAAAEwz1heIZt83giRgKh4o3zeCEJDSVEuTllT</t>
  </si>
  <si>
    <t>RTpJQk0uSVFfREVSSVZBVElWRV9MSUFCX05PTl9DVVJSRU5ULjk5Mi4wNy8wMy8yMDI2Li4uVVNELkgBAAAA3rYBAAIAAAABNAEIAAAABQAAAAExAQAAAAoyMDE3MTY0MjQ0AwAAAAMxNjACAAAABTQwNDE5BAAAAAEwBwAAAAgzLzcvMjAyNggAAAAKMTIvMzEvMjAxNwkAAAABMHXxAyGbfN4ICs6VeKN83gg2Q0lRLk5ZU0U6SUJNLklRX05FVF9XT1JLSU5HX0NBUC45OTIuMDcvMDMvMjAyNi4uLlVTRC5IAQAAAN62AQACAAAABDY3NzcBCAAAAAUAAAABMQEAAAAKMjAxNzE2NDI0NAMAAAADMTYwAgAAAAQxMzExBAAAAAEwBwAAAAgzLzcvMjAyNggAAAAKMTIvMzEvMjAxNwkAAAABMLtnWiGbfN4ImRmmeKN83ghCQ0lRLk5ZU0U6SUJNLklRX1JVQV9DQVBJVEFMX0xFQVNFX0FDQ1VNX0RFUC45OTIuMDcvMDMvMjAyNi4uLlVTRC5IAQAAAN62AQADAAAAAADMAlohm3zeCBBoknijfN4ILkNJUS5OWVNFOklCTS5JUV9UT1RBTF9FTVBMT1lFRVMuOTkyLjA3LzAzLzIwMjYBAAAA3rYBAAIAAAAGMzY2NjAwAF7KAyGbfN4ICHmeeKN83gg0Q0lRLk5ZU0U6SUJNLklRX1JVQV9BQ0NVTV9ERVAuOTkyLjA3LzAzLzIwMjYuLi5VU0QuSAEAAADetgEAAwAAAAAAzAJaIZt83ggqVpl4o3zeCC9DSVEuTllTRTpJQk0uSVFfVFJFQVNVUlkuOTkyLjA3LzAzLzIwMjYuLi5VU0QuSAEAAADetgEAAgAAAActMTYzNTA3AQgAAAAF</t>
  </si>
  <si>
    <t>AAAAATEBAAAACjIwMTcxNjQyNDQDAAAAAzE2MAIAAAAEMTI0OAQAAAABMAcAAAAIMy83LzIwMjYIAAAACjEyLzMxLzIwMTcJAAAAATDMAlohm3zeCO4+p3ijfN4IL0NJUS5OWVNFOklCTS5JUV9DRl9TSEFSRS45OTIuMDcvMDMvMjAyNi4uLlVTRC5IAQAAAN62AQACAAAACTEzLjg4MzU4NAEIAAAABQAAAAExAQAAAAoyMDE3MTY0MjQ0AwAAAAMxNjACAAAABTQzOTIzBAAAAAEwBwAAAAgzLzcvMjAyNggAAAAKMTIvMzEvMjAxNwkAAAABMPsdXiGbfN4IF9ukeKN83gg6Q0lRLk5ZU0U6SUJNLklRX1RBWF9CRU5FRklUX09QVElPTlMuOTkyLjA3LzAzLzIwMjYuLi5VU0QuSAEAAADetgEAAwAAAAAA0x+HIZt83ggreLF4o3zeCDVDSVEuTllTRTpJQk0uSVFfRElMVVRfRVBTX0VYQ0wuOTkyLjA3LzAzLzIwMjYuLi5VU0QuSAEAAADetgEAAgAAAAg2LjE0MDQ4MgEIAAAABQAAAAExAQAAAAoyMDE3MTY0MjQ0AwAAAAMxNjACAAAAAzE0MgQAAAABMAcAAAAIMy83LzIwMjYIAAAACjEyLzMxLzIwMTcJAAAAATCocGYjm3zeCJ+TwHijfN4IPUNJUS5OWVNFOklCTS5JUV9FQklUREFfRVFfSU5DX0VYQ0xfU0JDLjk5Mi4wNy8wMy8yMDI2Li4uVVNELkgBAAAA3rYBAAIAAAAFMTY3NTcBCAAAAAUAAAABMQEAAAAKMjAxNzE2NDI0NAMAAAADMTYwAgAAAAUyNDEzMQQAAAABMAcAAAAIMy83LzIwMjYIAAAACjEyLzMxLzIw</t>
  </si>
  <si>
    <t>MTcJAAAAATCocGYjm3zeCLYnxXijfN4IPENJUS5OWVNFOklCTS5JUV9GSU5fRElWX0xPQU5TX0NVUlJFTlQuOTkyLjA3LzAzLzIwMjYuLi5VU0QuSAEAAADetgEAAgAAAAUyMTcyMQEIAAAABQAAAAExAQAAAAoyMDE3MTY0MjQ0AwAAAAMxNjACAAAABDEwMzIEAAAAATAHAAAACDMvNy8yMDI2CAAAAAoxMi8zMS8yMDE3CQAAAAEw+x1eIZt83ghcWpR4o3zeCDdDSVEuTllTRTpJQk0uSVFfVE9UQUxfT1RIRVJfT1BFUi45OTIuMDcvMDMvMjAyNi4uLlVTRC5IAQAAAN62AQACAAAABTI1MjYxAQgAAAAFAAAAATEBAAAACjIwMTcxNjQyNDQDAAAAAzE2MAIAAAADMzgwBAAAAAEwBwAAAAgzLzcvMjAyNggAAAAKMTIvMzEvMjAxNwkAAAABME0VZiObfN4ICva3eKN83gg5Q0lRLk5ZU0U6SUJNLklRX0RJU1RSSUJVVEFCTEVfQ0FTSC45OTIuMDcvMDMvMjAyNi4uLlVTRC5IAQAAAN62AQADAAAAAAAmQDAim3zeCGA6yHijfN4IM0NJUS5OWVNFOklCTS5JUV9FQklUQV9FUV9JTkMuOTkyLjA3LzAzLzIwMjYuLi5VU0QuSAEAAADetgEAAgAAAAUxMzIwMgEIAAAABQAAAAExAQAAAAoyMDE3MTY0MjQ0AwAAAAMxNjACAAAABTIxNjc2BAAAAAEwBwAAAAgzLzcvMjAyNggAAAAKMTIvMzEvMjAxNwkAAAABMJDxLyKbfN4IYDrIeKN83ggyQ0lRLk5ZU0U6SUJNLklRX1NBTEVfUFBFX0NGLjk5Mi4wNy8wMy8yMDI2Li4uVVNE</t>
  </si>
  <si>
    <t>LkgBAAAA3rYBAAIAAAADNDYwAQgAAAAFAAAAATEBAAAACjIwMTcxNjQyNDQDAAAAAzE2MAIAAAAEMjA0MgQAAAABMAcAAAAIMy83LzIwMjYIAAAACjEyLzMxLzIwMTcJAAAAATCkNochm3zeCBr5qXijfN4INENJUS5OWVNFOklCTS5JUV9OSV9BVkFJTF9JTkNMLjk5Mi4wNy8wMy8yMDI2Li4uVVNELkgBAAAA3rYBAAIAAAAENTc1MwEIAAAABQAAAAExAQAAAAoyMDE3MTY0MjQ0AwAAAAMxNjACAAAAAjE2BAAAAAEwBwAAAAgzLzcvMjAyNggAAAAKMTIvMzEvMjAxNwkAAAABMFNJZiObfN4IYWHGeKN83ggpQ0lRLk5ZU0U6SUJNLklRX0RPLjk5Mi4wNy8wMy8yMDI2Li4uVVNELkgBAAAA3rYBAAIAAAACLTUBCAAAAAUAAAABMQEAAAAKMjAxNzE2NDI0NAMAAAADMTYwAgAAAAI0MAQAAAABMAcAAAAIMy83LzIwMjYIAAAACjEyLzMxLzIwMTcJAAAAATBTSWYjm3zeCCppw3ijfN4INUNJUS5OWVNFOklCTS5JUV9HV19JTlRBTl9BTU9SVC45OTIuMDcvMDMvMjAyNi4uLlVTRC5IAQAAAN62AQADAAAAAABNFWYjm3zeCFCJv3ijfN4INkNJUS5OWVNFOklCTS5JUV9UT1RBTF9ERUJUX0VCSVREQV9DQVBFWC45OTIuMDcvMDMvMjAyNgEAAADetgEAAgAAAAgzLjYwNjEyNQEIAAAABQAAAAExAQAAAAoyMDE3MTY0MjQ0AwAAAAMxNjACAAAABTIzMzEzBAAAAAEwBwAAAAgzLzcvMjAyNggAAAAKMTIvMzEvMjAxNwkAAAAB</t>
  </si>
  <si>
    <t>MM1r2R+bfN4IFSqeeKN83ggyQ0lRLk5ZU0U6SUJNLklRX0VCSVREQV8zWVJfQU5OX0NBR1IuOTkyLjA3LzAzLzIwMjYBAAAA3rYBAAIAAAAILTEyLjk4MjEBCAAAAAUAAAABMQEAAAAKMjAxNzE2NDI0NAMAAAADMTYwAgAAAAQ0MjIyBAAAAAEwBwAAAAgzLzcvMjAyNggAAAAKMTIvMzEvMjAxNwkAAAABMKCm2R+bfN4I0ReYeKN83ggoQ0lRLk5ZU0U6SUJNLklRX05JX01BUkdJTi45OTIuMDcvMDMvMjAyNgEAAADetgEAAgAAAAY3LjI2OTQBCAAAAAUAAAABMQEAAAAKMjAxNzE2NDI0NAMAAAADMTYwAgAAAAQ0MDk0BAAAAAEwBwAAAAgzLzcvMjAyNggAAAAKMTIvMzEvMjAxNwkAAAABMOdS+x+bfN4Ij8qKeKN83gguQ0lRLk5ZU0U6SUJNLklRX0dQXzNZUl9BTk5fQ0FHUi45OTIuMDcvMDMvMjAyNgEAAADetgEAAgAAAActNy4zMjA3AQgAAAAFAAAAATEBAAAACjIwMTcxNjQyNDQDAAAAAzE2MAIAAAAENDIyMQQAAAABMAcAAAAIMy83LzIwMjYIAAAACjEyLzMxLzIwMTcJAAAAATDNa9kfm3zeCHmjinijfN4ILkNJUS5OWVNFOklCTS5JUV9JTlZFTlRPUllfVFVSTlMuOTkyLjA3LzAzLzIwMjYBAAAA3rYBAAIAAAAIMjYuMTM5MDMBCAAAAAUAAAABMQEAAAAKMjAxNzE2NDI0NAMAAAADMTYwAgAAAAQ0MDgyBAAAAAEwBwAAAAgzLzcvMjAyNggAAAAKMTIvMzEvMjAxNwkAAAABMIVE2R+bfN4IayWXeKN83gg1</t>
  </si>
  <si>
    <t>Q0lRLk5ZU0U6SUJNLklRX1RPVEFMX1JFVl8zWVJfQU5OX0NBR1IuOTkxLjA3LzAzLzIwMjYBAAAA3rYBAAIAAAAHLTYuNjg5MgEIAAAABQAAAAExAQAAAAoxOTQ3MTc5NTgzAwAAAAMxNjACAAAABDQyMjAEAAAAATAHAAAACDMvNy8yMDI2CAAAAAoxMi8zMS8yMDE2CQAAAAEwzWvZH5t83ghSVJx4o3zeCCxDSVEuTllTRTpJQk0uSVFfUkVUVVJOX0VRVUlUWS45OTEuMDcvMDMvMjAyNgEAAADetgEAAgAAAAc3Mi40MDk4AQgAAAAFAAAAATEBAAAACjE5NDcxNzk1ODMDAAAAAzE2MAIAAAAENDEyOAQAAAABMAcAAAAIMy83LzIwMjYIAAAACjEyLzMxLzIwMTYJAAAAATATP/sfm3zeCN1knnijfN4IMkNJUS5OWVNFOklCTS5JUV9FQklUREFfM1lSX0FOTl9DQUdSLjk5MS4wNy8wMy8yMDI2AQAAAN62AQACAAAACC0xMC4yOTYxAQgAAAAFAAAAATEBAAAACjE5NDcxNzk1ODMDAAAAAzE2MAIAAAAENDIyMgQAAAABMAcAAAAIMy83LzIwMjYIAAAACjEyLzMxLzIwMTYJAAAAATCgptkfm3zeCJrJmHijfN4IKkNJUS5OWVNFOklCTS5JUV9RVUlDS19SQVRJTy45OTEuMDcvMDMvMjAyNgEAAADetgEAAgAAAAgxLjA0MTI2OAEIAAAABQAAAAExAQAAAAoxOTQ3MTc5NTgzAwAAAAMxNjACAAAABDQxMjEEAAAAATAHAAAACDMvNy8yMDI2CAAAAAoxMi8zMS8yMDE2CQAAAAEwhUTZH5t83gh1j5J4o3zeCDNDSVEuTllTRTpJ</t>
  </si>
  <si>
    <t>Qk0uSVFfUkVUVVJOX0NPTU1PTl9FUVVJVFkuOTkxLjA3LzAzLzIwMjYBAAAA3rYBAAIAAAAHNzMuMDk1OAEIAAAABQAAAAExAQAAAAoxOTQ3MTc5NTgzAwAAAAMxNjACAAAABTMzMzIwBAAAAAEwBwAAAAgzLzcvMjAyNggAAAAKMTIvMzEvMjAxNgkAAAABMBM/+x+bfN4ItSyLeKN83gg0Q0lRLk5ZU0U6SUJNLklRX09USEVSX0xJQUJfTFQuOTkxLjA3LzAzLzIwMjYuLi5VU0QuSAEAAADetgEAAgAAAAQ3MDQ2AQgAAAAFAAAAATEBAAAACjE5NDcxNzk1ODMDAAAAAzE2MAIAAAAEMTA2MgQAAAABMAcAAAAIMy83LzIwMjYIAAAACjEyLzMxLzIwMTYJAAAAATDMAlohm3zeCKodlXijfN4IO0NJUS5OWVNFOklCTS5JUV9ERVJJVkFUSVZFX0FTU0VUU19MVC45OTEuMDcvMDMvMjAyNi4uLlVTRC5IAQAAAN62AQACAAAAAjM5AQgAAAAFAAAAATEBAAAACjE5NDcxNzk1ODMDAAAAAzE2MAIAAAAEMTExMAQAAAABMAcAAAAIMy83LzIwMjYIAAAACjEyLzMxLzIwMTYJAAAAATB18QMhm3zeCJrJmHijfN4IOkNJUS5OWVNFOklCTS5JUV9MSUFCSUxJVElFU19MRVZFTF8zLjk5MS4wNy8wMy8yMDI2Li4uVVNELkgBAAAA3rYBAAMAAAAAAKC2AyGbfN4IbaKceKN83gg8Q0lRLk5ZU0U6SUJNLklRX0FEVkFOQ0VTX0ZPUl9TVVBQTElFUy45OTEuMDcvMDMvMjAyNi4uLlVTRC5IAQAAAN62AQADAAAAAAB18QMhm3zeCBI9pXij</t>
  </si>
  <si>
    <t>fN4IOkNJUS5OWVNFOklCTS5JUV9MVF9ERUJUX0RFUklWQVRJVkVTLjk5MS4wNy8wMy8yMDI2Li4uVVNELkgBAAAA3rYBAAIAAAAENzg1MgEIAAAABQAAAAExAQAAAAoxOTQ3MTc5NTgzAwAAAAMxNjACAAAABTMwOTE1BAAAAAEwBwAAAAgzLzcvMjAyNggAAAAKMTIvMzEvMjAxNgkAAAABMHXxAyGbfN4IBFSLeKN83ggvQ0lRLk5ZU0U6SUJNLklRX0dST1NTX0dXLjk5MS4wNy8wMy8yMDI2Li4uVVNELkgBAAAA3rYBAAMAAAAAAHXxAyGbfN4ItSyLeKN83gg7Q0lRLk5ZU0U6SUJNLklRX0NIQU5HRV9ERUZfVEFYX1RPVEFMLjk5MS4wNy8wMy8yMDI2Li4uVVNELkgBAAAA3rYBAAIAAAAFLTExMzIBCAAAAAUAAAABMQEAAAAKMTk0NzE3OTU4MwMAAAADMTYwAgAAAAUzMDkyNAQAAAABMAcAAAAIMy83LzIwMjYIAAAACjEyLzMxLzIwMTYJAAAAATDm9l0hm3zeCKmNsnijfN4IMkNJUS5OWVNFOklCTS5JUV9QUkVGX1JFREVFTS45OTEuMDcvMDMvMjAyNi4uLlVTRC5IAQAAAN62AQADAAAAAADMAlohm3zeCN6/lnijfN4IK0NJUS5OWVNFOklCTS5JUV9OUFBFLjk5MS4wNy8wMy8yMDI2Li4uVVNELkgBAAAA3rYBAAIAAAAFMTA4MzABCAAAAAUAAAABMQEAAAAKMTk0NzE3OTU4MwMAAAADMTYwAgAAAAQxMDA0BAAAAAEwBwAAAAgzLzcvMjAyNggAAAAKMTIvMzEvMjAxNgkAAAABMPsdXiGbfN4IUlKQeKN83ggyQ0lR</t>
  </si>
  <si>
    <t>Lk5ZU0U6SUJNLklRX1dPUktJTkdfQ0FQLjk5MS4wNy8wMy8yMDI2Li4uVVNELkgBAAAA3rYBAAIAAAAENzYxNAEIAAAABQAAAAExAQAAAAoxOTQ3MTc5NTgzAwAAAAMxNjACAAAABDQxNjUEAAAAATAHAAAACDMvNy8yMDI2CAAAAAoxMi8zMS8yMDE2CQAAAAEwu2daIZt83gjbF6d4o3zeCD5DSVEuTllTRTpJQk0uSVFfUlVBX09QRVJBVElOR19MRUFTRV9ORVQuOTkxLjA3LzAzLzIwMjYuLi5VU0QuSAEAAADetgEAAwAAAAAAzAJaIZt83gi2mJZ4o3zeCDpDSVEuTllTRTpJQk0uSVFfVEFYX0JFTkVGSVRfT1BUSU9OUy45OTEuMDcvMDMvMjAyNi4uLlVTRC5IAQAAAN62AQADAAAAAADTH4chm3zeCLzJpnijfN4IM0NJUS5OWVNFOklCTS5JUV9FQklUREFfQ0FQRVguOTkxLjA3LzAzLzIwMjYuLi5VU0QuSAEAAADetgEAAgAAAAUxNDk4NAEIAAAABQAAAAExAQAAAAoxOTQ3MTc5NTgzAwAAAAMxNjACAAAABTM1Mzc5BAAAAAEwBwAAAAgzLzcvMjAyNggAAAAKMTIvMzEvMjAxNgkAAAABMNcYMCKbfN4ISsS/eKN83gg0Q0lRLk5ZU0U6SUJNLklRX0RPX0ZJTkFOQ0VfQ0YuOTkxLjA3LzAzLzIwMjYuLi5VU0QuSAEAAADetgEAAwAAAAAA+x1eIZt83gjFqql4o3zeCDBDSVEuTllTRTpJQk0uSVFfU1RfSU5WRVNULjk5MS4wNy8wMy8yMDI2Li4uVVNELkgBAAAA3rYBAAIAAAADNzAxAQgAAAAFAAAAATEBAAAACjE5</t>
  </si>
  <si>
    <t>NDcxNzk1ODMDAAAAAzE2MAIAAAAEMTA2OQQAAAABMAcAAAAIMy83LzIwMjYIAAAACjEyLzMxLzIwMTYJAAAAATD7HV4hm3zeCI2MpXijfN4IMUNJUS5OWVNFOklCTS5JUV9QUkVGX09USEVSLjk5MS4wNy8wMy8yMDI2Li4uVVNELkgBAAAA3rYBAAMAAAAAAMwCWiGbfN4ImRmmeKN83gg3Q0lRLk5ZU0U6SUJNLklRX05FVF9JTlRFUkVTVF9FWFAuOTkxLjA3LzAzLzIwMjYuLi5VU0QuSAEAAADetgEAAgAAAAQtNTIyAQgAAAAFAAAAATEBAAAACjE5NDcxNzk1ODMDAAAAAzE2MAIAAAADMzY4BAAAAAEwBwAAAAgzLzcvMjAyNggAAAAKMTIvMzEvMjAxNgkAAAABMFNJZiObfN4IhSSweKN83gg4Q0lRLk5ZU0U6SUJNLklRX1NQRUNJQUxfRElWX1NIQVJFLjk5MS4wNy8wMy8yMDI2Li4uVVNELkgBAAAA3rYBAAMAAAAAAKhwZiObfN4I4wbHeKN83ggqQ0lRLk5ZU0U6SUJNLklRX0VCVC45OTEuMDcvMDMvMjAyNi4uLlVTRC5IAQAAAN62AQACAAAABTEyMzMwAQgAAAAFAAAAATEBAAAACjE5NDcxNzk1ODMDAAAAAzE2MAIAAAADMTM5BAAAAAEwBwAAAAgzLzcvMjAyNggAAAAKMTIvMzEvMjAxNgkAAAABMFNJZiObfN4ISTrGeKN83ggxQ0lRLk5ZU0U6SUJNLklRX0lOU19TRVRUTEUuOTkxLjA3LzAzLzIwMjYuLi5VU0QuSAEAAADetgEAAwAAAAAAU0lmI5t83giFJLB4o3zeCDpDSVEuTllTRTpJQk0uSVFfT1RIRVJf</t>
  </si>
  <si>
    <t>VU5VU1VBTF9TVVBQTC45OTEuMDcvMDMvMjAyNi4uLlVTRC5IAQAAAN62AQADAAAAAABTSWYjm3zeCIUksHijfN4INENJUS5OWVNFOklCTS5JUV9OSV9BVkFJTF9JTkNMLjk5MS4wNy8wMy8yMDI2Li4uVVNELkgBAAAA3rYBAAIAAAAFMTE4NzIBCAAAAAUAAAABMQEAAAAKMTk0NzE3OTU4MwMAAAADMTYwAgAAAAIxNgQAAAABMAcAAAAIMy83LzIwMjYIAAAACjEyLzMxLzIwMTYJAAAAATBTSWYjm3zeCIUksHijfN4IKUNJUS5OWVNFOklCTS5JUV9ETy45OTEuMDcvMDMvMjAyNi4uLlVTRC5IAQAAAN62AQACAAAAAi05AQgAAAAFAAAAATEBAAAACjE5NDcxNzk1ODMDAAAAAzE2MAIAAAACNDAEAAAAATAHAAAACDMvNy8yMDI2CAAAAAoxMi8zMS8yMDE2CQAAAAEwU0lmI5t83giFJLB4o3zeCCpDSVEuTllTRTpJQk0uSVFfRUJJVF9NQVJHSU4uOTkxLjA3LzAzLzIwMjYBAAAA3rYBAAIAAAAHMTcuNzMwNAEIAAAABQAAAAExAQAAAAoxOTQ3MTc5NTgzAwAAAAMxNjACAAAABDQwNTMEAAAAATAHAAAACDMvNy8yMDI2CAAAAAoxMi8zMS8yMDE2CQAAAAEw51L7H5t83ghsgZR4o3zeCD1DSVEuTllTRTpJQk0uSVFfQ09OVElOR0VOVF9MSUFCSUxJVElFUy45OTEuMDcvMDMvMjAyNi4uLlVTRC5IAQAAAN62AQADAAAAAAB18QMhm3zeCARUi3ijfN4INUNJUS5OWVNFOklCTS5JUV9BU1NFVFNfTEVWRUxfMy45OTEuMDcv</t>
  </si>
  <si>
    <t>MDMvMjAyNi4uLlVTRC5IAQAAAN62AQADAAAAAACgtgMhm3zeCGh7i3ijfN4IOkNJUS5OWVNFOklCTS5JUV9JTlRFUkNPTVBBTllfTk9OX0NMLjk5MS4wNy8wMy8yMDI2Li4uVVNELkgBAAAA3rYBAAMAAAAAAJ8YBCGbfN4ItSyLeKN83gg5Q0lRLk5ZU0U6SUJNLklRX0ZJTl9ESVZfREVCVF9UT1RBTC45OTEuMDcvMDMvMjAyNi4uLlVTRC5IAQAAAN62AQACAAAABTI3ODU5AQgAAAAFAAAAATEBAAAACjE5NDcxNzk1ODMDAAAAAzE2MAIAAAAFMjQ1MTYEAAAAATAHAAAACDMvNy8yMDI2CAAAAAoxMi8zMS8yMDE2CQAAAAEwXsoDIZt83ggEVIt4o3zeCC1DSVEuTllTRTpJQk0uSVFfR1dfTkVULjk5MS4wNy8wMy8yMDI2Li4uVVNELkgBAAAA3rYBAAMAAAAAAHXxAyGbfN4IufCXeKN83gg2Q0lRLk5ZU0U6SUJNLklRX1JFU1RSSUNURURfQ0FTSC45OTEuMDcvMDMvMjAyNi4uLlVTRC5IAQAAAN62AQADAAAAAAD7HV4hm3zeCB/vlnijfN4IRENJUS5OWVNFOklCTS5JUV9UT1RBTF9ERUJUX1JFUEFJRF9FWENMX0xFQVNFUy45OTEuMDcvMDMvMjAyNi4uLlVTRC5IAQAAAN62AQACAAAABS02Mzk1AQgAAAAFAAAAATEBAAAACjE5NDcxNzk1ODMDAAAAAzE2MAIAAAAFNDg5ODYEAAAAATAHAAAACDMvNy8yMDI2CAAAAAoxMi8zMS8yMDE2CQAAAAEw+x1eIZt83gjmma54o3zeCC5DSVEuTllTRTpJQk0uSVFfUlVBX05F</t>
  </si>
  <si>
    <t>VC45OTEuMDcvMDMvMjAyNi4uLlVTRC5IAQAAAN62AQADAAAAAADMAlohm3zeCNeMkXijfN4IN0NJUS5OWVNFOklCTS5JUV9GSU5fRElWX0xPQU5TX0xULjk5MS4wNy8wMy8yMDI2Li4uVVNELkgBAAAA3rYBAAIAAAAEOTAyMQEIAAAABQAAAAExAQAAAAoxOTQ3MTc5NTgzAwAAAAMxNjACAAAABDEwMzMEAAAAATAHAAAACDMvNy8yMDI2CAAAAAoxMi8zMS8yMDE2CQAAAAEwz1heIZt83gjj25F4o3zeCD5DSVEuTllTRTpJQk0uSVFfU1RPQ0tfQkFTRURfQ09NUF9QUkVUQVguOTkxLjA3LzAzLzIwMjYuLi5VU0QuSAEAAADetgEAAgAAAAM1NDQAsfiGIZt83ggyosR4o3zeCDtDSVEuTllTRTpJQk0uSVFfQ0FTSF9JTlRFUkVTVF9JTlZFU1QuOTkxLjA3LzAzLzIwMjYuLi5VU0QuSAEAAADetgEAAwAAAAAA5vZdIZt83gjyZLN4o3zeCCxDSVEuTllTRTpJQk0uSVFfQ0FQRVguOTkxLjA3LzAzLzIwMjYuLi5VU0QuSAEAAADetgEAAgAAAAUtMzU2NwEIAAAABQAAAAExAQAAAAoxOTQ3MTc5NTgzAwAAAAMxNjACAAAABDIwMjEEAAAAATAHAAAACDMvNy8yMDI2CAAAAAoxMi8zMS8yMDE2CQAAAAEwpDaHIZt83gimtLJ4o3zeCDlDSVEuTllTRTpJQk0uSVFfQ1VSUl9GT1JFSUdOX1RBWEVTLjk5MS4wNy8wMy8yMDI2Li4uVVNELkgBAAAA3rYBAAIAAAADOTg4AQgAAAAFAAAAATEBAAAACjE5NDcxNzk1ODMDAAAAAzE2</t>
  </si>
  <si>
    <t>MAIAAAAEMzAzMAQAAAABMAcAAAAIMy83LzIwMjYIAAAACjEyLzMxLzIwMTYJAAAAATAmQDAim3zeCEHVr3ijfN4IL0NJUS5OWVNFOklCTS5JUV9UT1RBTF9DQS45OTEuMDcvMDMvMjAyNi4uLlVTRC5IAQAAAN62AQACAAAABTQzODg5AQgAAAAFAAAAATEBAAAACjE5NDcxNzk1ODMDAAAAAzE2MAIAAAAEMTAwOAQAAAABMAcAAAAIMy83LzIwMjYIAAAACjEyLzMxLzIwMTYJAAAAATD7HV4hm3zeCFRUpnijfN4IOENJUS5OWVNFOklCTS5JUV9QUk9WX0JBRF9ERUJUU19DRi45OTEuMDcvMDMvMjAyNi4uLlVTRC5IAQAAAN62AQADAAAAAADTH4chm3zeCFN5oXijfN4IO0NJUS5OWVNFOklCTS5JUV9DQVBJVEFMSVpFRF9JTlRFUkVTVC45OTEuMDcvMDMvMjAyNi4uLlVTRC5IAQAAAN62AQACAAAAATIBCAAAAAUAAAABMQEAAAAKMTk0NzE3OTU4MwMAAAADMTYwAgAAAAQzMDMyBAAAAAEwBwAAAAgzLzcvMjAyNggAAAAKMTIvMzEvMjAxNgkAAAABMCZAMCKbfN4I9+HAeKN83ggrQ0lRLk5ZU0U6SUJNLklRX0lQUkQuOTkxLjA3LzAzLzIwMjYuLi5VU0QuSAEAAADetgEAAwAAAAAAU0lmI5t83gjyuMJ4o3zeCDtDSVEuTllTRTpJQk0uSVFfUkVTVFJfU1RPQ0tfQ09NUF9UQVguOTkxLjA3LzAzLzIwMjYuLi5VU0QuSAEAAADetgEAAwAAAAAAsfiGIZt83ggreLF4o3zeCCtDSVEuTllTRTpJQk0uSVFfQkFTSUNfV0VJ</t>
  </si>
  <si>
    <t>R0hULjk5MS4wNy8wMy8yMDI2AQAAAN62AQACAAAACTk1NS40MjI1MwCocGYjm3zeCIUksHijfN4IM0NJUS5OWVNFOklCTS5JUV9FQklUQV9FUV9JTkMuOTkxLjA3LzAzLzIwMjYuLi5VU0QuSAEAAADetgEAAgAAAAUxNTcxNAEIAAAABQAAAAExAQAAAAoxOTQ3MTc5NTgzAwAAAAMxNjACAAAABTIxNjc2BAAAAAEwBwAAAAgzLzcvMjAyNggAAAAKMTIvMzEvMjAxNgkAAAABMJDxLyKbfN4I0hq3eKN83ggyQ0lRLk5ZU0U6SUJNLklRX0dBSU5fSU5WRVNULjk5MS4wNy8wMy8yMDI2Li4uVVNELkgBAAAA3rYBAAIAAAADLTIzAQgAAAAFAAAAATEBAAAACjE5NDcxNzk1ODMDAAAAAzE2MAIAAAACNjIEAAAAATAHAAAACDMvNy8yMDI2CAAAAAoxMi8zMS8yMDE2CQAAAAEwU0lmI5t83giFJLB4o3zeCEBDSVEuTllTRTpJQk0uSVFfU1RPQ0tfT1BUSU9OU19DT01QX1BSRVRBWC45OTEuMDcvMDMvMjAyNi4uLlVTRC5IAQAAAN62AQADAAAAAACx+IYhm3zeCGXMtnijfN4INENJUS5OWVNFOklCTS5JUV9JTVBBSVJNRU5UX0dXLjk5MS4wNy8wMy8yMDI2Li4uVVNELkgBAAAA3rYBAAMAAAAAAFNJZiObfN4IQmK/eKN83ggyQ0lRLk5ZU0U6SUJNLklRX0lOU19ESVZfRVhQLjk5MS4wNy8wMy8yMDI2Li4uVVNELkgBAAAA3rYBAAMAAAAAAE0VZiObfN4IAhPGeKN83gg1Q0lRLk5ZU0U6SUJNLklRX1NQRUNJQUxfRElWX0NG</t>
  </si>
  <si>
    <t>Ljk5MS4wNy8wMy8yMDI2Li4uVVNELkgBAAAA3rYBAAMAAAAAAPBdhyGbfN4IQgzCeKN83ggwQ0lRLk5ZU0U6SUJNLklRX1RPVEFMX1JFVi45OTEuMDcvMDMvMjAyNi4uLlVTRC5IAQAAAN62AQACAAAABTc5OTE5AQgAAAAFAAAAATEBAAAACjE5NDcxNzk1ODMDAAAAAzE2MAIAAAACMjgEAAAAATAHAAAACDMvNy8yMDI2CAAAAAoxMi8zMS8yMDE2CQAAAAEwTRVmI5t83gixdbB4o3zeCEFDSVEuTllTRTpJQk0uSVFfREVQUkVDSUFUSU9OX1JFTlRBTF9BU1NFVFMuOTkxLjA3LzAzLzIwMjYuLi5VU0QuSAEAAADetgEAAwAAAAAAHWcwIpt83gjD87Z4o3zeCChDSVEuTllTRTpJQk0uSVFfUEFSVF9USU1FLjk5MS4wNy8wMy8yMDI2AQAAAN62AQADAAAAAABeygMhm3zeCGh7i3ijfN4IMkNJUS5OWVNFOklCTS5JUV9HQUlOX0FTU0VUUy45OTEuMDcvMDMvMjAyNi4uLlVTRC5IAQAAAN62AQACAAAAAjI3AQgAAAAFAAAAATEBAAAACjE5NDcxNzk1ODMDAAAAAzE2MAIAAAACNTYEAAAAATAHAAAACDMvNy8yMDI2CAAAAAoxMi8zMS8yMDE2CQAAAAEwU0lmI5t83ggDl8F4o3zeCDBDSVEuTllTRTpJQk0uSVFfVE9UQUxfREVCVF9FQklUREEuOTkxLjA3LzAzLzIwMjYBAAAA3rYBAAIAAAAIMi4yNzM1MTYBCAAAAAUAAAABMQEAAAAKMTk0NzE3OTU4MwMAAAADMTYwAgAAAAQ0MTkyBAAAAAEwBwAAAAgzLzcvMjAyNggA</t>
  </si>
  <si>
    <t>AAAKMTIvMzEvMjAxNgkAAAABMM1r2R+bfN4I+aaVeKN83ggwQ0lRLk5ZU0U6SUJNLklRX0VCSVRfM1lSX0FOTl9DQUdSLjk5MS4wNy8wMy8yMDI2AQAAAN62AQACAAAACC0xMi4zMjA0AQgAAAAFAAAAATEBAAAACjE5NDcxNzk1ODMDAAAAAzE2MAIAAAAENDIyMwQAAAABMAcAAAAIMy83LzIwMjYIAAAACjEyLzMxLzIwMTYJAAAAATCgptkfm3zeCOjxinijfN4IK0NJUS5OWVNFOklCTS5JUV9MQU5ELjk5MS4wNy8wMy8yMDI2Li4uVVNELkgBAAAA3rYBAAIAAAADNTA2AQgAAAAFAAAAATEBAAAACjE5NDcxNzk1ODMDAAAAAzE2MAIAAAAEMzA5OAQAAAABMAcAAAAIMy83LzIwMjYIAAAACjEyLzMxLzIwMTYJAAAAATC7Z1ohm3zeCLdxlnijfN4IL0NJUS5OWVNFOklCTS5JUV9DRk9fQ1VSUkVOVF9MSUFCLjk5MS4wNy8wMy8yMDI2AQAAAN62AQACAAAACDAuNDcwOTU3AQgAAAAFAAAAATEBAAAACjE5NDcxNzk1ODMDAAAAAzE2MAIAAAAENDE4NQQAAAABMAcAAAAIMy83LzIwMjYIAAAACjEyLzMxLzIwMTYJAAAAATCFRNkfm3zeCOjxinijfN4IOkNJUS5OWVNFOklCTS5JUV9FQklUREFfRVhDTF9PUEVSX0xFQVNFU19JTlQuOTkxLjA3LzAzLzIwMjYBAAAA3rYBAAIAAAAJMjkuNDQ2MDMxAQgAAAAFAAAAATEBAAAACjE5NDcxNzk1ODMDAAAAAzE2MAIAAAAFNDkxNzMEAAAAATAHAAAACDMvNy8yMDI2CAAAAAox</t>
  </si>
  <si>
    <t>Mi8zMS8yMDE2CQAAAAEwzWvZH5t83gjo8Yp4o3zeCC9DSVEuTllTRTpJQk0uSVFfRUJJVERBX0NBUEVYX0lOVC45OTEuMDcvMDMvMjAyNgEAAADetgEAAgAAAAkyMy43ODQxMjYBCAAAAAUAAAABMQEAAAAKMTk0NzE3OTU4MwMAAAADMTYwAgAAAAQ0MTkxBAAAAAEwBwAAAAgzLzcvMjAyNggAAAAKMTIvMzEvMjAxNgkAAAABMM1r2R+bfN4ImsmYeKN83gg3Q0lRLk5ZU0U6SUJNLklRX1RPVEFMX1JFVl8xWVJfQU5OX0dST1dUSC45OTEuMDcvMDMvMjAyNgEAAADetgEAAgAAAAYtMi4yMjkBCAAAAAUAAAABMQEAAAAKMTk0NzE3OTU4MwMAAAADMTYwAgAAAAQ0MTk0BAAAAAEwBwAAAAgzLzcvMjAyNggAAAAKMTIvMzEvMjAxNgkAAAABMM1r2R+bfN4IbIGUeKN83gguQ0lRLk5ZU0U6SUJNLklRX0NBU0hfQ09OVkVSU0lPTi45OTEuMDcvMDMvMjAyNgEAAADetgEAAgAAAAktMC40Mjc4NTQBCAAAAAUAAAABMQEAAAAKMTk0NzE3OTU4MwMAAAADMTYwAgAAAAQ0MTg0BAAAAAEwBwAAAAgzLzcvMjAyNggAAAAKMTIvMzEvMjAxNgkAAAABMM1r2R+bfN4I6PGKeKN83ghAQ0lRLk5ZU0U6SUJNLklRX0RFUklWQVRJVkVfQVNTRVRTX0NVUlJFTlQuOTkxLjA3LzAzLzIwMjYuLi5VU0QuSAEAAADetgEAAgAAAAM1MzIBCAAAAAUAAAABMQEAAAAKMTk0NzE3OTU4MwMAAAADMTYwAgAAAAQxMTA5BAAAAAEwBwAAAAgzLzcv</t>
  </si>
  <si>
    <t>MjAyNggAAAAKMTIvMzEvMjAxNgkAAAABMHXxAyGbfN4IBFSLeKN83ggsQ0lRLk5ZU0U6SUJNLklRX0FWR19FTVBMT1lFRVMuOTkxLjA3LzAzLzIwMjYBAAAA3rYBAAMAAAAAAF7KAyGbfN4IqUqWeKN83gg2Q0lRLk5ZU0U6SUJNLklRX0lOVEVSQ09NUEFOWV9DQS45OTEuMDcvMDMvMjAyNi4uLlVTRC5IAQAAAN62AQADAAAAAAB18QMhm3zeCCe2j3ijfN4IPENJUS5OWVNFOklCTS5JUV9HUFBFX0VYQ0xfT1BFUl9MRUFTRVMuOTkxLjA3LzAzLzIwMjYuLi5VU0QuSAEAAADetgEAAgAAAAUzMDEzMwEIAAAABQAAAAExAQAAAAoxOTQ3MTc5NTgzAwAAAAMxNjACAAAABTQ4OTc0BAAAAAEwBwAAAAgzLzcvMjAyNggAAAAKMTIvMzEvMjAxNgkAAAABMMwCWiGbfN4ImRmmeKN83gg6Q0lRLk5ZU0U6SUJNLklRX0lOVEVSQ09NUEFOWV9OT05fQ0wuOTkzLjA3LzAzLzIwMjYuLi5VU0QuSAEAAADetgEAAwAAAAAAnxgEIZt83ghsgZR4o3zeCC5DSVEuTllTRTpJQk0uSVFfTFRfREVCVC45OTMuMDcvMDMvMjAyNi4uLlVTRC5IAQAAAN62AQACAAAABTM1NTY3AQgAAAAFAAAAATEBAAAACjIwODE1MDU0MDEDAAAAAzE2MAIAAAAEMTA0OQQAAAABMAcAAAAIMy83LzIwMjYIAAAACjEyLzMxLzIwMTgJAAAAATDPWF4hm3zeCDLepXijfN4IMENJUS5OWVNFOklCTS5JUV9JTlZFTlRPUlkuOTkzLjA3LzAzLzIwMjYuLi5VU0Qu</t>
  </si>
  <si>
    <t>SAEAAADetgEAAgAAAAQxNjgyAQgAAAAFAAAAATEBAAAACjIwODE1MDU0MDEDAAAAAzE2MAIAAAAEMTA0MwQAAAABMAcAAAAIMy83LzIwMjYIAAAACjEyLzMxLzIwMTgJAAAAATD7HV4hm3zeCIVBonijfN4IQENJUS5OWVNFOklCTS5JUV9TVE9DS19PUFRJT05TX0NPTVBfUFJFVEFYLjk5My4wNy8wMy8yMDI2Li4uVVNELkgBAAAA3rYBAAMAAAAAALH4hiGbfN4I8yqkeKN83gg+Q0lRLk5ZU0U6SUJNLklRX1JVQV9PUEVSQVRJTkdfTEVBU0VfTkVULjk5My4wNy8wMy8yMDI2Li4uVVNELkgBAAAA3rYBAAMAAAAAAMwCWiGbfN4Io/aUeKN83gg1Q0lRLk5ZU0U6SUJNLklRX0xUX0RFQlRfSVNTVUVELjk5My4wNy8wMy8yMDI2Li4uVVNELkgBAAAA3rYBAAIAAAAENjg5MQEIAAAABQAAAAExAQAAAAoyMDgxNTA1NDAxAwAAAAMxNjACAAAABDIwMzQEAAAAATAHAAAACDMvNy8yMDI2CAAAAAoxMi8zMS8yMDE4CQAAAAEwpDaHIZt83ghIyJB4o3zeCDxDSVEuTllTRTpJQk0uSVFfRklOX0RJVl9TVF9ERUJUX1RPVEFMLjk5My4wNy8wMy8yMDI2Li4uVVNELkgBAAAA3rYBAAMAAAAAAF7KAyGbfN4IwCqReKN83gg4Q0lRLk5ZU0U6SUJNLklRX0NBU0hfSU5URVJFU1RfTkVULjk5My4wNy8wMy8yMDI2Li4uVVNELkgBAAAA3rYBAAMAAAAAAOb2XSGbfN4I86CQeKN83ggxQ0lRLk5ZU0U6SUJNLklRX09JTF9JTVBBSVIu</t>
  </si>
  <si>
    <t>OTkzLjA3LzAzLzIwMjYuLi5VU0QuSAEAAADetgEAAwAAAAAAsfiGIZt83gizW7p4o3zeCC5DSVEuTllTRTpJQk0uSVFfTklfU0ZBUy45OTMuMDcvMDMvMjAyNi4uLlVTRC5IAQAAAN62AQADAAAAAADXGDAim3zeCExEuXijfN4IL0NJUS5OWVNFOklCTS5JUV9EUl9SQVRJT19QUklNQVJZLjk5My4wNy8wMy8yMDI2AQAAAN62AQACAAAAATEAqHBmI5t83giqYch4o3zeCDJDSVEuTllTRTpJQk0uSVFfV09SS0lOR19DQVAuOTkzLjA3LzAzLzIwMjYuLi5VU0QuSAEAAADetgEAAgAAAAUxMDkxOQEIAAAABQAAAAExAQAAAAoyMDgxNTA1NDAxAwAAAAMxNjACAAAABDQxNjUEAAAAATAHAAAACDMvNy8yMDI2CAAAAAoxMi8zMS8yMDE4CQAAAAEwu2daIZt83gi3cZZ4o3zeCDRDSVEuTllTRTpJQk0uSVFfT1RIRVJfTElBQl9MVC45OTMuMDcvMDMvMjAyNi4uLlVTRC5IAQAAAN62AQACAAAABDg0NzcBCAAAAAUAAAABMQEAAAAKMjA4MTUwNTQwMQMAAAADMTYwAgAAAAQxMDYyBAAAAAEwBwAAAAgzLzcvMjAyNggAAAAKMTIvMzEvMjAxOAkAAAABMMwCWiGbfN4I+SKTeKN83gg6Q0lRLk5ZU0U6SUJNLklRX0NVUlJFTlRfUE9SVF9MRUFTRVMuOTkzLjA3LzAzLzIwMjYuLi5VU0QuSAEAAADetgEAAgAAAAEzAQgAAAAFAAAAATEBAAAACjIwODE1MDU0MDEDAAAAAzE2MAIAAAAEMTA5MAQAAAABMAcAAAAIMy83LzIwMjYI</t>
  </si>
  <si>
    <t>AAAACjEyLzMxLzIwMTgJAAAAATDPWF4hm3zeCKodlXijfN4INUNJUS5OWVNFOklCTS5JUV9HQUlOX0FTU0VUU19DRi45OTMuMDcvMDMvMjAyNi4uLlVTRC5IAQAAAN62AQACAAAAAzEyMwEIAAAABQAAAAExAQAAAAoyMDgxNTA1NDAxAwAAAAMxNjACAAAABDIwMjYEAAAAATAHAAAACDMvNy8yMDI2CAAAAAoxMi8zMS8yMDE4CQAAAAEw0x+HIZt83gga+al4o3zeCDRDSVEuTllTRTpJQk0uSVFfUFJFX09QRU5fQ09TVC45OTMuMDcvMDMvMjAyNi4uLlVTRC5IAQAAAN62AQADAAAAAABNFWYjm3zeCJpyrnijfN4IJkNJUS5OWVNFOklCTS5JUV9HQUFQX0lTLjk5My4wNy8wMy8yMDI2AQAAAN62AQADAAAAB1VTIEdBQVAAHWcwIpt83ggWeaR4o3zeCEtDSVEuTllTRTpJQk0uSVFfRElTVFJJQlVUQUJMRV9DQVNIX1BFUl9TSEFSRV9ESUxVVEVELjk5My4wNy8wMy8yMDI2Li4uVVNELkgBAAAA3rYBAAMAAAAAAKhwZiObfN4I98rDeKN83ggsQ0lRLk5ZU0U6SUJNLklRX0NBUEVYX1BDVF9SRVYuOTkzLjA3LzAzLzIwMjYBAAAA3rYBAAIAAAAGNC4yNjU1AQgAAAAFAAAAATEBAAAACjIwODE1MDU0MDEDAAAAAzE2MAIAAAAFMzUzODAEAAAAATAHAAAACDMvNy8yMDI2CAAAAAoxMi8zMS8yMDE4CQAAAAEw51L7H5t83gjdZJ54o3zeCC5DSVEuTllTRTpJQk0uSVFfQ0FTSF9DT05WRVJTSU9OLjk5My4wNy8wMy8yMDI2</t>
  </si>
  <si>
    <t>AQAAAN62AQACAAAACC0yLjIwNzUyAQgAAAAFAAAAATEBAAAACjIwODE1MDU0MDEDAAAAAzE2MAIAAAAENDE4NAQAAAABMAcAAAAIMy83LzIwMjYIAAAACjEyLzMxLzIwMTgJAAAAATDNa9kfm3zeCJpoinijfN4IQENJUS5OWVNFOklCTS5JUV9FQklUREFfRVhDTF9PUEVSX0xFQVNFU19DQVBFWF9JTlQuOTkzLjA3LzAzLzIwMjYBAAAA3rYBAAIAAAAJMTkuNzgyODQ5AQgAAAAFAAAAATEBAAAACjIwODE1MDU0MDEDAAAAAzE2MAIAAAAFNDkxNzQEAAAAATAHAAAACDMvNy8yMDI2CAAAAAoxMi8zMS8yMDE4CQAAAAEwzWvZH5t83giaaIp4o3zeCDpDSVEuTllTRTpJQk0uSVFfRUJJVERBX0VYQ0xfT1BFUl9MRUFTRVNfSU5ULjk5My4wNy8wMy8yMDI2AQAAAN62AQACAAAACTI0LjQ3ODU2MQEIAAAABQAAAAExAQAAAAoyMDgxNTA1NDAxAwAAAAMxNjACAAAABTQ5MTczBAAAAAEwBwAAAAgzLzcvMjAyNggAAAAKMTIvMzEvMjAxOAkAAAABMM1r2R+bfN4ImmiKeKN83ggxQ0lRLk5ZU0U6SUJNLklRX1RPVEFMX0RFQlRfQ0FQSVRBTC45OTMuMDcvMDMvMjAyNgEAAADetgEAAgAAAAc3My4wMTY0AQgAAAAFAAAAATEBAAAACjIwODE1MDU0MDEDAAAAAzE2MAIAAAAENDE4NgQAAAABMAcAAAAIMy83LzIwMjYIAAAACjEyLzMxLzIwMTgJAAAAATDNa9kfm3zeCJpoinijfN4IOUNJUS5OWVNFOklCTS5JUV9MVF9NQVJL</t>
  </si>
  <si>
    <t>X1NFQ1VSSVRJRVMuOTkzLjA3LzAzLzIwMjYuLi5VU0QuSAEAAADetgEAAwAAAAAAdfEDIZt83gjDBZJ4o3zeCEBDSVEuTllTRTpJQk0uSVFfUlVBX09QRVJBVElOR19MRUFTRV9HUk9TUy45OTMuMDcvMDMvMjAyNi4uLlVTRC5IAQAAAN62AQADAAAAAADMAlohm3zeCPkik3ijfN4IPENJUS5OWVNFOklCTS5JUV9BRFZBTkNFU19GT1JfU1VQUExJRVMuOTkzLjA3LzAzLzIwMjYuLi5VU0QuSAEAAADetgEAAwAAAAAAdfEDIZt83ggSPaV4o3zeCEVDSVEuTllTRTpJQk0uSVFfVE9UQUxfR0VORVJBTF9QQVJUTkVSX0lOVEVSRVNULjk5My4wNy8wMy8yMDI2Li4uVVNELkgBAAAA3rYBAAMAAAAAAPKOWiGbfN4IjYyleKN83gg5Q0lRLk5ZU0U6SUJNLklRX0dST1NTX0lOVEFOX0FTU0VUUy45OTMuMDcvMDMvMjAyNi4uLlVTRC5IAQAAAN62AQACAAAABDQ5MjEBCAAAAAUAAAABMQEAAAAKMjA4MTUwNTQwMQMAAAADMTYwAgAAAAUyNDI5MwQAAAABMAcAAAAIMy83LzIwMjYIAAAACjEyLzMxLzIwMTgJAAAAATB18QMhm3zeCHWPknijfN4IKENJUS5OWVNFOklCTS5JUV9QQVJUX1RJTUUuOTkzLjA3LzAzLzIwMjYBAAAA3rYBAAMAAAAAAF7KAyGbfN4ImtSSeKN83gg9Q0lRLk5ZU0U6SUJNLklRX0ZJTl9ESVZfQVNTRVRTX0NVUlJFTlQuOTkzLjA3LzAzLzIwMjYuLi5VU0QuSAEAAADetgEAAwAAAAAA+x1eIZt83giu</t>
  </si>
  <si>
    <t>Up14o3zeCDVDSVEuTllTRTpJQk0uSVFfQVNTRVRTX0xFVkVMXzEuOTkzLjA3LzAzLzIwMjYuLi5VU0QuSAEAAADetgEAAgAAAAIyNQCfjwMhm3zeCO/bnXijfN4IMUNJUS5OWVNFOklCTS5JUV9DQVNIX0VRVUlWLjk5My4wNy8wMy8yMDI2Li4uVVNELkgBAAAA3rYBAAIAAAAFMTEzNzkBCAAAAAUAAAABMQEAAAAKMjA4MTUwNTQwMQMAAAADMTYwAgAAAAQxMDk2BAAAAAEwBwAAAAgzLzcvMjAyNggAAAAKMTIvMzEvMjAxOAkAAAABMPsdXiGbfN4IMo2QeKN83ggxQ0lRLk5ZU0U6SUJNLklRX0NPTU1PTl9SRVAuOTkzLjA3LzAzLzIwMjYuLi5VU0QuSAEAAADetgEAAgAAAAUtNDYxNAEIAAAABQAAAAExAQAAAAoyMDgxNTA1NDAxAwAAAAMxNjACAAAABDIxNjQEAAAAATAHAAAACDMvNy8yMDI2CAAAAAoxMi8zMS8yMDE4CQAAAAEwpDaHIZt83ghIyJB4o3zeCDRDSVEuTllTRTpJQk0uSVFfSU1QQUlSTUVOVF9HVy45OTMuMDcvMDMvMjAyNi4uLlVTRC5IAQAAAN62AQADAAAAAABTSWYjm3zeCNSCunijfN4IPkNJUS5OWVNFOklCTS5JUV9MRUFTRV9BREpVU1RNRU5UX0VCSVREQS45OTMuMDcvMDMvMjAyNi4uLlVTRC5IAQAAAN62AQADAAAAAACrl2Yjm3zeCHWRwnijfN4ILkNJUS5OWVNFOklCTS5JUV9ORVRfREVCVF9FQklUREEuOTkzLjA3LzAzLzIwMjYBAAAA3rYBAAIAAAAIMS45MTA2NjcBCAAAAAUAAAAB</t>
  </si>
  <si>
    <t>MQEAAAAKMjA4MTUwNTQwMQMAAAADMTYwAgAAAAQ0MTkzBAAAAAEwBwAAAAgzLzcvMjAyNggAAAAKMTIvMzEvMjAxOAkAAAABMM1r2R+bfN4I7I6PeKN83gg0Q0lRLk5ZU0U6SUJNLklRX0VCSVREQV8xWVJfQU5OX0dST1dUSC45OTMuMDcvMDMvMjAyNgEAAADetgEAAgAAAAU5LjA5MgEIAAAABQAAAAExAQAAAAoyMDgxNTA1NDAxAwAAAAMxNjACAAAABDQxOTYEAAAAATAHAAAACDMvNy8yMDI2CAAAAAoxMi8zMS8yMDE4CQAAAAEwzWvZH5t83gjsjo94o3zeCDBDSVEuTllTRTpJQk0uSVFfVE9UQUxfREVCVF9FQklUREEuOTkzLjA3LzAzLzIwMjYBAAAA3rYBAAIAAAAIMi41ODg1NDEBCAAAAAUAAAABMQEAAAAKMjA4MTUwNTQwMQMAAAADMTYwAgAAAAQ0MTkyBAAAAAEwBwAAAAgzLzcvMjAyNggAAAAKMTIvMzEvMjAxOAkAAAABMM1r2R+bfN4IBEqTeKN83ghPQ0lRLk5ZU0U6SUJNLklRX0ZJTkFOQ0lOR19PQkxJR19DVVJSRU5UX0VYQ0xfT1BFUl9MRUFTRVMuOTkzLjA3LzAzLzIwMjYuLi5VU0QuSAEAAADetgEAAgAAAAUxMDIwNwEIAAAABQAAAAExAQAAAAoyMDgxNTA1NDAxAwAAAAMxNjACAAAABTQ4OTgwBAAAAAEwBwAAAAgzLzcvMjAyNggAAAAKMTIvMzEvMjAxOAkAAAABMLU9WiGbfN4ItpiWeKN83gg9Q0lRLk5ZU0U6SUJNLklRX0xJQUJJTElUSUVTX0ZBSVJfVkFMVUUuOTkzLjA3LzAzLzIwMjYu</t>
  </si>
  <si>
    <t>Li5VU0QuSAEAAADetgEAAgAAAAUzNjkzMQBeygMhm3zeCEsDkXijfN4IQkNJUS5OWVNFOklCTS5JUV9HRU5FUkFMX1BBUlRORVJfUFJFRl9FUVVJVFkuOTkzLjA3LzAzLzIwMjYuLi5VU0QuSAEAAADetgEAAwAAAAAA8o5aIZt83ggABpx4o3zeCC1DSVEuTllTRTpJQk0uSVFfR1dfTkVULjk5My4wNy8wMy8yMDI2Li4uVVNELkgBAAAA3rYBAAIAAAAFMzYyNjUBCAAAAAUAAAABMQEAAAAKMjA4MTUwNTQwMQMAAAADMTYwAgAAAAU0ODk2MAQAAAABMAcAAAAIMy83LzIwMjYIAAAACjEyLzMxLzIwMTgJAAAAATB18QMhm3zeCKEjlnijfN4ILENJUS5OWVNFOklCTS5JUV9BVkdfRU1QTE9ZRUVTLjk5My4wNy8wMy8yMDI2AQAAAN62AQADAAAAAABeygMhm3zeCGqolHijfN4IKUNJUS5OWVNFOklCTS5JUV9HVy45OTMuMDcvMDMvMjAyNi4uLlVTRC5IAQAAAN62AQACAAAABTM2MjY1AQgAAAAFAAAAATEBAAAACjIwODE1MDU0MDEDAAAAAzE2MAIAAAAEMTE3MQQAAAABMAcAAAAIMy83LzIwMjYIAAAACjEyLzMxLzIwMTgJAAAAATDPWF4hm3zeCJQ9oHijfN4IK0NJUS5OWVNFOklCTS5JUV9OUFBFLjk5My4wNy8wMy8yMDI2Li4uVVNELkgBAAAA3rYBAAIAAAAFMTA3OTIBCAAAAAUAAAABMQEAAAAKMjA4MTUwNTQwMQMAAAADMTYwAgAAAAQxMDA0BAAAAAEwBwAAAAgzLzcvMjAyNggAAAAKMTIvMzEvMjAxOAkAAAAB</t>
  </si>
  <si>
    <t>MPsdXiGbfN4ISmayeKN83gguQ0lRLk5ZU0U6SUJNLklRX1JBV19JTlYuOTkzLjA3LzAzLzIwMjYuLi5VU0QuSAEAAADetgEAAwAAAAAAu2daIZt83ghtopx4o3zeCDRDSVEuTllTRTpJQk0uSVFfQ09NTU9OX0RJVl9DRi45OTMuMDcvMDMvMjAyNi4uLlVTRC5IAQAAAN62AQACAAAABS01NjY2AQgAAAAFAAAAATEBAAAACjIwODE1MDU0MDEDAAAAAzE2MAIAAAAEMjA3NAQAAAABMAcAAAAIMy83LzIwMjYIAAAACjEyLzMxLzIwMTgJAAAAATDwXYchm3zeCMl1xXijfN4IN0NJUS5OWVNFOklCTS5JUV9DQVNIX1RBWEVTX0ZJTkFOLjk5My4wNy8wMy8yMDI2Li4uVVNELkgBAAAA3rYBAAMAAAAAAOb2XSGbfN4I86CQeKN83ghDQ0lRLk5ZU0U6SUJNLklRX0RBX1NVUFBMX0NGX0VYQ0xfT1BFUl9MRUFTRVMuOTkzLjA3LzAzLzIwMjYuLi5VU0QuSAEAAADetgEAAgAAAAQzMTI3AQgAAAAFAAAAATEBAAAACjIwODE1MDU0MDEDAAAAAzE2MAIAAAAFNDg5ODMEAAAAATAHAAAACDMvNy8yMDI2CAAAAAoxMi8zMS8yMDE4CQAAAAEw9piJIZt83ghNi594o3zeCEpDSVEuTllTRTpJQk0uSVFfTElRVUlEQVRJT05fVkFMVUVfUFJFRkVSUkVEX0NPTlZFUlQuOTkzLjA3LzAzLzIwMjYuLi5VU0QuSAEAAADetgEAAwAAAAAAn48DIZt83ggABpx4o3zeCDFDSVEuTllTRTpJQk0uSVFfREVQUkVfU1VQUC45OTMuMDcvMDMvMjAy</t>
  </si>
  <si>
    <t>Ni4uLlVTRC5IAQAAAN62AQADAAAAAAB+hIkhm3zeCPOgkHijfN4IMkNJUS5OWVNFOklCTS5JUV9BRFZFUlRJU0lORy45OTMuMDcvMDMvMjAyNi4uLlVTRC5IAQAAAN62AQACAAAABDE0NjYBCAAAAAUAAAABMQEAAAAKMjA4MTUwNTQwMQMAAAADMTYwAgAAAAQzMDEzBAAAAAEwBwAAAAgzLzcvMjAyNggAAAAKMTIvMzEvMjAxOAkAAAABMB1nMCKbfN4IQY24eKN83ghAQ0lRLk5ZU0U6SUJNLklRX05PTlJFQ1VSUklOR19JTkNPTUVfVEFYRVMuOTkzLjA3LzAzLzIwMjYuLi5VU0QuSAEAAADetgEAAwAAAAAAJkAwIpt83ghBjbh4o3zeCCtDSVEuTllTRTpJQk0uSVFfRElMVVRfV0VJR0hULjk5My4wNy8wMy8yMDI2AQAAAN62AQACAAAACjkxNi4zMTU3MTQAqHBmI5t83ggoQsN4o3zeCClDSVEuTllTRTpJQk0uSVFfQUQuOTkzLjA3LzAzLzIwMjYuLi5VU0QuSAEAAADetgEAAgAAAAYtMjE2NjgBCAAAAAUAAAABMQEAAAAKMjA4MTUwNTQwMQMAAAADMTYwAgAAAAQxMDc1BAAAAAEwBwAAAAgzLzcvMjAyNggAAAAKMTIvMzEvMjAxOAkAAAABMPsdXiGbfN4IH++WeKN83ggwQ0lRLk5ZU0U6SUJNLklRX1JEX0VYUF9GTi45OTMuMDcvMDMvMjAyNi4uLlVTRC5IAQAAAN62AQACAAAABDUzNzkBCAAAAAUAAAABMQEAAAAKMjA4MTUwNTQwMQMAAAADMTYwAgAAAAQzMTY4BAAAAAEwBwAAAAgzLzcvMjAyNggAAAAKMTIv</t>
  </si>
  <si>
    <t>MzEvMjAxOAkAAAABMB1nMCKbfN4Iv+mteKN83ggtQ0lRLk5ZU0U6SUJNLklRX01FUkdFUi45OTMuMDcvMDMvMjAyNi4uLlVTRC5IAQAAAN62AQADAAAAAABTSWYjm3zeCJpyrnijfN4ILkNJUS5OWVNFOklCTS5JUV9QRVJJT0RMRU5HVEhfQ0YuOTkzLjA3LzAzLzIwMjYBAAAA3rYBAAEAAAACMTIA8F2HIZt83gipjbJ4o3zeCEhDSVEuTllTRTpJQk0uSVFfRUJJVERBX0VRX0lOQ19FWENMX09QRVJfTEVBU0VfQURKLjk5My4wNy8wMy8yMDI2Li4uVVNELkgBAAAA3rYBAAIAAAAFMTc2OTgBCAAAAAUAAAABMQEAAAAKMjA4MTUwNTQwMQMAAAADMTYwAgAAAAU0ODk4NwQAAAABMAcAAAAIMy83LzIwMjYIAAAACjEyLzMxLzIwMTgJAAAAATCrl2Yjm3zeCNy+uXijfN4IKUNJUS5OWVNFOklCTS5JUV9BUi45OTMuMDcvMDMvMjAyNi4uLlVTRC5IAQAAAN62AQACAAAABDc5MDIBCAAAAAUAAAABMQEAAAAKMjA4MTUwNTQwMQMAAAADMTYwAgAAAAQxMDIxBAAAAAEwBwAAAAgzLzcvMjAyNggAAAAKMTIvMzEvMjAxOAkAAAABMPsdXiGbfN4IuRareKN83gg4Q0lRLk5ZU0U6SUJNLklRX0ZJTl9ESVZfU1RfSU5WRVNULjk5My4wNy8wMy8yMDI2Li4uVVNELkgBAAAA3rYBAAMAAAAAAF7KAyGbfN4IHXGTeKN83gg6Q0lRLk5ZU0U6SUJNLklRX0xJQUJJTElUSUVTX0xFVkVMXzMuOTkzLjA3LzAzLzIwMjYuLi5VU0QuSAEA</t>
  </si>
  <si>
    <t>AADetgEAAwAAAAAAoLYDIZt83gjApZp4o3zeCDZDSVEuTllTRTpJQk0uSVFfSU5URVJDT01QQU5ZX0NBLjk5My4wNy8wMy8yMDI2Li4uVVNELkgBAAAA3rYBAAMAAAAAAHXxAyGbfN4ICHmeeKN83gg1Q0lRLk5ZU0U6SUJNLklRX0RFRl9DSEFSR0VTX0xULjk5My4wNy8wMy8yMDI2Li4uVVNELkgBAAAA3rYBAAIAAAAEMjY3NgEIAAAABQAAAAExAQAAAAoyMDgxNTA1NDAxAwAAAAMxNjACAAAABDEwMjUEAAAAATAHAAAACDMvNy8yMDI2CAAAAAoxMi8zMS8yMDE4CQAAAAEwz1heIZt83giUPaB4o3zeCDZDSVEuTllTRTpJQk0uSVFfTkVUX1dPUktJTkdfQ0FQLjk5My4wNy8wMy8yMDI2Li4uVVNELkgBAAAA3rYBAAIAAAAEOTEyOQEIAAAABQAAAAExAQAAAAoyMDgxNTA1NDAxAwAAAAMxNjACAAAABDEzMTEEAAAAATAHAAAACDMvNy8yMDI2CAAAAAoxMi8zMS8yMDE4CQAAAAEwu2daIZt83ggGBJB4o3zeCEJDSVEuTllTRTpJQk0uSVFfRklOX0RJVl9NSU5PUklUWV9JTlRfUkVERUVNLjk5My4wNy8wMy8yMDI2Li4uVVNELkgBAAAA3rYBAAMAAAAAALtnWiGbfN4It3GWeKN83gg6Q0lRLk5ZU0U6SUJNLklRX0RBX1NVUFBMX1BBUlRJQUxfQ0YuOTkzLjA3LzAzLzIwMjYuLi5VU0QuSAEAAADetgEAAwAAAAAA8F2HIZt83gjzoJB4o3zeCDxDSVEuTllTRTpJQk0uSVFfUlVBX0NBUElUQUxfTEVBU0VfTkVULjk5</t>
  </si>
  <si>
    <t>My4wNy8wMy8yMDI2Li4uVVNELkgBAAAA3rYBAAMAAAAAAMwCWiGbfN4INT2feKN83gg2Q0lRLk5ZU0U6SUJNLklRX0NBU0hfVEFYRVNfT1BFUi45OTMuMDcvMDMvMjAyNi4uLlVTRC5IAQAAAN62AQADAAAAAADm9l0hm3zeCPOgkHijfN4IPUNJUS5OWVNFOklCTS5JUV9GSU5BTkNFX0xFQVNFU19DVVJSRU5ULjk5My4wNy8wMy8yMDI2Li4uVVNELkgBAAAA3rYBAAIAAAABMwEIAAAABQAAAAExAQAAAAoyMDgxNTA1NDAxAwAAAAMxNjACAAAABTQ4OTkwBAAAAAEwBwAAAAgzLzcvMjAyNggAAAAKMTIvMzEvMjAxOAkAAAABMMwCWiGbfN4IYtugeKN83gg+Q0lRLk5ZU0U6SUJNLklRX1NUT0NLX0JBU0VEX0NPTVBfUFJFVEFYLjk5My4wNy8wMy8yMDI2Li4uVVNELkgBAAAA3rYBAAIAAAADNTEwALH4hiGbfN4I0LC1eKN83gg9Q0lRLk5ZU0U6SUJNLklRX0FTU0VUX1dSSVRFRE9XTl9TVVBQTEUuOTkzLjA3LzAzLzIwMjYuLi5VU0QuSAEAAADetgEAAwAAAAAAJI4wIpt83ggDUqR4o3zeCDNDSVEuTllTRTpJQk0uSVFfSU5URVJFU1RfRVhQLjk5My4wNy8wMy8yMDI2Li4uVVNELkgBAAAA3rYBAAIAAAAELTcyMwEIAAAABQAAAAExAQAAAAoyMDgxNTA1NDAxAwAAAAMxNjACAAAAAjgyBAAAAAEwBwAAAAgzLzcvMjAyNggAAAAKMTIvMzEvMjAxOAkAAAABME0VZiObfN4ImnKueKN83gg5Q0lRLk5ZU0U6SUJNLklR</t>
  </si>
  <si>
    <t>X0NVUlJfRk9SRUlHTl9UQVhFUy45OTMuMDcvMDMvMjAyNi4uLlVTRC5IAQAAAN62AQACAAAABDIxMzUBCAAAAAUAAAABMQEAAAAKMjA4MTUwNTQwMQMAAAADMTYwAgAAAAQzMDMwBAAAAAEwBwAAAAgzLzcvMjAyNggAAAAKMTIvMzEvMjAxOAkAAAABMCZAMCKbfN4IxxCueKN83gg3Q0lRLk5ZU0U6SUJNLklRX0NIQU5HRV9JTlZFTlRPUlkuOTkzLjA3LzAzLzIwMjYuLi5VU0QuSAEAAADetgEAAgAAAAQtMTI3AQgAAAAFAAAAATEBAAAACjIwODE1MDU0MDEDAAAAAzE2MAIAAAAEMjA5OQQAAAABMAcAAAAIMy83LzIwMjYIAAAACjEyLzMxLzIwMTgJAAAAATCkNochm3zeCMl1xXijfN4IOUNJUS5OWVNFOklCTS5JUV9SRVNUUlVDVFVSRV9TVVBQTEUuOTkzLjA3LzAzLzIwMjYuLi5VU0QuSAEAAADetgEAAwAAAAAAJI4wIpt83gifE7V4o3zeCDJDSVEuTllTRTpJQk0uSVFfU1RPQ0tfQkFTRUQuOTkzLjA3LzAzLzIwMjYuLi5VU0QuSAEAAADetgEAAwAAAAAATRVmI5t83ggdWbd4o3zeCCxDSVEuTllTRTpJQk0uSVFfREFfQ0YuOTkzLjA3LzAzLzIwMjYuLi5VU0QuSAEAAADetgEAAgAAAAQ0NDgwAQgAAAAFAAAAATEBAAAACjIwODE1MDU0MDEDAAAAAzE2MAIAAAAEMjE2MAQAAAABMAcAAAAIMy83LzIwMjYIAAAACjEyLzMxLzIwMTgJAAAAATDTH4chm3zeCPMqpHijfN4IKUNJUS5OWVNFOklCTS5JUV9QRVJJ</t>
  </si>
  <si>
    <t>T0REQVRFLjk5My4wNy8wMy8yMDI2AQAAAN62AQAFAAAACjMxLzEyLzIwMTgAqHBmI5t83ggaB8N4o3zeCD9DSVEuTllTRTpJQk0uSVFfQU1PUlRfU09GVFdBUkVfQVNTRVRTX0NGLjk5My4wNy8wMy8yMDI2Li4uVVNELkgBAAAA3rYBAAMAAAAAAOb2XSGbfN4IjLTGeKN83ggwQ0lRLk5ZU0U6SUJNLklRX1RPVEFMX1JFVi45OTMuMDcvMDMvMjAyNi4uLlVTRC5IAQAAAN62AQACAAAABTc5NTkxAQgAAAAFAAAAATEBAAAACjIwODE1MDU0MDEDAAAAAzE2MAIAAAACMjgEAAAAATAHAAAACDMvNy8yMDI2CAAAAAoxMi8zMS8yMDE4CQAAAAEwTRVmI5t83gi+Cbh4o3zeCDpDSVEuTllTRTpJQk0uSVFfSU5URVJFU1RfSU5WRVNUX0lOQy45OTMuMDcvMDMvMjAyNi4uLlVTRC5IAQAAAN62AQADAAAAAABTSWYjm3zeCBoHw3ijfN4INUNJUS5OWVNFOklCTS5JUV9MVF9ERUJUX1JFUEFJRC45OTMuMDcvMDMvMjAyNi4uLlVTRC5IAQAAAN62AQACAAAABS04NTMzAQgAAAAFAAAAATEBAAAACjIwODE1MDU0MDEDAAAAAzE2MAIAAAAEMjAzNgQAAAABMAcAAAAIMy83LzIwMjYIAAAACjEyLzMxLzIwMTgJAAAAATCkNochm3zeCGSyn3ijfN4IO0NJUS5OWVNFOklCTS5JUV9TVE9DS19CQVNFRF9DT01QX1RBWC45OTMuMDcvMDMvMjAyNi4uLlVTRC5IAQAAAN62AQACAAAABC0xMTYAsfiGIZt83gjzKqR4o3zeCDZDSVEuTllT</t>
  </si>
  <si>
    <t>RTpJQk0uSVFfSU5WRVNUX0xPQU5TX0NGLjk5My4wNy8wMy8yMDI2Li4uVVNELkgBAAAA3rYBAAIAAAAELTUwMwEIAAAABQAAAAExAQAAAAoyMDgxNTA1NDAxAwAAAAMxNjACAAAABDIwMzIEAAAAATAHAAAACDMvNy8yMDI2CAAAAAoxMi8zMS8yMDE4CQAAAAEwpDaHIZt83ghIyJB4o3zeCDZDSVEuTllTRTpJQk0uSVFfRklOX0RJVl9JTlRfRVhQLjk5My4wNy8wMy8yMDI2Li4uVVNELkgBAAAA3rYBAAMAAAAAAE0VZiObfN4IQbu6eKN83ggtQ0lRLk5ZU0U6SUJNLklRX0NPTU1PTi45OTMuMDcvMDMvMjAyNi4uLlVTRC5IAQAAAN62AQACAAAABTU1MTUxAQgAAAAFAAAAATEBAAAACjIwODE1MDU0MDEDAAAAAzE2MAIAAAAEMTEwMwQAAAABMAcAAAAIMy83LzIwMjYIAAAACjEyLzMxLzIwMTgJAAAAATDMAlohm3zeCPB2rHijfN4INENJUS5OWVNFOklCTS5JUV9OSV9BVkFJTF9FWENMLjk5My4wNy8wMy8yMDI2Li4uVVNELkgBAAAA3rYBAAIAAAAEODcyMwEIAAAABQAAAAExAQAAAAoyMDgxNTA1NDAxAwAAAAMxNjACAAAAAzM3OQQAAAABMAcAAAAIMy83LzIwMjYIAAAACjEyLzMxLzIwMTgJAAAAATCocGYjm3zeCDWDwXijfN4IOENJUS5OWVNFOklCTS5JUV9NSU5PUklUWV9JTlRFUkVTVC45OTMuMDcvMDMvMjAyNi4uLlVTRC5IAQAAAN62AQACAAAAAzEzNAEIAAAABQAAAAExAQAAAAoyMDgxNTA1NDAxAwAA</t>
  </si>
  <si>
    <t>AAMxNjACAAAABDEwNTIEAAAAATAHAAAACDMvNy8yMDI2CAAAAAoxMi8zMS8yMDE4CQAAAAEwzAJaIZt83ghlzLZ4o3zeCCtDSVEuTllTRTpJQk0uSVFfSVBSRC45OTMuMDcvMDMvMjAyNi4uLlVTRC5IAQAAAN62AQADAAAAAABTSWYjm3zeCC2+wXijfN4INUNJUS5OWVNFOklCTS5JUV9ESUxVVF9FUFNfTk9STS45OTMuMDcvMDMvMjAyNi4uLlVTRC5IAQAAAN62AQACAAAACDcuNzM2MTQzAQgAAAAFAAAAATEBAAAACjIwODE1MDU0MDEDAAAAAzE2MAIAAAAENDM4MAQAAAABMAcAAAAIMy83LzIwMjYIAAAACjEyLzMxLzIwMTgJAAAAATCocGYjm3zeCNExt3ijfN4IMUNJUS5OWVNFOklCTS5JUV9DT01NT05fRElWLjk5My4wNy8wMy8yMDI2Li4uVVNELkgBAAAA3rYBAAIAAAAENTY2NgAdZzAim3zeCL/prXijfN4IR0NJUS5OWVNFOklCTS5JUV9UT1RBTF9ERUJUX0VCSVREQV9FWENMX09QRVJfTEVBU0VTX0NBUEVYLjk5My4wNy8wMy8yMDI2AQAAAN62AQACAAAACDMuMjAyOTY0AQgAAAAFAAAAATEBAAAACjIwODE1MDU0MDEDAAAAAzE2MAIAAAAFNDkxODMEAAAAATAHAAAACDMvNy8yMDI2CAAAAAoxMi8zMS8yMDE4CQAAAAEwzWvZH5t83giaaIp4o3zeCC9DSVEuTllTRTpJQk0uSVFfREFZU19QQVlBQkxFX09VVC45OTMuMDcvMDMvMjAyNgEAAADetgEAAgAAAAk1Ny4wNDE4MzUBCAAAAAUAAAABMQEAAAAK</t>
  </si>
  <si>
    <t>MjA4MTUwNTQwMQMAAAADMTYwAgAAAAQ0MTgzBAAAAAEwBwAAAAgzLzcvMjAyNggAAAAKMTIvMzEvMjAxOAkAAAABMM1r2R+bfN4I/82ZeKN83ggxQ0lRLk5ZU0U6SUJNLklRX0VQU18xWVJfQU5OX0dST1dUSC45OTMuMDcvMDMvMjAyNgEAAADetgEAAgAAAAY1NC45NDIBCAAAAAUAAAABMQEAAAAKMjA4MTUwNTQwMQMAAAADMTYwAgAAAAQ0MjAwBAAAAAEwBwAAAAgzLzcvMjAyNggAAAAKMTIvMzEvMjAxOAkAAAABMM1r2R+bfN4I6j+KeKN83ggyQ0lRLk5ZU0U6SUJNLklRX0VCSVRfMVlSX0FOTl9HUk9XVEguOTkzLjA3LzAzLzIwMjYBAAAA3rYBAAIAAAAHMTMuMTQ4NAEIAAAABQAAAAExAQAAAAoyMDgxNTA1NDAxAwAAAAMxNjACAAAABDQxOTcEAAAAATAHAAAACDMvNy8yMDI2CAAAAAoxMi8zMS8yMDE4CQAAAAEwzWvZH5t83gjqP4p4o3zeCDJDSVEuTllTRTpJQk0uSVFfRUJJVERBXzNZUl9BTk5fQ0FHUi45OTMuMDcvMDMvMjAyNgEAAADetgEAAgAAAAYtNC41ODIBCAAAAAUAAAABMQEAAAAKMjA4MTUwNTQwMQMAAAADMTYwAgAAAAQ0MjIyBAAAAAEwBwAAAAgzLzcvMjAyNggAAAAKMTIvMzEvMjAxOAkAAAABMKCm2R+bfN4IufCXeKN83ghBQ0lRLk5ZU0U6SUJNLklRX1RPVEFMX0RFQlRfRUJJVERBX0VYQ0xfT1BFUl9MRUFTRVMuOTkzLjA3LzAzLzIwMjYBAAAA3rYBAAIAAAAIMi41ODg1NDEBCAAA</t>
  </si>
  <si>
    <t>AAUAAAABMQEAAAAKMjA4MTUwNTQwMQMAAAADMTYwAgAAAAU0ODk5NAQAAAABMAcAAAAIMy83LzIwMjYIAAAACjEyLzMxLzIwMTgJAAAAATDNa9kfm3zeCJpoinijfN4IRkNJUS5OWVNFOklCTS5JUV9GQUlSX1ZBTFVFX0NIQU5HRV9JTkNMX0VBUk5JTkdTLjk5My4wNy8wMy8yMDI2Li4uVVNELkgBAAAA3rYBAAMAAAAAAF7KAyGbfN4I79udeKN83gg2Q0lRLk5ZU0U6SUJNLklRX0lOVEVSQ09NUEFOWV9DTC45OTMuMDcvMDMvMjAyNi4uLlVTRC5IAQAAAN62AQADAAAAAAB18QMhm3zeCLnwl3ijfN4IOkNJUS5OWVNFOklCTS5JUV9MVF9ERUJUX0RFUklWQVRJVkVTLjk5My4wNy8wMy8yMDI2Li4uVVNELkgBAAAA3rYBAAIAAAAENjI2MQEIAAAABQAAAAExAQAAAAoyMDgxNTA1NDAxAwAAAAMxNjACAAAABTMwOTE1BAAAAAEwBwAAAAgzLzcvMjAyNggAAAAKMTIvMzEvMjAxOAkAAAABMHXxAyGbfN4IFSqeeKN83ggzQ0lRLk5ZU0U6SUJNLklRX09USEVSX0VRVUlUWS45OTMuMDcvMDMvMjAyNi4uLlVTRC5IAQAAAN62AQACAAAABi0yOTQ5MAEIAAAABQAAAAExAQAAAAoyMDgxNTA1NDAxAwAAAAMxNjACAAAABDEwMjgEAAAAATAHAAAACDMvNy8yMDI2CAAAAAoxMi8zMS8yMDE4CQAAAAEwzAJaIZt83ghDJ5R4o3zeCC1DSVEuTllTRTpJQk0uSVFfUkVTVEFURU1FTlRfQ0YuOTkzLjA3LzAzLzIwMjYBAAAA3rYB</t>
  </si>
  <si>
    <t>AAMAAAACTkMA+x1eIZt83gjMNKl4o3zeCDhDSVEuTllTRTpJQk0uSVFfQ0FTSF9UQVhFU19JTlZFU1QuOTkzLjA3LzAzLzIwMjYuLi5VU0QuSAEAAADetgEAAwAAAAAA5vZdIZt83gioUqd4o3zeCD1DSVEuTllTRTpJQk0uSVFfQ0FTSF9JTlRFUkVTVF9SRUNFSVZFRC45OTMuMDcvMDMvMjAyNi4uLlVTRC5IAQAAAN62AQADAAAAAADm9l0hm3zeCMaOtnijfN4IOENJUS5OWVNFOklCTS5JUV9UT1RBTF9PVVRTVEFORElOR19CU19EQVRFLjk5My4wNy8wMy8yMDI2AQAAAN62AQACAAAACjg5Mi40Nzk0MTEBBAAAAAUAAAABNQEAAAAKMjA4MTUwNTQwMQIAAAAFMjQxNTIGAAAAATC1PVohm3zeCO/7knijfN4IQkNJUS5OWVNFOklCTS5JUV9PUEVSQVRJTkdfTEVBU0VfTElBQklMSVRJRVMuOTkzLjA3LzAzLzIwMjYuLi5VU0QuSAEAAADetgEAAwAAAAAA+x1eIZt83gjYibV4o3zeCCtDSVEuTllTRTpJQk0uSVFfUEFZT1VUX1JBVElPLjk5My4wNy8wMy8yMDI2AQAAAN62AQACAAAABzY0LjkxNzUBCAAAAAUAAAABMQEAAAAKMjA4MTUwNTQwMQMAAAADMTYwAgAAAAQ0Mzc3BAAAAAEwBwAAAAgzLzcvMjAyNggAAAAKMTIvMzEvMjAxOAkAAAABMB1nMCKbfN4IsXWweKN83gg3Q0lRLk5ZU0U6SUJNLklRX1NUT0NLX0JBU0VEX0NPTVAuOTkzLjA3LzAzLzIwMjYuLi5VU0QuSAEAAADetgEAAgAAAAMzOTMAsfiGIZt8</t>
  </si>
  <si>
    <t>3ggK2qt4o3zeCDhDSVEuTllTRTpJQk0uSVFfTkVHQVRJVkVfR1dfQU1PUlQuOTkzLjA3LzAzLzIwMjYuLi5VU0QuSAEAAADetgEAAwAAAAAAJI4wIpt83ggDUqR4o3zeCD5DSVEuTllTRTpJQk0uSVFfRElTVFJJQlVUQUJMRV9DQVNIX1NIQVJFU19CQVNJQy45OTMuMDcvMDMvMjAyNgEAAADetgEAAwAAAAAAqHBmI5t83gjs5bl4o3zeCDxDSVEuTllTRTpJQk0uSVFfSU1QVVRfT1BFUl9MRUFTRV9ERVBSLjk5My4wNy8wMy8yMDI2Li4uVVNELkgBAAAA3rYBAAMAAAAAACSOMCKbfN4IM5+xeKN83gg1Q0lRLk5ZU0U6SUJNLklRX1BST1ZfQkFEX0RFQlRTLjk5My4wNy8wMy8yMDI2Li4uVVNELkgBAAAA3rYBAAMAAAAAAE0VZiObfN4ImnKueKN83gg1Q0lRLk5ZU0U6SUJNLklRX01JU0NfQURKVVNUX0NGLjk5My4wNy8wMy8yMDI2Li4uVVNELkgBAAAA3rYBAAMAAAAAAPBdhyGbfN4Iogm7eKN83gg2Q0lRLk5ZU0U6SUJNLklRX0dBSU5fQVNTRVRTX1JFVi45OTMuMDcvMDMvMjAyNi4uLlVTRC5IAQAAAN62AQADAAAAAABNFWYjm3zeCMpOxXijfN4IQENJUS5OWVNFOklCTS5JUV9TVE9DS19CQVNFRF9FWFBMT1JFX0RSSUxMLjk5My4wNy8wMy8yMDI2Li4uVVNELkgBAAAA3rYBAAMAAAAAALH4hiGbfN4I6E+seKN83ggyQ0lRLk5ZU0U6SUJNLklRX0lOU19ESVZfUkVWLjk5My4wNy8wMy8yMDI2Li4uVVNELkgB</t>
  </si>
  <si>
    <t>AAAA3rYBAAMAAAAAAE0VZiObfN4I+bm7eKN83ggvQ0lRLk5ZU0U6SUJNLklRX0VQU18zWVJfQU5OX0NBR1IuOTkzLjA3LzAzLzIwMjYBAAAA3rYBAAIAAAAILTExLjIyMzkBCAAAAAUAAAABMQEAAAAKMjA4MTUwNTQwMQMAAAADMTYwAgAAAAQ0MjI2BAAAAAEwBwAAAAgzLzcvMjAyNggAAAAKMTIvMzEvMjAxOAkAAAABMKCm2R+bfN4I6j+KeKN83ggxQ0lRLk5ZU0U6SUJNLklRX0NBU0hfU0hBUkUuOTkzLjA3LzAzLzIwMjYuLi5VU0QuSAEAAADetgEAAgAAAAkxMi43NDk4NzMBCAAAAAUAAAABMQEAAAAKMjA4MTUwNTQwMQMAAAADMTYwAgAAAAQ0MzgxBAAAAAEwBwAAAAgzLzcvMjAyNggAAAAKMTIvMzEvMjAxOAkAAAABMMdTWiGbfN4Iv8+UeKN83gg+Q0lRLk5ZU0U6SUJNLklRX0VYQ0lTRV9UQVhFU19JTkNMX1NBTEVTLjk5My4wNy8wMy8yMDI2Li4uVVNELkgBAAAA3rYBAAMAAAAAACZAMCKbfN4I5pO3eKN83ggyQ0lRLk5ZU0U6SUJNLklRX01BSU5UX0NBUEVYLjk5My4wNy8wMy8yMDI2Li4uVVNELkgBAAAA3rYBAAMAAAAAAPsdXiGbfN4IdU+xeKN83ghBQ0lRLk5ZU0U6SUJNLklRX0RFUFJFQ0lBVElPTl9SRU5UQUxfQVNTRVRTLjk5My4wNy8wMy8yMDI2Li4uVVNELkgBAAAA3rYBAAMAAAAAAB1nMCKbfN4Iw++qeKN83gg3Q0lRLk5ZU0U6SUJNLklRX1RPVEFMX1JFVl8xWVJfQU5OX0dST1dUSC45</t>
  </si>
  <si>
    <t>OTMuMDcvMDMvMjAyNgEAAADetgEAAgAAAAYwLjU3MTEBCAAAAAUAAAABMQEAAAAKMjA4MTUwNTQwMQMAAAADMTYwAgAAAAQ0MTk0BAAAAAEwBwAAAAgzLzcvMjAyNggAAAAKMTIvMzEvMjAxOAkAAAABMM1r2R+bfN4IdY+SeKN83ggwQ0lRLk5ZU0U6SUJNLklRX05JXzFZUl9BTk5fR1JPV1RILjk5My4wNy8wMy8yMDI2AQAAAN62AQACAAAABzUxLjcxMjEBCAAAAAUAAAABMQEAAAAKMjA4MTUwNTQwMQMAAAADMTYwAgAAAAQ0MTk5BAAAAAEwBwAAAAgzLzcvMjAyNggAAAAKMTIvMzEvMjAxOAkAAAABMM1r2R+bfN4IFSqeeKN83gg5Q0lRLk5ZU0U6SUJNLklRX0RFQlRfRVFVSVZfTkVUX1BCTy45OTMuMDcvMDMvMjAyNi4uLlVTRC5IAQAAAN62AQACAAAABDg2MTEBCAAAAAUAAAABMQEAAAAKMjA4MTUwNTQwMQMAAAADMTYwAgAAAAUyMTY3OQQAAAABMAcAAAAIMy83LzIwMjYIAAAACjEyLzMxLzIwMTgJAAAAATBeygMhm3zeCAh5nnijfN4IPENJUS5OWVNFOklCTS5JUV9OUFBFX0VYQ0xfT1BFUl9MRUFTRVMuOTkzLjA3LzAzLzIwMjYuLi5VU0QuSAEAAADetgEAAgAAAAUxMDc5MgEIAAAABQAAAAExAQAAAAoyMDgxNTA1NDAxAwAAAAMxNjACAAAABTQ4OTc2BAAAAAEwBwAAAAgzLzcvMjAyNggAAAAKMTIvMzEvMjAxOAkAAAABMMwCWiGbfN4IwI6jeKN83ggrQ0lRLk5ZU0U6SUJNLklRX0dQUEUuOTkzLjA3</t>
  </si>
  <si>
    <t>LzAzLzIwMjYuLi5VU0QuSAEAAADetgEAAgAAAAUzMjQ2MAEIAAAABQAAAAExAQAAAAoyMDgxNTA1NDAxAwAAAAMxNjACAAAABDExNjkEAAAAATAHAAAACDMvNy8yMDI2CAAAAAoxMi8zMS8yMDE4CQAAAAEw+x1eIZt83gh8nrR4o3zeCEFDSVEuTllTRTpJQk0uSVFfQ0hBTkdFX05FVF9XT1JLSU5HX0NBUElUQUwuOTkzLjA3LzAzLzIwMjYuLi5VU0QuSAEAAADetgEAAgAAAAQyMzUyAQgAAAAFAAAAATEBAAAACjIwODE1MDU0MDEDAAAAAzE2MAIAAAAENDQyMQQAAAABMAcAAAAIMy83LzIwMjYIAAAACjEyLzMxLzIwMTgJAAAAATDm9l0hm3zeCPOgkHijfN4IRENJUS5OWVNFOklCTS5JUV9HRU5FUkFMX1BBUlRORVJfQ09NTU9OX0VRVUlUWS45OTMuMDcvMDMvMjAyNi4uLlVTRC5IAQAAAN62AQADAAAAAADyjlohm3zeCLiNp3ijfN4IKkNJUS5OWVNFOklCTS5JUV9UQlYuOTkzLjA3LzAzLzIwMjYuLi5VU0QuSAEAAADetgEAAgAAAAYtMjI1NTYBCAAAAAUAAAABMQEAAAAKMjA4MTUwNTQwMQMAAAADMTYwAgAAAAQxMzEwBAAAAAEwBwAAAAgzLzcvMjAyNggAAAAKMTIvMzEvMjAxOAkAAAABMMdTWiGbfN4IjmWReKN83gg1Q0lRLk5ZU0U6SUJNLklRX0NBU0hfU1RfSU5WRVNULjk5My4wNy8wMy8yMDI2Li4uVVNELkgBAAAA3rYBAAIAAAAFMTE5OTcBCAAAAAUAAAABMQEAAAAKMjA4MTUwNTQwMQMAAAADMTYw</t>
  </si>
  <si>
    <t>AgAAAAQxMDAyBAAAAAEwBwAAAAgzLzcvMjAyNggAAAAKMTIvMzEvMjAxOAkAAAABMPsdXiGbfN4I7ZKZeKN83ggtQ0lRLk5ZU0U6SUJNLklRX1JFU1RBVEVNRU5UX0lTLjk5My4wNy8wMy8yMDI2AQAAAN62AQADAAAAAlJDAB1nMCKbfN4IFnmkeKN83ggsQ0lRLk5ZU0U6SUJNLklRX05JX0NGLjk5My4wNy8wMy8yMDI2Li4uVVNELkgBAAAA3rYBAAIAAAAEODcyOAEIAAAABQAAAAExAQAAAAoyMDgxNTA1NDAxAwAAAAMxNjACAAAABDIxNTAEAAAAATAHAAAACDMvNy8yMDI2CAAAAAoxMi8zMS8yMDE4CQAAAAEwsfiGIZt83gjzKqR4o3zeCDVDSVEuTllTRTpJQk0uSVFfTUlOSU1VTV9SRU5UQUwuOTkzLjA3LzAzLzIwMjYuLi5VU0QuSAEAAADetgEAAwAAAAAAHWcwIpt83ggDUqR4o3zeCDRDSVEuTllTRTpJQk0uSVFfRUJJVERBX0VRX0lOQy45OTMuMDcvMDMvMjAyNi4uLlVTRC5IAQAAAN62AQACAAAABTE3Njk4AQgAAAAFAAAAATEBAAAACjIwODE1MDU0MDEDAAAAAzE2MAIAAAAFMjE2NzcEAAAAATAHAAAACDMvNy8yMDI2CAAAAAoxMi8zMS8yMDE4CQAAAAEwqHBmI5t83ghMRLl4o3zeCDRDSVEuTllTRTpJQk0uSVFfTUVSR0VSX1NVUFBMRS45OTMuMDcvMDMvMjAyNi4uLlVTRC5IAQAAAN62AQACAAAAAy0xNgEIAAAABQAAAAExAQAAAAoyMDgxNTA1NDAxAwAAAAMxNjACAAAABTI0NDU1BAAAAAEwBwAA</t>
  </si>
  <si>
    <t>AAgzLzcvMjAyNggAAAAKMTIvMzEvMjAxOAkAAAABMCSOMCKbfN4IA1KkeKN83ggxQ0lRLk5ZU0U6SUJNLklRX0lNUEFJUl9PSUwuOTkzLjA3LzAzLzIwMjYuLi5VU0QuSAEAAADetgEAAwAAAAAATRVmI5t83giacq54o3zeCDZDSVEuTllTRTpJQk0uSVFfT1RIRVJfUkVWX1NVUFBMLjk5My4wNy8wMy8yMDI2Li4uVVNELkgBAAAA3rYBAAMAAAAAAE0VZiObfN4IiOu/eKN83gg3Q0lRLk5ZU0U6SUJNLklRX05FVF9JTlRFUkVTVF9FWFAuOTkzLjA3LzAzLzIwMjYuLi5VU0QuSAEAAADetgEAAgAAAAQtNzIzAQgAAAAFAAAAATEBAAAACjIwODE1MDU0MDEDAAAAAzE2MAIAAAADMzY4BAAAAAEwBwAAAAgzLzcvMjAyNggAAAAKMTIvMzEvMjAxOAkAAAABMFNJZiObfN4ImnKueKN83ggyQ0lRLk5ZU0U6SUJNLklRX0dBSU5fSU5WRVNULjk5My4wNy8wMy8yMDI2Li4uVVNELkgBAAAA3rYBAAMAAAAAAFNJZiObfN4ImnKueKN83ghGQ0lRLk5ZU0U6SUJNLklRX0RJU1RSSUJVVEFCTEVfQ0FTSF9TVEFOREFSRElaRUQuOTkzLjA3LzAzLzIwMjYuLi5VU0QuSAEAAADetgEAAwAAAAAAJkAwIpt83gjqjKR4o3zeCD1DSVEuTllTRTpJQk0uSVFfU1RPQ0tfT1BUSU9OU19DT01QX1RBWC45OTMuMDcvMDMvMjAyNi4uLlVTRC5IAQAAAN62AQADAAAAAACx+IYhm3zeCGIBsXijfN4IOUNJUS5OWVNFOklCTS5JUV9DQVNIX0lO</t>
  </si>
  <si>
    <t>VEVSRVNUX09QRVIuOTkzLjA3LzAzLzIwMjYuLi5VU0QuSAEAAADetgEAAwAAAAAA5vZdIZt83gjzoJB4o3zeCDhDSVEuTllTRTpJQk0uSVFfQ1VSUkVOVF9QT1JUX0RFQlQuOTkzLjA3LzAzLzIwMjYuLi5VU0QuSAEAAADetgEAAgAAAAQ3MDQ4AQgAAAAFAAAAATEBAAAACjIwODE1MDU0MDEDAAAAAzE2MAIAAAAEMTI5NwQAAAABMAcAAAAIMy83LzIwMjYIAAAACjEyLzMxLzIwMTgJAAAAATDPWF4hm3zeCKErnXijfN4ILkNJUS5OWVNFOklCTS5JUV9UT1RBTF9FTVBMT1lFRVMuOTkzLjA3LzAzLzIwMjYBAAAA3rYBAAIAAAAGMzUwNjAwAF7KAyGbfN4I8IureKN83gg3Q0lRLk5ZU0U6SUJNLklRX1JFU1RSX1NUT0NLX0NPTVAuOTkzLjA3LzAzLzIwMjYuLi5VU0QuSAEAAADetgEAAwAAAAAAsfiGIZt83ggWAax4o3zeCEBDSVEuTllTRTpJQk0uSVFfREVSSVZBVElWRV9BU1NFVFNfQ1VSUkVOVC45OTMuMDcvMDMvMjAyNi4uLlVTRC5IAQAAAN62AQACAAAAAzM4NQEIAAAABQAAAAExAQAAAAoyMDgxNTA1NDAxAwAAAAMxNjACAAAABDExMDkEAAAAATAHAAAACDMvNy8yMDI2CAAAAAoxMi8zMS8yMDE4CQAAAAEwdfEDIZt83gg2e5x4o3zeCC9DSVEuTllTRTpJQk0uSVFfRUJUX0VYQ0wuOTkzLjA3LzAzLzIwMjYuLi5VU0QuSAEAAADetgEAAgAAAAUxMTM0MgEIAAAABQAAAAExAQAAAAoyMDgxNTA1NDAxAwAA</t>
  </si>
  <si>
    <t>AAMxNjACAAAAATQEAAAAATAHAAAACDMvNy8yMDI2CAAAAAoxMi8zMS8yMDE4CQAAAAEwU0lmI5t83giacq54o3zeCDpDSVEuTllTRTpJQk0uSVFfTEVHQUxfU0VUVExFX1NVUFBMRS45OTMuMDcvMDMvMjAyNi4uLlVTRC5IAQAAAN62AQADAAAAAAAkjjAim3zeCBh3tHijfN4INUNJUS5OWVNFOklCTS5JUV9DSEFOR0VfREVGX1RBWC45OTMuMDcvMDMvMjAyNi4uLlVTRC5IAQAAAN62AQADAAAAAACkNochm3zeCP8vqHijfN4IP0NJUS5OWVNFOklCTS5JUV9PVEhFUl9OT05fT1BFUl9FWFBfU1VQUEwuOTkzLjA3LzAzLzIwMjYuLi5VU0QuSAEAAADetgEAAgAAAAQtNzE5AQgAAAAFAAAAATEBAAAACjIwODE1MDU0MDEDAAAAAzE2MAIAAAACODUEAAAAATAHAAAACDMvNy8yMDI2CAAAAAoxMi8zMS8yMDE4CQAAAAEwU0lmI5t83ggqacN4o3zeCCpDSVEuTllTRTpJQk0uSVFfRElDLjk5My4wNy8wMy8yMDI2Li4uVVNELkgBAAAA3rYBAAMAAAAAAB1nMCKbfN4IFnmkeKN83gg+Q0lRLk5ZU0U6SUJNLklRX01JTk9SSVRZX0lOVEVSRVNUX1RPVEFMLjk5My4wNy8wMy8yMDI2Li4uVVNELkgBAAAA3rYBAAIAAAADMTM0AQgAAAAFAAAAATEBAAAACjIwODE1MDU0MDEDAAAAAzE2MAIAAAAEMTMxMgQAAAABMAcAAAAIMy83LzIwMjYIAAAACjEyLzMxLzIwMTgJAAAAATDHU1ohm3zeCO/7knijfN4IOkNJUS5OWVNFOklC</t>
  </si>
  <si>
    <t>TS5JUV9JTlRFUkNPTVBBTllfTk9OX0NBLjk5My4wNy8wMy8yMDI2Li4uVVNELkgBAAAA3rYBAAMAAAAAAHXxAyGbfN4INnuceKN83gg2Q0lRLk5ZU0U6SUJNLklRX09USEVSX0xUX0FTU0VUUy45OTMuMDcvMDMvMjAyNi4uLlVTRC5IAQAAAN62AQACAAAABDY4MjYBCAAAAAUAAAABMQEAAAAKMjA4MTUwNTQwMQMAAAADMTYwAgAAAAQxMDYwBAAAAAEwBwAAAAgzLzcvMjAyNggAAAAKMTIvMzEvMjAxOAkAAAABMM9YXiGbfN4Iew2peKN83ghAQ0lRLk5ZU0U6SUJNLklRX0VBUk5JTkdfUEFSRU5UX0VYQ0xfRVhUUkEuOTkzLjA3LzAzLzIwMjYuLi5VU0QuSAEAAADetgEAAgAAAAQ4NzIzAQgAAAAFAAAAATEBAAAACjIwODE1MDU0MDEDAAAAAzE2MAIAAAAFNDE1OTYEAAAAATAHAAAACDMvNy8yMDI2CAAAAAoxMi8zMS8yMDE4CQAAAAEw1xgwIpt83ggoNr94o3zeCCxDSVEuTllTRTpJQk0uSVFfUkVUVVJOX0VRVUlUWS45OTMuMDcvMDMvMjAyNgEAAADetgEAAgAAAAc1MC4zNDE5AQgAAAAFAAAAATEBAAAACjIwODE1MDU0MDEDAAAAAzE2MAIAAAAENDEyOAQAAAABMAcAAAAIMy83LzIwMjYIAAAACjEyLzMxLzIwMTgJAAAAATATP/sfm3zeCBUqnnijfN4IK0NJUS5OWVNFOklCTS5JUV9DT0dTLjk5My4wNy8wMy8yMDI2Li4uVVNELkgBAAAA3rYBAAIAAAAFNDE1MjIBCAAAAAUAAAABMQEAAAAKMjA4MTUwNTQw</t>
  </si>
  <si>
    <t>MQMAAAADMTYwAgAAAAIzNAQAAAABMAcAAAAIMy83LzIwMjYIAAAACjEyLzMxLzIwMTgJAAAAATBNFWYjm3zeCKIJu3ijfN4IN0NJUS5OWVNFOklCTS5JUV9FQklUREFSX0VYQ0xfU0JDLjk5My4wNy8wMy8yMDI2Li4uVVNELkgBAAAA3rYBAAMAAAAAANcYMCKbfN4IAhPGeKN83gguQ0lRLk5ZU0U6SUJNLklRX1NUX0RFQlQuOTkzLjA3LzAzLzIwMjYuLi5VU0QuSAEAAADetgEAAgAAAAQzMTU2AQgAAAAFAAAAATEBAAAACjIwODE1MDU0MDEDAAAAAzE2MAIAAAAEMTA0NgQAAAABMAcAAAAIMy83LzIwMjYIAAAACjEyLzMxLzIwMTgJAAAAATDPWF4hm3zeCFxalHijfN4ILkNJUS5OWVNFOklCTS5JUV9GSUxJTkdfQ1VSUkVOQ1kuOTkzLjA3LzAzLzIwMjYBAAAA3rYBAAMAAAADVVNEAB1nMCKbfN4IysazeKN83ghEQ0lRLk5ZU0U6SUJNLklRX1RPVEFMX0RFQlRfUkVQQUlEX0VYQ0xfTEVBU0VTLjk5My4wNy8wMy8yMDI2Li4uVVNELkgBAAAA3rYBAAIAAAAFLTg1MzMBCAAAAAUAAAABMQEAAAAKMjA4MTUwNTQwMQMAAAADMTYwAgAAAAU0ODk4NgQAAAABMAcAAAAIMy83LzIwMjYIAAAACjEyLzMxLzIwMTgJAAAAATD7HV4hm3zeCDKNkHijfN4INUNJUS5OWVNFOklCTS5JUV9TVE9DS19CQVNFRF9DRi45OTMuMDcvMDMvMjAyNi4uLlVTRC5IAQAAAN62AQACAAAAAzUxMAEIAAAABQAAAAExAQAAAAoyMDgxNTA1</t>
  </si>
  <si>
    <t>NDAxAwAAAAMxNjACAAAABDIxMjcEAAAAATAHAAAACDMvNy8yMDI2CAAAAAoxMi8zMS8yMDE4CQAAAAEw0x+HIZt83gjTDr94o3zeCCxDSVEuTllTRTpJQk0uSVFfRE9fQ0YuOTkzLjA3LzAzLzIwMjYuLi5VU0QuSAEAAADetgEAAwAAAAAA0x+HIZt83ggZWLh4o3zeCDJDSVEuTllTRTpJQk0uSVFfSU5UX0lOVl9JTkMuOTkzLjA3LzAzLzIwMjYuLi5VU0QuSAEAAADetgEAAwAAAAAATRVmI5t83gjJdcV4o3zeCDVDSVEuTllTRTpJQk0uSVFfR1dfSU5UQU5fQU1PUlQuOTkzLjA3LzAzLzIwMjYuLi5VU0QuSAEAAADetgEAAwAAAAAATRVmI5t83gjwkrt4o3zeCDZDSVEuTllTRTpJQk0uSVFfUFJFRl9OT05fUkVERUVNLjk5My4wNy8wMy8yMDI2Li4uVVNELkgBAAAA3rYBAAMAAAAAAMwCWiGbfN4I7lupeKN83ggsQ0lRLk5ZU0U6SUJNLklRX0ZJTElOR0RBVEVfSVMuOTkzLjA3LzAzLzIwMjYBAAAA3rYBAAUAAAAKMjMvMDIvMjAyMQCocGYjm3zeCJRru3ijfN4IMkNJUS5OWVNFOklCTS5JUV9MRVZFUkVEX0ZDRi45OTMuMDcvMDMvMjAyNi4uLlVTRC5IAQAAAN62AQACAAAACDY0ODMuMzc1AQgAAAAFAAAAATEBAAAACjIwODE1MDU0MDEDAAAAAzE2MAIAAAAENDQyMgQAAAABMAcAAAAIMy83LzIwMjYIAAAACjEyLzMxLzIwMTgJAAAAATDm9l0hm3zeCOVkoHijfN4ILkNJUS5OWVNFOklCTS5JUV9HUF81WVJf</t>
  </si>
  <si>
    <t>QU5OX0NBR1IuOTkzLjA3LzAzLzIwMjYBAAAA3rYBAAIAAAAHLTUuMzc1NAEIAAAABQAAAAExAQAAAAoyMDgxNTA1NDAxAwAAAAMxNjACAAAABDQyMzQEAAAAATAHAAAACDMvNy8yMDI2CAAAAAoxMi8zMS8yMDE4CQAAAAEwoKbZH5t83gjqP4p4o3zeCC9DSVEuTllTRTpJQk0uSVFfRVBTXzVZUl9BTk5fQ0FHUi45OTMuMDcvMDMvMjAyNgEAAADetgEAAgAAAActOS4wNjc3AQgAAAAFAAAAATEBAAAACjIwODE1MDU0MDEDAAAAAzE2MAIAAAAENDIzOQQAAAABMAcAAAAIMy83LzIwMjYIAAAACjEyLzMxLzIwMTgJAAAAATCgptkfm3zeCOo/inijfN4IKENJUS5OWVNFOklCTS5JUV9OSV9NQVJHSU4uOTkzLjA3LzAzLzIwMjYBAAAA3rYBAAIAAAAGMTAuOTY2AQgAAAAFAAAAATEBAAAACjIwODE1MDU0MDEDAAAAAzE2MAIAAAAENDA5NAQAAAABMAcAAAAIMy83LzIwMjYIAAAACjEyLzMxLzIwMTgJAAAAATDnUvsfm3zeCJpoinijfN4IJkNJUS5OWVNFOklCTS5JUV9HQUFQX0JTLjk5My4wNy8wMy8yMDI2AQAAAN62AQADAAAAB1VTIEdBQVAAnxgEIZt83gi58Jd4o3zeCEBDSVEuTllTRTpJQk0uSVFfR1dfSU5UQU5fQU1PUlRfUEFSVElBTF9DRi45OTMuMDcvMDMvMjAyNi4uLlVTRC5IAQAAAN62AQADAAAAAADwXYchm3zeCLiNp3ijfN4IKUNJUS5OWVNFOklCTS5JUV9BRS45OTMuMDcvMDMvMjAyNi4uLlVTRC5I</t>
  </si>
  <si>
    <t>AQAAAN62AQACAAAABDY4MDMBCAAAAAUAAAABMQEAAAAKMjA4MTUwNTQwMQMAAAADMTYwAgAAAAQxMDE2BAAAAAEwBwAAAAgzLzcvMjAyNggAAAAKMTIvMzEvMjAxOAkAAAABMM9YXiGbfN4IZSixeKN83gg6Q0lRLk5ZU0U6SUJNLklRX0dBSU5fQkFSR0FJTl9BQ1FfQ0YuOTkzLjA3LzAzLzIwMjYuLi5VU0QuSAEAAADetgEAAwAAAAAA+x1eIZt83gjwdqx4o3zeCDhDSVEuTllTRTpJQk0uSVFfU1RPQ0tfQkFTRURfVE9UQUwuOTkzLjA3LzAzLzIwMjYuLi5VU0QuSAEAAADetgEAAgAAAAM1MTABCAAAAAUAAAABMQEAAAAKMjA4MTUwNTQwMQMAAAADMTYwAgAAAAUyNDAzNAQAAAABMAcAAAAIMy83LzIwMjYIAAAACjEyLzMxLzIwMTgJAAAAATCx+IYhm3zeCPMqpHijfN4IMUNJUS5OWVNFOklCTS5JUV9UT1RBTF9ERUJULjk5My4wNy8wMy8yMDI2Li4uVVNELkgBAAAA3rYBAAIAAAAFNDU4MTIBCAAAAAUAAAABMQEAAAAKMjA4MTUwNTQwMQMAAAADMTYwAgAAAAQ0MTczBAAAAAEwBwAAAAgzLzcvMjAyNggAAAAKMTIvMzEvMjAxOAkAAAABMMdTWiGbfN4IYtugeKN83ggpQ0lRLk5ZU0U6SUJNLklRX0lOVl9NRVRIT0QuOTkzLjA3LzAzLzIwMjYBAAAA3rYBAAMAAAAIQXZnIENvc3QAu2daIZt83gj4GKJ4o3zeCD5DSVEuTllTRTpJQk0uSVFfR0FJTl9CQVJHQUlOX0FDUV9TVVBQTEUuOTkzLjA3LzAzLzIwMjYu</t>
  </si>
  <si>
    <t>Li5VU0QuSAEAAADetgEAAwAAAAAAJI4wIpt83ggyrq94o3zeCDhDSVEuTllTRTpJQk0uSVFfR1dfSU5UQU5fQU1PUlRfQ0YuOTkzLjA3LzAzLzIwMjYuLi5VU0QuSAEAAADetgEAAgAAAAQxMzUzAQgAAAAFAAAAATEBAAAACjIwODE1MDU0MDEDAAAAAzE2MAIAAAAEMjE4MgQAAAABMAcAAAAIMy83LzIwMjYIAAAACjEyLzMxLzIwMTgJAAAAATCx+IYhm3zeCPMqpHijfN4IO0NJUS5OWVNFOklCTS5JUV9JTVBBSVJNRU5UX0dXX1NVUFBMRS45OTMuMDcvMDMvMjAyNi4uLlVTRC5IAQAAAN62AQADAAAAAAAkjjAim3zeCJnbxnijfN4INkNJUS5OWVNFOklCTS5JUV9TQUxFU19NQVJLRVRJTkcuOTkzLjA3LzAzLzIwMjYuLi5VU0QuSAEAAADetgEAAgAAAAQxNDY2AQgAAAAFAAAAATEBAAAACjIwODE1MDU0MDEDAAAAAzE2MAIAAAAFMjE1NjEEAAAAATAHAAAACDMvNy8yMDI2CAAAAAoxMi8zMS8yMDE4CQAAAAEwHWcwIpt83gjyGsN4o3zeCDRDSVEuTllTRTpJQk0uSVFfQ09NTU9OX0lTU1VFRC45OTMuMDcvMDMvMjAyNi4uLlVTRC5IAQAAAN62AQADAAAAAACkNochm3zeCF18onijfN4IMkNJUS5OWVNFOklCTS5JUV9SRVNUUlVDVFVSRS45OTMuMDcvMDMvMjAyNi4uLlVTRC5IAQAAAN62AQADAAAAAABTSWYjm3zeCBlYuHijfN4IMkNJUS5OWVNFOklCTS5JUV9GSU5fRElWX0VYUC45OTMuMDcvMDMvMjAyNi4u</t>
  </si>
  <si>
    <t>LlVTRC5IAQAAAN62AQACAAAABDExMzIBCAAAAAUAAAABMQEAAAAKMjA4MTUwNTQwMQMAAAADMTYwAgAAAAI1MQQAAAABMAcAAAAIMy83LzIwMjYIAAAACjEyLzMxLzIwMTgJAAAAATBNFWYjm3zeCGeSuXijfN4IOUNJUS5OWVNFOklCTS5JUV9JTlZFU1RfU0VDVVJJVFlfQ0YuOTkzLjA3LzAzLzIwMjYuLi5VU0QuSAEAAADetgEAAgAAAAQtNTU0AQgAAAAFAAAAATEBAAAACjIwODE1MDU0MDEDAAAAAzE2MAIAAAAEMjAyNwQAAAABMAcAAAAIMy83LzIwMjYIAAAACjEyLzMxLzIwMTgJAAAAATCkNochm3zeCNCwtXijfN4INUNJUS5OWVNFOklCTS5JUV9HQUlOX0lOVkVTVF9DRi45OTMuMDcvMDMvMjAyNi4uLlVTRC5IAQAAAN62AQADAAAAAADTH4chm3zeCP+drHijfN4INUNJUS5OWVNFOklCTS5JUV9TVF9ERUJUX1JFUEFJRC45OTMuMDcvMDMvMjAyNi4uLlVTRC5IAQAAAN62AQADAAAAAACkNochm3zeCEjIkHijfN4IPkNJUS5OWVNFOklCTS5JUV9SRVNUUl9TVE9DS19DT01QX1BSRVRBWC45OTMuMDcvMDMvMjAyNi4uLlVTRC5IAQAAAN62AQADAAAAAACx+IYhm3zeCNMOv3ijfN4IMENJUS5OWVNFOklCTS5JUV9GSVhFRF9BU1NFVF9UVVJOUy45OTMuMDcvMDMvMjAyNgEAAADetgEAAgAAAAc3LjI2NTkzAQgAAAAFAAAAATEBAAAACjIwODE1MDU0MDEDAAAAAzE2MAIAAAAENDA2NgQAAAABMAcAAAAIMy83</t>
  </si>
  <si>
    <t>LzIwMjYIAAAACjEyLzMxLzIwMTgJAAAAATCFRNkfm3zeCKF+mnijfN4IL0NJUS5OWVNFOklCTS5JUV9FQklUREFfQ0FQRVhfSU5ULjk5My4wNy8wMy8yMDI2AQAAAN62AQACAAAACTE5Ljc4Mjg0OQEIAAAABQAAAAExAQAAAAoyMDgxNTA1NDAxAwAAAAMxNjACAAAABDQxOTEEAAAAATAHAAAACDMvNy8yMDI2CAAAAAoxMi8zMS8yMDE4CQAAAAEwzWvZH5t83gi58Jd4o3zeCEJDSVEuTllTRTpJQk0uSVFfUkVTVFJJQ1RFRF9DQVNIX05PTl9DVVJSRU5ULjk5My4wNy8wMy8yMDI2Li4uVVNELkgBAAAA3rYBAAMAAAAAAF7KAyGbfN4ISwOReKN83ggzQ0lRLk5ZU0U6SUJNLklRX1RPVEFMX0FTU0VUUy45OTMuMDcvMDMvMjAyNi4uLlVTRC5IAQAAAN62AQACAAAABjEyMzM4MgEIAAAABQAAAAExAQAAAAoyMDgxNTA1NDAxAwAAAAMxNjACAAAABDEwMDcEAAAAATAHAAAACDMvNy8yMDI2CAAAAAoxMi8zMS8yMDE4CQAAAAEwz1heIZt83gjeLpt4o3zeCDxDSVEuTllTRTpJQk0uSVFfR1BQRV9FWENMX09QRVJfTEVBU0VTLjk5My4wNy8wMy8yMDI2Li4uVVNELkgBAAAA3rYBAAIAAAAFMzI0NjABCAAAAAUAAAABMQEAAAAKMjA4MTUwNTQwMQMAAAADMTYwAgAAAAU0ODk3NAQAAAABMAcAAAAIMy83LzIwMjYIAAAACjEyLzMxLzIwMTgJAAAAATDMAlohm3zeCKizpXijfN4IOkNJUS5OWVNFOklCTS5JUV9NSU5PUklU</t>
  </si>
  <si>
    <t>WV9JTlRfUkVERUVNLjk5My4wNy8wMy8yMDI2Li4uVVNELkgBAAAA3rYBAAMAAAAAALtnWiGbfN4IbaKceKN83ggvQ0lRLk5ZU0U6SUJNLklRX0xPQU5TX0NGLjk5My4wNy8wMy8yMDI2Li4uVVNELkgBAAAA3rYBAAMAAAAAANMfhyGbfN4IUjPCeKN83ggsQ0lRLk5ZU0U6SUJNLklRX0NBUEVYLjk5My4wNy8wMy8yMDI2Li4uVVNELkgBAAAA3rYBAAIAAAAFLTMzOTUBCAAAAAUAAAABMQEAAAAKMjA4MTUwNTQwMQMAAAADMTYwAgAAAAQyMDIxBAAAAAEwBwAAAAgzLzcvMjAyNggAAAAKMTIvMzEvMjAxOAkAAAABMKQ2hyGbfN4I5wOkeKN83gg1Q0lRLk5ZU0U6SUJNLklRX05FVF9SRU5UQUxfRVhQLjk5My4wNy8wMy8yMDI2Li4uVVNELkgBAAAA3rYBAAMAAAAAAB1nMCKbfN4IM5+xeKN83gg+Q0lRLk5ZU0U6SUJNLklRX0VYUExPUkVfRFJJTExfRVhQX1RPVEFMLjk5My4wNy8wMy8yMDI2Li4uVVNELkgBAAAA3rYBAAMAAAAAACSOMCKbfN4IA1KkeKN83ggxQ0lRLk5ZU0U6SUJNLklRX05FVF9DSEFOR0UuOTkzLjA3LzAzLzIwMjYuLi5VU0QuSAEAAADetgEAAgAAAAQtNjMwAQgAAAAFAAAAATEBAAAACjIwODE1MDU0MDEDAAAAAzE2MAIAAAAEMjA5MwQAAAABMAcAAAAIMy83LzIwMjYIAAAACjEyLzMxLzIwMTgJAAAAATDwXYchm3zeCEjIkHijfN4IO0NJUS5OWVNFOklCTS5JUV9FQklUX0VRX0lOQ19FWENM</t>
  </si>
  <si>
    <t>X1NCQy45OTMuMDcvMDMvMjAyNi4uLlVTRC5IAQAAAN62AQACAAAABTEzNzI4AQgAAAAFAAAAATEBAAAACjIwODE1MDU0MDEDAAAAAzE2MAIAAAAFMjQxMzAEAAAAATAHAAAACDMvNy8yMDI2CAAAAAoxMi8zMS8yMDE4CQAAAAEwq5dmI5t83gi+Cbh4o3zeCDZDSVEuTllTRTpJQk0uSVFfU1RPQ0tfQkFTRURfU0dBLjk5My4wNy8wMy8yMDI2Li4uVVNELkgBAAAA3rYBAAIAAAADMzYxAQgAAAAFAAAAATEBAAAACjIwODE1MDU0MDEDAAAAAzE2MAIAAAAFMjI2NzkEAAAAATAHAAAACDMvNy8yMDI2CAAAAAoxMi8zMS8yMDE4CQAAAAEwsfiGIZt83gjzKqR4o3zeCDVDSVEuTllTRTpJQk0uSVFfU1RPQ0tfQkFTRURfU00uOTkzLjA3LzAzLzIwMjYuLi5VU0QuSAEAAADetgEAAwAAAAAAJI4wIpt83gjzKqR4o3zeCDFDSVEuTllTRTpJQk0uSVFfQ0FTSF9UQVhFUy45OTMuMDcvMDMvMjAyNi4uLlVTRC5IAQAAAN62AQACAAAABDE3NDUBCAAAAAUAAAABMQEAAAAKMjA4MTUwNTQwMQMAAAADMTYwAgAAAAQzMDUzBAAAAAEwBwAAAAgzLzcvMjAyNggAAAAKMTIvMzEvMjAxOAkAAAABMOb2XSGbfN4IlyiseKN83ggyQ0lRLk5ZU0U6SUJNLklRX1NBTEVfUFBFX0NGLjk5My4wNy8wMy8yMDI2Li4uVVNELkgBAAAA3rYBAAIAAAADMjQ4AQgAAAAFAAAAATEBAAAACjIwODE1MDU0MDEDAAAAAzE2MAIAAAAEMjA0MgQAAAAB</t>
  </si>
  <si>
    <t>MAcAAAAIMy83LzIwMjYIAAAACjEyLzMxLzIwMTgJAAAAATCkNochm3zeCP+drHijfN4IPENJUS5OWVNFOklCTS5JUV9ORVRfUkVOVEFMX0VYUF9TVVBQTEUuOTkzLjA3LzAzLzIwMjYuLi5VU0QuSAEAAADetgEAAwAAAAAAHWcwIpt83ggDUqR4o3zeCDNDSVEuTllTRTpJQk0uSVFfRE9fSU5WRVNUX0NGLjk5My4wNy8wMy8yMDI2Li4uVVNELkgBAAAA3rYBAAMAAAAAAPsdXiGbfN4IMo2QeKN83ghNQ0lRLk5ZU0U6SUJNLklRX0xJUVVJREFUSU9OX1ZBTFVFX1BSRUZFUlJFRF9OT05fUkVERUVNLjk5My4wNy8wMy8yMDI2Li4uVVNELkgBAAAA3rYBAAMAAAAAAJ+PAyGbfN4IjF6XeKN83gg1Q0lRLk5ZU0U6SUJNLklRX09USEVSX0NBX1NVUFBMLjk5My4wNy8wMy8yMDI2Li4uVVNELkgBAAAA3rYBAAIAAAAEMjY4NgEIAAAABQAAAAExAQAAAAoyMDgxNTA1NDAxAwAAAAMxNjACAAAABDEwNTUEAAAAATAHAAAACDMvNy8yMDI2CAAAAAoxMi8zMS8yMDE4CQAAAAEw+x1eIZt83gizlql4o3zeCDJDSVEuTllTRTpJQk0uSVFfT1RIRVJfQU1PUlQuOTkzLjA3LzAzLzIwMjYuLi5VU0QuSAEAAADetgEAAwAAAAAA0x+HIZt83gj/nax4o3zeCCxDSVEuTllTRTpJQk0uSVFfRUJJVEEuOTkzLjA3LzAzLzIwMjYuLi5VU0QuSAEAAADetgEAAgAAAAUxNDU3MQEIAAAABQAAAAExAQAAAAoyMDgxNTA1NDAxAwAAAAMxNjAC</t>
  </si>
  <si>
    <t>AAAABjEwMDY4OQQAAAABMAcAAAAIMy83LzIwMjYIAAAACjEyLzMxLzIwMTgJAAAAATCQ8S8im3zeCNU3rnijfN4IQENJUS5OWVNFOklCTS5JUV9ESVNUUklCVVRBQkxFX0NBU0hfU0hBUkVTX0RJTFVURUQuOTkzLjA3LzAzLzIwMjYBAAAA3rYBAAMAAAAAAKhwZiObfN4IhSSweKN83gguQ0lRLk5ZU0U6SUJNLklRX1JVQV9ORVQuOTkzLjA3LzAzLzIwMjYuLi5VU0QuSAEAAADetgEAAwAAAAAAzAJaIZt83ggbK5B4o3zeCDtDSVEuTllTRTpJQk0uSVFfREVGX1RBWF9MSUFCX0NVUlJFTlQuOTkzLjA3LzAzLzIwMjYuLi5VU0QuSAEAAADetgEAAwAAAAAAz1heIZt83gj4GKJ4o3zeCDlDSVEuTllTRTpJQk0uSVFfQ09NTU9OX1BSRUZfRElWX0NGLjk5My4wNy8wMy8yMDI2Li4uVVNELkgBAAAA3rYBAAMAAAAAAPBdhyGbfN4I3wioeKN83gg9Q0lRLk5ZU0U6SUJNLklRX0VCSVREQV9FUV9JTkNfRVhDTF9TQkMuOTkzLjA3LzAzLzIwMjYuLi5VU0QuSAEAAADetgEAAgAAAAUxODIwOAEIAAAABQAAAAExAQAAAAoyMDgxNTA1NDAxAwAAAAMxNjACAAAABTI0MTMxBAAAAAEwBwAAAAgzLzcvMjAyNggAAAAKMTIvMzEvMjAxOAkAAAABMKhwZiObfN4ItdfFeKN83gg4Q0lRLk5ZU0U6SUJNLklRX0lOU19TRVRUTEVfU1VQUExFLjk5My4wNy8wMy8yMDI2Li4uVVNELkgBAAAA3rYBAAMAAAAAACSOMCKbfN4IA1KkeKN8</t>
  </si>
  <si>
    <t>3gg+Q0lRLk5ZU0U6SUJNLklRX0VYQ0lTRV9UQVhFU19FWENMX1NBTEVTLjk5My4wNy8wMy8yMDI2Li4uVVNELkgBAAAA3rYBAAMAAAAAANcYMCKbfN4IYU61eKN83gguQ0lRLk5ZU0U6SUJNLklRX05JX05PUk0uOTkzLjA3LzAzLzIwMjYuLi5VU0QuSAEAAADetgEAAgAAAAc3MDg4Ljc1AQgAAAAFAAAAATEBAAAACjIwODE1MDU0MDEDAAAAAzE2MAIAAAAENDM3OAQAAAABMAcAAAAIMy83LzIwMjYIAAAACjEyLzMxLzIwMTgJAAAAATAmQDAim3zeCHXGsXijfN4IO0NJUS5OWVNFOklCTS5JUV9NSU5PUklUWV9JTlRFUkVTVF9DRi45OTMuMDcvMDMvMjAyNi4uLlVTRC5IAQAAAN62AQADAAAAAADTH4chm3zeCPMqpHijfN4ISkNJUS5OWVNFOklCTS5JUV9PUEVSQVRJTkdfTEVBU0VfTElBQklMSVRJRVNfTk9OQ0FTSC45OTMuMDcvMDMvMjAyNi4uLlVTRC5IAQAAAN62AQADAAAAAAD7HV4hm3zeCDKNkHijfN4IO0NJUS5OWVNFOklCTS5JUV9SRVNUUl9TVE9DS19DT01QX1RBWC45OTMuMDcvMDMvMjAyNi4uLlVTRC5IAQAAAN62AQADAAAAAACx+IYhm3zeCPMqpHijfN4IPENJUS5OWVNFOklCTS5JUV9UT1RBTF9SRVZfQVNfUkVQT1JURUQuOTkzLjA3LzAzLzIwMjYuLi5VU0QuSAEAAADetgEAAgAAAAU3OTU5MQEIAAAABQAAAAExAQAAAAoyMDgxNTA1NDAxAwAAAAMxNjACAAAAAzMzOQQAAAABMAcAAAAIMy83</t>
  </si>
  <si>
    <t>LzIwMjYIAAAACjEyLzMxLzIwMTgJAAAAATDXGDAim3zeCAYJwXijfN4ILUNJUS5OWVNFOklCTS5JUV9SRF9FWFAuOTkzLjA3LzAzLzIwMjYuLi5VU0QuSAEAAADetgEAAgAAAAQ1Mzc5AQgAAAAFAAAAATEBAAAACjIwODE1MDU0MDEDAAAAAzE2MAIAAAADMTAwBAAAAAEwBwAAAAgzLzcvMjAyNggAAAAKMTIvMzEvMjAxOAkAAAABME0VZiObfN4IZ5K5eKN83ggwQ0lRLk5ZU0U6SUJNLklRX0xUX0lOVkVTVC45OTMuMDcvMDMvMjAyNi4uLlVTRC5IAQAAAN62AQACAAAAAzIyNgEIAAAABQAAAAExAQAAAAoyMDgxNTA1NDAxAwAAAAMxNjACAAAABDEwNTQEAAAAATAHAAAACDMvNy8yMDI2CAAAAAoxMi8zMS8yMDE4CQAAAAEwz1heIZt83gjVtaN4o3zeCDtDSVEuTllTRTpJQk0uSVFfQ0hBTkdFX0RFRl9UQVhfVE9UQUwuOTkzLjA3LzAzLzIwMjYuLi5VU0QuSAEAAADetgEAAgAAAAM4NTMBCAAAAAUAAAABMQEAAAAKMjA4MTUwNTQwMQMAAAADMTYwAgAAAAUzMDkyNAQAAAABMAcAAAAIMy83LzIwMjYIAAAACjEyLzMxLzIwMTgJAAAAATDm9l0hm3zeCMWqqXijfN4IOENJUS5OWVNFOklCTS5JUV9JTlZFU1RNRU5UX0lOQ09NRS45OTMuMDcvMDMvMjAyNi4uLlVTRC5IAQAAAN62AQADAAAAAADXGDAim3zeCGdawnijfN4IPENJUS5OWVNFOklCTS5JUV9GSU5fRElWX0xPQU5TX0NVUlJFTlQuOTkzLjA3LzAzLzIw</t>
  </si>
  <si>
    <t>MjYuLi5VU0QuSAEAAADetgEAAgAAAAUyMjM4OAEIAAAABQAAAAExAQAAAAoyMDgxNTA1NDAxAwAAAAMxNjACAAAABDEwMzIEAAAAATAHAAAACDMvNy8yMDI2CAAAAAoxMi8zMS8yMDE4CQAAAAEw+x1eIZt83ghYXq94o3zeCDhDSVEuTllTRTpJQk0uSVFfVE9UQUxfREVCVF9SRVBBSUQuOTkzLjA3LzAzLzIwMjYuLi5VU0QuSAEAAADetgEAAgAAAAUtODUzMwEIAAAABQAAAAExAQAAAAoyMDgxNTA1NDAxAwAAAAMxNjACAAAABDIxNjYEAAAAATAHAAAACDMvNy8yMDI2CAAAAAoxMi8zMS8yMDE4CQAAAAEwpDaHIZt83ghIyJB4o3zeCDVDSVEuTllTRTpJQk0uSVFfQkFTSUNfRVBTX0lOQ0wuOTkzLjA3LzAzLzIwMjYuLi5VU0QuSAEAAADetgEAAgAAAAg5LjU2OTY3MQEIAAAABQAAAAExAQAAAAoyMDgxNTA1NDAxAwAAAAMxNjACAAAAATkEAAAAATAHAAAACDMvNy8yMDI2CAAAAAoxMi8zMS8yMDE4CQAAAAEwqHBmI5t83gjVN654o3zeCDhDSVEuTllTRTpJQk0uSVFfQ0hBTkdFX1VORUFSTl9SRVYuOTkzLjA3LzAzLzIwMjYuLi5VU0QuSAEAAADetgEAAwAAAAAApDaHIZt83gj0lqp4o3zeCDNDSVEuTllTRTpJQk0uSVFfTEVHQUxfU0VUVExFLjk5My4wNy8wMy8yMDI2Li4uVVNELkgBAAAA3rYBAAMAAAAAAFNJZiObfN4IP/LDeKN83gg1Q0lRLk5ZU0U6SUJNLklRX0JBU0lDX0VQU19FWENMLjk5My4wNy8w</t>
  </si>
  <si>
    <t>My8yMDI2Li4uVVNELkgBAAAA3rYBAAIAAAAIOS41NjQxODgBCAAAAAUAAAABMQEAAAAKMjA4MTUwNTQwMQMAAAADMTYwAgAAAAQzMDY0BAAAAAEwBwAAAAgzLzcvMjAyNggAAAAKMTIvMzEvMjAxOAkAAAABMKhwZiObfN4I8rjCeKN83ggpQ0lRLk5ZU0U6SUJNLklRX0ZYLjk5My4wNy8wMy8yMDI2Li4uVVNELkgBAAAA3rYBAAIAAAAELTQ5NQEIAAAABQAAAAExAQAAAAoyMDgxNTA1NDAxAwAAAAMxNjACAAAABDIxNDQEAAAAATAHAAAACDMvNy8yMDI2CAAAAAoxMi8zMS8yMDE4CQAAAAEw8F2HIZt83ghIyJB4o3zeCDZDSVEuTllTRTpJQk0uSVFfVE9UQUxfREVCVF9FQklUREFfQ0FQRVguOTkzLjA3LzAzLzIwMjYBAAAA3rYBAAIAAAAIMy4yMDI5NjQBCAAAAAUAAAABMQEAAAAKMjA4MTUwNTQwMQMAAAADMTYwAgAAAAUyMzMxMwQAAAABMAcAAAAIMy83LzIwMjYIAAAACjEyLzMxLzIwMTgJAAAAATDNa9kfm3zeCOignXijfN4IRENJUS5OWVNFOklCTS5JUV9SVUFfT1BFUkFUSU5HX0xFQVNFX0FDQ1VNX0RFUC45OTMuMDcvMDMvMjAyNi4uLlVTRC5IAQAAAN62AQADAAAAAADMAlohm3zeCBUqnnijfN4IQkNJUS5OWVNFOklCTS5JUV9UT1RBTF9ERUJUX0VYQ0xfT1BFUl9MRUFTRVMuOTkzLjA3LzAzLzIwMjYuLi5VU0QuSAEAAADetgEAAgAAAAU0NTgxMgEIAAAABQAAAAExAQAAAAoyMDgxNTA1NDAxAwAA</t>
  </si>
  <si>
    <t>AAMxNjACAAAABTQ4OTgyBAAAAAEwBwAAAAgzLzcvMjAyNggAAAAKMTIvMzEvMjAxOAkAAAABMLU9WiGbfN4Ie3qYeKN83gg2Q0lRLk5ZU0U6SUJNLklRX0NBU0hfQUNRVUlSRV9DRi45OTMuMDcvMDMvMjAyNi4uLlVTRC5IAQAAAN62AQACAAAABC0xMzkBCAAAAAUAAAABMQEAAAAKMjA4MTUwNTQwMQMAAAADMTYwAgAAAAQyMDU3BAAAAAEwBwAAAAgzLzcvMjAyNggAAAAKMTIvMzEvMjAxOAkAAAABMKQ2hyGbfN4IZcy2eKN83ggxQ0lRLk5ZU0U6SUJNLklRX0VBUk5JTkdfQ08uOTkzLjA3LzAzLzIwMjYuLi5VU0QuSAEAAADetgEAAgAAAAQ4NzIzAQgAAAAFAAAAATEBAAAACjIwODE1MDU0MDEDAAAAAzE2MAIAAAABNwQAAAABMAcAAAAIMy83LzIwMjYIAAAACjEyLzMxLzIwMTgJAAAAATBTSWYjm3zeCJL/x3ijfN4IKkNJUS5OWVNFOklCTS5JUV9SRVYuOTkzLjA3LzAzLzIwMjYuLi5VU0QuSAEAAADetgEAAgAAAAU3Nzk5MgEIAAAABQAAAAExAQAAAAoyMDgxNTA1NDAxAwAAAAMxNjACAAAAAzExMgQAAAABMAcAAAAIMy83LzIwMjYIAAAACjEyLzMxLzIwMTgJAAAAATBNFWYjm3zeCEG7unijfN4IOENJUS5OWVNFOklCTS5JUV9QUk9WX0JBRF9ERUJUU19DRi45OTMuMDcvMDMvMjAyNi4uLlVTRC5IAQAAAN62AQADAAAAAADTH4chm3zeCGSyn3ijfN4IOkNJUS5OWVNFOklCTS5JUV9DQVNIX0lOVEVSRVNU</t>
  </si>
  <si>
    <t>X0ZJTkFOLjk5My4wNy8wMy8yMDI2Li4uVVNELkgBAAAA3rYBAAMAAAAAAOb2XSGbfN4I86CQeKN83gg3Q0lRLk5ZU0U6SUJNLklRX0lOVF9FWFBfSU5DTF9DQVAuOTkzLjA3LzAzLzIwMjYuLi5VU0QuSAEAAADetgEAAgAAAAM3MjYBCAAAAAUAAAABMQEAAAAKMjA4MTUwNTQwMQMAAAADMTYwAgAAAAUyMTg2MQQAAAABMAcAAAAIMy83LzIwMjYIAAAACjEyLzMxLzIwMTgJAAAAATAmQDAim3zeCIHJxHijfN4INUNJUS5OWVNFOklCTS5JUV9UT1RBTF9SRVZfM1lSX0FOTl9DQUdSLjk5My4wNy8wMy8yMDI2AQAAAN62AQACAAAABy0wLjg4NDYBCAAAAAUAAAABMQEAAAAKMjA4MTUwNTQwMQMAAAADMTYwAgAAAAQ0MjIwBAAAAAEwBwAAAAgzLzcvMjAyNggAAAAKMTIvMzEvMjAxOAkAAAABMM1r2R+bfN4IoX6aeKN83gguQ0lRLk5ZU0U6SUJNLklRX0xUX0RFQlRfQ0FQSVRBTC45OTMuMDcvMDMvMjAyNgEAAADetgEAAgAAAAc1Ni43NDgyAQgAAAAFAAAAATEBAAAACjIwODE1MDU0MDEDAAAAAzE2MAIAAAAENDE4NwQAAAABMAcAAAAIMy83LzIwMjYIAAAACjEyLzMxLzIwMTgJAAAAATDNa9kfm3zeCJpoinijfN4IMENJUS5OWVNFOklCTS5JUV9HUF8xWVJfQU5OX0dST1dUSC45OTMuMDcvMDMvMjAyNgEAAADetgEAAgAAAActMC4wMTYzAQgAAAAFAAAAATEBAAAACjIwODE1MDU0MDEDAAAAAzE2MAIAAAAENDE5</t>
  </si>
  <si>
    <t>NQQAAAABMAcAAAAIMy83LzIwMjYIAAAACjEyLzMxLzIwMTgJAAAAATDNa9kfm3zeCOo/inijfN4IM0NJUS5OWVNFOklCTS5JUV9SRVRVUk5fQ09NTU9OX0VRVUlUWS45OTMuMDcvMDMvMjAyNgEAAADetgEAAgAAAAc1MC43Mjk4AQgAAAAFAAAAATEBAAAACjIwODE1MDU0MDEDAAAAAzE2MAIAAAAFMzMzMjAEAAAAATAHAAAACDMvNy8yMDI2CAAAAAoxMi8zMS8yMDE4CQAAAAEwEz/7H5t83giOj4p4o3zeCDpDSVEuTllTRTpJQk0uSVFfU1RfREVCVF9ERVJJVkFUSVZFUy45OTMuMDcvMDMvMjAyNi4uLlVTRC5IAQAAAN62AQADAAAAAAB18QMhm3zeCKlKlnijfN4INUNJUS5OWVNFOklCTS5JUV9BU1NFVFNfTEVWRUxfMy45OTMuMDcvMDMvMjAyNi4uLlVTRC5IAQAAAN62AQADAAAAAACgtgMhm3zeCBktknijfN4IL0NJUS5OWVNFOklCTS5JUV9ORVRfREVCVC45OTMuMDcvMDMvMjAyNi4uLlVTRC5IAQAAAN62AQACAAAABTMzODE1AQgAAAAFAAAAATEBAAAACjIwODE1MDU0MDEDAAAAAzE2MAIAAAAENDM2NAQAAAABMAcAAAAIMy83LzIwMjYIAAAACjEyLzMxLzIwMTgJAAAAATDHU1ohm3zeCMfMmnijfN4IPUNJUS5OWVNFOklCTS5JUV9UT1RBTF9ERUJUX0VYQ0xfTEVBU0VTLjk5My4wNy8wMy8yMDI2Li4uVVNELkgBAAAA3rYBAAIAAAAFNDU3NzEBCAAAAAUAAAABMQEAAAAKMjA4MTUwNTQwMQMAAAADMTYw</t>
  </si>
  <si>
    <t>AgAAAAU0ODk5MgQAAAABMAcAAAAIMy83LzIwMjYIAAAACjEyLzMxLzIwMTgJAAAAATC1PVohm3zeCPgYonijfN4INUNJUS5OWVNFOklCTS5JUV9BU1NFVFNfTEVWRUxfMi45OTMuMDcvMDMvMjAyNi4uLlVTRC5IAQAAAN62AQACAAAABDkwMjYAoLYDIZt83giMXpd4o3zeCDNDSVEuTllTRTpJQk0uSVFfR1dfSU5UQU5fTkVULjk5My4wNy8wMy8yMDI2Li4uVVNELkgBAAAA3rYBAAMAAAAAAHXxAyGbfN4IwKWaeKN83gguQ0lRLk5ZU0U6SUJNLklRX1BFTlNJT04uOTkzLjA3LzAzLzIwMjYuLi5VU0QuSAEAAADetgEAAgAAAAUxNzAwMgEIAAAABQAAAAExAQAAAAoyMDgxNTA1NDAxAwAAAAMxNjACAAAABDEyMTMEAAAAATAHAAAACDMvNy8yMDI2CAAAAAoxMi8zMS8yMDE4CQAAAAEwGoBeIZt83gi5x5F4o3zeCD1DSVEuTllTRTpJQk0uSVFfREVGX1RBWF9BU1NFVFNfQ1VSUkVOVC45OTMuMDcvMDMvMjAyNi4uLlVTRC5IAQAAAN62AQADAAAAAAD7HV4hm3zeCIFlpXijfN4INUNJUS5OWVNFOklCTS5JUV9DSEFOR0VfSU5DX1RBWC45OTMuMDcvMDMvMjAyNi4uLlVTRC5IAQAAAN62AQADAAAAAACkNochm3zeCDE8tHijfN4IN0NJUS5OWVNFOklCTS5JUV9HQUlOX0JBUkdBSU5fQUNRLjk5My4wNy8wMy8yMDI2Li4uVVNELkgBAAAA3rYBAAMAAAAAACSOMCKbfN4IA1KkeKN83gg4Q0lRLk5ZU0U6SUJNLklRX05F</t>
  </si>
  <si>
    <t>VF9SRU5UQUxfRVhQX0ZOLjk5My4wNy8wMy8yMDI2Li4uVVNELkgBAAAA3rYBAAMAAAAAAB1nMCKbfN4IA1KkeKN83ggrQ0lRLk5ZU0U6SUJNLklRX0NBTENfVFlQRV9JUy45OTMuMDcvMDMvMjAyNgEAAADetgEAAwAAAANSRVAAHWcwIpt83gjj/rV4o3zeCDBDSVEuTllTRTpJQk0uSVFfTlVNQkVSX0FEUkhPTERFUlMuOTkzLjA3LzAzLzIwMjYBAAAA3rYBAAMAAAAAAF7KAyGbfN4IAAaceKN83gg1Q0lRLk5ZU0U6SUJNLklRX1RSQURJTkdfQVNTRVRTLjk5My4wNy8wMy8yMDI2Li4uVVNELkgBAAAA3rYBAAMAAAAAAPsdXiGbfN4ITHmQeKN83gg1Q0lRLk5ZU0U6SUJNLklRX0NSRURJVF9MT1NTX0NGLjk5My4wNy8wMy8yMDI2Li4uVVNELkgBAAAA3rYBAAMAAAAAANMfhyGbfN4IXoWveKN83gg3Q0lRLk5ZU0U6SUJNLklRX1RPVEFMX09USEVSX09QRVIuOTkzLjA3LzAzLzIwMjYuLi5VU0QuSAEAAADetgEAAgAAAAUyMzcxOQEIAAAABQAAAAExAQAAAAoyMDgxNTA1NDAxAwAAAAMxNjACAAAAAzM4MAQAAAABMAcAAAAIMy83LzIwMjYIAAAACjEyLzMxLzIwMTgJAAAAATBNFWYjm3zeCJpyrnijfN4IL0NJUS5OWVNFOklCTS5JUV9ESUxVVF9OSS45OTMuMDcvMDMvMjAyNi4uLlVTRC5IAQAAAN62AQACAAAABDg3MTgBCAAAAAUAAAABMQEAAAAKMjA4MTUwNTQwMQMAAAADMTYwAgAAAAQzNTIyBAAAAAEwBwAA</t>
  </si>
  <si>
    <t>AAgzLzcvMjAyNggAAAAKMTIvMzEvMjAxOAkAAAABMCZAMCKbfN4IM5DDeKN83gg0Q0lRLk5ZU0U6SUJNLklRX0NVUlJFTkNZX0dBSU4uOTkzLjA3LzAzLzIwMjYuLi5VU0QuSAEAAADetgEAAgAAAAQtNDM0AQgAAAAFAAAAATEBAAAACjIwODE1MDU0MDEDAAAAAzE2MAIAAAACMzgEAAAAATAHAAAACDMvNy8yMDI2CAAAAAoxMi8zMS8yMDE4CQAAAAEwU0lmI5t83giacq54o3zeCD9DSVEuTllTRTpJQk0uSVFfQUNDVU1fQU1PUlRfSU5UQU5fQVNTRVRTLjk5My4wNy8wMy8yMDI2Li4uVVNELkgBAAAA3rYBAAIAAAAFLTI3NzIBCAAAAAUAAAABMQEAAAAKMjA4MTUwNTQwMQMAAAADMTYwAgAAAAUyNDMzMQQAAAABMAcAAAAIMy83LzIwMjYIAAAACjEyLzMxLzIwMTgJAAAAATB18QMhm3zeCAh5nnijfN4ILUNJUS5OWVNFOklCTS5JUV9SRVNUQVRFTUVOVF9CUy45OTMuMDcvMDMvMjAyNgEAAADetgEAAwAAAAJOQwCfGAQhm3zeCMtno3ijfN4ITENJUS5OWVNFOklCTS5JUV9MSUFCSUxJVElFU19ORVRUSU5HX09USEVSX0FESlVTVE1FTlRTLjk5My4wNy8wMy8yMDI2Li4uVVNELkgBAAAA3rYBAAMAAAAAAKC2AyGbfN4IqUqWeKN83ggvQ0lRLk5ZU0U6SUJNLklRX1NPRlRXQVJFLjk5My4wNy8wMy8yMDI2Li4uVVNELkgBAAAA3rYBAAMAAAAAALtnWiGbfN4ImtSSeKN83ggyQ0lRLk5ZU0U6SUJNLklRX09USEVS</t>
  </si>
  <si>
    <t>X0lOVEFOLjk5My4wNy8wMy8yMDI2Li4uVVNELkgBAAAA3rYBAAIAAAAEMzA4NwEIAAAABQAAAAExAQAAAAoyMDgxNTA1NDAxAwAAAAMxNjACAAAABDEwNDAEAAAAATAHAAAACDMvNy8yMDI2CAAAAAoxMi8zMS8yMDE4CQAAAAEwz1heIZt83ghVu6h4o3zeCC5DSVEuTllTRTpJQk0uSVFfRUJJVERBUi45OTMuMDcvMDMvMjAyNi4uLlVTRC5IAQAAAN62AQADAAAAAADXGDAim3zeCFH8r3ijfN4IOUNJUS5OWVNFOklCTS5JUV9ESVNUUklCVVRBQkxFX0NBU0guOTkzLjA3LzAzLzIwMjYuLi5VU0QuSAEAAADetgEAAwAAAAAAJkAwIpt83giqxMd4o3zeCDRDSVEuTllTRTpJQk0uSVFfRUJJVF9FWENMX1NCQy45OTMuMDcvMDMvMjAyNi4uLlVTRC5IAQAAAN62AQACAAAABTEzNzI4AQgAAAAFAAAAATEBAAAACjIwODE1MDU0MDEDAAAAAzE2MAIAAAAFMjQxMzQEAAAAATAHAAAACDMvNy8yMDI2CAAAAAoxMi8zMS8yMDE4CQAAAAEwkPEvIpt83ggzkMN4o3zeCCtDSVEuTllTRTpJQk0uSVFfQkFTSUNfV0VJR0hULjk5My4wNy8wMy8yMDI2AQAAAN62AQACAAAACjkxMi4wNDgwNzIAqHBmI5t83gjVN654o3zeCD9DSVEuTllTRTpJQk0uSVFfSU1QVVRfT1BFUl9MRUFTRV9JTlRfRVhQLjk5My4wNy8wMy8yMDI2Li4uVVNELkgBAAAA3rYBAAMAAAAAACSOMCKbfN4IA1KkeKN83ggyQ0lRLk5ZU0U6SUJNLklRX0lOU19E</t>
  </si>
  <si>
    <t>SVZfRVhQLjk5My4wNy8wMy8yMDI2Li4uVVNELkgBAAAA3rYBAAMAAAAAAE0VZiObfN4ITBnEeKN83ggwQ0lRLk5ZU0U6SUJNLklRX0RJVl9TSEFSRS45OTMuMDcvMDMvMjAyNi4uLlVTRC5IAQAAAN62AQACAAAABDYuMjEBCAAAAAUAAAABMQEAAAAKMjA4MTUwNTQwMQMAAAADMTYwAgAAAAQzMDU4BAAAAAEwBwAAAAgzLzcvMjAyNggAAAAKMTIvMzEvMjAxOAkAAAABMKhwZiObfN4I11jAeKN83ghCQ0lRLk5ZU0U6SUJNLklRX1NBTEVfUFJPQ0VFRFNfUkVOVEFMX0FTU0VUUy45OTMuMDcvMDMvMjAyNi4uLlVTRC5IAQAAAN62AQADAAAAAADm9l0hm3zeCPOgkHijfN4INkNJUS5OWVNFOklCTS5JUV9BU1NFVF9XUklURURPV04uOTkzLjA3LzAzLzIwMjYuLi5VU0QuSAEAAADetgEAAwAAAAAAU0lmI5t83giacq54o3zeCDtDSVEuTllTRTpJQk0uSVFfRklOX0RJVl9ERUJUX0NVUlJFTlQuOTkzLjA3LzAzLzIwMjYuLi5VU0QuSAEAAADetgEAAwAAAAAAz1heIZt83gggEq14o3zeCDdDSVEuTllTRTpJQk0uSVFfRklOX0RJVl9MT0FOU19MVC45OTMuMDcvMDMvMjAyNi4uLlVTRC5IAQAAAN62AQACAAAABDkxNDgBCAAAAAUAAAABMQEAAAAKMjA4MTUwNTQwMQMAAAADMTYwAgAAAAQxMDMzBAAAAAEwBwAAAAgzLzcvMjAyNggAAAAKMTIvMzEvMjAxOAkAAAABMM9YXiGbfN4IUlKQeKN83gg6Q0lRLk5ZU0U6SUJN</t>
  </si>
  <si>
    <t>LklRX1RBWF9CRU5FRklUX09QVElPTlMuOTkzLjA3LzAzLzIwMjYuLi5VU0QuSAEAAADetgEAAwAAAAAA0x+HIZt83ghk2LB4o3zeCDpDSVEuTllTRTpJQk0uSVFfT1RIRVJfVU5VU1VBTF9TVVBQTC45OTMuMDcvMDMvMjAyNi4uLlVTRC5IAQAAAN62AQADAAAAAABTSWYjm3zeCNU3rnijfN4ISENJUS5OWVNFOklCTS5JUV9MVF9QT1JUSU9OX09QRVJfTEVBU0VfTElBQklMSVRJRVMuOTkzLjA3LzAzLzIwMjYuLi5VU0QuSAEAAADetgEAAwAAAAAAtT1aIZt83gjHzJp4o3zeCDVDSVEuTllTRTpJQk0uSVFfRElMVVRfRVBTX0lOQ0wuOTkzLjA3LzAzLzIwMjYuLi5VU0QuSAEAAADetgEAAgAAAAg5LjUxOTY0NAEIAAAABQAAAAExAQAAAAoyMDgxNTA1NDAxAwAAAAMxNjACAAAAATgEAAAAATAHAAAACDMvNy8yMDI2CAAAAAoxMi8zMS8yMDE4CQAAAAEwqHBmI5t83gi118V4o3zeCCpDSVEuTllTRTpJQk0uSVFfRUJJVF9NQVJHSU4uOTkzLjA3LzAzLzIwMjYBAAAA3rYBAAIAAAAHMTYuNjA3NAEIAAAABQAAAAExAQAAAAoyMDgxNTA1NDAxAwAAAAMxNjACAAAABDQwNTMEAAAAATAHAAAACDMvNy8yMDI2CAAAAAoxMi8zMS8yMDE4CQAAAAEw51L7H5t83gh1j5J4o3zeCDRDSVEuTllTRTpJQk0uSVFfTkVUX0RFQlRfRUJJVERBX0NBUEVYLjk5My4wNy8wMy8yMDI2AQAAAN62AQACAAAACDIuMzY0MTg5AQgAAAAF</t>
  </si>
  <si>
    <t>AAAAATEBAAAACjIwODE1MDU0MDEDAAAAAzE2MAIAAAAFMjMzMTQEAAAAATAHAAAACDMvNy8yMDI2CAAAAAoxMi8zMS8yMDE4CQAAAAEwzWvZH5t83giayZh4o3zeCDJDSVEuTllTRTpJQk0uSVFfRUJJVERBXzVZUl9BTk5fQ0FHUi45OTMuMDcvMDMvMjAyNgEAAADetgEAAgAAAActNy4xODkzAQgAAAAFAAAAATEBAAAACjIwODE1MDU0MDEDAAAAAzE2MAIAAAAENDIzNQQAAAABMAcAAAAIMy83LzIwMjYIAAAACjEyLzMxLzIwMTgJAAAAATCgptkfm3zeCOyOj3ijfN4IL0NJUS5OWVNFOklCTS5JUV9HUk9TU19HVy45OTMuMDcvMDMvMjAyNi4uLlVTRC5IAQAAAN62AQADAAAAAAB18QMhm3zeCMClmnijfN4IOkNJUS5OWVNFOklCTS5JUV9MSUFCSUxJVElFU19MRVZFTF8xLjk5My4wNy8wMy8yMDI2Li4uVVNELkgBAAAA3rYBAAMAAAAAAKC2AyGbfN4IHXGTeKN83gg0Q0lRLk5ZU0U6SUJNLklRX09SREVSX0JBQ0tMT0cuOTkzLjA3LzAzLzIwMjYuLi5VU0QuSAEAAADetgEAAwAAAAAAdfEDIZt83gh1j5J4o3zeCDxDSVEuTllTRTpJQk0uSVFfVE9UQUxfT1VUU1RBTkRJTkdfRklMSU5HX0RBVEUuOTkzLjA3LzAzLzIwMjYBAAAA3rYBAAIAAAAKODg5Ljg2NjI1NgEEAAAABQAAAAE1AQAAAAoyMDgxNTA1NDAxAgAAAAUyNDE1MwYAAAABMLU9WiGbfN4Ix8yaeKN83gg+Q0lRLk5ZU0U6SUJNLklRX0VNUExPWUVF</t>
  </si>
  <si>
    <t>U19VTkRFUl9VTklPTl9DT05UUkFDVFMuOTkzLjA3LzAzLzIwMjYBAAAA3rYBAAMAAAAAAF7KAyGbfN4IdPWZeKN83ggwQ0lRLk5ZU0U6SUJNLklRX0lOVEFOX05FVC45OTMuMDcvMDMvMjAyNi4uLlVTRC5IAQAAAN62AQACAAAABDMwODcBCAAAAAUAAAABMQEAAAAKMjA4MTUwNTQwMQMAAAADMTYwAgAAAAU0ODk2MgQAAAABMAcAAAAIMy83LzIwMjYIAAAACjEyLzMxLzIwMTgJAAAAATB18QMhm3zeCHWPknijfN4IP0NJUS5OWVNFOklCTS5JUV9PUEVSQVRJTkdfTEVBU0VfUEFZTUVOVFMuOTkzLjA3LzAzLzIwMjYuLi5VU0QuSAEAAADetgEAAwAAAAAA+x1eIZt83ggyjZB4o3zeCDpDSVEuTllTRTpJQk0uSVFfTElBQklMSVRJRVNfTEVWRUxfMi45OTMuMDcvMDMvMjAyNi4uLlVTRC5IAQAAAN62AQACAAAABTM2OTMxAKC2AyGbfN4I7lupeKN83gg4Q0lRLk5ZU0U6SUJNLklRX0RFRl9UQVhfQVNTRVRTX0xULjk5My4wNy8wMy8yMDI2Li4uVVNELkgBAAAA3rYBAAIAAAAENTIxNgEIAAAABQAAAAExAQAAAAoyMDgxNTA1NDAxAwAAAAMxNjACAAAABDEwMjYEAAAAATAHAAAACDMvNy8yMDI2CAAAAAoxMi8zMS8yMDE4CQAAAAEwz1heIZt83gjj25F4o3zeCDxDSVEuTllTRTpJQk0uSVFfQ0hBTkdFX1RSQURJTkdfQVNTRVRTLjk5My4wNy8wMy8yMDI2Li4uVVNELkgBAAAA3rYBAAMAAAAAANMfhyGbfN4IvMmm</t>
  </si>
  <si>
    <t>eKN83gg6Q0lRLk5ZU0U6SUJNLklRX0lOQ19UQVhfUEFZX0NVUlJFTlQuOTkzLjA3LzAzLzIwMjYuLi5VU0QuSAEAAADetgEAAgAAAAQzMDQ2AQgAAAAFAAAAATEBAAAACjIwODE1MDU0MDEDAAAAAzE2MAIAAAAEMTA5NAQAAAABMAcAAAAIMy83LzIwMjYIAAAACjEyLzMxLzIwMTgJAAAAATDPWF4hm3zeCJkZpnijfN4IMkNJUS5OWVNFOklCTS5JUV9DQVNIX0lOVkVTVC45OTMuMDcvMDMvMjAyNi4uLlVTRC5IAQAAAN62AQACAAAABS00OTEzAQgAAAAFAAAAATEBAAAACjIwODE1MDU0MDEDAAAAAzE2MAIAAAAEMjAwNQQAAAABMAcAAAAIMy83LzIwMjYIAAAACjEyLzMxLzIwMTgJAAAAATCkNochm3zeCEjIkHijfN4ILkNJUS5OWVNFOklCTS5JUV9QRVJJT0RMRU5HVEhfSVMuOTkzLjA3LzAzLzIwMjYBAAAA3rYBAAEAAAACMTIAqHBmI5t83gjA68d4o3zeCDdDSVEuTllTRTpJQk0uSVFfU1RPQ0tfQkFTRURfQ09HUy45OTMuMDcvMDMvMjAyNi4uLlVTRC5IAQAAAN62AQACAAAAAjgyAQgAAAAFAAAAATEBAAAACjIwODE1MDU0MDEDAAAAAzE2MAIAAAAFMjI2NzQEAAAAATAHAAAACDMvNy8yMDI2CAAAAAoxMi8zMS8yMDE4CQAAAAEwJI4wIpt83gjzKqR4o3zeCDBDSVEuTllTRTpJQk0uSVFfRElWRVNUX0NGLjk5My4wNy8wMy8yMDI2Li4uVVNELkgBAAAA3rYBAAMAAAAAAKQ2hyGbfN4ISMiQeKN83ggzQ0lR</t>
  </si>
  <si>
    <t>Lk5ZU0U6SUJNLklRX09USEVSX1JFTlRBTC45OTMuMDcvMDMvMjAyNi4uLlVTRC5IAQAAAN62AQADAAAAAAAdZzAim3zeCKIJu3ijfN4INkNJUS5OWVNFOklCTS5JUV9FWFRSQV9BQ0NfSVRFTVMuOTkzLjA3LzAzLzIwMjYuLi5VU0QuSAEAAADetgEAAwAAAAAAU0lmI5t83ggxu7d4o3zeCDtDSVEuTllTRTpJQk0uSVFfT1RIRVJfVU5VU1VBTF9TVVBQTEUuOTkzLjA3LzAzLzIwMjYuLi5VU0QuSAEAAADetgEAAwAAAAAAJI4wIpt83ggDUqR4o3zeCC9DSVEuTllTRTpJQk0uSVFfRVBTX05PUk0uOTkzLjA3LzAzLzIwMjYuLi5VU0QuSAEAAADetgEAAgAAAAg3Ljc3MjM0MgEIAAAABQAAAAExAQAAAAoyMDgxNTA1NDAxAwAAAAMxNjACAAAABDQzNzkEAAAAATAHAAAACDMvNy8yMDI2CAAAAAoxMi8zMS8yMDE4CQAAAAEwqHBmI5t83gjVN654o3zeCDhDSVEuTllTRTpJQk0uSVFfRkVFU19PVEhFUl9JTkNPTUUuOTkzLjA3LzAzLzIwMjYuLi5VU0QuSAEAAADetgEAAwAAAAAA1xgwIpt83ghCtLh4o3zeCC5DSVEuTllTRTpJQk0uSVFfSU5DX1RBWC45OTMuMDcvMDMvMjAyNi4uLlVTRC5IAQAAAN62AQACAAAABDI2MTkBCAAAAAUAAAABMQEAAAAKMjA4MTUwNTQwMQMAAAADMTYwAgAAAAI3NQQAAAABMAcAAAAIMy83LzIwMjYIAAAACjEyLzMxLzIwMTgJAAAAATBTSWYjm3zeCNU3rnijfN4IMENJUS5OWVNFOklC</t>
  </si>
  <si>
    <t>TS5JUV9EQV9FQklUREEuOTkzLjA3LzAzLzIwMjYuLi5VU0QuSAEAAADetgEAAgAAAAQ0NDgwAQgAAAAFAAAAATEBAAAACjIwODE1MDU0MDEDAAAAAzE2MAIAAAAEMjIwNgQAAAABMAcAAAAIMy83LzIwMjYIAAAACjEyLzMxLzIwMTgJAAAAATAmQDAim3zeCOqMpHijfN4INkNJUS5OWVNFOklCTS5JUV9JTlRFUkVTVF9JTkNPTUUuOTkzLjA3LzAzLzIwMjYuLi5VU0QuSAEAAADetgEAAwAAAAAA1xgwIpt83gi2J8V4o3zeCDtDSVEuTllTRTpJQk0uSVFfV0FSUkFOVFlfTElBQklMSVRJRVMuOTkzLjA3LzAzLzIwMjYuLi5VU0QuSAEAAADetgEAAwAAAAAAdfEDIZt83gjApZp4o3zeCEBDSVEuTllTRTpJQk0uSVFfREVSSVZBVElWRV9UUkFESU5HX0FTU0VUUy45OTMuMDcvMDMvMjAyNi4uLlVTRC5IAQAAAN62AQADAAAAAAB18QMhm3zeCCe2j3ijfN4ISENJUS5OWVNFOklCTS5JUV9HRU5FUkFMX1BBUlRORVJfTUlOT1JJVFlfSU5URVJFU1QuOTkzLjA3LzAzLzIwMjYuLi5VU0QuSAEAAADetgEAAwAAAAAA8o5aIZt83ggL9ZV4o3zeCD5DSVEuTllTRTpJQk0uSVFfUlVBX0NBUElUQUxfTEVBU0VfR1JPU1MuOTkzLjA3LzAzLzIwMjYuLi5VU0QuSAEAAADetgEAAwAAAAAAzAJaIZt83gh0Q5p4o3zeCDBDSVEuTllTRTpJQk0uSVFfQ0hBTkdFX0FQLjk5My4wNy8wMy8yMDI2Li4uVVNELkgBAAAA3rYBAAIAAAAD</t>
  </si>
  <si>
    <t>MTI2AQgAAAAFAAAAATEBAAAACjIwODE1MDU0MDEDAAAAAzE2MAIAAAAEMjAxNwQAAAABMAcAAAAIMy83LzIwMjYIAAAACjEyLzMxLzIwMTgJAAAAATCkNochm3zeCF18onijfN4IOENJUS5OWVNFOklCTS5JUV9TVE9DS19CQVNFRF9PVEhFUi45OTMuMDcvMDMvMjAyNi4uLlVTRC5IAQAAAN62AQADAAAAAACx+IYhm3zeCPMqpHijfN4IK0NJUS5OWVNFOklCTS5JUV9DQUxDX1RZUEVfQlMuOTkzLjA3LzAzLzIwMjYBAAAA3rYBAAMAAAADUlVQAJ8YBCGbfN4IwKWaeKN83gg5Q0lRLk5ZU0U6SUJNLklRX0ZJTl9ESVZfREVCVF9UT1RBTC45OTMuMDcvMDMvMjAyNi4uLlVTRC5IAQAAAN62AQACAAAABTMxMjI3AQgAAAAFAAAAATEBAAAACjIwODE1MDU0MDEDAAAAAzE2MAIAAAAFMjQ1MTYEAAAAATAHAAAACDMvNy8yMDI2CAAAAAoxMi8zMS8yMDE4CQAAAAEwXsoDIZt83ggKFqB4o3zeCCtDSVEuTllTRTpJQk0uSVFfTEFORC45OTMuMDcvMDMvMjAyNi4uLlVTRC5IAQAAAN62AQACAAAAAzQ0NwEIAAAABQAAAAExAQAAAAoyMDgxNTA1NDAxAwAAAAMxNjACAAAABDMwOTgEAAAAATAHAAAACDMvNy8yMDI2CAAAAAoxMi8zMS8yMDE4CQAAAAEwu2daIZt83gi/z5R4o3zeCDNDSVEuTllTRTpJQk0uSVFfQU1PUlRfRElDX0NGLjk5My4wNy8wMy8yMDI2Li4uVVNELkgBAAAA3rYBAAMAAAAAAOb2XSGbfN4I86CQeKN8</t>
  </si>
  <si>
    <t>3gg0Q0lRLk5ZU0U6SUJNLklRX0VRVUlUWV9NRVRIT0QuOTkzLjA3LzAzLzIwMjYuLi5VU0QuSAEAAADetgEAAgAAAAMxOTIBCAAAAAUAAAABMQEAAAAKMjA4MTUwNTQwMQMAAAADMTYwAgAAAAQzMDYzBAAAAAEwBwAAAAgzLzcvMjAyNggAAAAKMTIvMzEvMjAxOAkAAAABMLtnWiGbfN4I7/uSeKN83gg4Q0lRLk5ZU0U6SUJNLklRX1RPVEFMX09QRVJfTEVBU0VTLjk5My4wNy8wMy8yMDI2Li4uVVNELkgBAAAA3rYBAAMAAAAAALU9WiGbfN4INQCUeKN83gg5Q0lRLk5ZU0U6SUJNLklRX0FTU0VUX1dSSVRFRE9XTl9DRi45OTMuMDcvMDMvMjAyNi4uLlVTRC5IAQAAAN62AQADAAAAAADTH4chm3zeCICNxnijfN4IOENJUS5OWVNFOklCTS5JUV9UT1RBTF9ESVZfUEFJRF9DRi45OTMuMDcvMDMvMjAyNi4uLlVTRC5IAQAAAN62AQACAAAABS01NjY2AQgAAAAFAAAAATEBAAAACjIwODE1MDU0MDEDAAAAAzE2MAIAAAAEMjAyMgQAAAABMAcAAAAIMy83LzIwMjYIAAAACjEyLzMxLzIwMTgJAAAAATDwXYchm3zeCEjIkHijfN4IOkNJUS5OWVNFOklCTS5JUV9OT05DQVNIX1BFTlNJT05fRVhQLjk5My4wNy8wMy8yMDI2Li4uVVNELkgBAAAA3rYBAAIAAAAEMTQzMAEIAAAABQAAAAExAQAAAAoyMDgxNTA1NDAxAwAAAAMxNjACAAAABTIxNjc4BAAAAAEwBwAAAAgzLzcvMjAyNggAAAAKMTIvMzEvMjAxOAkAAAABMCZA</t>
  </si>
  <si>
    <t>MCKbfN4I4/61eKN83gg9Q0lRLk5ZU0U6SUJNLklRX05BVFVSQUxfUkVTT1VSQ0VTX0NPU1QuOTkzLjA3LzAzLzIwMjYuLi5VU0QuSAEAAADetgEAAwAAAAAAu2daIZt83gjAjqN4o3zeCDRDSVEuTllTRTpJQk0uSVFfVU5FQVJOX1JFVl9MVC45OTMuMDcvMDMvMjAyNi4uLlVTRC5IAQAAAN62AQACAAAABDM0NDUBCAAAAAUAAAABMQEAAAAKMjA4MTUwNTQwMQMAAAADMTYwAgAAAAQxMjU2BAAAAAEwBwAAAAgzLzcvMjAyNggAAAAKMTIvMzEvMjAxOAkAAAABMBqAXiGbfN4IoX6aeKN83ggyQ0lRLk5ZU0U6SUJNLklRX0lOVF9FWFBfTFRELjk5My4wNy8wMy8yMDI2Li4uVVNELkgBAAAA3rYBAAMAAAAAACZAMCKbfN4IQR25eKN83gg5Q0lRLk5ZU0U6SUJNLklRX1NUT0NLX09QVElPTlNfQ09NUC45OTMuMDcvMDMvMjAyNi4uLlVTRC5IAQAAAN62AQADAAAAAACx+IYhm3zeCPMqpHijfN4IKUNJUS5OWVNFOklCTS5JUV9ETy45OTMuMDcvMDMvMjAyNi4uLlVTRC5IAQAAAN62AQACAAAAATUBCAAAAAUAAAABMQEAAAAKMjA4MTUwNTQwMQMAAAADMTYwAgAAAAI0MAQAAAABMAcAAAAIMy83LzIwMjYIAAAACjEyLzMxLzIwMTgJAAAAATBTSWYjm3zeCNU3rnijfN4IPUNJUS5OWVNFOklCTS5JUV9PVEhFUl9JTlZFU1RfQUNUX1NVUFBMLjk5My4wNy8wMy8yMDI2Li4uVVNELkgBAAAA3rYBAAIAAAACLTEBCAAAAAUA</t>
  </si>
  <si>
    <t>AAABMQEAAAAKMjA4MTUwNTQwMQMAAAADMTYwAgAAAAQyMDUxBAAAAAEwBwAAAAgzLzcvMjAyNggAAAAKMTIvMzEvMjAxOAkAAAABMKQ2hyGbfN4IlyiseKN83ghIQ0lRLk5ZU0U6SUJNLklRX0lOVEVSRVNUX0VYUF9MRUFTRV9MSUFCSUxJVFlfREVCVC45OTMuMDcvMDMvMjAyNi4uLlVTRC5IAQAAAN62AQADAAAAAAAmQDAim3zeCMZvx3ijfN4IKUNJUS5OWVNFOklCTS5JUV9FQklUREFfSU5ULjk5My4wNy8wMy8yMDI2AQAAAN62AQACAAAACTI0LjQ3ODU2MQEIAAAABQAAAAExAQAAAAoyMDgxNTA1NDAxAwAAAAMxNjACAAAABDQxOTAEAAAAATAHAAAACDMvNy8yMDI2CAAAAAoxMi8zMS8yMDE4CQAAAAEwzWvZH5t83ggL35t4o3zeCDBDSVEuTllTRTpJQk0uSVFfRUJJVF8zWVJfQU5OX0NBR1IuOTkzLjA3LzAzLzIwMjYBAAAA3rYBAAIAAAAHLTcuMTU3OQEIAAAABQAAAAExAQAAAAoyMDgxNTA1NDAxAwAAAAMxNjACAAAABDQyMjMEAAAAATAHAAAACDMvNy8yMDI2CAAAAAoxMi8zMS8yMDE4CQAAAAEwoKbZH5t83gjqP4p4o3zeCDxDSVEuTllTRTpJQk0uSVFfRklOX0RJVl9MVF9ERUJUX1RPVEFMLjk5My4wNy8wMy8yMDI2Li4uVVNELkgBAAAA3rYBAAIAAAAFMzEyMjcBCAAAAAUAAAABMQEAAAAKMjA4MTUwNTQwMQMAAAADMTYwAgAAAAUyNDUxNQQAAAABMAcAAAAIMy83LzIwMjYIAAAACjEyLzMxLzIw</t>
  </si>
  <si>
    <t>MTgJAAAAATBeygMhm3zeCIxel3ijfN4IJkNJUS5OWVNFOklCTS5JUV9aX1NDT1JFLjk5My4wNy8wMy8yMDI2AQAAAN62AQACAAAACDMuNjU0OTg2AQgAAAAFAAAAATEBAAAACjIwODE1MDU0MDEDAAAAAzE2MAIAAAAGMTAwMTIzBAAAAAEwBwAAAAgzLzcvMjAyNggAAAAKMTIvMzEvMjAxOAkAAAABMM1r2R+bfN4I6j+KeKN83ggwQ0lRLk5ZU0U6SUJNLklRX1RPVEFMX0RFQlRfRVFVSVRZLjk5Mi4wNy8wMy8yMDI2AQAAAN62AQACAAAABzI2NC4zNjEBCAAAAAUAAAABMQEAAAAKMjAxNzE2NDI0NAMAAAADMTYwAgAAAAQ0MDM0BAAAAAEwBwAAAAgzLzcvMjAyNggAAAAKMTIvMzEvMjAxNwkAAAABMM1r2R+bfN4IayWXeKN83gg9Q0lRLk5ZU0U6SUJNLklRX0NPTlRJTkdFTlRfTElBQklMSVRJRVMuOTkyLjA3LzAzLzIwMjYuLi5VU0QuSAEAAADetgEAAwAAAAAAdfEDIZt83gjuW6l4o3zeCDRDSVEuTllTRTpJQk0uSVFfT1RIRVJfTElBQl9MVC45OTIuMDcvMDMvMjAyNi4uLlVTRC5IAQAAAN62AQACAAAABDkzODYBCAAAAAUAAAABMQEAAAAKMjAxNzE2NDI0NAMAAAADMTYwAgAAAAQxMDYyBAAAAAEwBwAAAAgzLzcvMjAyNggAAAAKMTIvMzEvMjAxNwkAAAABMMwCWiGbfN4IQyeUeKN83gg4Q0lRLk5ZU0U6SUJNLklRX0ZJTl9ESVZfU1RfSU5WRVNULjk5Mi4wNy8wMy8yMDI2Li4uVVNELkgBAAAA3rYBAAMA</t>
  </si>
  <si>
    <t>AAAAAF7KAyGbfN4IaqiUeKN83ghNQ0lRLk5ZU0U6SUJNLklRX0NVUlJFTlRfUE9SVElPTl9PUEVSX0xFQVNFX0xJQUJJTElUSUVTLjk5Mi4wNy8wMy8yMDI2Li4uVVNELkgBAAAA3rYBAAMAAAAAAMwCWiGbfN4I7/uSeKN83gg+Q0lRLk5ZU0U6SUJNLklRX01JTk9SSVRZX0lOVEVSRVNUX1RPVEFMLjk5Mi4wNy8wMy8yMDI2Li4uVVNELkgBAAAA3rYBAAIAAAADMTMxAQgAAAAFAAAAATEBAAAACjIwMTcxNjQyNDQDAAAAAzE2MAIAAAAEMTMxMgQAAAABMAcAAAAIMy83LzIwMjYIAAAACjEyLzMxLzIwMTcJAAAAATDHU1ohm3zeCCXZk3ijfN4INUNJUS5OWVNFOklCTS5JUV9UUkFESU5HX0FTU0VUUy45OTIuMDcvMDMvMjAyNi4uLlVTRC5IAQAAAN62AQACAAAAATIBCAAAAAUAAAABMQEAAAAKMjAxNzE2NDI0NAMAAAADMTYwAgAAAAQxMjQ0BAAAAAEwBwAAAAgzLzcvMjAyNggAAAAKMTIvMzEvMjAxNwkAAAABMPsdXiGbfN4IiCmheKN83ghAQ0lRLk5ZU0U6SUJNLklRX1JVQV9PUEVSQVRJTkdfTEVBU0VfR1JPU1MuOTkyLjA3LzAzLzIwMjYuLi5VU0QuSAEAAADetgEAAwAAAAAAzAJaIZt83ghDJ5R4o3zeCD1DSVEuTllTRTpJQk0uSVFfVE9UQUxfREVCVF9FWENMX0xFQVNFUy45OTIuMDcvMDMvMjAyNi4uLlVTRC5IAQAAAN62AQACAAAABTQ2ODU4AQgAAAAFAAAAATEBAAAACjIwMTcxNjQyNDQDAAAAAzE2</t>
  </si>
  <si>
    <t>MAIAAAAFNDg5OTIEAAAAATAHAAAACDMvNy8yMDI2CAAAAAoxMi8zMS8yMDE3CQAAAAEwtT1aIZt83gjXjJF4o3zeCDZDSVEuTllTRTpJQk0uSVFfUkVTVFJJQ1RFRF9DQVNILjk5Mi4wNy8wMy8yMDI2Li4uVVNELkgBAAAA3rYBAAIAAAADMjYyAQgAAAAFAAAAATEBAAAACjIwMTcxNjQyNDQDAAAAAzE2MAIAAAAEMTEwNAQAAAABMAcAAAAIMy83LzIwMjYIAAAACjEyLzMxLzIwMTcJAAAAATD7HV4hm3zeCGXMtnijfN4INkNJUS5OWVNFOklCTS5JUV9DQVNIX1RBWEVTX09QRVIuOTkyLjA3LzAzLzIwMjYuLi5VU0QuSAEAAADetgEAAwAAAAAA5vZdIZt83ghNi594o3zeCCpDSVEuTllTRTpJQk0uSVFfRUJJVF9NQVJHSU4uOTkyLjA3LzAzLzIwMjYBAAAA3rYBAAIAAAAHMTQuNzYxMwEIAAAABQAAAAExAQAAAAoyMDE3MTY0MjQ0AwAAAAMxNjACAAAABDQwNTMEAAAAATAHAAAACDMvNy8yMDI2CAAAAAoxMi8zMS8yMDE3CQAAAAEw51L7H5t83ggESpN4o3zeCC9DSVEuTllTRTpJQk0uSVFfRVBTXzNZUl9BTk5fQ0FHUi45OTIuMDcvMDMvMjAyNgEAAADetgEAAgAAAAgtMjYuNzAyMwEIAAAABQAAAAExAQAAAAoyMDE3MTY0MjQ0AwAAAAMxNjACAAAABDQyMjYEAAAAATAHAAAACDMvNy8yMDI2CAAAAAoxMi8zMS8yMDE3CQAAAAEwoKbZH5t83giOj4p4o3zeCC5DSVEuTllTRTpJQk0uSVFfTFRfREVCVF9DQVBJ</t>
  </si>
  <si>
    <t>VEFMLjk5Mi4wNy8wMy8yMDI2AQAAAN62AQACAAAABjYxLjczNgEIAAAABQAAAAExAQAAAAoyMDE3MTY0MjQ0AwAAAAMxNjACAAAABDQxODcEAAAAATAHAAAACDMvNy8yMDI2CAAAAAoxMi8zMS8yMDE3CQAAAAEwzWvZH5t83gh5o4p4o3zeCDtDSVEuTllTRTpJQk0uSVFfV0FSUkFOVFlfTElBQklMSVRJRVMuOTkyLjA3LzAzLzIwMjYuLi5VU0QuSAEAAADetgEAAwAAAAAAdfEDIZt83ggABpx4o3zeCDNDSVEuTllTRTpJQk0uSVFfVE9UQUxfTEVBU0VTLjk5Mi4wNy8wMy8yMDI2Li4uVVNELkgBAAAA3rYBAAMAAAAAALU9WiGbfN4IEj2leKN83gg6Q0lRLk5ZU0U6SUJNLklRX1NUX0RFQlRfREVSSVZBVElWRVMuOTkyLjA3LzAzLzIwMjYuLi5VU0QuSAEAAADetgEAAwAAAAAAdfEDIZt83giMXpd4o3zeCDhDSVEuTllTRTpJQk0uSVFfQ1VSUkVOVF9QT1JUX0RFQlQuOTkyLjA3LzAzLzIwMjYuLi5VU0QuSAEAAADetgEAAgAAAAQ1MjE1AQgAAAAFAAAAATEBAAAACjIwMTcxNjQyNDQDAAAAAzE2MAIAAAAEMTI5NwQAAAABMAcAAAAIMy83LzIwMjYIAAAACjEyLzMxLzIwMTcJAAAAATDPWF4hm3zeCIFlpXijfN4IPkNJUS5OWVNFOklCTS5JUV9SVUFfT1BFUkFUSU5HX0xFQVNFX05FVC45OTIuMDcvMDMvMjAyNi4uLlVTRC5IAQAAAN62AQADAAAAAADMAlohm3zeCKEjlnijfN4INENJUS5OWVNFOklCTS5JUV9F</t>
  </si>
  <si>
    <t>UVVJVFlfTUVUSE9ELjk5Mi4wNy8wMy8yMDI2Li4uVVNELkgBAAAA3rYBAAIAAAACOTABCAAAAAUAAAABMQEAAAAKMjAxNzE2NDI0NAMAAAADMTYwAgAAAAQzMDYzBAAAAAEwBwAAAAgzLzcvMjAyNggAAAAKMTIvMzEvMjAxNwkAAAABMLtnWiGbfN4IJdmTeKN83ggxQ0lRLk5ZU0U6SUJNLklRX1RPVEFMX0RFQlQuOTkyLjA3LzAzLzIwMjYuLi5VU0QuSAEAAADetgEAAgAAAAU0Njg1OAEIAAAABQAAAAExAQAAAAoyMDE3MTY0MjQ0AwAAAAMxNjACAAAABDQxNzMEAAAAATAHAAAACDMvNy8yMDI2CAAAAAoxMi8zMS8yMDE3CQAAAAEwx1NaIZt83gj4GKJ4o3zeCEJDSVEuTllTRTpJQk0uSVFfT1BFUkFUSU5HX0xFQVNFX0xJQUJJTElUSUVTLjk5Mi4wNy8wMy8yMDI2Li4uVVNELkgBAAAA3rYBAAMAAAAAAPsdXiGbfN4ITYufeKN83ghGQ0lRLk5ZU0U6SUJNLklRX0ZBSVJfVkFMVUVfQ0hBTkdFX0lOQ0xfRUFSTklOR1MuOTkyLjA3LzAzLzIwMjYuLi5VU0QuSAEAAADetgEAAwAAAAAAXsoDIZt83giZGaZ4o3zeCDJDSVEuTllTRTpJQk0uSVFfUFJFRl9SRURFRU0uOTkyLjA3LzAzLzIwMjYuLi5VU0QuSAEAAADetgEAAwAAAAAAzAJaIZt83ggKsbB4o3zeCEBDSVEuTllTRTpJQk0uSVFfTk9OUkVDVVJSSU5HX0lOQ09NRV9UQVhFUy45OTIuMDcvMDMvMjAyNi4uLlVTRC5IAQAAAN62AQACAAAABDU0NzUBCAAA</t>
  </si>
  <si>
    <t>AAUAAAABMQEAAAAKMjAxNzE2NDI0NAMAAAADMTYwAgAAAAU0ODgzOQQAAAABMAcAAAAIMy83LzIwMjYIAAAACjEyLzMxLzIwMTcJAAAAATAmQDAim3zeCEEduXijfN4INUNJUS5OWVNFOklCTS5JUV9PVEhFUl9DQV9TVVBQTC45OTIuMDcvMDMvMjAyNi4uLlVTRC5IAQAAAN62AQACAAAABDIwMDQBCAAAAAUAAAABMQEAAAAKMjAxNzE2NDI0NAMAAAADMTYwAgAAAAQxMDU1BAAAAAEwBwAAAAgzLzcvMjAyNggAAAAKMTIvMzEvMjAxNwkAAAABMPsdXiGbfN4IQ0eqeKN83ggwQ0lRLk5ZU0U6SUJNLklRX0NIQU5HRV9BUi45OTIuMDcvMDMvMjAyNi4uLlVTRC5IAQAAAN62AQACAAAABDEyOTcBCAAAAAUAAAABMQEAAAAKMjAxNzE2NDI0NAMAAAADMTYwAgAAAAQyMDE4BAAAAAEwBwAAAAgzLzcvMjAyNggAAAAKMTIvMzEvMjAxNwkAAAABMNMfhyGbfN4IXXyieKN83gg0Q0lRLk5ZU0U6SUJNLklRX0NPTU1PTl9JU1NVRUQuOTkyLjA3LzAzLzIwMjYuLi5VU0QuSAEAAADetgEAAwAAAAAApDaHIZt83ghlzLZ4o3zeCC5DSVEuTllTRTpJQk0uSVFfRUJJVERBUi45OTIuMDcvMDMvMjAyNi4uLlVTRC5IAQAAAN62AQADAAAAAADXGDAim3zeCNCWx3ijfN4INkNJUS5OWVNFOklCTS5JUV9PVEhFUl9SRVZfU1VQUEwuOTkyLjA3LzAzLzIwMjYuLi5VU0QuSAEAAADetgEAAwAAAAAATRVmI5t83gg14rh4o3zeCDZDSVEu</t>
  </si>
  <si>
    <t>TllTRTpJQk0uSVFfRUJJVERBX0VYQ0xfU0JDLjk5Mi4wNy8wMy8yMDI2Li4uVVNELkgBAAAA3rYBAAIAAAAFMTY3NTcBCAAAAAUAAAABMQEAAAAKMjAxNzE2NDI0NAMAAAADMTYwAgAAAAUyNDEzNQQAAAABMAcAAAAIMy83LzIwMjYIAAAACjEyLzMxLzIwMTcJAAAAATCocGYjm3zeCAYJwXijfN4IMUNJUS5OWVNFOklCTS5JUV9DVVJSX1RBWEVTLjk5Mi4wNy8wMy8yMDI2Li4uVVNELkgBAAAA3rYBAAIAAAAENjMzNAEIAAAABQAAAAExAQAAAAoyMDE3MTY0MjQ0AwAAAAMxNjACAAAABTM1MzgzBAAAAAEwBwAAAAgzLzcvMjAyNggAAAAKMTIvMzEvMjAxNwkAAAABMCZAMCKbfN4IQR25eKN83ggzQ0lRLk5ZU0U6SUJNLklRX0FNT1JUX0RJQ19DRi45OTIuMDcvMDMvMjAyNi4uLlVTRC5IAQAAAN62AQADAAAAAADm9l0hm3zeCNiJtXijfN4IO0NJUS5OWVNFOklCTS5JUV9ERUZFUlJFRF9UQVhFU19UT1RBTC45OTIuMDcvMDMvMjAyNi4uLlVTRC5IAQAAAN62AQACAAAABC02OTIBCAAAAAUAAAABMQEAAAAKMjAxNzE2NDI0NAMAAAADMTYwAgAAAAUzNTM4NQQAAAABMAcAAAAIMy83LzIwMjYIAAAACjEyLzMxLzIwMTcJAAAAATAmQDAim3zeCD6dsHijfN4IOENJUS5OWVNFOklCTS5JUV9TVE9DS19CQVNFRF9PVEhFUi45OTIuMDcvMDMvMjAyNi4uLlVTRC5IAQAAAN62AQADAAAAAACx+IYhm3zeCDOQw3ijfN4I</t>
  </si>
  <si>
    <t>OENJUS5OWVNFOklCTS5JUV9ERUZfVEFYX0FTU0VUU19MVC45OTIuMDcvMDMvMjAyNi4uLlVTRC5IAQAAAN62AQACAAAABDQ4NjIBCAAAAAUAAAABMQEAAAAKMjAxNzE2NDI0NAMAAAADMTYwAgAAAAQxMDI2BAAAAAEwBwAAAAgzLzcvMjAyNggAAAAKMTIvMzEvMjAxNwkAAAABMM9YXiGbfN4IBhaleKN83gg7Q0lRLk5ZU0U6SUJNLklRX0VCSVRfRVFfSU5DX0VYQ0xfU0JDLjk5Mi4wNy8wMy8yMDI2Li4uVVNELkgBAAAA3rYBAAIAAAAFMTIyMTYBCAAAAAUAAAABMQEAAAAKMjAxNzE2NDI0NAMAAAADMTYwAgAAAAUyNDEzMAQAAAABMAcAAAAIMy83LzIwMjYIAAAACjEyLzMxLzIwMTcJAAAAATCrl2Yjm3zeCNU3rnijfN4ISUNJUS5OWVNFOklCTS5JUV9QUk9WX0JBRF9ERUJUU19QQVRJRU5UX1NFUlZJQ0VfUkVWLjk5Mi4wNy8wMy8yMDI2Li4uVVNELkgBAAAA3rYBAAMAAAAAANcYMCKbfN4IAhPGeKN83gg8Q0lRLk5ZU0U6SUJNLklRX0lNUFVUX09QRVJfTEVBU0VfREVQUi45OTIuMDcvMDMvMjAyNi4uLlVTRC5IAQAAAN62AQADAAAAAAAkjjAim3zeCLDbsnijfN4ILkNJUS5OWVNFOklCTS5JUV9DQVNIX0NPTlZFUlNJT04uOTkyLjA3LzAzLzIwMjYBAAAA3rYBAAIAAAAIMS40MzExNjUBCAAAAAUAAAABMQEAAAAKMjAxNzE2NDI0NAMAAAADMTYwAgAAAAQ0MTg0BAAAAAEwBwAAAAgzLzcvMjAyNggAAAAK</t>
  </si>
  <si>
    <t>MTIvMzEvMjAxNwkAAAABMM1r2R+bfN4IeaOKeKN83gg0Q0lRLk5ZU0U6SUJNLklRX05FVF9ERUJUX0VCSVREQV9DQVBFWC45OTIuMDcvMDMvMjAyNgEAAADetgEAAgAAAAgyLjYzNzgzMgEIAAAABQAAAAExAQAAAAoyMDE3MTY0MjQ0AwAAAAMxNjACAAAABTIzMzE0BAAAAAEwBwAAAAgzLzcvMjAyNggAAAAKMTIvMzEvMjAxNwkAAAABMM1r2R+bfN4I/82ZeKN83ggoQ0lRLk5ZU0U6SUJNLklRX1BBUlRfVElNRS45OTIuMDcvMDMvMjAyNgEAAADetgEAAwAAAAAAXsoDIZt83ggdcZN4o3zeCC9DSVEuTllTRTpJQk0uSVFfR1JPU1NfR1cuOTkyLjA3LzAzLzIwMjYuLi5VU0QuSAEAAADetgEAAwAAAAAAdfEDIZt83ggL35t4o3zeCC5DSVEuTllTRTpJQk0uSVFfUEVOU0lPTi45OTIuMDcvMDMvMjAyNi4uLlVTRC5IAQAAAN62AQACAAAABTE2NzIwAQgAAAAFAAAAATEBAAAACjIwMTcxNjQyNDQDAAAAAzE2MAIAAAAEMTIxMwQAAAABMAcAAAAIMy83LzIwMjYIAAAACjEyLzMxLzIwMTcJAAAAATAagF4hm3zeCHWPknijfN4IL0NJUS5OWVNFOklCTS5JUV9CVl9TSEFSRS45OTIuMDcvMDMvMjAyNi4uLlVTRC5IAQAAAN62AQACAAAACDE5LjA3ODcyAQgAAAAFAAAAATEBAAAACjIwMTcxNjQyNDQDAAAAAzE2MAIAAAAENDAyMAQAAAABMAcAAAAIMy83LzIwMjYIAAAACjEyLzMxLzIwMTcJAAAAATC1PVohm3zeCNfQ</t>
  </si>
  <si>
    <t>qHijfN4ILkNJUS5OWVNFOklCTS5JUV9MVF9ERUJULjk5Mi4wNy8wMy8yMDI2Li4uVVNELkgBAAAA3rYBAAIAAAAFMzk4NzEBCAAAAAUAAAABMQEAAAAKMjAxNzE2NDI0NAMAAAADMTYwAgAAAAQxMDQ5BAAAAAEwBwAAAAgzLzcvMjAyNggAAAAKMTIvMzEvMjAxNwkAAAABMM9YXiGbfN4ImsmYeKN83ggyQ0lRLk5ZU0U6SUJNLklRX1dPUktJTkdfQ0FQLjk5Mi4wNy8wMy8yMDI2Li4uVVNELkgBAAAA3rYBAAIAAAAFMTIzNzIBCAAAAAUAAAABMQEAAAAKMjAxNzE2NDI0NAMAAAADMTYwAgAAAAQ0MTY1BAAAAAEwBwAAAAgzLzcvMjAyNggAAAAKMTIvMzEvMjAxNwkAAAABMLtnWiGbfN4IdJeXeKN83gg1Q0lRLk5ZU0U6SUJNLklRX0NBU0hfU1RfSU5WRVNULjk5Mi4wNy8wMy8yMDI2Li4uVVNELkgBAAAA3rYBAAIAAAAFMTI1ODIBCAAAAAUAAAABMQEAAAAKMjAxNzE2NDI0NAMAAAADMTYwAgAAAAQxMDAyBAAAAAEwBwAAAAgzLzcvMjAyNggAAAAKMTIvMzEvMjAxNwkAAAABMPsdXiGbfN4IzDSpeKN83ggzQ0lRLk5ZU0U6SUJNLklRX0ZJTklTSEVEX0lOVi45OTIuMDcvMDMvMjAyNi4uLlVTRC5IAQAAAN62AQACAAAAAzMzMwEIAAAABQAAAAExAQAAAAoyMDE3MTY0MjQ0AwAAAAMxNjACAAAABDMwNzUEAAAAATAHAAAACDMvNy8yMDI2CAAAAAoxMi8zMS8yMDE3CQAAAAEwu2daIZt83ggvIKp4o3zeCCxDSVEu</t>
  </si>
  <si>
    <t>TllTRTpJQk0uSVFfRE9fQ0YuOTkyLjA3LzAzLzIwMjYuLi5VU0QuSAEAAADetgEAAwAAAAAA0x+HIZt83gi8yaZ4o3zeCD9DSVEuTllTRTpJQk0uSVFfSU1QVVRfT1BFUl9MRUFTRV9JTlRfRVhQLjk5Mi4wNy8wMy8yMDI2Li4uVVNELkgBAAAA3rYBAAMAAAAAACSOMCKbfN4IQgzCeKN83ggvQ0lRLk5ZU0U6SUJNLklRX0RBX1NVUFBMLjk5Mi4wNy8wMy8yMDI2Li4uVVNELkgBAAAA3rYBAAMAAAAAAE0VZiObfN4IgI3GeKN83ggwQ0lRLk5ZU0U6SUJNLklRX0NIQU5HRV9BUC45OTIuMDcvMDMvMjAyNi4uLlVTRC5IAQAAAN62AQACAAAAAjQ3AQgAAAAFAAAAATEBAAAACjIwMTcxNjQyNDQDAAAAAzE2MAIAAAAEMjAxNwQAAAABMAcAAAAIMy83LzIwMjYIAAAACjEyLzMxLzIwMTcJAAAAATCkNochm3zeCKSurXijfN4IM0NJUS5OWVNFOklCTS5JUV9ET19JTlZFU1RfQ0YuOTkyLjA3LzAzLzIwMjYuLi5VU0QuSAEAAADetgEAAwAAAAAA+x1eIZt83giFQaJ4o3zeCDZDSVEuTllTRTpJQk0uSVFfRVhUUkFfQUNDX0lURU1TLjk5Mi4wNy8wMy8yMDI2Li4uVVNELkgBAAAA3rYBAAMAAAAAAFNJZiObfN4IGDG4eKN83gg7Q0lRLk5ZU0U6SUJNLklRX05FR0FUSVZFX0dXX0FNT1JUX0FULjk5Mi4wNy8wMy8yMDI2Li4uVVNELkgBAAAA3rYBAAMAAAAAACSOMCKbfN4IQgzCeKN83gg0Q0lRLk5ZU0U6SUJNLklRX05J</t>
  </si>
  <si>
    <t>X0FWQUlMX0VYQ0wuOTkyLjA3LzAzLzIwMjYuLi5VU0QuSAEAAADetgEAAgAAAAQ1NzU4AQgAAAAFAAAAATEBAAAACjIwMTcxNjQyNDQDAAAAAzE2MAIAAAADMzc5BAAAAAEwBwAAAAgzLzcvMjAyNggAAAAKMTIvMzEvMjAxNwkAAAABMKhwZiObfN4I+bm7eKN83gg+Q0lRLk5ZU0U6SUJNLklRX0VYQ0lTRV9UQVhFU19FWENMX1NBTEVTLjk5Mi4wNy8wMy8yMDI2Li4uVVNELkgBAAAA3rYBAAMAAAAAANcYMCKbfN4IAia2eKN83gg8Q0lRLk5ZU0U6SUJNLklRX0NIQU5HRV9UUkFESU5HX0FTU0VUUy45OTIuMDcvMDMvMjAyNi4uLlVTRC5IAQAAAN62AQADAAAAAADTH4chm3zeCIRgrXijfN4IPkNJUS5OWVNFOklCTS5JUV9ERUZFUlJFRF9ET01FU1RJQ19UQVhFUy45OTIuMDcvMDMvMjAyNi4uLlVTRC5IAQAAAN62AQACAAAAAzEwNQEIAAAABQAAAAExAQAAAAoyMDE3MTY0MjQ0AwAAAAMxNjACAAAABDMwNTQEAAAAATAHAAAACDMvNy8yMDI2CAAAAAoxMi8zMS8yMDE3CQAAAAEwJkAwIpt83ghB1a94o3zeCDRDSVEuTllTRTpJQk0uSVFfSU1QQUlSTUVOVF9HVy45OTIuMDcvMDMvMjAyNi4uLlVTRC5IAQAAAN62AQADAAAAAABTSWYjm3zeCPCSu3ijfN4INUNJUS5OWVNFOklCTS5JUV9ESUxVVF9FUFNfSU5DTC45OTIuMDcvMDMvMjAyNi4uLlVTRC5IAQAAAN62AQACAAAACDYuMTM1MTQ4AQgAAAAFAAAAATEB</t>
  </si>
  <si>
    <t>AAAACjIwMTcxNjQyNDQDAAAAAzE2MAIAAAABOAQAAAABMAcAAAAIMy83LzIwMjYIAAAACjEyLzMxLzIwMTcJAAAAATCocGYjm3zeCEk6xnijfN4IMkNJUS5OWVNFOklCTS5JUV9DQVNIX0lOVkVTVC45OTIuMDcvMDMvMjAyNi4uLlVTRC5IAQAAAN62AQACAAAABS03MDgxAQgAAAAFAAAAATEBAAAACjIwMTcxNjQyNDQDAAAAAzE2MAIAAAAEMjAwNQQAAAABMAcAAAAIMy83LzIwMjYIAAAACjEyLzMxLzIwMTcJAAAAATCkNochm3zeCDPlwXijfN4IMUNJUS5OWVNFOklCTS5JUV9JTlNfU0VUVExFLjk5Mi4wNy8wMy8yMDI2Li4uVVNELkgBAAAA3rYBAAMAAAAAAFNJZiObfN4IW2u5eKN83gg1Q0lRLk5ZU0U6SUJNLklRX0dBSU5fSU5WRVNUX0NGLjk5Mi4wNy8wMy8yMDI2Li4uVVNELkgBAAAA3rYBAAMAAAAAANMfhyGbfN4IhGCteKN83gg5Q0lRLk5ZU0U6SUJNLklRX0FTU0VUX1dSSVRFRE9XTl9DRi45OTIuMDcvMDMvMjAyNi4uLlVTRC5IAQAAAN62AQADAAAAAADTH4chm3zeCPSWqnijfN4IKUNJUS5OWVNFOklCTS5JUV9TQU1FX1NUT1JFLjk5Mi4wNy8wMy8yMDI2AQAAAN62AQADAAAAAADXGDAim3zeCN6cxXijfN4IOUNJUS5OWVNFOklCTS5JUV9GSU5fRElWX0NBU0hfRVFVSVYuOTkyLjA3LzAzLzIwMjYuLi5VU0QuSAEAAADetgEAAwAAAAAAXsoDIZt83gir8Jh4o3zeCEhDSVEuTllTRTpJQk0uSVFf</t>
  </si>
  <si>
    <t>TFRfUE9SVElPTl9PUEVSX0xFQVNFX0xJQUJJTElUSUVTLjk5Mi4wNy8wMy8yMDI2Li4uVVNELkgBAAAA3rYBAAMAAAAAAMwCWiGbfN4IUlSceKN83gguQ0lRLk5ZU0U6SUJNLklRX0RFUF9SVUEuOTkyLjA3LzAzLzIwMjYuLi5VU0QuSAEAAADetgEAAwAAAAAA9piJIZt83gipjbJ4o3zeCCpDSVEuTllTRTpJQk0uSVFfRUJULjk5Mi4wNy8wMy8yMDI2Li4uVVNELkgBAAAA3rYBAAIAAAAFMTE0MDABCAAAAAUAAAABMQEAAAAKMjAxNzE2NDI0NAMAAAADMTYwAgAAAAMxMzkEAAAAATAHAAAACDMvNy8yMDI2CAAAAAoxMi8zMS8yMDE3CQAAAAEwU0lmI5t83ghpSMd4o3zeCDJDSVEuTllTRTpJQk0uSVFfSU5UX0lOVl9JTkMuOTkyLjA3LzAzLzIwMjYuLi5VU0QuSAEAAADetgEAAwAAAAAATRVmI5t83gh+jsR4o3zeCDhDSVEuTllTRTpJQk0uSVFfRklOX0RJVl9BU1NFVFNfTFQuOTkyLjA3LzAzLzIwMjYuLi5VU0QuSAEAAADetgEAAwAAAAAAz1heIZt83gjtkpl4o3zeCERDSVEuTllTRTpJQk0uSVFfUlVBX09QRVJBVElOR19MRUFTRV9BQ0NVTV9ERVAuOTkyLjA3LzAzLzIwMjYuLi5VU0QuSAEAAADetgEAAwAAAAAAzAJaIZt83giRgKh4o3zeCENDSVEuTllTRTpJQk0uSVFfREFfU1VQUExfQ0ZfRVhDTF9PUEVSX0xFQVNFUy45OTIuMDcvMDMvMjAyNi4uLlVTRC5IAQAAAN62AQACAAAABDMwMjEBCAAAAAUA</t>
  </si>
  <si>
    <t>AAABMQEAAAAKMjAxNzE2NDI0NAMAAAADMTYwAgAAAAU0ODk4MwQAAAABMAcAAAAIMy83LzIwMjYIAAAACjEyLzMxLzIwMTcJAAAAATD2mIkhm3zeCOVkoHijfN4IRkNJUS5OWVNFOklCTS5JUV9ESVNUUklCVVRBQkxFX0NBU0hfU1RBTkRBUkRJWkVELjk5Mi4wNy8wMy8yMDI2Li4uVVNELkgBAAAA3rYBAAMAAAAAACZAMCKbfN4IsXWweKN83gg4Q0lRLk5ZU0U6SUJNLklRX0NPTlRJTkdFTlRfUkVOVEFMLjk5Mi4wNy8wMy8yMDI2Li4uVVNELkgBAAAA3rYBAAMAAAAAAB1nMCKbfN4InxO1eKN83gg9Q0lRLk5ZU0U6SUJNLklRX0RFRkVSUkVEX0ZPUkVJR05fVEFYRVMuOTkyLjA3LzAzLzIwMjYuLi5VU0QuSAEAAADetgEAAgAAAAQtNzk3AQgAAAAFAAAAATEBAAAACjIwMTcxNjQyNDQDAAAAAzE2MAIAAAAEMzA1NQQAAAABMAcAAAAIMy83LzIwMjYIAAAACjEyLzMxLzIwMTcJAAAAATAmQDAim3zeCDOQw3ijfN4IN0NJUS5OWVNFOklCTS5JUV9JTlRfRVhQX0lOQ0xfQ0FQLjk5Mi4wNy8wMy8yMDI2Li4uVVNELkgBAAAA3rYBAAIAAAADNjIwAQgAAAAFAAAAATEBAAAACjIwMTcxNjQyNDQDAAAAAzE2MAIAAAAFMjE4NjEEAAAAATAHAAAACDMvNy8yMDI2CAAAAAoxMi8zMS8yMDE3CQAAAAEwJkAwIpt83gjenMV4o3zeCC5DSVEuTllTRTpJQk0uSVFfTkVUX0RFQlRfRUJJVERBLjk5Mi4wNy8wMy8yMDI2AQAA</t>
  </si>
  <si>
    <t>AN62AQACAAAACDIuMTEyODAyAQgAAAAFAAAAATEBAAAACjIwMTcxNjQyNDQDAAAAAzE2MAIAAAAENDE5MwQAAAABMAcAAAAIMy83LzIwMjYIAAAACjEyLzMxLzIwMTcJAAAAATDNa9kfm3zeCFnvkHijfN4ILkNJUS5OWVNFOklCTS5JUV9HUF81WVJfQU5OX0NBR1IuOTkyLjA3LzAzLzIwMjYBAAAA3rYBAAIAAAAHLTYuMDA5MQEIAAAABQAAAAExAQAAAAoyMDE3MTY0MjQ0AwAAAAMxNjACAAAABDQyMzQEAAAAATAHAAAACDMvNy8yMDI2CAAAAAoxMi8zMS8yMDE3CQAAAAEwoKbZH5t83giOj4p4o3zeCDtDSVEuTllTRTpJQk0uSVFfREVSSVZBVElWRV9BU1NFVFNfTFQuOTkyLjA3LzAzLzIwMjYuLi5VU0QuSAEAAADetgEAAgAAAAMyOTgBCAAAAAUAAAABMQEAAAAKMjAxNzE2NDI0NAMAAAADMTYwAgAAAAQxMTEwBAAAAAEwBwAAAAgzLzcvMjAyNggAAAAKMTIvMzEvMjAxNwkAAAABMHXxAyGbfN4I0ReYeKN83ggrQ0lRLk5ZU0U6SUJNLklRX0NBTENfVFlQRV9CUy45OTIuMDcvMDMvMjAyNgEAAADetgEAAwAAAANSVVAAnxgEIZt83ggL35t4o3zeCERDSVEuTllTRTpJQk0uSVFfQ1VSUkVOVF9QT1JUX0RFQlRfREVSSVZBVElWRVMuOTkyLjA3LzAzLzIwMjYuLi5VU0QuSAEAAADetgEAAwAAAAAAdfEDIZt83gjDBZJ4o3zeCC1DSVEuTllTRTpJQk0uSVFfQ09TVF9CT1JST1dJTkcuOTkyLjA3LzAzLzIwMjYB</t>
  </si>
  <si>
    <t>AAAA3rYBAAIAAAAGMS4zOTI3AQgAAAAFAAAAATEBAAAACjIwMTcxNjQyNDQDAAAAAzE2MAIAAAAFMjE2ODEEAAAAATAHAAAACDMvNy8yMDI2CAAAAAoxMi8zMS8yMDE3CQAAAAEwXsoDIZt83gipSpZ4o3zeCDJDSVEuTllTRTpJQk0uSVFfTEVWRVJFRF9GQ0YuOTkyLjA3LzAzLzIwMjYuLi5VU0QuSAEAAADetgEAAgAAAAg4MDQxLjg3NQEIAAAABQAAAAExAQAAAAoyMDE3MTY0MjQ0AwAAAAMxNjACAAAABDQ0MjIEAAAAATAHAAAACDMvNy8yMDI2CAAAAAoxMi8zMS8yMDE3CQAAAAEw5vZdIZt83giIKaF4o3zeCDBDSVEuTllTRTpJQk0uSVFfUlVBX0dST1NTLjk5Mi4wNy8wMy8yMDI2Li4uVVNELkgBAAAA3rYBAAMAAAAAAMwCWiGbfN4Iew2peKN83ghCQ0lRLk5ZU0U6SUJNLklRX0dFTkVSQUxfUEFSVE5FUl9QUkVGX0VRVUlUWS45OTIuMDcvMDMvMjAyNi4uLlVTRC5IAQAAAN62AQADAAAAAADyjlohm3zeCG2inHijfN4INkNJUS5OWVNFOklCTS5JUV9GSU5fRElWX0RFQlRfTFQuOTkyLjA3LzAzLzIwMjYuLi5VU0QuSAEAAADetgEAAwAAAAAAz1heIZt83gjtkpl4o3zeCDpDSVEuTllTRTpJQk0uSVFfTUlOT1JJVFlfSU5UX1JFREVFTS45OTIuMDcvMDMvMjAyNi4uLlVTRC5IAQAAAN62AQADAAAAAAC7Z1ohm3zeCO/bnXijfN4ISkNJUS5OWVNFOklCTS5JUV9MSVFVSURBVElPTl9WQUxVRV9QUkVGRVJS</t>
  </si>
  <si>
    <t>RURfQ09OVkVSVC45OTIuMDcvMDMvMjAyNi4uLlVTRC5IAQAAAN62AQADAAAAAACfjwMhm3zeCG2inHijfN4IOENJUS5OWVNFOklCTS5JUV9UT1RBTF9ERUJUX0lTU1VFRC45OTIuMDcvMDMvMjAyNi4uLlVTRC5IAQAAAN62AQACAAAABTEwMjYzAQgAAAAFAAAAATEBAAAACjIwMTcxNjQyNDQDAAAAAzE2MAIAAAAEMjE2MQQAAAABMAcAAAAIMy83LzIwMjYIAAAACjEyLzMxLzIwMTcJAAAAATCkNochm3zeCAraq3ijfN4INUNJUS5OWVNFOklCTS5JUV9TVE9DS19CQVNFRF9DRi45OTIuMDcvMDMvMjAyNi4uLlVTRC5IAQAAAN62AQACAAAAAzUzNAEIAAAABQAAAAExAQAAAAoyMDE3MTY0MjQ0AwAAAAMxNjACAAAABDIxMjcEAAAAATAHAAAACDMvNy8yMDI2CAAAAAoxMi8zMS8yMDE3CQAAAAEw0x+HIZt83ghksp94o3zeCDFDSVEuTllTRTpJQk0uSVFfT1RIRVJfT1BFUi45OTIuMDcvMDMvMjAyNi4uLlVTRC5IAQAAAN62AQACAAAABS0xNDY2AQgAAAAFAAAAATEBAAAACjIwMTcxNjQyNDQDAAAAAzE2MAIAAAADMjYwBAAAAAEwBwAAAAgzLzcvMjAyNggAAAAKMTIvMzEvMjAxNwkAAAABME0VZiObfN4IiOu/eKN83gg4Q0lRLk5ZU0U6SUJNLklRX1RPVEFMX0RJVl9QQUlEX0NGLjk5Mi4wNy8wMy8yMDI2Li4uVVNELkgBAAAA3rYBAAIAAAAFLTU1MDYBCAAAAAUAAAABMQEAAAAKMjAxNzE2NDI0NAMAAAADMTYw</t>
  </si>
  <si>
    <t>AgAAAAQyMDIyBAAAAAEwBwAAAAgzLzcvMjAyNggAAAAKMTIvMzEvMjAxNwkAAAABMPBdhyGbfN4I19yjeKN83ggxQ0lRLk5ZU0U6SUJNLklRX0VQU18xWVJfQU5OX0dST1dUSC45OTIuMDcvMDMvMjAyNgEAAADetgEAAgAAAAgtNTAuNDQwMQEIAAAABQAAAAExAQAAAAoyMDE3MTY0MjQ0AwAAAAMxNjACAAAABDQyMDAEAAAAATAHAAAACDMvNy8yMDI2CAAAAAoxMi8zMS8yMDE3CQAAAAEwzWvZH5t83gh5o4p4o3zeCDZDSVEuTllTRTpJQk0uSVFfVE9UQUxfTElBQl9UT1RBTF9BU1NFVFMuOTkyLjA3LzAzLzIwMjYBAAAA3rYBAAIAAAAHODUuODYwMgEIAAAABQAAAAExAQAAAAoyMDE3MTY0MjQ0AwAAAAMxNjACAAAABDQxODgEAAAAATAHAAAACDMvNy8yMDI2CAAAAAoxMi8zMS8yMDE3CQAAAAEwzWvZH5t83gg1PZ94o3zeCDpDSVEuTllTRTpJQk0uSVFfSU5URVJDT01QQU5ZX05PTl9DTC45OTIuMDcvMDMvMjAyNi4uLlVTRC5IAQAAAN62AQADAAAAAACfGAQhm3zeCI/KinijfN4IPkNJUS5OWVNFOklCTS5JUV9ERVJJVkFUSVZFX0xJQUJfQ1VSUkVOVC45OTIuMDcvMDMvMjAyNi4uLlVTRC5IAQAAAN62AQACAAAAAzM3OAEIAAAABQAAAAExAQAAAAoyMDE3MTY0MjQ0AwAAAAMxNjACAAAABTQwNDE3BAAAAAEwBwAAAAgzLzcvMjAyNggAAAAKMTIvMzEvMjAxNwkAAAABMHXxAyGbfN4IdPWZeKN83gg6Q0lR</t>
  </si>
  <si>
    <t>Lk5ZU0U6SUJNLklRX1RPVEFMX0RFQlRfRVhDTF9GSU4uOTkyLjA3LzAzLzIwMjYuLi5VU0QuSAEAAADetgEAAgAAAAU0Njg1OAEIAAAABQAAAAExAQAAAAoyMDE3MTY0MjQ0AwAAAAMxNjACAAAABTIxODYwBAAAAAEwBwAAAAgzLzcvMjAyNggAAAAKMTIvMzEvMjAxNwkAAAABMHXxAyGbfN4I0ReYeKN83ggrQ0lRLk5ZU0U6SUJNLklRX05QUEUuOTkyLjA3LzAzLzIwMjYuLi5VU0QuSAEAAADetgEAAgAAAAUxMTExNgEIAAAABQAAAAExAQAAAAoyMDE3MTY0MjQ0AwAAAAMxNjACAAAABDEwMDQEAAAAATAHAAAACDMvNy8yMDI2CAAAAAoxMi8zMS8yMDE3CQAAAAEw+x1eIZt83ggRtad4o3zeCD1DSVEuTllTRTpJQk0uSVFfREFfQ0ZfRVhDTF9PUEVSX0xFQVNFUy45OTIuMDcvMDMvMjAyNi4uLlVTRC5IAQAAAN62AQACAAAABDQ1NDEBCAAAAAUAAAABMQEAAAAKMjAxNzE2NDI0NAMAAAADMTYwAgAAAAU0ODk4NQQAAAABMAcAAAAIMy83LzIwMjYIAAAACjEyLzMxLzIwMTcJAAAAATD2mIkhm3zeCJcorHijfN4INENJUS5OWVNFOklCTS5JUV9VTkVBUk5fUkVWX0xULjk5Mi4wNy8wMy8yMDI2Li4uVVNELkgBAAAA3rYBAAIAAAAEMzc0NgEIAAAABQAAAAExAQAAAAoyMDE3MTY0MjQ0AwAAAAMxNjACAAAABDEyNTYEAAAAATAHAAAACDMvNy8yMDI2CAAAAAoxMi8zMS8yMDE3CQAAAAEwGoBeIZt83gjeLpt4o3ze</t>
  </si>
  <si>
    <t>CEhDSVEuTllTRTpJQk0uSVFfTE9OR19URVJNX0RFQlRfUkVQQUlEX0VYQ0xfTEVBU0VTLjk5Mi4wNy8wMy8yMDI2Li4uVVNELkgBAAAA3rYBAAIAAAAFLTY4MTYBCAAAAAUAAAABMQEAAAAKMjAxNzE2NDI0NAMAAAADMTYwAgAAAAU0ODk4NAQAAAABMAcAAAAIMy83LzIwMjYIAAAACjEyLzMxLzIwMTcJAAAAATD7HV4hm3zeCP/NmXijfN4IPUNJUS5OWVNFOklCTS5JUV9UT1RBTF9ERUJUX05PTl9DVVJSRU5ULjk5Mi4wNy8wMy8yMDI2Li4uVVNELkgBAAAA3rYBAAIAAAAFMzk4NzEBCAAAAAUAAAABMQEAAAAKMjAxNzE2NDI0NAMAAAADMTYwAgAAAAUyNTIyNAQAAAABMAcAAAAIMy83LzIwMjYIAAAACjEyLzMxLzIwMTcJAAAAATDHU1ohm3zeCDU9n3ijfN4IMUNJUS5OWVNFOklCTS5JUV9ORVRfQ0hBTkdFLjk5Mi4wNy8wMy8yMDI2Li4uVVNELkgBAAAA3rYBAAIAAAAENDE2MQEIAAAABQAAAAExAQAAAAoyMDE3MTY0MjQ0AwAAAAMxNjACAAAABDIwOTMEAAAAATAHAAAACDMvNy8yMDI2CAAAAAoxMi8zMS8yMDE3CQAAAAEw8F2HIZt83ggO0ql4o3zeCDhDSVEuTllTRTpJQk0uSVFfSU5TX1NFVFRMRV9TVVBQTEUuOTkyLjA3LzAzLzIwMjYuLi5VU0QuSAEAAADetgEAAwAAAAAAJI4wIpt83gihyKp4o3zeCDZDSVEuTllTRTpJQk0uSVFfQ0FTSF9BQ1FVSVJFX0NGLjk5Mi4wNy8wMy8yMDI2Li4uVVNELkgB</t>
  </si>
  <si>
    <t>AAAA3rYBAAIAAAAELTQ5NgEIAAAABQAAAAExAQAAAAoyMDE3MTY0MjQ0AwAAAAMxNjACAAAABDIwNTcEAAAAATAHAAAACDMvNy8yMDI2CAAAAAoxMi8zMS8yMDE3CQAAAAEwpDaHIZt83ggdWbd4o3zeCDJDSVEuTllTRTpJQk0uSVFfR0FJTl9JTlZFU1QuOTkyLjA3LzAzLzIwMjYuLi5VU0QuSAEAAADetgEAAwAAAAAAU0lmI5t83giMtMZ4o3zeCDJDSVEuTllTRTpJQk0uSVFfSU5TX0RJVl9SRVYuOTkyLjA3LzAzLzIwMjYuLi5VU0QuSAEAAADetgEAAwAAAAAATRVmI5t83ghQib94o3zeCDtDSVEuTllTRTpJQk0uSVFfTUlOT1JJVFlfSU5URVJFU1RfQ0YuOTkyLjA3LzAzLzIwMjYuLi5VU0QuSAEAAADetgEAAwAAAAAA0x+HIZt83gjQlsd4o3zeCD9DSVEuTllTRTpJQk0uSVFfT1RIRVJfTk9OX09QRVJfRVhQX1NVUFBMLjk5Mi4wNy8wMy8yMDI2Li4uVVNELkgBAAAA3rYBAAIAAAADMzMzAQgAAAAFAAAAATEBAAAACjIwMTcxNjQyNDQDAAAAAzE2MAIAAAACODUEAAAAATAHAAAACDMvNy8yMDI2CAAAAAoxMi8zMS8yMDE3CQAAAAEwU0lmI5t83ggdWbd4o3zeCDVDSVEuTllTRTpJQk0uSVFfU1BFQ0lBTF9ESVZfQ0YuOTkyLjA3LzAzLzIwMjYuLi5VU0QuSAEAAADetgEAAwAAAAAA8F2HIZt83ggz5cF4o3zeCDtDSVEuTllTRTpJQk0uSVFfU1RPQ0tfQkFTRURfQ09NUF9UQVguOTkyLjA3LzAzLzIwMjYu</t>
  </si>
  <si>
    <t>Li5VU0QuSAEAAADetgEAAgAAAAQtMTMxALH4hiGbfN4IXoWveKN83gg8Q0lRLk5ZU0U6SUJNLklRX0VCSVREQV9MRUFTRV9BREpVU1RFRC45OTIuMDcvMDMvMjAyNi4uLlVTRC5IAQAAAN62AQACAAAABTE2MjIzAQgAAAAFAAAAATEBAAAACjIwMTcxNjQyNDQDAAAAAzE2MAIAAAAFNDg5OTMEAAAAATAHAAAACDMvNy8yMDI2CAAAAAoxMi8zMS8yMDE3CQAAAAEwq5dmI5t83gjSGrd4o3zeCDFDSVEuTllTRTpJQk0uSVFfSU5DX0VRVUlUWS45OTIuMDcvMDMvMjAyNi4uLlVTRC5IAQAAAN62AQADAAAAAABTSWYjm3zeCEk6xnijfN4IPENJUS5OWVNFOklCTS5JUV9GSU5fRElWX1NUX0RFQlRfVE9UQUwuOTkyLjA3LzAzLzIwMjYuLi5VU0QuSAEAAADetgEAAwAAAAAAXsoDIZt83gjDBZJ4o3zeCDtDSVEuTllTRTpJQk0uSVFfRklOX0RJVl9ERUJUX0NVUlJFTlQuOTkyLjA3LzAzLzIwMjYuLi5VU0QuSAEAAADetgEAAwAAAAAAz1heIZt83ghCZJ94o3zeCDlDSVEuTllTRTpJQk0uSVFfRklOX0RJVl9ERUJUX1RPVEFMLjk5Mi4wNy8wMy8yMDI2Li4uVVNELkgBAAAA3rYBAAIAAAAFMzE0MzQBCAAAAAUAAAABMQEAAAAKMjAxNzE2NDI0NAMAAAADMTYwAgAAAAUyNDUxNgQAAAABMAcAAAAIMy83LzIwMjYIAAAACjEyLzMxLzIwMTcJAAAAATBeygMhm3zeCP2yoHijfN4IL0NJUS5OWVNFOklCTS5JUV9ESUxVVF9O</t>
  </si>
  <si>
    <t>SS45OTIuMDcvMDMvMjAyNi4uLlVTRC5IAQAAAN62AQACAAAABDU3NTYBCAAAAAUAAAABMQEAAAAKMjAxNzE2NDI0NAMAAAADMTYwAgAAAAQzNTIyBAAAAAEwBwAAAAgzLzcvMjAyNggAAAAKMTIvMzEvMjAxNwkAAAABMCZAMCKbfN4IuRareKN83ggtQ0lRLk5ZU0U6SUJNLklRX01FUkdFUi45OTIuMDcvMDMvMjAyNi4uLlVTRC5IAQAAAN62AQADAAAAAABTSWYjm3zeCLXXxXijfN4IKUNJUS5OWVNFOklCTS5JUV9HUC45OTIuMDcvMDMvMjAyNi4uLlVTRC5IAQAAAN62AQACAAAABTM2OTQzAQgAAAAFAAAAATEBAAAACjIwMTcxNjQyNDQDAAAAAzE2MAIAAAACMTAEAAAAATAHAAAACDMvNy8yMDI2CAAAAAoxMi8zMS8yMDE3CQAAAAEwTRVmI5t83giAjcZ4o3zeCDZDSVEuTllTRTpJQk0uSVFfR0FJTl9JTlZFU1RfUkVWLjk5Mi4wNy8wMy8yMDI2Li4uVVNELkgBAAAA3rYBAAMAAAAAAE0VZiObfN4IcbC/eKN83ggvQ0lRLk5ZU0U6SUJNLklRX09QRVJfSU5DLjk5Mi4wNy8wMy8yMDI2Li4uVVNELkgBAAAA3rYBAAIAAAAFMTE2ODIBCAAAAAUAAAABMQEAAAAKMjAxNzE2NDI0NAMAAAADMTYwAgAAAAIyMQQAAAABMAcAAAAIMy83LzIwMjYIAAAACjEyLzMxLzIwMTcJAAAAATBNFWYjm3zeCAbgwnijfN4IOUNJUS5OWVNFOklCTS5JUV9DVVJSX0ZPUkVJR05fVEFYRVMuOTkyLjA3LzAzLzIwMjYuLi5VU0QuSAEA</t>
  </si>
  <si>
    <t>AADetgEAAgAAAAQzODkxAQgAAAAFAAAAATEBAAAACjIwMTcxNjQyNDQDAAAAAzE2MAIAAAAEMzAzMAQAAAABMAcAAAAIMy83LzIwMjYIAAAACjEyLzMxLzIwMTcJAAAAATAmQDAim3zeCPs2r3ijfN4IOUNJUS5OWVNFOklCTS5JUV9HUk9TU19JTlRBTl9BU1NFVFMuOTkyLjA3LzAzLzIwMjYuLi5VU0QuSAEAAADetgEAAgAAAAQ1NjYwAQgAAAAFAAAAATEBAAAACjIwMTcxNjQyNDQDAAAAAzE2MAIAAAAFMjQyOTMEAAAAATAHAAAACDMvNy8yMDI2CAAAAAoxMi8zMS8yMDE3CQAAAAEwdfEDIZt83ggdcZN4o3zeCDVDSVEuTllTRTpJQk0uSVFfREVGX0NIQVJHRVNfTFQuOTkyLjA3LzAzLzIwMjYuLi5VU0QuSAEAAADetgEAAgAAAAQyMTM2AQgAAAAFAAAAATEBAAAACjIwMTcxNjQyNDQDAAAAAzE2MAIAAAAEMTAyNQQAAAABMAcAAAAIMy83LzIwMjYIAAAACjEyLzMxLzIwMTcJAAAAATDPWF4hm3zeCN4um3ijfN4IPUNJUS5OWVNFOklCTS5JUV9DQVNIX0lOVEVSRVNUX1JFQ0VJVkVELjk5Mi4wNy8wMy8yMDI2Li4uVVNELkgBAAAA3rYBAAMAAAAAAOb2XSGbfN4IyXXFeKN83gg0Q0lRLk5ZU0U6SUJNLklRX01FUkdFUl9TVVBQTEUuOTkyLjA3LzAzLzIwMjYuLi5VU0QuSAEAAADetgEAAwAAAAAAJI4wIpt83gjJ+654o3zeCDJDSVEuTllTRTpJQk0uSVFfSU5TX0RJVl9FWFAuOTkyLjA3LzAzLzIwMjYuLi5V</t>
  </si>
  <si>
    <t>U0QuSAEAAADetgEAAwAAAAAATRVmI5t83ghfQMR4o3zeCDdDSVEuTllTRTpJQk0uSVFfR0FJTl9CQVJHQUlOX0FDUS45OTIuMDcvMDMvMjAyNi4uLlVTRC5IAQAAAN62AQADAAAAAAAkjjAim3zeCNMOv3ijfN4ILkNJUS5OWVNFOklCTS5JUV9OSV9TRkFTLjk5Mi4wNy8wMy8yMDI2Li4uVVNELkgBAAAA3rYBAAMAAAAAANcYMCKbfN4I3L65eKN83ggrQ0lRLk5ZU0U6SUJNLklRX0JBU0lDX1dFSUdIVC45OTIuMDcvMDMvMjAyNgEAAADetgEAAgAAAAo5MzIuODI4Mjk1AKhwZiObfN4IQrS4eKN83gg+Q0lRLk5ZU0U6SUJNLklRX0VYUExPUkVfRFJJTExfRVhQX1RPVEFMLjk5Mi4wNy8wMy8yMDI2Li4uVVNELkgBAAAA3rYBAAMAAAAAACSOMCKbfN4IGHe0eKN83ggyQ0lRLk5ZU0U6SUJNLklRX01BSU5UX0NBUEVYLjk5Mi4wNy8wMy8yMDI2Li4uVVNELkgBAAAA3rYBAAMAAAAAAPsdXiGbfN4Ir3umeKN83gg9Q0lRLk5ZU0U6SUJNLklRX0RFRl9UQVhfQVNTRVRTX0NVUlJFTlQuOTkyLjA3LzAzLzIwMjYuLi5VU0QuSAEAAADetgEAAwAAAAAA+x1eIZt83gh6BaZ4o3zeCDFDSVEuTllTRTpJQk0uSVFfQ09NTU9OX1JFUC45OTIuMDcvMDMvMjAyNi4uLlVTRC5IAQAAAN62AQACAAAABS00NTMzAQgAAAAFAAAAATEBAAAACjIwMTcxNjQyNDQDAAAAAzE2MAIAAAAEMjE2NAQAAAABMAcAAAAIMy83LzIwMjYIAAAA</t>
  </si>
  <si>
    <t>CjEyLzMxLzIwMTcJAAAAATCkNochm3zeCIvFtHijfN4IK0NJUS5OWVNFOklCTS5JUV9ESUxVVF9XRUlHSFQuOTkyLjA3LzAzLzIwMjYBAAAA3rYBAAIAAAAKOTM3LjM4NTYyNQCocGYjm3zeCJL/x3ijfN4INUNJUS5OWVNFOklCTS5JUV9PVEhFUl9DTF9TVVBQTC45OTIuMDcvMDMvMjAyNi4uLlVTRC5IAQAAAN62AQACAAAAAzQwMwEIAAAABQAAAAExAQAAAAoyMDE3MTY0MjQ0AwAAAAMxNjACAAAABDEwNTcEAAAAATAHAAAACDMvNy8yMDI2CAAAAAoxMi8zMS8yMDE3CQAAAAEwz1heIZt83ghlzLZ4o3zeCCtDSVEuTllTRTpJQk0uSVFfRElMVVRfV0VJR0hULjk5NC4wNy8wMy8yMDI2AQAAAN62AQACAAAACjg5Mi44MTMzNzYAqHBmI5t83gjjBsd4o3zeCClDSVEuTllTRTpJQk0uSVFfUEVSSU9EREFURS45OTQuMDcvMDMvMjAyNgEAAADetgEABQAAAAozMS8xMi8yMDE5AKhwZiObfN4IGgfDeKN83ggyQ0lRLk5ZU0U6SUJNLklRX0VCSVREQV81WVJfQU5OX0NBR1IuOTk0LjA3LzAzLzIwMjYBAAAA3rYBAAIAAAAILTExLjE5NTgBCAAAAAUAAAABMQEAAAALLTIxMTA3NjkzNTUDAAAAAzE2MAIAAAAENDIzNQQAAAABMAcAAAAIMy83LzIwMjYIAAAACjEyLzMxLzIwMTkJAAAAATCgptkfm3zeCEbKjnijfN4IMENJUS5OWVNFOklCTS5JUV9UT1RBTF9ERUJUX0VCSVREQS45OTQuMDcvMDMvMjAyNgEAAADetgEA</t>
  </si>
  <si>
    <t>AgAAAAg0LjQ3Nzg5MgEIAAAABQAAAAExAQAAAAstMjExMDc2OTM1NQMAAAADMTYwAgAAAAQ0MTkyBAAAAAEwBwAAAAgzLzcvMjAyNggAAAAKMTIvMzEvMjAxOQkAAAABMM1r2R+bfN4IXPGOeKN83ggvQ0lRLk5ZU0U6SUJNLklRX0VQU181WVJfQU5OX0NBR1IuOTk0LjA3LzAzLzIwMjYBAAAA3rYBAAIAAAAILTEyLjQ5NTMBCAAAAAUAAAABMQEAAAALLTIxMTA3NjkzNTUDAAAAAzE2MAIAAAAENDIzOQQAAAABMAcAAAAIMy83LzIwMjYIAAAACjEyLzMxLzIwMTkJAAAAATCgptkfm3zeCMrxiXijfN4IMkNJUS5OWVNFOklCTS5JUV9FQklUXzFZUl9BTk5fR1JPV1RILjk5NC4wNy8wMy8yMDI2AQAAAN62AQACAAAACC00Mi45NjQyAQgAAAAFAAAAATEBAAAACy0yMTEwNzY5MzU1AwAAAAMxNjACAAAABDQxOTcEAAAAATAHAAAACDMvNy8yMDI2CAAAAAoxMi8zMS8yMDE5CQAAAAEwzWvZH5t83gjK8Yl4o3zeCCtDSVEuTllTRTpJQk0uSVFfR1JPU1NfTUFSR0lOLjk5NC4wNy8wMy8yMDI2AQAAAN62AQACAAAABzU0LjYzODMBCAAAAAUAAAABMQEAAAALLTIxMTA3NjkzNTUDAAAAAzE2MAIAAAAENDA3NAQAAAABMAcAAAAIMy83LzIwMjYIAAAACjEyLzMxLzIwMTkJAAAAATDnUvsfm3zeCFzxjnijfN4IPkNJUS5OWVNFOklCTS5JUV9ERVJJVkFUSVZFX0xJQUJfQ1VSUkVOVC45OTQuMDcvMDMvMjAyNi4uLlVTRC5I</t>
  </si>
  <si>
    <t>AQAAAN62AQACAAAAAzE2NwEIAAAABQAAAAExAQAAAAstMjExMDc2OTM1NQMAAAADMTYwAgAAAAU0MDQxNwQAAAABMAcAAAAIMy83LzIwMjYIAAAACjEyLzMxLzIwMTkJAAAAATB18QMhm3zeCH5Aj3ijfN4IQENJUS5OWVNFOklCTS5JUV9ERVJJVkFUSVZFX1RSQURJTkdfQVNTRVRTLjk5NC4wNy8wMy8yMDI2Li4uVVNELkgBAAAA3rYBAAMAAAAAAHXxAyGbfN4IfkCPeKN83gg7Q0lRLk5ZU0U6SUJNLklRX0ZJTl9ESVZfTElBQl9DVVJSRU5ULjk5NC4wNy8wMy8yMDI2Li4uVVNELkgBAAAA3rYBAAMAAAAAAM9YXiGbfN4Iqh2VeKN83gg1Q0lRLk5ZU0U6SUJNLklRX09USEVSX0NMX1NVUFBMLjk5NC4wNy8wMy8yMDI2Li4uVVNELkgBAAAA3rYBAAIAAAADMTY3AQgAAAAFAAAAATEBAAAACy0yMTEwNzY5MzU1AwAAAAMxNjACAAAABDEwNTcEAAAAATAHAAAACDMvNy8yMDI2CAAAAAoxMi8zMS8yMDE5CQAAAAEwz1heIZt83gjev5Z4o3zeCDJDSVEuTllTRTpJQk0uSVFfUFJFRl9FUVVJVFkuOTk0LjA3LzAzLzIwMjYuLi5VU0QuSAEAAADetgEAAwAAAAAAzAJaIZt83giDyZd4o3zeCEJDSVEuTllTRTpJQk0uSVFfR0VORVJBTF9QQVJUTkVSX1BSRUZfRVFVSVRZLjk5NC4wNy8wMy8yMDI2Li4uVVNELkgBAAAA3rYBAAMAAAAAAPKOWiGbfN4Ix8yaeKN83ggpQ0lRLk5ZU0U6SUJNLklRX0FQLjk5NC4wNy8wMy8y</t>
  </si>
  <si>
    <t>MDI2Li4uVVNELkgBAAAA3rYBAAIAAAAENDg5NgEIAAAABQAAAAExAQAAAAstMjExMDc2OTM1NQMAAAADMTYwAgAAAAQxMDE4BAAAAAEwBwAAAAgzLzcvMjAyNggAAAAKMTIvMzEvMjAxOQkAAAABMM9YXiGbfN4Ikj2zeKN83ggyQ0lRLk5ZU0U6SUJNLklRX01BSU5UX0NBUEVYLjk5NC4wNy8wMy8yMDI2Li4uVVNELkgBAAAA3rYBAAMAAAAAAPsdXiGbfN4ICrGweKN83gg+Q0lRLk5ZU0U6SUJNLklRX09USEVSX0ZJTkFOQ0VfQUNUX1NVUFBMLjk5NC4wNy8wMy8yMDI2Li4uVVNELkgBAAAA3rYBAAIAAAACOTgBCAAAAAUAAAABMQEAAAALLTIxMTA3NjkzNTUDAAAAAzE2MAIAAAAEMjA1MAQAAAABMAcAAAAIMy83LzIwMjYIAAAACjEyLzMxLzIwMTkJAAAAATDwXYchm3zeCPJks3ijfN4IK0NJUS5OWVNFOklCTS5JUV9DQUxDX1RZUEVfQ0YuOTk0LjA3LzAzLzIwMjYBAAAA3rYBAAMAAAADUkVQAPsdXiGbfN4IA022eKN83ghAQ0lRLk5ZU0U6SUJNLklRX0RJU1RSSUJVVEFCTEVfQ0FTSF9TSEFSRVNfRElMVVRFRC45OTQuMDcvMDMvMjAyNgEAAADetgEAAwAAAAAAqHBmI5t83ghfQMR4o3zeCC9DSVEuTllTRTpJQk0uSVFfRUJUX0VYQ0wuOTk0LjA3LzAzLzIwMjYuLi5VU0QuSAEAAADetgEAAgAAAAQ2NDQ0AQgAAAAFAAAAATEBAAAACy0yMTEwNzY5MzU1AwAAAAMxNjACAAAAATQEAAAAATAHAAAACDMvNy8y</t>
  </si>
  <si>
    <t>MDI2CAAAAAoxMi8zMS8yMDE5CQAAAAEwU0lmI5t83ggqacN4o3zeCD5DSVEuTllTRTpJQk0uSVFfRVhQTE9SRV9EUklMTF9FWFBfVE9UQUwuOTk0LjA3LzAzLzIwMjYuLi5VU0QuSAEAAADetgEAAwAAAAAAJI4wIpt83gjenMV4o3zeCDZDSVEuTllTRTpJQk0uSVFfR0FJTl9JTlZFU1RfUkVWLjk5NC4wNy8wMy8yMDI2Li4uVVNELkgBAAAA3rYBAAMAAAAAAE0VZiObfN4IUIm/eKN83gg8Q0lRLk5ZU0U6SUJNLklRX0VCSVRBX0VRX0lOQ19FWENMX1NCQy45OTQuMDcvMDMvMjAyNi4uLlVTRC5IAQAAAN62AQACAAAABTEwMDY4AQgAAAAFAAAAATEBAAAACy0yMTEwNzY5MzU1AwAAAAMxNjACAAAABTI0MTMyBAAAAAEwBwAAAAgzLzcvMjAyNggAAAAKMTIvMzEvMjAxOQkAAAABMNcYMCKbfN4IxxCueKN83gguQ0lRLk5ZU0U6SUJNLklRX0ZJTElOR19DVVJSRU5DWS45OTQuMDcvMDMvMjAyNgEAAADetgEAAwAAAANVU0QAHWcwIpt83gjFArN4o3zeCDdDSVEuTllTRTpJQk0uSVFfTkVUX0lOVEVSRVNUX0VYUC45OTQuMDcvMDMvMjAyNi4uLlVTRC5IAQAAAN62AQACAAAABS0xMzQ0AQgAAAAFAAAAATEBAAAACy0yMTEwNzY5MzU1AwAAAAMxNjACAAAAAzM2OAQAAAABMAcAAAAIMy83LzIwMjYIAAAACjEyLzMxLzIwMTkJAAAAATBTSWYjm3zeCPCSu3ijfN4ILkNJUS5OWVNFOklCTS5JUV9JTkNfVEFYLjk5NC4w</t>
  </si>
  <si>
    <t>Ny8wMy8yMDI2Li4uVVNELkgBAAAA3rYBAAIAAAACNjABCAAAAAUAAAABMQEAAAALLTIxMTA3NjkzNTUDAAAAAzE2MAIAAAACNzUEAAAAATAHAAAACDMvNy8yMDI2CAAAAAoxMi8zMS8yMDE5CQAAAAEwU0lmI5t83gifk8B4o3zeCDRDSVEuTllTRTpJQk0uSVFfRVhQTE9SRV9EUklMTC45OTQuMDcvMDMvMjAyNi4uLlVTRC5IAQAAAN62AQADAAAAAABNFWYjm3zeCEk6xnijfN4IPkNJUS5OWVNFOklCTS5JUV9FWENJU0VfVEFYRVNfRVhDTF9TQUxFUy45OTQuMDcvMDMvMjAyNi4uLlVTRC5IAQAAAN62AQADAAAAAADXGDAim3zeCNy+uXijfN4IO0NJUS5OWVNFOklCTS5JUV9ORUdBVElWRV9HV19BTU9SVF9BVC45OTQuMDcvMDMvMjAyNi4uLlVTRC5IAQAAAN62AQADAAAAAAAkjjAim3zeCOhPrHijfN4IOkNJUS5OWVNFOklCTS5JUV9UT1RBTF9ERUJUX0VYQ0xfRklOLjk5NC4wNy8wMy8yMDI2Li4uVVNELkgBAAAA3rYBAAIAAAAFNjgxNTgBCAAAAAUAAAABMQEAAAALLTIxMTA3NjkzNTUDAAAAAzE2MAIAAAAFMjE4NjAEAAAAATAHAAAACDMvNy8yMDI2CAAAAAoxMi8zMS8yMDE5CQAAAAEwdfEDIZt83giMXpd4o3zeCExDSVEuTllTRTpJQk0uSVFfTElBQklMSVRJRVNfTkVUVElOR19PVEhFUl9BREpVU1RNRU5UUy45OTQuMDcvMDMvMjAyNi4uLlVTRC5IAQAAAN62AQADAAAAAACgtgMhm3zeCArOlXijfN4I</t>
  </si>
  <si>
    <t>KkNJUS5OWVNFOklCTS5JUV9SRVYuOTk0LjA3LzAzLzIwMjYuLi5VU0QuSAEAAADetgEAAgAAAAU1NjQ5OAEIAAAABQAAAAExAQAAAAstMjExMDc2OTM1NQMAAAADMTYwAgAAAAMxMTIEAAAAATAHAAAACDMvNy8yMDI2CAAAAAoxMi8zMS8yMDE5CQAAAAEwTRVmI5t83gjiILp4o3zeCDJDSVEuTllTRTpJQk0uSVFfTEVWRVJFRF9GQ0YuOTk0LjA3LzAzLzIwMjYuLi5VU0QuSAEAAADetgEAAgAAAAkxNDgwMy44NzUBCAAAAAUAAAABMQEAAAALLTIxMTA3NjkzNTUDAAAAAzE2MAIAAAAENDQyMgQAAAABMAcAAAAIMy83LzIwMjYIAAAACjEyLzMxLzIwMTkJAAAAATDm9l0hm3zeCE2Ln3ijfN4INkNJUS5OWVNFOklCTS5JUV9QUkVGX05PTl9SRURFRU0uOTk0LjA3LzAzLzIwMjYuLi5VU0QuSAEAAADetgEAAwAAAAAAzAJaIZt83gh7Dal4o3zeCDVDSVEuTllTRTpJQk0uSVFfU1RPQ0tfQkFTRURfQVQuOTk0LjA3LzAzLzIwMjYuLi5VU0QuSAEAAADetgEAAwAAAAAAsfiGIZt83ghiAbF4o3zeCDhDSVEuTllTRTpJQk0uSVFfVE9UQUxfTElBQl9FUVVJVFkuOTk0LjA3LzAzLzIwMjYuLi5VU0QuSAEAAADetgEAAgAAAAYxNTIxODYBCAAAAAUAAAABMQEAAAALLTIxMTA3NjkzNTUDAAAAAzE2MAIAAAAEMTAxMwQAAAABMAcAAAAIMy83LzIwMjYIAAAACjEyLzMxLzIwMTkJAAAAATDMAlohm3zeCLaYlnijfN4INUNJ</t>
  </si>
  <si>
    <t>US5OWVNFOklCTS5JUV9FQklUREFSX0VRX0lOQy45OTQuMDcvMDMvMjAyNi4uLlVTRC5IAQAAAN62AQACAAAABTE2ODQ0AQgAAAAFAAAAATEBAAAACy0yMTEwNzY5MzU1AwAAAAMxNjACAAAABTI0MTI5BAAAAAEwBwAAAAgzLzcvMjAyNggAAAAKMTIvMzEvMjAxOQkAAAABMNcYMCKbfN4IBgnBeKN83gg6Q0lRLk5ZU0U6SUJNLklRX0xUX0RFQlRfREVSSVZBVElWRVMuOTk0LjA3LzAzLzIwMjYuLi5VU0QuSAEAAADetgEAAgAAAAQ3MzAwAQgAAAAFAAAAATEBAAAACy0yMTEwNzY5MzU1AwAAAAMxNjACAAAABTMwOTE1BAAAAAEwBwAAAAgzLzcvMjAyNggAAAAKMTIvMzEvMjAxOQkAAAABMHXxAyGbfN4Iz7SdeKN83gg5Q0lRLk5ZU0U6SUJNLklRX0NPTU1PTl9QUkVGX0RJVl9DRi45OTQuMDcvMDMvMjAyNi4uLlVTRC5IAQAAAN62AQADAAAAAADwXYchm3zeCFher3ijfN4IMkNJUS5OWVNFOklCTS5JUV9EQV9TVVBQTF9DRi45OTQuMDcvMDMvMjAyNi4uLlVTRC5IAQAAAN62AQACAAAABDQyMDkBCAAAAAUAAAABMQEAAAALLTIxMTA3NjkzNTUDAAAAAzE2MAIAAAAEMjE3MQQAAAABMAcAAAAIMy83LzIwMjYIAAAACjEyLzMxLzIwMTkJAAAAATCx+IYhm3zeCGIBsXijfN4IPkNJUS5OWVNFOklCTS5JUV9MRUFTRV9BREpVU1RNRU5UX0VCSVREQS45OTQuMDcvMDMvMjAyNi4uLlVTRC5IAQAAAN62AQACAAAABDE2</t>
  </si>
  <si>
    <t>MjMAq5dmI5t83ghAAcB4o3zeCC9DSVEuTllTRTpJQk0uSVFfRFJfUkFUSU9fUFJJTUFSWS45OTQuMDcvMDMvMjAyNgEAAADetgEAAgAAAAExAKhwZiObfN4IhSSweKN83ggyQ0lRLk5ZU0U6SUJNLklRX1dPUktJTkdfQ0FQLjk5NC4wNy8wMy8yMDI2Li4uVVNELkgBAAAA3rYBAAIAAAADNzE5AQgAAAAFAAAAATEBAAAACy0yMTEwNzY5MzU1AwAAAAMxNjACAAAABDQxNjUEAAAAATAHAAAACDMvNy8yMDI2CAAAAAoxMi8zMS8yMDE5CQAAAAEwu2daIZt83ggL9ZV4o3zeCCxDSVEuTllTRTpJQk0uSVFfUkVUVVJOX0VRVUlUWS45OTQuMDcvMDMvMjAyNgEAAADetgEAAgAAAAczNy42OTQ4AQgAAAAFAAAAATEBAAAACy0yMTEwNzY5MzU1AwAAAAMxNjACAAAABDQxMjgEAAAAATAHAAAACDMvNy8yMDI2CAAAAAoxMi8zMS8yMDE5CQAAAAEwEz/7H5t83ghc8Y54o3zeCEFDSVEuTllTRTpJQk0uSVFfVE9UQUxfREVCVF9FQklUREFfRVhDTF9PUEVSX0xFQVNFUy45OTQuMDcvMDMvMjAyNgEAAADetgEAAgAAAAg1LjAxMjM1NAEIAAAABQAAAAExAQAAAAstMjExMDc2OTM1NQMAAAADMTYwAgAAAAU0ODk5NAQAAAABMAcAAAAIMy83LzIwMjYIAAAACjEyLzMxLzIwMTkJAAAAATDNa9kfm3zeCMoYinijfN4IM0NJUS5OWVNFOklCTS5JUV9SRVRVUk5fQ09NTU9OX0VRVUlUWS45OTQuMDcvMDMvMjAyNgEAAADetgEAAgAA</t>
  </si>
  <si>
    <t>AAczNy45NzMyAQgAAAAFAAAAATEBAAAACy0yMTEwNzY5MzU1AwAAAAMxNjACAAAABTMzMzIwBAAAAAEwBwAAAAgzLzcvMjAyNggAAAAKMTIvMzEvMjAxOQkAAAABMBM/+x+bfN4I6j+KeKN83ggwQ0lRLk5ZU0U6SUJNLklRX1RPVEFMX0NBUC45OTQuMDcvMDMvMjAyNi4uLlVTRC5IAQAAAN62AQACAAAABTg5MTQzAQgAAAAFAAAAATEBAAAACy0yMTEwNzY5MzU1AwAAAAMxNjACAAAABDQxNzUEAAAAATAHAAAACDMvNy8yMDI2CAAAAAoxMi8zMS8yMDE5CQAAAAEwx1NaIZt83gj/Ap54o3zeCEJDSVEuTllTRTpJQk0uSVFfREVSSVZBVElWRV9MSUFCX05PTl9DVVJSRU5ULjk5NC4wNy8wMy8yMDI2Li4uVVNELkgBAAAA3rYBAAIAAAADNTA2AQgAAAAFAAAAATEBAAAACy0yMTEwNzY5MzU1AwAAAAMxNjACAAAABTQwNDE5BAAAAAEwBwAAAAgzLzcvMjAyNggAAAAKMTIvMzEvMjAxOQkAAAABMHXxAyGbfN4IHXGTeKN83gg5Q0lRLk5ZU0U6SUJNLklRX1RCVl9TSEFSRV9SRVBPUlRFRC45OTQuMDcvMDMvMjAyNi4uLlVTRC5IAQAAAN62AQADAAAAAADHU1ohm3zeCHSXl3ijfN4IN0NJUS5OWVNFOklCTS5JUV9GSU5fRElWX0xPQU5TX0xULjk5NC4wNy8wMy8yMDI2Li4uVVNELkgBAAAA3rYBAAIAAAAEODcxMgEIAAAABQAAAAExAQAAAAstMjExMDc2OTM1NQMAAAADMTYwAgAAAAQxMDMzBAAAAAEwBwAAAAgzLzcv</t>
  </si>
  <si>
    <t>MjAyNggAAAAKMTIvMzEvMjAxOQkAAAABMM9YXiGbfN4IgWWleKN83gg6Q0lRLk5ZU0U6SUJNLklRX0xJQUJJTElUSUVTX0xFVkVMXzIuOTk0LjA3LzAzLzIwMjYuLi5VU0QuSAEAAADetgEAAgAAAAU1OTA5OQCgtgMhm3zeCLKgnnijfN4IO0NJUS5OWVNFOklCTS5JUV9UT1RBTF9VTlVTVUFMX1NVUFBMRS45OTQuMDcvMDMvMjAyNi4uLlVTRC5IAQAAAN62AQACAAAABC00MjMBCAAAAAUAAAABMQEAAAALLTIxMTA3NjkzNTUDAAAAAzE2MAIAAAAFMzMzOTAEAAAAATAHAAAACDMvNy8yMDI2CAAAAAoxMi8zMS8yMDE5CQAAAAEwJI4wIpt83ggyosR4o3zeCC9DSVEuTllTRTpJQk0uSVFfVE9UQUxfQ0EuOTk0LjA3LzAzLzIwMjYuLi5VU0QuSAEAAADetgEAAgAAAAUzODQyMAEIAAAABQAAAAExAQAAAAstMjExMDc2OTM1NQMAAAADMTYwAgAAAAQxMDA4BAAAAAEwBwAAAAgzLzcvMjAyNggAAAAKMTIvMzEvMjAxOQkAAAABMPsdXiGbfN4IukSVeKN83gg7Q0lRLk5ZU0U6SUJNLklRX0RFRl9UQVhfTElBQl9DVVJSRU5ULjk5NC4wNy8wMy8yMDI2Li4uVVNELkgBAAAA3rYBAAMAAAAAAM9YXiGbfN4IxAKheKN83ghIQ0lRLk5ZU0U6SUJNLklRX0xUX1BPUlRJT05fT1BFUl9MRUFTRV9MSUFCSUxJVElFUy45OTQuMDcvMDMvMjAyNi4uLlVTRC5IAQAAAN62AQACAAAABDM4NzkBCAAAAAUAAAABMQEAAAALLTIxMTA3</t>
  </si>
  <si>
    <t>NjkzNTUDAAAAAzE2MAIAAAAFNDgzODMEAAAAATAHAAAACDMvNy8yMDI2CAAAAAoxMi8zMS8yMDE5CQAAAAEwtT1aIZt83gh0Q5p4o3zeCC9DSVEuTllTRTpJQk0uSVFfQ0ZfU0hBUkUuOTk0LjA3LzAzLzIwMjYuLi5VU0QuSAEAAADetgEAAgAAAAkxMy4zNzA3NTEBCAAAAAUAAAABMQEAAAALLTIxMTA3NjkzNTUDAAAAAzE2MAIAAAAFNDM5MjMEAAAAATAHAAAACDMvNy8yMDI2CAAAAAoxMi8zMS8yMDE5CQAAAAEw+x1eIZt83gjYibV4o3zeCCtDSVEuTllTRTpJQk0uSVFfRUJJVC45OTQuMDcvMDMvMjAyNi4uLlVTRC5IAQAAAN62AQACAAAABDc1MzkBCAAAAAUAAAABMQEAAAALLTIxMTA3NjkzNTUDAAAAAzE2MAIAAAADNDAwBAAAAAEwBwAAAAgzLzcvMjAyNggAAAAKMTIvMzEvMjAxOQkAAAABMKuXZiObfN4ItifFeKN83ggwQ0lRLk5ZU0U6SUJNLklRX0NBU0hfT1BFUi45OTQuMDcvMDMvMjAyNi4uLlVTRC5IAQAAAN62AQACAAAABTE0NzcwAQgAAAAFAAAAATEBAAAACy0yMTEwNzY5MzU1AwAAAAMxNjACAAAABDIwMDYEAAAAATAHAAAACDMvNy8yMDI2CAAAAAoxMi8zMS8yMDE5CQAAAAEwpDaHIZt83gj/L6h4o3zeCDRDSVEuTllTRTpJQk0uSVFfTklfQVZBSUxfRVhDTC45OTQuMDcvMDMvMjAyNi4uLlVTRC5IAQAAAN62AQACAAAABDcxNDYBCAAAAAUAAAABMQEAAAALLTIxMTA3NjkzNTUDAAAAAzE2</t>
  </si>
  <si>
    <t>MAIAAAADMzc5BAAAAAEwBwAAAAgzLzcvMjAyNggAAAAKMTIvMzEvMjAxOQkAAAABMKhwZiObfN4IFTDBeKN83gg5Q0lRLk5ZU0U6SUJNLklRX0NVUlJfRk9SRUlHTl9UQVhFUy45OTQuMDcvMDMvMjAyNi4uLlVTRC5IAQAAAN62AQACAAAABDEzNzYBCAAAAAUAAAABMQEAAAALLTIxMTA3NjkzNTUDAAAAAzE2MAIAAAAEMzAzMAQAAAABMAcAAAAIMy83LzIwMjYIAAAACjEyLzMxLzIwMTkJAAAAATAmQDAim3zeCPm5u3ijfN4IQUNJUS5OWVNFOklCTS5JUV9ERVBSRUNJQVRJT05fUkVOVEFMX0FTU0VUUy45OTQuMDcvMDMvMjAyNi4uLlVTRC5IAQAAAN62AQADAAAAAAAdZzAim3zeCJL/x3ijfN4IK0NJUS5OWVNFOklCTS5JUV9JUFJELjk5NC4wNy8wMy8yMDI2Li4uVVNELkgBAAAA3rYBAAMAAAAAAFNJZiObfN4ISsS/eKN83ggyQ0lRLk5ZU0U6SUJNLklRX1NBTEVfUFBFX0NGLjk5NC4wNy8wMy8yMDI2Li4uVVNELkgBAAAA3rYBAAIAAAADNTM3AQgAAAAFAAAAATEBAAAACy0yMTEwNzY5MzU1AwAAAAMxNjACAAAABDIwNDIEAAAAATAHAAAACDMvNy8yMDI2CAAAAAoxMi8zMS8yMDE5CQAAAAEwpDaHIZt83giXKKx4o3zeCC1DSVEuTllTRTpJQk0uSVFfUkRfRVhQLjk5NC4wNy8wMy8yMDI2Li4uVVNELkgBAAAA3rYBAAIAAAAENTkxMAEIAAAABQAAAAExAQAAAAstMjExMDc2OTM1NQMAAAADMTYwAgAAAAMx</t>
  </si>
  <si>
    <t>MDAEAAAAATAHAAAACDMvNy8yMDI2CAAAAAoxMi8zMS8yMDE5CQAAAAEwTRVmI5t83ggZWLh4o3zeCDFDSVEuTllTRTpJQk0uSVFfQ0FTSF9GSU5BTi45OTQuMDcvMDMvMjAyNi4uLlVTRC5IAQAAAN62AQACAAAABDkwNDIBCAAAAAUAAAABMQEAAAALLTIxMTA3NjkzNTUDAAAAAzE2MAIAAAAEMjAwNAQAAAABMAcAAAAIMy83LzIwMjYIAAAACjEyLzMxLzIwMTkJAAAAATDwXYchm3zeCGSyn3ijfN4IPUNJUS5OWVNFOklCTS5JUV9PVEhFUl9JTlZFU1RfQUNUX1NVUFBMLjk5NC4wNy8wMy8yMDI2Li4uVVNELkgBAAAA3rYBAAMAAAAAAKQ2hyGbfN4IsKKmeKN83gg6Q0lRLk5ZU0U6SUJNLklRX09USEVSX1VOVVNVQUxfU1VQUEwuOTk0LjA3LzAzLzIwMjYuLi5VU0QuSAEAAADetgEAAwAAAAAAU0lmI5t83gjUgrp4o3zeCE1DSVEuTllTRTpJQk0uSVFfTElRVUlEQVRJT05fVkFMVUVfUFJFRkVSUkVEX05PTl9SRURFRU0uOTk0LjA3LzAzLzIwMjYuLi5VU0QuSAEAAADetgEAAwAAAAAAn48DIZt83gipSpZ4o3zeCDFDSVEuTllTRTpJQk0uSVFfQ0FTSF9FUVVJVi45OTQuMDcvMDMvMjAyNi4uLlVTRC5IAQAAAN62AQACAAAABDgxNzIBCAAAAAUAAAABMQEAAAALLTIxMTA3NjkzNTUDAAAAAzE2MAIAAAAEMTA5NgQAAAABMAcAAAAIMy83LzIwMjYIAAAACjEyLzMxLzIwMTkJAAAAATD7HV4hm3zeCNfQqHijfN4I</t>
  </si>
  <si>
    <t>L0NJUS5OWVNFOklCTS5JUV9UT1RBTF9DTC45OTQuMDcvMDMvMjAyNi4uLlVTRC5IAQAAAN62AQACAAAABTM3NzAxAQgAAAAFAAAAATEBAAAACy0yMTEwNzY5MzU1AwAAAAMxNjACAAAABDEwMDkEAAAAATAHAAAACDMvNy8yMDI2CAAAAAoxMi8zMS8yMDE5CQAAAAEwz1heIZt83ggRtad4o3zeCDVDSVEuTllTRTpJQk0uSVFfQ1JFRElUX0xPU1NfQ0YuOTk0LjA3LzAzLzIwMjYuLi5VU0QuSAEAAADetgEAAwAAAAAA0x+HIZt83gj0wK54o3zeCDVDSVEuTllTRTpJQk0uSVFfT1RIRVJfT1BFUl9BQ1QuOTk0LjA3LzAzLzIwMjYuLi5VU0QuSAEAAADetgEAAgAAAAUtMTUyOAEIAAAABQAAAAExAQAAAAstMjExMDc2OTM1NQMAAAADMTYwAgAAAAQyMDQ3BAAAAAEwBwAAAAgzLzcvMjAyNggAAAAKMTIvMzEvMjAxOQkAAAABMNMfhyGbfN4IZLKfeKN83gg1Q0lRLk5ZU0U6SUJNLklRX0NBU0hfU1RfSU5WRVNULjk5NC4wNy8wMy8yMDI2Li4uVVNELkgBAAAA3rYBAAIAAAAEODg2OAEIAAAABQAAAAExAQAAAAstMjExMDc2OTM1NQMAAAADMTYwAgAAAAQxMDAyBAAAAAEwBwAAAAgzLzcvMjAyNggAAAAKMTIvMzEvMjAxOQkAAAABMPsdXiGbfN4I19CoeKN83gg1Q0lRLk5ZU0U6SUJNLklRX1BST1ZfQkFEX0RFQlRTLjk5NC4wNy8wMy8yMDI2Li4uVVNELkgBAAAA3rYBAAMAAAAAAE0VZiObfN4IA5fBeKN83gg5Q0lR</t>
  </si>
  <si>
    <t>Lk5ZU0U6SUJNLklRX0FTU0VUX1dSSVRFRE9XTl9DRi45OTQuMDcvMDMvMjAyNi4uLlVTRC5IAQAAAN62AQADAAAAAADTH4chm3zeCBr5qXijfN4IPkNJUS5OWVNFOklCTS5JUV9ESVNUUklCVVRBQkxFX0NBU0hfU0hBUkVTX0JBU0lDLjk5NC4wNy8wMy8yMDI2AQAAAN62AQADAAAAAACocGYjm3zeCC1cwXijfN4IKUNJUS5OWVNFOklCTS5JUV9HVy45OTQuMDcvMDMvMjAyNi4uLlVTRC5IAQAAAN62AQACAAAABTU4MjIyAQgAAAAFAAAAATEBAAAACy0yMTEwNzY5MzU1AwAAAAMxNjACAAAABDExNzEEAAAAATAHAAAACDMvNy8yMDI2CAAAAAoxMi8zMS8yMDE5CQAAAAEwz1heIZt83ggmFp94o3zeCDRDSVEuTllTRTpJQk0uSVFfQ0FTSF9JTlRFUkVTVC45OTQuMDcvMDMvMjAyNi4uLlVTRC5IAQAAAN62AQACAAAABDE2ODUBCAAAAAUAAAABMQEAAAALLTIxMTA3NjkzNTUDAAAAAzE2MAIAAAAEMzAyOAQAAAABMAcAAAAIMy83LzIwMjYIAAAACjEyLzMxLzIwMTkJAAAAATDm9l0hm3zeCHs5rXijfN4INENJUS5OWVNFOklCTS5JUV9TQUxFX0lOVEFOX0NGLjk5NC4wNy8wMy8yMDI2Li4uVVNELkgBAAAA3rYBAAIAAAAELTYyMQEIAAAABQAAAAExAQAAAAstMjExMDc2OTM1NQMAAAADMTYwAgAAAAQyMDI5BAAAAAEwBwAAAAgzLzcvMjAyNggAAAAKMTIvMzEvMjAxOQkAAAABMKQ2hyGbfN4I9JaqeKN83gg6Q0lR</t>
  </si>
  <si>
    <t>Lk5ZU0U6SUJNLklRX0NVUlJfRE9NRVNUSUNfVEFYRVMuOTk0LjA3LzAzLzIwMjYuLi5VU0QuSAEAAADetgEAAgAAAAMyNzIBCAAAAAUAAAABMQEAAAALLTIxMTA3NjkzNTUDAAAAAzE2MAIAAAAEMzAyNwQAAAABMAcAAAAIMy83LzIwMjYIAAAACjEyLzMxLzIwMTkJAAAAATAmQDAim3zeCGFOtXijfN4INUNJUS5OWVNFOklCTS5JUV9NSVNDX0FESlVTVF9DRi45OTQuMDcvMDMvMjAyNi4uLlVTRC5IAQAAAN62AQACAAAAATEBCAAAAAUAAAABMQEAAAALLTIxMTA3NjkzNTUDAAAAAzE2MAIAAAAEMjE0OQQAAAABMAcAAAAIMy83LzIwMjYIAAAACjEyLzMxLzIwMTkJAAAAATDwXYchm3zeCJXiunijfN4IN0NJUS5OWVNFOklCTS5JUV9UT1RBTF9PVEhFUl9PUEVSLjk5NC4wNy8wMy8yMDI2Li4uVVNELkgBAAAA3rYBAAIAAAAFMjM5OTUBCAAAAAUAAAABMQEAAAALLTIxMTA3NjkzNTUDAAAAAzE2MAIAAAADMzgwBAAAAAEwBwAAAAgzLzcvMjAyNggAAAAKMTIvMzEvMjAxOQkAAAABME0VZiObfN4IHVm3eKN83gg6Q0lRLk5ZU0U6SUJNLklRX1NUX0RFQlRfREVSSVZBVElWRVMuOTk0LjA3LzAzLzIwMjYuLi5VU0QuSAEAAADetgEAAwAAAAAAdfEDIZt83ggKzpV4o3zeCD9DSVEuTllTRTpJQk0uSVFfRklOQU5DRV9MRUFTRVNfTE9OR19URVJNLjk5NC4wNy8wMy8yMDI2Li4uVVNELkgBAAAA3rYBAAIAAAADMTUx</t>
  </si>
  <si>
    <t>AQgAAAAFAAAAATEBAAAACy0yMTEwNzY5MzU1AwAAAAMxNjACAAAABTQ4OTkxBAAAAAEwBwAAAAgzLzcvMjAyNggAAAAKMTIvMzEvMjAxOQkAAAABMMwCWiGbfN4IBgSQeKN83gg3Q0lRLk5ZU0U6SUJNLklRX0xPTkdfVEVSTV9MRUFTRVMuOTk0LjA3LzAzLzIwMjYuLi5VU0QuSAEAAADetgEAAgAAAAQ0MDMwAQgAAAAFAAAAATEBAAAACy0yMTEwNzY5MzU1AwAAAAMxNjACAAAABDExODMEAAAAATAHAAAACDMvNy8yMDI2CAAAAAoxMi8zMS8yMDE5CQAAAAEwz1heIZt83ggmFp94o3zeCDVDSVEuTllTRTpJQk0uSVFfRElMVVRfRVBTX05PUk0uOTk0LjA3LzAzLzIwMjYuLi5VU0QuSAEAAADetgEAAgAAAAg0LjUxMTAyMQEIAAAABQAAAAExAQAAAAstMjExMDc2OTM1NQMAAAADMTYwAgAAAAQ0MzgwBAAAAAEwBwAAAAgzLzcvMjAyNggAAAAKMTIvMzEvMjAxOQkAAAABMKhwZiObfN4IqmHIeKN83ggvQ0lRLk5ZU0U6SUJNLklRX0NGT19DVVJSRU5UX0xJQUIuOTk0LjA3LzAzLzIwMjYBAAAA3rYBAAIAAAAIMC4zOTE3NjYBCAAAAAUAAAABMQEAAAALLTIxMTA3NjkzNTUDAAAAAzE2MAIAAAAENDE4NQQAAAABMAcAAAAIMy83LzIwMjYIAAAACjEyLzMxLzIwMTkJAAAAATCFRNkfm3zeCMoYinijfN4IMENJUS5OWVNFOklCTS5JUV9OSV8xWVJfQU5OX0dST1dUSC45OTQuMDcvMDMvMjAyNgEAAADetgEAAgAAAAY4</t>
  </si>
  <si>
    <t>LjA1NDUBCAAAAAUAAAABMQEAAAALLTIxMTA3NjkzNTUDAAAAAzE2MAIAAAAENDE5OQQAAAABMAcAAAAIMy83LzIwMjYIAAAACjEyLzMxLzIwMTkJAAAAATDNa9kfm3zeCFzxjnijfN4ILUNJUS5OWVNFOklCTS5JUV9EQVlTX1NBTEVTX09VVC45OTQuMDcvMDMvMjAyNgEAAADetgEAAgAAAAg1Mi41MzU5MQEIAAAABQAAAAExAQAAAAstMjExMDc2OTM1NQMAAAADMTYwAgAAAAQ0MDQyBAAAAAEwBwAAAAgzLzcvMjAyNggAAAAKMTIvMzEvMjAxOQkAAAABMIVE2R+bfN4IXPGOeKN83gg4Q0lRLk5ZU0U6SUJNLklRX0JWX1NIQVJFX1JFUE9SVEVELjk5NC4wNy8wMy8yMDI2Li4uVVNELkgBAAAA3rYBAAMAAAAAALU9WiGbfN4Iv8+UeKN83gg3Q0lRLk5ZU0U6SUJNLklRX0FMTE9XX0RPVUJUX0FDQ1QuOTk0LjA3LzAzLzIwMjYuLi5VU0QuSAEAAADetgEAAgAAAAMyOTkBCAAAAAUAAAABMQEAAAALLTIxMTA3NjkzNTUDAAAAAzE2MAIAAAAEMzAxMgQAAAABMAcAAAAIMy83LzIwMjYIAAAACjEyLzMxLzIwMTkJAAAAATC7Z1ohm3zeCDZTmHijfN4IO0NJUS5OWVNFOklCTS5JUV9XQVJSQU5UWV9MSUFCSUxJVElFUy45OTQuMDcvMDMvMjAyNi4uLlVTRC5IAQAAAN62AQADAAAAAAB18QMhm3zeCH5Aj3ijfN4IK0NJUS5OWVNFOklCTS5JUV9DQUxDX1RZUEVfQlMuOTk0LjA3LzAzLzIwMjYBAAAA3rYBAAMAAAADUlVQ</t>
  </si>
  <si>
    <t>AJ8YBCGbfN4IQyyPeKN83ggwQ0lRLk5ZU0U6SUJNLklRX0JVSUxESU5HUy45OTQuMDcvMDMvMjAyNi4uLlVTRC5IAQAAAN62AQACAAAABDkzNjQBCAAAAAUAAAABMQEAAAALLTIxMTA3NjkzNTUDAAAAAzE2MAIAAAAEMzAyMwQAAAABMAcAAAAIMy83LzIwMjYIAAAACjEyLzMxLzIwMTkJAAAAATC7Z1ohm3zeCJkZpnijfN4IPkNJUS5OWVNFOklCTS5JUV9NSU5PUklUWV9JTlRfUkVERUVNX1RPVC45OTQuMDcvMDMvMjAyNi4uLlVTRC5IAQAAAN62AQADAAAAAAC7Z1ohm3zeCJpyrnijfN4IPkNJUS5OWVNFOklCTS5JUV9FTVBMT1lFRVNfVU5ERVJfVU5JT05fQ09OVFJBQ1RTLjk5NC4wNy8wMy8yMDI2AQAAAN62AQADAAAAAABeygMhm3zeCKvwmHijfN4IOkNJUS5OWVNFOklCTS5JUV9HQUlOX0JBUkdBSU5fQUNRX0NGLjk5NC4wNy8wMy8yMDI2Li4uVVNELkgBAAAA3rYBAAMAAAAAAPsdXiGbfN4IjYyleKN83ghEQ0lRLk5ZU0U6SUJNLklRX0dFTkVSQUxfUEFSVE5FUl9DT01NT05fRVFVSVRZLjk5NC4wNy8wMy8yMDI2Li4uVVNELkgBAAAA3rYBAAMAAAAAAPKOWiGbfN4I1mePeKN83ghEQ0lRLk5ZU0U6SUJNLklRX1JVQV9PUEVSQVRJTkdfTEVBU0VfQUNDVU1fREVQLjk5NC4wNy8wMy8yMDI2Li4uVVNELkgBAAAA3rYBAAMAAAAAAMwCWiGbfN4ISd2ceKN83gg8Q0lRLk5ZU0U6SUJNLklRX1RPVEFMX09V</t>
  </si>
  <si>
    <t>VFNUQU5ESU5HX0ZJTElOR19EQVRFLjk5NC4wNy8wMy8yMDI2AQAAAN62AQACAAAACjg4Ny4xMTA0NTQBBAAAAAUAAAABNQEAAAALLTIxMTA3NjkzNTUCAAAABTI0MTUzBgAAAAEwtT1aIZt83gh0Q5p4o3zeCDZDSVEuTllTRTpJQk0uSVFfQ0FTSF9BQ1FVSVJFX0NGLjk5NC4wNy8wMy8yMDI2Li4uVVNELkgBAAAA3rYBAAIAAAAGLTMyNjMwAQgAAAAFAAAAATEBAAAACy0yMTEwNzY5MzU1AwAAAAMxNjACAAAABDIwNTcEAAAAATAHAAAACDMvNy8yMDI2CAAAAAoxMi8zMS8yMDE5CQAAAAEwpDaHIZt83gjnA6R4o3zeCDdDSVEuTllTRTpJQk0uSVFfR0FJTl9CQVJHQUlOX0FDUS45OTQuMDcvMDMvMjAyNi4uLlVTRC5IAQAAAN62AQADAAAAAAAkjjAim3zeCN3XtXijfN4INUNJUS5OWVNFOklCTS5JUV9TVF9ERUJUX0lTU1VFRC45OTQuMDcvMDMvMjAyNi4uLlVTRC5IAQAAAN62AQADAAAAAACkNochm3zeCP8vqHijfN4IMENJUS5OWVNFOklCTS5JUV9ESVZfU0hBUkUuOTk0LjA3LzAzLzIwMjYuLi5VU0QuSAEAAADetgEAAgAAAAQ2LjQzAQgAAAAFAAAAATEBAAAACy0yMTEwNzY5MzU1AwAAAAMxNjACAAAABDMwNTgEAAAAATAHAAAACDMvNy8yMDI2CAAAAAoxMi8zMS8yMDE5CQAAAAEwqHBmI5t83ghCYr94o3zeCD5DSVEuTllTRTpJQk0uSVFfREVGRVJSRURfRE9NRVNUSUNfVEFYRVMuOTk0LjA3LzAzLzIw</t>
  </si>
  <si>
    <t>MjYuLi5VU0QuSAEAAADetgEAAgAAAAQtOTU4AQgAAAAFAAAAATEBAAAACy0yMTEwNzY5MzU1AwAAAAMxNjACAAAABDMwNTQEAAAAATAHAAAACDMvNy8yMDI2CAAAAAoxMi8zMS8yMDE5CQAAAAEwJkAwIpt83gjHEK54o3zeCDtDSVEuTllTRTpJQk0uSVFfTUlOT1JJVFlfSU5URVJFU1RfQ0YuOTk0LjA3LzAzLzIwMjYuLi5VU0QuSAEAAADetgEAAwAAAAAA0x+HIZt83ghpSMd4o3zeCDZDSVEuTllTRTpJQk0uSVFfT1RIRVJfUkVWX1NVUFBMLjk5NC4wNy8wMy8yMDI2Li4uVVNELkgBAAAA3rYBAAMAAAAAAE0VZiObfN4IcbC/eKN83gg4Q0lRLk5ZU0U6SUJNLklRX0NPTlRJTkdFTlRfUkVOVEFMLjk5NC4wNy8wMy8yMDI2Li4uVVNELkgBAAAA3rYBAAIAAAADMzY0AB1nMCKbfN4IQbu6eKN83ggyQ0lRLk5ZU0U6SUJNLklRX0lOVF9JTlZfSU5DLjk5NC4wNy8wMy8yMDI2Li4uVVNELkgBAAAA3rYBAAMAAAAAAE0VZiObfN4IKELDeKN83gg1Q0lRLk5ZU0U6SUJNLklRX1NUX0RFQlRfUkVQQUlELjk5NC4wNy8wMy8yMDI2Li4uVVNELkgBAAAA3rYBAAIAAAAFLTI1OTcBCAAAAAUAAAABMQEAAAALLTIxMTA3NjkzNTUDAAAAAzE2MAIAAAAEMjA0NAQAAAABMAcAAAAIMy83LzIwMjYIAAAACjEyLzMxLzIwMTkJAAAAATCkNochm3zeCNCwtXijfN4ILENJUS5OWVNFOklCTS5JUV9EQV9DRi45OTQuMDcvMDMvMjAy</t>
  </si>
  <si>
    <t>Ni4uLlVTRC5IAQAAAN62AQACAAAABDYwNTkBCAAAAAUAAAABMQEAAAALLTIxMTA3NjkzNTUDAAAAAzE2MAIAAAAEMjE2MAQAAAABMAcAAAAIMy83LzIwMjYIAAAACjEyLzMxLzIwMTkJAAAAATDTH4chm3zeCGIBsXijfN4IRENJUS5OWVNFOklCTS5JUV9ERVBSRUNJQVRJT05fUkVOVEFMX0FTU0VUU19DRi45OTQuMDcvMDMvMjAyNi4uLlVTRC5IAQAAAN62AQADAAAAAAD2mIkhm3zeCIvFtHijfN4IPENJUS5OWVNFOklCTS5JUV9GSU5fRElWX1NUX0RFQlRfVE9UQUwuOTk0LjA3LzAzLzIwMjYuLi5VU0QuSAEAAADetgEAAwAAAAAAXsoDIZt83gh+QI94o3zeCDZDSVEuTllTRTpJQk0uSVFfTE9BTlNfUkVDRUlWX0xULjk5NC4wNy8wMy8yMDI2Li4uVVNELkgBAAAA3rYBAAMAAAAAAM9YXiGbfN4IqFKneKN83ggvQ0lRLk5ZU0U6SUJNLklRX0RBX1NVUFBMLjk5NC4wNy8wMy8yMDI2Li4uVVNELkgBAAAA3rYBAAMAAAAAAE0VZiObfN4IAhPGeKN83ggwQ0lRLk5ZU0U6SUJNLklRX0RBX0VCSVREQS45OTQuMDcvMDMvMjAyNi4uLlVTRC5IAQAAAN62AQACAAAABDYwNTkBCAAAAAUAAAABMQEAAAALLTIxMTA3NjkzNTUDAAAAAzE2MAIAAAAEMjIwNgQAAAABMAcAAAAIMy83LzIwMjYIAAAACjEyLzMxLzIwMTkJAAAAATAmQDAim3zeCOIgunijfN4IQENJUS5OWVNFOklCTS5JUV9FQVJOSU5HX1BBUkVOVF9FWENM</t>
  </si>
  <si>
    <t>X0VYVFJBLjk5NC4wNy8wMy8yMDI2Li4uVVNELkgBAAAA3rYBAAIAAAAENzE0NgEIAAAABQAAAAExAQAAAAstMjExMDc2OTM1NQMAAAADMTYwAgAAAAU0MTU5NgQAAAABMAcAAAAIMy83LzIwMjYIAAAACjEyLzMxLzIwMTkJAAAAATDXGDAim3zeCMAwu3ijfN4IMkNJUS5OWVNFOklCTS5JUV9JTlNfRElWX0VYUC45OTQuMDcvMDMvMjAyNi4uLlVTRC5IAQAAAN62AQADAAAAAABNFWYjm3zeCAbgwnijfN4IK0NJUS5OWVNFOklCTS5JUV9CQVNJQ19XRUlHSFQuOTk0LjA3LzAzLzIwMjYBAAAA3rYBAAIAAAAKODg3LjIzNTEwNQCocGYjm3zeCOzluXijfN4IKUNJUS5OWVNFOklCTS5JUV9BRC45OTQuMDcvMDMvMjAyNi4uLlVTRC5IAQAAAN62AQACAAAABi0yMjAxOAEIAAAABQAAAAExAQAAAAstMjExMDc2OTM1NQMAAAADMTYwAgAAAAQxMDc1BAAAAAEwBwAAAAgzLzcvMjAyNggAAAAKMTIvMzEvMjAxOQkAAAABMPsdXiGbfN4IQ0eqeKN83ghDQ0lRLk5ZU0U6SUJNLklRX0NIQU5HRV9PVEhFUl9ORVRfT1BFUl9BU1NFVFMuOTk0LjA3LzAzLzIwMjYuLi5VU0QuSAEAAADetgEAAgAAAAQxMTU5AQgAAAAFAAAAATEBAAAACy0yMTEwNzY5MzU1AwAAAAMxNjACAAAABDIwNDUEAAAAATAHAAAACDMvNy8yMDI2CAAAAAoxMi8zMS8yMDE5CQAAAAEwpDaHIZt83gj0lqp4o3zeCDRDSVEuTllTRTpJQk0uSVFfRUJJVERB</t>
  </si>
  <si>
    <t>X0VRX0lOQy45OTQuMDcvMDMvMjAyNi4uLlVTRC5IAQAAAN62AQACAAAABTE1MjIxAQgAAAAFAAAAATEBAAAACy0yMTEwNzY5MzU1AwAAAAMxNjACAAAABTIxNjc3BAAAAAEwBwAAAAgzLzcvMjAyNggAAAAKMTIvMzEvMjAxOQkAAAABMKhwZiObfN4IGDG4eKN83gg+Q0lRLk5ZU0U6SUJNLklRX0VYQ0lTRV9UQVhFU19JTkNMX1NBTEVTLjk5NC4wNy8wMy8yMDI2Li4uVVNELkgBAAAA3rYBAAMAAAAAACZAMCKbfN4Iw/O2eKN83ghGQ0lRLk5ZU0U6SUJNLklRX0RJU1RSSUJVVEFCTEVfQ0FTSF9TVEFOREFSRElaRUQuOTk0LjA3LzAzLzIwMjYuLi5VU0QuSAEAAADetgEAAwAAAAAAJkAwIpt83ghB1a94o3zeCDdDSVEuTllTRTpJQk0uSVFfU1RPQ0tfQkFTRURfQ09NUC45OTQuMDcvMDMvMjAyNi4uLlVTRC5IAQAAAN62AQACAAAAAzQ4NACx+IYhm3zeCOFkq3ijfN4IQkNJUS5OWVNFOklCTS5JUV9ERUZfVEFYX1ZBTFVBVElPTl9BTExPV0FOQ0UuOTk0LjA3LzAzLzIwMjYuLi5VU0QuSAEAAADetgEAAgAAAAM2MDgBCAAAAAUAAAABMQEAAAALLTIxMTA3NjkzNTUDAAAAAzE2MAIAAAAFNDYwNDUEAAAAATAHAAAACDMvNy8yMDI2CAAAAAoxMi8zMS8yMDE5CQAAAAEwu2daIZt83ghqqJR4o3zeCC9DSVEuTllTRTpJQk0uSVFfRUJJVERBX0NBUEVYX0lOVC45OTQuMDcvMDMvMjAyNgEAAADetgEAAgAAAAg5LjYy</t>
  </si>
  <si>
    <t>NDI1NQEIAAAABQAAAAExAQAAAAstMjExMDc2OTM1NQMAAAADMTYwAgAAAAQ0MTkxBAAAAAEwBwAAAAgzLzcvMjAyNggAAAAKMTIvMzEvMjAxOQkAAAABMM1r2R+bfN4IXPGOeKN83gguQ0lRLk5ZU0U6SUJNLklRX0dQXzNZUl9BTk5fQ0FHUi45OTQuMDcvMDMvMjAyNgEAAADetgEAAgAAAActNi40NTA0AQgAAAAFAAAAATEBAAAACy0yMTEwNzY5MzU1AwAAAAMxNjACAAAABDQyMjEEAAAAATAHAAAACDMvNy8yMDI2CAAAAAoxMi8zMS8yMDE5CQAAAAEwzWvZH5t83gjK8Yl4o3zeCDBDSVEuTllTRTpJQk0uSVFfRUJJVF8zWVJfQU5OX0NBR1IuOTk0LjA3LzAzLzIwMjYBAAAA3rYBAAIAAAAILTE4Ljk2OTYBCAAAAAUAAAABMQEAAAALLTIxMTA3NjkzNTUDAAAAAzE2MAIAAAAENDIyMwQAAAABMAcAAAAIMy83LzIwMjYIAAAACjEyLzMxLzIwMTkJAAAAATCgptkfm3zeCMrxiXijfN4IKENJUS5OWVNFOklCTS5JUV9OSV9NQVJHSU4uOTk0LjA3LzAzLzIwMjYBAAAA3rYBAAIAAAAHMTYuMzQwOQEIAAAABQAAAAExAQAAAAstMjExMDc2OTM1NQMAAAADMTYwAgAAAAQ0MDk0BAAAAAEwBwAAAAgzLzcvMjAyNggAAAAKMTIvMzEvMjAxOQkAAAABMOdS+x+bfN4IyhiKeKN83ghAQ0lRLk5ZU0U6SUJNLklRX0ZJTl9ESVZfTUlOT1JJVFlfSU5URVJFU1QuOTk0LjA3LzAzLzIwMjYuLi5VU0QuSAEAAADetgEAAwAAAAAA</t>
  </si>
  <si>
    <t>u2daIZt83gjWZ494o3zeCD1DSVEuTllTRTpJQk0uSVFfTkFUVVJBTF9SRVNPVVJDRVNfQ09TVC45OTQuMDcvMDMvMjAyNi4uLlVTRC5IAQAAAN62AQADAAAAAAC7Z1ohm3zeCOyOj3ijfN4IP0NJUS5OWVNFOklCTS5JUV9BQ0NVTV9BTU9SVF9JTlRBTl9BU1NFVFMuOTk0LjA3LzAzLzIwMjYuLi5VU0QuSAEAAADetgEAAgAAAAUtMzMwOQEIAAAABQAAAAExAQAAAAstMjExMDc2OTM1NQMAAAADMTYwAgAAAAUyNDMzMQQAAAABMAcAAAAIMy83LzIwMjYIAAAACjEyLzMxLzIwMTkJAAAAATB18QMhm3zeCH5Aj3ijfN4IOENJUS5OWVNFOklCTS5JUV9UT1RBTF9ESVZfUEFJRF9DRi45OTQuMDcvMDMvMjAyNi4uLlVTRC5IAQAAAN62AQACAAAABS01NzA3AQgAAAAFAAAAATEBAAAACy0yMTEwNzY5MzU1AwAAAAMxNjACAAAABDIwMjIEAAAAATAHAAAACDMvNy8yMDI2CAAAAAoxMi8zMS8yMDE5CQAAAAEw8F2HIZt83gjFPat4o3zeCEhDSVEuTllTRTpJQk0uSVFfR0VORVJBTF9QQVJUTkVSX01JTk9SSVRZX0lOVEVSRVNULjk5NC4wNy8wMy8yMDI2Li4uVVNELkgBAAAA3rYBAAMAAAAAAPKOWiGbfN4I1mePeKN83gg2Q0lRLk5ZU0U6SUJNLklRX0lOVEVSQ09NUEFOWV9DTC45OTQuMDcvMDMvMjAyNi4uLlVTRC5IAQAAAN62AQADAAAAAAB18QMhm3zeCEMsj3ijfN4IM0NJUS5OWVNFOklCTS5JUV9UT1RBTF9SRUNF</t>
  </si>
  <si>
    <t>SVYuOTk0LjA3LzAzLzIwMjYuLi5VU0QuSAEAAADetgEAAgAAAAUxMDA2OQEIAAAABQAAAAExAQAAAAstMjExMDc2OTM1NQMAAAADMTYwAgAAAAQxMDAxBAAAAAEwBwAAAAgzLzcvMjAyNggAAAAKMTIvMzEvMjAxOQkAAAABMPsdXiGbfN4IfJ60eKN83gg4Q0lRLk5ZU0U6SUJNLklRX0ZJTl9ESVZfU1RfSU5WRVNULjk5NC4wNy8wMy8yMDI2Li4uVVNELkgBAAAA3rYBAAMAAAAAAF7KAyGbfN4IdY+SeKN83ghCQ0lRLk5ZU0U6SUJNLklRX1RPVEFMX0RFQlRfRVhDTF9PUEVSX0xFQVNFUy45OTQuMDcvMDMvMjAyNi4uLlVTRC5IAQAAAN62AQACAAAABTYyODk5AQgAAAAFAAAAATEBAAAACy0yMTEwNzY5MzU1AwAAAAMxNjACAAAABTQ4OTgyBAAAAAEwBwAAAAgzLzcvMjAyNggAAAAKMTIvMzEvMjAxOQkAAAABMLU9WiGbfN4I8IureKN83ggzQ0lRLk5ZU0U6SUJNLklRX0ZJTklTSEVEX0lOVi45OTQuMDcvMDMvMjAyNi4uLlVTRC5IAQAAAN62AQACAAAAAzIyMAEIAAAABQAAAAExAQAAAAstMjExMDc2OTM1NQMAAAADMTYwAgAAAAQzMDc1BAAAAAEwBwAAAAgzLzcvMjAyNggAAAAKMTIvMzEvMjAxOQkAAAABMLtnWiGbfN4I7I6PeKN83gg6Q0lRLk5ZU0U6SUJNLklRX0RBX1NVUFBMX1BBUlRJQUxfQ0YuOTk0LjA3LzAzLzIwMjYuLi5VU0QuSAEAAADetgEAAwAAAAAA8F2HIZt83gjmma54o3zeCDdDSVEuTllT</t>
  </si>
  <si>
    <t>RTpJQk0uSVFfU1RPQ0tfQkFTRURfQ09HUy45OTQuMDcvMDMvMjAyNi4uLlVTRC5IAQAAAN62AQACAAAAAjg1AQgAAAAFAAAAATEBAAAACy0yMTEwNzY5MzU1AwAAAAMxNjACAAAABTIyNjc0BAAAAAEwBwAAAAgzLzcvMjAyNggAAAAKMTIvMzEvMjAxOQkAAAABMCSOMCKbfN4IwDC7eKN83gg7Q0lRLk5ZU0U6SUJNLklRX05FR0FUSVZFX0dXX0FNT1JUX0NGLjk5NC4wNy8wMy8yMDI2Li4uVVNELkgBAAAA3rYBAAMAAAAAAOb2XSGbfN4IaUjHeKN83ggzQ0lRLk5ZU0U6SUJNLklRX09USEVSX1JFTlRBTC45OTQuMDcvMDMvMjAyNi4uLlVTRC5IAQAAAN62AQADAAAAAAAdZzAim3zeCLNbunijfN4IMENJUS5OWVNFOklCTS5JUV9SRF9FWFBfRk4uOTk0LjA3LzAzLzIwMjYuLi5VU0QuSAEAAADetgEAAgAAAAQ1OTEwAQgAAAAFAAAAATEBAAAACy0yMTEwNzY5MzU1AwAAAAMxNjACAAAABDMxNjgEAAAAATAHAAAACDMvNy8yMDI2CAAAAAoxMi8zMS8yMDE5CQAAAAEwHWcwIpt83gj34cB4o3zeCDpDSVEuTllTRTpJQk0uSVFfSU5URVJFU1RfSU5WRVNUX0lOQy45OTQuMDcvMDMvMjAyNi4uLlVTRC5IAQAAAN62AQADAAAAAABTSWYjm3zeCD/yw3ijfN4INkNJUS5OWVNFOklCTS5JUV9HQUlOX0FTU0VUU19SRVYuOTk0LjA3LzAzLzIwMjYuLi5VU0QuSAEAAADetgEAAwAAAAAATRVmI5t83gjyGsN4o3zeCEhDSVEu</t>
  </si>
  <si>
    <t>TllTRTpJQk0uSVFfSU5URVJFU1RfRVhQX0xFQVNFX0xJQUJJTElUWV9ERUJULjk5NC4wNy8wMy8yMDI2Li4uVVNELkgBAAAA3rYBAAMAAAAAACZAMCKbfN4ImdvGeKN83gg1Q0lRLk5ZU0U6SUJNLklRX0NIQU5HRV9JTkNfVEFYLjk5NC4wNy8wMy8yMDI2Li4uVVNELkgBAAAA3rYBAAMAAAAAAKQ2hyGbfN4IXXyieKN83ggqQ0lRLk5ZU0U6SUJNLklRX0RJQy45OTQuMDcvMDMvMjAyNi4uLlVTRC5IAQAAAN62AQADAAAAAAAdZzAim3zeCMPztnijfN4IK0NJUS5OWVNFOklCTS5JUV9DQUxDX1RZUEVfSVMuOTk0LjA3LzAzLzIwMjYBAAAA3rYBAAMAAAADUkVQAB1nMCKbfN4InxO1eKN83gg9Q0lRLk5ZU0U6SUJNLklRX0xJQUJJTElUSUVTX0ZBSVJfVkFMVUUuOTk0LjA3LzAzLzIwMjYuLi5VU0QuSAEAAADetgEAAgAAAAU1OTA5OQBeygMhm3zeCNZnj3ijfN4IPkNJUS5OWVNFOklCTS5JUV9SVUFfT1BFUkFUSU5HX0xFQVNFX05FVC45OTQuMDcvMDMvMjAyNi4uLlVTRC5IAQAAAN62AQADAAAAAADMAlohm3zeCEMnlHijfN4INUNJUS5OWVNFOklCTS5JUV9TUEVDSUFMX0RJVl9DRi45OTQuMDcvMDMvMjAyNi4uLlVTRC5IAQAAAN62AQADAAAAAADwXYchm3zeCA7SqXijfN4IOENJUS5OWVNFOklCTS5JUV9JTlNfU0VUVExFX1NVUFBMRS45OTQuMDcvMDMvMjAyNi4uLlVTRC5IAQAAAN62AQADAAAAAAAkjjAi</t>
  </si>
  <si>
    <t>m3zeCEEduXijfN4IMkNJUS5OWVNFOklCTS5JUV9JTlNfRElWX1JFVi45OTQuMDcvMDMvMjAyNi4uLlVTRC5IAQAAAN62AQADAAAAAABNFWYjm3zeCDXiuHijfN4IOkNJUS5OWVNFOklCTS5JUV9DQVNIX0lOVEVSRVNUX0ZJTkFOLjk5NC4wNy8wMy8yMDI2Li4uVVNELkgBAAAA3rYBAAMAAAAAAOb2XSGbfN4I19CoeKN83ggzQ0lRLk5ZU0U6SUJNLklRX0lOVEVSRVNUX0VYUC45OTQuMDcvMDMvMjAyNi4uLlVTRC5IAQAAAN62AQACAAAABS0xMzQ0AQgAAAAFAAAAATEBAAAACy0yMTEwNzY5MzU1AwAAAAMxNjACAAAAAjgyBAAAAAEwBwAAAAgzLzcvMjAyNggAAAAKMTIvMzEvMjAxOQkAAAABME0VZiObfN4IZ5K5eKN83gg4Q0lRLk5ZU0U6SUJNLklRX0lOVkVTVE1FTlRfSU5DT01FLjk5NC4wNy8wMy8yMDI2Li4uVVNELkgBAAAA3rYBAAMAAAAAANcYMCKbfN4IrNO+eKN83gguQ0lRLk5ZU0U6SUJNLklRX1BFUklPRExFTkdUSF9JUy45OTQuMDcvMDMvMjAyNgEAAADetgEAAQAAAAIxMgCocGYjm3zeCIy0xnijfN4INENJUS5OWVNFOklCTS5JUV9SVUFfQUNDVU1fREVQLjk5NC4wNy8wMy8yMDI2Li4uVVNELkgBAAAA3rYBAAMAAAAAAMwCWiGbfN4I2xeneKN83gg2Q0lRLk5ZU0U6SUJNLklRX0lOVEVSRVNUX0lOQ09NRS45OTQuMDcvMDMvMjAyNi4uLlVTRC5IAQAAAN62AQADAAAAAADXGDAim3zeCN6cxXij</t>
  </si>
  <si>
    <t>fN4INENJUS5OWVNFOklCTS5JUV9DT01NT05fRElWX0NGLjk5NC4wNy8wMy8yMDI2Li4uVVNELkgBAAAA3rYBAAIAAAAFLTU3MDcBCAAAAAUAAAABMQEAAAALLTIxMTA3NjkzNTUDAAAAAzE2MAIAAAAEMjA3NAQAAAABMAcAAAAIMy83LzIwMjYIAAAACjEyLzMxLzIwMTkJAAAAATDwXYchm3zeCDKixHijfN4IO0NJUS5OWVNFOklCTS5JUV9DQVBJVEFMSVpFRF9JTlRFUkVTVC45OTQuMDcvMDMvMjAyNi4uLlVTRC5IAQAAAN62AQACAAAAATQBCAAAAAUAAAABMQEAAAALLTIxMTA3NjkzNTUDAAAAAzE2MAIAAAAEMzAzMgQAAAABMAcAAAAIMy83LzIwMjYIAAAACjEyLzMxLzIwMTkJAAAAATAmQDAim3zeCMUCs3ijfN4IPENJUS5OWVNFOklCTS5JUV9FQklUREFfTEVBU0VfQURKVVNURUQuOTk0LjA3LzAzLzIwMjYuLi5VU0QuSAEAAADetgEAAgAAAAUxNTIyMQEIAAAABQAAAAExAQAAAAstMjExMDc2OTM1NQMAAAADMTYwAgAAAAU0ODk5MwQAAAABMAcAAAAIMy83LzIwMjYIAAAACjEyLzMxLzIwMTkJAAAAATCrl2Yjm3zeCMDrx3ijfN4IKUNJUS5OWVNFOklCTS5JUV9ETy45OTQuMDcvMDMvMjAyNi4uLlVTRC5IAQAAAN62AQACAAAABDIyODUBCAAAAAUAAAABMQEAAAALLTIxMTA3NjkzNTUDAAAAAzE2MAIAAAACNDAEAAAAATAHAAAACDMvNy8yMDI2CAAAAAoxMi8zMS8yMDE5CQAAAAEwU0lmI5t83ggtvsF4</t>
  </si>
  <si>
    <t>o3zeCDBDSVEuTllTRTpJQk0uSVFfR1BfMVlSX0FOTl9HUk9XVEguOTk0LjA3LzAzLzIwMjYBAAAA3rYBAAIAAAAILTE0LjYyNzcBCAAAAAUAAAABMQEAAAALLTIxMTA3NjkzNTUDAAAAAzE2MAIAAAAENDE5NQQAAAABMAcAAAAIMy83LzIwMjYIAAAACjEyLzMxLzIwMTkJAAAAATDNa9kfm3zeCMrxiXijfN4INUNJUS5OWVNFOklCTS5JUV9UT1RBTF9SRVZfNVlSX0FOTl9DQUdSLjk5NC4wNy8wMy8yMDI2AQAAAN62AQACAAAABy05LjA2MDQBCAAAAAUAAAABMQEAAAALLTIxMTA3NjkzNTUDAAAAAzE2MAIAAAAENDIzMwQAAAABMAcAAAAIMy83LzIwMjYIAAAACjEyLzMxLzIwMTkJAAAAATCgptkfm3zeCEbKjnijfN4IKkNJUS5OWVNFOklCTS5JUV9FQklUX01BUkdJTi45OTQuMDcvMDMvMjAyNgEAAADetgEAAgAAAAcxMy4wNjI2AQgAAAAFAAAAATEBAAAACy0yMTEwNzY5MzU1AwAAAAMxNjACAAAABDQwNTMEAAAAATAHAAAACDMvNy8yMDI2CAAAAAoxMi8zMS8yMDE5CQAAAAEw51L7H5t83ghc8Y54o3zeCCdDSVEuTllTRTpJQk0uSVFfRUJJVF9JTlQuOTk0LjA3LzAzLzIwMjYBAAAA3rYBAAIAAAAINS42MDkzNzUBCAAAAAUAAAABMQEAAAALLTIxMTA3NjkzNTUDAAAAAzE2MAIAAAAENDE4OQQAAAABMAcAAAAIMy83LzIwMjYIAAAACjEyLzMxLzIwMTkJAAAAATDNa9kfm3zeCMoYinijfN4ILUNJUS5OWVNF</t>
  </si>
  <si>
    <t>OklCTS5JUV9SRVRVUk5fQ0FQSVRBTC45OTQuMDcvMDMvMjAyNgEAAADetgEAAgAAAAY2LjIwNDUBCAAAAAUAAAABMQEAAAALLTIxMTA3NjkzNTUDAAAAAzE2MAIAAAAENDM2MwQAAAABMAcAAAAIMy83LzIwMjYIAAAACjEyLzMxLzIwMTkJAAAAATATP/sfm3zeCOo/inijfN4IOkNJUS5OWVNFOklCTS5JUV9JTlRFUkNPTVBBTllfTk9OX0NBLjk5NC4wNy8wMy8yMDI2Li4uVVNELkgBAAAA3rYBAAMAAAAAAHXxAyGbfN4IC9+beKN83gg6Q0lRLk5ZU0U6SUJNLklRX0xJQUJJTElUSUVTX0xFVkVMXzMuOTk0LjA3LzAzLzIwMjYuLi5VU0QuSAEAAADetgEAAwAAAAAAoLYDIZt83gjWZ494o3zeCChDSVEuTllTRTpJQk0uSVFfRlVMTF9USU1FLjk5NC4wNy8wMy8yMDI2AQAAAN62AQACAAAABjM1MjYwMABeygMhm3zeCNZnj3ijfN4IKENJUS5OWVNFOklCTS5JUV9QQVJUX1RJTUUuOTk0LjA3LzAzLzIwMjYBAAAA3rYBAAMAAAAAAF7KAyGbfN4IwwWSeKN83gg0Q0lRLk5ZU0U6SUJNLklRX0VRVUlUWV9NRVRIT0QuOTk0LjA3LzAzLzIwMjYuLi5VU0QuSAEAAADetgEAAgAAAAMxODQBCAAAAAUAAAABMQEAAAALLTIxMTA3NjkzNTUDAAAAAzE2MAIAAAAEMzA2MwQAAAABMAcAAAAIMy83LzIwMjYIAAAACjEyLzMxLzIwMTkJAAAAATC7Z1ohm3zeCOyOj3ijfN4ILkNJUS5OWVNFOklCTS5JUV9DQVNIX0NPTlZFUlNJ</t>
  </si>
  <si>
    <t>T04uOTk0LjA3LzAzLzIwMjYBAAAA3rYBAAIAAAAJLTYuMDcyNTA1AQgAAAAFAAAAATEBAAAACy0yMTEwNzY5MzU1AwAAAAMxNjACAAAABDQxODQEAAAAATAHAAAACDMvNy8yMDI2CAAAAAoxMi8zMS8yMDE5CQAAAAEwzWvZH5t83gjKGIp4o3zeCDlDSVEuTllTRTpJQk0uSVFfVE9UQUxfUkVWX0VNUExPWUVFLjk5NC4wNy8wMy8yMDI2Li4uVVNELkgBAAAA3rYBAAIAAAAHMTYzLjY4MQEIAAAABQAAAAExAQAAAAstMjExMDc2OTM1NQMAAAADMTYwAgAAAAQ0MTIzBAAAAAEwBwAAAAgzLzcvMjAyNggAAAAKMTIvMzEvMjAxOQkAAAABMM1r2R+bfN4IXPGOeKN83gg2Q0lRLk5ZU0U6SUJNLklRX1RPVEFMX0RFQlRfRUJJVERBX0NBUEVYLjk5NC4wNy8wMy8yMDI2AQAAAN62AQACAAAACDUuMjY5MjY5AQgAAAAFAAAAATEBAAAACy0yMTEwNzY5MzU1AwAAAAMxNjACAAAABTIzMzEzBAAAAAEwBwAAAAgzLzcvMjAyNggAAAAKMTIvMzEvMjAxOQkAAAABMM1r2R+bfN4IXPGOeKN83ggmQ0lRLk5ZU0U6SUJNLklRX0dBQVBfQlMuOTk0LjA3LzAzLzIwMjYBAAAA3rYBAAMAAAAHVVMgR0FBUACfGAQhm3zeCGsll3ijfN4IOUNJUS5OWVNFOklCTS5JUV9GSU5fRElWX0RFQlRfVE9UQUwuOTk0LjA3LzAzLzIwMjYuLi5VU0QuSAEAAADetgEAAgAAAAUyNDcyNwEIAAAABQAAAAExAQAAAAstMjExMDc2OTM1NQMAAAADMTYw</t>
  </si>
  <si>
    <t>AgAAAAUyNDUxNgQAAAABMAcAAAAIMy83LzIwMjYIAAAACjEyLzMxLzIwMTkJAAAAATBeygMhm3zeCM+0nXijfN4ILUNJUS5OWVNFOklCTS5JUV9DT1NUX0JPUlJPV0lORy45OTQuMDcvMDMvMjAyNgEAAADetgEAAgAAAAYyLjM2NTUBCAAAAAUAAAABMQEAAAALLTIxMTA3NjkzNTUDAAAAAzE2MAIAAAAFMjE2ODEEAAAAATAHAAAACDMvNy8yMDI2CAAAAAoxMi8zMS8yMDE5CQAAAAEwXsoDIZt83gh+QI94o3zeCCpDSVEuTllTRTpJQk0uSVFfQ0lQLjk5NC4wNy8wMy8yMDI2Li4uVVNELkgBAAAA3rYBAAMAAAAAALtnWiGbfN4IjF6XeKN83gg4Q0lRLk5ZU0U6SUJNLklRX0NBU0hfVEFYRVNfSU5WRVNULjk5NC4wNy8wMy8yMDI2Li4uVVNELkgBAAAA3rYBAAMAAAAAAOb2XSGbfN4Ir3umeKN83gg9Q0lRLk5ZU0U6SUJNLklRX0ZJTl9ESVZfQVNTRVRTX0NVUlJFTlQuOTk0LjA3LzAzLzIwMjYuLi5VU0QuSAEAAADetgEAAwAAAAAA+x1eIZt83giIKaF4o3zeCDVDSVEuTllTRTpJQk0uSVFfT1RIRVJfQ0FfU1VQUEwuOTk0LjA3LzAzLzIwMjYuLi5VU0QuSAEAAADetgEAAgAAAAQyMDcxAQgAAAAFAAAAATEBAAAACy0yMTEwNzY5MzU1AwAAAAMxNjACAAAABDEwNTUEAAAAATAHAAAACDMvNy8yMDI2CAAAAAoxMi8zMS8yMDE5CQAAAAEw+x1eIZt83gh7Dal4o3zeCDRDSVEuTllTRTpJQk0uSVFfT1RIRVJfTElB</t>
  </si>
  <si>
    <t>Ql9MVC45OTQuMDcvMDMvMjAyNi4uLlVTRC5IAQAAAN62AQACAAAABDkyOTYBCAAAAAUAAAABMQEAAAALLTIxMTA3NjkzNTUDAAAAAzE2MAIAAAAEMTA2MgQAAAABMAcAAAAIMy83LzIwMjYIAAAACjEyLzMxLzIwMTkJAAAAATDMAlohm3zeCBBoknijfN4IK0NJUS5OWVNFOklCTS5JUV9QQVlPVVRfUkFUSU8uOTk0LjA3LzAzLzIwMjYBAAAA3rYBAAIAAAAHNjAuNTEzMgEIAAAABQAAAAExAQAAAAstMjExMDc2OTM1NQMAAAADMTYwAgAAAAQ0Mzc3BAAAAAEwBwAAAAgzLzcvMjAyNggAAAAKMTIvMzEvMjAxOQkAAAABMB1nMCKbfN4IQdWveKN83gg6Q0lRLk5ZU0U6SUJNLklRX05PTkNBU0hfUEVOU0lPTl9FWFAuOTk0LjA3LzAzLzIwMjYuLi5VU0QuSAEAAADetgEAAgAAAAMzOTYBCAAAAAUAAAABMQEAAAALLTIxMTA3NjkzNTUDAAAAAzE2MAIAAAAFMjE2NzgEAAAAATAHAAAACDMvNy8yMDI2CAAAAAoxMi8zMS8yMDE5CQAAAAEwJkAwIpt83gifE7V4o3zeCDxDSVEuTllTRTpJQk0uSVFfQ0hBTkdFX1RSQURJTkdfQVNTRVRTLjk5NC4wNy8wMy8yMDI2Li4uVVNELkgBAAAA3rYBAAMAAAAAANMfhyGbfN4I/52seKN83ggzQ0lRLk5ZU0U6SUJNLklRX0xFR0FMX1NFVFRMRS45OTQuMDcvMDMvMjAyNi4uLlVTRC5IAQAAAN62AQADAAAAAABTSWYjm3zeCPK4wnijfN4IL0NJUS5OWVNFOklCTS5JUV9CVl9TSEFS</t>
  </si>
  <si>
    <t>RS45OTQuMDcvMDMvMjAyNi4uLlVTRC5IAQAAAN62AQACAAAACTIzLjQ5MzEyOAEIAAAABQAAAAExAQAAAAstMjExMDc2OTM1NQMAAAADMTYwAgAAAAQ0MDIwBAAAAAEwBwAAAAgzLzcvMjAyNggAAAAKMTIvMzEvMjAxOQkAAAABMLU9WiGbfN4ISd2ceKN83gg9Q0lRLk5ZU0U6SUJNLklRX0RFRl9UQVhfQVNTRVRTX0NVUlJFTlQuOTk0LjA3LzAzLzIwMjYuLi5VU0QuSAEAAADetgEAAwAAAAAA+x1eIZt83gihK514o3zeCDFDSVEuTllTRTpJQk0uSVFfTklfQ09NUEFOWS45OTQuMDcvMDMvMjAyNi4uLlVTRC5IAQAAAN62AQACAAAABDk0MzEBCAAAAAUAAAABMQEAAAALLTIxMTA3NjkzNTUDAAAAAzE2MAIAAAAFNDE1NzEEAAAAATAHAAAACDMvNy8yMDI2CAAAAAoxMi8zMS8yMDE5CQAAAAEwU0lmI5t83gj3ysN4o3zeCC1DSVEuTllTRTpJQk0uSVFfTFRfREVCVF9FUVVJVFkuOTk0LjA3LzAzLzIwMjYBAAAA3rYBAAIAAAAIMjc2LjI5NzMBCAAAAAUAAAABMQEAAAALLTIxMTA3NjkzNTUDAAAAAzE2MAIAAAAENDA4NQQAAAABMAcAAAAIMy83LzIwMjYIAAAACjEyLzMxLzIwMTkJAAAAATDNa9kfm3zeCFzxjnijfN4IOkNJUS5OWVNFOklCTS5JUV9FQklUREFfRVhDTF9PUEVSX0xFQVNFU19JTlQuOTk0LjA3LzAzLzIwMjYBAAAA3rYBAAIAAAAJMTAuMTE3NTU5AQgAAAAFAAAAATEBAAAACy0yMTEwNzY5MzU1</t>
  </si>
  <si>
    <t>AwAAAAMxNjACAAAABTQ5MTczBAAAAAEwBwAAAAgzLzcvMjAyNggAAAAKMTIvMzEvMjAxOQkAAAABMM1r2R+bfN4IyhiKeKN83ggvQ0lRLk5ZU0U6SUJNLklRX0VQU18zWVJfQU5OX0NBR1IuOTk0LjA3LzAzLzIwMjYBAAAA3rYBAAIAAAAILTEzLjU2ODMBCAAAAAUAAAABMQEAAAALLTIxMTA3NjkzNTUDAAAAAzE2MAIAAAAENDIyNgQAAAABMAcAAAAIMy83LzIwMjYIAAAACjEyLzMxLzIwMTkJAAAAATCgptkfm3zeCMrxiXijfN4IRUNJUS5OWVNFOklCTS5JUV9ORVRfREVCVF9FQklUREFfRVhDTF9PUEVSX0xFQVNFU19DQVBFWC45OTQuMDcvMDMvMjAyNgEAAADetgEAAgAAAAg1LjI0MTMzNgEIAAAABQAAAAExAQAAAAstMjExMDc2OTM1NQMAAAADMTYwAgAAAAU0OTE4MgQAAAABMAcAAAAIMy83LzIwMjYIAAAACjEyLzMxLzIwMTkJAAAAATDNa9kfm3zeCMrxiXijfN4IRENJUS5OWVNFOklCTS5JUV9DVVJSRU5UX1BPUlRfREVCVF9ERVJJVkFUSVZFUy45OTQuMDcvMDMvMjAyNi4uLlVTRC5IAQAAAN62AQADAAAAAAB18QMhm3zeCH5Aj3ijfN4IO0NJUS5OWVNFOklCTS5JUV9ERVJJVkFUSVZFX0FTU0VUU19MVC45OTQuMDcvMDMvMjAyNi4uLlVTRC5IAQAAAN62AQACAAAAAjk0AQgAAAAFAAAAATEBAAAACy0yMTEwNzY5MzU1AwAAAAMxNjACAAAABDExMTAEAAAAATAHAAAACDMvNy8yMDI2CAAAAAoxMi8z</t>
  </si>
  <si>
    <t>MS8yMDE5CQAAAAEwdfEDIZt83gh+QI94o3zeCElDSVEuTllTRTpJQk0uSVFfTElRVUlEQVRJT05fVkFMVUVfUFJFRkVSUkVEX1JFREVFTS45OTQuMDcvMDMvMjAyNi4uLlVTRC5IAQAAAN62AQADAAAAAACfjwMhm3zeCNZnj3ijfN4ISkNJUS5OWVNFOklCTS5JUV9PUEVSQVRJTkdfTEVBU0VfTElBQklMSVRJRVNfTk9OQ0FTSC45OTQuMDcvMDMvMjAyNi4uLlVTRC5IAQAAAN62AQADAAAAAAD7HV4hm3zeCFRUpnijfN4IR0NJUS5OWVNFOklCTS5JUV9UT1RBTF9ERUJUX0VCSVREQV9FWENMX09QRVJfTEVBU0VTX0NBUEVYLjk5NC4wNy8wMy8yMDI2AQAAAN62AQACAAAACDYuMDI1MjgyAQgAAAAFAAAAATEBAAAACy0yMTEwNzY5MzU1AwAAAAMxNjACAAAABTQ5MTgzBAAAAAEwBwAAAAgzLzcvMjAyNggAAAAKMTIvMzEvMjAxOQkAAAABMM1r2R+bfN4IyvGJeKN83gg3Q0lRLk5ZU0U6SUJNLklRX1RPVEFMX1JFVl8xWVJfQU5OX0dST1dUSC45OTQuMDcvMDMvMjAyNgEAAADetgEAAgAAAAgtMjcuNDg2OAEIAAAABQAAAAExAQAAAAstMjExMDc2OTM1NQMAAAADMTYwAgAAAAQ0MTk0BAAAAAEwBwAAAAgzLzcvMjAyNggAAAAKMTIvMzEvMjAxOQkAAAABMM1r2R+bfN4IXPGOeKN83gguQ0lRLk5ZU0U6SUJNLklRX05JXzNZUl9BTk5fQ0FHUi45OTQuMDcvMDMvMjAyNgEAAADetgEAAgAAAActNy4zODU3AQgAAAAF</t>
  </si>
  <si>
    <t>AAAAATEBAAAACy0yMTEwNzY5MzU1AwAAAAMxNjACAAAABDQyMjUEAAAAATAHAAAACDMvNy8yMDI2CAAAAAoxMi8zMS8yMDE5CQAAAAEwoKbZH5t83ghGyo54o3zeCEBDSVEuTllTRTpJQk0uSVFfUlVBX09QRVJBVElOR19MRUFTRV9HUk9TUy45OTQuMDcvMDMvMjAyNi4uLlVTRC5IAQAAAN62AQACAAAABDQ5OTYBCAAAAAUAAAABMQEAAAALLTIxMTA3NjkzNTUDAAAAAzE2MAIAAAAFNDgzNzcEAAAAATAHAAAACDMvNy8yMDI2CAAAAAoxMi8zMS8yMDE5CQAAAAEwzAJaIZt83ggQaJJ4o3zeCC1DSVEuTllTRTpJQk0uSVFfR1dfTkVULjk5NC4wNy8wMy8yMDI2Li4uVVNELkgBAAAA3rYBAAIAAAAFNTgyMjIBCAAAAAUAAAABMQEAAAALLTIxMTA3NjkzNTUDAAAAAzE2MAIAAAAFNDg5NjAEAAAAATAHAAAACDMvNy8yMDI2CAAAAAoxMi8zMS8yMDE5CQAAAAEwdfEDIZt83ghDLI94o3zeCEZDSVEuTllTRTpJQk0uSVFfRkFJUl9WQUxVRV9DSEFOR0VfSU5DTF9FQVJOSU5HUy45OTQuMDcvMDMvMjAyNi4uLlVTRC5IAQAAAN62AQADAAAAAABeygMhm3zeCG2inHijfN4INUNJUS5OWVNFOklCTS5JUV9BU1NFVFNfTEVWRUxfMy45OTQuMDcvMDMvMjAyNi4uLlVTRC5IAQAAAN62AQADAAAAAACgtgMhm3zeCMAqkXijfN4INENJUS5OWVNFOklCTS5JUV9PUkRFUl9CQUNLTE9HLjk5NC4wNy8wMy8yMDI2Li4uVVNELkgB</t>
  </si>
  <si>
    <t>AAAA3rYBAAMAAAAAAHXxAyGbfN4IfkCPeKN83ggzQ0lRLk5ZU0U6SUJNLklRX09USEVSX0VRVUlUWS45OTQuMDcvMDMvMjAyNi4uLlVTRC5IAQAAAN62AQACAAAABi0yODU5NQEIAAAABQAAAAExAQAAAAstMjExMDc2OTM1NQMAAAADMTYwAgAAAAQxMDI4BAAAAAEwBwAAAAgzLzcvMjAyNggAAAAKMTIvMzEvMjAxOQkAAAABMMwCWiGbfN4I+SKTeKN83ggzQ0lRLk5ZU0U6SUJNLklRX1BSRUZfQ09OVkVSVC45OTQuMDcvMDMvMjAyNi4uLlVTRC5IAQAAAN62AQADAAAAAADMAlohm3zeCO4+p3ijfN4IOENJUS5OWVNFOklCTS5JUV9ERUZfVEFYX0FTU0VUU19MVC45OTQuMDcvMDMvMjAyNi4uLlVTRC5IAQAAAN62AQACAAAABDUxODIBCAAAAAUAAAABMQEAAAALLTIxMTA3NjkzNTUDAAAAAzE2MAIAAAAEMTAyNgQAAAABMAcAAAAIMy83LzIwMjYIAAAACjEyLzMxLzIwMTkJAAAAATDPWF4hm3zeCAy0pHijfN4IPkNJUS5OWVNFOklCTS5JUV9SVUFfQ0FQSVRBTF9MRUFTRV9HUk9TUy45OTQuMDcvMDMvMjAyNi4uLlVTRC5IAQAAAN62AQADAAAAAADMAlohm3zeCCpWmXijfN4IOENJUS5OWVNFOklCTS5JUV9GSU5fRElWX0FTU0VUU19MVC45OTQuMDcvMDMvMjAyNi4uLlVTRC5IAQAAAN62AQADAAAAAADPWF4hm3zeCPgYonijfN4ILkNJUS5OWVNFOklCTS5JUV9QRU5TSU9OLjk5NC4wNy8wMy8yMDI2Li4uVVNE</t>
  </si>
  <si>
    <t>LkgBAAAA3rYBAAIAAAAFMTcxNDIBCAAAAAUAAAABMQEAAAALLTIxMTA3NjkzNTUDAAAAAzE2MAIAAAAEMTIxMwQAAAABMAcAAAAIMy83LzIwMjYIAAAACjEyLzMxLzIwMTkJAAAAATAagF4hm3zeCDvus3ijfN4IO0NJUS5OWVNFOklCTS5JUV9UT1RBTF9GSU5BTkNFX0xFQVNFUy45OTQuMDcvMDMvMjAyNi4uLlVTRC5IAQAAAN62AQACAAAAAzIwMwEIAAAABQAAAAExAQAAAAstMjExMDc2OTM1NQMAAAADMTYwAgAAAAU0OTAzMQQAAAABMAcAAAAIMy83LzIwMjYIAAAACjEyLzMxLzIwMTkJAAAAATDMAlohm3zeCHt6mHijfN4IM0NJUS5OWVNFOklCTS5JUV9BTU9SVF9ESUNfQ0YuOTk0LjA3LzAzLzIwMjYuLi5VU0QuSAEAAADetgEAAwAAAAAA5vZdIZt83ggO0ql4o3zeCDlDSVEuTllTRTpJQk0uSVFfVE9UQUxfREVCVF9DVVJSRU5ULjk5NC4wNy8wMy8yMDI2Li4uVVNELkgBAAAA3rYBAAIAAAAFMTAxNzcBCAAAAAUAAAABMQEAAAALLTIxMTA3NjkzNTUDAAAAAzE2MAIAAAAFMjUyMjMEAAAAATAHAAAACDMvNy8yMDI2CAAAAAoxMi8zMS8yMDE5CQAAAAEwx1NaIZt83gh0l5d4o3zeCDlDSVEuTllTRTpJQk0uSVFfTFRfTUFSS19TRUNVUklUSUVTLjk5NC4wNy8wMy8yMDI2Li4uVVNELkgBAAAA3rYBAAMAAAAAAHXxAyGbfN4IwCqReKN83gg0Q0lRLk5ZU0U6SUJNLklRX0NPTU1PTl9JU1NVRUQuOTk0LjA3</t>
  </si>
  <si>
    <t>LzAzLzIwMjYuLi5VU0QuSAEAAADetgEAAwAAAAAApDaHIZt83ggGUqF4o3zeCC5DSVEuTllTRTpJQk0uSVFfUEVSSU9ETEVOR1RIX0NGLjk5NC4wNy8wMy8yMDI2AQAAAN62AQABAAAAAjEyAPBdhyGbfN4IdU+xeKN83gg1Q0lRLk5ZU0U6SUJNLklRX01JTklNVU1fUkVOVEFMLjk5NC4wNy8wMy8yMDI2Li4uVVNELkgBAAAA3rYBAAMAAAAAAB1nMCKbfN4IxdiseKN83gg4Q0lRLk5ZU0U6SUJNLklRX05FR0FUSVZFX0dXX0FNT1JULjk5NC4wNy8wMy8yMDI2Li4uVVNELkgBAAAA3rYBAAMAAAAAACSOMCKbfN4IsNuyeKN83ggxQ0lRLk5ZU0U6SUJNLklRX09JTF9JTVBBSVIuOTk0LjA3LzAzLzIwMjYuLi5VU0QuSAEAAADetgEAAwAAAAAAsfiGIZt83ghBHbl4o3zeCDFDSVEuTllTRTpJQk0uSVFfT1RIRVJfT1BFUi45OTQuMDcvMDMvMjAyNi4uLlVTRC5IAQAAAN62AQACAAAABC02MzkBCAAAAAUAAAABMQEAAAALLTIxMTA3NjkzNTUDAAAAAzE2MAIAAAADMjYwBAAAAAEwBwAAAAgzLzcvMjAyNggAAAAKMTIvMzEvMjAxOQkAAAABME0VZiObfN4I6LrAeKN83gg4Q0lRLk5ZU0U6SUJNLklRX1BST1ZfQkFEX0RFQlRTX0NGLjk5NC4wNy8wMy8yMDI2Li4uVVNELkgBAAAA3rYBAAMAAAAAANMfhyGbfN4I6E+seKN83ggtQ0lRLk5ZU0U6SUJNLklRX01FUkdFUi45OTQuMDcvMDMvMjAyNi4uLlVTRC5IAQAAAN62</t>
  </si>
  <si>
    <t>AQADAAAAAABTSWYjm3zeCEwZxHijfN4IK0NJUS5OWVNFOklCTS5JUV9HUFBFLjk5NC4wNy8wMy8yMDI2Li4uVVNELkgBAAAA3rYBAAIAAAAFMzcwMjQBCAAAAAUAAAABMQEAAAALLTIxMTA3NjkzNTUDAAAAAzE2MAIAAAAEMTE2OQQAAAABMAcAAAAIMy83LzIwMjYIAAAACjEyLzMxLzIwMTkJAAAAATD7HV4hm3zeCEMVtHijfN4IMUNJUS5OWVNFOklCTS5JUV9QUkVGX09USEVSLjk5NC4wNy8wMy8yMDI2Li4uVVNELkgBAAAA3rYBAAMAAAAAAMwCWiGbfN4ICe+eeKN83ghBQ0lRLk5ZU0U6SUJNLklRX0NIQU5HRV9ORVRfV09SS0lOR19DQVBJVEFMLjk5NC4wNy8wMy8yMDI2Li4uVVNELkgBAAAA3rYBAAIAAAAFLTcxMDEBCAAAAAUAAAABMQEAAAALLTIxMTA3NjkzNTUDAAAAAzE2MAIAAAAENDQyMQQAAAABMAcAAAAIMy83LzIwMjYIAAAACjEyLzMxLzIwMTkJAAAAATDm9l0hm3zeCJWHrXijfN4INUNJUS5OWVNFOklCTS5JUV9DSEFOR0VfREVGX1RBWC45OTQuMDcvMDMvMjAyNi4uLlVTRC5IAQAAAN62AQADAAAAAACkNochm3zeCF6Fr3ijfN4IPENJUS5OWVNFOklCTS5JUV9GSU5fRElWX0xUX0RFQlRfVE9UQUwuOTk0LjA3LzAzLzIwMjYuLi5VU0QuSAEAAADetgEAAgAAAAUyNDcyNwEIAAAABQAAAAExAQAAAAstMjExMDc2OTM1NQMAAAADMTYwAgAAAAUyNDUxNQQAAAABMAcAAAAIMy83LzIwMjYIAAAA</t>
  </si>
  <si>
    <t>CjEyLzMxLzIwMTkJAAAAATBeygMhm3zeCKlKlnijfN4INUNJUS5OWVNFOklCTS5JUV9ESUxVVF9FUFNfRVhDTC45OTQuMDcvMDMvMjAyNi4uLlVTRC5IAQAAAN62AQACAAAAATgBCAAAAAUAAAABMQEAAAALLTIxMTA3NjkzNTUDAAAAAzE2MAIAAAADMTQyBAAAAAEwBwAAAAgzLzcvMjAyNggAAAAKMTIvMzEvMjAxOQkAAAABMKhwZiObfN4IQmK/eKN83gg3Q0lRLk5ZU0U6SUJNLklRX0lOVF9FWFBfSU5DTF9DQVAuOTk0LjA3LzAzLzIwMjYuLi5VU0QuSAEAAADetgEAAgAAAAQxMzQ4AQgAAAAFAAAAATEBAAAACy0yMTEwNzY5MzU1AwAAAAMxNjACAAAABTIxODYxBAAAAAEwBwAAAAgzLzcvMjAyNggAAAAKMTIvMzEvMjAxOQkAAAABMCZAMCKbfN4IM5DDeKN83gg2Q0lRLk5ZU0U6SUJNLklRX0lOVkVTVF9MT0FOU19DRi45OTQuMDcvMDMvMjAyNi4uLlVTRC5IAQAAAN62AQACAAAABDY3MjABCAAAAAUAAAABMQEAAAALLTIxMTA3NjkzNTUDAAAAAzE2MAIAAAAEMjAzMgQAAAABMAcAAAAIMy83LzIwMjYIAAAACjEyLzMxLzIwMTkJAAAAATCkNochm3zeCGSyn3ijfN4IPENJUS5OWVNFOklCTS5JUV9ORVRfUkVOVEFMX0VYUF9TVVBQTEUuOTk0LjA3LzAzLzIwMjYuLi5VU0QuSAEAAADetgEAAgAAAAQxNjIzAQgAAAAFAAAAATEBAAAACy0yMTEwNzY5MzU1AwAAAAMxNjACAAAABTI0MjYzBAAAAAEwBwAAAAgz</t>
  </si>
  <si>
    <t>LzcvMjAyNggAAAAKMTIvMzEvMjAxOQkAAAABMB1nMCKbfN4Iw++qeKN83ggyQ0lRLk5ZU0U6SUJNLklRX0FSX1VOQklMTEVELjk5NC4wNy8wMy8yMDI2Li4uVVNELkgBAAAA3rYBAAIAAAAEMTU2MwEIAAAABQAAAAExAQAAAAstMjExMDc2OTM1NQMAAAADMTYwAgAAAAU0NTQyMAQAAAABMAcAAAAIMy83LzIwMjYIAAAACjEyLzMxLzIwMTkJAAAAATC7Z1ohm3zeCP8CnnijfN4IRUNJUS5OWVNFOklCTS5JUV9UT1RBTF9HRU5FUkFMX1BBUlRORVJfSU5URVJFU1QuOTk0LjA3LzAzLzIwMjYuLi5VU0QuSAEAAADetgEAAwAAAAAA8o5aIZt83gj73I94o3zeCDtDSVEuTllTRTpJQk0uSVFfREVGRVJSRURfVEFYRVNfVE9UQUwuOTk0LjA3LzAzLzIwMjYuLi5VU0QuSAEAAADetgEAAgAAAAUtMTU4OAEIAAAABQAAAAExAQAAAAstMjExMDc2OTM1NQMAAAADMTYwAgAAAAUzNTM4NQQAAAABMAcAAAAIMy83LzIwMjYIAAAACjEyLzMxLzIwMTkJAAAAATAmQDAim3zeCPs2r3ijfN4IO0NJUS5OWVNFOklCTS5JUV9NSU5PUklUWV9JTlRFUkVTVF9JUy45OTQuMDcvMDMvMjAyNi4uLlVTRC5IAQAAAN62AQADAAAAAABTSWYjm3zeCFtruXijfN4IMkNJUS5OWVNFOklCTS5JUV9TVE9DS19CQVNFRC45OTQuMDcvMDMvMjAyNi4uLlVTRC5IAQAAAN62AQADAAAAAABNFWYjm3zeCGFhxnijfN4IMENJUS5OWVNFOklCTS5JUV9T</t>
  </si>
  <si>
    <t>R0FfU1VQUEwuOTk0LjA3LzAzLzIwMjYuLi5VU0QuSAEAAADetgEAAgAAAAUxODcyNAEIAAAABQAAAAExAQAAAAstMjExMDc2OTM1NQMAAAADMTYwAgAAAAMxMDIEAAAAATAHAAAACDMvNy8yMDI2CAAAAAoxMi8zMS8yMDE5CQAAAAEwTRVmI5t83ghQib94o3zeCC1DSVEuTllTRTpJQk0uSVFfQ09NTU9OLjk5NC4wNy8wMy8yMDI2Li4uVVNELkgBAAAA3rYBAAIAAAAFNTU4OTUBCAAAAAUAAAABMQEAAAALLTIxMTA3NjkzNTUDAAAAAzE2MAIAAAAEMTEwMwQAAAABMAcAAAAIMy83LzIwMjYIAAAACjEyLzMxLzIwMTkJAAAAATDMAlohm3zeCBsrkHijfN4IOENJUS5OWVNFOklCTS5JUV9DQVNIX0lOVEVSRVNUX05FVC45OTQuMDcvMDMvMjAyNi4uLlVTRC5IAQAAAN62AQADAAAAAADm9l0hm3zeCNfco3ijfN4IMUNJUS5OWVNFOklCTS5JUV9ERVBSRV9TVVBQLjk5NC4wNy8wMy8yMDI2Li4uVVNELkgBAAAA3rYBAAMAAAAAAH6EiSGbfN4Ik2iieKN83gg1Q0lRLk5ZU0U6SUJNLklRX09USEVSX0NBX1NVUFBMLjk5NS4wNy8wMy8yMDI2Li4uVVNELkgBAAAA3rYBAAIAAAAEMzcyMQEIAAAABQAAAAExAQAAAAstMjA1OTA3MzIwMgMAAAADMTYwAgAAAAQxMDU1BAAAAAEwBwAAAAgzLzcvMjAyNggAAAAKMTIvMzEvMjAyMAkAAAABMPsdXiGbfN4IoSudeKN83gg4Q0lRLk5ZU0U6SUJNLklRX0RJU1RSSUJVVEFCTEVf</t>
  </si>
  <si>
    <t>Q0FTSF9QQVlPVVQuOTk1LjA3LzAzLzIwMjYBAAAA3rYBAAMAAAAAAB1nMCKbfN4I3pzFeKN83ggqQ0lRLk5ZU0U6SUJNLklRX0RJQy45OTUuMDcvMDMvMjAyNi4uLlVTRC5IAQAAAN62AQADAAAAAAAdZzAim3zeCGA6yHijfN4ILENJUS5OWVNFOklCTS5JUV9DQVBFWC45OTUuMDcvMDMvMjAyNi4uLlVTRC5IAQAAAN62AQACAAAABS0yNjE4AQgAAAAFAAAAATEBAAAACy0yMDU5MDczMjAyAwAAAAMxNjACAAAABDIwMjEEAAAAATAHAAAACDMvNy8yMDI2CAAAAAoxMi8zMS8yMDIwCQAAAAEwpDaHIZt83gheha94o3zeCEBDSVEuTllTRTpJQk0uSVFfRUFSTklOR19QQVJFTlRfRVhDTF9FWFRSQS45OTUuMDcvMDMvMjAyNi4uLlVTRC5IAQAAAN62AQACAAAABDM5MzIBCAAAAAUAAAABMQEAAAALLTIwNTkwNzMyMDIDAAAAAzE2MAIAAAAFNDE1OTYEAAAAATAHAAAACDMvNy8yMDI2CAAAAAoxMi8zMS8yMDIwCQAAAAEw1xgwIpt83gjFArN4o3zeCC9DSVEuTllTRTpJQk0uSVFfTE9BTlNfQ0YuOTk0LjA3LzAzLzIwMjYuLi5VU0QuSAEAAADetgEAAwAAAAAA0x+HIZt83ggAjLN4o3zeCDJDSVEuTllTRTpJQk0uSVFfUFJFRl9JU1NVRUQuOTk1LjA3LzAzLzIwMjYuLi5VU0QuSAEAAADetgEAAwAAAAAA8F2HIZt83gj0wK54o3zeCDZDSVEuTllTRTpJQk0uSVFfR0FJTl9JTlZFU1RfUkVWLjk5NS4wNy8wMy8yMDI2</t>
  </si>
  <si>
    <t>Li4uVVNELkgBAAAA3rYBAAMAAAAAAE0VZiObfN4I+bm7eKN83gg1Q0lRLk5ZU0U6SUJNLklRX0VCSVRBX0VYQ0xfU0JDLjk5NS4wNy8wMy8yMDI2Li4uVVNELkgBAAAA3rYBAAIAAAAEODA2NwEIAAAABQAAAAExAQAAAAstMjA1OTA3MzIwMgMAAAADMTYwAgAAAAUyNDEzNgQAAAABMAcAAAAIMy83LzIwMjYIAAAACjEyLzMxLzIwMjAJAAAAATDXGDAim3zeCL4JuHijfN4INUNJUS5OWVNFOklCTS5JUV9HV19JTlRBTl9BTU9SVC45OTUuMDcvMDMvMjAyNi4uLlVTRC5IAQAAAN62AQADAAAAAABNFWYjm3zeCLj5uXijfN4IJkNJUS5OWVNFOklCTS5JUV9HQUFQX0NGLjk5NS4wNy8wMy8yMDI2AQAAAN62AQADAAAAB1VTIEdBQVAA+x1eIZt83ghCZJ94o3zeCDVDSVEuTllTRTpJQk0uSVFfUFJPVl9CQURfREVCVFMuOTk1LjA3LzAzLzIwMjYuLi5VU0QuSAEAAADetgEAAwAAAAAATRVmI5t83ggtXMF4o3zeCDFDSVEuTllTRTpJQk0uSVFfVE9UQUxfREVCVF9DQVBJVEFMLjk5NS4wNy8wMy8yMDI2AQAAAN62AQACAAAABzc1Ljg0NzcBCAAAAAUAAAABMQEAAAALLTIwNTkwNzMyMDIDAAAAAzE2MAIAAAAENDE4NgQAAAABMAcAAAAIMy83LzIwMjYIAAAACjEyLzMxLzIwMjAJAAAAATDNa9kfm3zeCBwDiXijfN4INUNJUS5OWVNFOklCTS5JUV9UT1RBTF9SRVZfNVlSX0FOTl9DQUdSLjk5NS4wNy8wMy8yMDI2AQAA</t>
  </si>
  <si>
    <t>AN62AQACAAAABy03LjU1ODYBCAAAAAUAAAABMQEAAAALLTIwNTkwNzMyMDIDAAAAAzE2MAIAAAAENDIzMwQAAAABMAcAAAAIMy83LzIwMjYIAAAACjEyLzMxLzIwMjAJAAAAATCgptkfm3zeCCl8jnijfN4ILkNJUS5OWVNFOklCTS5JUV9OSV81WVJfQU5OX0NBR1IuOTk1LjA3LzAzLzIwMjYBAAAA3rYBAAIAAAAILTE1Ljc3NjUBCAAAAAUAAAABMQEAAAALLTIwNTkwNzMyMDIDAAAAAzE2MAIAAAAENDIzOAQAAAABMAcAAAAIMy83LzIwMjYIAAAACjEyLzMxLzIwMjAJAAAAATCgptkfm3zeCCl8jnijfN4IOENJUS5OWVNFOklCTS5JUV9UT1RBTF9ERUJUX1JFUEFJRC45OTQuMDcvMDMvMjAyNi4uLlVTRC5IAQAAAN62AQACAAAABi0xNTU0MQEIAAAABQAAAAExAQAAAAstMjExMDc2OTM1NQMAAAADMTYwAgAAAAQyMTY2BAAAAAEwBwAAAAgzLzcvMjAyNggAAAAKMTIvMzEvMjAxOQkAAAABMKQ2hyGbfN4IsKKmeKN83gg7Q0lRLk5ZU0U6SUJNLklRX0RFUklWQVRJVkVfQVNTRVRTX0xULjk5NS4wNy8wMy8yMDI2Li4uVVNELkgBAAAA3rYBAAIAAAADMTUxAQgAAAAFAAAAATEBAAAACy0yMDU5MDczMjAyAwAAAAMxNjACAAAABDExMTAEAAAAATAHAAAACDMvNy8yMDI2CAAAAAoxMi8zMS8yMDIwCQAAAAEwdfEDIZt83giMXpd4o3zeCC5DSVEuTllTRTpJQk0uSVFfV0lQX0lOVi45OTUuMDcvMDMvMjAyNi4uLlVT</t>
  </si>
  <si>
    <t>RC5IAQAAAN62AQACAAAABDE2NDkBCAAAAAUAAAABMQEAAAALLTIwNTkwNzMyMDIDAAAAAzE2MAIAAAAEMzIxOQQAAAABMAcAAAAIMy83LzIwMjYIAAAACjEyLzMxLzIwMjAJAAAAATC7Z1ohm3zeCIiPiXijfN4IL0NJUS5OWVNFOklCTS5JUV9ESUxVVF9OSS45OTQuMDcvMDMvMjAyNi4uLlVTRC5IAQAAAN62AQACAAAACzcxNDIuNTA3MDA4AQgAAAAFAAAAATEBAAAACy0yMTEwNzY5MzU1AwAAAAMxNjACAAAABDM1MjIEAAAAATAHAAAACDMvNy8yMDI2CAAAAAoxMi8zMS8yMDE5CQAAAAEwJkAwIpt83ghnWsJ4o3zeCDNDSVEuTllTRTpJQk0uSVFfRklOSVNIRURfSU5WLjk5NS4wNy8wMy8yMDI2Li4uVVNELkgBAAAA3rYBAAIAAAADMTYzAQgAAAAFAAAAATEBAAAACy0yMDU5MDczMjAyAwAAAAMxNjACAAAABDMwNzUEAAAAATAHAAAACDMvNy8yMDI2CAAAAAoxMi8zMS8yMDIwCQAAAAEwu2daIZt83gjuW6l4o3zeCDFDSVEuTllTRTpJQk0uSVFfTkVUX0NIQU5HRS45OTQuMDcvMDMvMjAyNi4uLlVTRC5IAQAAAN62AQACAAAABS0zMjkwAQgAAAAFAAAAATEBAAAACy0yMTEwNzY5MzU1AwAAAAMxNjACAAAABDIwOTMEAAAAATAHAAAACDMvNy8yMDI2CAAAAAoxMi8zMS8yMDE5CQAAAAEw8F2HIZt83gjuW6l4o3zeCDxDSVEuTllTRTpJQk0uSVFfRklOX0RJVl9TVF9ERUJUX1RPVEFMLjk5NS4wNy8wMy8yMDI2</t>
  </si>
  <si>
    <t>Li4uVVNELkgBAAAA3rYBAAMAAAAAAF7KAyGbfN4ISwOReKN83ggvQ0lRLk5ZU0U6SUJNLklRX1RSRUFTVVJZLjk5NC4wNy8wMy8yMDI2Li4uVVNELkgBAAAA3rYBAAIAAAAHLTE2OTQxMwEIAAAABQAAAAExAQAAAAstMjExMDc2OTM1NQMAAAADMTYwAgAAAAQxMjQ4BAAAAAEwBwAAAAgzLzcvMjAyNggAAAAKMTIvMzEvMjAxOQkAAAABMMwCWiGbfN4IoWqaeKN83ghMQ0lRLk5ZU0U6SUJNLklRX0xJQUJJTElUSUVTX05FVFRJTkdfT1RIRVJfQURKVVNUTUVOVFMuOTk1LjA3LzAzLzIwMjYuLi5VU0QuSAEAAADetgEAAwAAAAAAoLYDIZt83gjyZ4l4o3zeCC5DSVEuTllTRTpJQk0uSVFfTFRfREVCVC45OTUuMDcvMDMvMjAyNi4uLlVTRC5IAQAAAN62AQACAAAABTU0MTU3AQgAAAAFAAAAATEBAAAACy0yMDU5MDczMjAyAwAAAAMxNjACAAAABDEwNDkEAAAAATAHAAAACDMvNy8yMDI2CAAAAAoxMi8zMS8yMDIwCQAAAAEwz1heIZt83gjev5Z4o3zeCCxDSVEuTllTRTpJQk0uSVFfQVJfTFQuOTk1LjA3LzAzLzIwMjYuLi5VU0QuSAEAAADetgEAAwAAAAAAz1heIZt83ghDR6p4o3zeCDpDSVEuTllTRTpJQk0uSVFfR0FJTl9CQVJHQUlOX0FDUV9DRi45OTUuMDcvMDMvMjAyNi4uLlVTRC5IAQAAAN62AQADAAAAAAD7HV4hm3zeCOIUrHijfN4INkNJUS5OWVNFOklCTS5JUV9ERUZfVEFYX0xJQUJfTFQuOTk1LjA3</t>
  </si>
  <si>
    <t>LzAzLzIwMjYuLi5VU0QuSAEAAADetgEAAgAAAAQ0OTU4AQgAAAAFAAAAATEBAAAACy0yMDU5MDczMjAyAwAAAAMxNjACAAAABDEwMjcEAAAAATAHAAAACDMvNy8yMDI2CAAAAAoxMi8zMS8yMDIwCQAAAAEwGoBeIZt83gihapp4o3zeCClDSVEuTllTRTpJQk0uSVFfUEVSSU9EREFURS45OTUuMDcvMDMvMjAyNgEAAADetgEABQAAAAozMS8xMi8yMDIwAKhwZiObfN4ITBnEeKN83gg1Q0lRLk5ZU0U6SUJNLklRX0NIQU5HRV9JTkNfVEFYLjk5NS4wNy8wMy8yMDI2Li4uVVNELkgBAAAA3rYBAAMAAAAAAKQ2hyGbfN4IU3mheKN83ggyQ0lRLk5ZU0U6SUJNLklRX1BSRUZfRElWX0NGLjk5NS4wNy8wMy8yMDI2Li4uVVNELkgBAAAA3rYBAAMAAAAAAPBdhyGbfN4IZLKfeKN83gg5Q0lRLk5ZU0U6SUJNLklRX1NUT0NLX09QVElPTlNfQ09NUC45OTUuMDcvMDMvMjAyNi4uLlVTRC5IAQAAAN62AQADAAAAAACx+IYhm3zeCGlIx3ijfN4ILENJUS5OWVNFOklCTS5JUV9EQV9DRi45OTUuMDcvMDMvMjAyNi4uLlVTRC5IAQAAAN62AQACAAAABDY2OTUBCAAAAAUAAAABMQEAAAALLTIwNTkwNzMyMDIDAAAAAzE2MAIAAAAEMjE2MAQAAAABMAcAAAAIMy83LzIwMjYIAAAACjEyLzMxLzIwMjAJAAAAATDTH4chm3zeCF6Fr3ijfN4ILkNJUS5OWVNFOklCTS5JUV9QRVJJT0RMRU5HVEhfQ0YuOTk1LjA3LzAzLzIwMjYBAAAA</t>
  </si>
  <si>
    <t>3rYBAAEAAAACMTIA8F2HIZt83gjj7qR4o3zeCDZDSVEuTllTRTpJQk0uSVFfQ0FTSF9UQVhFU19PUEVSLjk5NC4wNy8wMy8yMDI2Li4uVVNELkgBAAAA3rYBAAMAAAAAAOb2XSGbfN4I9JaqeKN83gg2Q0lRLk5ZU0U6SUJNLklRX0VCSVREQV9FWENMX1NCQy45OTUuMDcvMDMvMjAyNi4uLlVTRC5IAQAAAN62AQACAAAABTEyMjk0AQgAAAAFAAAAATEBAAAACy0yMDU5MDczMjAyAwAAAAMxNjACAAAABTI0MTM1BAAAAAEwBwAAAAgzLzcvMjAyNggAAAAKMTIvMzEvMjAyMAkAAAABMKhwZiObfN4IlGu7eKN83ggwQ0lRLk5ZU0U6SUJNLklRX0NIQU5HRV9BUi45OTQuMDcvMDMvMjAyNi4uLlVTRC5IAQAAAN62AQACAAAAAzUwMgEIAAAABQAAAAExAQAAAAstMjExMDc2OTM1NQMAAAADMTYwAgAAAAQyMDE4BAAAAAEwBwAAAAgzLzcvMjAyNggAAAAKMTIvMzEvMjAxOQkAAAABMNMfhyGbfN4I/bKgeKN83ggrQ0lRLk5ZU0U6SUJNLklRX0lQUkQuOTk1LjA3LzAzLzIwMjYuLi5VU0QuSAEAAADetgEAAwAAAAAAU0lmI5t83ggVMMF4o3zeCDNDSVEuTllTRTpJQk0uSVFfTUFJTlRfUkVQQUlSLjk5NS4wNy8wMy8yMDI2Li4uVVNELkgBAAAA3rYBAAMAAAAAACSOMCKbfN4IkYCoeKN83ggpQ0lRLk5ZU0U6SUJNLklRX0ZYLjk5NC4wNy8wMy8yMDI2Li4uVVNELkgBAAAA3rYBAAIAAAAELTE2NwEIAAAABQAAAAExAQAA</t>
  </si>
  <si>
    <t>AAstMjExMDc2OTM1NQMAAAADMTYwAgAAAAQyMTQ0BAAAAAEwBwAAAAgzLzcvMjAyNggAAAAKMTIvMzEvMjAxOQkAAAABMPBdhyGbfN4IlyiseKN83ggzQ0lRLk5ZU0U6SUJNLklRX1RPVEFMX0xFQVNFUy45OTQuMDcvMDMvMjAyNi4uLlVTRC5IAQAAAN62AQACAAAABDU0NjIBCAAAAAUAAAABMQEAAAALLTIxMTA3NjkzNTUDAAAAAzE2MAIAAAAFNDg5NzkEAAAAATAHAAAACDMvNy8yMDI2CAAAAAoxMi8zMS8yMDE5CQAAAAEwtT1aIZt83ghJ3Zx4o3zeCDNDSVEuTllTRTpJQk0uSVFfRE9fSU5WRVNUX0NGLjk5NC4wNy8wMy8yMDI2Li4uVVNELkgBAAAA3rYBAAMAAAAAAPsdXiGbfN4IiCmheKN83ggzQ0lRLk5ZU0U6SUJNLklRX09USEVSX1JFQ0VJVi45OTQuMDcvMDMvMjAyNi4uLlVTRC5IAQAAAN62AQACAAAABDE3MDcBCAAAAAUAAAABMQEAAAALLTIxMTA3NjkzNTUDAAAAAzE2MAIAAAAEMTIwNgQAAAABMAcAAAAIMy83LzIwMjYIAAAACjEyLzMxLzIwMTkJAAAAATD7HV4hm3zeCO2SmXijfN4IPkNJUS5OWVNFOklCTS5JUV9TVE9DS19CQVNFRF9DT01QX1BSRVRBWC45OTQuMDcvMDMvMjAyNi4uLlVTRC5IAQAAAN62AQACAAAAAzY3OQCx+IYhm3zeCJnstHijfN4IOENJUS5OWVNFOklCTS5JUV9UT1RBTF9ERUJUX0lTU1VFRC45OTQuMDcvMDMvMjAyNi4uLlVTRC5IAQAAAN62AQACAAAABTMxODI1AQgA</t>
  </si>
  <si>
    <t>AAAFAAAAATEBAAAACy0yMTEwNzY5MzU1AwAAAAMxNjACAAAABDIxNjEEAAAAATAHAAAACDMvNy8yMDI2CAAAAAoxMi8zMS8yMDE5CQAAAAEwpDaHIZt83ggO0ql4o3zeCDhDSVEuTllTRTpJQk0uSVFfQ0hBTkdFX1VORUFSTl9SRVYuOTk0LjA3LzAzLzIwMjYuLi5VU0QuSAEAAADetgEAAwAAAAAApDaHIZt83ggyosR4o3zeCDVDSVEuTllTRTpJQk0uSVFfR0FJTl9JTlZFU1RfQ0YuOTk0LjA3LzAzLzIwMjYuLi5VU0QuSAEAAADetgEAAwAAAAAA0x+HIZt83gjzKqR4o3zeCDZDSVEuTllTRTpJQk0uSVFfQVNTRVRfV1JJVEVET1dOLjk5NC4wNy8wMy8yMDI2Li4uVVNELkgBAAAA3rYBAAMAAAAAAFNJZiObfN4IYWHGeKN83ggtQ0lRLk5ZU0U6SUJNLklRX1JFU1RBVEVNRU5UX0NGLjk5NC4wNy8wMy8yMDI2AQAAAN62AQADAAAAAk5DAPsdXiGbfN4I19CoeKN83gg6Q0lRLk5ZU0U6SUJNLklRX0xJQUJJTElUSUVTX0xFVkVMXzEuOTk1LjA3LzAzLzIwMjYuLi5VU0QuSAEAAADetgEAAwAAAAAAoLYDIZt83gia1JJ4o3zeCDxDSVEuTllTRTpJQk0uSVFfUlVBX0NBUElUQUxfTEVBU0VfTkVULjk5NS4wNy8wMy8yMDI2Li4uVVNELkgBAAAA3rYBAAMAAAAAAMwCWiGbfN4IdEOaeKN83gg9Q0lRLk5ZU0U6SUJNLklRX1RPVEFMX0RFQlRfRVhDTF9MRUFTRVMuOTk1LjA3LzAzLzIwMjYuLi5VU0QuSAEAAADetgEA</t>
  </si>
  <si>
    <t>AgAAAAU2MTI0MwEIAAAABQAAAAExAQAAAAstMjA1OTA3MzIwMgMAAAADMTYwAgAAAAU0ODk5MgQAAAABMAcAAAAIMy83LzIwMjYIAAAACjEyLzMxLzIwMjAJAAAAATC1PVohm3zeCIiPiXijfN4IOkNJUS5OWVNFOklCTS5JUV9EQV9TVVBQTF9QQVJUSUFMX0NGLjk5NS4wNy8wMy8yMDI2Li4uVVNELkgBAAAA3rYBAAMAAAAAAPBdhyGbfN4IlYeteKN83ggtQ0lRLk5ZU0U6SUJNLklRX1JFU1RBVEVNRU5UX0NGLjk5NS4wNy8wMy8yMDI2AQAAAN62AQADAAAAAk5DAPsdXiGbfN4IIdyneKN83gg1Q0lRLk5ZU0U6SUJNLklRX0xUX0RFQlRfUkVQQUlELjk5NS4wNy8wMy8yMDI2Li4uVVNELkgBAAAA3rYBAAIAAAAGLTEzMzY1AQgAAAAFAAAAATEBAAAACy0yMDU5MDczMjAyAwAAAAMxNjACAAAABDIwMzYEAAAAATAHAAAACDMvNy8yMDI2CAAAAAoxMi8zMS8yMDIwCQAAAAEwpDaHIZt83gh1T7F4o3zeCDdDSVEuTllTRTpJQk0uSVFfTkVUX0lOVEVSRVNUX0VYUC45OTUuMDcvMDMvMjAyNi4uLlVTRC5IAQAAAN62AQACAAAABS0xMjg4AQgAAAAFAAAAATEBAAAACy0yMDU5MDczMjAyAwAAAAMxNjACAAAAAzM2OAQAAAABMAcAAAAIMy83LzIwMjYIAAAACjEyLzMxLzIwMjAJAAAAATBTSWYjm3zeCNSCunijfN4IK0NJUS5OWVNFOklCTS5JUV9DQUxDX1RZUEVfSVMuOTk1LjA3LzAzLzIwMjYBAAAA3rYBAAMAAAAD</t>
  </si>
  <si>
    <t>UkVQAB1nMCKbfN4IfJ60eKN83gg+Q0lRLk5ZU0U6SUJNLklRX0VYQ0lTRV9UQVhFU19FWENMX1NBTEVTLjk5NS4wNy8wMy8yMDI2Li4uVVNELkgBAAAA3rYBAAMAAAAAANcYMCKbfN4ITES5eKN83gg6Q0lRLk5ZU0U6SUJNLklRX0NBU0hfSU5URVJFU1RfRklOQU4uOTk1LjA3LzAzLzIwMjYuLi5VU0QuSAEAAADetgEAAwAAAAAA5vZdIZt83ggh3Kd4o3zeCDJDSVEuTllTRTpJQk0uSVFfSU5UX0lOVl9JTkMuOTk1LjA3LzAzLzIwMjYuLi5VU0QuSAEAAADetgEAAwAAAAAATRVmI5t83giMtMZ4o3zeCC1DSVEuTllTRTpJQk0uSVFfUkVUVVJOX0NBUElUQUwuOTk1LjA3LzAzLzIwMjYBAAAA3rYBAAIAAAAGMy4zMzA4AQgAAAAFAAAAATEBAAAACy0yMDU5MDczMjAyAwAAAAMxNjACAAAABDQzNjMEAAAAATAHAAAACDMvNy8yMDI2CAAAAAoxMi8zMS8yMDIwCQAAAAEwEz/7H5t83gjTKol4o3zeCCtDSVEuTllTRTpJQk0uSVFfQ0FMQ19UWVBFX0JTLjk5NS4wNy8wMy8yMDI2AQAAAN62AQADAAAAA1JVUACfGAQhm3zeCP/NmXijfN4IL0NJUS5OWVNFOklCTS5JUV9DRl9TSEFSRS45OTUuMDcvMDMvMjAyNi4uLlVTRC5IAQAAAN62AQACAAAACTE2LjgxMDI2OAEIAAAABQAAAAExAQAAAAstMjA1OTA3MzIwMgMAAAADMTYwAgAAAAU0MzkyMwQAAAABMAcAAAAIMy83LzIwMjYIAAAACjEyLzMxLzIwMjAJAAAAATD7</t>
  </si>
  <si>
    <t>HV4hm3zeCHyetHijfN4IKUNJUS5OWVNFOklCTS5JUV9ETy45OTUuMDcvMDMvMjAyNi4uLlVTRC5IAQAAAN62AQACAAAABDE2NTgBCAAAAAUAAAABMQEAAAALLTIwNTkwNzMyMDIDAAAAAzE2MAIAAAACNDAEAAAAATAHAAAACDMvNy8yMDI2CAAAAAoxMi8zMS8yMDIwCQAAAAEwU0lmI5t83ghKxL94o3zeCDFDSVEuTllTRTpJQk0uSVFfRVBTXzFZUl9BTk5fR1JPV1RILjk5NS4wNy8wMy8yMDI2AQAAAN62AQACAAAACC00NS4yMDc1AQgAAAAFAAAAATEBAAAACy0yMDU5MDczMjAyAwAAAAMxNjACAAAABDQyMDAEAAAAATAHAAAACDMvNy8yMDI2CAAAAAoxMi8zMS8yMDIwCQAAAAEwzWvZH5t83gjHx4h4o3zeCD5DSVEuTllTRTpJQk0uSVFfRU1QTE9ZRUVTX1VOREVSX1VOSU9OX0NPTlRSQUNUUy45OTUuMDcvMDMvMjAyNgEAAADetgEAAwAAAAAAXsoDIZt83gjyZ4l4o3zeCDhDSVEuTllTRTpJQk0uSVFfVE9UQUxfTElBQl9FUVVJVFkuOTk1LjA3LzAzLzIwMjYuLi5VU0QuSAEAAADetgEAAgAAAAYxNTU5NzEBCAAAAAUAAAABMQEAAAALLTIwNTkwNzMyMDIDAAAAAzE2MAIAAAAEMTAxMwQAAAABMAcAAAAIMy83LzIwMjYIAAAACjEyLzMxLzIwMjAJAAAAATDMAlohm3zeCENHqnijfN4IQUNJUS5OWVNFOklCTS5JUV9ERVBSRUNJQVRJT05fUkVOVEFMX0FTU0VUUy45OTUuMDcvMDMvMjAyNi4uLlVTRC5IAQAA</t>
  </si>
  <si>
    <t>AN62AQADAAAAAAAkjjAim3zeCJGAqHijfN4IOENJUS5OWVNFOklCTS5JUV9UT1RBTF9ESVZfUEFJRF9DRi45OTUuMDcvMDMvMjAyNi4uLlVTRC5IAQAAAN62AQACAAAABS01Nzk3AQgAAAAFAAAAATEBAAAACy0yMDU5MDczMjAyAwAAAAMxNjACAAAABDIwMjIEAAAAATAHAAAACDMvNy8yMDI2CAAAAAoxMi8zMS8yMDIwCQAAAAEw8F2HIZt83gj0lqp4o3zeCCtDSVEuTllTRTpJQk0uSVFfQkFTSUNfV0VJR0hULjk5NS4wNy8wMy8yMDI2AQAAAN62AQACAAAACjg5MC4zNDg2NzkAqHBmI5t83ghba7l4o3zeCDBDSVEuTllTRTpJQk0uSVFfTklfMVlSX0FOTl9HUk9XVEguOTk1LjA3LzAzLzIwMjYBAAAA3rYBAAIAAAAILTQwLjcyNzQBCAAAAAUAAAABMQEAAAALLTIwNTkwNzMyMDIDAAAAAzE2MAIAAAAENDE5OQQAAAABMAcAAAAIMy83LzIwMjYIAAAACjEyLzMxLzIwMjAJAAAAATDNa9kfm3zeCCOjjnijfN4IL0NJUS5OWVNFOklCTS5JUV9UT1RBTF9DQS45OTUuMDcvMDMvMjAyNi4uLlVTRC5IAQAAAN62AQACAAAABTM5MTY1AQgAAAAFAAAAATEBAAAACy0yMDU5MDczMjAyAwAAAAMxNjACAAAABDEwMDgEAAAAATAHAAAACDMvNy8yMDI2CAAAAAoxMi8zMS8yMDIwCQAAAAEw+x1eIZt83ghcWpR4o3zeCDFDSVEuTllTRTpJQk0uSVFfSU5DX0VRVUlUWS45OTUuMDcvMDMvMjAyNi4uLlVTRC5IAQAAAN62AQAD</t>
  </si>
  <si>
    <t>AAAAAABTSWYjm3zeCLXXxXijfN4IJ0NJUS5OWVNFOklCTS5JUV9BUl9UVVJOUy45OTUuMDcvMDMvMjAyNgEAAADetgEAAgAAAAg3LjQzNTY4NgEIAAAABQAAAAExAQAAAAstMjA1OTA3MzIwMgMAAAADMTYwAgAAAAQ0MDAxBAAAAAEwBwAAAAgzLzcvMjAyNggAAAAKMTIvMzEvMjAyMAkAAAABMIVE2R+bfN4IHAOJeKN83gg/Q0lRLk5ZU0U6SUJNLklRX0RJU1RSSUJVVEFCTEVfQ0FTSF9TSEFSRS45OTUuMDcvMDMvMjAyNi4uLlVTRC5IAQAAAN62AQADAAAAAACocGYjm3zeCFH8r3ijfN4IOENJUS5OWVNFOklCTS5JUV9GRUVTX09USEVSX0lOQ09NRS45OTUuMDcvMDMvMjAyNi4uLlVTRC5IAQAAAN62AQADAAAAAADXGDAim3zeCNIat3ijfN4INUNJUS5OWVNFOklCTS5JUV9PVEhFUl9DTF9TVVBQTC45OTUuMDcvMDMvMjAyNi4uLlVTRC5IAQAAAN62AQACAAAABDQ0MDYBCAAAAAUAAAABMQEAAAALLTIwNTkwNzMyMDIDAAAAAzE2MAIAAAAEMTA1NwQAAAABMAcAAAAIMy83LzIwMjYIAAAACjEyLzMxLzIwMjAJAAAAATDPWF4hm3zeCO5bqXijfN4IMkNJUS5OWVNFOklCTS5JUV9FQklUX0VRX0lOQy45OTUuMDcvMDMvMjAyNi4uLlVTRC5IAQAAAN62AQACAAAABDQ2NjIBCAAAAAUAAAABMQEAAAALLTIwNTkwNzMyMDIDAAAAAzE2MAIAAAAFMjE2NzUEAAAAATAHAAAACDMvNy8yMDI2CAAAAAoxMi8zMS8yMDIw</t>
  </si>
  <si>
    <t>CQAAAAEwq5dmI5t83ggoNr94o3zeCDpDSVEuTllTRTpJQk0uSVFfQ1VSUl9ET01FU1RJQ19UQVhFUy45OTUuMDcvMDMvMjAyNi4uLlVTRC5IAQAAAN62AQACAAAAAzY1NwEIAAAABQAAAAExAQAAAAstMjA1OTA3MzIwMgMAAAADMTYwAgAAAAQzMDI3BAAAAAEwBwAAAAgzLzcvMjAyNggAAAAKMTIvMzEvMjAyMAkAAAABMCZAMCKbfN4IZ1rCeKN83gguQ0lRLk5ZU0U6SUJNLklRX1JVQV9ORVQuOTk1LjA3LzAzLzIwMjYuLi5VU0QuSAEAAADetgEAAwAAAAAAzAJaIZt83ghryol4o3zeCEBDSVEuTllTRTpJQk0uSVFfUlVBX09QRVJBVElOR19MRUFTRV9HUk9TUy45OTUuMDcvMDMvMjAyNi4uLlVTRC5IAQAAAN62AQACAAAABDM1NjYBCAAAAAUAAAABMQEAAAALLTIwNTkwNzMyMDIDAAAAAzE2MAIAAAAFNDgzNzcEAAAAATAHAAAACDMvNy8yMDI2CAAAAAoxMi8zMS8yMDIwCQAAAAEwzAJaIZt83ghryol4o3zeCDBDSVEuTllTRTpJQk0uSVFfU0dBX1NVUFBMLjk5NS4wNy8wMy8yMDI2Li4uVVNELkgBAAAA3rYBAAIAAAAFMjA1NjEBCAAAAAUAAAABMQEAAAALLTIwNTkwNzMyMDIDAAAAAzE2MAIAAAADMTAyBAAAAAEwBwAAAAgzLzcvMjAyNggAAAAKMTIvMzEvMjAyMAkAAAABME0VZiObfN4I8JK7eKN83ggzQ0lRLk5ZU0U6SUJNLklRX09USEVSX1JFQ0VJVi45OTUuMDcvMDMvMjAyNi4uLlVTRC5IAQAAAN62</t>
  </si>
  <si>
    <t>AQACAAAAAzY5NQEIAAAABQAAAAExAQAAAAstMjA1OTA3MzIwMgMAAAADMTYwAgAAAAQxMjA2BAAAAAEwBwAAAAgzLzcvMjAyNggAAAAKMTIvMzEvMjAyMAkAAAABMPsdXiGbfN4IlD2geKN83ghJQ0lRLk5ZU0U6SUJNLklRX1BST1ZfQkFEX0RFQlRTX1BBVElFTlRfU0VSVklDRV9SRVYuOTk1LjA3LzAzLzIwMjYuLi5VU0QuSAEAAADetgEAAwAAAAAA1xgwIpt83ggzkMN4o3zeCDBDSVEuTllTRTpJQk0uSVFfUkRfRVhQX0ZOLjk5NS4wNy8wMy8yMDI2Li4uVVNELkgBAAAA3rYBAAIAAAAENjI2MgEIAAAABQAAAAExAQAAAAstMjA1OTA3MzIwMgMAAAADMTYwAgAAAAQzMTY4BAAAAAEwBwAAAAgzLzcvMjAyNggAAAAKMTIvMzEvMjAyMAkAAAABMB1nMCKbfN4IxdiseKN83gg1Q0lRLk5ZU0U6SUJNLklRX1NUT0NLX0JBU0VEX1JELjk5NS4wNy8wMy8yMDI2Li4uVVNELkgBAAAA3rYBAAIAAAADMTk3AQgAAAAFAAAAATEBAAAACy0yMDU5MDczMjAyAwAAAAMxNjACAAAABTIyNjc4BAAAAAEwBwAAAAgzLzcvMjAyNggAAAAKMTIvMzEvMjAyMAkAAAABMCSOMCKbfN4IBleoeKN83gguQ0lRLk5ZU0U6SUJNLklRX0dQXzVZUl9BTk5fQ0FHUi45OTUuMDcvMDMvMjAyNgEAAADetgEAAgAAAActNS4zNzQ0AQgAAAAFAAAAATEBAAAACy0yMDU5MDczMjAyAwAAAAMxNjACAAAABDQyMzQEAAAAATAHAAAACDMvNy8yMDI2</t>
  </si>
  <si>
    <t>CAAAAAoxMi8zMS8yMDIwCQAAAAEwoKbZH5t83gjHx4h4o3zeCDpDSVEuTllTRTpJQk0uSVFfTUlOT1JJVFlfSU5UX1JFREVFTS45OTUuMDcvMDMvMjAyNi4uLlVTRC5IAQAAAN62AQADAAAAAAC7Z1ohm3zeCPJniXijfN4IMkNJUS5OWVNFOklCTS5JUV9HQUlOX0FTU0VUUy45OTUuMDcvMDMvMjAyNi4uLlVTRC5IAQAAAN62AQADAAAAAABTSWYjm3zeCPCSu3ijfN4IOENJUS5OWVNFOklCTS5JUV9ORUdBVElWRV9HV19BTU9SVC45OTUuMDcvMDMvMjAyNi4uLlVTRC5IAQAAAN62AQADAAAAAAAkjjAim3zeCDOfsXijfN4ILUNJUS5OWVNFOklCTS5JUV9EQVlTX1NBTEVTX09VVC45OTUuMDcvMDMvMjAyNgEAAADetgEAAgAAAAk0OS4yMjE4NzYBCAAAAAUAAAABMQEAAAALLTIwNTkwNzMyMDIDAAAAAzE2MAIAAAAENDA0MgQAAAABMAcAAAAIMy83LzIwMjYIAAAACjEyLzMxLzIwMjAJAAAAATCFRNkfm3zeCEbKjnijfN4IMUNJUS5OWVNFOklCTS5JUV9DT01NT05fUkVQLjk5NS4wNy8wMy8yMDI2Li4uVVNELkgBAAAA3rYBAAIAAAAELTMwMgEIAAAABQAAAAExAQAAAAstMjA1OTA3MzIwMgMAAAADMTYwAgAAAAQyMTY0BAAAAAEwBwAAAAgzLzcvMjAyNggAAAAKMTIvMzEvMjAyMAkAAAABMKQ2hyGbfN4IMTy0eKN83gg6Q0lRLk5ZU0U6SUJNLklRX09USEVSX1VOVVNVQUxfU1VQUEwuOTk1LjA3LzAzLzIwMjYu</t>
  </si>
  <si>
    <t>Li5VU0QuSAEAAADetgEAAwAAAAAAU0lmI5t83gi4+bl4o3zeCCpDSVEuTllTRTpJQk0uSVFfRUJJVF9NQVJHSU4uOTk1LjA3LzAzLzIwMjYBAAAA3rYBAAIAAAAGOC40NDg4AQgAAAAFAAAAATEBAAAACy0yMDU5MDczMjAyAwAAAAMxNjACAAAABDQwNTMEAAAAATAHAAAACDMvNy8yMDI2CAAAAAoxMi8zMS8yMDIwCQAAAAEw51L7H5t83ghGyo54o3zeCDNDSVEuTllTRTpJQk0uSVFfR1dfSU5UQU5fTkVULjk5NS4wNy8wMy8yMDI2Li4uVVNELkgBAAAA3rYBAAMAAAAAAHXxAyGbfN4I0yqJeKN83ghAQ0lRLk5ZU0U6SUJNLklRX0ZJTl9ESVZfTUlOT1JJVFlfSU5URVJFU1QuOTk1LjA3LzAzLzIwMjYuLi5VU0QuSAEAAADetgEAAwAAAAAAu2daIZt83giWHJp4o3zeCEJDSVEuTllTRTpJQk0uSVFfREVGX1RBWF9WQUxVQVRJT05fQUxMT1dBTkNFLjk5NS4wNy8wMy8yMDI2Li4uVVNELkgBAAAA3rYBAAIAAAADODUwAQgAAAAFAAAAATEBAAAACy0yMDU5MDczMjAyAwAAAAMxNjACAAAABTQ2MDQ1BAAAAAEwBwAAAAgzLzcvMjAyNggAAAAKMTIvMzEvMjAyMAkAAAABMLtnWiGbfN4I8meJeKN83ggrQ0lRLk5ZU0U6SUJNLklRX0FQSUMuOTk1LjA3LzAzLzIwMjYuLi5VU0QuSAEAAADetgEAAwAAAAAAzAJaIZt83ghryol4o3zeCDlDSVEuTllTRTpJQk0uSVFfRklOX0RJVl9DQVNIX0VRVUlWLjk5NS4wNy8wMy8y</t>
  </si>
  <si>
    <t>MDI2Li4uVVNELkgBAAAA3rYBAAMAAAAAAF7KAyGbfN4I0ReYeKN83ggtQ0lRLk5ZU0U6SUJNLklRX0NPTU1PTi45OTUuMDcvMDMvMjAyNi4uLlVTRC5IAQAAAN62AQACAAAABTU2NTU2AQgAAAAFAAAAATEBAAAACy0yMDU5MDczMjAyAwAAAAMxNjACAAAABDExMDMEAAAAATAHAAAACDMvNy8yMDI2CAAAAAoxMi8zMS8yMDIwCQAAAAEwzAJaIZt83gj4GKJ4o3zeCDxDSVEuTllTRTpJQk0uSVFfTlBQRV9FWENMX09QRVJfTEVBU0VTLjk5NS4wNy8wMy8yMDI2Li4uVVNELkgBAAAA3rYBAAIAAAAENjIwNQEIAAAABQAAAAExAQAAAAstMjA1OTA3MzIwMgMAAAADMTYwAgAAAAU0ODk3NgQAAAABMAcAAAAIMy83LzIwMjYIAAAACjEyLzMxLzIwMjAJAAAAATDMAlohm3zeCAqxsHijfN4IOkNJUS5OWVNFOklCTS5JUV9MSUFCSUxJVElFU19MRVZFTF8yLjk5NS4wNy8wMy8yMDI2Li4uVVNELkgBAAAA3rYBAAIAAAAFNjIwODcAoLYDIZt83gjyZ4l4o3zeCDNDSVEuTllTRTpJQk0uSVFfVE9UQUxfUkVDRUlWLjk5NS4wNy8wMy8yMDI2Li4uVVNELkgBAAAA3rYBAAIAAAAENjkxMAEIAAAABQAAAAExAQAAAAstMjA1OTA3MzIwMgMAAAADMTYwAgAAAAQxMDAxBAAAAAEwBwAAAAgzLzcvMjAyNggAAAAKMTIvMzEvMjAyMAkAAAABMPsdXiGbfN4I7ZKZeKN83ggwQ0lRLk5ZU0U6SUJNLklRX09USEVSX0lOVi45OTUuMDcv</t>
  </si>
  <si>
    <t>MDMvMjAyNi4uLlVTRC5IAQAAAN62AQADAAAAAAC7Z1ohm3zeCIiPiXijfN4IRENJUS5OWVNFOklCTS5JUV9SVUFfT1BFUkFUSU5HX0xFQVNFX0FDQ1VNX0RFUC45OTUuMDcvMDMvMjAyNi4uLlVTRC5IAQAAAN62AQADAAAAAADMAlohm3zeCLiNp3ijfN4INENJUS5OWVNFOklCTS5JUV9DVVJSRU5DWV9HQUlOLjk5NS4wNy8wMy8yMDI2Li4uVVNELkgBAAAA3rYBAAIAAAADLTEyAQgAAAAFAAAAATEBAAAACy0yMDU5MDczMjAyAwAAAAMxNjACAAAAAjM4BAAAAAEwBwAAAAgzLzcvMjAyNggAAAAKMTIvMzEvMjAyMAkAAAABMFNJZiObfN4In5PAeKN83ggtQ0lRLk5ZU0U6SUJNLklRX0dBX0VYUC45OTUuMDcvMDMvMjAyNi4uLlVTRC5IAQAAAN62AQADAAAAAAAdZzAim3zeCHGwv3ijfN4IPkNJUS5OWVNFOklCTS5JUV9FQklUREFSX0VRX0lOQ19FWENMX1NCQy45OTUuMDcvMDMvMjAyNi4uLlVTRC5IAQAAAN62AQACAAAABTEzODE4AQgAAAAFAAAAATEBAAAACy0yMDU5MDczMjAyAwAAAAMxNjACAAAABTI0MTMzBAAAAAEwBwAAAAgzLzcvMjAyNggAAAAKMTIvMzEvMjAyMAkAAAABMNcYMCKbfN4Ivgm4eKN83ggoQ0lRLk5ZU0U6SUJNLklRX0ZVTExfVElNRS45OTUuMDcvMDMvMjAyNgEAAADetgEAAgAAAAYzNDU5MDAAXsoDIZt83giMXpd4o3zeCEJDSVEuTllTRTpJQk0uSVFfU0FMRV9QUk9DRUVEU19SRU5U</t>
  </si>
  <si>
    <t>QUxfQVNTRVRTLjk5NS4wNy8wMy8yMDI2Li4uVVNELkgBAAAA3rYBAAMAAAAAAOb2XSGbfN4ITYufeKN83gg1Q0lRLk5ZU0U6SUJNLklRX1NUX0RFQlRfUkVQQUlELjk5NS4wNy8wMy8yMDI2Li4uVVNELkgBAAAA3rYBAAIAAAAELTg1MwEIAAAABQAAAAExAQAAAAstMjA1OTA3MzIwMgMAAAADMTYwAgAAAAQyMDQ0BAAAAAEwBwAAAAgzLzcvMjAyNggAAAAKMTIvMzEvMjAyMAkAAAABMKQ2hyGbfN4Ii8W0eKN83ggwQ0lRLk5ZU0U6SUJNLklRX0ZJWEVEX0FTU0VUX1RVUk5TLjk5NS4wNy8wMy8yMDI2AQAAAN62AQACAAAABzQuNDU0MDUBCAAAAAUAAAABMQEAAAALLTIwNTkwNzMyMDIDAAAAAzE2MAIAAAAENDA2NgQAAAABMAcAAAAIMy83LzIwMjYIAAAACjEyLzMxLzIwMjAJAAAAATCFRNkfm3zeCEbKjnijfN4IMkNJUS5OWVNFOklCTS5JUV9MRVZFUkVEX0ZDRi45OTUuMDcvMDMvMjAyNi4uLlVTRC5IAQAAAN62AQACAAAACDE0ODc5Ljc1AQgAAAAFAAAAATEBAAAACy0yMDU5MDczMjAyAwAAAAMxNjACAAAABDQ0MjIEAAAAATAHAAAACDMvNy8yMDI2CAAAAAoxMi8zMS8yMDIwCQAAAAEw5vZdIZt83gj+sqt4o3zeCDFDSVEuTllTRTpJQk0uSVFfQ0FTSF9GSU5BTi45OTUuMDcvMDMvMjAyNi4uLlVTRC5IAQAAAN62AQACAAAABS05NzIxAQgAAAAFAAAAATEBAAAACy0yMDU5MDczMjAyAwAAAAMxNjACAAAA</t>
  </si>
  <si>
    <t>BDIwMDQEAAAAATAHAAAACDMvNy8yMDI2CAAAAAoxMi8zMS8yMDIwCQAAAAEw8F2HIZt83ghYXq94o3zeCC5DSVEuTllTRTpJQk0uSVFfUEVOU0lPTi45OTUuMDcvMDMvMjAyNi4uLlVTRC5IAQAAAN62AQACAAAABTE3MTg0AQgAAAAFAAAAATEBAAAACy0yMDU5MDczMjAyAwAAAAMxNjACAAAABDEyMTMEAAAAATAHAAAACDMvNy8yMDI2CAAAAAoxMi8zMS8yMDIwCQAAAAEwGoBeIZt83gjK8Yl4o3zeCDRDSVEuTllTRTpJQk0uSVFfUFJFX09QRU5fQ09TVC45OTUuMDcvMDMvMjAyNi4uLlVTRC5IAQAAAN62AQADAAAAAABNFWYjm3zeCC2+wXijfN4INkNJUS5OWVNFOklCTS5JUV9ORVRfV09SS0lOR19DQVAuOTk1LjA3LzAzLzIwMjYuLi5VU0QuSAEAAADetgEAAgAAAAUtNjM0MQEIAAAABQAAAAExAQAAAAstMjA1OTA3MzIwMgMAAAADMTYwAgAAAAQxMzExBAAAAAEwBwAAAAgzLzcvMjAyNggAAAAKMTIvMzEvMjAyMAkAAAABMLtnWiGbfN4IEMieeKN83gg6Q0lRLk5ZU0U6SUJNLklRX0xJQUJJTElUSUVTX0xFVkVMXzMuOTk1LjA3LzAzLzIwMjYuLi5VU0QuSAEAAADetgEAAwAAAAAAoLYDIZt83gh09Zl4o3zeCDtDSVEuTllTRTpJQk0uSVFfV0FSUkFOVFlfTElBQklMSVRJRVMuOTk1LjA3LzAzLzIwMjYuLi5VU0QuSAEAAADetgEAAwAAAAAAdfEDIZt83gh09Zl4o3zeCDNDSVEuTllTRTpJQk0uSVFfVE9U</t>
  </si>
  <si>
    <t>QUxfTEVBU0VTLjk5NS4wNy8wMy8yMDI2Li4uVVNELkgBAAAA3rYBAAIAAAAEMzg0NQEIAAAABQAAAAExAQAAAAstMjA1OTA3MzIwMgMAAAADMTYwAgAAAAU0ODk3OQQAAAABMAcAAAAIMy83LzIwMjYIAAAACjEyLzMxLzIwMjAJAAAAATC1PVohm3zeCIiPiXijfN4ISkNJUS5OWVNFOklCTS5JUV9MSVFVSURBVElPTl9WQUxVRV9QUkVGRVJSRURfQ09OVkVSVC45OTUuMDcvMDMvMjAyNi4uLlVTRC5IAQAAAN62AQADAAAAAACfjwMhm3zeCMfMmnijfN4IL0NJUS5OWVNFOklCTS5JUV9HV19JTlRBTi45OTUuMDcvMDMvMjAyNi4uLlVTRC5IAQAAAN62AQACAAAABTY3NTA0AQgAAAAFAAAAATEBAAAACy0yMDU5MDczMjAyAwAAAAMxNjACAAAABTM1MzgxBAAAAAEwBwAAAAgzLzcvMjAyNggAAAAKMTIvMzEvMjAyMAkAAAABMMdTWiGbfN4IiI+JeKN83ggpQ0lRLk5ZU0U6SUJNLklRX0dXLjk5NS4wNy8wMy8yMDI2Li4uVVNELkgBAAAA3rYBAAIAAAAFNTM3NjUBCAAAAAUAAAABMQEAAAALLTIwNTkwNzMyMDIDAAAAAzE2MAIAAAAEMTE3MQQAAAABMAcAAAAIMy83LzIwMjYIAAAACjEyLzMxLzIwMjAJAAAAATDPWF4hm3zeCEJkn3ijfN4IOkNJUS5OWVNFOklCTS5JUV9JTkNfVEFYX1BBWV9DVVJSRU5ULjk5NS4wNy8wMy8yMDI2Li4uVVNELkgBAAAA3rYBAAIAAAAEMzE5OAEIAAAABQAAAAExAQAAAAstMjA1OTA3</t>
  </si>
  <si>
    <t>MzIwMgMAAAADMTYwAgAAAAQxMDk0BAAAAAEwBwAAAAgzLzcvMjAyNggAAAAKMTIvMzEvMjAyMAkAAAABMM9YXiGbfN4IkgSdeKN83ggvQ0lRLk5ZU0U6SUJNLklRX1RSRUFTVVJZLjk5NS4wNy8wMy8yMDI2Li4uVVNELkgBAAAA3rYBAAIAAAAHLTE2OTMzOQEIAAAABQAAAAExAQAAAAstMjA1OTA3MzIwMgMAAAADMTYwAgAAAAQxMjQ4BAAAAAEwBwAAAAgzLzcvMjAyNggAAAAKMTIvMzEvMjAyMAkAAAABMMwCWiGbfN4Ia8qJeKN83gg9Q0lRLk5ZU0U6SUJNLklRX0NBU0hfSU5URVJFU1RfUkVDRUlWRUQuOTk1LjA3LzAzLzIwMjYuLi5VU0QuSAEAAADetgEAAwAAAAAA5vZdIZt83gjFqql4o3zeCDpDSVEuTllTRTpJQk0uSVFfTFRfREVCVF9ERVJJVkFUSVZFUy45OTUuMDcvMDMvMjAyNi4uLlVTRC5IAQAAAN62AQADAAAAAAB18QMhm3zeCNMqiXijfN4IPUNJUS5OWVNFOklCTS5JUV9BTk5VX0RJU1RSSUJVVElPTl9VTklULjk5NS4wNy8wMy8yMDI2Li4uVVNELkgBAAAA3rYBAAMAAAAAAB1nMCKbfN4Iw/O2eKN83ggrQ0lRLk5ZU0U6SUJNLklRX0dQUEUuOTk1LjA3LzAzLzIwMjYuLi5VU0QuSAEAAADetgEAAgAAAAUyMzY2NwEIAAAABQAAAAExAQAAAAstMjA1OTA3MzIwMgMAAAADMTYwAgAAAAQxMTY5BAAAAAEwBwAAAAgzLzcvMjAyNggAAAAKMTIvMzEvMjAyMAkAAAABMPsdXiGbfN4IhUGieKN83ggz</t>
  </si>
  <si>
    <t>Q0lRLk5ZU0U6SUJNLklRX1RPVEFMX0FTU0VUUy45OTUuMDcvMDMvMjAyNi4uLlVTRC5IAQAAAN62AQACAAAABjE1NTk3MQEIAAAABQAAAAExAQAAAAstMjA1OTA3MzIwMgMAAAADMTYwAgAAAAQxMDA3BAAAAAEwBwAAAAgzLzcvMjAyNggAAAAKMTIvMzEvMjAyMAkAAAABMM9YXiGbfN4I7ZKZeKN83ggvQ0lRLk5ZU0U6SUJNLklRX1BSRUZfUkVQLjk5NS4wNy8wMy8yMDI2Li4uVVNELkgBAAAA3rYBAAMAAAAAAPBdhyGbfN4IDtKpeKN83ggyQ0lRLk5ZU0U6SUJNLklRX0lQUkRfU1VQUExFLjk5NS4wNy8wMy8yMDI2Li4uVVNELkgBAAAA3rYBAAMAAAAAACSOMCKbfN4IkYCoeKN83gg5Q0lRLk5ZU0U6SUJNLklRX0NVUlJfRk9SRUlHTl9UQVhFUy45OTUuMDcvMDMvMjAyNi4uLlVTRC5IAQAAAN62AQACAAAABDEyMDgBCAAAAAUAAAABMQEAAAALLTIwNTkwNzMyMDIDAAAAAzE2MAIAAAAEMzAzMAQAAAABMAcAAAAIMy83LzIwMjYIAAAACjEyLzMxLzIwMjAJAAAAATAmQDAim3zeCC1cwXijfN4ILkNJUS5OWVNFOklCTS5JUV9FQklUREFSLjk5NS4wNy8wMy8yMDI2Li4uVVNELkgBAAAA3rYBAAIAAAAFMTI4ODEBCAAAAAUAAAABMQEAAAALLTIwNTkwNzMyMDIDAAAAAzE2MAIAAAAFMjE2NzQEAAAAATAHAAAACDMvNy8yMDI2CAAAAAoxMi8zMS8yMDIwCQAAAAEw1xgwIpt83gjHEK54o3zeCC9DSVEuTllTRTpJ</t>
  </si>
  <si>
    <t>Qk0uSVFfREFfU1VQUEwuOTk1LjA3LzAzLzIwMjYuLi5VU0QuSAEAAADetgEAAwAAAAAATRVmI5t83ggaB8N4o3zeCCtDSVEuTllTRTpJQk0uSVFfQ09HUy45OTUuMDcvMDMvMjAyNi4uLlVTRC5IAQAAAN62AQACAAAABTIzNzM3AQgAAAAFAAAAATEBAAAACy0yMDU5MDczMjAyAwAAAAMxNjACAAAAAjM0BAAAAAEwBwAAAAgzLzcvMjAyNggAAAAKMTIvMzEvMjAyMAkAAAABME0VZiObfN4IA5fBeKN83ggwQ0lRLk5ZU0U6SUJNLklRX0RBX0VCSVREQS45OTUuMDcvMDMvMjAyNi4uLlVTRC5IAQAAAN62AQACAAAABDY2OTUBCAAAAAUAAAABMQEAAAALLTIwNTkwNzMyMDIDAAAAAzE2MAIAAAAEMjIwNgQAAAABMAcAAAAIMy83LzIwMjYIAAAACjEyLzMxLzIwMjAJAAAAATAmQDAim3zeCLNbunijfN4IL0NJUS5OWVNFOklCTS5JUV9PUEVSX0lOQy45OTUuMDcvMDMvMjAyNi4uLlVTRC5IAQAAAN62AQACAAAABDQ2NjIBCAAAAAUAAAABMQEAAAALLTIwNTkwNzMyMDIDAAAAAzE2MAIAAAACMjEEAAAAATAHAAAACDMvNy8yMDI2CAAAAAoxMi8zMS8yMDIwCQAAAAEwTRVmI5t83giI6794o3zeCDBDSVEuTllTRTpJQk0uSVFfUlVBX0dST1NTLjk5NS4wNy8wMy8yMDI2Li4uVVNELkgBAAAA3rYBAAMAAAAAAMwCWiGbfN4Ia8qJeKN83ggvQ0lRLk5ZU0U6SUJNLklRX0VCSVREQV9DQVBFWF9JTlQuOTk1LjA3LzAzLzIw</t>
  </si>
  <si>
    <t>MjYBAAAA3rYBAAIAAAAINy45NjgxNjcBCAAAAAUAAAABMQEAAAALLTIwNTkwNzMyMDIDAAAAAzE2MAIAAAAENDE5MQQAAAABMAcAAAAIMy83LzIwMjYIAAAACjEyLzMxLzIwMjAJAAAAATDNa9kfm3zeCCOjjnijfN4ILkNJUS5OWVNFOklCTS5JUV9MVF9ERUJUX0NBUElUQUwuOTk1LjA3LzAzLzIwMjYBAAAA3rYBAAIAAAAHNjYuMzQ5MwEIAAAABQAAAAExAQAAAAstMjA1OTA3MzIwMgMAAAADMTYwAgAAAAQ0MTg3BAAAAAEwBwAAAAgzLzcvMjAyNggAAAAKMTIvMzEvMjAyMAkAAAABMM1r2R+bfN4IHAOJeKN83gg8Q0lRLk5ZU0U6SUJNLklRX1JFU1RSSUNURURfQ0FTSF9UT1RBTC45OTUuMDcvMDMvMjAyNi4uLlVTRC5IAQAAAN62AQACAAAAAzQ2MwEIAAAABQAAAAExAQAAAAstMjA1OTA3MzIwMgMAAAADMTYwAgAAAAUyNDE5MgQAAAABMAcAAAAIMy83LzIwMjYIAAAACjEyLzMxLzIwMjAJAAAAATBeygMhm3zeCAAGnHijfN4IP0NJUS5OWVNFOklCTS5JUV9GSU5BTkNFX0xFQVNFU19MT05HX1RFUk0uOTk1LjA3LzAzLzIwMjYuLi5VU0QuSAEAAADetgEAAgAAAAI2MAEIAAAABQAAAAExAQAAAAstMjA1OTA3MzIwMgMAAAADMTYwAgAAAAU0ODk5MQQAAAABMAcAAAAIMy83LzIwMjYIAAAACjEyLzMxLzIwMjAJAAAAATDMAlohm3zeCDU9n3ijfN4IQENJUS5OWVNFOklCTS5JUV9HV19JTlRBTl9BTU9SVF9Q</t>
  </si>
  <si>
    <t>QVJUSUFMX0NGLjk5NS4wNy8wMy8yMDI2Li4uVVNELkgBAAAA3rYBAAMAAAAAAPBdhyGbfN4I/rKreKN83ggmQ0lRLk5ZU0U6SUJNLklRX0dBQVBfSVMuOTk1LjA3LzAzLzIwMjYBAAAA3rYBAAMAAAAHVVMgR0FBUAAdZzAim3zeCNMOv3ijfN4IL0NJUS5OWVNFOklCTS5JUV9FUFNfNVlSX0FOTl9DQUdSLjk5NS4wNy8wMy8yMDI2AQAAAN62AQACAAAABy0yMC4yNjIBCAAAAAUAAAABMQEAAAALLTIwNTkwNzMyMDIDAAAAAzE2MAIAAAAENDIzOQQAAAABMAcAAAAIMy83LzIwMjYIAAAACjEyLzMxLzIwMjAJAAAAATCgptkfm3zeCMfHiHijfN4IMUNJUS5OWVNFOklCTS5JUV9DQVNIX1RBWEVTLjk5NS4wNy8wMy8yMDI2Li4uVVNELkgBAAAA3rYBAAIAAAAEMjI1MwEIAAAABQAAAAExAQAAAAstMjA1OTA3MzIwMgMAAAADMTYwAgAAAAQzMDUzBAAAAAEwBwAAAAgzLzcvMjAyNggAAAAKMTIvMzEvMjAyMAkAAAABMOb2XSGbfN4I19yjeKN83gg4Q0lRLk5ZU0U6SUJNLklRX0NBU0hfVEFYRVNfSU5WRVNULjk5NS4wNy8wMy8yMDI2Li4uVVNELkgBAAAA3rYBAAMAAAAAAOb2XSGbfN4Ixo62eKN83gg3Q0lRLk5ZU0U6SUJNLklRX0NIQU5HRV9JTlZFTlRPUlkuOTk1LjA3LzAzLzIwMjYuLi5VU0QuSAEAAADetgEAAgAAAAQtMjA5AQgAAAAFAAAAATEBAAAACy0yMDU5MDczMjAyAwAAAAMxNjACAAAABDIwOTkEAAAA</t>
  </si>
  <si>
    <t>ATAHAAAACDMvNy8yMDI2CAAAAAoxMi8zMS8yMDIwCQAAAAEwpDaHIZt83gjyZLN4o3zeCERDSVEuTllTRTpJQk0uSVFfQ1VSUkVOVF9QT1JUX0RFQlRfREVSSVZBVElWRVMuOTk1LjA3LzAzLzIwMjYuLi5VU0QuSAEAAADetgEAAwAAAAAAdfEDIZt83ghLA5F4o3zeCDZDSVEuTllTRTpJQk0uSVFfU1RPQ0tfQkFTRURfU0dBLjk5NS4wNy8wMy8yMDI2Li4uVVNELkgBAAAA3rYBAAIAAAADNTUwAQgAAAAFAAAAATEBAAAACy0yMDU5MDczMjAyAwAAAAMxNjACAAAABTIyNjc5BAAAAAEwBwAAAAgzLzcvMjAyNggAAAAKMTIvMzEvMjAyMAkAAAABMLH4hiGbfN4IMq6veKN83gg1Q0lRLk5ZU0U6SUJNLklRX0xPQU5TX0ZPUl9TQUxFLjk5NS4wNy8wMy8yMDI2Li4uVVNELkgBAAAA3rYBAAMAAAAAAPsdXiGbfN4Iew2peKN83ggpQ0lRLk5ZU0U6SUJNLklRX0dQLjk5NS4wNy8wMy8yMDI2Li4uVVNELkgBAAAA3rYBAAIAAAAFMzA4NjUBCAAAAAUAAAABMQEAAAALLTIwNTkwNzMyMDIDAAAAAzE2MAIAAAACMTAEAAAAATAHAAAACDMvNy8yMDI2CAAAAAoxMi8zMS8yMDIwCQAAAAEwTRVmI5t83gg/8sN4o3zeCC9DSVEuTllTRTpJQk0uSVFfU09GVFdBUkUuOTk1LjA3LzAzLzIwMjYuLi5VU0QuSAEAAADetgEAAwAAAAAAu2daIZt83giIj4l4o3zeCDpDSVEuTllTRTpJQk0uSVFfTk9OQ0FTSF9QRU5TSU9OX0VYUC45</t>
  </si>
  <si>
    <t>OTUuMDcvMDMvMjAyNi4uLlVTRC5IAQAAAN62AQACAAAAAzkwNwEIAAAABQAAAAExAQAAAAstMjA1OTA3MzIwMgMAAAADMTYwAgAAAAUyMTY3OAQAAAABMAcAAAAIMy83LzIwMjYIAAAACjEyLzMxLzIwMjAJAAAAATAmQDAim3zeCCg2v3ijfN4IPkNJUS5OWVNFOklCTS5JUV9SRVNUUl9TVE9DS19DT01QX1BSRVRBWC45OTUuMDcvMDMvMjAyNi4uLlVTRC5IAQAAAN62AQADAAAAAACx+IYhm3zeCAZXqHijfN4INENJUS5OWVNFOklCTS5JUV9FQklUREFfMVlSX0FOTl9HUk9XVEguOTk1LjA3LzAzLzIwMjYBAAAA3rYBAAIAAAAILTE2LjQ4MDQBCAAAAAUAAAABMQEAAAALLTIwNTkwNzMyMDIDAAAAAzE2MAIAAAAENDE5NgQAAAABMAcAAAAIMy83LzIwMjYIAAAACjEyLzMxLzIwMjAJAAAAATDNa9kfm3zeCCOjjnijfN4IQENJUS5OWVNFOklCTS5JUV9ERVJJVkFUSVZFX1RSQURJTkdfQVNTRVRTLjk5NS4wNy8wMy8yMDI2Li4uVVNELkgBAAAA3rYBAAMAAAAAAHXxAyGbfN4IuI2neKN83gg1Q0lRLk5ZU0U6SUJNLklRX0FTU0VUU19MRVZFTF8yLjk5NS4wNy8wMy8yMDI2Li4uVVNELkgBAAAA3rYBAAIAAAAEODk4MgCgtgMhm3zeCKlKlnijfN4INUNJUS5OWVNFOklCTS5JUV9ERUZfQ0hBUkdFU19MVC45OTUuMDcvMDMvMjAyNi4uLlVTRC5IAQAAAN62AQACAAAABDExNTABCAAAAAUAAAABMQEAAAALLTIwNTkw</t>
  </si>
  <si>
    <t>NzMyMDIDAAAAAzE2MAIAAAAEMTAyNQQAAAABMAcAAAAIMy83LzIwMjYIAAAACjEyLzMxLzIwMjAJAAAAATDPWF4hm3zeCEJkn3ijfN4IL0NJUS5OWVNFOklCTS5JUV9DRk9fQ1VSUkVOVF9MSUFCLjk5NS4wNy8wMy8yMDI2AQAAAN62AQACAAAACDAuNDU2NDE5AQgAAAAFAAAAATEBAAAACy0yMDU5MDczMjAyAwAAAAMxNjACAAAABDQxODUEAAAAATAHAAAACDMvNy8yMDI2CAAAAAoxMi8zMS8yMDIwCQAAAAEwhUTZH5t83ggcA4l4o3zeCDRDSVEuTllTRTpJQk0uSVFfVU5FQVJOX1JFVl9MVC45OTQuMDcvMDMvMjAyNi4uLlVTRC5IAQAAAN62AQACAAAABDM4NTEBCAAAAAUAAAABMQEAAAALLTIxMTA3NjkzNTUDAAAAAzE2MAIAAAAEMTI1NgQAAAABMAcAAAAIMy83LzIwMjYIAAAACjEyLzMxLzIwMTkJAAAAATAagF4hm3zeCFt9mXijfN4ISkNJUS5OWVNFOklCTS5JUV9MSVFVSURBVElPTl9WQUxVRV9QUkVGRVJSRURfQ09OVkVSVC45OTQuMDcvMDMvMjAyNi4uLlVTRC5IAQAAAN62AQADAAAAAACfjwMhm3zeCNZnj3ijfN4IN0NJUS5OWVNFOklCTS5JUV9SRVNUUl9TVE9DS19DT01QLjk5NC4wNy8wMy8yMDI2Li4uVVNELkgBAAAA3rYBAAMAAAAAALH4hiGbfN4I8IureKN83gg1Q0lRLk5ZU0U6SUJNLklRX1RPVEFMX1JFVl81WVJfQU5OX0NBR1IuOTkzLjA3LzAzLzIwMjYBAAAA3rYBAAIAAAAHLTQuMTQ3</t>
  </si>
  <si>
    <t>OAEIAAAABQAAAAExAQAAAAoyMDgxNTA1NDAxAwAAAAMxNjACAAAABDQyMzMEAAAAATAHAAAACDMvNy8yMDI2CAAAAAoxMi8zMS8yMDE4CQAAAAEwoKbZH5t83ghLA5F4o3zeCCdDSVEuTllTRTpJQk0uSVFfQVJfVFVSTlMuOTkzLjA3LzAzLzIwMjYBAAAA3rYBAAIAAAAIOS4wMTU4OTUBCAAAAAUAAAABMQEAAAAKMjA4MTUwNTQwMQMAAAADMTYwAgAAAAQ0MDAxBAAAAAEwBwAAAAgzLzcvMjAyNggAAAAKMTIvMzEvMjAxOAkAAAABMIVE2R+bfN4ImmiKeKN83ggsQ0lRLk5ZU0U6SUJNLklRX0VCSVREQV9NQVJHSU4uOTkzLjA3LzAzLzIwMjYBAAAA3rYBAAIAAAAHMjIuMjM2MQEIAAAABQAAAAExAQAAAAoyMDgxNTA1NDAxAwAAAAMxNjACAAAABDQwNDcEAAAAATAHAAAACDMvNy8yMDI2CAAAAAoxMi8zMS8yMDE4CQAAAAEw51L7H5t83giOj4p4o3zeCD5DSVEuTllTRTpJQk0uSVFfREVSSVZBVElWRV9MSUFCX0NVUlJFTlQuOTkzLjA3LzAzLzIwMjYuLi5VU0QuSAEAAADetgEAAgAAAAMxNzcBCAAAAAUAAAABMQEAAAAKMjA4MTUwNTQwMQMAAAADMTYwAgAAAAU0MDQxNwQAAAABMAcAAAAIMy83LzIwMjYIAAAACjEyLzMxLzIwMTgJAAAAATB18QMhm3zeCJrJmHijfN4INUNJUS5OWVNFOklCTS5JUV9BQ0NVTV9BTU9SVF9HVy45OTMuMDcvMDMvMjAyNi4uLlVTRC5IAQAAAN62AQADAAAAAAB18QMhm3zeCKlK</t>
  </si>
  <si>
    <t>lnijfN4IOUNJUS5OWVNFOklCTS5JUV9GSU5fRElWX0NBU0hfRVFVSVYuOTkzLjA3LzAzLzIwMjYuLi5VU0QuSAEAAADetgEAAwAAAAAAXsoDIZt83gjRF5h4o3zeCDBDSVEuTllTRTpJQk0uSVFfQ0hBTkdFX0FSLjk5My4wNy8wMy8yMDI2Li4uVVNELkgBAAAA3rYBAAIAAAAEMTAwNgEIAAAABQAAAAExAQAAAAoyMDgxNTA1NDAxAwAAAAMxNjACAAAABDIwMTgEAAAAATAHAAAACDMvNy8yMDI2CAAAAAoxMi8zMS8yMDE4CQAAAAEw0x+HIZt83ghTeaF4o3zeCDZDSVEuTllTRTpJQk0uSVFfRklOX0RJVl9ERUJUX0xULjk5My4wNy8wMy8yMDI2Li4uVVNELkgBAAAA3rYBAAMAAAAAAM9YXiGbfN4InqGYeKN83ggsQ0lRLk5ZU0U6SUJNLklRX0xJRk9SLjk5My4wNy8wMy8yMDI2Li4uVVNELkgBAAAA3rYBAAMAAAAAALtnWiGbfN4IjmWReKN83gg2Q0lRLk5ZU0U6SUJNLklRX1JFU1RSSUNURURfQ0FTSC45OTMuMDcvMDMvMjAyNi4uLlVTRC5IAQAAAN62AQACAAAAAzIyNQEIAAAABQAAAAExAQAAAAoyMDgxNTA1NDAxAwAAAAMxNjACAAAABDExMDQEAAAAATAHAAAACDMvNy8yMDI2CAAAAAoxMi8zMS8yMDE4CQAAAAEw+x1eIZt83gi6RJV4o3zeCDZDSVEuTllTRTpJQk0uSVFfTE9BTlNfUkVDRUlWX0xULjk5My4wNy8wMy8yMDI2Li4uVVNELkgBAAAA3rYBAAMAAAAAAM9YXiGbfN4I7ZKZeKN83ggvQ0lRLk5Z</t>
  </si>
  <si>
    <t>U0U6SUJNLklRX1RPVEFMX0NBLjk5My4wNy8wMy8yMDI2Li4uVVNELkgBAAAA3rYBAAIAAAAFNDkxNDYBCAAAAAUAAAABMQEAAAAKMjA4MTUwNTQwMQMAAAADMTYwAgAAAAQxMDA4BAAAAAEwBwAAAAgzLzcvMjAyNggAAAAKMTIvMzEvMjAxOAkAAAABMPsdXiGbfN4IegWmeKN83ggvQ0lRLk5ZU0U6SUJNLklRX1RSRUFTVVJZLjk5My4wNy8wMy8yMDI2Li4uVVNELkgBAAAA3rYBAAIAAAAHLTE2ODA3MQEIAAAABQAAAAExAQAAAAoyMDgxNTA1NDAxAwAAAAMxNjACAAAABDEyNDgEAAAAATAHAAAACDMvNy8yMDI2CAAAAAoxMi8zMS8yMDE4CQAAAAEwzAJaIZt83giLB5t4o3zeCDBDSVEuTllTRTpJQk0uSVFfRUJJVF81WVJfQU5OX0NBR1IuOTkzLjA3LzAzLzIwMjYBAAAA3rYBAAIAAAAHLTguODYyMwEIAAAABQAAAAExAQAAAAoyMDgxNTA1NDAxAwAAAAMxNjACAAAABDQyMzYEAAAAATAHAAAACDMvNy8yMDI2CAAAAAoxMi8zMS8yMDE4CQAAAAEwoKbZH5t83gjqP4p4o3zeCCtDSVEuTllTRTpJQk0uSVFfR1JPU1NfTUFSR0lOLjk5My4wNy8wMy8yMDI2AQAAAN62AQACAAAABzQ2LjQwODUBCAAAAAUAAAABMQEAAAAKMjA4MTUwNTQwMQMAAAADMTYwAgAAAAQ0MDc0BAAAAAEwBwAAAAgzLzcvMjAyNggAAAAKMTIvMzEvMjAxOAkAAAABMOdS+x+bfN4I0ReYeKN83gg2Q0lRLk5ZU0U6SUJNLklRX1RPVEFMX0xJ</t>
  </si>
  <si>
    <t>QUJfVE9UQUxfQVNTRVRTLjk5My4wNy8wMy8yMDI2AQAAAN62AQACAAAABzg2LjI3ODMBCAAAAAUAAAABMQEAAAAKMjA4MTUwNTQwMQMAAAADMTYwAgAAAAQ0MTg4BAAAAAEwBwAAAAgzLzcvMjAyNggAAAAKMTIvMzEvMjAxOAkAAAABMM1r2R+bfN4I3WSeeKN83gg5Q0lRLk5ZU0U6SUJNLklRX1RPVEFMX1JFVl9FTVBMT1lFRS45OTMuMDcvMDMvMjAyNi4uLlVTRC5IAQAAAN62AQACAAAABzIyNy4wMTMBCAAAAAUAAAABMQEAAAAKMjA4MTUwNTQwMQMAAAADMTYwAgAAAAQ0MTIzBAAAAAEwBwAAAAgzLzcvMjAyNggAAAAKMTIvMzEvMjAxOAkAAAABMM1r2R+bfN4IoSOWeKN83ggxQ0lRLk5ZU0U6SUJNLklRX0RBWVNfSU5WRU5UT1JZX09VVC45OTMuMDcvMDMvMjAyNgEAAADetgEAAgAAAAgxNC4zNTAzNAEIAAAABQAAAAExAQAAAAoyMDgxNTA1NDAxAwAAAAMxNjACAAAABDQwMzUEAAAAATAHAAAACDMvNy8yMDI2CAAAAAoxMi8zMS8yMDE4CQAAAAEwzWvZH5t83giaaIp4o3zeCEVDSVEuTllTRTpJQk0uSVFfTkVUX0RFQlRfRUJJVERBX0VYQ0xfT1BFUl9MRUFTRVNfQ0FQRVguOTkzLjA3LzAzLzIwMjYBAAAA3rYBAAIAAAAIMi4zNjQxODkBCAAAAAUAAAABMQEAAAAKMjA4MTUwNTQwMQMAAAADMTYwAgAAAAU0OTE4MgQAAAABMAcAAAAIMy83LzIwMjYIAAAACjEyLzMxLzIwMTgJAAAAATDNa9kfm3zeCOo/</t>
  </si>
  <si>
    <t>inijfN4IMENJUS5OWVNFOklCTS5JUV9UT1RBTF9ERUJUX0VRVUlUWS45OTMuMDcvMDMvMjAyNgEAAADetgEAAgAAAAgyNzAuNTk2NQEIAAAABQAAAAExAQAAAAoyMDgxNTA1NDAxAwAAAAMxNjACAAAABDQwMzQEAAAAATAHAAAACDMvNy8yMDI2CAAAAAoxMi8zMS8yMDE4CQAAAAEwzWvZH5t83gihI5Z4o3zeCC5DSVEuTllTRTpJQk0uSVFfR1BfM1lSX0FOTl9DQUdSLjk5My4wNy8wMy8yMDI2AQAAAN62AQACAAAABy0zLjE2OTQBCAAAAAUAAAABMQEAAAAKMjA4MTUwNTQwMQMAAAADMTYwAgAAAAQ0MjIxBAAAAAEwBwAAAAgzLzcvMjAyNggAAAAKMTIvMzEvMjAxOAkAAAABMM1r2R+bfN4I6j+KeKN83gguQ0lRLk5ZU0U6SUJNLklRX0lOVkVOVE9SWV9UVVJOUy45OTMuMDcvMDMvMjAyNgEAAADetgEAAgAAAAkyNS40MzQ2MDkBCAAAAAUAAAABMQEAAAAKMjA4MTUwNTQwMQMAAAADMTYwAgAAAAQ0MDgyBAAAAAEwBwAAAAgzLzcvMjAyNggAAAAKMTIvMzEvMjAxOAkAAAABMIVE2R+bfN4IoSOWeKN83ggvQ0lRLk5ZU0U6SUJNLklRX0dXX0lOVEFOLjk5My4wNy8wMy8yMDI2Li4uVVNELkgBAAAA3rYBAAIAAAAFMzkzNTIBCAAAAAUAAAABMQEAAAAKMjA4MTUwNTQwMQMAAAADMTYwAgAAAAUzNTM4MQQAAAABMAcAAAAIMy83LzIwMjYIAAAACjEyLzMxLzIwMTgJAAAAATDHU1ohm3zeCMfMmnijfN4IKENJUS5O</t>
  </si>
  <si>
    <t>WVNFOklCTS5JUV9GVUxMX1RJTUUuOTkzLjA3LzAzLzIwMjYBAAAA3rYBAAIAAAAGMzUwNjAwAF7KAyGbfN4IjYyleKN83gg8Q0lRLk5ZU0U6SUJNLklRX0xFQVNFSE9MRF9JTVBST1ZFTUVOVC45OTMuMDcvMDMvMjAyNi4uLlVTRC5IAQAAAN62AQADAAAAAAC7Z1ohm3zeCI5lkXijfN4INkNJUS5OWVNFOklCTS5JUV9ERUZfVEFYX0xJQUJfTFQuOTkzLjA3LzAzLzIwMjYuLi5VU0QuSAEAAADetgEAAgAAAAQzNjk2AQgAAAAFAAAAATEBAAAACjIwODE1MDU0MDEDAAAAAzE2MAIAAAAEMTAyNwQAAAABMAcAAAAIMy83LzIwMjYIAAAACjEyLzMxLzIwMTgJAAAAATAagF4hm3zeCJI9s3ijfN4IOkNJUS5OWVNFOklCTS5JUV9UT1RBTF9ERUJUX0VYQ0xfRklOLjk5My4wNy8wMy8yMDI2Li4uVVNELkgBAAAA3rYBAAIAAAAFNDU4MTIBCAAAAAUAAAABMQEAAAAKMjA4MTUwNTQwMQMAAAADMTYwAgAAAAUyMTg2MAQAAAABMAcAAAAIMy83LzIwMjYIAAAACjEyLzMxLzIwMTgJAAAAATB18QMhm3zeCNEXmHijfN4IU0NJUS5OWVNFOklCTS5JUV9GSU5BTkNJTkdfT0JMSUdfTk9OX0NVUlJFTlRfRVhDTF9PUEVSX0xFQVNFUy45OTMuMDcvMDMvMjAyNi4uLlVTRC5IAQAAAN62AQACAAAABTM1NjA1AQgAAAAFAAAAATEBAAAACjIwODE1MDU0MDEDAAAAAzE2MAIAAAAFNDg5ODEEAAAAATAHAAAACDMvNy8yMDI2CAAAAAox</t>
  </si>
  <si>
    <t>Mi8zMS8yMDE4CQAAAAEwtT1aIZt83ggQyJ54o3zeCDJDSVEuTllTRTpJQk0uSVFfUFJFRl9ESVZfQ0YuOTkzLjA3LzAzLzIwMjYuLi5VU0QuSAEAAADetgEAAwAAAAAA8F2HIZt83ghIyJB4o3zeCDJDSVEuTllTRTpJQk0uSVFfUFJFRl9SRURFRU0uOTkzLjA3LzAzLzIwMjYuLi5VU0QuSAEAAADetgEAAwAAAAAAzAJaIZt83giqHZV4o3zeCDBDSVEuTllTRTpJQk0uSVFfVEJWX1NIQVJFLjk5My4wNy8wMy8yMDI2Li4uVVNELkgBAAAA3rYBAAIAAAAKLTI1LjI3MzQxMgEIAAAABQAAAAExAQAAAAoyMDgxNTA1NDAxAwAAAAMxNjACAAAABDQxNTYEAAAAATAHAAAACDMvNy8yMDI2CAAAAAoxMi8zMS8yMDE4CQAAAAEwx1NaIZt83ggQyJ54o3zeCEhDSVEuTllTRTpJQk0uSVFfTE9OR19URVJNX0RFQlRfUkVQQUlEX0VYQ0xfTEVBU0VTLjk5My4wNy8wMy8yMDI2Li4uVVNELkgBAAAA3rYBAAIAAAAFLTg1MzMBCAAAAAUAAAABMQEAAAAKMjA4MTUwNTQwMQMAAAADMTYwAgAAAAU0ODk4NAQAAAABMAcAAAAIMy83LzIwMjYIAAAACjEyLzMxLzIwMTgJAAAAATD7HV4hm3zeCHVPsXijfN4IL0NJUS5OWVNFOklCTS5JUV9UT1RBTF9DTC45OTMuMDcvMDMvMjAyNi4uLlVTRC5IAQAAAN62AQACAAAABTM4MjI3AQgAAAAFAAAAATEBAAAACjIwODE1MDU0MDEDAAAAAzE2MAIAAAAEMTAwOQQAAAABMAcAAAAIMy83LzIw</t>
  </si>
  <si>
    <t>MjYIAAAACjEyLzMxLzIwMTgJAAAAATDPWF4hm3zeCCYWn3ijfN4IPUNJUS5OWVNFOklCTS5JUV9UT1RBTF9ERUJUX05PTl9DVVJSRU5ULjk5My4wNy8wMy8yMDI2Li4uVVNELkgBAAAA3rYBAAIAAAAFMzU2MDUBCAAAAAUAAAABMQEAAAAKMjA4MTUwNTQwMQMAAAADMTYwAgAAAAUyNTIyNAQAAAABMAcAAAAIMy83LzIwMjYIAAAACjEyLzMxLzIwMTgJAAAAATDHU1ohm3zeCAYEkHijfN4IRENJUS5OWVNFOklCTS5JUV9ERVBSRUNJQVRJT05fUkVOVEFMX0FTU0VUU19DRi45OTMuMDcvMDMvMjAyNi4uLlVTRC5IAQAAAN62AQADAAAAAAD2mIkhm3zeCO5bqXijfN4IO0NJUS5OWVNFOklCTS5JUV9DQVBJVEFMSVpFRF9JTlRFUkVTVC45OTMuMDcvMDMvMjAyNi4uLlVTRC5IAQAAAN62AQACAAAAATMBCAAAAAUAAAABMQEAAAAKMjA4MTUwNTQwMQMAAAADMTYwAgAAAAQzMDMyBAAAAAEwBwAAAAgzLzcvMjAyNggAAAAKMTIvMzEvMjAxOAkAAAABMCZAMCKbfN4IysazeKN83gg9Q0lRLk5ZU0U6SUJNLklRX0FOTlVfRElTVFJJQlVUSU9OX1VOSVQuOTkzLjA3LzAzLzIwMjYuLi5VU0QuSAEAAADetgEAAwAAAAAAHWcwIpt83ghBjbh4o3zeCDRDSVEuTllTRTpJQk0uSVFfU0FMRV9JTlRBTl9DRi45OTMuMDcvMDMvMjAyNi4uLlVTRC5IAQAAAN62AQACAAAABC01NjkBCAAAAAUAAAABMQEAAAAKMjA4MTUwNTQwMQMA</t>
  </si>
  <si>
    <t>AAADMTYwAgAAAAQyMDI5BAAAAAEwBwAAAAgzLzcvMjAyNggAAAAKMTIvMzEvMjAxOAkAAAABMKQ2hyGbfN4ISMiQeKN83ggpQ0lRLk5ZU0U6SUJNLklRX05JLjk5My4wNy8wMy8yMDI2Li4uVVNELkgBAAAA3rYBAAIAAAAEODcyOAEIAAAABQAAAAExAQAAAAoyMDgxNTA1NDAxAwAAAAMxNjACAAAAAjE1BAAAAAEwBwAAAAgzLzcvMjAyNggAAAAKMTIvMzEvMjAxOAkAAAABMFNJZiObfN4I1TeueKN83ggvQ0lRLk5ZU0U6SUJNLklRX0RBX1NVUFBMLjk5My4wNy8wMy8yMDI2Li4uVVNELkgBAAAA3rYBAAMAAAAAAE0VZiObfN4ImnKueKN83gg0Q0lRLk5ZU0U6SUJNLklRX0lOQ19FUVVJVFlfQ0YuOTkzLjA3LzAzLzIwMjYuLi5VU0QuSAEAAADetgEAAwAAAAAA0x+HIZt83gj0lqp4o3zeCC9DSVEuTllTRTpJQk0uSVFfUFJFRl9SRVAuOTkzLjA3LzAzLzIwMjYuLi5VU0QuSAEAAADetgEAAwAAAAAA8F2HIZt83ghIyJB4o3zeCDFDSVEuTllTRTpJQk0uSVFfQ0FTSF9GSU5BTi45OTMuMDcvMDMvMjAyNi4uLlVTRC5IAQAAAN62AQACAAAABi0xMDQ2OQEIAAAABQAAAAExAQAAAAoyMDgxNTA1NDAxAwAAAAMxNjACAAAABDIwMDQEAAAAATAHAAAACDMvNy8yMDI2CAAAAAoxMi8zMS8yMDE4CQAAAAEw8F2HIZt83gjti6B4o3zeCDlDSVEuTllTRTpJQk0uSVFfQVNfUkVQT1JURURfRUJJVERBLjk5My4wNy8wMy8y</t>
  </si>
  <si>
    <t>MDI2Li4uVVNELkgBAAAA3rYBAAMAAAAAANcYMCKbfN4I0hq3eKN83gg6Q0lRLk5ZU0U6SUJNLklRX1RPVEFMX0NPTU1PTl9FUVVJVFkuOTkzLjA3LzAzLzIwMjYuLi5VU0QuSAEAAADetgEAAgAAAAUxNjc5NgEIAAAABQAAAAExAQAAAAoyMDgxNTA1NDAxAwAAAAMxNjACAAAABDEwMDYEAAAAATAHAAAACDMvNy8yMDI2CAAAAAoxMi8zMS8yMDE4CQAAAAEwzAJaIZt83giSBJ14o3zeCDFDSVEuTllTRTpJQk0uSVFfUFJFRl9PVEhFUi45OTMuMDcvMDMvMjAyNi4uLlVTRC5IAQAAAN62AQADAAAAAADMAlohm3zeCKizpXijfN4IMENJUS5OWVNFOklCTS5JUV9PVEhFUl9JTlYuOTkzLjA3LzAzLzIwMjYuLi5VU0QuSAEAAADetgEAAwAAAAAAu2daIZt83gjHzJp4o3zeCDNDSVEuTllTRTpJQk0uSVFfT1RIRVJfUkVDRUlWLjk5My4wNy8wMy8yMDI2Li4uVVNELkgBAAAA3rYBAAIAAAADNzQzAQgAAAAFAAAAATEBAAAACjIwODE1MDU0MDEDAAAAAzE2MAIAAAAEMTIwNgQAAAABMAcAAAAIMy83LzIwMjYIAAAACjEyLzMxLzIwMTgJAAAAATD7HV4hm3zeCIgpoXijfN4INENJUS5OWVNFOklCTS5JUV9VTkxFVkVSRURfRkNGLjk5My4wNy8wMy8yMDI2Li4uVVNELkgBAAAA3rYBAAIAAAAHNjkzNS4yNQEIAAAABQAAAAExAQAAAAoyMDgxNTA1NDAxAwAAAAMxNjACAAAABDQ0MjMEAAAAATAHAAAACDMvNy8yMDI2CAAA</t>
  </si>
  <si>
    <t>AAoxMi8zMS8yMDE4CQAAAAEw+x1eIZt83gjzoJB4o3zeCDtDSVEuTllTRTpJQk0uSVFfVE9UQUxfRklOQU5DRV9MRUFTRVMuOTkzLjA3LzAzLzIwMjYuLi5VU0QuSAEAAADetgEAAgAAAAI0MQEIAAAABQAAAAExAQAAAAoyMDgxNTA1NDAxAwAAAAMxNjACAAAABTQ5MDMxBAAAAAEwBwAAAAgzLzcvMjAyNggAAAAKMTIvMzEvMjAxOAkAAAABMMwCWiGbfN4IKlaZeKN83ggvQ0lRLk5ZU0U6SUJNLklRX0NGX1NIQVJFLjk5My4wNy8wMy8yMDI2Li4uVVNELkgBAAAA3rYBAAIAAAAJMTIuMzcxMDU4AQgAAAAFAAAAATEBAAAACjIwODE1MDU0MDEDAAAAAzE2MAIAAAAFNDM5MjMEAAAAATAHAAAACDMvNy8yMDI2CAAAAAoxMi8zMS8yMDE4CQAAAAEw+x1eIZt83gjVtaN4o3zeCC5DSVEuTllTRTpJQk0uSVFfRUZGRUNUX1RBWF9SQVRFLjk5My4wNy8wMy8yMDI2AQAAAN62AQACAAAABzIzLjA5MTEBCAAAAAUAAAABMQEAAAAKMjA4MTUwNTQwMQMAAAADMTYwAgAAAAQ0Mzc2BAAAAAEwBwAAAAgzLzcvMjAyNggAAAAKMTIvMzEvMjAxOAkAAAABMB1nMCKbfN4IFnmkeKN83ggtQ0lRLk5ZU0U6SUJNLklRX0dBX0VYUC45OTMuMDcvMDMvMjAyNi4uLlVTRC5IAQAAAN62AQADAAAAAAAdZzAim3zeCBZ5pHijfN4INUNJUS5OWVNFOklCTS5JUV9TVF9ERUJUX0lTU1VFRC45OTMuMDcvMDMvMjAyNi4uLlVTRC5IAQAAAN62</t>
  </si>
  <si>
    <t>AQACAAAABDEzNDEBCAAAAAUAAAABMQEAAAAKMjA4MTUwNTQwMQMAAAADMTYwAgAAAAQyMDQzBAAAAAEwBwAAAAgzLzcvMjAyNggAAAAKMTIvMzEvMjAxOAkAAAABMKQ2hyGbfN4IhTHAeKN83gg4Q0lRLk5ZU0U6SUJNLklRX1NQRUNJQUxfRElWX1NIQVJFLjk5My4wNy8wMy8yMDI2Li4uVVNELkgBAAAA3rYBAAMAAAAAAKhwZiObfN4ItdfFeKN83gg/Q0lRLk5ZU0U6SUJNLklRX05FVF9ERUJUX0VCSVREQV9FWENMX09QRVJfTEVBU0VTLjk5My4wNy8wMy8yMDI2AQAAAN62AQACAAAACDEuOTEwNjY3AQgAAAAFAAAAATEBAAAACjIwODE1MDU0MDEDAAAAAzE2MAIAAAAFNDkxNzUEAAAAATAHAAAACDMvNy8yMDI2CAAAAAoxMi8zMS8yMDE4CQAAAAEwzWvZH5t83giaaIp4o3zeCC5DSVEuTllTRTpJQk0uSVFfTklfNVlSX0FOTl9DQUdSLjk5My4wNy8wMy8yMDI2AQAAAN62AQACAAAACC0xMS45NDA2AQgAAAAFAAAAATEBAAAACjIwODE1MDU0MDEDAAAAAzE2MAIAAAAENDIzOAQAAAABMAcAAAAIMy83LzIwMjYIAAAACjEyLzMxLzIwMTgJAAAAATCgptkfm3zeCOyOj3ijfN4ILkNJUS5OWVNFOklCTS5JUV9OSV8zWVJfQU5OX0NBR1IuOTkzLjA3LzAzLzIwMjYBAAAA3rYBAAIAAAAILTEyLjg1ODkBCAAAAAUAAAABMQEAAAAKMjA4MTUwNTQwMQMAAAADMTYwAgAAAAQ0MjI1BAAAAAEwBwAAAAgzLzcvMjAyNggA</t>
  </si>
  <si>
    <t>AAAKMTIvMzEvMjAxOAkAAAABMKCm2R+bfN4IbIGUeKN83ggvQ0lRLk5ZU0U6SUJNLklRX0NGT19DVVJSRU5UX0xJQUIuOTkzLjA3LzAzLzIwMjYBAAAA3rYBAAIAAAAIMC4zOTg4NTQBCAAAAAUAAAABMQEAAAAKMjA4MTUwNTQwMQMAAAADMTYwAgAAAAQ0MTg1BAAAAAEwBwAAAAgzLzcvMjAyNggAAAAKMTIvMzEvMjAxOAkAAAABMIVE2R+bfN4ImmiKeKN83gg5Q0lRLk5ZU0U6SUJNLklRX1RPVEFMX0RFQlRfQ1VSUkVOVC45OTMuMDcvMDMvMjAyNi4uLlVTRC5IAQAAAN62AQACAAAABTEwMjA3AQgAAAAFAAAAATEBAAAACjIwODE1MDU0MDEDAAAAAzE2MAIAAAAFMjUyMjMEAAAAATAHAAAACDMvNy8yMDI2CAAAAAoxMi8zMS8yMDE4CQAAAAEwx1NaIZt83gjgKaB4o3zeCDxDSVEuTllTRTpJQk0uSVFfREVCVF9FUVVJVl9PUEVSX0xFQVNFLjk5My4wNy8wMy8yMDI2Li4uVVNELkgBAAAA3rYBAAMAAAAAAF7KAyGbfN4IwKWaeKN83ggtQ0lRLk5ZU0U6SUJNLklRX0NPU1RfQk9SUk9XSU5HLjk5My4wNy8wMy8yMDI2AQAAAN62AQACAAAABjEuNTY2OAEIAAAABQAAAAExAQAAAAoyMDgxNTA1NDAxAwAAAAMxNjACAAAABTIxNjgxBAAAAAEwBwAAAAgzLzcvMjAyNggAAAAKMTIvMzEvMjAxOAkAAAABMF7KAyGbfN4ICs6VeKN83gg+Q0lRLk5ZU0U6SUJNLklRX01JTk9SSVRZX0lOVF9SRURFRU1fVE9ULjk5My4w</t>
  </si>
  <si>
    <t>Ny8wMy8yMDI2Li4uVVNELkgBAAAA3rYBAAMAAAAAALtnWiGbfN4I+9yPeKN83ggyQ0lRLk5ZU0U6SUJNLklRX0FSX1VOQklMTEVELjk5My4wNy8wMy8yMDI2Li4uVVNELkgBAAAA3rYBAAIAAAAEMTU0NQEIAAAABQAAAAExAQAAAAoyMDgxNTA1NDAxAwAAAAMxNjACAAAABTQ1NDIwBAAAAAEwBwAAAAgzLzcvMjAyNggAAAAKMTIvMzEvMjAxOAkAAAABMLtnWiGbfN4Iy2ejeKN83ggzQ0lRLk5ZU0U6SUJNLklRX1BSRUZfQ09OVkVSVC45OTMuMDcvMDMvMjAyNi4uLlVTRC5IAQAAAN62AQADAAAAAADMAlohm3zeCN6/lnijfN4INUNJUS5OWVNFOklCTS5JUV9QUkVGX0RJVl9PVEhFUi45OTMuMDcvMDMvMjAyNi4uLlVTRC5IAQAAAN62AQADAAAAAABTSWYjm3zeCEJiv3ijfN4IKkNJUS5OWVNFOklCTS5JUV9FQlQuOTkzLjA3LzAzLzIwMjYuLi5VU0QuSAEAAADetgEAAgAAAAUxMTM0MgEIAAAABQAAAAExAQAAAAoyMDgxNTA1NDAxAwAAAAMxNjACAAAAAzEzOQQAAAABMAcAAAAIMy83LzIwMjYIAAAACjEyLzMxLzIwMTgJAAAAATBTSWYjm3zeCICNxnijfN4IOENJUS5OWVNFOklCTS5JUV9DT05USU5HRU5UX1JFTlRBTC45OTMuMDcvMDMvMjAyNi4uLlVTRC5IAQAAAN62AQADAAAAAAAdZzAim3zeCBh3tHijfN4INUNJUS5OWVNFOklCTS5JUV9TVE9DS19CQVNFRF9SRC45OTMuMDcvMDMvMjAyNi4uLlVTRC5I</t>
  </si>
  <si>
    <t>AQAAAN62AQACAAAAAjY3AQgAAAAFAAAAATEBAAAACjIwODE1MDU0MDEDAAAAAzE2MAIAAAAFMjI2NzgEAAAAATAHAAAACDMvNy8yMDI2CAAAAAoxMi8zMS8yMDE4CQAAAAEwJI4wIpt83giw27J4o3zeCDJDSVEuTllTRTpJQk0uSVFfREFfU1VQUExfQ0YuOTkzLjA3LzAzLzIwMjYuLi5VU0QuSAEAAADetgEAAgAAAAQzMTI3AQgAAAAFAAAAATEBAAAACjIwODE1MDU0MDEDAAAAAzE2MAIAAAAEMjE3MQQAAAABMAcAAAAIMy83LzIwMjYIAAAACjEyLzMxLzIwMTgJAAAAATCx+IYhm3zeCCt4sXijfN4IMUNJUS5OWVNFOklCTS5JUV9JTlNfU0VUVExFLjk5My4wNy8wMy8yMDI2Li4uVVNELkgBAAAA3rYBAAMAAAAAAFNJZiObfN4I1TeueKN83gguQ0lRLk5ZU0U6SUJNLklRX1dJUF9JTlYuOTkzLjA3LzAzLzIwMjYuLi5VU0QuSAEAAADetgEAAgAAAAQxNDE1AQgAAAAFAAAAATEBAAAACjIwODE1MDU0MDEDAAAAAzE2MAIAAAAEMzIxOQQAAAABMAcAAAAIMy83LzIwMjYIAAAACjEyLzMxLzIwMTgJAAAAATC7Z1ohm3zeCLdxlnijfN4IO0NJUS5OWVNFOklCTS5JUV9ERVJJVkFUSVZFX0FTU0VUU19MVC45OTMuMDcvMDMvMjAyNi4uLlVTRC5IAQAAAN62AQACAAAAAzM0NwEIAAAABQAAAAExAQAAAAoyMDgxNTA1NDAxAwAAAAMxNjACAAAABDExMTAEAAAAATAHAAAACDMvNy8yMDI2CAAAAAoxMi8zMS8yMDE4CQAA</t>
  </si>
  <si>
    <t>AAEwdfEDIZt83gi58Jd4o3zeCEdDSVEuTllTRTpJQk0uSVFfQVNTRVRTX05FVFRJTkdfT1RIRVJfQURKVVNUTUVOVFMuOTkzLjA3LzAzLzIwMjYuLi5VU0QuSAEAAADetgEAAwAAAAAAoLYDIZt83ggWAax4o3zeCEJDSVEuTllTRTpJQk0uSVFfREVSSVZBVElWRV9MSUFCX05PTl9DVVJSRU5ULjk5My4wNy8wMy8yMDI2Li4uVVNELkgBAAAA3rYBAAIAAAADMjA2AQgAAAAFAAAAATEBAAAACjIwODE1MDU0MDEDAAAAAzE2MAIAAAAFNDA0MTkEAAAAATAHAAAACDMvNy8yMDI2CAAAAAoxMi8zMS8yMDE4CQAAAAEwdfEDIZt83ghqqJR4o3zeCD1DSVEuTllTRTpJQk0uSVFfQ09OVElOR0VOVF9MSUFCSUxJVElFUy45OTMuMDcvMDMvMjAyNi4uLlVTRC5IAQAAAN62AQADAAAAAAB18QMhm3zeCAh5nnijfN4IM0NJUS5OWVNFOklCTS5JUV9NQUlOVF9SRVBBSVIuOTkzLjA3LzAzLzIwMjYuLi5VU0QuSAEAAADetgEAAwAAAAAAJI4wIpt83ggyosR4o3zeCDJDSVEuTllTRTpJQk0uSVFfUFJFRl9FUVVJVFkuOTkzLjA3LzAzLzIwMjYuLi5VU0QuSAEAAADetgEAAwAAAAAAzAJaIZt83gjAjqN4o3zeCDZDSVEuTllTRTpJQk0uSVFfTkVUX0RFQlRfSVNTVUVELjk5My4wNy8wMy8yMDI2Li4uVVNELkgBAAAA3rYBAAIAAAAELTMwMQEIAAAABQAAAAExAQAAAAoyMDgxNTA1NDAxAwAAAAMxNjACAAAABDIwMDMEAAAAATAH</t>
  </si>
  <si>
    <t>AAAACDMvNy8yMDI2CAAAAAoxMi8zMS8yMDE4CQAAAAEw+x1eIZt83gjzoJB4o3zeCDFDSVEuTllTRTpJQk0uSVFfVE9UQUxfTElBQi45OTMuMDcvMDMvMjAyNi4uLlVTRC5IAQAAAN62AQACAAAABjEwNjQ1MgEIAAAABQAAAAExAQAAAAoyMDgxNTA1NDAxAwAAAAMxNjACAAAABDEyNzYEAAAAATAHAAAACDMvNy8yMDI2CAAAAAoxMi8zMS8yMDE4CQAAAAEwzAJaIZt83gjEAqF4o3zeCCxDSVEuTllTRTpJQk0uSVFfUkVUVVJOX0FTU0VUUy45OTMuMDcvMDMvMjAyNgEAAADetgEAAgAAAAY2LjY0MjUBCAAAAAUAAAABMQEAAAAKMjA4MTUwNTQwMQMAAAADMTYwAgAAAAQ0MTc4BAAAAAEwBwAAAAgzLzcvMjAyNggAAAAKMTIvMzEvMjAxOAkAAAABMBM/+x+bfN4IxfGReKN83ghAQ0lRLk5ZU0U6SUJNLklRX0ZJTl9ESVZfTUlOT1JJVFlfSU5URVJFU1QuOTkzLjA3LzAzLzIwMjYuLi5VU0QuSAEAAADetgEAAwAAAAAAu2daIZt83gjHzJp4o3zeCERDSVEuTllTRTpJQk0uSVFfQ1VSUkVOVF9QT1JUX0RFQlRfREVSSVZBVElWRVMuOTkzLjA3LzAzLzIwMjYuLi5VU0QuSAEAAADetgEAAwAAAAAAdfEDIZt83gjAKpF4o3zeCDFDSVEuTllTRTpJQk0uSVFfQVZHX1RFTVBfRU1QTE9ZRUVTLjk5My4wNy8wMy8yMDI2AQAAAN62AQACAAAABTIxMTAwAQgAAAAFAAAAATEBAAAACjIwODE1MDU0MDEDAAAAAzE2MAIAAAAF</t>
  </si>
  <si>
    <t>MjQ2NzUEAAAAATAHAAAACDMvNy8yMDI2CAAAAAoxMi8zMS8yMDE4CQAAAAEwXsoDIZt83ggnto94o3zeCDNDSVEuTllTRTpJQk0uSVFfRklOSVNIRURfSU5WLjk5My4wNy8wMy8yMDI2Li4uVVNELkgBAAAA3rYBAAIAAAADMjY3AQgAAAAFAAAAATEBAAAACjIwODE1MDU0MDEDAAAAAzE2MAIAAAAEMzA3NQQAAAABMAcAAAAIMy83LzIwMjYIAAAACjEyLzMxLzIwMTgJAAAAATC7Z1ohm3zeCPvcj3ijfN4IP0NJUS5OWVNFOklCTS5JUV9GSU5BTkNFX0xFQVNFU19MT05HX1RFUk0uOTkzLjA3LzAzLzIwMjYuLi5VU0QuSAEAAADetgEAAgAAAAIzOAEIAAAABQAAAAExAQAAAAoyMDgxNTA1NDAxAwAAAAMxNjACAAAABTQ4OTkxBAAAAAEwBwAAAAgzLzcvMjAyNggAAAAKMTIvMzEvMjAxOAkAAAABMMwCWiGbfN4I4CmgeKN83gg+Q0lRLk5ZU0U6SUJNLklRX1NBTEFSSUVTX09USEVSX0JFTkVGSVRTLjk5My4wNy8wMy8yMDI2Li4uVVNELkgBAAAA3rYBAAMAAAAAACSOMCKbfN4IA1KkeKN83ghCQ0lRLk5ZU0U6SUJNLklRX1JVQV9DQVBJVEFMX0xFQVNFX0FDQ1VNX0RFUC45OTMuMDcvMDMvMjAyNi4uLlVTRC5IAQAAAN62AQADAAAAAADMAlohm3zeCNeMkXijfN4IJkNJUS5OWVNFOklCTS5JUV9HQUFQX0NGLjk5My4wNy8wMy8yMDI2AQAAAN62AQADAAAAB1VTIEdBQVAA+x1eIZt83giIKaF4o3zeCDhDSVEuTllT</t>
  </si>
  <si>
    <t>RTpJQk0uSVFfVE9UQUxfTElBQl9FUVVJVFkuOTkzLjA3LzAzLzIwMjYuLi5VU0QuSAEAAADetgEAAgAAAAYxMjMzODIBCAAAAAUAAAABMQEAAAAKMjA4MTUwNTQwMQMAAAADMTYwAgAAAAQxMDEzBAAAAAEwBwAAAAgzLzcvMjAyNggAAAAKMTIvMzEvMjAxOAkAAAABMMwCWiGbfN4Ig8mXeKN83gg1Q0lRLk5ZU0U6SUJNLklRX1NUX05PVEVfUkVDRUlWLjk5My4wNy8wMy8yMDI2Li4uVVNELkgBAAAA3rYBAAMAAAAAAPsdXiGbfN4IzDSpeKN83gg4Q0lRLk5ZU0U6SUJNLklRX0JWX1NIQVJFX1JFUE9SVEVELjk5My4wNy8wMy8yMDI2Li4uVVNELkgBAAAA3rYBAAMAAAAAALU9WiGbfN4IC/WVeKN83gg7Q0lRLk5ZU0U6SUJNLklRX0ZJTl9ESVZfTElBQl9DVVJSRU5ULjk5My4wNy8wMy8yMDI2Li4uVVNELkgBAAAA3rYBAAMAAAAAAM9YXiGbfN4IkYCoeKN83gg1Q0lRLk5ZU0U6SUJNLklRX09USEVSX09QRVJfQUNULjk5My4wNy8wMy8yMDI2Li4uVVNELkgBAAAA3rYBAAIAAAADODUyAQgAAAAFAAAAATEBAAAACjIwODE1MDU0MDEDAAAAAzE2MAIAAAAEMjA0NwQAAAABMAcAAAAIMy83LzIwMjYIAAAACjEyLzMxLzIwMTgJAAAAATDTH4chm3zeCP2yoHijfN4INUNJUS5OWVNFOklCTS5JUV9TVE9DS19CQVNFRF9BVC45OTMuMDcvMDMvMjAyNi4uLlVTRC5IAQAAAN62AQADAAAAAACx+IYhm3zeCCt4sXijfN4I</t>
  </si>
  <si>
    <t>O0NJUS5OWVNFOklCTS5JUV9UT1RBTF9VTlVTVUFMX1NVUFBMRS45OTMuMDcvMDMvMjAyNi4uLlVTRC5IAQAAAN62AQACAAAAAy0xNgEIAAAABQAAAAExAQAAAAoyMDgxNTA1NDAxAwAAAAMxNjACAAAABTMzMzkwBAAAAAEwBwAAAAgzLzcvMjAyNggAAAAKMTIvMzEvMjAxOAkAAAABMCSOMCKbfN4I3pzFeKN83gg+Q0lRLk5ZU0U6SUJNLklRX0VCSVREQVJfRVFfSU5DX0VYQ0xfU0JDLjk5My4wNy8wMy8yMDI2Li4uVVNELkgBAAAA3rYBAAMAAAAAANcYMCKbfN4ITES5eKN83ggtQ0lRLk5ZU0U6SUJNLklRX0VCSVREQS45OTMuMDcvMDMvMjAyNi4uLlVTRC5IAQAAAN62AQACAAAABTE3Njk4AQgAAAAFAAAAATEBAAAACjIwODE1MDU0MDEDAAAAAzE2MAIAAAAENDA1MQQAAAABMAcAAAAIMy83LzIwMjYIAAAACjEyLzMxLzIwMTgJAAAAATCocGYjm3zeCEABwHijfN4IMkNJUS5OWVNFOklCTS5JUV9JUFJEX1NVUFBMRS45OTMuMDcvMDMvMjAyNi4uLlVTRC5IAQAAAN62AQADAAAAAAAkjjAim3zeCPB2rHijfN4IPUNJUS5OWVNFOklCTS5JUV9ERUZFUlJFRF9GT1JFSUdOX1RBWEVTLjk5My4wNy8wMy8yMDI2Li4uVVNELkgBAAAA3rYBAAIAAAAELTM4NgEIAAAABQAAAAExAQAAAAoyMDgxNTA1NDAxAwAAAAMxNjACAAAABDMwNTUEAAAAATAHAAAACDMvNy8yMDI2CAAAAAoxMi8zMS8yMDE4CQAAAAEwJkAwIpt8</t>
  </si>
  <si>
    <t>3ghnWsJ4o3zeCDxDSVEuTllTRTpJQk0uSVFfRUJJVERBX0xFQVNFX0FESlVTVEVELjk5My4wNy8wMy8yMDI2Li4uVVNELkgBAAAA3rYBAAIAAAAFMTc2OTgBCAAAAAUAAAABMQEAAAAKMjA4MTUwNTQwMQMAAAADMTYwAgAAAAU0ODk5MwQAAAABMAcAAAAIMy83LzIwMjYIAAAACjEyLzMxLzIwMTgJAAAAATCrl2Yjm3zeCKphyHijfN4IO0NJUS5OWVNFOklCTS5JUV9ERUZFUlJFRF9UQVhFU19UT1RBTC45OTMuMDcvMDMvMjAyNi4uLlVTRC5IAQAAAN62AQACAAAAAzY5OQEIAAAABQAAAAExAQAAAAoyMDgxNTA1NDAxAwAAAAMxNjACAAAABTM1Mzg1BAAAAAEwBwAAAAgzLzcvMjAyNggAAAAKMTIvMzEvMjAxOAkAAAABMCZAMCKbfN4IQdWveKN83ggwQ0lRLk5ZU0U6SUJNLklRX01BUktFVElORy45OTMuMDcvMDMvMjAyNi4uLlVTRC5IAQAAAN62AQADAAAAAAAdZzAim3zeCBZ5pHijfN4IMENJUS5OWVNFOklCTS5JUV9TVF9JTlZFU1QuOTkzLjA3LzAzLzIwMjYuLi5VU0QuSAEAAADetgEAAgAAAAM2MTgBCAAAAAUAAAABMQEAAAAKMjA4MTUwNTQwMQMAAAADMTYwAgAAAAQxMDY5BAAAAAEwBwAAAAgzLzcvMjAyNggAAAAKMTIvMzEvMjAxOAkAAAABMPsdXiGbfN4ICrGweKN83gg3Q0lRLk5ZU0U6SUJNLklRX0FMTE9XX0RPVUJUX0FDQ1QuOTkzLjA3LzAzLzIwMjYuLi5VU0QuSAEAAADetgEAAgAAAAMzMDkB</t>
  </si>
  <si>
    <t>CAAAAAUAAAABMQEAAAAKMjA4MTUwNTQwMQMAAAADMTYwAgAAAAQzMDEyBAAAAAEwBwAAAAgzLzcvMjAyNggAAAAKMTIvMzEvMjAxOAkAAAABMLtnWiGbfN4IXyuZeKN83ghJQ0lRLk5ZU0U6SUJNLklRX1BST1ZfQkFEX0RFQlRTX1BBVElFTlRfU0VSVklDRV9SRVYuOTkzLjA3LzAzLzIwMjYuLi5VU0QuSAEAAADetgEAAwAAAAAA1xgwIpt83gjenMV4o3zeCC9DSVEuTllTRTpJQk0uSVFfT1BFUl9JTkMuOTkzLjA3LzAzLzIwMjYuLi5VU0QuSAEAAADetgEAAgAAAAUxMzIxOAEIAAAABQAAAAExAQAAAAoyMDgxNTA1NDAxAwAAAAMxNjACAAAAAjIxBAAAAAEwBwAAAAgzLzcvMjAyNggAAAAKMTIvMzEvMjAxOAkAAAABME0VZiObfN4IleK6eKN83ggrQ0lRLk5ZU0U6SUJNLklRX0VCSVQuOTkzLjA3LzAzLzIwMjYuLi5VU0QuSAEAAADetgEAAgAAAAUxMzIxOAEIAAAABQAAAAExAQAAAAoyMDgxNTA1NDAxAwAAAAMxNjACAAAAAzQwMAQAAAABMAcAAAAIMy83LzIwMjYIAAAACjEyLzMxLzIwMTgJAAAAATCrl2Yjm3zeCOMGx3ijfN4IMUNJUS5OWVNFOklCTS5JUV9OSV9DT01QQU5ZLjk5My4wNy8wMy8yMDI2Li4uVVNELkgBAAAA3rYBAAIAAAAEODcyOAEIAAAABQAAAAExAQAAAAoyMDgxNTA1NDAxAwAAAAMxNjACAAAABTQxNTcxBAAAAAEwBwAAAAgzLzcvMjAyNggAAAAKMTIvMzEvMjAxOAkAAAABMFNJZiOb</t>
  </si>
  <si>
    <t>fN4I1TeueKN83ggtQ0lRLk5ZU0U6SUJNLklRX0xUX0RFQlRfRVFVSVRZLjk5My4wNy8wMy8yMDI2AQAAAN62AQACAAAACDIxMC4zMDcxAQgAAAAFAAAAATEBAAAACjIwODE1MDU0MDEDAAAAAzE2MAIAAAAENDA4NQQAAAABMAcAAAAIMy83LzIwMjYIAAAACjEyLzMxLzIwMTgJAAAAATDNa9kfm3zeCMXxkXijfN4INkNJUS5OWVNFOklCTS5JUV9GSU5fRElWX0xJQUJfTFQuOTkzLjA3LzAzLzIwMjYuLi5VU0QuSAEAAADetgEAAwAAAAAAGoBeIZt83ggbK5B4o3zeCDBDSVEuTllTRTpJQk0uSVFfVE9UQUxfQ0FQLjk5My4wNy8wMy8yMDI2Li4uVVNELkgBAAAA3rYBAAIAAAAFNjI3NDIBCAAAAAUAAAABMQEAAAAKMjA4MTUwNTQwMQMAAAADMTYwAgAAAAQ0MTc1BAAAAAEwBwAAAAgzLzcvMjAyNggAAAAKMTIvMzEvMjAxOAkAAAABMMdTWiGbfN4IcGK1eKN83ggqQ0lRLk5ZU0U6SUJNLklRX0NJUC45OTMuMDcvMDMvMjAyNi4uLlVTRC5IAQAAAN62AQADAAAAAAC7Z1ohm3zeCAqxsHijfN4IPENJUS5OWVNFOklCTS5JUV9FQklUQV9FUV9JTkNfRVhDTF9TQkMuOTkzLjA3LzAzLzIwMjYuLi5VU0QuSAEAAADetgEAAgAAAAUxNTA4MQEIAAAABQAAAAExAQAAAAoyMDgxNTA1NDAxAwAAAAMxNjACAAAABTI0MTMyBAAAAAEwBwAAAAgzLzcvMjAyNggAAAAKMTIvMzEvMjAxOAkAAAABMNcYMCKbfN4IdZHCeKN83gg6</t>
  </si>
  <si>
    <t>Q0lRLk5ZU0U6SUJNLklRX0NVUlJfRE9NRVNUSUNfVEFYRVMuOTkzLjA3LzAzLzIwMjYuLi5VU0QuSAEAAADetgEAAgAAAAQtMjE1AQgAAAAFAAAAATEBAAAACjIwODE1MDU0MDEDAAAAAzE2MAIAAAAEMzAyNwQAAAABMAcAAAAIMy83LzIwMjYIAAAACjEyLzMxLzIwMTgJAAAAATAmQDAim3zeCAImtnijfN4IM0NJUS5OWVNFOklCTS5JUV9FQklUQV9FUV9JTkMuOTkzLjA3LzAzLzIwMjYuLi5VU0QuSAEAAADetgEAAgAAAAUxNDU3MQEIAAAABQAAAAExAQAAAAoyMDgxNTA1NDAxAwAAAAMxNjACAAAABTIxNjc2BAAAAAEwBwAAAAgzLzcvMjAyNggAAAAKMTIvMzEvMjAxOAkAAAABMJDxLyKbfN4IqsTHeKN83ggpQ0lRLk5ZU0U6SUJNLklRX1JFLjk5My4wNy8wMy8yMDI2Li4uVVNELkgBAAAA3rYBAAIAAAAGMTU5MjA2AQgAAAAFAAAAATEBAAAACjIwODE1MDU0MDEDAAAAAzE2MAIAAAAEMTIyMgQAAAABMAcAAAAIMy83LzIwMjYIAAAACjEyLzMxLzIwMTgJAAAAATDMAlohm3zeCBBoknijfN4IMENJUS5OWVNFOklCTS5JUV9CVUlMRElOR1MuOTkzLjA3LzAzLzIwMjYuLi5VU0QuSAEAAADetgEAAgAAAAQ5NjQwAQgAAAAFAAAAATEBAAAACjIwODE1MDU0MDEDAAAAAzE2MAIAAAAEMzAyMwQAAAABMAcAAAAIMy83LzIwMjYIAAAACjEyLzMxLzIwMTgJAAAAATC7Z1ohm3zeCLKgnnijfN4IMENJUS5OWVNFOklC</t>
  </si>
  <si>
    <t>TS5JUV9NQUNISU5FUlkuOTkzLjA3LzAzLzIwMjYuLi5VU0QuSAEAAADetgEAAgAAAAUxODI5MgEIAAAABQAAAAExAQAAAAoyMDgxNTA1NDAxAwAAAAMxNjACAAAABDMxMTQEAAAAATAHAAAACDMvNy8yMDI2CAAAAAoxMi8zMS8yMDE4CQAAAAEwu2daIZt83gibFpl4o3zeCDxDSVEuTllTRTpJQk0uSVFfUkVTVFJJQ1RFRF9DQVNIX1RPVEFMLjk5My4wNy8wMy8yMDI2Li4uVVNELkgBAAAA3rYBAAIAAAADMjI1AQgAAAAFAAAAATEBAAAACjIwODE1MDU0MDEDAAAAAzE2MAIAAAAFMjQxOTIEAAAAATAHAAAACDMvNy8yMDI2CAAAAAoxMi8zMS8yMDE4CQAAAAEwXsoDIZt83gg2e5x4o3zeCElDSVEuTllTRTpJQk0uSVFfTElRVUlEQVRJT05fVkFMVUVfUFJFRkVSUkVEX1JFREVFTS45OTMuMDcvMDMvMjAyNi4uLlVTRC5IAQAAAN62AQADAAAAAACfjwMhm3zeCMtno3ijfN4INUNJUS5OWVNFOklCTS5JUV9PVEhFUl9DTF9TVVBQTC45OTMuMDcvMDMvMjAyNi4uLlVTRC5IAQAAAN62AQACAAAAAzE3NwEIAAAABQAAAAExAQAAAAoyMDgxNTA1NDAxAwAAAAMxNjACAAAABDEwNTcEAAAAATAHAAAACDMvNy8yMDI2CAAAAAoxMi8zMS8yMDE4CQAAAAEwz1heIZt83ghDR6p4o3zeCE1DSVEuTllTRTpJQk0uSVFfQ1VSUkVOVF9QT1JUSU9OX09QRVJfTEVBU0VfTElBQklMSVRJRVMuOTkzLjA3LzAzLzIwMjYuLi5VU0Qu</t>
  </si>
  <si>
    <t>SAEAAADetgEAAwAAAAAAzAJaIZt83gjmQJJ4o3zeCC9DSVEuTllTRTpJQk0uSVFfQlZfU0hBUkUuOTkzLjA3LzAzLzIwMjYuLi5VU0QuSAEAAADetgEAAgAAAAkxOC44MTk0ODEBCAAAAAUAAAABMQEAAAAKMjA4MTUwNTQwMQMAAAADMTYwAgAAAAQ0MDIwBAAAAAEwBwAAAAgzLzcvMjAyNggAAAAKMTIvMzEvMjAxOAkAAAABMLU9WiGbfN4I/wKeeKN83gg6Q0lRLk5ZU0U6SUJNLklRX1NBTEVfUkVBTF9FU1RBVEVfQ0YuOTkzLjA3LzAzLzIwMjYuLi5VU0QuSAEAAADetgEAAwAAAAAApDaHIZt83giVh614o3zeCC5DSVEuTllTRTpJQk0uSVFfREVQX1JVQS45OTMuMDcvMDMvMjAyNi4uLlVTRC5IAQAAAN62AQADAAAAAAD2mIkhm3zeCPOgkHijfN4IK0NJUS5OWVNFOklCTS5JUV9BUElDLjk5My4wNy8wMy8yMDI2Li4uVVNELkgBAAAA3rYBAAMAAAAAAMwCWiGbfN4IW32ZeKN83gg5Q0lRLk5ZU0U6SUJNLklRX1RCVl9TSEFSRV9SRVBPUlRFRC45OTMuMDcvMDMvMjAyNi4uLlVTRC5IAQAAAN62AQADAAAAAADHU1ohm3zeCI2MpXijfN4IOENJUS5OWVNFOklCTS5JUV9UT1RBTF9ERUJUX0lTU1VFRC45OTMuMDcvMDMvMjAyNi4uLlVTRC5IAQAAAN62AQACAAAABDgyMzIBCAAAAAUAAAABMQEAAAAKMjA4MTUwNTQwMQMAAAADMTYwAgAAAAQyMTYxBAAAAAEwBwAAAAgzLzcvMjAyNggAAAAKMTIvMzEvMjAxOAkA</t>
  </si>
  <si>
    <t>AAABMKQ2hyGbfN4IxT2reKN83gg0Q0lRLk5ZU0U6SUJNLklRX0NBU0hfSU5URVJFU1QuOTkzLjA3LzAzLzIwMjYuLi5VU0QuSAEAAADetgEAAgAAAAQxNDIzAQgAAAAFAAAAATEBAAAACjIwODE1MDU0MDEDAAAAAzE2MAIAAAAEMzAyOAQAAAABMAcAAAAIMy83LzIwMjYIAAAACjEyLzMxLzIwMTgJAAAAATDm9l0hm3zeCCHcp3ijfN4IO0NJUS5OWVNFOklCTS5JUV9DQVNIX0lOVEVSRVNUX0lOVkVTVC45OTMuMDcvMDMvMjAyNi4uLlVTRC5IAQAAAN62AQADAAAAAADm9l0hm3zeCJNoonijfN4IO0NJUS5OWVNFOklCTS5JUV9NSU5PUklUWV9JTlRFUkVTVF9JUy45OTMuMDcvMDMvMjAyNi4uLlVTRC5IAQAAAN62AQADAAAAAABTSWYjm3zeCOzluXijfN4ILENJUS5OWVNFOklCTS5JUV9DVVJSRU5UX1JBVElPLjk5My4wNy8wMy8yMDI2AQAAAN62AQACAAAACDEuMjg1NjM1AQgAAAAFAAAAATEBAAAACjIwODE1MDU0MDEDAAAAAzE2MAIAAAAENDAzMAQAAAABMAcAAAAIMy83LzIwMjYIAAAACjEyLzMxLzIwMTgJAAAAATCFRNkfm3zeCJpoinijfN4IOENJUS5OWVNFOklCTS5JUV9BU1NFVFNfRkFJUl9WQUxVRS45OTMuMDcvMDMvMjAyNi4uLlVTRC5IAQAAAN62AQACAAAABDkwNTEAoLYDIZt83gir8Jh4o3zeCEJDSVEuTllTRTpJQk0uSVFfREVGX1RBWF9WQUxVQVRJT05fQUxMT1dBTkNFLjk5My4wNy8wMy8y</t>
  </si>
  <si>
    <t>MDI2Li4uVVNELkgBAAAA3rYBAAIAAAADOTE1AQgAAAAFAAAAATEBAAAACjIwODE1MDU0MDEDAAAAAzE2MAIAAAAFNDYwNDUEAAAAATAHAAAACDMvNy8yMDI2CAAAAAoxMi8zMS8yMDE4CQAAAAEwu2daIZt83ggL9ZV4o3zeCDtDSVEuTllTRTpJQk0uSVFfTkVHQVRJVkVfR1dfQU1PUlRfQVQuOTkzLjA3LzAzLzIwMjYuLi5VU0QuSAEAAADetgEAAwAAAAAAJI4wIpt83gjF2Kx4o3zeCDNDSVEuTllTRTpJQk0uSVFfVE9UQUxfUkVDRUlWLjk5My4wNy8wMy8yMDI2Li4uVVNELkgBAAAA3rYBAAIAAAAEODY0NQEIAAAABQAAAAExAQAAAAoyMDgxNTA1NDAxAwAAAAMxNjACAAAABDEwMDEEAAAAATAHAAAACDMvNy8yMDI2CAAAAAoxMi8zMS8yMDE4CQAAAAEw+x1eIZt83gjlVZt4o3zeCDRDSVEuTllTRTpJQk0uSVFfUlVBX0FDQ1VNX0RFUC45OTMuMDcvMDMvMjAyNi4uLlVTRC5IAQAAAN62AQADAAAAAADMAlohm3zeCJ6hmHijfN4INUNJUS5OWVNFOklCTS5JUV9MT0FOU19GT1JfU0FMRS45OTMuMDcvMDMvMjAyNi4uLlVTRC5IAQAAAN62AQADAAAAAAD7HV4hm3zeCFxalHijfN4IPUNJUS5OWVNFOklCTS5JUV9EQV9DRl9FWENMX09QRVJfTEVBU0VTLjk5My4wNy8wMy8yMDI2Li4uVVNELkgBAAAA3rYBAAIAAAAENDQ4MAEIAAAABQAAAAExAQAAAAoyMDgxNTA1NDAxAwAAAAMxNjACAAAABTQ4OTg1BAAAAAEw</t>
  </si>
  <si>
    <t>BwAAAAgzLzcvMjAyNggAAAAKMTIvMzEvMjAxOAkAAAABMPaYiSGbfN4I86CQeKN83ggyQ0lRLk5ZU0U6SUJNLklRX1BSRUZfSVNTVUVELjk5My4wNy8wMy8yMDI2Li4uVVNELkgBAAAA3rYBAAMAAAAAAPBdhyGbfN4IWF6veKN83ggyQ0lRLk5ZU0U6SUJNLklRX0ZJTl9ESVZfUkVWLjk5My4wNy8wMy8yMDI2Li4uVVNELkgBAAAA3rYBAAIAAAAEMTU5OQEIAAAABQAAAAExAQAAAAoyMDgxNTA1NDAxAwAAAAMxNjACAAAAAjUyBAAAAAEwBwAAAAgzLzcvMjAyNggAAAAKMTIvMzEvMjAxOAkAAAABME0VZiObfN4IbGfEeKN83gg1Q0lRLk5ZU0U6SUJNLklRX0VCSVRBX0VYQ0xfU0JDLjk5My4wNy8wMy8yMDI2Li4uVVNELkgBAAAA3rYBAAIAAAAFMTUwODEBCAAAAAUAAAABMQEAAAAKMjA4MTUwNTQwMQMAAAADMTYwAgAAAAUyNDEzNgQAAAABMAcAAAAIMy83LzIwMjYIAAAACjEyLzMxLzIwMTgJAAAAATDXGDAim3zeCNy+uXijfN4IMUNJUS5OWVNFOklCTS5JUV9DVVJSX1RBWEVTLjk5My4wNy8wMy8yMDI2Li4uVVNELkgBAAAA3rYBAAIAAAAEMTkyMAEIAAAABQAAAAExAQAAAAoyMDgxNTA1NDAxAwAAAAMxNjACAAAABTM1MzgzBAAAAAEwBwAAAAgzLzcvMjAyNggAAAAKMTIvMzEvMjAxOAkAAAABMCZAMCKbfN4IQY24eKN83gg/Q0lRLk5ZU0U6SUJNLklRX0RJU1RSSUJVVEFCTEVfQ0FTSF9TSEFSRS45OTMu</t>
  </si>
  <si>
    <t>MDcvMDMvMjAyNi4uLlVTRC5IAQAAAN62AQADAAAAAACocGYjm3zeCIIXsnijfN4IKUNJUS5OWVNFOklCTS5JUV9TQU1FX1NUT1JFLjk5My4wNy8wMy8yMDI2AQAAAN62AQADAAAAAADXGDAim3zeCMUCs3ijfN4INUNJUS5OWVNFOklCTS5JUV9ESUxVVF9FUFNfRVhDTC45OTMuMDcvMDMvMjAyNi4uLlVTRC5IAQAAAN62AQACAAAACDkuNTE0MTg4AQgAAAAFAAAAATEBAAAACjIwODE1MDU0MDEDAAAAAzE2MAIAAAADMTQyBAAAAAEwBwAAAAgzLzcvMjAyNggAAAAKMTIvMzEvMjAxOAkAAAABMKhwZiObfN4I1TeueKN83ggsQ0lRLk5ZU0U6SUJNLklRX0FSX0xULjk5My4wNy8wMy8yMDI2Li4uVVNELkgBAAAA3rYBAAMAAAAAAM9YXiGbfN4I1W+qeKN83gg4Q0lRLk5ZU0U6SUJNLklRX0ZJTl9ESVZfQVNTRVRTX0xULjk5My4wNy8wMy8yMDI2Li4uVVNELkgBAAAA3rYBAAMAAAAAAM9YXiGbfN4I/rKreKN83gg0Q0lRLk5ZU0U6SUJNLklRX0RPX0ZJTkFOQ0VfQ0YuOTkzLjA3LzAzLzIwMjYuLi5VU0QuSAEAAADetgEAAwAAAAAA+x1eIZt83gjX0Kh4o3zeCDZDSVEuTllTRTpJQk0uSVFfR0FJTl9JTlZFU1RfUkVWLjk5My4wNy8wMy8yMDI2Li4uVVNELkgBAAAA3rYBAAMAAAAAAE0VZiObfN4I6LrAeKN83gg2Q0lRLk5ZU0U6SUJNLklRX1RPVEFMX1JFVl9TSEFSRS45OTMuMDcvMDMvMjAyNi4uLlVTRC5IAQAA</t>
  </si>
  <si>
    <t>AN62AQACAAAACTg3LjI2NjIzMwEIAAAABQAAAAExAQAAAAoyMDgxNTA1NDAxAwAAAAMxNjACAAAABDQzODIEAAAAATAHAAAACDMvNy8yMDI2CAAAAAoxMi8zMS8yMDE4CQAAAAEwqHBmI5t83gju9bh4o3zeCDRDSVEuTllTRTpJQk0uSVFfQUlSQ1JBRlRfUkVOVC45OTMuMDcvMDMvMjAyNi4uLlVTRC5IAQAAAN62AQADAAAAAAAdZzAim3zeCANSpHijfN4IM0NJUS5OWVNFOklCTS5JUV9FQklUREFfQ0FQRVguOTkzLjA3LzAzLzIwMjYuLi5VU0QuSAEAAADetgEAAgAAAAUxNDMwMwEIAAAABQAAAAExAQAAAAoyMDgxNTA1NDAxAwAAAAMxNjACAAAABTM1Mzc5BAAAAAEwBwAAAAgzLzcvMjAyNggAAAAKMTIvMzEvMjAxOAkAAAABMNcYMCKbfN4Iju2xeKN83ggtQ0lRLk5ZU0U6SUJNLklRX1JFVFVSTl9DQVBJVEFMLjk5My4wNy8wMy8yMDI2AQAAAN62AQACAAAABzEyLjk3NjYBCAAAAAUAAAABMQEAAAAKMjA4MTUwNTQwMQMAAAADMTYwAgAAAAQ0MzYzBAAAAAEwBwAAAAgzLzcvMjAyNggAAAAKMTIvMzEvMjAxOAkAAAABMBM/+x+bfN4Ijo+KeKN83gg5Q0lRLk5ZU0U6SUJNLklRX1VORUFSTl9SRVZfQ1VSUkVOVC45OTMuMDcvMDMvMjAyNi4uLlVTRC5IAQAAAN62AQACAAAABTExNDM2AQgAAAAFAAAAATEBAAAACjIwODE1MDU0MDEDAAAAAzE2MAIAAAAEMTA3NAQAAAABMAcAAAAIMy83LzIwMjYIAAAACjEy</t>
  </si>
  <si>
    <t>LzMxLzIwMTgJAAAAATDPWF4hm3zeCN6/lnijfN4IOkNJUS5OWVNFOklCTS5JUV9BRF9FWENMX09QRVJfTEVBU0VTLjk5My4wNy8wMy8yMDI2Li4uVVNELkgBAAAA3rYBAAIAAAAGLTIxNjY4AQgAAAAFAAAAATEBAAAACjIwODE1MDU0MDEDAAAAAzE2MAIAAAAFNDg5NzUEAAAAATAHAAAACDMvNy8yMDI2CAAAAAoxMi8zMS8yMDE4CQAAAAEwzAJaIZt83gi2mJZ4o3zeCClDSVEuTllTRTpJQk0uSVFfQVAuOTkzLjA3LzAzLzIwMjYuLi5VU0QuSAEAAADetgEAAgAAAAQ2NTU4AQgAAAAFAAAAATEBAAAACjIwODE1MDU0MDEDAAAAAzE2MAIAAAAEMTAxOAQAAAABMAcAAAAIMy83LzIwMjYIAAAACjEyLzMxLzIwMTgJAAAAATDPWF4hm3zeCDvus3ijfN4INUNJUS5OWVNFOklCTS5JUV9TUEVDSUFMX0RJVl9DRi45OTMuMDcvMDMvMjAyNi4uLlVTRC5IAQAAAN62AQADAAAAAADwXYchm3zeCC2+wXijfN4IN0NJUS5OWVNFOklCTS5JUV9MT05HX1RFUk1fTEVBU0VTLjk5My4wNy8wMy8yMDI2Li4uVVNELkgBAAAA3rYBAAIAAAACMzgBCAAAAAUAAAABMQEAAAAKMjA4MTUwNTQwMQMAAAADMTYwAgAAAAQxMTgzBAAAAAEwBwAAAAgzLzcvMjAyNggAAAAKMTIvMzEvMjAxOAkAAAABMM9YXiGbfN4IDLSkeKN83ggyQ0lRLk5ZU0U6SUJNLklRX1BSRVBBSURfRVhQLjk5My4wNy8wMy8yMDI2Li4uVVNELkgBAAAA3rYBAAIA</t>
  </si>
  <si>
    <t>AAAEMTUyMwEIAAAABQAAAAExAQAAAAoyMDgxNTA1NDAxAwAAAAMxNjACAAAABDEyMTIEAAAAATAHAAAACDMvNy8yMDI2CAAAAAoxMi8zMS8yMDE4CQAAAAEw+x1eIZt83gh7Dal4o3zeCDBDSVEuTllTRTpJQk0uSVFfUlVBX0dST1NTLjk5My4wNy8wMy8yMDI2Li4uVVNELkgBAAAA3rYBAAMAAAAAAMwCWiGbfN4ICe+eeKN83gg2Q0lRLk5ZU0U6SUJNLklRX0VCSVREQV9FWENMX1NCQy45OTMuMDcvMDMvMjAyNi4uLlVTRC5IAQAAAN62AQACAAAABTE4MjA4AQgAAAAFAAAAATEBAAAACjIwODE1MDU0MDEDAAAAAzE2MAIAAAAFMjQxMzUEAAAAATAHAAAACDMvNy8yMDI2CAAAAAoxMi8zMS8yMDE4CQAAAAEwqHBmI5t83gjXWMB4o3zeCDJDSVEuTllTRTpJQk0uSVFfR0FJTl9BU1NFVFMuOTkzLjA3LzAzLzIwMjYuLi5VU0QuSAEAAADetgEAAwAAAAAAU0lmI5t83gifk8B4o3zeCCdDSVEuTllTRTpJQk0uSVFfRUJJVF9JTlQuOTkzLjA3LzAzLzIwMjYBAAAA3rYBAAIAAAAJMTguMjgyMTU3AQgAAAAFAAAAATEBAAAACjIwODE1MDU0MDEDAAAAAzE2MAIAAAAENDE4OQQAAAABMAcAAAAIMy83LzIwMjYIAAAACjEyLzMxLzIwMTgJAAAAATDNa9kfm3zeCJpoinijfN4IKkNJUS5OWVNFOklCTS5JUV9RVUlDS19SQVRJTy45OTMuMDcvMDMvMjAyNgEAAADetgEAAgAAAAgxLjEyNTY0NAEIAAAABQAAAAExAQAAAAoy</t>
  </si>
  <si>
    <t>MDgxNTA1NDAxAwAAAAMxNjACAAAABDQxMjEEAAAAATAHAAAACDMvNy8yMDI2CAAAAAoxMi8zMS8yMDE4CQAAAAEwhUTZH5t83gjAKpF4o3zeCDhDSVEuTllTRTpJQk0uSVFfRElTVFJJQlVUQUJMRV9DQVNIX1BBWU9VVC45OTMuMDcvMDMvMjAyNgEAAADetgEAAwAAAAAAHWcwIpt83ggWeaR4o3zeCDVDSVEuTllTRTpJQk0uSVFfU1RPQ0tfQkFTRURfR0EuOTkzLjA3LzAzLzIwMjYuLi5VU0QuSAEAAADetgEAAwAAAAAAsfiGIZt83gjD87Z4o3zeCDVDSVEuTllTRTpJQk0uSVFfRUJJVERBUl9FUV9JTkMuOTkzLjA3LzAzLzIwMjYuLi5VU0QuSAEAAADetgEAAwAAAAAA1xgwIpt83ggtXMF4o3zeCClDSVEuTllTRTpJQk0uSVFfR1AuOTkzLjA3LzAzLzIwMjYuLi5VU0QuSAEAAADetgEAAgAAAAUzNjkzNwEIAAAABQAAAAExAQAAAAoyMDgxNTA1NDAxAwAAAAMxNjACAAAAAjEwBAAAAAEwBwAAAAgzLzcvMjAyNggAAAAKMTIvMzEvMjAxOAkAAAABME0VZiObfN4IAhPGeKN83gg0Q0lRLk5ZU0U6SUJNLklRX05JX0FWQUlMX0lOQ0wuOTkzLjA3LzAzLzIwMjYuLi5VU0QuSAEAAADetgEAAgAAAAQ4NzI4AQgAAAAFAAAAATEBAAAACjIwODE1MDU0MDEDAAAAAzE2MAIAAAACMTYEAAAAATAHAAAACDMvNy8yMDI2CAAAAAoxMi8zMS8yMDE4CQAAAAEwU0lmI5t83gjVN654o3zeCDFDSVEuTllTRTpJQk0uSVFfSU5D</t>
  </si>
  <si>
    <t>X0VRVUlUWS45OTMuMDcvMDMvMjAyNi4uLlVTRC5IAQAAAN62AQADAAAAAABTSWYjm3zeCLYnxXijfN4IMUNJUS5OWVNFOklCTS5JUV9PVEhFUl9PUEVSLjk5My4wNy8wMy8yMDI2Li4uVVNELkgBAAAA3rYBAAIAAAAFLTEwMjYBCAAAAAUAAAABMQEAAAAKMjA4MTUwNTQwMQMAAAADMTYwAgAAAAMyNjAEAAAAATAHAAAACDMvNy8yMDI2CAAAAAoxMi8zMS8yMDE4CQAAAAEwTRVmI5t83ggVMMF4o3zeCDtDSVEuTllTRTpJQk0uSVFfTkVHQVRJVkVfR1dfQU1PUlRfQ0YuOTkzLjA3LzAzLzIwMjYuLi5VU0QuSAEAAADetgEAAwAAAAAA5vZdIZt83gjQlsd4o3zeCD5DSVEuTllTRTpJQk0uSVFfT1RIRVJfRklOQU5DRV9BQ1RfU1VQUEwuOTkzLjA3LzAzLzIwMjYuLi5VU0QuSAEAAADetgEAAgAAAAMxMTIBCAAAAAUAAAABMQEAAAAKMjA4MTUwNTQwMQMAAAADMTYwAgAAAAQyMDUwBAAAAAEwBwAAAAgzLzcvMjAyNggAAAAKMTIvMzEvMjAxOAkAAAABMPBdhyGbfN4ISMiQeKN83ggzQ0lRLk5ZU0U6SUJNLklRX1RPVEFMX0xFQVNFUy45OTMuMDcvMDMvMjAyNi4uLlVTRC5IAQAAAN62AQACAAAAAjQxAQgAAAAFAAAAATEBAAAACjIwODE1MDU0MDEDAAAAAzE2MAIAAAAFNDg5NzkEAAAAATAHAAAACDMvNy8yMDI2CAAAAAoxMi8zMS8yMDE4CQAAAAEwtT1aIZt83gj/Ap54o3zeCCtDSVEuTllTRTpJQk0uSVFfQ0FM</t>
  </si>
  <si>
    <t>Q19UWVBFX0NGLjk5My4wNy8wMy8yMDI2AQAAAN62AQADAAAAA1JFUAD7HV4hm3zeCDKNkHijfN4IM0NJUS5OWVNFOklCTS5JUV9UT1RBTF9FUVVJVFkuOTkzLjA3LzAzLzIwMjYuLi5VU0QuSAEAAADetgEAAgAAAAUxNjkzMAEIAAAABQAAAAExAQAAAAoyMDgxNTA1NDAxAwAAAAMxNjACAAAABDEyNzUEAAAAATAHAAAACDMvNy8yMDI2CAAAAAoxMi8zMS8yMDE4CQAAAAEwzAJaIZt83gg1PZ94o3zeCD5DSVEuTllTRTpJQk0uSVFfREVGRVJSRURfRE9NRVNUSUNfVEFYRVMuOTkzLjA3LzAzLzIwMjYuLi5VU0QuSAEAAADetgEAAgAAAAQxMDg1AQgAAAAFAAAAATEBAAAACjIwODE1MDU0MDEDAAAAAzE2MAIAAAAEMzA1NAQAAAABMAcAAAAIMy83LzIwMjYIAAAACjEyLzMxLzIwMTgJAAAAATAmQDAim3zeCPs2r3ijfN4IMENJUS5OWVNFOklCTS5JUV9DQVNIX09QRVIuOTkzLjA3LzAzLzIwMjYuLi5VU0QuSAEAAADetgEAAgAAAAUxNTI0NwEIAAAABQAAAAExAQAAAAoyMDgxNTA1NDAxAwAAAAMxNjACAAAABDIwMDYEAAAAATAHAAAACDMvNy8yMDI2CAAAAAoxMi8zMS8yMDE4CQAAAAEwpDaHIZt83giV4rp4o3zeCENDSVEuTllTRTpJQk0uSVFfQ0hBTkdFX09USEVSX05FVF9PUEVSX0FTU0VUUy45OTMuMDcvMDMvMjAyNi4uLlVTRC5IAQAAAN62AQACAAAABC00NTEBCAAAAAUAAAABMQEAAAAKMjA4MTUwNTQw</t>
  </si>
  <si>
    <t>MQMAAAADMTYwAgAAAAQyMDQ1BAAAAAEwBwAAAAgzLzcvMjAyNggAAAAKMTIvMzEvMjAxOAkAAAABMKQ2hyGbfN4I4WSreKN83ggyQ0lRLk5ZU0U6SUJNLklRX0VCSVRfRVFfSU5DLjk5My4wNy8wMy8yMDI2Li4uVVNELkgBAAAA3rYBAAIAAAAFMTMyMTgBCAAAAAUAAAABMQEAAAAKMjA4MTUwNTQwMQMAAAADMTYwAgAAAAUyMTY3NQQAAAABMAcAAAAIMy83LzIwMjYIAAAACjEyLzMxLzIwMTgJAAAAATCrl2Yjm3zeCAImtnijfN4INENJUS5OWVNFOklCTS5JUV9FWFBMT1JFX0RSSUxMLjk5My4wNy8wMy8yMDI2Li4uVVNELkgBAAAA3rYBAAMAAAAAAE0VZiObfN4ItifFeKN83ggwQ0lRLk5ZU0U6SUJNLklRX1NHQV9TVVBQTC45OTMuMDcvMDMvMjAyNi4uLlVTRC5IAQAAAN62AQACAAAABTE5MzY2AQgAAAAFAAAAATEBAAAACjIwODE1MDU0MDEDAAAAAzE2MAIAAAADMTAyBAAAAAEwBwAAAAgzLzcvMjAyNggAAAAKMTIvMzEvMjAxOAkAAAABME0VZiObfN4ImnKueKN83ggqQ0lRLk5ZU0U6SUJNLklRX0FTU0VUX1RVUk5TLjk5My4wNy8wMy8yMDI2AQAAAN62AQACAAAACDAuNjM5OTU4AQgAAAAFAAAAATEBAAAACjIwODE1MDU0MDEDAAAAAzE2MAIAAAAENDE3NwQAAAABMAcAAAAIMy83LzIwMjYIAAAACjEyLzMxLzIwMTgJAAAAATCFRNkfm3zeCJpoinijfN4ILUNJUS5OWVNFOklCTS5JUV9EQVlTX1NBTEVT</t>
  </si>
  <si>
    <t>X09VVC45OTMuMDcvMDMvMjAyNgEAAADetgEAAgAAAAk0MC40ODM5NzUBCAAAAAUAAAABMQEAAAAKMjA4MTUwNTQwMQMAAAADMTYwAgAAAAQ0MDQyBAAAAAEwBwAAAAgzLzcvMjAyNggAAAAKMTIvMzEvMjAxOAkAAAABMIVE2R+bfN4IFSqeeKN83ggyQ0lRLk5ZU0U6SUJNLklRX0FSX1VOQklMTEVELjk5NS4wNy8wMy8yMDI2Li4uVVNELkgBAAAA3rYBAAIAAAAEMTA3NQEIAAAABQAAAAExAQAAAAstMjA1OTA3MzIwMgMAAAADMTYwAgAAAAU0NTQyMAQAAAABMAcAAAAIMy83LzIwMjYIAAAACjEyLzMxLzIwMjAJAAAAATC7Z1ohm3zeCIiPiXijfN4IOUNJUS5OWVNFOklCTS5JUV9GSU5fRElWX0RFQlRfVE9UQUwuOTk1LjA3LzAzLzIwMjYuLi5VU0QuSAEAAADetgEAAgAAAAUyMTA5OAEIAAAABQAAAAExAQAAAAstMjA1OTA3MzIwMgMAAAADMTYwAgAAAAUyNDUxNgQAAAABMAcAAAAIMy83LzIwMjYIAAAACjEyLzMxLzIwMjAJAAAAATBeygMhm3zeCE9SiXijfN4IP0NJUS5OWVNFOklCTS5JUV9BQ0NVTV9BTU9SVF9JTlRBTl9BU1NFVFMuOTk1LjA3LzAzLzIwMjYuLi5VU0QuSAEAAADetgEAAgAAAAUtNDE2OQEIAAAABQAAAAExAQAAAAstMjA1OTA3MzIwMgMAAAADMTYwAgAAAAUyNDMzMQQAAAABMAcAAAAIMy83LzIwMjYIAAAACjEyLzMxLzIwMjAJAAAAATB18QMhm3zeCI2MpXijfN4IKkNJUS5OWVNFOklC</t>
  </si>
  <si>
    <t>TS5JUV9UQlYuOTk1LjA3LzAzLzIwMjYuLi5VU0QuSAEAAADetgEAAgAAAAYtNDY5MDcBCAAAAAUAAAABMQEAAAALLTIwNTkwNzMyMDIDAAAAAzE2MAIAAAAEMTMxMAQAAAABMAcAAAAIMy83LzIwMjYIAAAACjEyLzMxLzIwMjAJAAAAATDHU1ohm3zeCAYEkHijfN4IOENJUS5OWVNFOklCTS5JUV9BU1NFVFNfRkFJUl9WQUxVRS45OTUuMDcvMDMvMjAyNi4uLlVTRC5IAQAAAN62AQACAAAABDkxMzIAoLYDIZt83gjyZ4l4o3zeCEJDSVEuTllTRTpJQk0uSVFfREVSSVZBVElWRV9MSUFCX05PTl9DVVJSRU5ULjk5NS4wNy8wMy8yMDI2Li4uVVNELkgBAAAA3rYBAAIAAAACNDABCAAAAAUAAAABMQEAAAALLTIwNTkwNzMyMDIDAAAAAzE2MAIAAAAFNDA0MTkEAAAAATAHAAAACDMvNy8yMDI2CAAAAAoxMi8zMS8yMDIwCQAAAAEwdfEDIZt83gjTKol4o3zeCCpDSVEuTllTRTpJQk0uSVFfQ0lQLjk5NS4wNy8wMy8yMDI2Li4uVVNELkgBAAAA3rYBAAMAAAAAALtnWiGbfN4IiI+JeKN83ggzQ0lRLk5ZU0U6SUJNLklRX09USEVSX0VRVUlUWS45OTUuMDcvMDMvMjAyNi4uLlVTRC5IAQAAAN62AQACAAAABi0yOTMzNwEIAAAABQAAAAExAQAAAAstMjA1OTA3MzIwMgMAAAADMTYwAgAAAAQxMDI4BAAAAAEwBwAAAAgzLzcvMjAyNggAAAAKMTIvMzEvMjAyMAkAAAABMMwCWiGbfN4IEGiSeKN83ghPQ0lRLk5ZU0U6SUJN</t>
  </si>
  <si>
    <t>LklRX0ZJTkFOQ0lOR19PQkxJR19DVVJSRU5UX0VYQ0xfT1BFUl9MRUFTRVMuOTk1LjA3LzAzLzIwMjYuLi5VU0QuSAEAAADetgEAAgAAAAQ3MTE2AQgAAAAFAAAAATEBAAAACy0yMDU5MDczMjAyAwAAAAMxNjACAAAABTQ4OTgwBAAAAAEwBwAAAAgzLzcvMjAyNggAAAAKMTIvMzEvMjAyMAkAAAABMLU9WiGbfN4Iv8+UeKN83gg7Q0lRLk5ZU0U6SUJNLklRX09USEVSX1VOVVNVQUxfU1VQUExFLjk5NS4wNy8wMy8yMDI2Li4uVVNELkgBAAAA3rYBAAMAAAAAACSOMCKbfN4IxdiseKN83gg0Q0lRLk5ZU0U6SUJNLklRX09USEVSX0xJQUJfTFQuOTk1LjA3LzAzLzIwMjYuLi5VU0QuSAEAAADetgEAAgAAAAUxMjUzOQEIAAAABQAAAAExAQAAAAstMjA1OTA3MzIwMgMAAAADMTYwAgAAAAQxMDYyBAAAAAEwBwAAAAgzLzcvMjAyNggAAAAKMTIvMzEvMjAyMAkAAAABMMwCWiGbfN4IyvGJeKN83gg+Q0lRLk5ZU0U6SUJNLklRX0RFRkVSUkVEX0RPTUVTVElDX1RBWEVTLjk5NS4wNy8wMy8yMDI2Li4uVVNELkgBAAAA3rYBAAIAAAADNzQ0AQgAAAAFAAAAATEBAAAACy0yMDU5MDczMjAyAwAAAAMxNjACAAAABDMwNTQEAAAAATAHAAAACDMvNy8yMDI2CAAAAAoxMi8zMS8yMDIwCQAAAAEwJkAwIpt83ghgOsh4o3zeCDhDSVEuTllTRTpJQk0uSVFfQ09OVElOR0VOVF9SRU5UQUwuOTk1LjA3LzAzLzIwMjYuLi5VU0Qu</t>
  </si>
  <si>
    <t>SAEAAADetgEAAgAAAAMzNDMAHWcwIpt83ggAjLN4o3zeCDFDSVEuTllTRTpJQk0uSVFfVE9UQUxfREVCVC45OTUuMDcvMDMvMjAyNi4uLlVTRC5IAQAAAN62AQACAAAABTY1MDg4AQgAAAAFAAAAATEBAAAACy0yMDU5MDczMjAyAwAAAAMxNjACAAAABDQxNzMEAAAAATAHAAAACDMvNy8yMDI2CAAAAAoxMi8zMS8yMDIwCQAAAAEwx1NaIZt83giIj4l4o3zeCCtDSVEuTllTRTpJQk0uSVFfTEFORC45OTUuMDcvMDMvMjAyNi4uLlVTRC5IAQAAAN62AQACAAAAAzIzNAEIAAAABQAAAAExAQAAAAstMjA1OTA3MzIwMgMAAAADMTYwAgAAAAQzMDk4BAAAAAEwBwAAAAgzLzcvMjAyNggAAAAKMTIvMzEvMjAyMAkAAAABMLtnWiGbfN4I0rGTeKN83gg1Q0lRLk5ZU0U6SUJNLklRX05FVF9SRU5UQUxfRVhQLjk5NS4wNy8wMy8yMDI2Li4uVVNELkgBAAAA3rYBAAMAAAAAAB1nMCKbfN4IMq6veKN83gguQ0lRLk5ZU0U6SUJNLklRX0ZJTElOR19DVVJSRU5DWS45OTUuMDcvMDMvMjAyNgEAAADetgEAAwAAAANVU0QAHWcwIpt83gh1xrF4o3zeCD5DSVEuTllTRTpJQk0uSVFfRVhQTE9SRV9EUklMTF9FWFBfVE9UQUwuOTk1LjA3LzAzLzIwMjYuLi5VU0QuSAEAAADetgEAAwAAAAAAJI4wIpt83ggAjLN4o3zeCERDSVEuTllTRTpJQk0uSVFfVE9UQUxfREVCVF9SRVBBSURfRVhDTF9MRUFTRVMuOTk1LjA3LzAzLzIwMjYu</t>
  </si>
  <si>
    <t>Li5VU0QuSAEAAADetgEAAgAAAAYtMTQyMTgBCAAAAAUAAAABMQEAAAALLTIwNTkwNzMyMDIDAAAAAzE2MAIAAAAFNDg5ODYEAAAAATAHAAAACDMvNy8yMDI2CAAAAAoxMi8zMS8yMDIwCQAAAAEw+x1eIZt83gjMNKl4o3zeCDZDSVEuTllTRTpJQk0uSVFfSU5URVJDT01QQU5ZX0NMLjk5NS4wNy8wMy8yMDI2Li4uVVNELkgBAAAA3rYBAAMAAAAAAHXxAyGbfN4IayWXeKN83gg1Q0lRLk5ZU0U6SUJNLklRX0NBU0hfU1RfSU5WRVNULjk5NS4wNy8wMy8yMDI2Li4uVVNELkgBAAAA3rYBAAIAAAAFMTM3ODgBCAAAAAUAAAABMQEAAAALLTIwNTkwNzMyMDIDAAAAAzE2MAIAAAAEMTAwMgQAAAABMAcAAAAIMy83LzIwMjYIAAAACjEyLzMxLzIwMjAJAAAAATD7HV4hm3zeCCHcp3ijfN4INUNJUS5OWVNFOklCTS5JUV9NSU5JTVVNX1JFTlRBTC45OTUuMDcvMDMvMjAyNi4uLlVTRC5IAQAAAN62AQADAAAAAAAdZzAim3zeCC1cwXijfN4ILENJUS5OWVNFOklCTS5JUV9GSUxJTkdEQVRFX0lTLjk5NS4wNy8wMy8yMDI2AQAAAN62AQAFAAAACjI4LzAyLzIwMjMAqHBmI5t83gjUgrp4o3zeCC9DSVEuTllTRTpJQk0uSVFfRUJUX0VYQ0wuOTk1LjA3LzAzLzIwMjYuLi5VU0QuSAEAAADetgEAAgAAAAQyNTcyAQgAAAAFAAAAATEBAAAACy0yMDU5MDczMjAyAwAAAAMxNjACAAAAATQEAAAAATAHAAAACDMvNy8yMDI2CAAA</t>
  </si>
  <si>
    <t>AAoxMi8zMS8yMDIwCQAAAAEwU0lmI5t83gg14rh4o3zeCDlDSVEuTllTRTpJQk0uSVFfVU5FQVJOX1JFVl9DVVJSRU5ULjk5NS4wNy8wMy8yMDI2Li4uVVNELkgBAAAA3rYBAAIAAAAFMTIxNDYBCAAAAAUAAAABMQEAAAALLTIwNTkwNzMyMDIDAAAAAzE2MAIAAAAEMTA3NAQAAAABMAcAAAAIMy83LzIwMjYIAAAACjEyLzMxLzIwMjAJAAAAATDPWF4hm3zeCKodlXijfN4IO0NJUS5OWVNFOklCTS5JUV9ERUZfVEFYX0xJQUJfQ1VSUkVOVC45OTUuMDcvMDMvMjAyNi4uLlVTRC5IAQAAAN62AQADAAAAAADPWF4hm3zeCJQ9oHijfN4INENJUS5OWVNFOklCTS5JUV9ORVRfREVCVF9FQklUREFfQ0FQRVguOTk1LjA3LzAzLzIwMjYBAAAA3rYBAAIAAAAINC45OTg1MzgBCAAAAAUAAAABMQEAAAALLTIwNTkwNzMyMDIDAAAAAzE2MAIAAAAFMjMzMTQEAAAAATAHAAAACDMvNy8yMDI2CAAAAAoxMi8zMS8yMDIwCQAAAAEwzWvZH5t83ggjo454o3zeCDJDSVEuTllTRTpJQk0uSVFfUFJFRl9SRURFRU0uOTk1LjA3LzAzLzIwMjYuLi5VU0QuSAEAAADetgEAAwAAAAAAzAJaIZt83ghryol4o3zeCChDSVEuTllTRTpJQk0uSVFfUEFSVF9USU1FLjk5NS4wNy8wMy8yMDI2AQAAAN62AQADAAAAAABeygMhm3zeCPJniXijfN4IP0NJUS5OWVNFOklCTS5JUV9BTU9SVF9TT0ZUV0FSRV9BU1NFVFNfQ0YuOTk1LjA3LzAzLzIw</t>
  </si>
  <si>
    <t>MjYuLi5VU0QuSAEAAADetgEAAwAAAAAA5vZdIZt83gipjbJ4o3zeCDdDSVEuTllTRTpJQk0uSVFfUkVTVFJfU1RPQ0tfQ09NUC45OTUuMDcvMDMvMjAyNi4uLlVTRC5IAQAAAN62AQADAAAAAACx+IYhm3zeCAZXqHijfN4INUNJUS5OWVNFOklCTS5JUV9PVEhFUl9PUEVSX0FDVC45OTUuMDcvMDMvMjAyNi4uLlVTRC5IAQAAAN62AQACAAAABS0zMjA0AQgAAAAFAAAAATEBAAAACy0yMDU5MDczMjAyAwAAAAMxNjACAAAABDIwNDcEAAAAATAHAAAACDMvNy8yMDI2CAAAAAoxMi8zMS8yMDIwCQAAAAEw0x+HIZt83gimtLJ4o3zeCDJDSVEuTllTRTpJQk0uSVFfRUJJVERBXzVZUl9BTk5fQ0FHUi45OTUuMDcvMDMvMjAyNgEAAADetgEAAgAAAAgtMTEuMDI5NQEIAAAABQAAAAExAQAAAAstMjA1OTA3MzIwMgMAAAADMTYwAgAAAAQ0MjM1BAAAAAEwBwAAAAgzLzcvMjAyNggAAAAKMTIvMzEvMjAyMAkAAAABMKCm2R+bfN4IKXyOeKN83gg4Q0lRLk5ZU0U6SUJNLklRX1BST1ZfQkFEX0RFQlRTX0NGLjk5NS4wNy8wMy8yMDI2Li4uVVNELkgBAAAA3rYBAAMAAAAAANMfhyGbfN4ICtqreKN83gg1Q0lRLk5ZU0U6SUJNLklRX0FTU0VUU19MRVZFTF8zLjk5NS4wNy8wMy8yMDI2Li4uVVNELkgBAAAA3rYBAAMAAAAAAKC2AyGbfN4I8meJeKN83gg6Q0lRLk5ZU0U6SUJNLklRX0lOVEVSRVNUX0lOVkVTVF9JTkMuOTk1</t>
  </si>
  <si>
    <t>LjA3LzAzLzIwMjYuLi5VU0QuSAEAAADetgEAAwAAAAAAU0lmI5t83gjyuMJ4o3zeCDJDSVEuTllTRTpJQk0uSVFfU1RPQ0tfQkFTRUQuOTk1LjA3LzAzLzIwMjYuLi5VU0QuSAEAAADetgEAAwAAAAAATRVmI5t83ggoQsN4o3zeCDdDSVEuTllTRTpJQk0uSVFfVE9UQUxfUkVWXzFZUl9BTk5fR1JPV1RILjk5NS4wNy8wMy8yMDI2AQAAAN62AQACAAAABy00LjM5MjQBCAAAAAUAAAABMQEAAAALLTIwNTkwNzMyMDIDAAAAAzE2MAIAAAAENDE5NAQAAAABMAcAAAAIMy83LzIwMjYIAAAACjEyLzMxLzIwMjAJAAAAATDNa9kfm3zeCCOjjnijfN4ILUNJUS5OWVNFOklCTS5JUV9HV19ORVQuOTk1LjA3LzAzLzIwMjYuLi5VU0QuSAEAAADetgEAAgAAAAU1Mzc2NQEIAAAABQAAAAExAQAAAAstMjA1OTA3MzIwMgMAAAADMTYwAgAAAAU0ODk2MAQAAAABMAcAAAAIMy83LzIwMjYIAAAACjEyLzMxLzIwMjAJAAAAATB18QMhm3zeCPmmlXijfN4INUNJUS5OWVNFOklCTS5JUV9DSEFOR0VfREVGX1RBWC45OTUuMDcvMDMvMjAyNi4uLlVTRC5IAQAAAN62AQADAAAAAACkNochm3zeCPTArnijfN4IJkNJUS5OWVNFOklCTS5JUV9HQUFQX0JTLjk5NS4wNy8wMy8yMDI2AQAAAN62AQADAAAAB1VTIEdBQVAAnxgEIZt83gjTKol4o3zeCDBDSVEuTllTRTpJQk0uSVFfQ0FTSF9PUEVSLjk5NS4wNy8wMy8yMDI2Li4uVVNELkgB</t>
  </si>
  <si>
    <t>AAAA3rYBAAIAAAAFMTgxOTcBCAAAAAUAAAABMQEAAAALLTIwNTkwNzMyMDIDAAAAAzE2MAIAAAAEMjAwNgQAAAABMAcAAAAIMy83LzIwMjYIAAAACjEyLzMxLzIwMjAJAAAAATCkNochm3zeCNCwtXijfN4INENJUS5OWVNFOklCTS5JUV9DT01NT05fSVNTVUVELjk5NS4wNy8wMy8yMDI2Li4uVVNELkgBAAAA3rYBAAMAAAAAAKQ2hyGbfN4I7YugeKN83gg5Q0lRLk5ZU0U6SUJNLklRX0lOVkVTVF9TRUNVUklUWV9DRi45OTUuMDcvMDMvMjAyNi4uLlVTRC5IAQAAAN62AQACAAAABC02MjgBCAAAAAUAAAABMQEAAAALLTIwNTkwNzMyMDIDAAAAAzE2MAIAAAAEMjAyNwQAAAABMAcAAAAIMy83LzIwMjYIAAAACjEyLzMxLzIwMjAJAAAAATCkNochm3zeCDE8tHijfN4IMkNJUS5OWVNFOklCTS5JUV9XT1JLSU5HX0NBUC45OTUuMDcvMDMvMjAyNi4uLlVTRC5IAQAAAN62AQACAAAABC03MDQBCAAAAAUAAAABMQEAAAALLTIwNTkwNzMyMDIDAAAAAzE2MAIAAAAENDE2NQQAAAABMAcAAAAIMy83LzIwMjYIAAAACjEyLzMxLzIwMjAJAAAAATC7Z1ohm3zeCIiPiXijfN4IOkNJUS5OWVNFOklCTS5JUV9UQVhfQkVORUZJVF9PUFRJT05TLjk5NS4wNy8wMy8yMDI2Li4uVVNELkgBAAAA3rYBAAMAAAAAANMfhyGbfN4I9MCueKN83ggwQ0lRLk5ZU0U6SUJNLklRX0NIQU5HRV9BUi45OTUuMDcvMDMvMjAyNi4uLlVTRC5I</t>
  </si>
  <si>
    <t>AQAAAN62AQACAAAABDUyOTcBCAAAAAUAAAABMQEAAAALLTIwNTkwNzMyMDIDAAAAAzE2MAIAAAAEMjAxOAQAAAABMAcAAAAIMy83LzIwMjYIAAAACjEyLzMxLzIwMjAJAAAAATDTH4chm3zeCGSyn3ijfN4INENJUS5OWVNFOklCTS5JUV9NRVJHRVJfU1VQUExFLjk5NS4wNy8wMy8yMDI2Li4uVVNELkgBAAAA3rYBAAIAAAADLTEzAQgAAAAFAAAAATEBAAAACy0yMDU5MDczMjAyAwAAAAMxNjACAAAABTI0NDU1BAAAAAEwBwAAAAgzLzcvMjAyNggAAAAKMTIvMzEvMjAyMAkAAAABMCSOMCKbfN4Ikv/HeKN83ggtQ0lRLk5ZU0U6SUJNLklRX1JEX0VYUC45OTUuMDcvMDMvMjAyNi4uLlVTRC5IAQAAAN62AQACAAAABDYyNjIBCAAAAAUAAAABMQEAAAALLTIwNTkwNzMyMDIDAAAAAzE2MAIAAAADMTAwBAAAAAEwBwAAAAgzLzcvMjAyNggAAAAKMTIvMzEvMjAyMAkAAAABME0VZiObfN4ICva3eKN83ggyQ0lRLk5ZU0U6SUJNLklRX0VCSVREQV8zWVJfQU5OX0NBR1IuOTk0LjA3LzAzLzIwMjYBAAAA3rYBAAIAAAAHLTkuODM1NAEIAAAABQAAAAExAQAAAAstMjExMDc2OTM1NQMAAAADMTYwAgAAAAQ0MjIyBAAAAAEwBwAAAAgzLzcvMjAyNggAAAAKMTIvMzEvMjAxOQkAAAABMKCm2R+bfN4IRsqOeKN83gguQ0lRLk5ZU0U6SUJNLklRX0dQXzVZUl9BTk5fQ0FHUi45OTQuMDcvMDMvMjAyNgEAAADetgEAAgAAAAct</t>
  </si>
  <si>
    <t>Ny40MzY3AQgAAAAFAAAAATEBAAAACy0yMTEwNzY5MzU1AwAAAAMxNjACAAAABDQyMzQEAAAAATAHAAAACDMvNy8yMDI2CAAAAAoxMi8zMS8yMDE5CQAAAAEwoKbZH5t83gjK8Yl4o3zeCCxDSVEuTllTRTpJQk0uSVFfRUJJVERBX01BUkdJTi45OTQuMDcvMDMvMjAyNgEAAADetgEAAgAAAAYyMy41NjEBCAAAAAUAAAABMQEAAAALLTIxMTA3NjkzNTUDAAAAAzE2MAIAAAAENDA0NwQAAAABMAcAAAAIMy83LzIwMjYIAAAACjEyLzMxLzIwMTkJAAAAATDnUvsfm3zeCOo/inijfN4IT0NJUS5OWVNFOklCTS5JUV9GSU5BTkNJTkdfT0JMSUdfQ1VSUkVOVF9FWENMX09QRVJfTEVBU0VTLjk5NC4wNy8wMy8yMDI2Li4uVVNELkgBAAAA3rYBAAIAAAAEODc5NwEIAAAABQAAAAExAQAAAAstMjExMDc2OTM1NQMAAAADMTYwAgAAAAU0ODk4MAQAAAABMAcAAAAIMy83LzIwMjYIAAAACjEyLzMxLzIwMTkJAAAAATC1PVohm3zeCKEjlnijfN4IOUNJUS5OWVNFOklCTS5JUV9ERUJUX0VRVUlWX05FVF9QQk8uOTk0LjA3LzAzLzIwMjYuLi5VU0QuSAEAAADetgEAAgAAAAQ2NDUzAQgAAAAFAAAAATEBAAAACy0yMTEwNzY5MzU1AwAAAAMxNjACAAAABTIxNjc5BAAAAAEwBwAAAAgzLzcvMjAyNggAAAAKMTIvMzEvMjAxOQkAAAABMF7KAyGbfN4IfkCPeKN83ggsQ0lRLk5ZU0U6SUJNLklRX0FWR19FTVBMT1lFRVMuOTk0LjA3</t>
  </si>
  <si>
    <t>LzAzLzIwMjYBAAAA3rYBAAMAAAAAAF7KAyGbfN4IfkCPeKN83gg4Q0lRLk5ZU0U6SUJNLklRX01JTk9SSVRZX0lOVEVSRVNULjk5NC4wNy8wMy8yMDI2Li4uVVNELkgBAAAA3rYBAAIAAAADMTQ0AQgAAAAFAAAAATEBAAAACy0yMTEwNzY5MzU1AwAAAAMxNjACAAAABDEwNTIEAAAAATAHAAAACDMvNy8yMDI2CAAAAAoxMi8zMS8yMDE5CQAAAAEwzAJaIZt83gij9pR4o3zeCC9DSVEuTllTRTpJQk0uSVFfUFJFRl9SRVAuOTk0LjA3LzAzLzIwMjYuLi5VU0QuSAEAAADetgEAAwAAAAAA8F2HIZt83giXKKx4o3zeCDZDSVEuTllTRTpJQk0uSVFfT1RIRVJfTFRfQVNTRVRTLjk5NC4wNy8wMy8yMDI2Li4uVVNELkgBAAAA3rYBAAIAAAAEODcxNQEIAAAABQAAAAExAQAAAAstMjExMDc2OTM1NQMAAAADMTYwAgAAAAQxMDYwBAAAAAEwBwAAAAgzLzcvMjAyNggAAAAKMTIvMzEvMjAxOQkAAAABMM9YXiGbfN4I49uReKN83ggsQ0lRLk5ZU0U6SUJNLklRX0xJRk9SLjk5NC4wNy8wMy8yMDI2Li4uVVNELkgBAAAA3rYBAAMAAAAAALtnWiGbfN4IYtugeKN83gg1Q0lRLk5ZU0U6SUJNLklRX0RFRl9DSEFSR0VTX0xULjk5NC4wNy8wMy8yMDI2Li4uVVNELkgBAAAA3rYBAAIAAAAEMjQ3MgEIAAAABQAAAAExAQAAAAstMjExMDc2OTM1NQMAAAADMTYwAgAAAAQxMDI1BAAAAAEwBwAAAAgzLzcvMjAyNggAAAAKMTIvMzEv</t>
  </si>
  <si>
    <t>MjAxOQkAAAABMM9YXiGbfN4I7ZKZeKN83ggwQ0lRLk5ZU0U6SUJNLklRX1JVQV9HUk9TUy45OTQuMDcvMDMvMjAyNi4uLlVTRC5IAQAAAN62AQADAAAAAADMAlohm3zeCJGAqHijfN4IPkNJUS5OWVNFOklCTS5JUV9TQUxBUklFU19PVEhFUl9CRU5FRklUUy45OTQuMDcvMDMvMjAyNi4uLlVTRC5IAQAAAN62AQADAAAAAAAkjjAim3zeCPCLq3ijfN4ILkNJUS5OWVNFOklCTS5JUV9FRkZFQ1RfVEFYX1JBVEUuOTk0LjA3LzAzLzIwMjYBAAAA3rYBAAIAAAAGMC44MzI2AQgAAAAFAAAAATEBAAAACy0yMTEwNzY5MzU1AwAAAAMxNjACAAAABDQzNzYEAAAAATAHAAAACDMvNy8yMDI2CAAAAAoxMi8zMS8yMDE5CQAAAAEwHWcwIpt83gjTDr94o3zeCEBDSVEuTllTRTpJQk0uSVFfR1dfSU5UQU5fQU1PUlRfUEFSVElBTF9DRi45OTQuMDcvMDMvMjAyNi4uLlVTRC5IAQAAAN62AQADAAAAAADwXYchm3zeCK97pnijfN4IKkNJUS5OWVNFOklCTS5JUV9FQlQuOTk0LjA3LzAzLzIwMjYuLi5VU0QuSAEAAADetgEAAgAAAAQ3MjA2AQgAAAAFAAAAATEBAAAACy0yMTEwNzY5MzU1AwAAAAMxNjACAAAAAzEzOQQAAAABMAcAAAAIMy83LzIwMjYIAAAACjEyLzMxLzIwMTkJAAAAATBTSWYjm3zeCLXXxXijfN4INENJUS5OWVNFOklCTS5JUV9JTVBBSVJNRU5UX0dXLjk5NC4wNy8wMy8yMDI2Li4uVVNELkgBAAAA3rYBAAMA</t>
  </si>
  <si>
    <t>AAAAAFNJZiObfN4IuPm5eKN83gg4Q0lRLk5ZU0U6SUJNLklRX1NUT0NLX0JBU0VEX09USEVSLjk5NC4wNy8wMy8yMDI2Li4uVVNELkgBAAAA3rYBAAIAAAACNTABCAAAAAUAAAABMQEAAAALLTIxMTA3NjkzNTUDAAAAAzE2MAIAAAAFMjI2NzYEAAAAATAHAAAACDMvNy8yMDI2CAAAAAoxMi8zMS8yMDE5CQAAAAEwsfiGIZt83gjd17V4o3zeCDtDSVEuTllTRTpJQk0uSVFfRUJJVF9FUV9JTkNfRVhDTF9TQkMuOTk0LjA3LzAzLzIwMjYuLi5VU0QuSAEAAADetgEAAgAAAAQ4MjE4AQgAAAAFAAAAATEBAAAACy0yMTEwNzY5MzU1AwAAAAMxNjACAAAABTI0MTMwBAAAAAEwBwAAAAgzLzcvMjAyNggAAAAKMTIvMzEvMjAxOQkAAAABMKuXZiObfN4IMbu3eKN83ggxQ0lRLk5ZU0U6SUJNLklRX0lNUEFJUl9PSUwuOTk0LjA3LzAzLzIwMjYuLi5VU0QuSAEAAADetgEAAwAAAAAATRVmI5t83ghhYcZ4o3zeCD9DSVEuTllTRTpJQk0uSVFfRElTVFJJQlVUQUJMRV9DQVNIX1NIQVJFLjk5NC4wNy8wMy8yMDI2Li4uVVNELkgBAAAA3rYBAAMAAAAAAKhwZiObfN4IGDG4eKN83gg1Q0lRLk5ZU0U6SUJNLklRX0dXX0lOVEFOX0FNT1JULjk5NC4wNy8wMy8yMDI2Li4uVVNELkgBAAAA3rYBAAMAAAAAAE0VZiObfN4IQbu6eKN83ggyQ0lRLk5ZU0U6SUJNLklRX0lOVF9FWFBfTFRELjk5NC4wNy8wMy8yMDI2Li4uVVNELkgB</t>
  </si>
  <si>
    <t>AAAA3rYBAAMAAAAAACZAMCKbfN4Iw++qeKN83ggsQ0lRLk5ZU0U6SUJNLklRX0NVUlJFTlRfUkFUSU8uOTk0LjA3LzAzLzIwMjYBAAAA3rYBAAIAAAAIMS4wMTkwNzEBCAAAAAUAAAABMQEAAAALLTIxMTA3NjkzNTUDAAAAAzE2MAIAAAAENDAzMAQAAAABMAcAAAAIMy83LzIwMjYIAAAACjEyLzMxLzIwMTkJAAAAATCFRNkfm3zeCMoYinijfN4INUNJUS5OWVNFOklCTS5JUV9UT1RBTF9SRVZfM1lSX0FOTl9DQUdSLjk5NC4wNy8wMy8yMDI2AQAAAN62AQACAAAACC0xMC4yODI1AQgAAAAFAAAAATEBAAAACy0yMTEwNzY5MzU1AwAAAAMxNjACAAAABDQyMjAEAAAAATAHAAAACDMvNy8yMDI2CAAAAAoxMi8zMS8yMDE5CQAAAAEwzWvZH5t83ghGyo54o3zeCDBDSVEuTllTRTpJQk0uSVFfRklYRURfQVNTRVRfVFVSTlMuOTk0LjA3LzAzLzIwMjYBAAAA3rYBAAIAAAAGNC40NzQzAQgAAAAFAAAAATEBAAAACy0yMTEwNzY5MzU1AwAAAAMxNjACAAAABDQwNjYEAAAAATAHAAAACDMvNy8yMDI2CAAAAAoxMi8zMS8yMDE5CQAAAAEwhUTZH5t83ghc8Y54o3zeCClDSVEuTllTRTpJQk0uSVFfRUJJVERBX0lOVC45OTQuMDcvMDMvMjAyNgEAAADetgEAAgAAAAkxMS4zMjUxNDgBCAAAAAUAAAABMQEAAAALLTIxMTA3NjkzNTUDAAAAAzE2MAIAAAAENDE5MAQAAAABMAcAAAAIMy83LzIwMjYIAAAACjEyLzMxLzIwMTkJ</t>
  </si>
  <si>
    <t>AAAAATDNa9kfm3zeCFzxjnijfN4ILkNJUS5OWVNFOklCTS5JUV9MVF9ERUJUX0NBUElUQUwuOTk0LjA3LzAzLzIwMjYBAAAA3rYBAAIAAAAHNjUuMDQyNgEIAAAABQAAAAExAQAAAAstMjExMDc2OTM1NQMAAAADMTYwAgAAAAQ0MTg3BAAAAAEwBwAAAAgzLzcvMjAyNggAAAAKMTIvMzEvMjAxOQkAAAABMM1r2R+bfN4IyhiKeKN83ggmQ0lRLk5ZU0U6SUJNLklRX1pfU0NPUkUuOTk0LjA3LzAzLzIwMjYBAAAA3rYBAAIAAAAIMi42MDQ5NTIBCAAAAAUAAAABMQEAAAALLTIxMTA3NjkzNTUDAAAAAzE2MAIAAAAGMTAwMTIzBAAAAAEwBwAAAAgzLzcvMjAyNggAAAAKMTIvMzEvMjAxOQkAAAABMM1r2R+bfN4IyvGJeKN83gg0Q0lRLk5ZU0U6SUJNLklRX05FVF9ERUJUX0VCSVREQV9DQVBFWC45OTQuMDcvMDMvMjAyNgEAAADetgEAAgAAAAg0LjU4MzY4NwEIAAAABQAAAAExAQAAAAstMjExMDc2OTM1NQMAAAADMTYwAgAAAAUyMzMxNAQAAAABMAcAAAAIMy83LzIwMjYIAAAACjEyLzMxLzIwMTkJAAAAATDNa9kfm3zeCFzxjnijfN4IMENJUS5OWVNFOklCTS5JUV9JTlRBTl9ORVQuOTk0LjA3LzAzLzIwMjYuLi5VU0QuSAEAAADetgEAAgAAAAUxNTIzNQEIAAAABQAAAAExAQAAAAstMjExMDc2OTM1NQMAAAADMTYwAgAAAAU0ODk2MgQAAAABMAcAAAAIMy83LzIwMjYIAAAACjEyLzMxLzIwMTkJAAAAATB18QMh</t>
  </si>
  <si>
    <t>m3zeCMMFknijfN4ILkNJUS5OWVNFOklCTS5JUV9XSVBfSU5WLjk5NC4wNy8wMy8yMDI2Li4uVVNELkgBAAAA3rYBAAIAAAAEMTM5OQEIAAAABQAAAAExAQAAAAstMjExMDc2OTM1NQMAAAADMTYwAgAAAAQzMjE5BAAAAAEwBwAAAAgzLzcvMjAyNggAAAAKMTIvMzEvMjAxOQkAAAABMLtnWiGbfN4IC/WVeKN83gg6Q0lRLk5ZU0U6SUJNLklRX0xJQUJJTElUSUVTX0xFVkVMXzEuOTk0LjA3LzAzLzIwMjYuLi5VU0QuSAEAAADetgEAAwAAAAAAoLYDIZt83gjWZ494o3zeCDBDSVEuTllTRTpJQk0uSVFfTUFDSElORVJZLjk5NC4wNy8wMy8yMDI2Li4uVVNELkgBAAAA3rYBAAIAAAAFMTg1NzgBCAAAAAUAAAABMQEAAAALLTIxMTA3NjkzNTUDAAAAAzE2MAIAAAAEMzExNAQAAAABMAcAAAAIMy83LzIwMjYIAAAACjEyLzMxLzIwMTkJAAAAATC7Z1ohm3zeCOyOj3ijfN4IPkNJUS5OWVNFOklCTS5JUV9NSU5PUklUWV9JTlRFUkVTVF9UT1RBTC45OTQuMDcvMDMvMjAyNi4uLlVTRC5IAQAAAN62AQACAAAAAzE0NAEIAAAABQAAAAExAQAAAAstMjExMDc2OTM1NQMAAAADMTYwAgAAAAQxMzEyBAAAAAEwBwAAAAgzLzcvMjAyNggAAAAKMTIvMzEvMjAxOQkAAAABMMdTWiGbfN4I5kCSeKN83gguQ0lRLk5ZU0U6SUJNLklRX1JBV19JTlYuOTk0LjA3LzAzLzIwMjYuLi5VU0QuSAEAAADetgEAAwAAAAAAu2daIZt83gjs</t>
  </si>
  <si>
    <t>jo94o3zeCDtDSVEuTllTRTpJQk0uSVFfQ0FTSF9JTlRFUkVTVF9JTlZFU1QuOTk0LjA3LzAzLzIwMjYuLi5VU0QuSAEAAADetgEAAwAAAAAA5vZdIZt83ggGUqF4o3zeCDZDSVEuTllTRTpJQk0uSVFfRklOX0RJVl9ERUJUX0xULjk5NC4wNy8wMy8yMDI2Li4uVVNELkgBAAAA3rYBAAMAAAAAAM9YXiGbfN4IxAKheKN83ghIQ0lRLk5ZU0U6SUJNLklRX0xPTkdfVEVSTV9ERUJUX1JFUEFJRF9FWENMX0xFQVNFUy45OTQuMDcvMDMvMjAyNi4uLlVTRC5IAQAAAN62AQACAAAABi0xMjk0NAEIAAAABQAAAAExAQAAAAstMjExMDc2OTM1NQMAAAADMTYwAgAAAAU0ODk4NAQAAAABMAcAAAAIMy83LzIwMjYIAAAACjEyLzMxLzIwMTkJAAAAATD7HV4hm3zeCAqxsHijfN4IOkNJUS5OWVNFOklCTS5JUV9UT1RBTF9DT01NT05fRVFVSVRZLjk5NC4wNy8wMy8yMDI2Li4uVVNELkgBAAAA3rYBAAIAAAAFMjA4NDEBCAAAAAUAAAABMQEAAAALLTIxMTA3NjkzNTUDAAAAAzE2MAIAAAAEMTAwNgQAAAABMAcAAAAIMy83LzIwMjYIAAAACjEyLzMxLzIwMTkJAAAAATDMAlohm3zeCMCOo3ijfN4IMkNJUS5OWVNFOklCTS5JUV9DQVNIX0lOVkVTVC45OTQuMDcvMDMvMjAyNi4uLlVTRC5IAQAAAN62AQACAAAABi0yNjkzNgEIAAAABQAAAAExAQAAAAstMjExMDc2OTM1NQMAAAADMTYwAgAAAAQyMDA1BAAAAAEwBwAAAAgzLzcv</t>
  </si>
  <si>
    <t>MjAyNggAAAAKMTIvMzEvMjAxOQkAAAABMKQ2hyGbfN4IXXyieKN83ggxQ0lRLk5ZU0U6SUJNLklRX0VBUk5JTkdfQ08uOTk0LjA3LzAzLzIwMjYuLi5VU0QuSAEAAADetgEAAgAAAAQ3MTQ2AQgAAAAFAAAAATEBAAAACy0yMTEwNzY5MzU1AwAAAAMxNjACAAAAATcEAAAAATAHAAAACDMvNy8yMDI2CAAAAAoxMi8zMS8yMDE5CQAAAAEwU0lmI5t83ggoQsN4o3zeCDJDSVEuTllTRTpJQk0uSVFfT1RIRVJfQU1PUlQuOTk0LjA3LzAzLzIwMjYuLi5VU0QuSAEAAADetgEAAwAAAAAA0x+HIZt83gjoT6x4o3zeCDRDSVEuTllTRTpJQk0uSVFfRUJJVERBXzFZUl9BTk5fR1JPV1RILjk5NC4wNy8wMy8yMDI2AQAAAN62AQACAAAACC0yMy4xNjY1AQgAAAAFAAAAATEBAAAACy0yMTEwNzY5MzU1AwAAAAMxNjACAAAABDQxOTYEAAAAATAHAAAACDMvNy8yMDI2CAAAAAoxMi8zMS8yMDE5CQAAAAEwzWvZH5t83ghc8Y54o3zeCCpDSVEuTllTRTpJQk0uSVFfQVNTRVRfVFVSTlMuOTk0LjA3LzAzLzIwMjYBAAAA3rYBAAIAAAAIMC40MTg4NzMBCAAAAAUAAAABMQEAAAALLTIxMTA3NjkzNTUDAAAAAzE2MAIAAAAENDE3NwQAAAABMAcAAAAIMy83LzIwMjYIAAAACjEyLzMxLzIwMTkJAAAAATCFRNkfm3zeCMoYinijfN4IMENJUS5OWVNFOklCTS5JUV9FQklUXzVZUl9BTk5fQ0FHUi45OTQuMDcvMDMvMjAyNgEAAADetgEA</t>
  </si>
  <si>
    <t>AgAAAAgtMTcuODMyOAEIAAAABQAAAAExAQAAAAstMjExMDc2OTM1NQMAAAADMTYwAgAAAAQ0MjM2BAAAAAEwBwAAAAgzLzcvMjAyNggAAAAKMTIvMzEvMjAxOQkAAAABMKCm2R+bfN4IyvGJeKN83gguQ0lRLk5ZU0U6SUJNLklRX0lOVkVOVE9SWV9UVVJOUy45OTQuMDcvMDMvMjAyNgEAAADetgEAAgAAAAkxNS40MzUzMjIBCAAAAAUAAAABMQEAAAALLTIxMTA3NjkzNTUDAAAAAzE2MAIAAAAENDA4MgQAAAABMAcAAAAIMy83LzIwMjYIAAAACjEyLzMxLzIwMTkJAAAAATCFRNkfm3zeCFzxjnijfN4IP0NJUS5OWVNFOklCTS5JUV9ORVRfREVCVF9FQklUREFfRVhDTF9PUEVSX0xFQVNFUy45OTQuMDcvMDMvMjAyNgEAAADetgEAAgAAAAY0LjM2MDIBCAAAAAUAAAABMQEAAAALLTIxMTA3NjkzNTUDAAAAAzE2MAIAAAAFNDkxNzUEAAAAATAHAAAACDMvNy8yMDI2CAAAAAoxMi8zMS8yMDE5CQAAAAEwzWvZH5t83gjKGIp4o3zeCDNDSVEuTllTRTpJQk0uSVFfR1dfSU5UQU5fTkVULjk5NC4wNy8wMy8yMDI2Li4uVVNELkgBAAAA3rYBAAMAAAAAAHXxAyGbfN4I/82ZeKN83ggzQ0lRLk5ZU0U6SUJNLklRX1RPVEFMX0FTU0VUUy45OTQuMDcvMDMvMjAyNi4uLlVTRC5IAQAAAN62AQACAAAABjE1MjE4NgEIAAAABQAAAAExAQAAAAstMjExMDc2OTM1NQMAAAADMTYwAgAAAAQxMDA3BAAAAAEwBwAAAAgzLzcvMjAy</t>
  </si>
  <si>
    <t>NggAAAAKMTIvMzEvMjAxOQkAAAABMM9YXiGbfN4IgWWleKN83gg8Q0lRLk5ZU0U6SUJNLklRX0FEVkFOQ0VTX0ZPUl9TVVBQTElFUy45OTQuMDcvMDMvMjAyNi4uLlVTRC5IAQAAAN62AQADAAAAAAB18QMhm3zeCEMsj3ijfN4IOkNJUS5OWVNFOklCTS5JUV9DVVJSRU5UX1BPUlRfTEVBU0VTLjk5NC4wNy8wMy8yMDI2Li4uVVNELkgBAAAA3rYBAAIAAAAEMTQzMgEIAAAABQAAAAExAQAAAAstMjExMDc2OTM1NQMAAAADMTYwAgAAAAQxMDkwBAAAAAEwBwAAAAgzLzcvMjAyNggAAAAKMTIvMzEvMjAxOQkAAAABMM9YXiGbfN4IXFqUeKN83gg8Q0lRLk5ZU0U6SUJNLklRX0dQUEVfRVhDTF9PUEVSX0xFQVNFUy45OTQuMDcvMDMvMjAyNi4uLlVTRC5IAQAAAN62AQACAAAABTMyMDI4AQgAAAAFAAAAATEBAAAACy0yMTEwNzY5MzU1AwAAAAMxNjACAAAABTQ4OTc0BAAAAAEwBwAAAAgzLzcvMjAyNggAAAAKMTIvMzEvMjAxOQkAAAABMMwCWiGbfN4IgWWleKN83gg/Q0lRLk5ZU0U6SUJNLklRX09QRVJBVElOR19MRUFTRV9QQVlNRU5UUy45OTQuMDcvMDMvMjAyNi4uLlVTRC5IAQAAAN62AQADAAAAAAD7HV4hm3zeCBfbpHijfN4IO0NJUS5OWVNFOklCTS5JUV9SRVNUUl9TVE9DS19DT01QX1RBWC45OTQuMDcvMDMvMjAyNi4uLlVTRC5IAQAAAN62AQADAAAAAACx+IYhm3zeCDKur3ijfN4INkNJUS5OWVNFOklC</t>
  </si>
  <si>
    <t>TS5JUV9ERUZfVEFYX0xJQUJfTFQuOTk0LjA3LzAzLzIwMjYuLi5VU0QuSAEAAADetgEAAgAAAAQ1MjMwAQgAAAAFAAAAATEBAAAACy0yMTEwNzY5MzU1AwAAAAMxNjACAAAABDEwMjcEAAAAATAHAAAACDMvNy8yMDI2CAAAAAoxMi8zMS8yMDE5CQAAAAEwGoBeIZt83giLB5t4o3zeCDBDSVEuTllTRTpJQk0uSVFfSU5WRU5UT1JZLjk5NC4wNy8wMy8yMDI2Li4uVVNELkgBAAAA3rYBAAIAAAAEMTYxOQEIAAAABQAAAAExAQAAAAstMjExMDc2OTM1NQMAAAADMTYwAgAAAAQxMDQzBAAAAAEwBwAAAAgzLzcvMjAyNggAAAAKMTIvMzEvMjAxOQkAAAABMPsdXiGbfN4IiCmheKN83ghCQ0lRLk5ZU0U6SUJNLklRX09QRVJBVElOR19MRUFTRV9MSUFCSUxJVElFUy45OTQuMDcvMDMvMjAyNi4uLlVTRC5IAQAAAN62AQADAAAAAAD7HV4hm3zeCHyetHijfN4IOUNJUS5OWVNFOklCTS5JUV9SRVNUUlVDVFVSRV9TVVBQTEUuOTk0LjA3LzAzLzIwMjYuLi5VU0QuSAEAAADetgEAAwAAAAAAJI4wIpt83ggYd7R4o3zeCDhDSVEuTllTRTpJQk0uSVFfRkVFU19PVEhFUl9JTkNPTUUuOTk0LjA3LzAzLzIwMjYuLi5VU0QuSAEAAADetgEAAwAAAAAA1xgwIpt83gjmk7d4o3zeCCxDSVEuTllTRTpJQk0uSVFfRklMSU5HREFURV9JUy45OTQuMDcvMDMvMjAyNgEAAADetgEABQAAAAoyMi8wMi8yMDIyAKhwZiObfN4IgheyeKN8</t>
  </si>
  <si>
    <t>3ghCQ0lRLk5ZU0U6SUJNLklRX1NBTEVfUFJPQ0VFRFNfUkVOVEFMX0FTU0VUUy45OTQuMDcvMDMvMjAyNi4uLlVTRC5IAQAAAN62AQADAAAAAADm9l0hm3zeCOVkoHijfN4IOUNJUS5OWVNFOklCTS5JUV9TVE9DS19PUFRJT05TX0NPTVAuOTk0LjA3LzAzLzIwMjYuLi5VU0QuSAEAAADetgEAAwAAAAAAsfiGIZt83gihyKp4o3zeCDJDSVEuTllTRTpJQk0uSVFfT1RIRVJfSU5UQU4uOTk0LjA3LzAzLzIwMjYuLi5VU0QuSAEAAADetgEAAgAAAAUxNTIzNQEIAAAABQAAAAExAQAAAAstMjExMDc2OTM1NQMAAAADMTYwAgAAAAQxMDQwBAAAAAEwBwAAAAgzLzcvMjAyNggAAAAKMTIvMzEvMjAxOQkAAAABMM9YXiGbfN4IEbWneKN83ggpQ0lRLk5ZU0U6SUJNLklRX05JLjk5NC4wNy8wMy8yMDI2Li4uVVNELkgBAAAA3rYBAAIAAAAEOTQzMQEIAAAABQAAAAExAQAAAAstMjExMDc2OTM1NQMAAAADMTYwAgAAAAIxNQQAAAABMAcAAAAIMy83LzIwMjYIAAAACjEyLzMxLzIwMTkJAAAAATBTSWYjm3zeCPIaw3ijfN4INkNJUS5OWVNFOklCTS5JUV9TVE9DS19CQVNFRF9TR0EuOTk0LjA3LzAzLzIwMjYuLi5VU0QuSAEAAADetgEAAgAAAAM0MTkBCAAAAAUAAAABMQEAAAALLTIxMTA3NjkzNTUDAAAAAzE2MAIAAAAFMjI2NzkEAAAAATAHAAAACDMvNy8yMDI2CAAAAAoxMi8zMS8yMDE5CQAAAAEwsfiGIZt83ghiAbF4</t>
  </si>
  <si>
    <t>o3zeCEBDSVEuTllTRTpJQk0uSVFfU1RPQ0tfT1BUSU9OU19DT01QX1BSRVRBWC45OTQuMDcvMDMvMjAyNi4uLlVTRC5IAQAAAN62AQADAAAAAACx+IYhm3zeCJnstHijfN4IKUNJUS5OWVNFOklCTS5JUV9TQU1FX1NUT1JFLjk5NC4wNy8wMy8yMDI2AQAAAN62AQADAAAAAADXGDAim3zeCI7tsXijfN4IP0NJUS5OWVNFOklCTS5JUV9PVEhFUl9OT05fT1BFUl9FWFBfU1VQUEwuOTk0LjA3LzAzLzIwMjYuLi5VU0QuSAEAAADetgEAAgAAAAMyNjMBCAAAAAUAAAABMQEAAAALLTIxMTA3NjkzNTUDAAAAAzE2MAIAAAACODUEAAAAATAHAAAACDMvNy8yMDI2CAAAAAoxMi8zMS8yMDE5CQAAAAEwU0lmI5t83gjKTsV4o3zeCD1DSVEuTllTRTpJQk0uSVFfREVGRVJSRURfRk9SRUlHTl9UQVhFUy45OTQuMDcvMDMvMjAyNi4uLlVTRC5IAQAAAN62AQACAAAABC02MzABCAAAAAUAAAABMQEAAAALLTIxMTA3NjkzNTUDAAAAAzE2MAIAAAAEMzA1NQQAAAABMAcAAAAIMy83LzIwMjYIAAAACjEyLzMxLzIwMTkJAAAAATAmQDAim3zeCDPlwXijfN4INENJUS5OWVNFOklCTS5JUV9VTkxFVkVSRURfRkNGLjk5NC4wNy8wMy8yMDI2Li4uVVNELkgBAAAA3rYBAAIAAAAJMTU2NDMuODc1AQgAAAAFAAAAATEBAAAACy0yMTEwNzY5MzU1AwAAAAMxNjACAAAABDQ0MjMEAAAAATAHAAAACDMvNy8yMDI2CAAAAAoxMi8zMS8yMDE5</t>
  </si>
  <si>
    <t>CQAAAAEw+x1eIZt83ghCDMJ4o3zeCDVDSVEuTllTRTpJQk0uSVFfTkVUX1JFTlRBTF9FWFAuOTk0LjA3LzAzLzIwMjYuLi5VU0QuSAEAAADetgEAAwAAAAAAHWcwIpt83gixdbB4o3zeCCdDSVEuTllTRTpJQk0uSVFfQVJfVFVSTlMuOTk0LjA3LzAzLzIwMjYBAAAA3rYBAAIAAAAINi45NDc2MTQBCAAAAAUAAAABMQEAAAALLTIxMTA3NjkzNTUDAAAAAzE2MAIAAAAENDAwMQQAAAABMAcAAAAIMy83LzIwMjYIAAAACjEyLzMxLzIwMTkJAAAAATCFRNkfm3zeCMoYinijfN4IQENJUS5OWVNFOklCTS5JUV9FQklUREFfRVhDTF9PUEVSX0xFQVNFU19DQVBFWF9JTlQuOTk0LjA3LzAzLzIwMjYBAAAA3rYBAAIAAAAIOC40MTY2NjYBCAAAAAUAAAABMQEAAAALLTIxMTA3NjkzNTUDAAAAAzE2MAIAAAAFNDkxNzQEAAAAATAHAAAACDMvNy8yMDI2CAAAAAoxMi8zMS8yMDE5CQAAAAEwzWvZH5t83gjKGIp4o3zeCDFDSVEuTllTRTpJQk0uSVFfVE9UQUxfREVCVF9DQVBJVEFMLjk5NC4wNy8wMy8yMDI2AQAAAN62AQACAAAABzc2LjQ1OTEBCAAAAAUAAAABMQEAAAALLTIxMTA3NjkzNTUDAAAAAzE2MAIAAAAENDE4NgQAAAABMAcAAAAIMy83LzIwMjYIAAAACjEyLzMxLzIwMTkJAAAAATDNa9kfm3zeCMoYinijfN4INUNJUS5OWVNFOklCTS5JUV9BQ0NVTV9BTU9SVF9HVy45OTQuMDcvMDMvMjAyNi4uLlVTRC5IAQAA</t>
  </si>
  <si>
    <t>AN62AQADAAAAAAB18QMhm3zeCEMsj3ijfN4INkNJUS5OWVNFOklCTS5JUV9ORVRfV09SS0lOR19DQVAuOTk0LjA3LzAzLzIwMjYuLi5VU0QuSAEAAADetgEAAgAAAAQyMDI4AQgAAAAFAAAAATEBAAAACy0yMTEwNzY5MzU1AwAAAAMxNjACAAAABDEzMTEEAAAAATAHAAAACDMvNy8yMDI2CAAAAAoxMi8zMS8yMDE5CQAAAAEwu2daIZt83giNjKV4o3zeCC5DSVEuTllTRTpJQk0uSVFfU1RfREVCVC45OTQuMDcvMDMvMjAyNi4uLlVTRC5IAQAAAN62AQACAAAABDEyNzUBCAAAAAUAAAABMQEAAAALLTIxMTA3NjkzNTUDAAAAAzE2MAIAAAAEMTA0NgQAAAABMAcAAAAIMy83LzIwMjYIAAAACjEyLzMxLzIwMTkJAAAAATDPWF4hm3zeCARKk3ijfN4IOkNJUS5OWVNFOklCTS5JUV9JTkNfVEFYX1BBWV9DVVJSRU5ULjk5NC4wNy8wMy8yMDI2Li4uVVNELkgBAAAA3rYBAAIAAAAEMjgzOQEIAAAABQAAAAExAQAAAAstMjExMDc2OTM1NQMAAAADMTYwAgAAAAQxMDk0BAAAAAEwBwAAAAgzLzcvMjAyNggAAAAKMTIvMzEvMjAxOQkAAAABMM9YXiGbfN4IMt6leKN83ggvQ0lRLk5ZU0U6SUJNLklRX0dST1NTX0dXLjk5NC4wNy8wMy8yMDI2Li4uVVNELkgBAAAA3rYBAAMAAAAAAHXxAyGbfN4IdPWZeKN83ggwQ0lRLk5ZU0U6SUJNLklRX05VTUJFUl9BRFJIT0xERVJTLjk5NC4wNy8wMy8yMDI2AQAAAN62AQADAAAAAABe</t>
  </si>
  <si>
    <t>ygMhm3zeCH5Aj3ijfN4IU0NJUS5OWVNFOklCTS5JUV9GSU5BTkNJTkdfT0JMSUdfTk9OX0NVUlJFTlRfRVhDTF9PUEVSX0xFQVNFUy45OTQuMDcvMDMvMjAyNi4uLlVTRC5IAQAAAN62AQACAAAABTU0MTAyAQgAAAAFAAAAATEBAAAACy0yMTEwNzY5MzU1AwAAAAMxNjACAAAABTQ4OTgxBAAAAAEwBwAAAAgzLzcvMjAyNggAAAAKMTIvMzEvMjAxOQkAAAABMLU9WiGbfN4IwI6jeKN83gg1Q0lRLk5ZU0U6SUJNLklRX1RSQURJTkdfQVNTRVRTLjk5NC4wNy8wMy8yMDI2Li4uVVNELkgBAAAA3rYBAAMAAAAAAPsdXiGbfN4IlD2geKN83gg9Q0lRLk5ZU0U6SUJNLklRX1NUT0NLX09QVElPTlNfQ09NUF9UQVguOTk0LjA3LzAzLzIwMjYuLi5VU0QuSAEAAADetgEAAwAAAAAAsfiGIZt83gheha94o3zeCDBDSVEuTllTRTpJQk0uSVFfVEJWX1NIQVJFLjk5NC4wNy8wMy8yMDI2Li4uVVNELkgBAAAA3rYBAAIAAAAKLTU5LjMxMTY2NwEIAAAABQAAAAExAQAAAAstMjExMDc2OTM1NQMAAAADMTYwAgAAAAQ0MTU2BAAAAAEwBwAAAAgzLzcvMjAyNggAAAAKMTIvMzEvMjAxOQkAAAABMMdTWiGbfN4I2xeneKN83ghHQ0lRLk5ZU0U6SUJNLklRX0FTU0VUU19ORVRUSU5HX09USEVSX0FESlVTVE1FTlRTLjk5NC4wNy8wMy8yMDI2Li4uVVNELkgBAAAA3rYBAAMAAAAAAKC2AyGbfN4I1mePeKN83ghEQ0lRLk5ZU0U6SUJN</t>
  </si>
  <si>
    <t>LklRX1RPVEFMX0RFQlRfUkVQQUlEX0VYQ0xfTEVBU0VTLjk5NC4wNy8wMy8yMDI2Li4uVVNELkgBAAAA3rYBAAIAAAAGLTE1NTQxAQgAAAAFAAAAATEBAAAACy0yMTEwNzY5MzU1AwAAAAMxNjACAAAABTQ4OTg2BAAAAAEwBwAAAAgzLzcvMjAyNggAAAAKMTIvMzEvMjAxOQkAAAABMPsdXiGbfN4IxaqpeKN83ghAQ0lRLk5ZU0U6SUJNLklRX1NUT0NLX0JBU0VEX0VYUExPUkVfRFJJTEwuOTk0LjA3LzAzLzIwMjYuLi5VU0QuSAEAAADetgEAAwAAAAAAsfiGIZt83ggWAax4o3zeCDFDSVEuTllTRTpJQk0uSVFfQ1VSUl9UQVhFUy45OTQuMDcvMDMvMjAyNi4uLlVTRC5IAQAAAN62AQACAAAABDE2NDgBCAAAAAUAAAABMQEAAAALLTIxMTA3NjkzNTUDAAAAAzE2MAIAAAAFMzUzODMEAAAAATAHAAAACDMvNy8yMDI2CAAAAAoxMi8zMS8yMDE5CQAAAAEwJkAwIpt83gjj/rV4o3zeCCxDSVEuTllTRTpJQk0uSVFfRUJJVEEuOTk0LjA3LzAzLzIwMjYuLi5VU0QuSAEAAADetgEAAgAAAAQ5Mzg5AQgAAAAFAAAAATEBAAAACy0yMTEwNzY5MzU1AwAAAAMxNjACAAAABjEwMDY4OQQAAAABMAcAAAAIMy83LzIwMjYIAAAACjEyLzMxLzIwMTkJAAAAATCQ8S8im3zeCCg2v3ijfN4INkNJUS5OWVNFOklCTS5JUV9FQklUREFfRVhDTF9TQkMuOTk0LjA3LzAzLzIwMjYuLi5VU0QuSAEAAADetgEAAgAAAAUxNDI3NwEIAAAA</t>
  </si>
  <si>
    <t>BQAAAAExAQAAAAstMjExMDc2OTM1NQMAAAADMTYwAgAAAAUyNDEzNQQAAAABMAcAAAAIMy83LzIwMjYIAAAACjEyLzMxLzIwMTkJAAAAATCocGYjm3zeCCg2v3ijfN4ILkNJUS5OWVNFOklCTS5JUV9ERVBfUlVBLjk5NC4wNy8wMy8yMDI2Li4uVVNELkgBAAAA3rYBAAMAAAAAAPaYiSGbfN4IdU+xeKN83ggzQ0lRLk5ZU0U6SUJNLklRX0VCSVREQV9DQVBFWC45OTQuMDcvMDMvMjAyNi4uLlVTRC5IAQAAAN62AQACAAAABTExMzEyAQgAAAAFAAAAATEBAAAACy0yMTEwNzY5MzU1AwAAAAMxNjACAAAABTM1Mzc5BAAAAAEwBwAAAAgzLzcvMjAyNggAAAAKMTIvMzEvMjAxOQkAAAABMNcYMCKbfN4IBgnBeKN83ghLQ0lRLk5ZU0U6SUJNLklRX0RJU1RSSUJVVEFCTEVfQ0FTSF9QRVJfU0hBUkVfRElMVVRFRC45OTQuMDcvMDMvMjAyNi4uLlVTRC5IAQAAAN62AQADAAAAAACocGYjm3zeCNU3rnijfN4INENJUS5OWVNFOklCTS5JUV9NRVJHRVJfU1VQUExFLjk5NC4wNy8wMy8yMDI2Li4uVVNELkgBAAAA3rYBAAIAAAAELTQyMwEIAAAABQAAAAExAQAAAAstMjExMDc2OTM1NQMAAAADMTYwAgAAAAUyNDQ1NQQAAAABMAcAAAAIMy83LzIwMjYIAAAACjEyLzMxLzIwMTkJAAAAATAkjjAim3zeCGPCrXijfN4IMkNJUS5OWVNFOklCTS5JUV9HQUlOX0FTU0VUUy45OTQuMDcvMDMvMjAyNi4uLlVTRC5IAQAAAN62AQAC</t>
  </si>
  <si>
    <t>AAAAAzc2MgEIAAAABQAAAAExAQAAAAstMjExMDc2OTM1NQMAAAADMTYwAgAAAAI1NgQAAAABMAcAAAAIMy83LzIwMjYIAAAACjEyLzMxLzIwMTkJAAAAATBTSWYjm3zeCEJiv3ijfN4IO0NJUS5OWVNFOklCTS5JUV9JTVBBSVJNRU5UX0dXX1NVUFBMRS45OTQuMDcvMDMvMjAyNi4uLlVTRC5IAQAAAN62AQADAAAAAAAkjjAim3zeCICNxnijfN4INENJUS5OWVNFOklCTS5JUV9FQklUX0VYQ0xfU0JDLjk5NC4wNy8wMy8yMDI2Li4uVVNELkgBAAAA3rYBAAIAAAAEODIxOAEIAAAABQAAAAExAQAAAAstMjExMDc2OTM1NQMAAAADMTYwAgAAAAUyNDEzNAQAAAABMAcAAAAIMy83LzIwMjYIAAAACjEyLzMxLzIwMTkJAAAAATCQ8S8im3zeCAImtnijfN4IMENJUS5OWVNFOklCTS5JUV9UT1RBTF9SRVYuOTk0LjA3LzAzLzIwMjYuLi5VU0QuSAEAAADetgEAAgAAAAU1NzcxNAEIAAAABQAAAAExAQAAAAstMjExMDc2OTM1NQMAAAADMTYwAgAAAAIyOAQAAAABMAcAAAAIMy83LzIwMjYIAAAACjEyLzMxLzIwMTkJAAAAATBNFWYjm3zeCMl1xXijfN4INENJUS5OWVNFOklCTS5JUV9OSV9BVkFJTF9JTkNMLjk5NC4wNy8wMy8yMDI2Li4uVVNELkgBAAAA3rYBAAIAAAAEOTQzMQEIAAAABQAAAAExAQAAAAstMjExMDc2OTM1NQMAAAADMTYwAgAAAAIxNgQAAAABMAcAAAAIMy83LzIwMjYIAAAACjEyLzMxLzIwMTkJAAAA</t>
  </si>
  <si>
    <t>ATCocGYjm3zeCJL/x3ijfN4IOENJUS5OWVNFOklCTS5JUV9ORVRfUkVOVEFMX0VYUF9GTi45OTQuMDcvMDMvMjAyNi4uLlVTRC5IAQAAAN62AQACAAAABDE2MjMBCAAAAAUAAAABMQEAAAALLTIxMTA3NjkzNTUDAAAAAzE2MAIAAAAEMzE3MAQAAAABMAcAAAAIMy83LzIwMjYIAAAACjEyLzMxLzIwMTkJAAAAATAdZzAim3zeCEGNuHijfN4ILUNJUS5OWVNFOklCTS5JUV9HQV9FWFAuOTk0LjA3LzAzLzIwMjYuLi5VU0QuSAEAAADetgEAAwAAAAAAHWcwIpt83gh8nrR4o3zeCD1DSVEuTllTRTpJQk0uSVFfQU5OVV9ESVNUUklCVVRJT05fVU5JVC45OTQuMDcvMDMvMjAyNi4uLlVTRC5IAQAAAN62AQADAAAAAAAdZzAim3zeCOaTt3ijfN4IMENJUS5OWVNFOklCTS5JUV9ESVZFU1RfQ0YuOTk0LjA3LzAzLzIwMjYuLi5VU0QuSAEAAADetgEAAgAAAAQxMDc2AQgAAAAFAAAAATEBAAAACy0yMTEwNzY5MzU1AwAAAAMxNjACAAAABDIwNzcEAAAAATAHAAAACDMvNy8yMDI2CAAAAAoxMi8zMS8yMDE5CQAAAAEwpDaHIZt83gga+al4o3zeCDVDSVEuTllTRTpJQk0uSVFfQVNTRVRTX0xFVkVMXzIuOTk0LjA3LzAzLzIwMjYuLi5VU0QuSAEAAADetgEAAgAAAAQ1Mzk0AKC2AyGbfN4I1mePeKN83gg2Q0lRLk5ZU0U6SUJNLklRX05FVF9ERUJUX0lTU1VFRC45OTQuMDcvMDMvMjAyNi4uLlVTRC5IAQAAAN62AQACAAAA</t>
  </si>
  <si>
    <t>BTE2Mjg0AQgAAAAFAAAAATEBAAAACy0yMTEwNzY5MzU1AwAAAAMxNjACAAAABDIwMDMEAAAAATAHAAAACDMvNy8yMDI2CAAAAAoxMi8zMS8yMDE5CQAAAAEw+x1eIZt83giSPbN4o3zeCDxDSVEuTllTRTpJQk0uSVFfUlVBX0NBUElUQUxfTEVBU0VfTkVULjk5NC4wNy8wMy8yMDI2Li4uVVNELkgBAAAA3rYBAAMAAAAAAMwCWiGbfN4IiwebeKN83gg1Q0lRLk5ZU0U6SUJNLklRX0xPQU5TX0ZPUl9TQUxFLjk5NC4wNy8wMy8yMDI2Li4uVVNELkgBAAAA3rYBAAMAAAAAAPsdXiGbfN4Is5apeKN83gg9Q0lRLk5ZU0U6SUJNLklRX0NBU0hfSU5URVJFU1RfUkVDRUlWRUQuOTk0LjA3LzAzLzIwMjYuLi5VU0QuSAEAAADetgEAAwAAAAAA5vZdIZt83gjGjrZ4o3zeCD9DSVEuTllTRTpJQk0uSVFfSU1QVVRfT1BFUl9MRUFTRV9JTlRfRVhQLjk5NC4wNy8wMy8yMDI2Li4uVVNELkgBAAAA3rYBAAIAAAAJMzA3LjEzNjUyAQgAAAAFAAAAATEBAAAACy0yMTEwNzY5MzU1AwAAAAMxNjACAAAABTIxNjcyBAAAAAEwBwAAAAgzLzcvMjAyNggAAAAKMTIvMzEvMjAxOQkAAAABMCSOMCKbfN4IcbC/eKN83ggyQ0lRLk5ZU0U6SUJNLklRX0lQUkRfU1VQUExFLjk5NC4wNy8wMy8yMDI2Li4uVVNELkgBAAAA3rYBAAMAAAAAACSOMCKbfN4I7vW4eKN83ggrQ0lRLk5ZU0U6SUJNLklRX0NPR1MuOTk0LjA3LzAzLzIwMjYuLi5V</t>
  </si>
  <si>
    <t>U0QuSAEAAADetgEAAgAAAAUyNTQ3NgEIAAAABQAAAAExAQAAAAstMjExMDc2OTM1NQMAAAADMTYwAgAAAAIzNAQAAAABMAcAAAAIMy83LzIwMjYIAAAACjEyLzMxLzIwMTkJAAAAATBNFWYjm3zeCAXhu3ijfN4ILkNJUS5OWVNFOklCTS5JUV9FQklUREFSLjk5NC4wNy8wMy8yMDI2Li4uVVNELkgBAAAA3rYBAAIAAAAFMTUyMjEBCAAAAAUAAAABMQEAAAALLTIxMTA3NjkzNTUDAAAAAzE2MAIAAAAFMjE2NzQEAAAAATAHAAAACDMvNy8yMDI2CAAAAAoxMi8zMS8yMDE5CQAAAAEw1xgwIpt83gjjBsd4o3zeCC1DSVEuTllTRTpJQk0uSVFfRUJJVERBLjk5NC4wNy8wMy8yMDI2Li4uVVNELkgBAAAA3rYBAAIAAAAFMTM1OTgBCAAAAAUAAAABMQEAAAALLTIxMTA3NjkzNTUDAAAAAzE2MAIAAAAENDA1MQQAAAABMAcAAAAIMy83LzIwMjYIAAAACjEyLzMxLzIwMTkJAAAAATCocGYjm3zeCErEv3ijfN4ISUNJUS5OWVNFOklCTS5JUV9QUk9WX0JBRF9ERUJUU19QQVRJRU5UX1NFUlZJQ0VfUkVWLjk5NC4wNy8wMy8yMDI2Li4uVVNELkgBAAAA3rYBAAMAAAAAANcYMCKbfN4IgcnEeKN83gg1Q0lRLk5ZU0U6SUJNLklRX0RJTFVUX0VQU19JTkNMLjk5NC4wNy8wMy8yMDI2Li4uVVNELkgBAAAA3rYBAAIAAAAJMTAuNTU5MzI1AQgAAAAFAAAAATEBAAAACy0yMTEwNzY5MzU1AwAAAAMxNjACAAAAATgEAAAAATAHAAAA</t>
  </si>
  <si>
    <t>CDMvNy8yMDI2CAAAAAoxMi8zMS8yMDE5CQAAAAEwqHBmI5t83ghcAMV4o3zeCDJDSVEuTllTRTpJQk0uSVFfQURWRVJUSVNJTkcuOTk0LjA3LzAzLzIwMjYuLi5VU0QuSAEAAADetgEAAgAAAAQxNTA5AQgAAAAFAAAAATEBAAAACy0yMTEwNzY5MzU1AwAAAAMxNjACAAAABDMwMTMEAAAAATAHAAAACDMvNy8yMDI2CAAAAAoxMi8zMS8yMDE5CQAAAAEwHWcwIpt83gjmk7d4o3zeCDlDSVEuTllTRTpJQk0uSVFfQVNfUkVQT1JURURfRUJJVERBLjk5NC4wNy8wMy8yMDI2Li4uVVNELkgBAAAA3rYBAAMAAAAAANcYMCKbfN4IxQKzeKN83gg4Q0lRLk5ZU0U6SUJNLklRX0dXX0lOVEFOX0FNT1JUX0NGLjk5NC4wNy8wMy8yMDI2Li4uVVNELkgBAAAA3rYBAAIAAAAEMTg1MAEIAAAABQAAAAExAQAAAAstMjExMDc2OTM1NQMAAAADMTYwAgAAAAQyMTgyBAAAAAEwBwAAAAgzLzcvMjAyNggAAAAKMTIvMzEvMjAxOQkAAAABMLH4hiGbfN4I4WSreKN83gg8Q0lRLk5ZU0U6SUJNLklRX1RPVEFMX1JFVl9BU19SRVBPUlRFRC45OTQuMDcvMDMvMjAyNi4uLlVTRC5IAQAAAN62AQACAAAABTU3NzE0AQgAAAAFAAAAATEBAAAACy0yMTEwNzY5MzU1AwAAAAMxNjACAAAAAzMzOQQAAAABMAcAAAAIMy83LzIwMjYIAAAACjEyLzMxLzIwMTkJAAAAATDXGDAim3zeCNdYwHijfN4IMkNJUS5OWVNFOklCTS5JUV9HQUlOX0lOVkVT</t>
  </si>
  <si>
    <t>VC45OTQuMDcvMDMvMjAyNi4uLlVTRC5IAQAAAN62AQADAAAAAABTSWYjm3zeCGlIx3ijfN4IM0NJUS5OWVNFOklCTS5JUV9FQklUQV9FUV9JTkMuOTk0LjA3LzAzLzIwMjYuLi5VU0QuSAEAAADetgEAAgAAAAQ5Mzg5AQgAAAAFAAAAATEBAAAACy0yMTEwNzY5MzU1AwAAAAMxNjACAAAABTIxNjc2BAAAAAEwBwAAAAgzLzcvMjAyNggAAAAKMTIvMzEvMjAxOQkAAAABMJDxLyKbfN4I0JbHeKN83ggvQ0lRLk5ZU0U6SUJNLklRX0RBWVNfUEFZQUJMRV9PVVQuOTk0LjA3LzAzLzIwMjYBAAAA3rYBAAIAAAAJODIuMjU1MzA1AQgAAAAFAAAAATEBAAAACy0yMTEwNzY5MzU1AwAAAAMxNjACAAAABDQxODMEAAAAATAHAAAACDMvNy8yMDI2CAAAAAoxMi8zMS8yMDE5CQAAAAEwzWvZH5t83ghc8Y54o3zeCDZDSVEuTllTRTpJQk0uSVFfVE9UQUxfUkVWX1NIQVJFLjk5NC4wNy8wMy8yMDI2Li4uVVNELkgBAAAA3rYBAAIAAAAJNjUuMDQ5Mjc0AQgAAAAFAAAAATEBAAAACy0yMTEwNzY5MzU1AwAAAAMxNjACAAAABDQzODIEAAAAATAHAAAACDMvNy8yMDI2CAAAAAoxMi8zMS8yMDE5CQAAAAEwqHBmI5t83ghAAcB4o3zeCD1DSVEuTllTRTpJQk0uSVFfQVNTRVRfV1JJVEVET1dOX1NVUFBMRS45OTQuMDcvMDMvMjAyNi4uLlVTRC5IAQAAAN62AQADAAAAAAAkjjAim3zeCLDbsnijfN4INUNJUS5OWVNFOklCTS5JUV9M</t>
  </si>
  <si>
    <t>VF9ERUJUX1JFUEFJRC45OTQuMDcvMDMvMjAyNi4uLlVTRC5IAQAAAN62AQACAAAABi0xMjk0NAEIAAAABQAAAAExAQAAAAstMjExMDc2OTM1NQMAAAADMTYwAgAAAAQyMDM2BAAAAAEwBwAAAAgzLzcvMjAyNggAAAAKMTIvMzEvMjAxOQkAAAABMKQ2hyGbfN4IqY2yeKN83gg4Q0lRLk5ZU0U6SUJNLklRX0FTU0VUU19GQUlSX1ZBTFVFLjk5NC4wNy8wMy8yMDI2Li4uVVNELkgBAAAA3rYBAAIAAAAENTgyMQCgtgMhm3zeCDZTmHijfN4IMUNJUS5OWVNFOklCTS5JUV9BVkdfVEVNUF9FTVBMT1lFRVMuOTk0LjA3LzAzLzIwMjYBAAAA3rYBAAIAAAAFMjE2MDABCAAAAAUAAAABMQEAAAALLTIxMTA3NjkzNTUDAAAAAzE2MAIAAAAFMjQ2NzUEAAAAATAHAAAACDMvNy8yMDI2CAAAAAoxMi8zMS8yMDE5CQAAAAEwXsoDIZt83gjLZ6N4o3zeCDFDSVEuTllTRTpJQk0uSVFfQ0FTSF9UQVhFUy45OTQuMDcvMDMvMjAyNi4uLlVTRC5IAQAAAN62AQACAAAABDIwOTEBCAAAAAUAAAABMQEAAAALLTIxMTA3NjkzNTUDAAAAAzE2MAIAAAAEMzA1MwQAAAABMAcAAAAIMy83LzIwMjYIAAAACjEyLzMxLzIwMTkJAAAAATDm9l0hm3zeCBfbpHijfN4ILENJUS5OWVNFOklCTS5JUV9OSV9DRi45OTQuMDcvMDMvMjAyNi4uLlVTRC5IAQAAAN62AQACAAAABDk0MzEBCAAAAAUAAAABMQEAAAALLTIxMTA3NjkzNTUDAAAAAzE2MAIA</t>
  </si>
  <si>
    <t>AAAEMjE1MAQAAAABMAcAAAAIMy83LzIwMjYIAAAACjEyLzMxLzIwMTkJAAAAATCx+IYhm3zeCJnstHijfN4IQkNJUS5OWVNFOklCTS5JUV9SRVNUUklDVEVEX0NBU0hfTk9OX0NVUlJFTlQuOTk0LjA3LzAzLzIwMjYuLi5VU0QuSAEAAADetgEAAwAAAAAAXsoDIZt83ggnto94o3zeCDFDSVEuTllTRTpJQk0uSVFfVE9UQUxfREVCVC45OTQuMDcvMDMvMjAyNi4uLlVTRC5IAQAAAN62AQACAAAABTY4MTU4AQgAAAAFAAAAATEBAAAACy0yMTEwNzY5MzU1AwAAAAMxNjACAAAABDQxNzMEAAAAATAHAAAACDMvNy8yMDI2CAAAAAoxMi8zMS8yMDE5CQAAAAEwx1NaIZt83gj/Ap54o3zeCDZDSVEuTllTRTpJQk0uSVFfVE9UQUxfTElBQl9UT1RBTF9BU1NFVFMuOTk0LjA3LzAzLzIwMjYBAAAA3rYBAAIAAAAHODYuMjEwOQEIAAAABQAAAAExAQAAAAstMjExMDc2OTM1NQMAAAADMTYwAgAAAAQ0MTg4BAAAAAEwBwAAAAgzLzcvMjAyNggAAAAKMTIvMzEvMjAxOQkAAAABMM1r2R+bfN4IXPGOeKN83gguQ0lRLk5ZU0U6SUJNLklRX05FVF9ERUJUX0VCSVREQS45OTQuMDcvMDMvMjAyNgEAAADetgEAAgAAAAgzLjg5NTI3NgEIAAAABQAAAAExAQAAAAstMjExMDc2OTM1NQMAAAADMTYwAgAAAAQ0MTkzBAAAAAEwBwAAAAgzLzcvMjAyNggAAAAKMTIvMzEvMjAxOQkAAAABMM1r2R+bfN4IXPGOeKN83ggwQ0lRLk5ZU0U6</t>
  </si>
  <si>
    <t>SUJNLklRX1RPVEFMX0RFQlRfRVFVSVRZLjk5NC4wNy8wMy8yMDI2AQAAAN62AQACAAAACDMyNC43OTM5AQgAAAAFAAAAATEBAAAACy0yMTEwNzY5MzU1AwAAAAMxNjACAAAABDQwMzQEAAAAATAHAAAACDMvNy8yMDI2CAAAAAoxMi8zMS8yMDE5CQAAAAEwzWvZH5t83ghc8Y54o3zeCC9DSVEuTllTRTpJQk0uSVFfU09GVFdBUkUuOTk0LjA3LzAzLzIwMjYuLi5VU0QuSAEAAADetgEAAwAAAAAAu2daIZt83ggZLZJ4o3zeCDZDSVEuTllTRTpJQk0uSVFfRklOX0RJVl9MSUFCX0xULjk5NC4wNy8wMy8yMDI2Li4uVVNELkgBAAAA3rYBAAMAAAAAABqAXiGbfN4IfJ60eKN83ggxQ0lRLk5ZU0U6SUJNLklRX1RPVEFMX0xJQUIuOTk0LjA3LzAzLzIwMjYuLi5VU0QuSAEAAADetgEAAgAAAAYxMzEyMDEBCAAAAAUAAAABMQEAAAALLTIxMTA3NjkzNTUDAAAAAzE2MAIAAAAEMTI3NgQAAAABMAcAAAAIMy83LzIwMjYIAAAACjEyLzMxLzIwMTkJAAAAATDMAlohm3zeCJIEnXijfN4IL0NJUS5OWVNFOklCTS5JUV9HV19JTlRBTi45OTQuMDcvMDMvMjAyNi4uLlVTRC5IAQAAAN62AQACAAAABTczNDU3AQgAAAAFAAAAATEBAAAACy0yMTEwNzY5MzU1AwAAAAMxNjACAAAABTM1MzgxBAAAAAEwBwAAAAgzLzcvMjAyNggAAAAKMTIvMzEvMjAxOQkAAAABMMdTWiGbfN4IlhyaeKN83ggyQ0lRLk5ZU0U6SUJNLklRX1BSRVBB</t>
  </si>
  <si>
    <t>SURfRVhQLjk5NC4wNy8wMy8yMDI2Li4uVVNELkgBAAAA3rYBAAIAAAAEMTQ2MAEIAAAABQAAAAExAQAAAAstMjExMDc2OTM1NQMAAAADMTYwAgAAAAQxMjEyBAAAAAEwBwAAAAgzLzcvMjAyNggAAAAKMTIvMzEvMjAxOQkAAAABMPsdXiGbfN4I5VWbeKN83gg1Q0lRLk5ZU0U6SUJNLklRX0dBSU5fQVNTRVRTX0NGLjk5NC4wNy8wMy8yMDI2Li4uVVNELkgBAAAA3rYBAAIAAAAFLTEwOTYBCAAAAAUAAAABMQEAAAALLTIxMTA3NjkzNTUDAAAAAzE2MAIAAAAEMjAyNgQAAAABMAcAAAAIMy83LzIwMjYIAAAACjEyLzMxLzIwMTkJAAAAATDTH4chm3zeCACMs3ijfN4IMENJUS5OWVNFOklCTS5JUV9PVEhFUl9JTlYuOTk0LjA3LzAzLzIwMjYuLi5VU0QuSAEAAADetgEAAwAAAAAAu2daIZt83giWHJp4o3zeCDZDSVEuTllTRTpJQk0uSVFfUkVTVFJJQ1RFRF9DQVNILjk5NC4wNy8wMy8yMDI2Li4uVVNELkgBAAAA3rYBAAIAAAADMTQxAQgAAAAFAAAAATEBAAAACy0yMTEwNzY5MzU1AwAAAAMxNjACAAAABDExMDQEAAAAATAHAAAACDMvNy8yMDI2CAAAAAoxMi8zMS8yMDE5CQAAAAEw+x1eIZt83ghcWpR4o3zeCDVDSVEuTllTRTpJQk0uSVFfU1RfTk9URV9SRUNFSVYuOTk0LjA3LzAzLzIwMjYuLi5VU0QuSAEAAADetgEAAwAAAAAA+x1eIZt83gjX0Kh4o3zeCD9DSVEuTllTRTpJQk0uSVFfQU1PUlRfU09GVFdB</t>
  </si>
  <si>
    <t>UkVfQVNTRVRTX0NGLjk5NC4wNy8wMy8yMDI2Li4uVVNELkgBAAAA3rYBAAMAAAAAAOb2XSGbfN4I8mSzeKN83gg5Q0lRLk5ZU0U6SUJNLklRX0RJU1RSSUJVVEFCTEVfQ0FTSC45OTQuMDcvMDMvMjAyNi4uLlVTRC5IAQAAAN62AQADAAAAAAAmQDAim3zeCMZvx3ijfN4INUNJUS5OWVNFOklCTS5JUV9FQklUQV9FWENMX1NCQy45OTQuMDcvMDMvMjAyNi4uLlVTRC5IAQAAAN62AQACAAAABTEwMDY4AQgAAAAFAAAAATEBAAAACy0yMTEwNzY5MzU1AwAAAAMxNjACAAAABTI0MTM2BAAAAAEwBwAAAAgzLzcvMjAyNggAAAAKMTIvMzEvMjAxOQkAAAABMNcYMCKbfN4ITES5eKN83ghAQ0lRLk5ZU0U6SUJNLklRX05PTlJFQ1VSUklOR19JTkNPTUVfVEFYRVMuOTk0LjA3LzAzLzIwMjYuLi5VU0QuSAEAAADetgEAAgAAAAMxNDYBCAAAAAUAAAABMQEAAAALLTIxMTA3NjkzNTUDAAAAAzE2MAIAAAAFNDg4MzkEAAAAATAHAAAACDMvNy8yMDI2CAAAAAoxMi8zMS8yMDE5CQAAAAEwJkAwIpt83gjmk7d4o3zeCDhDSVEuTllTRTpJQk0uSVFfQ1VSUkVOVF9QT1JUX0RFQlQuOTk0LjA3LzAzLzIwMjYuLi5VU0QuSAEAAADetgEAAgAAAAQ3NDcwAQgAAAAFAAAAATEBAAAACy0yMTEwNzY5MzU1AwAAAAMxNjACAAAABDEyOTcEAAAAATAHAAAACDMvNy8yMDI2CAAAAAoxMi8zMS8yMDE5CQAAAAEwz1heIZt83ghYXq94o3ze</t>
  </si>
  <si>
    <t>CDhDSVEuTllTRTpJQk0uSVFfU1BFQ0lBTF9ESVZfU0hBUkUuOTk0LjA3LzAzLzIwMjYuLi5VU0QuSAEAAADetgEAAwAAAAAAqHBmI5t83ghcAMV4o3zeCC1DSVEuTllTRTpJQk0uSVFfUkVTVEFURU1FTlRfSVMuOTk0LjA3LzAzLzIwMjYBAAAA3rYBAAMAAAACUkQAHWcwIpt83giBycR4o3zeCCtDSVEuTllTRTpJQk0uSVFfTEFORC45OTQuMDcvMDMvMjAyNi4uLlVTRC5IAQAAAN62AQACAAAAAzM2NQEIAAAABQAAAAExAQAAAAstMjExMDc2OTM1NQMAAAADMTYwAgAAAAQzMDk4BAAAAAEwBwAAAAgzLzcvMjAyNggAAAAKMTIvMzEvMjAxOQkAAAABMLtnWiGbfN4I7I6PeKN83gg1Q0lRLk5ZU0U6SUJNLklRX0FTU0VUU19MRVZFTF8xLjk5NC4wNy8wMy8yMDI2Li4uVVNELkgBAAAA3rYBAAIAAAADNDI3AJ+PAyGbfN4IbaKceKN83gg8Q0lRLk5ZU0U6SUJNLklRX0RFQlRfRVFVSVZfT1BFUl9MRUFTRS45OTQuMDcvMDMvMjAyNi4uLlVTRC5IAQAAAN62AQACAAAABTEyOTg0AQgAAAAFAAAAATEBAAAACy0yMTEwNzY5MzU1AwAAAAMxNjACAAAABTIxNjcxBAAAAAEwBwAAAAgzLzcvMjAyNggAAAAKMTIvMzEvMjAxOQkAAAABMF7KAyGbfN4IdPWZeKN83gg8Q0lRLk5ZU0U6SUJNLklRX05QUEVfRVhDTF9PUEVSX0xFQVNFUy45OTQuMDcvMDMvMjAyNi4uLlVTRC5IAQAAAN62AQACAAAABTEwMDEwAQgAAAAFAAAA</t>
  </si>
  <si>
    <t>ATEBAAAACy0yMTEwNzY5MzU1AwAAAAMxNjACAAAABTQ4OTc2BAAAAAEwBwAAAAgzLzcvMjAyNggAAAAKMTIvMzEvMjAxOQkAAAABMMwCWiGbfN4IEMieeKN83ghNQ0lRLk5ZU0U6SUJNLklRX0NVUlJFTlRfUE9SVElPTl9PUEVSX0xFQVNFX0xJQUJJTElUSUVTLjk5NC4wNy8wMy8yMDI2Li4uVVNELkgBAAAA3rYBAAIAAAAEMTM4MAEIAAAABQAAAAExAQAAAAstMjExMDc2OTM1NQMAAAADMTYwAgAAAAU0ODM4NQQAAAABMAcAAAAIMy83LzIwMjYIAAAACjEyLzMxLzIwMTkJAAAAATDMAlohm3zeCNeMkXijfN4IOUNJUS5OWVNFOklCTS5JUV9JTlZFU1RfU0VDVVJJVFlfQ0YuOTk0LjA3LzAzLzIwMjYuLi5VU0QuSAEAAADetgEAAgAAAAMyNjgBCAAAAAUAAAABMQEAAAALLTIxMTA3NjkzNTUDAAAAAzE2MAIAAAAEMjAyNwQAAAABMAcAAAAIMy83LzIwMjYIAAAACjEyLzMxLzIwMTkJAAAAATCkNochm3zeCIvFtHijfN4INENJUS5OWVNFOklCTS5JUV9ET19GSU5BTkNFX0NGLjk5NC4wNy8wMy8yMDI2Li4uVVNELkgBAAAA3rYBAAMAAAAAAPsdXiGbfN4IIdyneKN83gg4Q0lRLk5ZU0U6SUJNLklRX1RPVEFMX09VVFNUQU5ESU5HX0JTX0RBVEUuOTk0LjA3LzAzLzIwMjYBAAAA3rYBAAIAAAAKODg3LjExMDQ1NAEEAAAABQAAAAE1AQAAAAstMjExMDc2OTM1NQIAAAAFMjQxNTIGAAAAATC1PVohm3zeCOZAknij</t>
  </si>
  <si>
    <t>fN4IMUNJUS5OWVNFOklCTS5JUV9DQVNIX1NIQVJFLjk5NC4wNy8wMy8yMDI2Li4uVVNELkgBAAAA3rYBAAIAAAAHOS4yMTE5MwEIAAAABQAAAAExAQAAAAstMjExMDc2OTM1NQMAAAADMTYwAgAAAAQ0MzgxBAAAAAEwBwAAAAgzLzcvMjAyNggAAAAKMTIvMzEvMjAxOQkAAAABMMdTWiGbfN4IJdmTeKN83ggwQ0lRLk5ZU0U6SUJNLklRX0xUX0lOVkVTVC45OTQuMDcvMDMvMjAyNi4uLlVTRC5IAQAAAN62AQACAAAAAzIyMgEIAAAABQAAAAExAQAAAAstMjExMDc2OTM1NQMAAAADMTYwAgAAAAQxMDU0BAAAAAEwBwAAAAgzLzcvMjAyNggAAAAKMTIvMzEvMjAxOQkAAAABMM9YXiGbfN4IH++WeKN83gg2Q0lRLk5ZU0U6SUJNLklRX1NBTEVTX01BUktFVElORy45OTQuMDcvMDMvMjAyNi4uLlVTRC5IAQAAAN62AQACAAAABDE1MDkBCAAAAAUAAAABMQEAAAALLTIxMTA3NjkzNTUDAAAAAzE2MAIAAAAFMjE1NjEEAAAAATAHAAAACDMvNy8yMDI2CAAAAAoxMi8zMS8yMDE5CQAAAAEwHWcwIpt83gjenMV4o3zeCDVDSVEuTllTRTpJQk0uSVFfU1RPQ0tfQkFTRURfQ0YuOTk0LjA3LzAzLzIwMjYuLi5VU0QuSAEAAADetgEAAgAAAAM2NzkBCAAAAAUAAAABMQEAAAALLTIxMTA3NjkzNTUDAAAAAzE2MAIAAAAEMjEyNwQAAAABMAcAAAAIMy83LzIwMjYIAAAACjEyLzMxLzIwMTkJAAAAATDTH4chm3zeCNCwtXijfN4I</t>
  </si>
  <si>
    <t>OkNJUS5OWVNFOklCTS5JUV9MRUdBTF9TRVRUTEVfU1VQUExFLjk5NC4wNy8wMy8yMDI2Li4uVVNELkgBAAAA3rYBAAMAAAAAACSOMCKbfN4I0JbHeKN83gg+Q0lRLk5ZU0U6SUJNLklRX0VCSVREQVJfRVFfSU5DX0VYQ0xfU0JDLjk5NC4wNy8wMy8yMDI2Li4uVVNELkgBAAAA3rYBAAIAAAAFMTU5MDABCAAAAAUAAAABMQEAAAALLTIxMTA3NjkzNTUDAAAAAzE2MAIAAAAFMjQxMzMEAAAAATAHAAAACDMvNy8yMDI2CAAAAAoxMi8zMS8yMDE5CQAAAAEw1xgwIpt83ghR/K94o3zeCDtDSVEuTllTRTpJQk0uSVFfT1RIRVJfVU5VU1VBTF9TVVBQTEUuOTk0LjA3LzAzLzIwMjYuLi5VU0QuSAEAAADetgEAAwAAAAAAJI4wIpt83gjGb8d4o3zeCDJDSVEuTllTRTpJQk0uSVFfRUJJVF9FUV9JTkMuOTk0LjA3LzAzLzIwMjYuLi5VU0QuSAEAAADetgEAAgAAAAQ3NTM5AQgAAAAFAAAAATEBAAAACy0yMTEwNzY5MzU1AwAAAAMxNjACAAAABTIxNjc1BAAAAAEwBwAAAAgzLzcvMjAyNggAAAAKMTIvMzEvMjAxOQkAAAABMKuXZiObfN4I11jAeKN83ggsQ0lRLk5ZU0U6SUJNLklRX0NBUEVYX1BDVF9SRVYuOTk0LjA3LzAzLzIwMjYBAAAA3rYBAAIAAAAGMy45NjA5AQgAAAAFAAAAATEBAAAACy0yMTEwNzY5MzU1AwAAAAMxNjACAAAABTM1MzgwBAAAAAEwBwAAAAgzLzcvMjAyNggAAAAKMTIvMzEvMjAxOQkAAAABMOdS</t>
  </si>
  <si>
    <t>+x+bfN4IXPGOeKN83ggxQ0lRLk5ZU0U6SUJNLklRX0VQU18xWVJfQU5OX0dST1dUSC45OTQuMDcvMDMvMjAyNgEAAADetgEAAgAAAAgtMTUuOTE1MQEIAAAABQAAAAExAQAAAAstMjExMDc2OTM1NQMAAAADMTYwAgAAAAQ0MjAwBAAAAAEwBwAAAAgzLzcvMjAyNggAAAAKMTIvMzEvMjAxOQkAAAABMM1r2R+bfN4IyvGJeKN83gg8Q0lRLk5ZU0U6SUJNLklRX0xFQVNFSE9MRF9JTVBST1ZFTUVOVC45OTQuMDcvMDMvMjAyNi4uLlVTRC5IAQAAAN62AQADAAAAAAC7Z1ohm3zeCNZnj3ijfN4IKUNJUS5OWVNFOklCTS5JUV9SRS45OTQuMDcvMDMvMjAyNi4uLlVTRC5IAQAAAN62AQACAAAABjE2Mjk1NAEIAAAABQAAAAExAQAAAAstMjExMDc2OTM1NQMAAAADMTYwAgAAAAQxMjIyBAAAAAEwBwAAAAgzLzcvMjAyNggAAAAKMTIvMzEvMjAxOQkAAAABMMwCWiGbfN4I14yReKN83ggzQ0lRLk5ZU0U6SUJNLklRX1RPVEFMX0VRVUlUWS45OTQuMDcvMDMvMjAyNi4uLlVTRC5IAQAAAN62AQACAAAABTIwOTg1AQgAAAAFAAAAATEBAAAACy0yMTEwNzY5MzU1AwAAAAMxNjACAAAABDEyNzUEAAAAATAHAAAACDMvNy8yMDI2CAAAAAoxMi8zMS8yMDE5CQAAAAEwzAJaIZt83ggVKp54o3zeCDlDSVEuTllTRTpJQk0uSVFfRklOX0RJVl9DQVNIX0VRVUlWLjk5NC4wNy8wMy8yMDI2Li4uVVNELkgBAAAA3rYBAAMAAAAAAF7K</t>
  </si>
  <si>
    <t>AyGbfN4IfkCPeKN83gg3Q0lRLk5ZU0U6SUJNLklRX0NIQU5HRV9JTlZFTlRPUlkuOTk0LjA3LzAzLzIwMjYuLi5VU0QuSAEAAADetgEAAgAAAAI2NwEIAAAABQAAAAExAQAAAAstMjExMDc2OTM1NQMAAAADMTYwAgAAAAQyMDk5BAAAAAEwBwAAAAgzLzcvMjAyNggAAAAKMTIvMzEvMjAxOQkAAAABMKQ2hyGbfN4IsKKmeKN83gg7Q0lRLk5ZU0U6SUJNLklRX1NUT0NLX0JBU0VEX0NPTVBfVEFYLjk5NC4wNy8wMy8yMDI2Li4uVVNELkgBAAAA3rYBAAIAAAAELTE0MwCx+IYhm3zeCPTArnijfN4ILkNJUS5OWVNFOklCTS5JUV9SVUFfTkVULjk5NC4wNy8wMy8yMDI2Li4uVVNELkgBAAAA3rYBAAMAAAAAAMwCWiGbfN4IgWWleKN83gg6Q0lRLk5ZU0U6SUJNLklRX01JTk9SSVRZX0lOVF9SRURFRU0uOTk0LjA3LzAzLzIwMjYuLi5VU0QuSAEAAADetgEAAwAAAAAAu2daIZt83ggQLZx4o3zeCENDSVEuTllTRTpJQk0uSVFfREFfU1VQUExfQ0ZfRVhDTF9PUEVSX0xFQVNFUy45OTQuMDcvMDMvMjAyNi4uLlVTRC5IAQAAAN62AQACAAAABDQyMDkBCAAAAAUAAAABMQEAAAALLTIxMTA3NjkzNTUDAAAAAzE2MAIAAAAFNDg5ODMEAAAAATAHAAAACDMvNy8yMDI2CAAAAAoxMi8zMS8yMDE5CQAAAAEw9piJIZt83gjmma54o3zeCD1DSVEuTllTRTpJQk0uSVFfREFfQ0ZfRVhDTF9PUEVSX0xFQVNFUy45OTQuMDcvMDMv</t>
  </si>
  <si>
    <t>MjAyNi4uLlVTRC5IAQAAAN62AQACAAAABDYwNTkBCAAAAAUAAAABMQEAAAALLTIxMTA3NjkzNTUDAAAAAzE2MAIAAAAFNDg5ODUEAAAAATAHAAAACDMvNy8yMDI2CAAAAAoxMi8zMS8yMDE5CQAAAAEw9piJIZt83gioUqd4o3zeCDlDSVEuTllTRTpJQk0uSVFfR1JPU1NfSU5UQU5fQVNTRVRTLjk5NC4wNy8wMy8yMDI2Li4uVVNELkgBAAAA3rYBAAIAAAAFMTc1MzgBCAAAAAUAAAABMQEAAAALLTIxMTA3NjkzNTUDAAAAAzE2MAIAAAAFMjQyOTMEAAAAATAHAAAACDMvNy8yMDI2CAAAAAoxMi8zMS8yMDE5CQAAAAEwdfEDIZt83gjDBZJ4o3zeCDxDSVEuTllTRTpJQk0uSVFfSU1QVVRfT1BFUl9MRUFTRV9ERVBSLjk5NC4wNy8wMy8yMDI2Li4uVVNELkgBAAAA3rYBAAIAAAAKMTMxNS44NjM0OAEIAAAABQAAAAExAQAAAAstMjExMDc2OTM1NQMAAAADMTYwAgAAAAUyMTY3MwQAAAABMAcAAAAIMy83LzIwMjYIAAAACjEyLzMxLzIwMTkJAAAAATAkjjAim3zeCGUosXijfN4IOkNJUS5OWVNFOklCTS5JUV9BRF9FWENMX09QRVJfTEVBU0VTLjk5NC4wNy8wMy8yMDI2Li4uVVNELkgBAAAA3rYBAAIAAAAGLTIyMDE4AQgAAAAFAAAAATEBAAAACy0yMTEwNzY5MzU1AwAAAAMxNjACAAAABTQ4OTc1BAAAAAEwBwAAAAgzLzcvMjAyNggAAAAKMTIvMzEvMjAxOQkAAAABMMwCWiGbfN4IoSOWeKN83ggyQ0lRLk5ZU0U6</t>
  </si>
  <si>
    <t>SUJNLklRX1BSRUZfRElWX0NGLjk5NC4wNy8wMy8yMDI2Li4uVVNELkgBAAAA3rYBAAMAAAAAAPBdhyGbfN4I7YugeKN83gg9Q0lRLk5ZU0U6SUJNLklRX0VCSVREQV9FUV9JTkNfRVhDTF9TQkMuOTk0LjA3LzAzLzIwMjYuLi5VU0QuSAEAAADetgEAAgAAAAUxNDI3NwEIAAAABQAAAAExAQAAAAstMjExMDc2OTM1NQMAAAADMTYwAgAAAAUyNDEzMQQAAAABMAcAAAAIMy83LzIwMjYIAAAACjEyLzMxLzIwMTkJAAAAATCocGYjm3zeCFwAxXijfN4INUNJUS5OWVNFOklCTS5JUV9CQVNJQ19FUFNfSU5DTC45OTQuMDcvMDMvMjAyNi4uLlVTRC5IAQAAAN62AQACAAAACTEwLjYyOTY1MQEIAAAABQAAAAExAQAAAAstMjExMDc2OTM1NQMAAAADMTYwAgAAAAE5BAAAAAEwBwAAAAgzLzcvMjAyNggAAAAKMTIvMzEvMjAxOQkAAAABMKhwZiObfN4IMbu3eKN83gg1Q0lRLk5ZU0U6SUJNLklRX1NUT0NLX0JBU0VEX1NNLjk5NC4wNy8wMy8yMDI2Li4uVVNELkgBAAAA3rYBAAMAAAAAACSOMCKbfN4IFgGseKN83ggqQ0lRLk5ZU0U6SUJNLklRX1FVSUNLX1JBVElPLjk5NC4wNy8wMy8yMDI2AQAAAN62AQACAAAABzAuODc4NzMBCAAAAAUAAAABMQEAAAALLTIxMTA3NjkzNTUDAAAAAzE2MAIAAAAENDEyMQQAAAABMAcAAAAIMy83LzIwMjYIAAAACjEyLzMxLzIwMTkJAAAAATCFRNkfm3zeCFzxjnijfN4ILENJUS5OWVNF</t>
  </si>
  <si>
    <t>OklCTS5JUV9SRVRVUk5fQVNTRVRTLjk5NC4wNy8wMy8yMDI2AQAAAN62AQACAAAABjMuNDE5NwEIAAAABQAAAAExAQAAAAstMjExMDc2OTM1NQMAAAADMTYwAgAAAAQ0MTc4BAAAAAEwBwAAAAgzLzcvMjAyNggAAAAKMTIvMzEvMjAxOQkAAAABMBM/+x+bfN4IXPGOeKN83ggxQ0lRLk5ZU0U6SUJNLklRX0RBWVNfSU5WRU5UT1JZX09VVC45OTQuMDcvMDMvMjAyNgEAAADetgEAAgAAAAgyMy42NDY4OQEIAAAABQAAAAExAQAAAAstMjExMDc2OTM1NQMAAAADMTYwAgAAAAQ0MDM1BAAAAAEwBwAAAAgzLzcvMjAyNggAAAAKMTIvMzEvMjAxOQkAAAABMM1r2R+bfN4IyhiKeKN83gguQ0lRLk5ZU0U6SUJNLklRX1RPVEFMX0VNUExPWUVFUy45OTQuMDcvMDMvMjAyNgEAAADetgEAAgAAAAYzNTI2MDAAXsoDIZt83gjWZ494o3zeCDxDSVEuTllTRTpJQk0uSVFfUkVTVFJJQ1RFRF9DQVNIX1RPVEFMLjk5NC4wNy8wMy8yMDI2Li4uVVNELkgBAAAA3rYBAAIAAAADMTQxAQgAAAAFAAAAATEBAAAACy0yMTEwNzY5MzU1AwAAAAMxNjACAAAABTI0MTkyBAAAAAEwBwAAAAgzLzcvMjAyNggAAAAKMTIvMzEvMjAxOQkAAAABMF7KAyGbfN4IfkCPeKN83gg9Q0lRLk5ZU0U6SUJNLklRX0NPTlRJTkdFTlRfTElBQklMSVRJRVMuOTk0LjA3LzAzLzIwMjYuLi5VU0QuSAEAAADetgEAAwAAAAAAdfEDIZt83gjX0Kh4o3zeCCZD</t>
  </si>
  <si>
    <t>SVEuTllTRTpJQk0uSVFfR0FBUF9DRi45OTQuMDcvMDMvMjAyNgEAAADetgEAAwAAAAdVUyBHQUFQAPsdXiGbfN4IlD2geKN83gg4Q0lRLk5ZU0U6SUJNLklRX1RPVEFMX09QRVJfTEVBU0VTLjk5NC4wNy8wMy8yMDI2Li4uVVNELkgBAAAA3rYBAAIAAAAENTI1OQEIAAAABQAAAAExAQAAAAstMjExMDc2OTM1NQMAAAADMTYwAgAAAAU0ODk3OAQAAAABMAcAAAAIMy83LzIwMjYIAAAACjEyLzMxLzIwMTkJAAAAATC1PVohm3zeCO/7knijfN4IK0NJUS5OWVNFOklCTS5JUV9BUElDLjk5NC4wNy8wMy8yMDI2Li4uVVNELkgBAAAA3rYBAAMAAAAAAMwCWiGbfN4InqGYeKN83ggwQ0lRLk5ZU0U6SUJNLklRX1NUX0lOVkVTVC45OTQuMDcvMDMvMjAyNi4uLlVTRC5IAQAAAN62AQACAAAAAzY5NgEIAAAABQAAAAExAQAAAAstMjExMDc2OTM1NQMAAAADMTYwAgAAAAQxMDY5BAAAAAEwBwAAAAgzLzcvMjAyNggAAAAKMTIvMzEvMjAxOQkAAAABMPsdXiGbfN4IEj2leKN83ggqQ0lRLk5ZU0U6SUJNLklRX1RCVi45OTQuMDcvMDMvMjAyNi4uLlVTRC5IAQAAAN62AQACAAAABi01MjYxNgEIAAAABQAAAAExAQAAAAstMjExMDc2OTM1NQMAAAADMTYwAgAAAAQxMzEwBAAAAAEwBwAAAAgzLzcvMjAyNggAAAAKMTIvMzEvMjAxOQkAAAABMMdTWiGbfN4IEj2leKN83gg9Q0lRLk5ZU0U6SUJNLklRX1RPVEFMX0RFQlRfTk9O</t>
  </si>
  <si>
    <t>X0NVUlJFTlQuOTk0LjA3LzAzLzIwMjYuLi5VU0QuSAEAAADetgEAAgAAAAU1Nzk4MQEIAAAABQAAAAExAQAAAAstMjExMDc2OTM1NQMAAAADMTYwAgAAAAUyNTIyNAQAAAABMAcAAAAIMy83LzIwMjYIAAAACjEyLzMxLzIwMTkJAAAAATDHU1ohm3zeCAd7tnijfN4IO0NJUS5OWVNFOklCTS5JUV9GSU5fRElWX0RFQlRfQ1VSUkVOVC45OTQuMDcvMDMvMjAyNi4uLlVTRC5IAQAAAN62AQADAAAAAADPWF4hm3zeCKErnXijfN4IKUNJUS5OWVNFOklCTS5JUV9BRS45OTQuMDcvMDMvMjAyNi4uLlVTRC5IAQAAAN62AQACAAAABDczNjkBCAAAAAUAAAABMQEAAAALLTIxMTA3NjkzNTUDAAAAAzE2MAIAAAAEMTAxNgQAAAABMAcAAAAIMy83LzIwMjYIAAAACjEyLzMxLzIwMTkJAAAAATDPWF4hm3zeCN4um3ijfN4IOkNJUS5OWVNFOklCTS5JUV9TQUxFX1JFQUxfRVNUQVRFX0NGLjk5NC4wNy8wMy8yMDI2Li4uVVNELkgBAAAA3rYBAAMAAAAAAKQ2hyGbfN4IezmteKN83gg+Q0lRLk5ZU0U6SUJNLklRX1JFU1RSX1NUT0NLX0NPTVBfUFJFVEFYLjk5NC4wNy8wMy8yMDI2Li4uVVNELkgBAAAA3rYBAAMAAAAAALH4hiGbfN4I3de1eKN83ggwQ0lRLk5ZU0U6SUJNLklRX0NIQU5HRV9BUC45OTQuMDcvMDMvMjAyNi4uLlVTRC5IAQAAAN62AQACAAAABC01MDMBCAAAAAUAAAABMQEAAAALLTIxMTA3NjkzNTUDAAAAAzE2</t>
  </si>
  <si>
    <t>MAIAAAAEMjAxNwQAAAABMAcAAAAIMy83LzIwMjYIAAAACjEyLzMxLzIwMTkJAAAAATCkNochm3zeCFN5oXijfN4ILkNJUS5OWVNFOklCTS5JUV9OSV9TRkFTLjk5NC4wNy8wMy8yMDI2Li4uVVNELkgBAAAA3rYBAAMAAAAAANcYMCKbfN4IQY24eKN83ggyQ0lRLk5ZU0U6SUJNLklRX0ZJTl9ESVZfRVhQLjk5NC4wNy8wMy8yMDI2Li4uVVNELkgBAAAA3rYBAAIAAAADNzA0AQgAAAAFAAAAATEBAAAACy0yMTEwNzY5MzU1AwAAAAMxNjACAAAAAjUxBAAAAAEwBwAAAAgzLzcvMjAyNggAAAAKMTIvMzEvMjAxOQkAAAABME0VZiObfN4IGVi4eKN83gg3Q0lRLk5ZU0U6SUJNLklRX0VCSVREQVJfRVhDTF9TQkMuOTk0LjA3LzAzLzIwMjYuLi5VU0QuSAEAAADetgEAAgAAAAUxNTkwMAEIAAAABQAAAAExAQAAAAstMjExMDc2OTM1NQMAAAADMTYwAgAAAAUyNDEzNwQAAAABMAcAAAAIMy83LzIwMjYIAAAACjEyLzMxLzIwMTkJAAAAATDXGDAim3zeCN6cxXijfN4IKUNJUS5OWVNFOklCTS5JUV9HUC45OTQuMDcvMDMvMjAyNi4uLlVTRC5IAQAAAN62AQACAAAABTMxNTM0AQgAAAAFAAAAATEBAAAACy0yMTEwNzY5MzU1AwAAAAMxNjACAAAAAjEwBAAAAAEwBwAAAAgzLzcvMjAyNggAAAAKMTIvMzEvMjAxOQkAAAABME0VZiObfN4IGgfDeKN83ghIQ0lRLk5ZU0U6SUJNLklRX0VCSVREQV9FUV9JTkNfRVhDTF9PUEVS</t>
  </si>
  <si>
    <t>X0xFQVNFX0FESi45OTQuMDcvMDMvMjAyNi4uLlVTRC5IAQAAAN62AQACAAAABTEzNTk4AQgAAAAFAAAAATEBAAAACy0yMTEwNzY5MzU1AwAAAAMxNjACAAAABTQ4OTg3BAAAAAEwBwAAAAgzLzcvMjAyNggAAAAKMTIvMzEvMjAxOQkAAAABMKuXZiObfN4ITES5eKN83ggxQ0lRLk5ZU0U6SUJNLklRX0lOU19TRVRUTEUuOTk0LjA3LzAzLzIwMjYuLi5VU0QuSAEAAADetgEAAwAAAAAAU0lmI5t83ggYMbh4o3zeCDxDSVEuTllTRTpJQk0uSVFfRklOX0RJVl9MT0FOU19DVVJSRU5ULjk5NC4wNy8wMy8yMDI2Li4uVVNELkgBAAAA3rYBAAIAAAAFMTQxOTIBCAAAAAUAAAABMQEAAAALLTIxMTA3NjkzNTUDAAAAAzE2MAIAAAAEMTAzMgQAAAABMAcAAAAIMy83LzIwMjYIAAAACjEyLzMxLzIwMTkJAAAAATD7HV4hm3zeCIFlpXijfN4ILUNJUS5OWVNFOklCTS5JUV9SRVNUQVRFTUVOVF9CUy45OTQuMDcvMDMvMjAyNgEAAADetgEAAwAAAAJOQwCfGAQhm3zeCBUqnnijfN4IQENJUS5OWVNFOklCTS5JUV9ERVJJVkFUSVZFX0FTU0VUU19DVVJSRU5ULjk5NC4wNy8wMy8yMDI2Li4uVVNELkgBAAAA3rYBAAIAAAADMTQ5AQgAAAAFAAAAATEBAAAACy0yMTEwNzY5MzU1AwAAAAMxNjACAAAABDExMDkEAAAAATAHAAAACDMvNy8yMDI2CAAAAAoxMi8zMS8yMDE5CQAAAAEwdfEDIZt83ggABpx4o3zeCClDSVEuTllTRTpJ</t>
  </si>
  <si>
    <t>Qk0uSVFfQVIuOTk0LjA3LzAzLzIwMjYuLi5VU0QuSAEAAADetgEAAgAAAAQ4MzYyAQgAAAAFAAAAATEBAAAACy0yMTEwNzY5MzU1AwAAAAMxNjACAAAABDEwMjEEAAAAATAHAAAACDMvNy8yMDI2CAAAAAoxMi8zMS8yMDE5CQAAAAEw+x1eIZt83ghMeZB4o3zeCDlDSVEuTllTRTpJQk0uSVFfVU5FQVJOX1JFVl9DVVJSRU5ULjk5NC4wNy8wMy8yMDI2Li4uVVNELkgBAAAA3rYBAAIAAAAFMTIyNTMBCAAAAAUAAAABMQEAAAALLTIxMTA3NjkzNTUDAAAAAzE2MAIAAAAEMTA3NAQAAAABMAcAAAAIMy83LzIwMjYIAAAACjEyLzMxLzIwMTkJAAAAATDPWF4hm3zeCMCOo3ijfN4IK0NJUS5OWVNFOklCTS5JUV9OUFBFLjk5NC4wNy8wMy8yMDI2Li4uVVNELkgBAAAA3rYBAAIAAAAFMTUwMDYBCAAAAAUAAAABMQEAAAALLTIxMTA3NjkzNTUDAAAAAzE2MAIAAAAEMTAwNAQAAAABMAcAAAAIMy83LzIwMjYIAAAACjEyLzMxLzIwMTkJAAAAATD7HV4hm3zeCKhSp3ijfN4IL0NJUS5OWVNFOklCTS5JUV9ORVRfREVCVC45OTQuMDcvMDMvMjAyNi4uLlVTRC5IAQAAAN62AQACAAAABTU5MjkwAQgAAAAFAAAAATEBAAAACy0yMTEwNzY5MzU1AwAAAAMxNjACAAAABDQzNjQEAAAAATAHAAAACDMvNy8yMDI2CAAAAAoxMi8zMS8yMDE5CQAAAAEwx1NaIZt83giWHJp4o3zeCCxDSVEuTllTRTpJQk0uSVFfQVJfTFQuOTk0LjA3</t>
  </si>
  <si>
    <t>LzAzLzIwMjYuLi5VU0QuSAEAAADetgEAAwAAAAAAz1heIZt83ghSUpB4o3zeCDlDSVEuTllTRTpJQk0uSVFfQ0FTSF9JTlRFUkVTVF9PUEVSLjk5NC4wNy8wMy8yMDI2Li4uVVNELkgBAAAA3rYBAAMAAAAAAOb2XSGbfN4I2Im1eKN83ggpQ0lRLk5ZU0U6SUJNLklRX0lOVl9NRVRIT0QuOTk0LjA3LzAzLzIwMjYBAAAA3rYBAAMAAAAIQXZnIENvc3QAu2daIZt83gjsjo94o3zeCCxDSVEuTllTRTpJQk0uSVFfQ0FQRVguOTk0LjA3LzAzLzIwMjYuLi5VU0QuSAEAAADetgEAAgAAAAUtMjI4NgEIAAAABQAAAAExAQAAAAstMjExMDc2OTM1NQMAAAADMTYwAgAAAAQyMDIxBAAAAAEwBwAAAAgzLzcvMjAyNggAAAAKMTIvMzEvMjAxOQkAAAABMKQ2hyGbfN4IZNiweKN83gg1Q0lRLk5ZU0U6SUJNLklRX1BSRUZfRElWX09USEVSLjk5NC4wNy8wMy8yMDI2Li4uVVNELkgBAAAA3rYBAAMAAAAAAFNJZiObfN4IlGu7eKN83ggxQ0lRLk5ZU0U6SUJNLklRX0lOQ19FUVVJVFkuOTk0LjA3LzAzLzIwMjYuLi5VU0QuSAEAAADetgEAAwAAAAAAU0lmI5t83gjyGsN4o3zeCCZDSVEuTllTRTpJQk0uSVFfR0FBUF9JUy45OTQuMDcvMDMvMjAyNgEAAADetgEAAwAAAAdVUyBHQUFQAB1nMCKbfN4Iv+mteKN83gg2Q0lRLk5ZU0U6SUJNLklRX0ZJTl9ESVZfSU5UX0VYUC45OTQuMDcvMDMvMjAyNi4uLlVTRC5IAQAAAN62AQAD</t>
  </si>
  <si>
    <t>AAAAAABNFWYjm3zeCOIgunijfN4IPkNJUS5OWVNFOklCTS5JUV9HQUlOX0JBUkdBSU5fQUNRX1NVUFBMRS45OTQuMDcvMDMvMjAyNi4uLlVTRC5IAQAAAN62AQADAAAAAAAkjjAim3zeCMn7rnijfN4IL0NJUS5OWVNFOklCTS5JUV9PUEVSX0lOQy45OTQuMDcvMDMvMjAyNi4uLlVTRC5IAQAAAN62AQACAAAABDc1MzkBCAAAAAUAAAABMQEAAAALLTIxMTA3NjkzNTUDAAAAAzE2MAIAAAACMjEEAAAAATAHAAAACDMvNy8yMDI2CAAAAAoxMi8zMS8yMDE5CQAAAAEwTRVmI5t83ggF4bt4o3zeCDVDSVEuTllTRTpJQk0uSVFfQkFTSUNfRVBTX0VYQ0wuOTk0LjA3LzAzLzIwMjYuLi5VU0QuSAEAAADetgEAAgAAAAg4LjA1NDIzNAEIAAAABQAAAAExAQAAAAstMjExMDc2OTM1NQMAAAADMTYwAgAAAAQzMDY0BAAAAAEwBwAAAAgzLzcvMjAyNggAAAAKMTIvMzEvMjAxOQkAAAABMKhwZiObfN4IQAHAeKN83ggxQ0lRLk5ZU0U6SUJNLklRX0NPTU1PTl9ESVYuOTk0LjA3LzAzLzIwMjYuLi5VU0QuSAEAAADetgEAAgAAAAQ1NzA3AB1nMCKbfN4IgcnEeKN83gg3Q0lRLk5ZU0U6SUJNLklRX0NBU0hfVEFYRVNfRklOQU4uOTk0LjA3LzAzLzIwMjYuLi5VU0QuSAEAAADetgEAAwAAAAAA5vZdIZt83ghSM8J4o3zeCDpDSVEuTllTRTpJQk0uSVFfVEFYX0JFTkVGSVRfT1BUSU9OUy45OTQuMDcvMDMvMjAyNi4uLlVTRC5I</t>
  </si>
  <si>
    <t>AQAAAN62AQADAAAAAADTH4chm3zeCF6Fr3ijfN4ILkNJUS5OWVNFOklCTS5JUV9OSV81WVJfQU5OX0NBR1IuOTk0LjA3LzAzLzIwMjYBAAAA3rYBAAIAAAAHLTQuNzM4OAEIAAAABQAAAAExAQAAAAstMjExMDc2OTM1NQMAAAADMTYwAgAAAAQ0MjM4BAAAAAEwBwAAAAgzLzcvMjAyNggAAAAKMTIvMzEvMjAxOQkAAAABMKCm2R+bfN4IRsqOeKN83gg6Q0lRLk5ZU0U6SUJNLklRX0lOVEVSQ09NUEFOWV9OT05fQ0wuOTk0LjA3LzAzLzIwMjYuLi5VU0QuSAEAAADetgEAAwAAAAAAnxgEIZt83ggdcZN4o3zeCC5DSVEuTllTRTpJQk0uSVFfTFRfREVCVC45OTQuMDcvMDMvMjAyNi4uLlVTRC5IAQAAAN62AQACAAAABTUzOTUxAQgAAAAFAAAAATEBAAAACy0yMTEwNzY5MzU1AwAAAAMxNjACAAAABDEwNDkEAAAAATAHAAAACDMvNy8yMDI2CAAAAAoxMi8zMS8yMDE5CQAAAAEwz1heIZt83giBZaV4o3zeCEJDSVEuTllTRTpJQk0uSVFfUlVBX0NBUElUQUxfTEVBU0VfQUNDVU1fREVQLjk5NC4wNy8wMy8yMDI2Li4uVVNELkgBAAAA3rYBAAMAAAAAAMwCWiGbfN4IO+6zeKN83gg2Q0lRLk5ZU0U6SUJNLklRX0lOVEVSQ09NUEFOWV9DQS45OTQuMDcvMDMvMjAyNi4uLlVTRC5IAQAAAN62AQADAAAAAAB18QMhm3zeCEMsj3ijfN4IO0NJUS5OWVNFOklCTS5JUV9DSEFOR0VfREVGX1RBWF9UT1RBTC45OTQuMDcvMDMv</t>
  </si>
  <si>
    <t>MjAyNi4uLlVTRC5IAQAAAN62AQACAAAABS0xNTI3AQgAAAAFAAAAATEBAAAACy0yMTEwNzY5MzU1AwAAAAMxNjACAAAABTMwOTI0BAAAAAEwBwAAAAgzLzcvMjAyNggAAAAKMTIvMzEvMjAxOQkAAAABMOb2XSGbfN4IzDSpeKN83gg0Q0lRLk5ZU0U6SUJNLklRX0lOQ19FUVVJVFlfQ0YuOTk0LjA3LzAzLzIwMjYuLi5VU0QuSAEAAADetgEAAwAAAAAA0x+HIZt83ghCDMJ4o3zeCDFDSVEuTllTRTpJQk0uSVFfQ09NTU9OX1JFUC45OTQuMDcvMDMvMjAyNi4uLlVTRC5IAQAAAN62AQACAAAABS0xNjMzAQgAAAAFAAAAATEBAAAACy0yMTEwNzY5MzU1AwAAAAMxNjACAAAABDIxNjQEAAAAATAHAAAACDMvNy8yMDI2CAAAAAoxMi8zMS8yMDE5CQAAAAEwpDaHIZt83gjfCKh4o3zeCDRDSVEuTllTRTpJQk0uSVFfUFJFX09QRU5fQ09TVC45OTQuMDcvMDMvMjAyNi4uLlVTRC5IAQAAAN62AQADAAAAAABNFWYjm3zeCAbgwnijfN4IOENJUS5OWVNFOklCTS5JUV9ESVNUUklCVVRBQkxFX0NBU0hfUEFZT1VULjk5NC4wNy8wMy8yMDI2AQAAAN62AQADAAAAAAAdZzAim3zeCHyetHijfN4INENJUS5OWVNFOklCTS5JUV9DVVJSRU5DWV9HQUlOLjk5NC4wNy8wMy8yMDI2Li4uVVNELkgBAAAA3rYBAAIAAAADLTE0AQgAAAAFAAAAATEBAAAACy0yMTEwNzY5MzU1AwAAAAMxNjACAAAAAjM4BAAAAAEwBwAAAAgzLzcvMjAy</t>
  </si>
  <si>
    <t>NggAAAAKMTIvMzEvMjAxOQkAAAABMFNJZiObfN4IFTDBeKN83ggyQ0lRLk5ZU0U6SUJNLklRX0ZJTl9ESVZfUkVWLjk5NC4wNy8wMy8yMDI2Li4uVVNELkgBAAAA3rYBAAIAAAAEMTIxNgEIAAAABQAAAAExAQAAAAstMjExMDc2OTM1NQMAAAADMTYwAgAAAAI1MgQAAAABMAcAAAAIMy83LzIwMjYIAAAACjEyLzMxLzIwMTkJAAAAATBNFWYjm3zeCF9AxHijfN4IL0NJUS5OWVNFOklCTS5JUV9FUFNfTk9STS45OTQuMDcvMDMvMjAyNi4uLlVTRC5IAQAAAN62AQACAAAACDQuNTM5MzgzAQgAAAAFAAAAATEBAAAACy0yMTEwNzY5MzU1AwAAAAMxNjACAAAABDQzNzkEAAAAATAHAAAACDMvNy8yMDI2CAAAAAoxMi8zMS8yMDE5CQAAAAEwqHBmI5t83ghKxL94o3zeCDJDSVEuTllTRTpJQk0uSVFfUFJFRl9JU1NVRUQuOTk0LjA3LzAzLzIwMjYuLi5VU0QuSAEAAADetgEAAwAAAAAA8F2HIZt83gjX3KN4o3zeCDVDSVEuTllTRTpJQk0uSVFfTFRfREVCVF9JU1NVRUQuOTk0LjA3LzAzLzIwMjYuLi5VU0QuSAEAAADetgEAAgAAAAUzMTgyNQEIAAAABQAAAAExAQAAAAstMjExMDc2OTM1NQMAAAADMTYwAgAAAAQyMDM0BAAAAAEwBwAAAAgzLzcvMjAyNggAAAAKMTIvMzEvMjAxOQkAAAABMKQ2hyGbfN4I5wOkeKN83gg1Q0lRLk5ZU0U6SUJNLklRX1NUT0NLX0JBU0VEX0dBLjk5NC4wNy8wMy8yMDI2Li4uVVNELkgB</t>
  </si>
  <si>
    <t>AAAA3rYBAAMAAAAAALH4hiGbfN4Ikv/HeKN83gg0Q0lRLk5ZU0U6SUJNLklRX0FJUkNSQUZUX1JFTlQuOTk0LjA3LzAzLzIwMjYuLi5VU0QuSAEAAADetgEAAwAAAAAAHWcwIpt83ggyrq94o3zeCC5DSVEuTllTRTpJQk0uSVFfTklfTk9STS45OTQuMDcvMDMvMjAyNi4uLlVTRC5IAQAAAN62AQACAAAABjQwMjcuNQEIAAAABQAAAAExAQAAAAstMjExMDc2OTM1NQMAAAADMTYwAgAAAAQ0Mzc4BAAAAAEwBwAAAAgzLzcvMjAyNggAAAAKMTIvMzEvMjAxOQkAAAABMCZAMCKbfN4IPp2weKN83gg9Q0lRLk5ZU0U6SUJNLklRX0ZJTkFOQ0VfTEVBU0VTX0NVUlJFTlQuOTk0LjA3LzAzLzIwMjYuLi5VU0QuSAEAAADetgEAAgAAAAI1MgEIAAAABQAAAAExAQAAAAstMjExMDc2OTM1NQMAAAADMTYwAgAAAAU0ODk5MAQAAAABMAcAAAAIMy83LzIwMjYIAAAACjEyLzMxLzIwMTkJAAAAATDMAlohm3zeCIPJl3ijfN4IM0NJUS5OWVNFOklCTS5JUV9NQUlOVF9SRVBBSVIuOTk0LjA3LzAzLzIwMjYuLi5VU0QuSAEAAADetgEAAwAAAAAAJI4wIpt83gjF2Kx4o3zeCDJDSVEuTllTRTpJQk0uSVFfUkVTVFJVQ1RVUkUuOTk0LjA3LzAzLzIwMjYuLi5VU0QuSAEAAADetgEAAwAAAAAAU0lmI5t83gg84rd4o3zeCDhDSVEuTllTRTpJQk0uSVFfU1RPQ0tfQkFTRURfVE9UQUwuOTk0LjA3LzAzLzIwMjYuLi5VU0QuSAEAAADe</t>
  </si>
  <si>
    <t>tgEAAgAAAAM2NzkBCAAAAAUAAAABMQEAAAALLTIxMTA3NjkzNTUDAAAAAzE2MAIAAAAFMjQwMzQEAAAAATAHAAAACDMvNy8yMDI2CAAAAAoxMi8zMS8yMDE5CQAAAAEwsfiGIZt83gjwi6t4o3zeCDJDSVEuTllTRTpJQk0uSVFfUFJFRl9SRURFRU0uOTk0LjA3LzAzLzIwMjYuLi5VU0QuSAEAAADetgEAAwAAAAAAzAJaIZt83ghDJ5R4o3zeCCxDSVEuTllTRTpJQk0uSVFfRE9fQ0YuOTk0LjA3LzAzLzIwMjYuLi5VU0QuSAEAAADetgEAAwAAAAAA0x+HIZt83ggdWbd4o3zeCDVDSVEuTllTRTpJQk0uSVFfU1RPQ0tfQkFTRURfUkQuOTk0LjA3LzAzLzIwMjYuLi5VU0QuSAEAAADetgEAAgAAAAMxMjUBCAAAAAUAAAABMQEAAAALLTIxMTA3NjkzNTUDAAAAAzE2MAIAAAAFMjI2NzgEAAAAATAHAAAACDMvNy8yMDI2CAAAAAoxMi8zMS8yMDE5CQAAAAEwJI4wIpt83ggreLF4o3zeCDZDSVEuTllTRTpJQk0uSVFfRVhUUkFfQUNDX0lURU1TLjk5NC4wNy8wMy8yMDI2Li4uVVNELkgBAAAA3rYBAAMAAAAAAFNJZiObfN4I0TG3eKN83ggwQ0lRLk5ZU0U6SUJNLklRX01BUktFVElORy45OTQuMDcvMDMvMjAyNi4uLlVTRC5IAQAAAN62AQADAAAAAAAdZzAim3zeCHXGsXijfN4IPUNJUS5OWVNFOklCTS5JUV9UT1RBTF9ERUJUX0VYQ0xfTEVBU0VTLjk5NC4wNy8wMy8yMDI2Li4uVVNELkgBAAAA3rYBAAIAAAAFNjI2</t>
  </si>
  <si>
    <t>OTYBCAAAAAUAAAABMQEAAAALLTIxMTA3NjkzNTUDAAAAAzE2MAIAAAAFNDg5OTIEAAAAATAHAAAACDMvNy8yMDI2CAAAAAoxMi8zMS8yMDE5CQAAAAEwtT1aIZt83ggGBJB4o3zeCEJDSVEuTllTRTpJQk0uSVFfRklOX0RJVl9NSU5PUklUWV9JTlRfUkVERUVNLjk5NC4wNy8wMy8yMDI2Li4uVVNELkgBAAAA3rYBAAMAAAAAALtnWiGbfN4I1mePeKN83gg5Q0lRLk5ZU0U6SUJNLklRX0ZJTl9ESVZfQ0FTSF9FUVVJVi45OTYuMDcvMDMvMjAyNi4uLlVTRC5IAQAAAN62AQADAAAAAABeygMhm3zeCLJUjnijfN4IMENJUS5OWVNFOklCTS5JUV9OVU1CRVJfQURSSE9MREVSUy45OTYuMDcvMDMvMjAyNgEAAADetgEAAwAAAAAAXsoDIZt83giyVI54o3zeCD5DSVEuTllTRTpJQk0uSVFfTUlOT1JJVFlfSU5UX1JFREVFTV9UT1QuOTk2LjA3LzAzLzIwMjYuLi5VU0QuSAEAAADetgEAAwAAAAAAu2daIZt83giyoJ54o3zeCDhDSVEuTllTRTpJQk0uSVFfVE9UQUxfT1VUU1RBTkRJTkdfQlNfREFURS45OTYuMDcvMDMvMjAyNgEAAADetgEAAgAAAAo4OTguMDY4NTk5AQQAAAAFAAAAATUBAAAACy0yMDA4NjQ3MTk4AgAAAAUyNDE1MgYAAAABMLU9WiGbfN4I14yReKN83gg6Q0lRLk5ZU0U6SUJNLklRX1RPVEFMX0NPTU1PTl9FUVVJVFkuOTk2LjA3LzAzLzIwMjYuLi5VU0QuSAEAAADetgEAAgAAAAUxODkwMQEIAAAA</t>
  </si>
  <si>
    <t>BQAAAAExAQAAAAstMjAwODY0NzE5OAMAAAADMTYwAgAAAAQxMDA2BAAAAAEwBwAAAAgzLzcvMjAyNggAAAAKMTIvMzEvMjAyMQkAAAABMMwCWiGbfN4IiwebeKN83ggyQ0lRLk5ZU0U6SUJNLklRX0xFVkVSRURfRkNGLjk5Ni4wNy8wMy8yMDI2Li4uVVNELkgBAAAA3rYBAAIAAAAGNDYyNi41AQgAAAAFAAAAATEBAAAACy0yMDA4NjQ3MTk4AwAAAAMxNjACAAAABDQ0MjIEAAAAATAHAAAACDMvNy8yMDI2CAAAAAoxMi8zMS8yMDIxCQAAAAEw5vZdIZt83ghrJZd4o3zeCDZDSVEuTllTRTpJQk0uSVFfTkVUX1dPUktJTkdfQ0FQLjk5Ni4wNy8wMy8yMDI2Li4uVVNELkgBAAAA3rYBAAIAAAAFLTM1NjkBCAAAAAUAAAABMQEAAAALLTIwMDg2NDcxOTgDAAAAAzE2MAIAAAAEMTMxMQQAAAABMAcAAAAIMy83LzIwMjYIAAAACjEyLzMxLzIwMjEJAAAAATC7Z1ohm3zeCBI9pXijfN4IM0NJUS5OWVNFOklCTS5JUV9BTU9SVF9ESUNfQ0YuOTk2LjA3LzAzLzIwMjYuLi5VU0QuSAEAAADetgEAAwAAAAAA5vZdIZt83gjX0Kh4o3zeCDFDSVEuTllTRTpJQk0uSVFfTkVUX0NIQU5HRS45OTYuMDcvMDMvMjAyNi4uLlVTRC5IAQAAAN62AQACAAAABS02NzE4AQgAAAAFAAAAATEBAAAACy0yMDA4NjQ3MTk4AwAAAAMxNjACAAAABDIwOTMEAAAAATAHAAAACDMvNy8yMDI2CAAAAAoxMi8zMS8yMDIxCQAAAAEw8F2HIZt83gjf</t>
  </si>
  <si>
    <t>CKh4o3zeCDZDSVEuTllTRTpJQk0uSVFfQVNTRVRfV1JJVEVET1dOLjk5Ni4wNy8wMy8yMDI2Li4uVVNELkgBAAAA3rYBAAMAAAAAAFNJZiObfN4IKELDeKN83gg4Q0lRLk5ZU0U6SUJNLklRX05FVF9SRU5UQUxfRVhQX0ZOLjk5Ni4wNy8wMy8yMDI2Li4uVVNELkgBAAAA3rYBAAIAAAAEMTQzNwEIAAAABQAAAAExAQAAAAstMjAwODY0NzE5OAMAAAADMTYwAgAAAAQzMTcwBAAAAAEwBwAAAAgzLzcvMjAyNggAAAAKMTIvMzEvMjAyMQkAAAABMB1nMCKbfN4IPvKieKN83gguQ0lRLk5ZU0U6SUJNLklRX0ZJTElOR19DVVJSRU5DWS45OTYuMDcvMDMvMjAyNgEAAADetgEAAwAAAANVU0QAHWcwIpt83ghlKLF4o3zeCDhDSVEuTllTRTpJQk0uSVFfUFJPVl9CQURfREVCVFNfQ0YuOTk2LjA3LzAzLzIwMjYuLi5VU0QuSAEAAADetgEAAwAAAAAA0x+HIZt83gjhZKt4o3zeCD9DSVEuTllTRTpJQk0uSVFfSU1QVVRfT1BFUl9MRUFTRV9JTlRfRVhQLjk5Ni4wNy8wMy8yMDI2Li4uVVNELkgBAAAA3rYBAAIAAAAKMjIxLjQ0NzQ0OAEIAAAABQAAAAExAQAAAAstMjAwODY0NzE5OAMAAAADMTYwAgAAAAUyMTY3MgQAAAABMAcAAAAIMy83LzIwMjYIAAAACjEyLzMxLzIwMjEJAAAAATAkjjAim3zeCCG3onijfN4IMkNJUS5OWVNFOklCTS5JUV9JTlRfSU5WX0lOQy45OTYuMDcvMDMvMjAyNi4uLlVTRC5IAQAAAN62AQAD</t>
  </si>
  <si>
    <t>AAAAAABNFWYjm3zeCLYnxXijfN4INUNJUS5OWVNFOklCTS5JUV9TVF9ERUJUX1JFUEFJRC45OTYuMDcvMDMvMjAyNi4uLlVTRC5IAQAAAN62AQACAAAAAy00MAEIAAAABQAAAAExAQAAAAstMjAwODY0NzE5OAMAAAADMTYwAgAAAAQyMDQ0BAAAAAEwBwAAAAgzLzcvMjAyNggAAAAKMTIvMzEvMjAyMQkAAAABMKQ2hyGbfN4IMTy0eKN83gg9Q0lRLk5ZU0U6SUJNLklRX0FTU0VUX1dSSVRFRE9XTl9TVVBQTEUuOTk2LjA3LzAzLzIwMjYuLi5VU0QuSAEAAADetgEAAwAAAAAAJI4wIpt83gght6J4o3zeCDNDSVEuTllTRTpJQk0uSVFfT1RIRVJfUkVDRUlWLjk5Ni4wNy8wMy8yMDI2Li4uVVNELkgBAAAA3rYBAAIAAAAEMTAwMAEIAAAABQAAAAExAQAAAAstMjAwODY0NzE5OAMAAAADMTYwAgAAAAQxMjA2BAAAAAEwBwAAAAgzLzcvMjAyNggAAAAKMTIvMzEvMjAyMQkAAAABMPsdXiGbfN4IQmSfeKN83ghBQ0lRLk5ZU0U6SUJNLklRX0NIQU5HRV9ORVRfV09SS0lOR19DQVBJVEFMLjk5Ni4wNy8wMy8yMDI2Li4uVVNELkgBAAAA3rYBAAIAAAAEMjc3MgEIAAAABQAAAAExAQAAAAstMjAwODY0NzE5OAMAAAADMTYwAgAAAAQ0NDIxBAAAAAEwBwAAAAgzLzcvMjAyNggAAAAKMTIvMzEvMjAyMQkAAAABMOb2XSGbfN4IF9ukeKN83gg3Q0lRLk5ZU0U6SUJNLklRX1NUT0NLX0JBU0VEX0NPR1MuOTk2LjA3LzAzLzIw</t>
  </si>
  <si>
    <t>MjYuLi5VU0QuSAEAAADetgEAAgAAAAMxNDUBCAAAAAUAAAABMQEAAAALLTIwMDg2NDcxOTgDAAAAAzE2MAIAAAAFMjI2NzQEAAAAATAHAAAACDMvNy8yMDI2CAAAAAoxMi8zMS8yMDIxCQAAAAEwJI4wIpt83gght6J4o3zeCCZDSVEuTllTRTpJQk0uSVFfR0FBUF9JUy45OTYuMDcvMDMvMjAyNgEAAADetgEAAwAAAAdVUyBHQUFQAB1nMCKbfN4IPvKieKN83gg5Q0lRLk5ZU0U6SUJNLklRX1NUT0NLX09QVElPTlNfQ09NUC45OTYuMDcvMDMvMjAyNi4uLlVTRC5IAQAAAN62AQADAAAAAACx+IYhm3zeCCG3onijfN4ILkNJUS5OWVNFOklCTS5JUV9OSV9TRkFTLjk5Ni4wNy8wMy8yMDI2Li4uVVNELkgBAAAA3rYBAAMAAAAAANcYMCKbfN4IuRareKN83gg2Q0lRLk5ZU0U6SUJNLklRX0lOVkVTVF9MT0FOU19DRi45OTYuMDcvMDMvMjAyNi4uLlVTRC5IAQAAAN62AQADAAAAAACkNochm3zeCF6Fr3ijfN4IKUNJUS5OWVNFOklCTS5JUV9QRVJJT0REQVRFLjk5Ni4wNy8wMy8yMDI2AQAAAN62AQAFAAAACjMxLzEyLzIwMjEAqHBmI5t83ggG4MJ4o3zeCC5DSVEuTllTRTpJQk0uSVFfTFRfREVCVF9DQVBJVEFMLjk5Ni4wNy8wMy8yMDI2AQAAAN62AQACAAAABzYzLjkwODIBCAAAAAUAAAABMQEAAAALLTIwMDg2NDcxOTgDAAAAAzE2MAIAAAAENDE4NwQAAAABMAcAAAAIMy83LzIwMjYIAAAACjEyLzMxLzIwMjEJ</t>
  </si>
  <si>
    <t>AAAAATDNa9kfm3zeCPJliHijfN4IL0NJUS5OWVNFOklCTS5JUV9ORVRfREVCVC45OTYuMDcvMDMvMjAyNi4uLlVTRC5IAQAAAN62AQACAAAABTQ3ODkwAQgAAAAFAAAAATEBAAAACy0yMDA4NjQ3MTk4AwAAAAMxNjACAAAABDQzNjQEAAAAATAHAAAACDMvNy8yMDI2CAAAAAoxMi8zMS8yMDIxCQAAAAEwx1NaIZt83gh7eph4o3zeCC1DSVEuTllTRTpJQk0uSVFfUkVTVEFURU1FTlRfQlMuOTk2LjA3LzAzLzIwMjYBAAAA3rYBAAMAAAACTkMAnxgEIZt83gjyZYh4o3zeCClDSVEuTllTRTpJQk0uSVFfRUJJVERBX0lOVC45OTYuMDcvMDMvMjAyNgEAAADetgEAAgAAAAkxMS4wMzU0OTcBCAAAAAUAAAABMQEAAAALLTIwMDg2NDcxOTgDAAAAAzE2MAIAAAAENDE5MAQAAAABMAcAAAAIMy83LzIwMjYIAAAACjEyLzMxLzIwMjEJAAAAATDNa9kfm3zeCI4ZjnijfN4ILENJUS5OWVNFOklCTS5JUV9DQVBFWF9QQ1RfUkVWLjk5Ni4wNy8wMy8yMDI2AQAAAN62AQACAAAABjMuNTk1NAEIAAAABQAAAAExAQAAAAstMjAwODY0NzE5OAMAAAADMTYwAgAAAAUzNTM4MAQAAAABMAcAAAAIMy83LzIwMjYIAAAACjEyLzMxLzIwMjEJAAAAATDnUvsfm3zeCI4ZjnijfN4IJkNJUS5OWVNFOklCTS5JUV9aX1NDT1JFLjk5Ni4wNy8wMy8yMDI2AQAAAN62AQACAAAACDIuODA4ODk1AQgAAAAFAAAAATEBAAAACy0yMDA4NjQ3MTk4</t>
  </si>
  <si>
    <t>AwAAAAMxNjACAAAABjEwMDEyMwQAAAABMAcAAAAIMy83LzIwMjYIAAAACjEyLzMxLzIwMjEJAAAAATDNa9kfm3zeCMU+iHijfN4ILkNJUS5OWVNFOklCTS5JUV9UT1RBTF9FTVBMT1lFRVMuOTk2LjA3LzAzLzIwMjYBAAAA3rYBAAIAAAAGMjgyMTAwAF7KAyGbfN4IKXyOeKN83gg1Q0lRLk5ZU0U6SUJNLklRX0FDQ1VNX0FNT1JUX0dXLjk5Ni4wNy8wMy8yMDI2Li4uVVNELkgBAAAA3rYBAAMAAAAAAHXxAyGbfN4IjhmOeKN83gg0Q0lRLk5ZU0U6SUJNLklRX09USEVSX0xJQUJfTFQuOTk2LjA3LzAzLzIwMjYuLi5VU0QuSAEAAADetgEAAgAAAAUxMDAzOQEIAAAABQAAAAExAQAAAAstMjAwODY0NzE5OAMAAAADMTYwAgAAAAQxMDYyBAAAAAEwBwAAAAgzLzcvMjAyNggAAAAKMTIvMzEvMjAyMQkAAAABMMwCWiGbfN4I14yReKN83gg6Q0lRLk5ZU0U6SUJNLklRX1RPVEFMX0RFQlRfRVhDTF9GSU4uOTk2LjA3LzAzLzIwMjYuLi5VU0QuSAEAAADetgEAAgAAAAU1NTE0MAEIAAAABQAAAAExAQAAAAstMjAwODY0NzE5OAMAAAADMTYwAgAAAAUyMTg2MAQAAAABMAcAAAAIMy83LzIwMjYIAAAACjEyLzMxLzIwMjEJAAAAATB18QMhm3zeCPCMiHijfN4IM0NJUS5OWVNFOklCTS5JUV9HV19JTlRBTl9ORVQuOTk2LjA3LzAzLzIwMjYuLi5VU0QuSAEAAADetgEAAwAAAAAAdfEDIZt83gjwjIh4o3zeCCdDSVEuTllT</t>
  </si>
  <si>
    <t>RTpJQk0uSVFfQVJfVFVSTlMuOTk2LjA3LzAzLzIwMjYBAAAA3rYBAAIAAAAIOC40MTgzMDMBCAAAAAUAAAABMQEAAAALLTIwMDg2NDcxOTgDAAAAAzE2MAIAAAAENDAwMQQAAAABMAcAAAAIMy83LzIwMjYIAAAACjEyLzMxLzIwMjEJAAAAATCFRNkfm3zeCPJliHijfN4IN0NJUS5OWVNFOklCTS5JUV9UT1RBTF9SRVZfMVlSX0FOTl9HUk9XVEguOTk2LjA3LzAzLzIwMjYBAAAA3rYBAAIAAAAGMy45MzYyAQgAAAAFAAAAATEBAAAACy0yMDA4NjQ3MTk4AwAAAAMxNjACAAAABDQxOTQEAAAAATAHAAAACDMvNy8yMDI2CAAAAAoxMi8zMS8yMDIxCQAAAAEwzWvZH5t83gh08o14o3zeCC5DSVEuTllTRTpJQk0uSVFfSU5WRU5UT1JZX1RVUk5TLjk5Ni4wNy8wMy8yMDI2AQAAAN62AQACAAAACTE0LjYzNzk2NQEIAAAABQAAAAExAQAAAAstMjAwODY0NzE5OAMAAAADMTYwAgAAAAQ0MDgyBAAAAAEwBwAAAAgzLzcvMjAyNggAAAAKMTIvMzEvMjAyMQkAAAABMIVE2R+bfN4IjhmOeKN83gg1Q0lRLk5ZU0U6SUJNLklRX1RPVEFMX1JFVl81WVJfQU5OX0NBR1IuOTk2LjA3LzAzLzIwMjYBAAAA3rYBAAIAAAAGLTYuNDIxAQgAAAAFAAAAATEBAAAACy0yMDA4NjQ3MTk4AwAAAAMxNjACAAAABDQyMzMEAAAAATAHAAAACDMvNy8yMDI2CAAAAAoxMi8zMS8yMDIxCQAAAAEwoKbZH5t83gh08o14o3zeCDZDSVEuTllTRTpJ</t>
  </si>
  <si>
    <t>Qk0uSVFfVE9UQUxfTElBQl9UT1RBTF9BU1NFVFMuOTk2LjA3LzAzLzIwMjYBAAAA3rYBAAIAAAAHODUuNjA5MQEIAAAABQAAAAExAQAAAAstMjAwODY0NzE5OAMAAAADMTYwAgAAAAQ0MTg4BAAAAAEwBwAAAAgzLzcvMjAyNggAAAAKMTIvMzEvMjAyMQkAAAABMM1r2R+bfN4IjhmOeKN83gguQ0lRLk5ZU0U6SUJNLklRX0dQXzVZUl9BTk5fQ0FHUi45OTYuMDcvMDMvMjAyNgEAAADetgEAAgAAAAYtMy45NTEBCAAAAAUAAAABMQEAAAALLTIwMDg2NDcxOTgDAAAAAzE2MAIAAAAENDIzNAQAAAABMAcAAAAIMy83LzIwMjYIAAAACjEyLzMxLzIwMjEJAAAAATCgptkfm3zeCMU+iHijfN4IJ0NJUS5OWVNFOklCTS5JUV9FQklUX0lOVC45OTYuMDcvMDMvMjAyNgEAAADetgEAAgAAAAg0LjgzMzc2NgEIAAAABQAAAAExAQAAAAstMjAwODY0NzE5OAMAAAADMTYwAgAAAAQ0MTg5BAAAAAEwBwAAAAgzLzcvMjAyNggAAAAKMTIvMzEvMjAyMQkAAAABMM1r2R+bfN4I8mWIeKN83gguQ0lRLk5ZU0U6SUJNLklRX1dJUF9JTlYuOTk2LjA3LzAzLzIwMjYuLi5VU0QuSAEAAADetgEAAgAAAAQxNDQxAQgAAAAFAAAAATEBAAAACy0yMDA4NjQ3MTk4AwAAAAMxNjACAAAABDMyMTkEAAAAATAHAAAACDMvNy8yMDI2CAAAAAoxMi8zMS8yMDIxCQAAAAEwu2daIZt83gi/z5R4o3zeCD1DSVEuTllTRTpJQk0uSVFfQ09OVElOR0VO</t>
  </si>
  <si>
    <t>VF9MSUFCSUxJVElFUy45OTYuMDcvMDMvMjAyNi4uLlVTRC5IAQAAAN62AQADAAAAAAB18QMhm3zeCPCMiHijfN4IMENJUS5OWVNFOklCTS5JUV9SVUFfR1JPU1MuOTk2LjA3LzAzLzIwMjYuLi5VU0QuSAEAAADetgEAAwAAAAAAzAJaIZt83gi4jad4o3zeCCZDSVEuTllTRTpJQk0uSVFfR0FBUF9DRi45OTYuMDcvMDMvMjAyNgEAAADetgEAAwAAAAdVUyBHQUFQAPsdXiGbfN4IH++WeKN83ghCQ0lRLk5ZU0U6SUJNLklRX0ZJTl9ESVZfTUlOT1JJVFlfSU5UX1JFREVFTS45OTYuMDcvMDMvMjAyNi4uLlVTRC5IAQAAAN62AQADAAAAAAC7Z1ohm3zeCGqolHijfN4IQkNJUS5OWVNFOklCTS5JUV9PUEVSQVRJTkdfTEVBU0VfTElBQklMSVRJRVMuOTk2LjA3LzAzLzIwMjYuLi5VU0QuSAEAAADetgEAAwAAAAAA+x1eIZt83ggf75Z4o3zeCClDSVEuTllTRTpJQk0uSVFfQUQuOTk2LjA3LzAzLzIwMjYuLi5VU0QuSAEAAADetgEAAgAAAAYtMTQzOTABCAAAAAUAAAABMQEAAAALLTIwMDg2NDcxOTgDAAAAAzE2MAIAAAAEMTA3NQQAAAABMAcAAAAIMy83LzIwMjYIAAAACjEyLzMxLzIwMjEJAAAAATD7HV4hm3zeCFxalHijfN4IOkNJUS5OWVNFOklCTS5JUV9DVVJSRU5UX1BPUlRfTEVBU0VTLjk5Ni4wNy8wMy8yMDI2Li4uVVNELkgBAAAA3rYBAAIAAAAEMTAxMAEIAAAABQAAAAExAQAAAAstMjAwODY0NzE5OAMA</t>
  </si>
  <si>
    <t>AAADMTYwAgAAAAQxMDkwBAAAAAEwBwAAAAgzLzcvMjAyNggAAAAKMTIvMzEvMjAyMQkAAAABMM9YXiGbfN4IhGCteKN83ggrQ0lRLk5ZU0U6SUJNLklRX0dQUEUuOTk2LjA3LzAzLzIwMjYuLi5VU0QuSAEAAADetgEAAgAAAAUyMzMwNgEIAAAABQAAAAExAQAAAAstMjAwODY0NzE5OAMAAAADMTYwAgAAAAQxMTY5BAAAAAEwBwAAAAgzLzcvMjAyNggAAAAKMTIvMzEvMjAyMQkAAAABMPsdXiGbfN4IoSudeKN83gg1Q0lRLk5ZU0U6SUJNLklRX0xUX0RFQlRfSVNTVUVELjk5Ni4wNy8wMy8yMDI2Li4uVVNELkgBAAAA3rYBAAIAAAADNTIyAQgAAAAFAAAAATEBAAAACy0yMDA4NjQ3MTk4AwAAAAMxNjACAAAABDIwMzQEAAAAATAHAAAACDMvNy8yMDI2CAAAAAoxMi8zMS8yMDIxCQAAAAEwpDaHIZt83gj/nax4o3zeCDVDSVEuTllTRTpJQk0uSVFfQ0hBTkdFX0RFRl9UQVguOTk2LjA3LzAzLzIwMjYuLi5VU0QuSAEAAADetgEAAwAAAAAApDaHIZt83giwoqZ4o3zeCD1DSVEuTllTRTpJQk0uSVFfT1RIRVJfSU5WRVNUX0FDVF9TVVBQTC45OTYuMDcvMDMvMjAyNi4uLlVTRC5IAQAAAN62AQACAAAAAi0xAQgAAAAFAAAAATEBAAAACy0yMDA4NjQ3MTk4AwAAAAMxNjACAAAABDIwNTEEAAAAATAHAAAACDMvNy8yMDI2CAAAAAoxMi8zMS8yMDIxCQAAAAEwpDaHIZt83gjFPat4o3zeCDNDSVEuTllTRTpJQk0uSVFf</t>
  </si>
  <si>
    <t>TUFJTlRfUkVQQUlSLjk5Ni4wNy8wMy8yMDI2Li4uVVNELkgBAAAA3rYBAAMAAAAAACSOMCKbfN4I8HaseKN83ggqQ0lRLk5ZU0U6SUJNLklRX1JFVi45OTYuMDcvMDMvMjAyNi4uLlVTRC5IAQAAAN62AQACAAAABTU2NTcxAQgAAAAFAAAAATEBAAAACy0yMDA4NjQ3MTk4AwAAAAMxNjACAAAAAzExMgQAAAABMAcAAAAIMy83LzIwMjYIAAAACjEyLzMxLzIwMjEJAAAAATBNFWYjm3zeCEK0uHijfN4IOENJUS5OWVNFOklCTS5JUV9HV19JTlRBTl9BTU9SVF9DRi45OTYuMDcvMDMvMjAyNi4uLlVTRC5IAQAAAN62AQACAAAABDE4MzgBCAAAAAUAAAABMQEAAAALLTIwMDg2NDcxOTgDAAAAAzE2MAIAAAAEMjE4MgQAAAABMAcAAAAIMy83LzIwMjYIAAAACjEyLzMxLzIwMjEJAAAAATCx+IYhm3zeCCG3onijfN4IMENJUS5OWVNFOklCTS5JUV9DSEFOR0VfQVIuOTk2LjA3LzAzLzIwMjYuLi5VU0QuSAEAAADetgEAAgAAAAQxMzcyAQgAAAAFAAAAATEBAAAACy0yMDA4NjQ3MTk4AwAAAAMxNjACAAAABDIwMTgEAAAAATAHAAAACDMvNy8yMDI2CAAAAAoxMi8zMS8yMDIxCQAAAAEwpDaHIZt83ghpSMd4o3zeCDZDSVEuTllTRTpJQk0uSVFfRVhUUkFfQUNDX0lURU1TLjk5Ni4wNy8wMy8yMDI2Li4uVVNELkgBAAAA3rYBAAMAAAAAAFNJZiObfN4Ikv/HeKN83gg7Q0lRLk5ZU0U6SUJNLklRX01JTk9SSVRZX0lOVEVS</t>
  </si>
  <si>
    <t>RVNUX0lTLjk5Ni4wNy8wMy8yMDI2Li4uVVNELkgBAAAA3rYBAAMAAAAAAFNJZiObfN4IMbu3eKN83gg1Q0lRLk5ZU0U6SUJNLklRX0NIQU5HRV9JTkNfVEFYLjk5Ni4wNy8wMy8yMDI2Li4uVVNELkgBAAAA3rYBAAMAAAAAAKQ2hyGbfN4I7YugeKN83gg6Q0lRLk5ZU0U6SUJNLklRX0xFR0FMX1NFVFRMRV9TVVBQTEUuOTk2LjA3LzAzLzIwMjYuLi5VU0QuSAEAAADetgEAAwAAAAAAJI4wIpt83ggAjLN4o3zeCE1DSVEuTllTRTpJQk0uSVFfQ1VSUkVOVF9QT1JUSU9OX09QRVJfTEVBU0VfTElBQklMSVRJRVMuOTk2LjA3LzAzLzIwMjYuLi5VU0QuSAEAAADetgEAAgAAAAM5NzQBCAAAAAUAAAABMQEAAAALLTIwMDg2NDcxOTgDAAAAAzE2MAIAAAAFNDgzODUEAAAAATAHAAAACDMvNy8yMDI2CAAAAAoxMi8zMS8yMDIxCQAAAAEwzAJaIZt83ggGBJB4o3zeCEJDSVEuTllTRTpJQk0uSVFfR0VORVJBTF9QQVJUTkVSX1BSRUZfRVFVSVRZLjk5Ni4wNy8wMy8yMDI2Li4uVVNELkgBAAAA3rYBAAMAAAAAAPKOWiGbfN4IlhyaeKN83gg0Q0lRLk5ZU0U6SUJNLklRX0NBU0hfSU5URVJFU1QuOTk2LjA3LzAzLzIwMjYuLi5VU0QuSAEAAADetgEAAgAAAAQxNTEyAQgAAAAFAAAAATEBAAAACy0yMDA4NjQ3MTk4AwAAAAMxNjACAAAABDMwMjgEAAAAATAHAAAACDMvNy8yMDI2CAAAAAoxMi8zMS8yMDIxCQAAAAEw5vZd</t>
  </si>
  <si>
    <t>IZt83ghrJZd4o3zeCDZDSVEuTllTRTpJQk0uSVFfUkVTVFJJQ1RFRF9DQVNILjk5Ni4wNy8wMy8yMDI2Li4uVVNELkgBAAAA3rYBAAIAAAADMzA3AQgAAAAFAAAAATEBAAAACy0yMDA4NjQ3MTk4AwAAAAMxNjACAAAABDExMDQEAAAAATAHAAAACDMvNy8yMDI2CAAAAAoxMi8zMS8yMDIxCQAAAAEw+x1eIZt83giIKaF4o3zeCDFDSVEuTllTRTpJQk0uSVFfREVQUkVfU1VQUC45OTYuMDcvMDMvMjAyNi4uLlVTRC5IAQAAAN62AQADAAAAAAB+hIkhm3zeCOVkoHijfN4INENJUS5OWVNFOklCTS5JUV9OSV9BVkFJTF9JTkNMLjk5Ni4wNy8wMy8yMDI2Li4uVVNELkgBAAAA3rYBAAIAAAAENTc0MwEIAAAABQAAAAExAQAAAAstMjAwODY0NzE5OAMAAAADMTYwAgAAAAIxNgQAAAABMAcAAAAIMy83LzIwMjYIAAAACjEyLzMxLzIwMjEJAAAAATCocGYjm3zeCPEtx3ijfN4INUNJUS5OWVNFOklCTS5JUV9QUk9WX0JBRF9ERUJUUy45OTYuMDcvMDMvMjAyNi4uLlVTRC5IAQAAAN62AQADAAAAAABNFWYjm3zeCOi6wHijfN4IQkNJUS5OWVNFOklCTS5JUV9TQUxFX1BST0NFRURTX1JFTlRBTF9BU1NFVFMuOTk2LjA3LzAzLzIwMjYuLi5VU0QuSAEAAADetgEAAwAAAAAA5vZdIZt83ghYXq94o3zeCDJDSVEuTllTRTpJQk0uSVFfUFJFRl9FUVVJVFkuOTk2LjA3LzAzLzIwMjYuLi5VU0QuSAEAAADetgEAAwAAAAAAzAJa</t>
  </si>
  <si>
    <t>IZt83gjev5Z4o3zeCDhDSVEuTllTRTpJQk0uSVFfSU5TX1NFVFRMRV9TVVBQTEUuOTk2LjA3LzAzLzIwMjYuLi5VU0QuSAEAAADetgEAAwAAAAAAJI4wIpt83gght6J4o3zeCDlDSVEuTllTRTpJQk0uSVFfRElTVFJJQlVUQUJMRV9DQVNILjk5Ni4wNy8wMy8yMDI2Li4uVVNELkgBAAAA3rYBAAMAAAAAACZAMCKbfN4I4/61eKN83gg+Q0lRLk5ZU0U6SUJNLklRX0RFRkVSUkVEX0RPTUVTVElDX1RBWEVTLjk5Ni4wNy8wMy8yMDI2Li4uVVNELkgBAAAA3rYBAAIAAAAFLTE3MjgBCAAAAAUAAAABMQEAAAALLTIwMDg2NDcxOTgDAAAAAzE2MAIAAAAEMzA1NAQAAAABMAcAAAAIMy83LzIwMjYIAAAACjEyLzMxLzIwMjEJAAAAATAmQDAim3zeCKrEx3ijfN4ILkNJUS5OWVNFOklCTS5JUV9FQklUREFSLjk5Ni4wNy8wMy8yMDI2Li4uVVNELkgBAAAA3rYBAAIAAAAFMTI3NDYBCAAAAAUAAAABMQEAAAALLTIwMDg2NDcxOTgDAAAAAzE2MAIAAAAFMjE2NzQEAAAAATAHAAAACDMvNy8yMDI2CAAAAAoxMi8zMS8yMDIxCQAAAAEw1xgwIpt83giDGaN4o3zeCDhDSVEuTllTRTpJQk0uSVFfSU5WRVNUTUVOVF9JTkNPTUUuOTk2LjA3LzAzLzIwMjYuLi5VU0QuSAEAAADetgEAAwAAAAAA1xgwIpt83ggtXMF4o3zeCD1DSVEuTllTRTpJQk0uSVFfQU5OVV9ESVNUUklCVVRJT05fVU5JVC45OTYuMDcvMDMvMjAyNi4uLlVT</t>
  </si>
  <si>
    <t>RC5IAQAAAN62AQADAAAAAAAdZzAim3zeCMPvqnijfN4IPUNJUS5OWVNFOklCTS5JUV9EQV9DRl9FWENMX09QRVJfTEVBU0VTLjk5Ni4wNy8wMy8yMDI2Li4uVVNELkgBAAAA3rYBAAIAAAAENTcyNgEIAAAABQAAAAExAQAAAAstMjAwODY0NzE5OAMAAAADMTYwAgAAAAU0ODk4NQQAAAABMAcAAAAIMy83LzIwMjYIAAAACjEyLzMxLzIwMjEJAAAAATD2mIkhm3zeCP6yq3ijfN4IMENJUS5OWVNFOklCTS5JUV9ESVZFU1RfQ0YuOTk2LjA3LzAzLzIwMjYuLi5VU0QuSAEAAADetgEAAgAAAAMxMTQBCAAAAAUAAAABMQEAAAALLTIwMDg2NDcxOTgDAAAAAzE2MAIAAAAEMjA3NwQAAAABMAcAAAAIMy83LzIwMjYIAAAACjEyLzMxLzIwMjEJAAAAATCkNochm3zeCKmNsnijfN4INENJUS5OWVNFOklCTS5JUV9QUkVfT1BFTl9DT1NULjk5Ni4wNy8wMy8yMDI2Li4uVVNELkgBAAAA3rYBAAMAAAAAAE0VZiObfN4INeK4eKN83ggyQ0lRLk5ZU0U6SUJNLklRX0RBX1NVUFBMX0NGLjk5Ni4wNy8wMy8yMDI2Li4uVVNELkgBAAAA3rYBAAIAAAAEMzg4OAEIAAAABQAAAAExAQAAAAstMjAwODY0NzE5OAMAAAADMTYwAgAAAAQyMTcxBAAAAAEwBwAAAAgzLzcvMjAyNggAAAAKMTIvMzEvMjAyMQkAAAABMLH4hiGbfN4IXoWveKN83gg7Q0lRLk5ZU0U6SUJNLklRX1RPVEFMX1VOVVNVQUxfU1VQUExFLjk5Ni4wNy8wMy8yMDI2</t>
  </si>
  <si>
    <t>Li4uVVNELkgBAAAA3rYBAAMAAAAAACSOMCKbfN4IM5DDeKN83gg+Q0lRLk5ZU0U6SUJNLklRX0VYUExPUkVfRFJJTExfRVhQX1RPVEFMLjk5Ni4wNy8wMy8yMDI2Li4uVVNELkgBAAAA3rYBAAMAAAAAACSOMCKbfN4IIbeieKN83gg2Q0lRLk5ZU0U6SUJNLklRX0lOVEVSRVNUX0lOQ09NRS45OTYuMDcvMDMvMjAyNi4uLlVTRC5IAQAAAN62AQACAAAAAjUyAQgAAAAFAAAAATEBAAAACy0yMDA4NjQ3MTk4AwAAAAMxNjACAAAAAzIxMAQAAAABMAcAAAAIMy83LzIwMjYIAAAACjEyLzMxLzIwMjEJAAAAATDXGDAim3zeCIMZo3ijfN4IS0NJUS5OWVNFOklCTS5JUV9ESVNUUklCVVRBQkxFX0NBU0hfUEVSX1NIQVJFX0RJTFVURUQuOTk2LjA3LzAzLzIwMjYuLi5VU0QuSAEAAADetgEAAwAAAAAAqHBmI5t83ghhYcZ4o3zeCDhDSVEuTllTRTpJQk0uSVFfTUlOT1JJVFlfSU5URVJFU1QuOTk2LjA3LzAzLzIwMjYuLi5VU0QuSAEAAADetgEAAgAAAAI5NQEIAAAABQAAAAExAQAAAAstMjAwODY0NzE5OAMAAAADMTYwAgAAAAQxMDUyBAAAAAEwBwAAAAgzLzcvMjAyNggAAAAKMTIvMzEvMjAyMQkAAAABMMwCWiGbfN4I+SKTeKN83gg+Q0lRLk5ZU0U6SUJNLklRX1JVQV9PUEVSQVRJTkdfTEVBU0VfTkVULjk5Ni4wNy8wMy8yMDI2Li4uVVNELkgBAAAA3rYBAAMAAAAAAMwCWiGbfN4I+SKTeKN83gg3Q0lRLk5ZU0U6</t>
  </si>
  <si>
    <t>SUJNLklRX0FMTE9XX0RPVUJUX0FDQ1QuOTk2LjA3LzAzLzIwMjYuLi5VU0QuSAEAAADetgEAAgAAAAMyMTgBCAAAAAUAAAABMQEAAAALLTIwMDg2NDcxOTgDAAAAAzE2MAIAAAAEMzAxMgQAAAABMAcAAAAIMy83LzIwMjYIAAAACjEyLzMxLzIwMjEJAAAAATC7Z1ohm3zeCOPupHijfN4IMENJUS5OWVNFOklCTS5JUV9NQUNISU5FUlkuOTk2LjA3LzAzLzIwMjYuLi5VU0QuSAEAAADetgEAAgAAAAUxMzgxMQEIAAAABQAAAAExAQAAAAstMjAwODY0NzE5OAMAAAADMTYwAgAAAAQzMTE0BAAAAAEwBwAAAAgzLzcvMjAyNggAAAAKMTIvMzEvMjAyMQkAAAABMLtnWiGbfN4IEj2leKN83ggzQ0lRLk5ZU0U6SUJNLklRX0xFR0FMX1NFVFRMRS45OTYuMDcvMDMvMjAyNi4uLlVTRC5IAQAAAN62AQADAAAAAABTSWYjm3zeCC2+wXijfN4IOENJUS5OWVNFOklCTS5JUV9UT1RBTF9ERUJUX0lTU1VFRC45OTYuMDcvMDMvMjAyNi4uLlVTRC5IAQAAAN62AQACAAAAAzUyMgEIAAAABQAAAAExAQAAAAstMjAwODY0NzE5OAMAAAADMTYwAgAAAAQyMTYxBAAAAAEwBwAAAAgzLzcvMjAyNggAAAAKMTIvMzEvMjAyMQkAAAABMKQ2hyGbfN4I0w6/eKN83ggpQ0lRLk5ZU0U6SUJNLklRX0RPLjk5Ni4wNy8wMy8yMDI2Li4uVVNELkgBAAAA3rYBAAIAAAAEMTAzMAEIAAAABQAAAAExAQAAAAstMjAwODY0NzE5OAMAAAADMTYwAgAA</t>
  </si>
  <si>
    <t>AAI0MAQAAAABMAcAAAAIMy83LzIwMjYIAAAACjEyLzMxLzIwMjEJAAAAATBTSWYjm3zeCBUwwXijfN4INENJUS5OWVNFOklCTS5JUV9DVVJSRU5DWV9HQUlOLjk5Ni4wNy8wMy8yMDI2Li4uVVNELkgBAAAA3rYBAAIAAAACLTEBCAAAAAUAAAABMQEAAAALLTIwMDg2NDcxOTgDAAAAAzE2MAIAAAACMzgEAAAAATAHAAAACDMvNy8yMDI2CAAAAAoxMi8zMS8yMDIxCQAAAAEwU0lmI5t83ghQib94o3zeCD5DSVEuTllTRTpJQk0uSVFfRU1QTE9ZRUVTX1VOREVSX1VOSU9OX0NPTlRSQUNUUy45OTYuMDcvMDMvMjAyNgEAAADetgEAAwAAAAAAXsoDIZt83gjwjIh4o3zeCDpDSVEuTllTRTpJQk0uSVFfQURfRVhDTF9PUEVSX0xFQVNFUy45OTYuMDcvMDMvMjAyNi4uLlVTRC5IAQAAAN62AQACAAAABi0xNDM5MAEIAAAABQAAAAExAQAAAAstMjAwODY0NzE5OAMAAAADMTYwAgAAAAU0ODk3NQQAAAABMAcAAAAIMy83LzIwMjYIAAAACjEyLzMxLzIwMjEJAAAAATDMAlohm3zeCKP2lHijfN4IMUNJUS5OWVNFOklCTS5JUV9BVkdfVEVNUF9FTVBMT1lFRVMuOTk2LjA3LzAzLzIwMjYBAAAA3rYBAAIAAAAFMTU3MDABCAAAAAUAAAABMQEAAAALLTIwMDg2NDcxOTgDAAAAAzE2MAIAAAAFMjQ2NzUEAAAAATAHAAAACDMvNy8yMDI2CAAAAAoxMi8zMS8yMDIxCQAAAAEwXsoDIZt83gjwjIh4o3zeCDVDSVEuTllTRTpJQk0u</t>
  </si>
  <si>
    <t>SVFfQVNTRVRTX0xFVkVMXzMuOTk2LjA3LzAzLzIwMjYuLi5VU0QuSAEAAADetgEAAwAAAAAAoLYDIZt83gjHx4h4o3zeCDFDSVEuTllTRTpJQk0uSVFfSU5DX0VRVUlUWS45OTYuMDcvMDMvMjAyNi4uLlVTRC5IAQAAAN62AQADAAAAAABTSWYjm3zeCEwZxHijfN4IOENJUS5OWVNFOklCTS5JUV9DT05USU5HRU5UX1JFTlRBTC45OTYuMDcvMDMvMjAyNi4uLlVTRC5IAQAAAN62AQACAAAAAzMzNgAdZzAim3zeCLDbsnijfN4INENJUS5OWVNFOklCTS5JUV9DT01NT05fRElWX0NGLjk5Ni4wNy8wMy8yMDI2Li4uVVNELkgBAAAA3rYBAAIAAAAFLTU4NjkBCAAAAAUAAAABMQEAAAALLTIwMDg2NDcxOTgDAAAAAzE2MAIAAAAEMjA3NAQAAAABMAcAAAAIMy83LzIwMjYIAAAACjEyLzMxLzIwMjEJAAAAATDwXYchm3zeCFIzwnijfN4IPkNJUS5OWVNFOklCTS5JUV9ESVNUUklCVVRBQkxFX0NBU0hfU0hBUkVTX0JBU0lDLjk5Ni4wNy8wMy8yMDI2AQAAAN62AQADAAAAAACocGYjm3zeCNdYwHijfN4IM0NJUS5OWVNFOklCTS5JUV9FQklUREFfQ0FQRVguOTk2LjA3LzAzLzIwMjYuLi5VU0QuSAEAAADetgEAAgAAAAQ5MjQ3AQgAAAAFAAAAATEBAAAACy0yMDA4NjQ3MTk4AwAAAAMxNjACAAAABTM1Mzc5BAAAAAEwBwAAAAgzLzcvMjAyNggAAAAKMTIvMzEvMjAyMQkAAAABMNcYMCKbfN4IgxmjeKN83gg+Q0lRLk5Z</t>
  </si>
  <si>
    <t>U0U6SUJNLklRX0VYQ0lTRV9UQVhFU19JTkNMX1NBTEVTLjk5Ni4wNy8wMy8yMDI2Li4uVVNELkgBAAAA3rYBAAMAAAAAACZAMCKbfN4IqsTHeKN83gg8Q0lRLk5ZU0U6SUJNLklRX1RPVEFMX09VVFNUQU5ESU5HX0ZJTElOR19EQVRFLjk5Ni4wNy8wMy8yMDI2AQAAAN62AQACAAAACjg5OS4zMDk5ODYBBAAAAAUAAAABNQEAAAALLTIwMDg2NDcxOTgCAAAABTI0MTUzBgAAAAEwtT1aIZt83gh7eph4o3zeCC9DSVEuTllTRTpJQk0uSVFfRVBTX05PUk0uOTk2LjA3LzAzLzIwMjYuLi5VU0QuSAEAAADetgEAAgAAAAgzLjI4MTI4MwEIAAAABQAAAAExAQAAAAstMjAwODY0NzE5OAMAAAADMTYwAgAAAAQ0Mzc5BAAAAAEwBwAAAAgzLzcvMjAyNggAAAAKMTIvMzEvMjAyMQkAAAABMKhwZiObfN4In5PAeKN83ggyQ0lRLk5ZU0U6SUJNLklRX0lQUkRfU1VQUExFLjk5Ni4wNy8wMy8yMDI2Li4uVVNELkgBAAAA3rYBAAMAAAAAACSOMCKbfN4I8IureKN83ghAQ0lRLk5ZU0U6SUJNLklRX0dXX0lOVEFOX0FNT1JUX1BBUlRJQUxfQ0YuOTk2LjA3LzAzLzIwMjYuLi5VU0QuSAEAAADetgEAAwAAAAAA8F2HIZt83gjFPat4o3zeCDBDSVEuTllTRTpJQk0uSVFfU0dBX1NVUFBMLjk5Ni4wNy8wMy8yMDI2Li4uVVNELkgBAAAA3rYBAAIAAAAFMjAwMjcBCAAAAAUAAAABMQEAAAALLTIwMDg2NDcxOTgDAAAAAzE2MAIAAAAD</t>
  </si>
  <si>
    <t>MTAyBAAAAAEwBwAAAAgzLzcvMjAyNggAAAAKMTIvMzEvMjAyMQkAAAABME0VZiObfN4IQbu6eKN83ggyQ0lRLk5ZU0U6SUJNLklRX1BSRUZfRElWX0NGLjk5Ni4wNy8wMy8yMDI2Li4uVVNELkgBAAAA3rYBAAMAAAAAAPBdhyGbfN4IUjPCeKN83gg3Q0lRLk5ZU0U6SUJNLklRX1NUT0NLX0JBU0VEX0NPTVAuOTk2LjA3LzAzLzIwMjYuLi5VU0QuSAEAAADetgEAAgAAAAM2OTUAsfiGIZt83gihyKp4o3zeCDJDSVEuTllTRTpJQk0uSVFfUkVTVFJVQ1RVUkUuOTk2LjA3LzAzLzIwMjYuLi5VU0QuSAEAAADetgEAAwAAAAAAU0lmI5t83ghhYcZ4o3zeCDxDSVEuTllTRTpJQk0uSVFfQ0hBTkdFX1RSQURJTkdfQVNTRVRTLjk5Ni4wNy8wMy8yMDI2Li4uVVNELkgBAAAA3rYBAAMAAAAAANMfhyGbfN4ICtqreKN83gg6Q0lRLk5ZU0U6SUJNLklRX01JTk9SSVRZX0lOVF9SRURFRU0uOTk2LjA3LzAzLzIwMjYuLi5VU0QuSAEAAADetgEAAwAAAAAAu2daIZt83gjHzJp4o3zeCCpDSVEuTllTRTpJQk0uSVFfQ0lQLjk5Ni4wNy8wMy8yMDI2Li4uVVNELkgBAAAA3rYBAAMAAAAAALtnWiGbfN4It3GWeKN83ghAQ0lRLk5ZU0U6SUJNLklRX1NUT0NLX0JBU0VEX0VYUExPUkVfRFJJTEwuOTk2LjA3LzAzLzIwMjYuLi5VU0QuSAEAAADetgEAAwAAAAAAsfiGIZt83gjwi6t4o3zeCDVDSVEuTllTRTpJQk0uSVFfRElMVVRf</t>
  </si>
  <si>
    <t>RVBTX0VYQ0wuOTk2LjA3LzAzLzIwMjYuLi5VU0QuSAEAAADetgEAAgAAAAg1LjIwOTk5OQEIAAAABQAAAAExAQAAAAstMjAwODY0NzE5OAMAAAADMTYwAgAAAAMxNDIEAAAAATAHAAAACDMvNy8yMDI2CAAAAAoxMi8zMS8yMDIxCQAAAAEwqHBmI5t83gjUgrp4o3zeCCtDSVEuTllTRTpJQk0uSVFfQkFTSUNfV0VJR0hULjk5Ni4wNy8wMy8yMDI2AQAAAN62AQACAAAACjg5NS45OTA3NzEAqHBmI5t83ggYMbh4o3zeCDhDSVEuTllTRTpJQk0uSVFfQ0FTSF9UQVhFU19JTlZFU1QuOTk2LjA3LzAzLzIwMjYuLi5VU0QuSAEAAADetgEAAwAAAAAA5vZdIZt83ghrJZd4o3zeCCxDSVEuTllTRTpJQk0uSVFfRklMSU5HREFURV9JUy45OTYuMDcvMDMvMjAyNgEAAADetgEABQAAAAoyNi8wMi8yMDI0AKhwZiObfN4IUfyveKN83ggtQ0lRLk5ZU0U6SUJNLklRX0dXX05FVC45OTYuMDcvMDMvMjAyNi4uLlVTRC5IAQAAAN62AQACAAAABTU1NjQzAQgAAAAFAAAAATEBAAAACy0yMDA4NjQ3MTk4AwAAAAMxNjACAAAABTQ4OTYwBAAAAAEwBwAAAAgzLzcvMjAyNggAAAAKMTIvMzEvMjAyMQkAAAABMHXxAyGbfN4IjhmOeKN83ggyQ0lRLk5ZU0U6SUJNLklRX1BSRUZfUkVERUVNLjk5Ni4wNy8wMy8yMDI2Li4uVVNELkgBAAAA3rYBAAMAAAAAAMwCWiGbfN4I+SKTeKN83gg9Q0lRLk5ZU0U6SUJNLklRX1RPVEFMX0RFQlRf</t>
  </si>
  <si>
    <t>RVhDTF9MRUFTRVMuOTk2LjA3LzAzLzIwMjYuLi5VU0QuSAEAAADetgEAAgAAAAU1MTYwNQEIAAAABQAAAAExAQAAAAstMjAwODY0NzE5OAMAAAADMTYwAgAAAAU0ODk5MgQAAAABMAcAAAAIMy83LzIwMjYIAAAACjEyLzMxLzIwMjEJAAAAATC1PVohm3zeCGLboHijfN4IK0NJUS5OWVNFOklCTS5JUV9OUFBFLjk5Ni4wNy8wMy8yMDI2Li4uVVNELkgBAAAA3rYBAAIAAAAEODkxNgEIAAAABQAAAAExAQAAAAstMjAwODY0NzE5OAMAAAADMTYwAgAAAAQxMDA0BAAAAAEwBwAAAAgzLzcvMjAyNggAAAAKMTIvMzEvMjAyMQkAAAABMPsdXiGbfN4IegWmeKN83ggwQ0lRLk5ZU0U6SUJNLklRX0lOVkVOVE9SWS45OTYuMDcvMDMvMjAyNi4uLlVTRC5IAQAAAN62AQACAAAABDE2NDkBCAAAAAUAAAABMQEAAAALLTIwMDg2NDcxOTgDAAAAAzE2MAIAAAAEMTA0MwQAAAABMAcAAAAIMy83LzIwMjYIAAAACjEyLzMxLzIwMjEJAAAAATD7HV4hm3zeCEx5kHijfN4IPENJUS5OWVNFOklCTS5JUV9BRFZBTkNFU19GT1JfU1VQUExJRVMuOTk2LjA3LzAzLzIwMjYuLi5VU0QuSAEAAADetgEAAwAAAAAAdfEDIZt83giOGY54o3zeCDVDSVEuTllTRTpJQk0uSVFfR0FJTl9BU1NFVFNfQ0YuOTk2LjA3LzAzLzIwMjYuLi5VU0QuSAEAAADetgEAAgAAAAQtMTM2AQgAAAAFAAAAATEBAAAACy0yMDA4NjQ3MTk4AwAAAAMxNjACAAAA</t>
  </si>
  <si>
    <t>BDIwMjYEAAAAATAHAAAACDMvNy8yMDI2CAAAAAoxMi8zMS8yMDIxCQAAAAEw0x+HIZt83ggGV6h4o3zeCDZDSVEuTllTRTpJQk0uSVFfR0FJTl9BU1NFVFNfUkVWLjk5Ni4wNy8wMy8yMDI2Li4uVVNELkgBAAAA3rYBAAMAAAAAAE0VZiObfN4IX0DEeKN83ggtQ0lRLk5ZU0U6SUJNLklRX0dBX0VYUC45OTYuMDcvMDMvMjAyNi4uLlVTRC5IAQAAAN62AQADAAAAAAAdZzAim3zeCD7yonijfN4IPUNJUS5OWVNFOklCTS5JUV9FQklUREFfRVFfSU5DX0VYQ0xfU0JDLjk5Ni4wNy8wMy8yMDI2Li4uVVNELkgBAAAA3rYBAAIAAAAFMTIyOTEBCAAAAAUAAAABMQEAAAALLTIwMDg2NDcxOTgDAAAAAzE2MAIAAAAFMjQxMzEEAAAAATAHAAAACDMvNy8yMDI2CAAAAAoxMi8zMS8yMDIxCQAAAAEwqHBmI5t83giO7bF4o3zeCChDSVEuTllTRTpJQk0uSVFfUEFSVF9USU1FLjk5Ni4wNy8wMy8yMDI2AQAAAN62AQADAAAAAABeygMhm3zeCPCMiHijfN4IP0NJUS5OWVNFOklCTS5JUV9BTU9SVF9TT0ZUV0FSRV9BU1NFVFNfQ0YuOTk2LjA3LzAzLzIwMjYuLi5VU0QuSAEAAADetgEAAgAAAAM2OTEBCAAAAAUAAAABMQEAAAALLTIwMDg2NDcxOTgDAAAAAzE2MAIAAAAFNDYwMTEEAAAAATAHAAAACDMvNy8yMDI2CAAAAAoxMi8zMS8yMDIxCQAAAAEw5vZdIZt83ghrJZd4o3zeCDVDSVEuTllTRTpJQk0uSVFfR1dfSU5UQU5f</t>
  </si>
  <si>
    <t>QU1PUlQuOTk2LjA3LzAzLzIwMjYuLi5VU0QuSAEAAADetgEAAwAAAAAATRVmI5t83ghnkrl4o3zeCERDSVEuTllTRTpJQk0uSVFfVE9UQUxfREVCVF9SRVBBSURfRVhDTF9MRUFTRVMuOTk2LjA3LzAzLzIwMjYuLi5VU0QuSAEAAADetgEAAgAAAAUtODYzNwEIAAAABQAAAAExAQAAAAstMjAwODY0NzE5OAMAAAADMTYwAgAAAAU0ODk4NgQAAAABMAcAAAAIMy83LzIwMjYIAAAACjEyLzMxLzIwMjEJAAAAATD7HV4hm3zeCNfQqHijfN4IN0NJUS5OWVNFOklCTS5JUV9UT1RBTF9PVEhFUl9PUEVSLjk5Ni4wNy8wMy8yMDI2Li4uVVNELkgBAAAA3rYBAAIAAAAFMjU5MDMBCAAAAAUAAAABMQEAAAALLTIwMDg2NDcxOTgDAAAAAzE2MAIAAAADMzgwBAAAAAEwBwAAAAgzLzcvMjAyNggAAAAKMTIvMzEvMjAyMQkAAAABME0VZiObfN4Iyk7FeKN83gg5Q0lRLk5ZU0U6SUJNLklRX0NPTU1PTl9QUkVGX0RJVl9DRi45OTYuMDcvMDMvMjAyNi4uLlVTRC5IAQAAAN62AQADAAAAAADwXYchm3zeCLCipnijfN4IPENJUS5OWVNFOklCTS5JUV9GSU5fRElWX0xPQU5TX0NVUlJFTlQuOTk2LjA3LzAzLzIwMjYuLi5VU0QuSAEAAADetgEAAgAAAAQ3MjIxAQgAAAAFAAAAATEBAAAACy0yMDA4NjQ3MTk4AwAAAAMxNjACAAAABDEwMzIEAAAAATAHAAAACDMvNy8yMDI2CAAAAAoxMi8zMS8yMDIxCQAAAAEw+x1eIZt83ggSPaV4</t>
  </si>
  <si>
    <t>o3zeCDFDSVEuTllTRTpJQk0uSVFfT1RIRVJfT1BFUi45OTYuMDcvMDMvMjAyNi4uLlVTRC5IAQAAAN62AQACAAAABC02MTIBCAAAAAUAAAABMQEAAAALLTIwMDg2NDcxOTgDAAAAAzE2MAIAAAADMjYwBAAAAAEwBwAAAAgzLzcvMjAyNggAAAAKMTIvMzEvMjAyMQkAAAABME0VZiObfN4I8JK7eKN83gg6Q0lRLk5ZU0U6SUJNLklRX1NBTEVfUkVBTF9FU1RBVEVfQ0YuOTk2LjA3LzAzLzIwMjYuLi5VU0QuSAEAAADetgEAAwAAAAAApDaHIZt83gjnA6R4o3zeCDVDSVEuTllTRTpJQk0uSVFfQkFTSUNfRVBTX0lOQ0wuOTk2LjA3LzAzLzIwMjYuLi5VU0QuSAEAAADetgEAAgAAAAg2LjQwOTY2NAEIAAAABQAAAAExAQAAAAstMjAwODY0NzE5OAMAAAADMTYwAgAAAAE5BAAAAAEwBwAAAAgzLzcvMjAyNggAAAAKMTIvMzEvMjAyMQkAAAABMKhwZiObfN4Iyk7FeKN83gg9Q0lRLk5ZU0U6SUJNLklRX0ZJTl9ESVZfQVNTRVRTX0NVUlJFTlQuOTk2LjA3LzAzLzIwMjYuLi5VU0QuSAEAAADetgEAAgAAAAM3OTMBCAAAAAUAAAABMQEAAAALLTIwMDg2NDcxOTgDAAAAAzE2MAIAAAAEMTAyOQQAAAABMAcAAAAIMy83LzIwMjYIAAAACjEyLzMxLzIwMjEJAAAAATD7HV4hm3zeCJQ9oHijfN4IK0NJUS5OWVNFOklCTS5JUV9DT0dTLjk5Ni4wNy8wMy8yMDI2Li4uVVNELkgBAAAA3rYBAAIAAAAFMjUzMzEBCAAAAAUAAAAB</t>
  </si>
  <si>
    <t>MQEAAAALLTIwMDg2NDcxOTgDAAAAAzE2MAIAAAACMzQEAAAAATAHAAAACDMvNy8yMDI2CAAAAAoxMi8zMS8yMDIxCQAAAAEwTRVmI5t83ggtXMF4o3zeCDdDSVEuTllTRTpJQk0uSVFfUkVTVFJfU1RPQ0tfQ09NUC45OTYuMDcvMDMvMjAyNi4uLlVTRC5IAQAAAN62AQADAAAAAACx+IYhm3zeCKHIqnijfN4IQENJUS5OWVNFOklCTS5JUV9OT05SRUNVUlJJTkdfSU5DT01FX1RBWEVTLjk5Ni4wNy8wMy8yMDI2Li4uVVNELkgBAAAA3rYBAAMAAAAAACZAMCKbfN4IgxmjeKN83gg5Q0lRLk5ZU0U6SUJNLklRX0dST1NTX0lOVEFOX0FTU0VUUy45OTYuMDcvMDMvMjAyNi4uLlVTRC5IAQAAAN62AQACAAAABTE3MzM1AQgAAAAFAAAAATEBAAAACy0yMDA4NjQ3MTk4AwAAAAMxNjACAAAABTI0MjkzBAAAAAEwBwAAAAgzLzcvMjAyNggAAAAKMTIvMzEvMjAyMQkAAAABMHXxAyGbfN4I8IyIeKN83gg4Q0lRLk5ZU0U6SUJNLklRX1NUT0NLX0JBU0VEX1RPVEFMLjk5Ni4wNy8wMy8yMDI2Li4uVVNELkgBAAAA3rYBAAIAAAADOTgyAQgAAAAFAAAAATEBAAAACy0yMDA4NjQ3MTk4AwAAAAMxNjACAAAABTI0MDM0BAAAAAEwBwAAAAgzLzcvMjAyNggAAAAKMTIvMzEvMjAyMQkAAAABMLH4hiGbfN4IIbeieKN83gg2Q0lRLk5ZU0U6SUJNLklRX0VCSVREQV9FWENMX1NCQy45OTYuMDcvMDMvMjAyNi4uLlVTRC5IAQAAAN62</t>
  </si>
  <si>
    <t>AQACAAAABTEyMjkxAQgAAAAFAAAAATEBAAAACy0yMDA4NjQ3MTk4AwAAAAMxNjACAAAABTI0MTM1BAAAAAEwBwAAAAgzLzcvMjAyNggAAAAKMTIvMzEvMjAyMQkAAAABMKhwZiObfN4IqECjeKN83ggrQ0lRLk5ZU0U6SUJNLklRX0VCSVQuOTk2LjA3LzAzLzIwMjYuLi5VU0QuSAEAAADetgEAAgAAAAQ1NTgzAQgAAAAFAAAAATEBAAAACy0yMDA4NjQ3MTk4AwAAAAMxNjACAAAAAzQwMAQAAAABMAcAAAAIMy83LzIwMjYIAAAACjEyLzMxLzIwMjEJAAAAATCrl2Yjm3zeCKhAo3ijfN4INUNJUS5OWVNFOklCTS5JUV9ESUxVVF9FUFNfTk9STS45OTYuMDcvMDMvMjAyNi4uLlVTRC5IAQAAAN62AQACAAAACDMuMjQ5OTA3AQgAAAAFAAAAATEBAAAACy0yMDA4NjQ3MTk4AwAAAAMxNjACAAAABDQzODAEAAAAATAHAAAACDMvNy8yMDI2CAAAAAoxMi8zMS8yMDIxCQAAAAEwqHBmI5t83gjLZ6N4o3zeCC9DSVEuTllTRTpJQk0uSVFfRFJfUkFUSU9fUFJJTUFSWS45OTYuMDcvMDMvMjAyNgEAAADetgEAAgAAAAExAKhwZiObfN4I1TeueKN83gg4Q0lRLk5ZU0U6SUJNLklRX0ZFRVNfT1RIRVJfSU5DT01FLjk5Ni4wNy8wMy8yMDI2Li4uVVNELkgBAAAA3rYBAAMAAAAAANcYMCKbfN4IYDrIeKN83gg4Q0lRLk5ZU0U6SUJNLklRX1NUT0NLX0JBU0VEX09USEVSLjk5Ni4wNy8wMy8yMDI2Li4uVVNELkgBAAAA3rYBAAIA</t>
  </si>
  <si>
    <t>AAACNjQBCAAAAAUAAAABMQEAAAALLTIwMDg2NDcxOTgDAAAAAzE2MAIAAAAFMjI2NzYEAAAAATAHAAAACDMvNy8yMDI2CAAAAAoxMi8zMS8yMDIxCQAAAAEwsfiGIZt83gght6J4o3zeCDtDSVEuTllTRTpJQk0uSVFfRUJJVF9FUV9JTkNfRVhDTF9TQkMuOTk2LjA3LzAzLzIwMjYuLi5VU0QuSAEAAADetgEAAgAAAAQ2NTY1AQgAAAAFAAAAATEBAAAACy0yMDA4NjQ3MTk4AwAAAAMxNjACAAAABTI0MTMwBAAAAAEwBwAAAAgzLzcvMjAyNggAAAAKMTIvMzEvMjAyMQkAAAABMKuXZiObfN4IqECjeKN83gg1Q0lRLk5ZU0U6SUJNLklRX0VCSVREQVJfRVFfSU5DLjk5Ni4wNy8wMy8yMDI2Li4uVVNELkgBAAAA3rYBAAIAAAAFMTQxODMBCAAAAAUAAAABMQEAAAALLTIwMDg2NDcxOTgDAAAAAzE2MAIAAAAFMjQxMjkEAAAAATAHAAAACDMvNy8yMDI2CAAAAAoxMi8zMS8yMDIxCQAAAAEw1xgwIpt83ggoNr94o3zeCElDSVEuTllTRTpJQk0uSVFfUFJPVl9CQURfREVCVFNfUEFUSUVOVF9TRVJWSUNFX1JFVi45OTYuMDcvMDMvMjAyNi4uLlVTRC5IAQAAAN62AQADAAAAAADXGDAim3zeCHWRwnijfN4IMkNJUS5OWVNFOklCTS5JUV9QUkVQQUlEX0VYUC45OTYuMDcvMDMvMjAyNi4uLlVTRC5IAQAAAN62AQACAAAABDE4MzABCAAAAAUAAAABMQEAAAALLTIwMDg2NDcxOTgDAAAAAzE2MAIAAAAEMTIxMgQAAAABMAcA</t>
  </si>
  <si>
    <t>AAAIMy83LzIwMjYIAAAACjEyLzMxLzIwMjEJAAAAATD7HV4hm3zeCO2SmXijfN4IMkNJUS5OWVNFOklCTS5JUV9XT1JLSU5HX0NBUC45OTYuMDcvMDMvMjAyNi4uLlVTRC5IAQAAAN62AQACAAAABS00MDgwAQgAAAAFAAAAATEBAAAACy0yMDA4NjQ3MTk4AwAAAAMxNjACAAAABDQxNjUEAAAAATAHAAAACDMvNy8yMDI2CAAAAAoxMi8zMS8yMDIxCQAAAAEwu2daIZt83gi/z5R4o3zeCDhDSVEuTllTRTpJQk0uSVFfTkVHQVRJVkVfR1dfQU1PUlQuOTk2LjA3LzAzLzIwMjYuLi5VU0QuSAEAAADetgEAAwAAAAAAJI4wIpt83gght6J4o3zeCCtDSVEuTllTRTpJQk0uSVFfRElMVVRfV0VJR0hULjk5Ni4wNy8wMy8yMDI2AQAAAN62AQACAAAACjkwNC42NDEwMDEAqHBmI5t83gi118V4o3zeCC5DSVEuTllTRTpJQk0uSVFfUEVSSU9ETEVOR1RIX0lTLjk5Ni4wNy8wMy8yMDI2AQAAAN62AQABAAAAAjEyAKhwZiObfN4IqECjeKN83gg2Q0lRLk5ZU0U6SUJNLklRX1BSRUZfTk9OX1JFREVFTS45OTYuMDcvMDMvMjAyNi4uLlVTRC5IAQAAAN62AQADAAAAAADMAlohm3zeCJIEnXijfN4IL0NJUS5OWVNFOklCTS5JUV9QUkVGX1JFUC45OTYuMDcvMDMvMjAyNi4uLlVTRC5IAQAAAN62AQADAAAAAADwXYchm3zeCP6yq3ijfN4IKkNJUS5OWVNFOklCTS5JUV9BU1NFVF9UVVJOUy45OTUuMDcvMDMvMjAyNgEAAADetgEA</t>
  </si>
  <si>
    <t>AgAAAAgwLjM1ODEyMgEIAAAABQAAAAExAQAAAAstMjA1OTA3MzIwMgMAAAADMTYwAgAAAAQ0MTc3BAAAAAEwBwAAAAgzLzcvMjAyNggAAAAKMTIvMzEvMjAyMAkAAAABMIVE2R+bfN4IHAOJeKN83ggwQ0lRLk5ZU0U6SUJNLklRX0VCSVRfNVlSX0FOTl9DQUdSLjk5NS4wNy8wMy8yMDI2AQAAAN62AQACAAAACC0yMi4zNTI0AQgAAAAFAAAAATEBAAAACy0yMDU5MDczMjAyAwAAAAMxNjACAAAABDQyMzYEAAAAATAHAAAACDMvNy8yMDI2CAAAAAoxMi8zMS8yMDIwCQAAAAEwoKbZH5t83gjHx4h4o3zeCC5DSVEuTllTRTpJQk0uSVFfQ0FTSF9DT05WRVJTSU9OLjk5NS4wNy8wMy8yMDI2AQAAAN62AQACAAAACDcuMzkwNjM4AQgAAAAFAAAAATEBAAAACy0yMDU5MDczMjAyAwAAAAMxNjACAAAABDQxODQEAAAAATAHAAAACDMvNy8yMDI2CAAAAAoxMi8zMS8yMDIwCQAAAAEwzWvZH5t83ggcA4l4o3zeCDZDSVEuTllTRTpJQk0uSVFfVE9UQUxfTElBQl9UT1RBTF9BU1NFVFMuOTk1LjA3LzAzLzIwMjYBAAAA3rYBAAIAAAAHODYuNzExNgEIAAAABQAAAAExAQAAAAstMjA1OTA3MzIwMgMAAAADMTYwAgAAAAQ0MTg4BAAAAAEwBwAAAAgzLzcvMjAyNggAAAAKMTIvMzEvMjAyMAkAAAABMM1r2R+bfN4II6OOeKN83gguQ0lRLk5ZU0U6SUJNLklRX0lOVkVOVE9SWV9UVVJOUy45OTUuMDcvMDMvMjAyNgEAAADetgEA</t>
  </si>
  <si>
    <t>AgAAAAkxMy44MzY3ODIBCAAAAAUAAAABMQEAAAALLTIwNTkwNzMyMDIDAAAAAzE2MAIAAAAENDA4MgQAAAABMAcAAAAIMy83LzIwMjYIAAAACjEyLzMxLzIwMjAJAAAAATCFRNkfm3zeCEbKjnijfN4IOkNJUS5OWVNFOklCTS5JUV9JTlRFUkNPTVBBTllfTk9OX0NBLjk5NS4wNy8wMy8yMDI2Li4uVVNELkgBAAAA3rYBAAMAAAAAAHXxAyGbfN4I0yqJeKN83gg8Q0lRLk5ZU0U6SUJNLklRX0RFQlRfRVFVSVZfT1BFUl9MRUFTRS45OTUuMDcvMDMvMjAyNi4uLlVTRC5IAQAAAN62AQACAAAABTEyMTkyAQgAAAAFAAAAATEBAAAACy0yMDU5MDczMjAyAwAAAAMxNjACAAAABTIxNjcxBAAAAAEwBwAAAAgzLzcvMjAyNggAAAAKMTIvMzEvMjAyMAkAAAABMF7KAyGbfN4IT1KJeKN83ghCQ0lRLk5ZU0U6SUJNLklRX0ZJTl9ESVZfTUlOT1JJVFlfSU5UX1JFREVFTS45OTUuMDcvMDMvMjAyNi4uLlVTRC5IAQAAAN62AQADAAAAAAC7Z1ohm3zeCAv1lXijfN4IM0NJUS5OWVNFOklCTS5JUV9ET19JTlZFU1RfQ0YuOTk1LjA3LzAzLzIwMjYuLi5VU0QuSAEAAADetgEAAwAAAAAA+x1eIZt83gjlZKB4o3zeCE1DSVEuTllTRTpJQk0uSVFfTElRVUlEQVRJT05fVkFMVUVfUFJFRkVSUkVEX05PTl9SRURFRU0uOTk1LjA3LzAzLzIwMjYuLi5VU0QuSAEAAADetgEAAwAAAAAAn48DIZt83gjyZ4l4o3zeCDRDSVEuTllTRTpJ</t>
  </si>
  <si>
    <t>Qk0uSVFfUlVBX0FDQ1VNX0RFUC45OTUuMDcvMDMvMjAyNi4uLlVTRC5IAQAAAN62AQADAAAAAADMAlohm3zeCIPJl3ijfN4INENJUS5OWVNFOklCTS5JUV9TQUxFX0lOVEFOX0NGLjk5NS4wNy8wMy8yMDI2Li4uVVNELkgBAAAA3rYBAAIAAAAELTYxMgEIAAAABQAAAAExAQAAAAstMjA1OTA3MzIwMgMAAAADMTYwAgAAAAQyMDI5BAAAAAEwBwAAAAgzLzcvMjAyNggAAAAKMTIvMzEvMjAyMAkAAAABMKQ2hyGbfN4IaUjHeKN83gg5Q0lRLk5ZU0U6SUJNLklRX0FTU0VUX1dSSVRFRE9XTl9DRi45OTUuMDcvMDMvMjAyNi4uLlVTRC5IAQAAAN62AQADAAAAAADTH4chm3zeCMl1xXijfN4IMUNJUS5OWVNFOklCTS5JUV9ERVBSRV9TVVBQLjk5NS4wNy8wMy8yMDI2Li4uVVNELkgBAAAA3rYBAAMAAAAAAH6EiSGbfN4IBlKheKN83ggwQ0lRLk5ZU0U6SUJNLklRX0RJVkVTVF9DRi45OTUuMDcvMDMvMjAyNi4uLlVTRC5IAQAAAN62AQACAAAAAzUwMwEIAAAABQAAAAExAQAAAAstMjA1OTA3MzIwMgMAAAADMTYwAgAAAAQyMDc3BAAAAAEwBwAAAAgzLzcvMjAyNggAAAAKMTIvMzEvMjAyMAkAAAABMKQ2hyGbfN4I8mSzeKN83ggwQ0lRLk5ZU0U6SUJNLklRX0NIQU5HRV9BUC45OTUuMDcvMDMvMjAyNi4uLlVTRC5IAQAAAN62AQACAAAAAzEzOAEIAAAABQAAAAExAQAAAAstMjA1OTA3MzIwMgMAAAADMTYwAgAAAAQy</t>
  </si>
  <si>
    <t>MDE3BAAAAAEwBwAAAAgzLzcvMjAyNggAAAAKMTIvMzEvMjAyMAkAAAABMKQ2hyGbfN4I/bKgeKN83gg+Q0lRLk5ZU0U6SUJNLklRX0RJU1RSSUJVVEFCTEVfQ0FTSF9TSEFSRVNfQkFTSUMuOTk1LjA3LzAzLzIwMjYBAAAA3rYBAAMAAAAAAKhwZiObfN4I9+HAeKN83gg+Q0lRLk5ZU0U6SUJNLklRX0VYQ0lTRV9UQVhFU19JTkNMX1NBTEVTLjk5NS4wNy8wMy8yMDI2Li4uVVNELkgBAAAA3rYBAAMAAAAAACZAMCKbfN4IYDrIeKN83ggyQ0lRLk5ZU0U6SUJNLklRX1JFU1RSVUNUVVJFLjk5NS4wNy8wMy8yMDI2Li4uVVNELkgBAAAA3rYBAAMAAAAAAFNJZiObfN4IHVm3eKN83gg8Q0lRLk5ZU0U6SUJNLklRX0lNUFVUX09QRVJfTEVBU0VfREVQUi45OTUuMDcvMDMvMjAyNi4uLlVTRC5IAQAAAN62AQACAAAACzEyODcuMzg5ODU2AQgAAAAFAAAAATEBAAAACy0yMDU5MDczMjAyAwAAAAMxNjACAAAABTIxNjczBAAAAAEwBwAAAAgzLzcvMjAyNggAAAAKMTIvMzEvMjAyMAkAAAABMCSOMCKbfN4IkYCoeKN83gg7Q0lRLk5ZU0U6SUJNLklRX01JTk9SSVRZX0lOVEVSRVNUX0lTLjk5NS4wNy8wMy8yMDI2Li4uVVNELkgBAAAA3rYBAAMAAAAAAFNJZiObfN4IGDG4eKN83gguQ0lRLk5ZU0U6SUJNLklRX1BFUklPRExFTkdUSF9JUy45OTUuMDcvMDMvMjAyNgEAAADetgEAAQAAAAIxMgCocGYjm3zeCOMGx3ijfN4I</t>
  </si>
  <si>
    <t>P0NJUS5OWVNFOklCTS5JUV9PVEhFUl9OT05fT1BFUl9FWFBfU1VQUEwuOTk1LjA3LzAzLzIwMjYuLi5VU0QuSAEAAADetgEAAgAAAAQtNzkwAQgAAAAFAAAAATEBAAAACy0yMDU5MDczMjAyAwAAAAMxNjACAAAAAjg1BAAAAAEwBwAAAAgzLzcvMjAyNggAAAAKMTIvMzEvMjAyMAkAAAABMFNJZiObfN4ISTrGeKN83gg5Q0lRLk5ZU0U6SUJNLklRX0dST1NTX0lOVEFOX0FTU0VUUy45OTUuMDcvMDMvMjAyNi4uLlVTRC5IAQAAAN62AQACAAAABTE2OTQ1AQgAAAAFAAAAATEBAAAACy0yMDU5MDczMjAyAwAAAAMxNjACAAAABTI0MjkzBAAAAAEwBwAAAAgzLzcvMjAyNggAAAAKMTIvMzEvMjAyMAkAAAABMHXxAyGbfN4I0yqJeKN83ggvQ0lRLk5ZU0U6SUJNLklRX1RPVEFMX0NMLjk5NS4wNy8wMy8yMDI2Li4uVVNELkgBAAAA3rYBAAIAAAAFMzk4NjkBCAAAAAUAAAABMQEAAAALLTIwNTkwNzMyMDIDAAAAAzE2MAIAAAAEMTAwOQQAAAABMAcAAAAIMy83LzIwMjYIAAAACjEyLzMxLzIwMjAJAAAAATDPWF4hm3zeCMaOtnijfN4IMkNJUS5OWVNFOklCTS5JUV9QUkVGX0VRVUlUWS45OTUuMDcvMDMvMjAyNi4uLlVTRC5IAQAAAN62AQADAAAAAADMAlohm3zeCGvKiXijfN4IMkNJUS5OWVNFOklCTS5JUV9NQUlOVF9DQVBFWC45OTUuMDcvMDMvMjAyNi4uLlVTRC5IAQAAAN62AQADAAAAAAD7HV4hm3zeCFher3ij</t>
  </si>
  <si>
    <t>fN4IOENJUS5OWVNFOklCTS5JUV9TVE9DS19CQVNFRF9PVEhFUi45OTUuMDcvMDMvMjAyNi4uLlVTRC5IAQAAAN62AQACAAAAAjY0AQgAAAAFAAAAATEBAAAACy0yMDU5MDczMjAyAwAAAAMxNjACAAAABTIyNjc2BAAAAAEwBwAAAAgzLzcvMjAyNggAAAAKMTIvMzEvMjAyMAkAAAABMLH4hiGbfN4Imey0eKN83gg2Q0lRLk5ZU0U6SUJNLklRX1RPVEFMX1JFVl9TSEFSRS45OTUuMDcvMDMvMjAyNi4uLlVTRC5IAQAAAN62AQACAAAACTYxLjk3NDU5NgEIAAAABQAAAAExAQAAAAstMjA1OTA3MzIwMgMAAAADMTYwAgAAAAQ0MzgyBAAAAAEwBwAAAAgzLzcvMjAyNggAAAAKMTIvMzEvMjAyMAkAAAABMKhwZiObfN4ISsS/eKN83gg/Q0lRLk5ZU0U6SUJNLklRX05FVF9ERUJUX0VCSVREQV9FWENMX09QRVJfTEVBU0VTLjk5NS4wNy8wMy8yMDI2AQAAAN62AQACAAAACDQuNTE3MDM3AQgAAAAFAAAAATEBAAAACy0yMDU5MDczMjAyAwAAAAMxNjACAAAABTQ5MTc1BAAAAAEwBwAAAAgzLzcvMjAyNggAAAAKMTIvMzEvMjAyMAkAAAABMM1r2R+bfN4Ix8eIeKN83gg2Q0lRLk5ZU0U6SUJNLklRX0lOVkVTVF9MT0FOU19DRi45OTUuMDcvMDMvMjAyNi4uLlVTRC5IAQAAAN62AQACAAAAAzQ3NQEIAAAABQAAAAExAQAAAAstMjA1OTA3MzIwMgMAAAADMTYwAgAAAAQyMDMyBAAAAAEwBwAAAAgzLzcvMjAyNggAAAAKMTIv</t>
  </si>
  <si>
    <t>MzEvMjAyMAkAAAABMKQ2hyGbfN4IZNiweKN83gg9Q0lRLk5ZU0U6SUJNLklRX1NUT0NLX09QVElPTlNfQ09NUF9UQVguOTk1LjA3LzAzLzIwMjYuLi5VU0QuSAEAAADetgEAAwAAAAAAsfiGIZt83ggGV6h4o3zeCCxDSVEuTllTRTpJQk0uSVFfTklfQ0YuOTk1LjA3LzAzLzIwMjYuLi5VU0QuSAEAAADetgEAAgAAAAQ1NTkwAQgAAAAFAAAAATEBAAAACy0yMDU5MDczMjAyAwAAAAMxNjACAAAABDIxNTAEAAAAATAHAAAACDMvNy8yMDI2CAAAAAoxMi8zMS8yMDIwCQAAAAEwsfiGIZt83ggxPLR4o3zeCDVDSVEuTllTRTpJQk0uSVFfVE9UQUxfUkVWXzNZUl9BTk5fQ0FHUi45OTUuMDcvMDMvMjAyNgEAAADetgEAAgAAAAgtMTEuMzI2NAEIAAAABQAAAAExAQAAAAstMjA1OTA3MzIwMgMAAAADMTYwAgAAAAQ0MjIwBAAAAAEwBwAAAAgzLzcvMjAyNggAAAAKMTIvMzEvMjAyMAkAAAABMM1r2R+bfN4II6OOeKN83ghNQ0lRLk5ZU0U6SUJNLklRX0NVUlJFTlRfUE9SVElPTl9PUEVSX0xFQVNFX0xJQUJJTElUSUVTLjk5NS4wNy8wMy8yMDI2Li4uVVNELkgBAAAA3rYBAAIAAAAEMTAzNQEIAAAABQAAAAExAQAAAAstMjA1OTA3MzIwMgMAAAADMTYwAgAAAAU0ODM4NQQAAAABMAcAAAAIMy83LzIwMjYIAAAACjEyLzMxLzIwMjAJAAAAATDMAlohm3zeCO5bqXijfN4IL0NJUS5OWVNFOklCTS5JUV9ORVRfREVCVC45</t>
  </si>
  <si>
    <t>OTUuMDcvMDMvMjAyNi4uLlVTRC5IAQAAAN62AQACAAAABTUxMzAwAQgAAAAFAAAAATEBAAAACy0yMDU5MDczMjAyAwAAAAMxNjACAAAABDQzNjQEAAAAATAHAAAACDMvNy8yMDI2CAAAAAoxMi8zMS8yMDIwCQAAAAEwx1NaIZt83ghfK5l4o3zeCDpDSVEuTllTRTpJQk0uSVFfVE9UQUxfQ09NTU9OX0VRVUlUWS45OTUuMDcvMDMvMjAyNi4uLlVTRC5IAQAAAN62AQACAAAABTIwNTk3AQgAAAAFAAAAATEBAAAACy0yMDU5MDczMjAyAwAAAAMxNjACAAAABDEwMDYEAAAAATAHAAAACDMvNy8yMDI2CAAAAAoxMi8zMS8yMDIwCQAAAAEwzAJaIZt83ghryol4o3zeCCxDSVEuTllTRTpJQk0uSVFfQ0FQRVhfUENUX1JFVi45OTUuMDcvMDMvMjAyNgEAAADetgEAAgAAAAY0Ljc0NDUBCAAAAAUAAAABMQEAAAALLTIwNTkwNzMyMDIDAAAAAzE2MAIAAAAFMzUzODAEAAAAATAHAAAACDMvNy8yMDI2CAAAAAoxMi8zMS8yMDIwCQAAAAEw51L7H5t83ghGyo54o3zeCCxDSVEuTllTRTpJQk0uSVFfUkVUVVJOX0VRVUlUWS45OTUuMDcvMDMvMjAyNgEAAADetgEAAgAAAAcxOC44NTM1AQgAAAAFAAAAATEBAAAACy0yMDU5MDczMjAyAwAAAAMxNjACAAAABDQxMjgEAAAAATAHAAAACDMvNy8yMDI2CAAAAAoxMi8zMS8yMDIwCQAAAAEwEz/7H5t83gjPtJ14o3zeCDlDSVEuTllTRTpJQk0uSVFfVEJWX1NIQVJFX1JFUE9SVEVE</t>
  </si>
  <si>
    <t>Ljk5NS4wNy8wMy8yMDI2Li4uVVNELkgBAAAA3rYBAAMAAAAAAMdTWiGbfN4IiI+JeKN83ggtQ0lRLk5ZU0U6SUJNLklRX0xUX0RFQlRfRVFVSVRZLjk5NS4wNy8wMy8yMDI2AQAAAN62AQACAAAACDI3NC43MTI5AQgAAAAFAAAAATEBAAAACy0yMDU5MDczMjAyAwAAAAMxNjACAAAABDQwODUEAAAAATAHAAAACDMvNy8yMDI2CAAAAAoxMi8zMS8yMDIwCQAAAAEwzWvZH5t83ggjo454o3zeCC5DSVEuTllTRTpJQk0uSVFfTkVUX0RFQlRfRUJJVERBLjk5NS4wNy8wMy8yMDI2AQAAAN62AQACAAAABzMuOTgyNjEBCAAAAAUAAAABMQEAAAALLTIwNTkwNzMyMDIDAAAAAzE2MAIAAAAENDE5MwQAAAABMAcAAAAIMy83LzIwMjYIAAAACjEyLzMxLzIwMjAJAAAAATDNa9kfm3zeCCOjjnijfN4IRUNJUS5OWVNFOklCTS5JUV9ORVRfREVCVF9FQklUREFfRVhDTF9PUEVSX0xFQVNFU19DQVBFWC45OTUuMDcvMDMvMjAyNgEAAADetgEAAgAAAAg1Ljg3MDIzNgEIAAAABQAAAAExAQAAAAstMjA1OTA3MzIwMgMAAAADMTYwAgAAAAU0OTE4MgQAAAABMAcAAAAIMy83LzIwMjYIAAAACjEyLzMxLzIwMjAJAAAAATDNa9kfm3zeCMfHiHijfN4IPENJUS5OWVNFOklCTS5JUV9GSU5fRElWX0xUX0RFQlRfVE9UQUwuOTk1LjA3LzAzLzIwMjYuLi5VU0QuSAEAAADetgEAAgAAAAUyMTA5OAEIAAAABQAAAAExAQAAAAstMjA1OTA3</t>
  </si>
  <si>
    <t>MzIwMgMAAAADMTYwAgAAAAUyNDUxNQQAAAABMAcAAAAIMy83LzIwMjYIAAAACjEyLzMxLzIwMjAJAAAAATBeygMhm3zeCE9SiXijfN4IMENJUS5OWVNFOklCTS5JUV9NQUNISU5FUlkuOTk1LjA3LzAzLzIwMjYuLi5VU0QuSAEAAADetgEAAgAAAAUxMzQ2MAEIAAAABQAAAAExAQAAAAstMjA1OTA3MzIwMgMAAAADMTYwAgAAAAQzMTE0BAAAAAEwBwAAAAgzLzcvMjAyNggAAAAKMTIvMzEvMjAyMAkAAAABMLtnWiGbfN4INlOYeKN83ggzQ0lRLk5ZU0U6SUJNLklRX09USEVSX1JFTlRBTC45OTUuMDcvMDMvMjAyNi4uLlVTRC5IAQAAAN62AQADAAAAAAAdZzAim3zeCN3XtXijfN4IMENJUS5OWVNFOklCTS5JUV9UQlZfU0hBUkUuOTk1LjA3LzAzLzIwMjYuLi5VU0QuSAEAAADetgEAAgAAAAotNTIuNTQ3ODI5AQgAAAAFAAAAATEBAAAACy0yMDU5MDczMjAyAwAAAAMxNjACAAAABDQxNTYEAAAAATAHAAAACDMvNy8yMDI2CAAAAAoxMi8zMS8yMDIwCQAAAAEwx1NaIZt83giZGaZ4o3zeCEJDSVEuTllTRTpJQk0uSVFfT1BFUkFUSU5HX0xFQVNFX0xJQUJJTElUSUVTLjk5NS4wNy8wMy8yMDI2Li4uVVNELkgBAAAA3rYBAAMAAAAAAPsdXiGbfN4IQxW0eKN83gg8Q0lRLk5ZU0U6SUJNLklRX0ZJTl9ESVZfTE9BTlNfQ1VSUkVOVC45OTUuMDcvMDMvMjAyNi4uLlVTRC5IAQAAAN62AQACAAAABTEwNTA5AQgAAAAF</t>
  </si>
  <si>
    <t>AAAAATEBAAAACy0yMDU5MDczMjAyAwAAAAMxNjACAAAABDEwMzIEAAAAATAHAAAACDMvNy8yMDI2CAAAAAoxMi8zMS8yMDIwCQAAAAEw+x1eIZt83gjmma54o3zeCD5DSVEuTllTRTpJQk0uSVFfUlVBX0NBUElUQUxfTEVBU0VfR1JPU1MuOTk1LjA3LzAzLzIwMjYuLi5VU0QuSAEAAADetgEAAwAAAAAAzAJaIZt83gieoZh4o3zeCDJDSVEuTllTRTpJQk0uSVFfT1RIRVJfSU5UQU4uOTk1LjA3LzAzLzIwMjYuLi5VU0QuSAEAAADetgEAAgAAAAUxMzczOQEIAAAABQAAAAExAQAAAAstMjA1OTA3MzIwMgMAAAADMTYwAgAAAAQxMDQwBAAAAAEwBwAAAAgzLzcvMjAyNggAAAAKMTIvMzEvMjAyMAkAAAABMM9YXiGbfN4IH++WeKN83ghDQ0lRLk5ZU0U6SUJNLklRX0NIQU5HRV9PVEhFUl9ORVRfT1BFUl9BU1NFVFMuOTk1LjA3LzAzLzIwMjYuLi5VU0QuSAEAAADetgEAAgAAAAQzMDIzAQgAAAAFAAAAATEBAAAACy0yMDU5MDczMjAyAwAAAAMxNjACAAAABDIwNDUEAAAAATAHAAAACDMvNy8yMDI2CAAAAAoxMi8zMS8yMDIwCQAAAAEwpDaHIZt83ghdfKJ4o3zeCDRDSVEuTllTRTpJQk0uSVFfVU5MRVZFUkVEX0ZDRi45OTUuMDcvMDMvMjAyNi4uLlVTRC5IAQAAAN62AQACAAAACDE1Njg0Ljc1AQgAAAAFAAAAATEBAAAACy0yMDU5MDczMjAyAwAAAAMxNjACAAAABDQ0MjMEAAAAATAHAAAACDMvNy8yMDI2CAAA</t>
  </si>
  <si>
    <t>AAoxMi8zMS8yMDIwCQAAAAEw+x1eIZt83gioUqd4o3zeCDhDSVEuTllTRTpJQk0uSVFfVE9UQUxfREVCVF9JU1NVRUQuOTk1LjA3LzAzLzIwMjYuLi5VU0QuSAEAAADetgEAAgAAAAUxMDUwNAEIAAAABQAAAAExAQAAAAstMjA1OTA3MzIwMgMAAAADMTYwAgAAAAQyMTYxBAAAAAEwBwAAAAgzLzcvMjAyNggAAAAKMTIvMzEvMjAyMAkAAAABMKQ2hyGbfN4I9JaqeKN83gg3Q0lRLk5ZU0U6SUJNLklRX0lOVF9FWFBfSU5DTF9DQVAuOTk1LjA3LzAzLzIwMjYuLi5VU0QuSAEAAADetgEAAgAAAAQxMjkzAQgAAAAFAAAAATEBAAAACy0yMDU5MDczMjAyAwAAAAMxNjACAAAABTIxODYxBAAAAAEwBwAAAAgzLzcvMjAyNggAAAAKMTIvMzEvMjAyMAkAAAABMCZAMCKbfN4IZ1rCeKN83gg1Q0lRLk5ZU0U6SUJNLklRX0RJTFVUX0VQU19OT1JNLjk5NS4wNy8wMy8yMDI2Li4uVVNELkgBAAAA3rYBAAIAAAAIMS43OTI5NTYBCAAAAAUAAAABMQEAAAALLTIwNTkwNzMyMDIDAAAAAzE2MAIAAAAENDM4MAQAAAABMAcAAAAIMy83LzIwMjYIAAAACjEyLzMxLzIwMjAJAAAAATCocGYjm3zeCJL/x3ijfN4IMENJUS5OWVNFOklCTS5JUV9NQVJLRVRJTkcuOTk1LjA3LzAzLzIwMjYuLi5VU0QuSAEAAADetgEAAwAAAAAAHWcwIpt83ghlKLF4o3zeCC5DSVEuTllTRTpJQk0uSVFfSU5DX1RBWC45OTUuMDcvMDMvMjAyNi4uLlVT</t>
  </si>
  <si>
    <t>RC5IAQAAAN62AQACAAAABS0xMzYwAQgAAAAFAAAAATEBAAAACy0yMDU5MDczMjAyAwAAAAMxNjACAAAAAjc1BAAAAAEwBwAAAAgzLzcvMjAyNggAAAAKMTIvMzEvMjAyMAkAAAABMFNJZiObfN4IQmK/eKN83ggrQ0lRLk5ZU0U6SUJNLklRX1BBWU9VVF9SQVRJTy45OTUuMDcvMDMvMjAyNgEAAADetgEAAgAAAAcxMDMuNzAzAQgAAAAFAAAAATEBAAAACy0yMDU5MDczMjAyAwAAAAMxNjACAAAABDQzNzcEAAAAATAHAAAACDMvNy8yMDI2CAAAAAoxMi8zMS8yMDIwCQAAAAEwHWcwIpt83gjJ+654o3zeCDZDSVEuTllTRTpJQk0uSVFfQVNTRVRfV1JJVEVET1dOLjk5NS4wNy8wMy8yMDI2Li4uVVNELkgBAAAA3rYBAAMAAAAAAFNJZiObfN4Ikv/HeKN83gg5Q0lRLk5ZU0U6SUJNLklRX0FTX1JFUE9SVEVEX0VCSVREQS45OTUuMDcvMDMvMjAyNi4uLlVTRC5IAQAAAN62AQADAAAAAADXGDAim3zeCI7tsXijfN4IMUNJUS5OWVNFOklCTS5JUV9OSV9DT01QQU5ZLjk5NS4wNy8wMy8yMDI2Li4uVVNELkgBAAAA3rYBAAIAAAAENTU5MAEIAAAABQAAAAExAQAAAAstMjA1OTA3MzIwMgMAAAADMTYwAgAAAAU0MTU3MQQAAAABMAcAAAAIMy83LzIwMjYIAAAACjEyLzMxLzIwMjAJAAAAATBTSWYjm3zeCPK4wnijfN4INkNJUS5OWVNFOklCTS5JUV9PVEhFUl9MVF9BU1NFVFMuOTk1LjA3LzAzLzIwMjYuLi5VU0QuSAEA</t>
  </si>
  <si>
    <t>AADetgEAAgAAAAUyMjY3NQEIAAAABQAAAAExAQAAAAstMjA1OTA3MzIwMgMAAAADMTYwAgAAAAQxMDYwBAAAAAEwBwAAAAgzLzcvMjAyNggAAAAKMTIvMzEvMjAyMAkAAAABMM9YXiGbfN4IVbuoeKN83gg4Q0lRLk5ZU0U6SUJNLklRX0lOU19TRVRUTEVfU1VQUExFLjk5NS4wNy8wMy8yMDI2Li4uVVNELkgBAAAA3rYBAAMAAAAAACSOMCKbfN4IQY24eKN83gg8Q0lRLk5ZU0U6SUJNLklRX0VCSVREQV9MRUFTRV9BREpVU1RFRC45OTUuMDcvMDMvMjAyNi4uLlVTRC5IAQAAAN62AQACAAAABTEyODgxAQgAAAAFAAAAATEBAAAACy0yMDU5MDczMjAyAwAAAAMxNjACAAAABTQ4OTkzBAAAAAEwBwAAAAgzLzcvMjAyNggAAAAKMTIvMzEvMjAyMAkAAAABMKuXZiObfN4ItifFeKN83gg+Q0lRLk5ZU0U6SUJNLklRX09USEVSX0ZJTkFOQ0VfQUNUX1NVUFBMLjk5NS4wNy8wMy8yMDI2Li4uVVNELkgBAAAA3rYBAAIAAAACOTIBCAAAAAUAAAABMQEAAAALLTIwNTkwNzMyMDIDAAAAAzE2MAIAAAAEMjA1MAQAAAABMAcAAAAIMy83LzIwMjYIAAAACjEyLzMxLzIwMjAJAAAAATDwXYchm3zeCKmNsnijfN4INkNJUS5OWVNFOklCTS5JUV9HQUlOX0FTU0VUU19SRVYuOTk1LjA3LzAzLzIwMjYuLi5VU0QuSAEAAADetgEAAwAAAAAATRVmI5t83ghsZ8R4o3zeCCpDSVEuTllTRTpJQk0uSVFfUVVJQ0tfUkFUSU8uOTk1LjA3</t>
  </si>
  <si>
    <t>LzAzLzIwMjYBAAAA3rYBAAIAAAAIMC43ODI3MzgBCAAAAAUAAAABMQEAAAALLTIwNTkwNzMyMDIDAAAAAzE2MAIAAAAENDEyMQQAAAABMAcAAAAIMy83LzIwMjYIAAAACjEyLzMxLzIwMjAJAAAAATCFRNkfm3zeCEbKjnijfN4IOkNJUS5OWVNFOklCTS5JUV9UT1RBTF9ERUJUX0VYQ0xfRklOLjk5NS4wNy8wMy8yMDI2Li4uVVNELkgBAAAA3rYBAAIAAAAFNjUwODgBCAAAAAUAAAABMQEAAAALLTIwNTkwNzMyMDIDAAAAAzE2MAIAAAAFMjE4NjAEAAAAATAHAAAACDMvNy8yMDI2CAAAAAoxMi8zMS8yMDIwCQAAAAEwdfEDIZt83ghPUol4o3zeCERDSVEuTllTRTpJQk0uSVFfR0VORVJBTF9QQVJUTkVSX0NPTU1PTl9FUVVJVFkuOTk1LjA3LzAzLzIwMjYuLi5VU0QuSAEAAADetgEAAwAAAAAA8o5aIZt83giyoJ54o3zeCDZDSVEuTllTRTpJQk0uSVFfQ0FTSF9UQVhFU19PUEVSLjk5NS4wNy8wMy8yMDI2Li4uVVNELkgBAAAA3rYBAAMAAAAAAOb2XSGbfN4IKmnDeKN83ggyQ0lRLk5ZU0U6SUJNLklRX0ZJTl9ESVZfUkVWLjk5NS4wNy8wMy8yMDI2Li4uVVNELkgBAAAA3rYBAAIAAAADOTg0AQgAAAAFAAAAATEBAAAACy0yMDU5MDczMjAyAwAAAAMxNjACAAAAAjUyBAAAAAEwBwAAAAgzLzcvMjAyNggAAAAKMTIvMzEvMjAyMAkAAAABME0VZiObfN4IX0DEeKN83ghAQ0lRLk5ZU0U6SUJNLklRX0VCSVREQV9F</t>
  </si>
  <si>
    <t>WENMX09QRVJfTEVBU0VTX0NBUEVYX0lOVC45OTUuMDcvMDMvMjAyNgEAAADetgEAAgAAAAg2Ljc4NDkzNwEIAAAABQAAAAExAQAAAAstMjA1OTA3MzIwMgMAAAADMTYwAgAAAAU0OTE3NAQAAAABMAcAAAAIMy83LzIwMjYIAAAACjEyLzMxLzIwMjAJAAAAATDNa9kfm3zeCMfHiHijfN4INENJUS5OWVNFOklCTS5JUV9PUkRFUl9CQUNLTE9HLjk5NS4wNy8wMy8yMDI2Li4uVVNELkgBAAAA3rYBAAMAAAAAAHXxAyGbfN4IwwWSeKN83gg6Q0lRLk5ZU0U6SUJNLklRX1NBTEVfUkVBTF9FU1RBVEVfQ0YuOTk1LjA3LzAzLzIwMjYuLi5VU0QuSAEAAADetgEAAwAAAAAApDaHIZt83gj/nax4o3zeCDJDSVEuTllTRTpJQk0uSVFfREFfU1VQUExfQ0YuOTk1LjA3LzAzLzIwMjYuLi5VU0QuSAEAAADetgEAAgAAAAQ0MjI3AQgAAAAFAAAAATEBAAAACy0yMDU5MDczMjAyAwAAAAMxNjACAAAABDIxNzEEAAAAATAHAAAACDMvNy8yMDI2CAAAAAoxMi8zMS8yMDIwCQAAAAEwsfiGIZt83ggGV6h4o3zeCC9DSVEuTllTRTpJQk0uSVFfRFJfUkFUSU9fUFJJTUFSWS45OTUuMDcvMDMvMjAyNgEAAADetgEAAgAAAAExAKhwZiObfN4IwOvHeKN83gg2Q0lRLk5ZU0U6SUJNLklRX1BSRUZfTk9OX1JFREVFTS45OTUuMDcvMDMvMjAyNi4uLlVTRC5IAQAAAN62AQADAAAAAADMAlohm3zeCJGAqHijfN4IOENJUS5OWVNFOklCTS5J</t>
  </si>
  <si>
    <t>UV9JTlZFU1RNRU5UX0lOQ09NRS45OTUuMDcvMDMvMjAyNi4uLlVTRC5IAQAAAN62AQADAAAAAADXGDAim3zeCEABwHijfN4IR0NJUS5OWVNFOklCTS5JUV9UT1RBTF9ERUJUX0VCSVREQV9FWENMX09QRVJfTEVBU0VTX0NBUEVYLjk5NS4wNy8wMy8yMDI2AQAAAN62AQACAAAACDcuNDQ3OTkxAQgAAAAFAAAAATEBAAAACy0yMDU5MDczMjAyAwAAAAMxNjACAAAABTQ5MTgzBAAAAAEwBwAAAAgzLzcvMjAyNggAAAAKMTIvMzEvMjAyMAkAAAABMM1r2R+bfN4Ix8eIeKN83gguQ0lRLk5ZU0U6SUJNLklRX05JXzNZUl9BTk5fQ0FHUi45OTUuMDcvMDMvMjAyNgEAAADetgEAAgAAAActMC45NTM1AQgAAAAFAAAAATEBAAAACy0yMDU5MDczMjAyAwAAAAMxNjACAAAABDQyMjUEAAAAATAHAAAACDMvNy8yMDI2CAAAAAoxMi8zMS8yMDIwCQAAAAEwoKbZH5t83ggjo454o3zeCDZDSVEuTllTRTpJQk0uSVFfTE9BTlNfUkVDRUlWX0xULjk5NS4wNy8wMy8yMDI2Li4uVVNELkgBAAAA3rYBAAMAAAAAAM9YXiGbfN4IVFSmeKN83gg1Q0lRLk5ZU0U6SUJNLklRX0FDQ1VNX0FNT1JUX0dXLjk5NS4wNy8wMy8yMDI2Li4uVVNELkgBAAAA3rYBAAMAAAAAAHXxAyGbfN4ICs6VeKN83ghFQ0lRLk5ZU0U6SUJNLklRX1RPVEFMX0dFTkVSQUxfUEFSVE5FUl9JTlRFUkVTVC45OTUuMDcvMDMvMjAyNi4uLlVTRC5IAQAAAN62AQAD</t>
  </si>
  <si>
    <t>AAAAAADyjlohm3zeCPJniXijfN4IRkNJUS5OWVNFOklCTS5JUV9GQUlSX1ZBTFVFX0NIQU5HRV9JTkNMX0VBUk5JTkdTLjk5NS4wNy8wMy8yMDI2Li4uVVNELkgBAAAA3rYBAAMAAAAAAF7KAyGbfN4I8meJeKN83gg9Q0lRLk5ZU0U6SUJNLklRX0NPTlRJTkdFTlRfTElBQklMSVRJRVMuOTk1LjA3LzAzLzIwMjYuLi5VU0QuSAEAAADetgEAAwAAAAAAdfEDIZt83ghPUol4o3zeCDdDSVEuTllTRTpJQk0uSVFfR0FJTl9CQVJHQUlOX0FDUS45OTUuMDcvMDMvMjAyNi4uLlVTRC5IAQAAAN62AQADAAAAAAAkjjAim3zeCJ8TtXijfN4IPUNJUS5OWVNFOklCTS5JUV9OQVRVUkFMX1JFU09VUkNFU19DT1NULjk5NS4wNy8wMy8yMDI2Li4uVVNELkgBAAAA3rYBAAMAAAAAALtnWiGbfN4I79udeKN83gg+Q0lRLk5ZU0U6SUJNLklRX1JVQV9PUEVSQVRJTkdfTEVBU0VfTkVULjk5NS4wNy8wMy8yMDI2Li4uVVNELkgBAAAA3rYBAAMAAAAAAMwCWiGbfN4Ia8qJeKN83ggpQ0lRLk5ZU0U6SUJNLklRX0FELjk5NS4wNy8wMy8yMDI2Li4uVVNELkgBAAAA3rYBAAIAAAAGLTEzODk2AQgAAAAFAAAAATEBAAAACy0yMDU5MDczMjAyAwAAAAMxNjACAAAABDEwNzUEAAAAATAHAAAACDMvNy8yMDI2CAAAAAoxMi8zMS8yMDIwCQAAAAEw+x1eIZt83gi6RJV4o3zeCDFDSVEuTllTRTpJQk0uSVFfVE9UQUxfTElBQi45OTUuMDcv</t>
  </si>
  <si>
    <t>MDMvMjAyNi4uLlVTRC5IAQAAAN62AQACAAAABjEzNTI0NQEIAAAABQAAAAExAQAAAAstMjA1OTA3MzIwMgMAAAADMTYwAgAAAAQxMjc2BAAAAAEwBwAAAAgzLzcvMjAyNggAAAAKMTIvMzEvMjAyMAkAAAABMMwCWiGbfN4I4CmgeKN83ggzQ0lRLk5ZU0U6SUJNLklRX1RPVEFMX0VRVUlUWS45OTUuMDcvMDMvMjAyNi4uLlVTRC5IAQAAAN62AQACAAAABTIwNzI2AQgAAAAFAAAAATEBAAAACy0yMDU5MDczMjAyAwAAAAMxNjACAAAABDEyNzUEAAAAATAHAAAACDMvNy8yMDI2CAAAAAoxMi8zMS8yMDIwCQAAAAEwzAJaIZt83ghryol4o3zeCDJDSVEuTllTRTpJQk0uSVFfQ0FTSF9JTlZFU1QuOTk1LjA3LzAzLzIwMjYuLi5VU0QuSAEAAADetgEAAgAAAAUtMzAyOAEIAAAABQAAAAExAQAAAAstMjA1OTA3MzIwMgMAAAADMTYwAgAAAAQyMDA1BAAAAAEwBwAAAAgzLzcvMjAyNggAAAAKMTIvMzEvMjAyMAkAAAABMKQ2hyGbfN4IU3mheKN83gg7Q0lRLk5ZU0U6SUJNLklRX0RFRkVSUkVEX1RBWEVTX1RPVEFMLjk5NS4wNy8wMy8yMDI2Li4uVVNELkgBAAAA3rYBAAIAAAAFLTMyMjUBCAAAAAUAAAABMQEAAAALLTIwNTkwNzMyMDIDAAAAAzE2MAIAAAAFMzUzODUEAAAAATAHAAAACDMvNy8yMDI2CAAAAAoxMi8zMS8yMDIwCQAAAAEwJkAwIpt83gjHEK54o3zeCDhDSVEuTllTRTpJQk0uSVFfRklOX0RJVl9BU1NF</t>
  </si>
  <si>
    <t>VFNfTFQuOTk1LjA3LzAzLzIwMjYuLi5VU0QuSAEAAADetgEAAwAAAAAAz1heIZt83giIKaF4o3zeCDlDSVEuTllTRTpJQk0uSVFfRElTVFJJQlVUQUJMRV9DQVNILjk5NS4wNy8wMy8yMDI2Li4uVVNELkgBAAAA3rYBAAMAAAAAACZAMCKbfN4ImdvGeKN83ggvQ0lRLk5ZU0U6SUJNLklRX0RJTFVUX05JLjk5NS4wNy8wMy8yMDI2Li4uVVNELkgBAAAA3rYBAAIAAAAEMzkzMAEIAAAABQAAAAExAQAAAAstMjA1OTA3MzIwMgMAAAADMTYwAgAAAAQzNTIyBAAAAAEwBwAAAAgzLzcvMjAyNggAAAAKMTIvMzEvMjAyMAkAAAABMCZAMCKbfN4IQbu6eKN83gg9Q0lRLk5ZU0U6SUJNLklRX0FTU0VUX1dSSVRFRE9XTl9TVVBQTEUuOTk1LjA3LzAzLzIwMjYuLi5VU0QuSAEAAADetgEAAwAAAAAAJI4wIpt83ggzn7F4o3zeCClDSVEuTllTRTpJQk0uSVFfTkkuOTk1LjA3LzAzLzIwMjYuLi5VU0QuSAEAAADetgEAAgAAAAQ1NTkwAQgAAAAFAAAAATEBAAAACy0yMDU5MDczMjAyAwAAAAMxNjACAAAAAjE1BAAAAAEwBwAAAAgzLzcvMjAyNggAAAAKMTIvMzEvMjAyMAkAAAABMFNJZiObfN4ItdfFeKN83ggxQ0lRLk5ZU0U6SUJNLklRX0NVUlJfVEFYRVMuOTk1LjA3LzAzLzIwMjYuLi5VU0QuSAEAAADetgEAAgAAAAQxODY1AQgAAAAFAAAAATEBAAAACy0yMDU5MDczMjAyAwAAAAMxNjACAAAABTM1MzgzBAAAAAEwBwAA</t>
  </si>
  <si>
    <t>AAgzLzcvMjAyNggAAAAKMTIvMzEvMjAyMAkAAAABMCZAMCKbfN4IYU61eKN83gg3Q0lRLk5ZU0U6SUJNLklRX1RPVEFMX09USEVSX09QRVIuOTk1LjA3LzAzLzIwMjYuLi5VU0QuSAEAAADetgEAAgAAAAUyNjIwMwEIAAAABQAAAAExAQAAAAstMjA1OTA3MzIwMgMAAAADMTYwAgAAAAMzODAEAAAAATAHAAAACDMvNy8yMDI2CAAAAAoxMi8zMS8yMDIwCQAAAAEwTRVmI5t83ggqacN4o3zeCDVDSVEuTllTRTpJQk0uSVFfRUJJVERBUl9FUV9JTkMuOTk1LjA3LzAzLzIwMjYuLi5VU0QuSAEAAADetgEAAgAAAAUxNDQwNQEIAAAABQAAAAExAQAAAAstMjA1OTA3MzIwMgMAAAADMTYwAgAAAAUyNDEyOQQAAAABMAcAAAAIMy83LzIwMjYIAAAACjEyLzMxLzIwMjAJAAAAATDXGDAim3zeCNdYwHijfN4IMUNJUS5OWVNFOklCTS5JUV9PVEhFUl9PUEVSLjk5NS4wNy8wMy8yMDI2Li4uVVNELkgBAAAA3rYBAAIAAAAELTYyMAEIAAAABQAAAAExAQAAAAstMjA1OTA3MzIwMgMAAAADMTYwAgAAAAMyNjAEAAAAATAHAAAACDMvNy8yMDI2CAAAAAoxMi8zMS8yMDIwCQAAAAEwTRVmI5t83ghQib94o3zeCDhDSVEuTllTRTpJQk0uSVFfRklOX0RJVl9TVF9JTlZFU1QuOTk1LjA3LzAzLzIwMjYuLi5VU0QuSAEAAADetgEAAwAAAAAAXsoDIZt83ghPUol4o3zeCD5DSVEuTllTRTpJQk0uSVFfREVSSVZBVElWRV9MSUFCX0NV</t>
  </si>
  <si>
    <t>UlJFTlQuOTk1LjA3LzAzLzIwMjYuLi5VU0QuSAEAAADetgEAAgAAAAM1ODcBCAAAAAUAAAABMQEAAAALLTIwNTkwNzMyMDIDAAAAAzE2MAIAAAAFNDA0MTcEAAAAATAHAAAACDMvNy8yMDI2CAAAAAoxMi8zMS8yMDIwCQAAAAEwdfEDIZt83gjRF5h4o3zeCDxDSVEuTllTRTpJQk0uSVFfQURWQU5DRVNfRk9SX1NVUFBMSUVTLjk5NS4wNy8wMy8yMDI2Li4uVVNELkgBAAAA3rYBAAMAAAAAAHXxAyGbfN4IFSqeeKN83ghJQ0lRLk5ZU0U6SUJNLklRX0xJUVVJREFUSU9OX1ZBTFVFX1BSRUZFUlJFRF9SRURFRU0uOTk1LjA3LzAzLzIwMjYuLi5VU0QuSAEAAADetgEAAwAAAAAAn48DIZt83gj73I94o3zeCDlDSVEuTllTRTpJQk0uSVFfREVCVF9FUVVJVl9ORVRfUEJPLjk5NS4wNy8wMy8yMDI2Li4uVVNELkgBAAAA3rYBAAIAAAAENTk5MAEIAAAABQAAAAExAQAAAAstMjA1OTA3MzIwMgMAAAADMTYwAgAAAAUyMTY3OQQAAAABMAcAAAAIMy83LzIwMjYIAAAACjEyLzMxLzIwMjAJAAAAATBeygMhm3zeCLkWq3ijfN4IQENJUS5OWVNFOklCTS5JUV9ERVJJVkFUSVZFX0FTU0VUU19DVVJSRU5ULjk5NS4wNy8wMy8yMDI2Li4uVVNELkgBAAAA3rYBAAIAAAACODUBCAAAAAUAAAABMQEAAAALLTIwNTkwNzMyMDIDAAAAAzE2MAIAAAAEMTEwOQQAAAABMAcAAAAIMy83LzIwMjYIAAAACjEyLzMxLzIwMjAJAAAAATB1</t>
  </si>
  <si>
    <t>8QMhm3zeCNMqiXijfN4IMkNJUS5OWVNFOklCTS5JUV9FQklUREFfM1lSX0FOTl9DQUdSLjk5NS4wNy8wMy8yMDI2AQAAAN62AQACAAAACC0xMS4yMDczAQgAAAAFAAAAATEBAAAACy0yMDU5MDczMjAyAwAAAAMxNjACAAAABDQyMjIEAAAAATAHAAAACDMvNy8yMDI2CAAAAAoxMi8zMS8yMDIwCQAAAAEwoKbZH5t83ggjo454o3zeCD1DSVEuTllTRTpJQk0uSVFfREVGX1RBWF9BU1NFVFNfQ1VSUkVOVC45OTUuMDcvMDMvMjAyNi4uLlVTRC5IAQAAAN62AQADAAAAAAD7HV4hm3zeCNVvqnijfN4IOkNJUS5OWVNFOklCTS5JUV9MRUdBTF9TRVRUTEVfU1VQUExFLjk5NS4wNy8wMy8yMDI2Li4uVVNELkgBAAAA3rYBAAMAAAAAACSOMCKbfN4IBleoeKN83gguQ0lRLk5ZU0U6SUJNLklRX0RFUF9SVUEuOTk1LjA3LzAzLzIwMjYuLi5VU0QuSAEAAADetgEAAwAAAAAA9piJIZt83gjj7qR4o3zeCDpDSVEuTllTRTpJQk0uSVFfQURfRVhDTF9PUEVSX0xFQVNFUy45OTUuMDcvMDMvMjAyNi4uLlVTRC5IAQAAAN62AQACAAAABi0xMzg5NgEIAAAABQAAAAExAQAAAAstMjA1OTA3MzIwMgMAAAADMTYwAgAAAAU0ODk3NQQAAAABMAcAAAAIMy83LzIwMjYIAAAACjEyLzMxLzIwMjAJAAAAATDMAlohm3zeCGvKiXijfN4IOENJUS5OWVNFOklCTS5JUV9ERUZfVEFYX0FTU0VUU19MVC45OTUuMDcvMDMvMjAyNi4uLlVTRC5I</t>
  </si>
  <si>
    <t>AQAAAN62AQACAAAABDg0MDQBCAAAAAUAAAABMQEAAAALLTIwNTkwNzMyMDIDAAAAAzE2MAIAAAAEMTAyNgQAAAABMAcAAAAIMy83LzIwMjYIAAAACjEyLzMxLzIwMjAJAAAAATDPWF4hm3zeCFJSkHijfN4IOENJUS5OWVNFOklCTS5JUV9UT1RBTF9PVVRTVEFORElOR19CU19EQVRFLjk5NS4wNy8wMy8yMDI2AQAAAN62AQACAAAACjg5Mi42NTM0MjQBBAAAAAUAAAABNQEAAAALLTIwNTkwNzMyMDICAAAABTI0MTUyBgAAAAEwtT1aIZt83giIj4l4o3zeCDVDSVEuTllTRTpJQk0uSVFfU1BFQ0lBTF9ESVZfQ0YuOTk1LjA3LzAzLzIwMjYuLi5VU0QuSAEAAADetgEAAwAAAAAA8F2HIZt83gjGjrZ4o3zeCEBDSVEuTllTRTpJQk0uSVFfRElTVFJJQlVUQUJMRV9DQVNIX1NIQVJFU19ESUxVVEVELjk5NS4wNy8wMy8yMDI2AQAAAN62AQADAAAAAACocGYjm3zeCHXGsXijfN4INUNJUS5OWVNFOklCTS5JUV9HQUlOX0lOVkVTVF9DRi45OTUuMDcvMDMvMjAyNi4uLlVTRC5IAQAAAN62AQADAAAAAADTH4chm3zeCOhPrHijfN4INkNJUS5OWVNFOklCTS5JUV9PVEhFUl9SRVZfU1VQUEwuOTk1LjA3LzAzLzIwMjYuLi5VU0QuSAEAAADetgEAAwAAAAAATRVmI5t83gjousB4o3zeCDxDSVEuTllTRTpJQk0uSVFfTkVUX1JFTlRBTF9FWFBfU1VQUExFLjk5NS4wNy8wMy8yMDI2Li4uVVNELkgBAAAA3rYBAAIAAAAEMTUy</t>
  </si>
  <si>
    <t>NAEIAAAABQAAAAExAQAAAAstMjA1OTA3MzIwMgMAAAADMTYwAgAAAAUyNDI2MwQAAAABMAcAAAAIMy83LzIwMjYIAAAACjEyLzMxLzIwMjAJAAAAATAdZzAim3zeCF9AxHijfN4IPkNJUS5OWVNFOklCTS5JUV9HQUlOX0JBUkdBSU5fQUNRX1NVUFBMRS45OTUuMDcvMDMvMjAyNi4uLlVTRC5IAQAAAN62AQADAAAAAAAkjjAim3zeCJGAqHijfN4IS0NJUS5OWVNFOklCTS5JUV9ESVNUUklCVVRBQkxFX0NBU0hfUEVSX1NIQVJFX0RJTFVURUQuOTk1LjA3LzAzLzIwMjYuLi5VU0QuSAEAAADetgEAAwAAAAAAqHBmI5t83gh1kcJ4o3zeCC5DSVEuTllTRTpJQk0uSVFfTklfU0ZBUy45OTUuMDcvMDMvMjAyNi4uLlVTRC5IAQAAAN62AQADAAAAAADXGDAim3zeCOaTt3ijfN4IM0NJUS5OWVNFOklCTS5JUV9FQklUQV9FUV9JTkMuOTk1LjA3LzAzLzIwMjYuLi5VU0QuSAEAAADetgEAAgAAAAQ3MTMwAQgAAAAFAAAAATEBAAAACy0yMDU5MDczMjAyAwAAAAMxNjACAAAABTIxNjc2BAAAAAEwBwAAAAgzLzcvMjAyNggAAAAKMTIvMzEvMjAyMAkAAAABMJDxLyKbfN4IAia2eKN83gg7Q0lRLk5ZU0U6SUJNLklRX1NUT0NLX0JBU0VEX0NPTVBfVEFYLjk5NS4wNy8wMy8yMDI2Li4uVVNELkgBAAAA3rYBAAIAAAAELTE5OACx+IYhm3zeCGPCrXijfN4IMUNJUS5OWVNFOklCTS5JUV9ORVRfQ0hBTkdFLjk5NS4wNy8wMy8y</t>
  </si>
  <si>
    <t>MDI2Li4uVVNELkgBAAAA3rYBAAIAAAAENTM2MQEIAAAABQAAAAExAQAAAAstMjA1OTA3MzIwMgMAAAADMTYwAgAAAAQyMDkzBAAAAAEwBwAAAAgzLzcvMjAyNggAAAAKMTIvMzEvMjAyMAkAAAABMPBdhyGbfN4Ii8W0eKN83gg1Q0lRLk5ZU0U6SUJNLklRX0xUX0RFQlRfSVNTVUVELjk5NS4wNy8wMy8yMDI2Li4uVVNELkgBAAAA3rYBAAIAAAAFMTA1MDQBCAAAAAUAAAABMQEAAAALLTIwNTkwNzMyMDIDAAAAAzE2MAIAAAAEMjAzNAQAAAABMAcAAAAIMy83LzIwMjYIAAAACjEyLzMxLzIwMjAJAAAAATCkNochm3zeCHs5rXijfN4IPENJUS5OWVNFOklCTS5JUV9UT1RBTF9SRVZfQVNfUkVQT1JURUQuOTk1LjA3LzAzLzIwMjYuLi5VU0QuSAEAAADetgEAAgAAAAU1NTE3OQEIAAAABQAAAAExAQAAAAstMjA1OTA3MzIwMgMAAAADMTYwAgAAAAMzMzkEAAAAATAHAAAACDMvNy8yMDI2CAAAAAoxMi8zMS8yMDIwCQAAAAEw1xgwIpt83ggoNr94o3zeCC1DSVEuTllTRTpJQk0uSVFfTUVSR0VSLjk5NS4wNy8wMy8yMDI2Li4uVVNELkgBAAAA3rYBAAMAAAAAAFNJZiObfN4IP/LDeKN83ggoQ0lRLk5ZU0U6SUJNLklRX05JX01BUkdJTi45OTUuMDcvMDMvMjAyNgEAAADetgEAAgAAAAcxMC4xMzA2AQgAAAAFAAAAATEBAAAACy0yMDU5MDczMjAyAwAAAAMxNjACAAAABDQwOTQEAAAAATAHAAAACDMvNy8yMDI2CAAA</t>
  </si>
  <si>
    <t>AAoxMi8zMS8yMDIwCQAAAAEw51L7H5t83ggcA4l4o3zeCC9DSVEuTllTRTpJQk0uSVFfREFZU19QQVlBQkxFX09VVC45OTUuMDcvMDMvMjAyNgEAAADetgEAAgAAAAk2OC4yODI0MjQBCAAAAAUAAAABMQEAAAALLTIwNTkwNzMyMDIDAAAAAzE2MAIAAAAENDE4MwQAAAABMAcAAAAIMy83LzIwMjYIAAAACjEyLzMxLzIwMjAJAAAAATDNa9kfm3zeCEbKjnijfN4IMENJUS5OWVNFOklCTS5JUV9JTlRBTl9ORVQuOTk1LjA3LzAzLzIwMjYuLi5VU0QuSAEAAADetgEAAgAAAAUxMzczOQEIAAAABQAAAAExAQAAAAstMjA1OTA3MzIwMgMAAAADMTYwAgAAAAU0ODk2MgQAAAABMAcAAAAIMy83LzIwMjYIAAAACjEyLzMxLzIwMjAJAAAAATB18QMhm3zeCNMqiXijfN4ILUNJUS5OWVNFOklCTS5JUV9SRVNUQVRFTUVOVF9CUy45OTUuMDcvMDMvMjAyNgEAAADetgEAAwAAAAJSRACfGAQhm3zeCNMqiXijfN4ILkNJUS5OWVNFOklCTS5JUV9SQVdfSU5WLjk5NS4wNy8wMy8yMDI2Li4uVVNELkgBAAAA3rYBAAMAAAAAALtnWiGbfN4IEC2ceKN83gg6Q0lRLk5ZU0U6SUJNLklRX1NUX0RFQlRfREVSSVZBVElWRVMuOTk1LjA3LzAzLzIwMjYuLi5VU0QuSAEAAADetgEAAwAAAAAAdfEDIZt83ghPUol4o3zeCC9DSVEuTllTRTpJQk0uSVFfQlZfU0hBUkUuOTk1LjA3LzAzLzIwMjYuLi5VU0QuSAEAAADetgEAAgAAAAkyMy4w</t>
  </si>
  <si>
    <t>NzM5MDQBCAAAAAUAAAABMQEAAAALLTIwNTkwNzMyMDIDAAAAAzE2MAIAAAAENDAyMAQAAAABMAcAAAAIMy83LzIwMjYIAAAACjEyLzMxLzIwMjAJAAAAATC1PVohm3zeCFJUnHijfN4IOENJUS5OWVNFOklCTS5JUV9TVE9DS19CQVNFRF9UT1RBTC45OTUuMDcvMDMvMjAyNi4uLlVTRC5IAQAAAN62AQACAAAAAzkzNwEIAAAABQAAAAExAQAAAAstMjA1OTA3MzIwMgMAAAADMTYwAgAAAAUyNDAzNAQAAAABMAcAAAAIMy83LzIwMjYIAAAACjEyLzMxLzIwMjAJAAAAATCx+IYhm3zeCKHIqnijfN4IKUNJUS5OWVNFOklCTS5JUV9BRS45OTUuMDcvMDMvMjAyNi4uLlVTRC5IAQAAAN62AQACAAAABDc5MzUBCAAAAAUAAAABMQEAAAALLTIwNTkwNzMyMDIDAAAAAzE2MAIAAAAEMTAxNgQAAAABMAcAAAAIMy83LzIwMjYIAAAACjEyLzMxLzIwMjAJAAAAATDPWF4hm3zeCKF+mnijfN4IPUNJUS5OWVNFOklCTS5JUV9GSU5BTkNFX0xFQVNFU19DVVJSRU5ULjk5NS4wNy8wMy8yMDI2Li4uVVNELkgBAAAA3rYBAAIAAAACMzABCAAAAAUAAAABMQEAAAALLTIwNTkwNzMyMDIDAAAAAzE2MAIAAAAFNDg5OTAEAAAAATAHAAAACDMvNy8yMDI2CAAAAAoxMi8zMS8yMDIwCQAAAAEwzAJaIZt83ghryol4o3zeCDtDSVEuTllTRTpJQk0uSVFfVE9UQUxfRklOQU5DRV9MRUFTRVMuOTk1LjA3LzAzLzIwMjYuLi5VU0QuSAEAAADe</t>
  </si>
  <si>
    <t>tgEAAgAAAAI5MAEIAAAABQAAAAExAQAAAAstMjA1OTA3MzIwMgMAAAADMTYwAgAAAAU0OTAzMQQAAAABMAcAAAAIMy83LzIwMjYIAAAACjEyLzMxLzIwMjAJAAAAATDMAlohm3zeCIiPiXijfN4IN0NJUS5OWVNFOklCTS5JUV9DQVNIX1RBWEVTX0ZJTkFOLjk5NS4wNy8wMy8yMDI2Li4uVVNELkgBAAAA3rYBAAMAAAAAAOb2XSGbfN4IhUGieKN83gg9Q0lRLk5ZU0U6SUJNLklRX1RPVEFMX0RFQlRfTk9OX0NVUlJFTlQuOTk1LjA3LzAzLzIwMjYuLi5VU0QuSAEAAADetgEAAgAAAAU1NjkzNwEIAAAABQAAAAExAQAAAAstMjA1OTA3MzIwMgMAAAADMTYwAgAAAAUyNTIyNAQAAAABMAcAAAAIMy83LzIwMjYIAAAACjEyLzMxLzIwMjAJAAAAATDHU1ohm3zeCIiPiXijfN4IK0NJUS5OWVNFOklCTS5JUV9OUFBFLjk5NS4wNy8wMy8yMDI2Li4uVVNELkgBAAAA3rYBAAIAAAAEOTc3MQEIAAAABQAAAAExAQAAAAstMjA1OTA3MzIwMgMAAAADMTYwAgAAAAQxMDA0BAAAAAEwBwAAAAgzLzcvMjAyNggAAAAKMTIvMzEvMjAyMAkAAAABMPsdXiGbfN4IVFSmeKN83gg2Q0lRLk5ZU0U6SUJNLklRX1NBTEVTX01BUktFVElORy45OTUuMDcvMDMvMjAyNi4uLlVTRC5IAQAAAN62AQACAAAABDE1MDkBCAAAAAUAAAABMQEAAAALLTIwNTkwNzMyMDIDAAAAAzE2MAIAAAAFMjE1NjEEAAAAATAHAAAACDMvNy8yMDI2CAAAAAox</t>
  </si>
  <si>
    <t>Mi8zMS8yMDIwCQAAAAEwHWcwIpt83gjD76p4o3zeCC9DSVEuTllTRTpJQk0uSVFfTE9BTlNfQ0YuOTk1LjA3LzAzLzIwMjYuLi5VU0QuSAEAAADetgEAAwAAAAAA0x+HIZt83gjzKqR4o3zeCDFDSVEuTllTRTpJQk0uSVFfRUFSTklOR19DTy45OTUuMDcvMDMvMjAyNi4uLlVTRC5IAQAAAN62AQACAAAABDM5MzIBCAAAAAUAAAABMQEAAAALLTIwNTkwNzMyMDIDAAAAAzE2MAIAAAABNwQAAAABMAcAAAAIMy83LzIwMjYIAAAACjEyLzMxLzIwMjAJAAAAATBTSWYjm3zeCGlIx3ijfN4INUNJUS5OWVNFOklCTS5JUV9TVE9DS19CQVNFRF9HQS45OTUuMDcvMDMvMjAyNi4uLlVTRC5IAQAAAN62AQADAAAAAACx+IYhm3zeCAZXqHijfN4INENJUS5OWVNFOklCTS5JUV9DQVNIX0lOVEVSRVNULjk5NS4wNy8wMy8yMDI2Li4uVVNELkgBAAAA3rYBAAIAAAAEMTgzMAEIAAAABQAAAAExAQAAAAstMjA1OTA3MzIwMgMAAAADMTYwAgAAAAQzMDI4BAAAAAEwBwAAAAgzLzcvMjAyNggAAAAKMTIvMzEvMjAyMAkAAAABMOb2XSGbfN4IqFKneKN83gg2Q0lRLk5ZU0U6SUJNLklRX0VYVFJBX0FDQ19JVEVNUy45OTUuMDcvMDMvMjAyNi4uLlVTRC5IAQAAAN62AQADAAAAAABTSWYjm3zeCMpOxXijfN4IQENJUS5OWVNFOklCTS5JUV9TVE9DS19PUFRJT05TX0NPTVBfUFJFVEFYLjk5NS4wNy8wMy8yMDI2Li4uVVNELkgBAAAA</t>
  </si>
  <si>
    <t>3rYBAAMAAAAAALH4hiGbfN4IMTy0eKN83gg0Q0lRLk5ZU0U6SUJNLklRX0VCSVREQV9FUV9JTkMuOTk1LjA3LzAzLzIwMjYuLi5VU0QuSAEAAADetgEAAgAAAAUxMjg4MQEIAAAABQAAAAExAQAAAAstMjA1OTA3MzIwMgMAAAADMTYwAgAAAAUyMTY3NwQAAAABMAcAAAAIMy83LzIwMjYIAAAACjEyLzMxLzIwMjAJAAAAATCocGYjm3zeCDG7t3ijfN4IMkNJUS5OWVNFOklCTS5JUV9PVEhFUl9BTU9SVC45OTUuMDcvMDMvMjAyNi4uLlVTRC5IAQAAAN62AQADAAAAAADTH4chm3zeCAZXqHijfN4IMkNJUS5OWVNFOklCTS5JUV9BRFZFUlRJU0lORy45OTUuMDcvMDMvMjAyNi4uLlVTRC5IAQAAAN62AQACAAAABDE1MDkBCAAAAAUAAAABMQEAAAALLTIwNTkwNzMyMDIDAAAAAzE2MAIAAAAEMzAxMwQAAAABMAcAAAAIMy83LzIwMjYIAAAACjEyLzMxLzIwMjAJAAAAATAdZzAim3zeCMPztnijfN4IMUNJUS5OWVNFOklCTS5JUV9JTlNfU0VUVExFLjk5NS4wNy8wMy8yMDI2Li4uVVNELkgBAAAA3rYBAAMAAAAAAFNJZiObfN4IPOK3eKN83ggwQ0lRLk5ZU0U6SUJNLklRX1RPVEFMX1JFVi45OTUuMDcvMDMvMjAyNi4uLlVTRC5IAQAAAN62AQACAAAABTU1MTc5AQgAAAAFAAAAATEBAAAACy0yMDU5MDczMjAyAwAAAAMxNjACAAAAAjI4BAAAAAEwBwAAAAgzLzcvMjAyNggAAAAKMTIvMzEvMjAyMAkAAAABME0VZiOb</t>
  </si>
  <si>
    <t>fN4IKmnDeKN83gg7Q0lRLk5ZU0U6SUJNLklRX05FR0FUSVZFX0dXX0FNT1JUX0FULjk5NS4wNy8wMy8yMDI2Li4uVVNELkgBAAAA3rYBAAMAAAAAACSOMCKbfN4IBleoeKN83gg7Q0lRLk5ZU0U6SUJNLklRX1JFU1RSX1NUT0NLX0NPTVBfVEFYLjk5NS4wNy8wMy8yMDI2Li4uVVNELkgBAAAA3rYBAAMAAAAAALH4hiGbfN4I9MCueKN83gg7Q0lRLk5ZU0U6SUJNLklRX0NBUElUQUxJWkVEX0lOVEVSRVNULjk5NS4wNy8wMy8yMDI2Li4uVVNELkgBAAAA3rYBAAIAAAABNQEIAAAABQAAAAExAQAAAAstMjA1OTA3MzIwMgMAAAADMTYwAgAAAAQzMDMyBAAAAAEwBwAAAAgzLzcvMjAyNggAAAAKMTIvMzEvMjAyMAkAAAABMCZAMCKbfN4IdcaxeKN83gg1Q0lRLk5ZU0U6SUJNLklRX0JBU0lDX0VQU19FWENMLjk5NS4wNy8wMy8yMDI2Li4uVVNELkgBAAAA3rYBAAIAAAAINC40MTYyNDcBCAAAAAUAAAABMQEAAAALLTIwNTkwNzMyMDIDAAAAAzE2MAIAAAAEMzA2NAQAAAABMAcAAAAIMy83LzIwMjYIAAAACjEyLzMxLzIwMjAJAAAAATCocGYjm3zeCAOXwXijfN4IPENJUS5OWVNFOklCTS5JUV9UT1RBTF9PVVRTVEFORElOR19GSUxJTkdfREFURS45OTUuMDcvMDMvMjAyNgEAAADetgEAAgAAAAk4OTMuNTk0MDkBBAAAAAUAAAABNQEAAAALLTIwNTkwNzMyMDICAAAABTI0MTUzBgAAAAEwtT1aIZt83gj7QZl4o3ze</t>
  </si>
  <si>
    <t>CDtDSVEuTllTRTpJQk0uSVFfVE9UQUxfVU5VU1VBTF9TVVBQTEUuOTk1LjA3LzAzLzIwMjYuLi5VU0QuSAEAAADetgEAAgAAAAMtMTMBCAAAAAUAAAABMQEAAAALLTIwNTkwNzMyMDIDAAAAAzE2MAIAAAAFMzMzOTAEAAAAATAHAAAACDMvNy8yMDI2CAAAAAoxMi8zMS8yMDIwCQAAAAEwJI4wIpt83ggGV6h4o3zeCDRDSVEuTllTRTpJQk0uSVFfTklfQVZBSUxfSU5DTC45OTUuMDcvMDMvMjAyNi4uLlVTRC5IAQAAAN62AQACAAAABDU1OTABCAAAAAUAAAABMQEAAAALLTIwNTkwNzMyMDIDAAAAAzE2MAIAAAACMTYEAAAAATAHAAAACDMvNy8yMDI2CAAAAAoxMi8zMS8yMDIwCQAAAAEwqHBmI5t83ghJOsZ4o3zeCDNDSVEuTllTRTpJQk0uSVFfQU1PUlRfRElDX0NGLjk5NS4wNy8wMy8yMDI2Li4uVVNELkgBAAAA3rYBAAMAAAAAAOb2XSGbfN4I7lupeKN83gg4Q0lRLk5ZU0U6SUJNLklRX0JWX1NIQVJFX1JFUE9SVEVELjk5NS4wNy8wMy8yMDI2Li4uVVNELkgBAAAA3rYBAAMAAAAAALU9WiGbfN4IiI+JeKN83ggpQ0lRLk5ZU0U6SUJNLklRX1JFLjk5NS4wNy8wMy8yMDI2Li4uVVNELkgBAAAA3rYBAAIAAAAGMTYyNzE3AQgAAAAFAAAAATEBAAAACy0yMDU5MDczMjAyAwAAAAMxNjACAAAABDEyMjIEAAAAATAHAAAACDMvNy8yMDI2CAAAAAoxMi8zMS8yMDIwCQAAAAEwzAJaIZt83gjuW6l4o3zeCDJDSVEu</t>
  </si>
  <si>
    <t>TllTRTpJQk0uSVFfUFJFUEFJRF9FWFAuOTk1LjA3LzAzLzIwMjYuLi5VU0QuSAEAAADetgEAAgAAAAQxNTc5AQgAAAAFAAAAATEBAAAACy0yMDU5MDczMjAyAwAAAAMxNjACAAAABDEyMTIEAAAAATAHAAAACDMvNy8yMDI2CAAAAAoxMi8zMS8yMDIwCQAAAAEw+x1eIZt83ghVu6h4o3zeCD1DSVEuTllTRTpJQk0uSVFfTElBQklMSVRJRVNfRkFJUl9WQUxVRS45OTUuMDcvMDMvMjAyNi4uLlVTRC5IAQAAAN62AQACAAAABTYyMDg3AF7KAyGbfN4I+9yPeKN83ggqQ0lRLk5ZU0U6SUJNLklRX0VCVC45OTUuMDcvMDMvMjAyNi4uLlVTRC5IAQAAAN62AQACAAAABDI1NzIBCAAAAAUAAAABMQEAAAALLTIwNTkwNzMyMDIDAAAAAzE2MAIAAAADMTM5BAAAAAEwBwAAAAgzLzcvMjAyNggAAAAKMTIvMzEvMjAyMAkAAAABMFNJZiObfN4IBuDCeKN83gguQ0lRLk5ZU0U6SUJNLklRX0VGRkVDVF9UQVhfUkFURS45OTUuMDcvMDMvMjAyNgEAAADetgEAAwAAAAJOTQEIAAAABQAAAAExAQAAAAstMjA1OTA3MzIwMgMAAAADMTYwAgAAAAQ0Mzc2BAAAAAEwBwAAAAgzLzcvMjAyNggAAAAKMTIvMzEvMjAyMAkAAAABMB1nMCKbfN4I4/61eKN83gg7Q0lRLk5ZU0U6SUJNLklRX0NIQU5HRV9ERUZfVEFYX1RPVEFMLjk5NS4wNy8wMy8yMDI2Li4uVVNELkgBAAAA3rYBAAIAAAAFLTMyMDMBCAAAAAUAAAABMQEAAAALLTIwNTkw</t>
  </si>
  <si>
    <t>NzMyMDIDAAAAAzE2MAIAAAAFMzA5MjQEAAAAATAHAAAACDMvNy8yMDI2CAAAAAoxMi8zMS8yMDIwCQAAAAEw5vZdIZt83gjX0Kh4o3zeCDJDSVEuTllTRTpJQk0uSVFfRklOX0RJVl9FWFAuOTk1LjA3LzAzLzIwMjYuLi5VU0QuSAEAAADetgEAAgAAAAM1NzcBCAAAAAUAAAABMQEAAAALLTIwNTkwNzMyMDIDAAAAAzE2MAIAAAACNTEEAAAAATAHAAAACDMvNy8yMDI2CAAAAAoxMi8zMS8yMDIwCQAAAAEwTRVmI5t83gi+Cbh4o3zeCCxDSVEuTllTRTpJQk0uSVFfRUJJVERBX01BUkdJTi45OTUuMDcvMDMvMjAyNgEAAADetgEAAgAAAAcyMC41ODIxAQgAAAAFAAAAATEBAAAACy0yMDU5MDczMjAyAwAAAAMxNjACAAAABDQwNDcEAAAAATAHAAAACDMvNy8yMDI2CAAAAAoxMi8zMS8yMDIwCQAAAAEw51L7H5t83ggcA4l4o3zeCDBDSVEuTllTRTpJQk0uSVFfTlVNQkVSX0FEUkhPTERFUlMuOTk1LjA3LzAzLzIwMjYBAAAA3rYBAAMAAAAAAF7KAyGbfN4IwKWaeKN83gg0Q0lRLk5ZU0U6SUJNLklRX0RPX0ZJTkFOQ0VfQ0YuOTk1LjA3LzAzLzIwMjYuLi5VU0QuSAEAAADetgEAAwAAAAAA+x1eIZt83gjFPat4o3zeCCxDSVEuTllTRTpJQk0uSVFfRE9fQ0YuOTk1LjA3LzAzLzIwMjYuLi5VU0QuSAEAAADetgEAAwAAAAAA0x+HIZt83gjQsLV4o3zeCEhDSVEuTllTRTpJQk0uSVFfSU5URVJFU1RfRVhQX0xFQVNF</t>
  </si>
  <si>
    <t>X0xJQUJJTElUWV9ERUJULjk5NS4wNy8wMy8yMDI2Li4uVVNELkgBAAAA3rYBAAMAAAAAACZAMCKbfN4IysazeKN83gg1Q0lRLk5ZU0U6SUJNLklRX1NUX05PVEVfUkVDRUlWLjk5NS4wNy8wMy8yMDI2Li4uVVNELkgBAAAA3rYBAAMAAAAAAPsdXiGbfN4ITHmQeKN83gg9Q0lRLk5ZU0U6SUJNLklRX0RBX0NGX0VYQ0xfT1BFUl9MRUFTRVMuOTk1LjA3LzAzLzIwMjYuLi5VU0QuSAEAAADetgEAAgAAAAQ2Njk1AQgAAAAFAAAAATEBAAAACy0yMDU5MDczMjAyAwAAAAMxNjACAAAABTQ4OTg1BAAAAAEwBwAAAAgzLzcvMjAyNggAAAAKMTIvMzEvMjAyMAkAAAABMPaYiSGbfN4Ir3umeKN83gg6Q0lRLk5ZU0U6SUJNLklRX0lOVEVSQ09NUEFOWV9OT05fQ0wuOTk1LjA3LzAzLzIwMjYuLi5VU0QuSAEAAADetgEAAwAAAAAAnxgEIZt83gjTKol4o3zeCFNDSVEuTllTRTpJQk0uSVFfRklOQU5DSU5HX09CTElHX05PTl9DVVJSRU5UX0VYQ0xfT1BFUl9MRUFTRVMuOTk1LjA3LzAzLzIwMjYuLi5VU0QuSAEAAADetgEAAgAAAAU1NDIxNwEIAAAABQAAAAExAQAAAAstMjA1OTA3MzIwMgMAAAADMTYwAgAAAAU0ODk4MQQAAAABMAcAAAAIMy83LzIwMjYIAAAACjEyLzMxLzIwMjAJAAAAATC1PVohm3zeCIiPiXijfN4IMENJUS5OWVNFOklCTS5JUV9UT1RBTF9DQVAuOTk1LjA3LzAzLzIwMjYuLi5VU0QuSAEAAADetgEA</t>
  </si>
  <si>
    <t>AgAAAAU4NTgxNAEIAAAABQAAAAExAQAAAAstMjA1OTA3MzIwMgMAAAADMTYwAgAAAAQ0MTc1BAAAAAEwBwAAAAgzLzcvMjAyNggAAAAKMTIvMzEvMjAyMAkAAAABMMdTWiGbfN4IbaKceKN83gg0Q0lRLk5ZU0U6SUJNLklRX05JX0FWQUlMX0VYQ0wuOTk1LjA3LzAzLzIwMjYuLi5VU0QuSAEAAADetgEAAgAAAAQzOTMyAQgAAAAFAAAAATEBAAAACy0yMDU5MDczMjAyAwAAAAMxNjACAAAAAzM3OQQAAAABMAcAAAAIMy83LzIwMjYIAAAACjEyLzMxLzIwMjAJAAAAATCocGYjm3zeCJ+TwHijfN4IO0NJUS5OWVNFOklCTS5JUV9ORUdBVElWRV9HV19BTU9SVF9DRi45OTUuMDcvMDMvMjAyNi4uLlVTRC5IAQAAAN62AQADAAAAAADm9l0hm3zeCJNoonijfN4IOUNJUS5OWVNFOklCTS5JUV9UT1RBTF9SRVZfRU1QTE9ZRUUuOTk1LjA3LzAzLzIwMjYuLi5VU0QuSAEAAADetgEAAgAAAAcxNTkuNTIyAQgAAAAFAAAAATEBAAAACy0yMDU5MDczMjAyAwAAAAMxNjACAAAABDQxMjMEAAAAATAHAAAACDMvNy8yMDI2CAAAAAoxMi8zMS8yMDIwCQAAAAEwzWvZH5t83ggjo454o3zeCDlDSVEuTllTRTpJQk0uSVFfQ0FTSF9JTlRFUkVTVF9PUEVSLjk5NS4wNy8wMy8yMDI2Li4uVVNELkgBAAAA3rYBAAMAAAAAAOb2XSGbfN4Ii8W0eKN83gg7Q0lRLk5ZU0U6SUJNLklRX0lNUEFJUk1FTlRfR1dfU1VQUExFLjk5NS4wNy8w</t>
  </si>
  <si>
    <t>My8yMDI2Li4uVVNELkgBAAAA3rYBAAMAAAAAACSOMCKbfN4IkYCoeKN83ggtQ0lRLk5ZU0U6SUJNLklRX0NPU1RfQk9SUk9XSU5HLjk5NS4wNy8wMy8yMDI2AQAAAN62AQACAAAABjEuOTQwNwEIAAAABQAAAAExAQAAAAstMjA1OTA3MzIwMgMAAAADMTYwAgAAAAUyMTY4MQQAAAABMAcAAAAIMy83LzIwMjYIAAAACjEyLzMxLzIwMjAJAAAAATBeygMhm3zeCGqolHijfN4IMUNJUS5OWVNFOklCTS5JUV9JTVBBSVJfT0lMLjk5NS4wNy8wMy8yMDI2Li4uVVNELkgBAAAA3rYBAAMAAAAAAE0VZiObfN4ISTrGeKN83gg1Q0lRLk5ZU0U6SUJNLklRX1RSQURJTkdfQVNTRVRTLjk5NS4wNy8wMy8yMDI2Li4uVVNELkgBAAAA3rYBAAMAAAAAAPsdXiGbfN4IQmSfeKN83gg4Q0lRLk5ZU0U6SUJNLklRX0NIQU5HRV9VTkVBUk5fUkVWLjk5NS4wNy8wMy8yMDI2Li4uVVNELkgBAAAA3rYBAAMAAAAAAKQ2hyGbfN4IsKKmeKN83gg4Q0lRLk5ZU0U6SUJNLklRX0NBU0hfSU5URVJFU1RfTkVULjk5NS4wNy8wMy8yMDI2Li4uVVNELkgBAAAA3rYBAAMAAAAAAOb2XSGbfN4I9JaqeKN83ggyQ0lRLk5ZU0U6SUJNLklRX1NBTEVfUFBFX0NGLjk5NS4wNy8wMy8yMDI2Li4uVVNELkgBAAAA3rYBAAIAAAADMTg4AQgAAAAFAAAAATEBAAAACy0yMDU5MDczMjAyAwAAAAMxNjACAAAABDIwNDIEAAAAATAHAAAACDMvNy8yMDI2CAAA</t>
  </si>
  <si>
    <t>AAoxMi8zMS8yMDIwCQAAAAEwpDaHIZt83gj/L6h4o3zeCDRDSVEuTllTRTpJQk0uSVFfQ09NTU9OX0RJVl9DRi45OTUuMDcvMDMvMjAyNi4uLlVTRC5IAQAAAN62AQACAAAABS01Nzk3AQgAAAAFAAAAATEBAAAACy0yMDU5MDczMjAyAwAAAAMxNjACAAAABDIwNzQEAAAAATAHAAAACDMvNy8yMDI2CAAAAAoxMi8zMS8yMDIwCQAAAAEw8F2HIZt83ggqacN4o3zeCDNDSVEuTllTRTpJQk0uSVFfSU5URVJFU1RfRVhQLjk5NS4wNy8wMy8yMDI2Li4uVVNELkgBAAAA3rYBAAIAAAAFLTEyODgBCAAAAAUAAAABMQEAAAALLTIwNTkwNzMyMDIDAAAAAzE2MAIAAAACODIEAAAAATAHAAAACDMvNy8yMDI2CAAAAAoxMi8zMS8yMDIwCQAAAAEwTRVmI5t83ggZWLh4o3zeCCpDSVEuTllTRTpJQk0uSVFfUkVWLjk5NS4wNy8wMy8yMDI2Li4uVVNELkgBAAAA3rYBAAIAAAAFNTQxOTUBCAAAAAUAAAABMQEAAAALLTIwNTkwNzMyMDIDAAAAAzE2MAIAAAADMTEyBAAAAAEwBwAAAAgzLzcvMjAyNggAAAAKMTIvMzEvMjAyMAkAAAABME0VZiObfN4IZ5K5eKN83ggwQ0lRLk5ZU0U6SUJNLklRX0VCSVRfM1lSX0FOTl9DQUdSLjk5NS4wNy8wMy8yMDI2AQAAAN62AQACAAAACC0yNi4zNzYyAQgAAAAFAAAAATEBAAAACy0yMDU5MDczMjAyAwAAAAMxNjACAAAABDQyMjMEAAAAATAHAAAACDMvNy8yMDI2CAAAAAoxMi8zMS8yMDIw</t>
  </si>
  <si>
    <t>CQAAAAEwoKbZH5t83gjHx4h4o3zeCD1DSVEuTllTRTpJQk0uSVFfRklOX0RJVl9BU1NFVFNfQ1VSUkVOVC45OTUuMDcvMDMvMjAyNi4uLlVTRC5IAQAAAN62AQACAAAAAzM4MwEIAAAABQAAAAExAQAAAAstMjA1OTA3MzIwMgMAAAADMTYwAgAAAAQxMDI5BAAAAAEwBwAAAAgzLzcvMjAyNggAAAAKMTIvMzEvMjAyMAkAAAABMPsdXiGbfN4I5VWbeKN83ghAQ0lRLk5ZU0U6SUJNLklRX05PTlJFQ1VSUklOR19JTkNPTUVfVEFYRVMuOTk1LjA3LzAzLzIwMjYuLi5VU0QuSAEAAADetgEAAwAAAAAAJkAwIpt83gjD87Z4o3zeCDVDSVEuTllTRTpJQk0uSVFfUFJFRl9ESVZfT1RIRVIuOTk1LjA3LzAzLzIwMjYuLi5VU0QuSAEAAADetgEAAwAAAAAAU0lmI5t83gjUgrp4o3zeCDRDSVEuTllTRTpJQk0uSVFfRUJJVF9FWENMX1NCQy45OTUuMDcvMDMvMjAyNi4uLlVTRC5IAQAAAN62AQACAAAABDU1OTkBCAAAAAUAAAABMQEAAAALLTIwNTkwNzMyMDIDAAAAAzE2MAIAAAAFMjQxMzQEAAAAATAHAAAACDMvNy8yMDI2CAAAAAoxMi8zMS8yMDIwCQAAAAEwkPEvIpt83gh1kcJ4o3zeCCxDSVEuTllTRTpJQk0uSVFfUkVUVVJOX0FTU0VUUy45OTUuMDcvMDMvMjAyNgEAAADetgEAAgAAAAUxLjg5MQEIAAAABQAAAAExAQAAAAstMjA1OTA3MzIwMgMAAAADMTYwAgAAAAQ0MTc4BAAAAAEwBwAAAAgzLzcvMjAyNggAAAAK</t>
  </si>
  <si>
    <t>MTIvMzEvMjAyMAkAAAABMBM/+x+bfN4IwCqReKN83ggwQ0lRLk5ZU0U6SUJNLklRX1RPVEFMX0RFQlRfRVFVSVRZLjk5NS4wNy8wMy8yMDI2AQAAAN62AQACAAAACDMxNC4wNDAzAQgAAAAFAAAAATEBAAAACy0yMDU5MDczMjAyAwAAAAMxNjACAAAABDQwMzQEAAAAATAHAAAACDMvNy8yMDI2CAAAAAoxMi8zMS8yMDIwCQAAAAEwzWvZH5t83ghGyo54o3zeCEFDSVEuTllTRTpJQk0uSVFfVE9UQUxfREVCVF9FQklUREFfRVhDTF9PUEVSX0xFQVNFUy45OTUuMDcvMDMvMjAyNgEAAADetgEAAgAAAAc1LjczMTA5AQgAAAAFAAAAATEBAAAACy0yMDU5MDczMjAyAwAAAAMxNjACAAAABTQ4OTk0BAAAAAEwBwAAAAgzLzcvMjAyNggAAAAKMTIvMzEvMjAyMAkAAAABMM1r2R+bfN4Ix8eIeKN83ggxQ0lRLk5ZU0U6SUJNLklRX0RBWVNfSU5WRU5UT1JZX09VVC45OTUuMDcvMDMvMjAyNgEAAADetgEAAgAAAAkyNi40NTExODYBCAAAAAUAAAABMQEAAAALLTIwNTkwNzMyMDIDAAAAAzE2MAIAAAAENDAzNQQAAAABMAcAAAAIMy83LzIwMjYIAAAACjEyLzMxLzIwMjAJAAAAATDNa9kfm3zeCBwDiXijfN4ILkNJUS5OWVNFOklCTS5JUV9UT1RBTF9FTVBMT1lFRVMuOTk1LjA3LzAzLzIwMjYBAAAA3rYBAAIAAAAGMzQ1OTAwAF7KAyGbfN4I4+6keKN83gg+Q0lRLk5ZU0U6SUJNLklRX01JTk9SSVRZX0lOVF9SRURFRU1f</t>
  </si>
  <si>
    <t>VE9ULjk5NS4wNy8wMy8yMDI2Li4uVVNELkgBAAAA3rYBAAMAAAAAALtnWiGbfN4I8meJeKN83gg+Q0lRLk5ZU0U6SUJNLklRX01JTk9SSVRZX0lOVEVSRVNUX1RPVEFMLjk5NS4wNy8wMy8yMDI2Li4uVVNELkgBAAAA3rYBAAIAAAADMTI5AQgAAAAFAAAAATEBAAAACy0yMDU5MDczMjAyAwAAAAMxNjACAAAABDEzMTIEAAAAATAHAAAACDMvNy8yMDI2CAAAAAoxMi8zMS8yMDIwCQAAAAEwx1NaIZt83giIj4l4o3zeCDhDSVEuTllTRTpJQk0uSVFfR1dfSU5UQU5fQU1PUlRfQ0YuOTk1LjA3LzAzLzIwMjYuLi5VU0QuSAEAAADetgEAAgAAAAQyNDY4AQgAAAAFAAAAATEBAAAACy0yMDU5MDczMjAyAwAAAAMxNjACAAAABDIxODIEAAAAATAHAAAACDMvNy8yMDI2CAAAAAoxMi8zMS8yMDIwCQAAAAEwsfiGIZt83gihyKp4o3zeCDhDSVEuTllTRTpJQk0uSVFfQ1VSUkVOVF9QT1JUX0RFQlQuOTk1LjA3LzAzLzIwMjYuLi5VU0QuSAEAAADetgEAAgAAAAQ2OTU2AQgAAAAFAAAAATEBAAAACy0yMDU5MDczMjAyAwAAAAMxNjACAAAABDEyOTcEAAAAATAHAAAACDMvNy8yMDI2CAAAAAoxMi8zMS8yMDIwCQAAAAEwz1heIZt83gjeLpt4o3zeCDRDSVEuTllTRTpJQk0uSVFfRVFVSVRZX01FVEhPRC45OTUuMDcvMDMvMjAyNi4uLlVTRC5IAQAAAN62AQACAAAAAzE3MAEIAAAABQAAAAExAQAAAAstMjA1OTA3MzIwMgMA</t>
  </si>
  <si>
    <t>AAADMTYwAgAAAAQzMDYzBAAAAAEwBwAAAAgzLzcvMjAyNggAAAAKMTIvMzEvMjAyMAkAAAABMLtnWiGbfN4I5kCSeKN83ggpQ0lRLk5ZU0U6SUJNLklRX0FQLjk5NS4wNy8wMy8yMDI2Li4uVVNELkgBAAAA3rYBAAIAAAAENDAzMwEIAAAABQAAAAExAQAAAAstMjA1OTA3MzIwMgMAAAADMTYwAgAAAAQxMDE4BAAAAAEwBwAAAAgzLzcvMjAyNggAAAAKMTIvMzEvMjAyMAkAAAABMM9YXiGbfN4I49uReKN83ghIQ0lRLk5ZU0U6SUJNLklRX0xPTkdfVEVSTV9ERUJUX1JFUEFJRF9FWENMX0xFQVNFUy45OTUuMDcvMDMvMjAyNi4uLlVTRC5IAQAAAN62AQACAAAABi0xMzM2NQEIAAAABQAAAAExAQAAAAstMjA1OTA3MzIwMgMAAAADMTYwAgAAAAU0ODk4NAQAAAABMAcAAAAIMy83LzIwMjYIAAAACjEyLzMxLzIwMjAJAAAAATD7HV4hm3zeCIVBonijfN4IQkNJUS5OWVNFOklCTS5JUV9UT1RBTF9ERUJUX0VYQ0xfT1BFUl9MRUFTRVMuOTk1LjA3LzAzLzIwMjYuLi5VU0QuSAEAAADetgEAAgAAAAU2MTMzMwEIAAAABQAAAAExAQAAAAstMjA1OTA3MzIwMgMAAAADMTYwAgAAAAU0ODk4MgQAAAABMAcAAAAIMy83LzIwMjYIAAAACjEyLzMxLzIwMjAJAAAAATC1PVohm3zeCHSXl3ijfN4INkNJUS5OWVNFOklCTS5JUV9DQVNIX0FDUVVJUkVfQ0YuOTk1LjA3LzAzLzIwMjYuLi5VU0QuSAEAAADetgEAAgAAAAQtMzM2</t>
  </si>
  <si>
    <t>AQgAAAAFAAAAATEBAAAACy0yMDU5MDczMjAyAwAAAAMxNjACAAAABDIwNTcEAAAAATAHAAAACDMvNy8yMDI2CAAAAAoxMi8zMS8yMDIwCQAAAAEwpDaHIZt83giS/8d4o3zeCD5DSVEuTllTRTpJQk0uSVFfU0FMQVJJRVNfT1RIRVJfQkVORUZJVFMuOTk1LjA3LzAzLzIwMjYuLi5VU0QuSAEAAADetgEAAwAAAAAAJI4wIpt83gihyKp4o3zeCDVDSVEuTllTRTpJQk0uSVFfTUlTQ19BREpVU1RfQ0YuOTk1LjA3LzAzLzIwMjYuLi5VU0QuSAEAAADetgEAAwAAAAAA8F2HIZt83giTaKJ4o3zeCD5DSVEuTllTRTpJQk0uSVFfTEVBU0VfQURKVVNUTUVOVF9FQklUREEuOTk1LjA3LzAzLzIwMjYuLi5VU0QuSAEAAADetgEAAgAAAAQxNTI0AKuXZiObfN4I+bm7eKN83ggyQ0lRLk5ZU0U6SUJNLklRX0lOU19ESVZfRVhQLjk5NS4wNy8wMy8yMDI2Li4uVVNELkgBAAAA3rYBAAMAAAAAAE0VZiObfN4IleK6eKN83gg2Q0lRLk5ZU0U6SUJNLklRX0ZJTl9ESVZfSU5UX0VYUC45OTUuMDcvMDMvMjAyNi4uLlVTRC5IAQAAAN62AQADAAAAAABNFWYjm3zeCGeSuXijfN4ILUNJUS5OWVNFOklCTS5JUV9FQklUREEuOTk1LjA3LzAzLzIwMjYuLi5VU0QuSAEAAADetgEAAgAAAAUxMTM1NwEIAAAABQAAAAExAQAAAAstMjA1OTA3MzIwMgMAAAADMTYwAgAAAAQ0MDUxBAAAAAEwBwAAAAgzLzcvMjAyNggAAAAKMTIvMzEvMjAy</t>
  </si>
  <si>
    <t>MAkAAAABMKhwZiObfN4IgheyeKN83ggtQ0lRLk5ZU0U6SUJNLklRX1JFU1RBVEVNRU5UX0lTLjk5NS4wNy8wMy8yMDI2AQAAAN62AQADAAAAAlJEAB1nMCKbfN4IM5DDeKN83ghAQ0lRLk5ZU0U6SUJNLklRX1NUT0NLX0JBU0VEX0VYUExPUkVfRFJJTEwuOTk1LjA3LzAzLzIwMjYuLi5VU0QuSAEAAADetgEAAwAAAAAAsfiGIZt83ggGV6h4o3zeCDFDSVEuTllTRTpJQk0uSVFfQ0FTSF9FUVVJVi45OTUuMDcvMDMvMjAyNi4uLlVTRC5IAQAAAN62AQACAAAABTEzMTg4AQgAAAAFAAAAATEBAAAACy0yMDU5MDczMjAyAwAAAAMxNjACAAAABDEwOTYEAAAAATAHAAAACDMvNy8yMDI2CAAAAAoxMi8zMS8yMDIwCQAAAAEw+x1eIZt83ggh3Kd4o3zeCCtDSVEuTllTRTpJQk0uSVFfRUJJVC45OTUuMDcvMDMvMjAyNi4uLlVTRC5IAQAAAN62AQACAAAABDQ2NjIBCAAAAAUAAAABMQEAAAALLTIwNTkwNzMyMDIDAAAAAzE2MAIAAAADNDAwBAAAAAEwBwAAAAgzLzcvMjAyNggAAAAKMTIvMzEvMjAyMAkAAAABMKuXZiObfN4ItdfFeKN83ggzQ0lRLk5ZU0U6SUJNLklRX0xFR0FMX1NFVFRMRS45OTUuMDcvMDMvMjAyNi4uLlVTRC5IAQAAAN62AQADAAAAAABTSWYjm3zeCCppw3ijfN4IOENJUS5OWVNFOklCTS5JUV9UT1RBTF9ERUJUX1JFUEFJRC45OTUuMDcvMDMvMjAyNi4uLlVTRC5IAQAAAN62AQACAAAABi0xNDIx</t>
  </si>
  <si>
    <t>OAEIAAAABQAAAAExAQAAAAstMjA1OTA3MzIwMgMAAAADMTYwAgAAAAQyMTY2BAAAAAEwBwAAAAgzLzcvMjAyNggAAAAKMTIvMzEvMjAyMAkAAAABMKQ2hyGbfN4I/52seKN83ghGQ0lRLk5ZU0U6SUJNLklRX0RJU1RSSUJVVEFCTEVfQ0FTSF9TVEFOREFSRElaRUQuOTk1LjA3LzAzLzIwMjYuLi5VU0QuSAEAAADetgEAAwAAAAAAJkAwIpt83gjJ+654o3zeCDtDSVEuTllTRTpJQk0uSVFfRUJJVF9FUV9JTkNfRVhDTF9TQkMuOTk1LjA3LzAzLzIwMjYuLi5VU0QuSAEAAADetgEAAgAAAAQ1NTk5AQgAAAAFAAAAATEBAAAACy0yMDU5MDczMjAyAwAAAAMxNjACAAAABTI0MTMwBAAAAAEwBwAAAAgzLzcvMjAyNggAAAAKMTIvMzEvMjAyMAkAAAABMKuXZiObfN4I0hq3eKN83gg3Q0lRLk5ZU0U6SUJNLklRX0VCSVREQVJfRVhDTF9TQkMuOTk1LjA3LzAzLzIwMjYuLi5VU0QuSAEAAADetgEAAgAAAAUxMzgxOAEIAAAABQAAAAExAQAAAAstMjA1OTA3MzIwMgMAAAADMTYwAgAAAAUyNDEzNwQAAAABMAcAAAAIMy83LzIwMjYIAAAACjEyLzMxLzIwMjAJAAAAATDXGDAim3zeCIHJxHijfN4IPUNJUS5OWVNFOklCTS5JUV9PVEhFUl9JTlZFU1RfQUNUX1NVUFBMLjk5NS4wNy8wMy8yMDI2Li4uVVNELkgBAAAA3rYBAAMAAAAAAKQ2hyGbfN4ICtqreKN83ggpQ0lRLk5ZU0U6SUJNLklRX0ZYLjk5NS4wNy8wMy8yMDI2</t>
  </si>
  <si>
    <t>Li4uVVNELkgBAAAA3rYBAAIAAAADLTg3AQgAAAAFAAAAATEBAAAACy0yMDU5MDczMjAyAwAAAAMxNjACAAAABDIxNDQEAAAAATAHAAAACDMvNy8yMDI2CAAAAAoxMi8zMS8yMDIwCQAAAAEw8F2HIZt83give6Z4o3zeCDhDSVEuTllTRTpJQk0uSVFfTkVUX1JFTlRBTF9FWFBfRk4uOTk1LjA3LzAzLzIwMjYuLi5VU0QuSAEAAADetgEAAgAAAAQxNTI0AQgAAAAFAAAAATEBAAAACy0yMDU5MDczMjAyAwAAAAMxNjACAAAABDMxNzAEAAAAATAHAAAACDMvNy8yMDI2CAAAAAoxMi8zMS8yMDIwCQAAAAEwHWcwIpt83ggdWbd4o3zeCDhDSVEuTllTRTpJQk0uSVFfU1BFQ0lBTF9ESVZfU0hBUkUuOTk1LjA3LzAzLzIwMjYuLi5VU0QuSAEAAADetgEAAwAAAAAAqHBmI5t83gj3ysN4o3zeCDNDSVEuTllTRTpJQk0uSVFfRUJJVERBX0NBUEVYLjk5NS4wNy8wMy8yMDI2Li4uVVNELkgBAAAA3rYBAAIAAAAEODczOQEIAAAABQAAAAExAQAAAAstMjA1OTA3MzIwMgMAAAADMTYwAgAAAAUzNTM3OQQAAAABMAcAAAAIMy83LzIwMjYIAAAACjEyLzMxLzIwMjAJAAAAATDXGDAim3zeCFH8r3ijfN4INENJUS5OWVNFOklCTS5JUV9JTkNfRVFVSVRZX0NGLjk5NS4wNy8wMy8yMDI2Li4uVVNELkgBAAAA3rYBAAMAAAAAANMfhyGbfN4IM+XBeKN83gg2Q0lRLk5ZU0U6SUJNLklRX05FVF9ERUJUX0lTU1VFRC45OTUuMDcvMDMv</t>
  </si>
  <si>
    <t>MjAyNi4uLlVTRC5IAQAAAN62AQACAAAABS0zNzE0AQgAAAAFAAAAATEBAAAACy0yMDU5MDczMjAyAwAAAAMxNjACAAAABDIwMDMEAAAAATAHAAAACDMvNy8yMDI2CAAAAAoxMi8zMS8yMDIwCQAAAAEw+x1eIZt83gjFqql4o3zeCDdDSVEuTllTRTpJQk0uSVFfU1RPQ0tfQkFTRURfQ09HUy45OTUuMDcvMDMvMjAyNi4uLlVTRC5IAQAAAN62AQACAAAAAzEyNgEIAAAABQAAAAExAQAAAAstMjA1OTA3MzIwMgMAAAADMTYwAgAAAAUyMjY3NAQAAAABMAcAAAAIMy83LzIwMjYIAAAACjEyLzMxLzIwMjAJAAAAATAkjjAim3zeCN3XtXijfN4IPUNJUS5OWVNFOklCTS5JUV9FQklUREFfRVFfSU5DX0VYQ0xfU0JDLjk5NS4wNy8wMy8yMDI2Li4uVVNELkgBAAAA3rYBAAIAAAAFMTIyOTQBCAAAAAUAAAABMQEAAAALLTIwNTkwNzMyMDIDAAAAAzE2MAIAAAAFMjQxMzEEAAAAATAHAAAACDMvNy8yMDI2CAAAAAoxMi8zMS8yMDIwCQAAAAEwqHBmI5t83gj3ysN4o3zeCDZDSVEuTllTRTpJQk0uSVFfSU5URVJFU1RfSU5DT01FLjk5NS4wNy8wMy8yMDI2Li4uVVNELkgBAAAA3rYBAAMAAAAAANcYMCKbfN4IgcnEeKN83gg3Q0lRLk5ZU0U6SUJNLklRX0FMTE9XX0RPVUJUX0FDQ1QuOTk1LjA3LzAzLzIwMjYuLi5VU0QuSAEAAADetgEAAgAAAAMyNjABCAAAAAUAAAABMQEAAAALLTIwNTkwNzMyMDIDAAAAAzE2MAIAAAAE</t>
  </si>
  <si>
    <t>MzAxMgQAAAABMAcAAAAIMy83LzIwMjYIAAAACjEyLzMxLzIwMjAJAAAAATC7Z1ohm3zeCIiPiXijfN4IMENJUS5OWVNFOklCTS5JUV9ESVZfU0hBUkUuOTk1LjA3LzAzLzIwMjYuLi5VU0QuSAEAAADetgEAAgAAAAQ2LjUxAQgAAAAFAAAAATEBAAAACy0yMDU5MDczMjAyAwAAAAMxNjACAAAABDMwNTgEAAAAATAHAAAACDMvNy8yMDI2CAAAAAoxMi8zMS8yMDIwCQAAAAEwqHBmI5t83giUa7t4o3zeCDlDSVEuTllTRTpJQk0uSVFfVE9UQUxfREVCVF9DVVJSRU5ULjk5NS4wNy8wMy8yMDI2Li4uVVNELkgBAAAA3rYBAAIAAAAEODE1MQEIAAAABQAAAAExAQAAAAstMjA1OTA3MzIwMgMAAAADMTYwAgAAAAUyNTIyMwQAAAABMAcAAAAIMy83LzIwMjYIAAAACjEyLzMxLzIwMjAJAAAAATDHU1ohm3zeCLdxlnijfN4IP0NJUS5OWVNFOklCTS5JUV9PUEVSQVRJTkdfTEVBU0VfUEFZTUVOVFMuOTk1LjA3LzAzLzIwMjYuLi5VU0QuSAEAAADetgEAAwAAAAAA+x1eIZt83gjVtaN4o3zeCDVDSVEuTllTRTpJQk0uSVFfU1RfREVCVF9JU1NVRUQuOTk1LjA3LzAzLzIwMjYuLi5VU0QuSAEAAADetgEAAwAAAAAApDaHIZt83gjyZLN4o3zeCDpDSVEuTllTRTpJQk0uSVFfRUJJVERBX0VYQ0xfT1BFUl9MRUFTRVNfSU5ULjk5NS4wNy8wMy8yMDI2AQAAAN62AQACAAAACDguODE3NTQ2AQgAAAAFAAAAATEBAAAACy0yMDU5</t>
  </si>
  <si>
    <t>MDczMjAyAwAAAAMxNjACAAAABTQ5MTczBAAAAAEwBwAAAAgzLzcvMjAyNggAAAAKMTIvMzEvMjAyMAkAAAABMM1r2R+bfN4Ix8eIeKN83gg8Q0lRLk5ZU0U6SUJNLklRX0NIQU5HRV9UUkFESU5HX0FTU0VUUy45OTUuMDcvMDMvMjAyNi4uLlVTRC5IAQAAAN62AQADAAAAAADTH4chm3zeCOhPrHijfN4IMUNJUS5OWVNFOklCTS5JUV9PSUxfSU1QQUlSLjk5NS4wNy8wMy8yMDI2Li4uVVNELkgBAAAA3rYBAAMAAAAAALH4hiGbfN4IBleoeKN83ggyQ0lRLk5ZU0U6SUJNLklRX0lOU19ESVZfUkVWLjk5NS4wNy8wMy8yMDI2Li4uVVNELkgBAAAA3rYBAAMAAAAAAE0VZiObfN4I4iC6eKN83gg1Q0lRLk5ZU0U6SUJNLklRX1NUT0NLX0JBU0VEX0NGLjk5NS4wNy8wMy8yMDI2Li4uVVNELkgBAAAA3rYBAAIAAAADOTM3AQgAAAAFAAAAATEBAAAACy0yMDU5MDczMjAyAwAAAAMxNjACAAAABDIxMjcEAAAAATAHAAAACDMvNy8yMDI2CAAAAAoxMi8zMS8yMDIwCQAAAAEw0x+HIZt83giZ7LR4o3zeCDZDSVEuTllTRTpJQk0uSVFfSU5URVJDT01QQU5ZX0NBLjk5NS4wNy8wMy8yMDI2Li4uVVNELkgBAAAA3rYBAAMAAAAAAHXxAyGbfN4I6oykeKN83gg6Q0lRLk5ZU0U6SUJNLklRX0NVUlJFTlRfUE9SVF9MRUFTRVMuOTk1LjA3LzAzLzIwMjYuLi5VU0QuSAEAAADetgEAAgAAAAQxMDY1AQgAAAAFAAAAATEBAAAACy0y</t>
  </si>
  <si>
    <t>MDU5MDczMjAyAwAAAAMxNjACAAAABDEwOTAEAAAAATAHAAAACDMvNy8yMDI2CAAAAAoxMi8zMS8yMDIwCQAAAAEwz1heIZt83ggESpN4o3zeCDdDSVEuTllTRTpJQk0uSVFfTE9OR19URVJNX0xFQVNFUy45OTUuMDcvMDMvMjAyNi4uLlVTRC5IAQAAAN62AQACAAAABDI3ODABCAAAAAUAAAABMQEAAAALLTIwNTkwNzMyMDIDAAAAAzE2MAIAAAAEMTE4MwQAAAABMAcAAAAIMy83LzIwMjYIAAAACjEyLzMxLzIwMjAJAAAAATDPWF4hm3zeCMCOo3ijfN4ISkNJUS5OWVNFOklCTS5JUV9PUEVSQVRJTkdfTEVBU0VfTElBQklMSVRJRVNfTk9OQ0FTSC45OTUuMDcvMDMvMjAyNi4uLlVTRC5IAQAAAN62AQADAAAAAAD7HV4hm3zeCJI9s3ijfN4ILENJUS5OWVNFOklCTS5JUV9DVVJSRU5UX1JBVElPLjk5NS4wNy8wMy8yMDI2AQAAAN62AQACAAAACDAuOTgyMzQyAQgAAAAFAAAAATEBAAAACy0yMDU5MDczMjAyAwAAAAMxNjACAAAABDQwMzAEAAAAATAHAAAACDMvNy8yMDI2CAAAAAoxMi8zMS8yMDIwCQAAAAEwhUTZH5t83ggcA4l4o3zeCDZDSVEuTllTRTpJQk0uSVFfVE9UQUxfREVCVF9FQklUREFfQ0FQRVguOTk1LjA3LzAzLzIwMjYBAAAA3rYBAAIAAAAINi4zNDIwMDUBCAAAAAUAAAABMQEAAAALLTIwNTkwNzMyMDIDAAAAAzE2MAIAAAAFMjMzMTMEAAAAATAHAAAACDMvNy8yMDI2CAAAAAoxMi8zMS8yMDIw</t>
  </si>
  <si>
    <t>CQAAAAEwzWvZH5t83ggjo454o3zeCDBDSVEuTllTRTpJQk0uSVFfVE9UQUxfREVCVF9FQklUREEuOTk1LjA3LzAzLzIwMjYBAAAA3rYBAAIAAAAINS4wNTMwMjMBCAAAAAUAAAABMQEAAAALLTIwNTkwNzMyMDIDAAAAAzE2MAIAAAAENDE5MgQAAAABMAcAAAAIMy83LzIwMjYIAAAACjEyLzMxLzIwMjAJAAAAATDNa9kfm3zeCCOjjnijfN4IQkNJUS5OWVNFOklCTS5JUV9SRVNUUklDVEVEX0NBU0hfTk9OX0NVUlJFTlQuOTk1LjA3LzAzLzIwMjYuLi5VU0QuSAEAAADetgEAAwAAAAAAXsoDIZt83ghPUol4o3zeCDFDSVEuTllTRTpJQk0uSVFfQ0FTSF9TSEFSRS45OTUuMDcvMDMvMjAyNi4uLlVTRC5IAQAAAN62AQACAAAACDE0Ljc3MzkzAQgAAAAFAAAAATEBAAAACy0yMDU5MDczMjAyAwAAAAMxNjACAAAABDQzODEEAAAAATAHAAAACDMvNy8yMDI2CAAAAAoxMi8zMS8yMDIwCQAAAAEwx1NaIZt83gjv+5J4o3zeCEdDSVEuTllTRTpJQk0uSVFfQVNTRVRTX05FVFRJTkdfT1RIRVJfQURKVVNUTUVOVFMuOTk1LjA3LzAzLzIwMjYuLi5VU0QuSAEAAADetgEAAwAAAAAAoLYDIZt83gjv2514o3zeCDBDSVEuTllTRTpJQk0uSVFfQlVJTERJTkdTLjk5NS4wNy8wMy8yMDI2Li4uVVNELkgBAAAA3rYBAAIAAAAENjQwNwEIAAAABQAAAAExAQAAAAstMjA1OTA3MzIwMgMAAAADMTYwAgAAAAQzMDIzBAAAAAEwBwAA</t>
  </si>
  <si>
    <t>AAgzLzcvMjAyNggAAAAKMTIvMzEvMjAyMAkAAAABMLtnWiGbfN4IiI+JeKN83ggpQ0lRLk5ZU0U6SUJNLklRX0FSLjk5NS4wNy8wMy8yMDI2Li4uVVNELkgBAAAA3rYBAAIAAAAENjIxNQEIAAAABQAAAAExAQAAAAstMjA1OTA3MzIwMgMAAAADMTYwAgAAAAQxMDIxBAAAAAEwBwAAAAgzLzcvMjAyNggAAAAKMTIvMzEvMjAyMAkAAAABMPsdXiGbfN4IEj2leKN83ggsQ0lRLk5ZU0U6SUJNLklRX0FWR19FTVBMT1lFRVMuOTk1LjA3LzAzLzIwMjYBAAAA3rYBAAMAAAAAAF7KAyGbfN4IHXGTeKN83gg7Q0lRLk5ZU0U6SUJNLklRX0ZJTl9ESVZfREVCVF9DVVJSRU5ULjk5NS4wNy8wMy8yMDI2Li4uVVNELkgBAAAA3rYBAAMAAAAAAM9YXiGbfN4I8HaseKN83gg5Q0lRLk5ZU0U6SUJNLklRX0xUX01BUktfU0VDVVJJVElFUy45OTUuMDcvMDMvMjAyNi4uLlVTRC5IAQAAAN62AQADAAAAAAB18QMhm3zeCNMqiXijfN4ILkNJUS5OWVNFOklCTS5JUV9TVF9ERUJULjk5NS4wNy8wMy8yMDI2Li4uVVNELkgBAAAA3rYBAAIAAAADMTMwAQgAAAAFAAAAATEBAAAACy0yMDU5MDczMjAyAwAAAAMxNjACAAAABDEwNDYEAAAAATAHAAAACDMvNy8yMDI2CAAAAAoxMi8zMS8yMDIwCQAAAAEwz1heIZt83ggRtad4o3zeCDVDSVEuTllTRTpJQk0uSVFfU1RPQ0tfQkFTRURfQVQuOTk1LjA3LzAzLzIwMjYuLi5VU0QuSAEAAADe</t>
  </si>
  <si>
    <t>tgEAAwAAAAAAsfiGIZt83ggGV6h4o3zeCERDSVEuTllTRTpJQk0uSVFfREVQUkVDSUFUSU9OX1JFTlRBTF9BU1NFVFNfQ0YuOTk1LjA3LzAzLzIwMjYuLi5VU0QuSAEAAADetgEAAwAAAAAA9piJIZt83gjfCKh4o3zeCDVDSVEuTllTRTpJQk0uSVFfU1RPQ0tfQkFTRURfU00uOTk1LjA3LzAzLzIwMjYuLi5VU0QuSAEAAADetgEAAwAAAAAAJI4wIpt83gjwi6t4o3zeCDJDSVEuTllTRTpJQk0uSVFfSU5UX0VYUF9MVEQuOTk1LjA3LzAzLzIwMjYuLi5VU0QuSAEAAADetgEAAwAAAAAAJkAwIpt83ghBjbh4o3zeCDVDSVEuTllTRTpJQk0uSVFfRElMVVRfRVBTX0lOQ0wuOTk1LjA3LzAzLzIwMjYuLi5VU0QuSAEAAADetgEAAgAAAAg2LjIzMjY4NAEIAAAABQAAAAExAQAAAAstMjA1OTA3MzIwMgMAAAADMTYwAgAAAAE4BAAAAAEwBwAAAAgzLzcvMjAyNggAAAAKMTIvMzEvMjAyMAkAAAABMKhwZiObfN4I98rDeKN83gg1Q0lRLk5ZU0U6SUJNLklRX0JBU0lDX0VQU19JTkNMLjk5NS4wNy8wMy8yMDI2Li4uVVNELkgBAAAA3rYBAAIAAAAINi4yNzg0MzkBCAAAAAUAAAABMQEAAAALLTIwNTkwNzMyMDIDAAAAAzE2MAIAAAABOQQAAAABMAcAAAAIMy83LzIwMjYIAAAACjEyLzMxLzIwMjAJAAAAATCocGYjm3zeCNExt3ijfN4IMkNJUS5OWVNFOklCTS5JUV9HQUlOX0lOVkVTVC45OTUuMDcvMDMvMjAyNi4uLlVT</t>
  </si>
  <si>
    <t>RC5IAQAAAN62AQADAAAAAABTSWYjm3zeCEk6xnijfN4IL0NJUS5OWVNFOklCTS5JUV9FUFNfTk9STS45OTUuMDcvMDMvMjAyNi4uLlVTRC5IAQAAAN62AQACAAAACDEuODA1NDcyAQgAAAAFAAAAATEBAAAACy0yMDU5MDczMjAyAwAAAAMxNjACAAAABDQzNzkEAAAAATAHAAAACDMvNy8yMDI2CAAAAAoxMi8zMS8yMDIwCQAAAAEwqHBmI5t83ggGCcF4o3zeCCtDSVEuTllTRTpJQk0uSVFfQ0FMQ19UWVBFX0NGLjk5NS4wNy8wMy8yMDI2AQAAAN62AQADAAAAA1JFUAD7HV4hm3zeCBI9pXijfN4INUNJUS5OWVNFOklCTS5JUV9ESUxVVF9FUFNfRVhDTC45OTUuMDcvMDMvMjAyNi4uLlVTRC5IAQAAAN62AQACAAAACDQuMzgzNDAxAQgAAAAFAAAAATEBAAAACy0yMDU5MDczMjAyAwAAAAMxNjACAAAAAzE0MgQAAAABMAcAAAAIMy83LzIwMjYIAAAACjEyLzMxLzIwMjAJAAAAATCocGYjm3zeCJRru3ijfN4IQ0NJUS5OWVNFOklCTS5JUV9EQV9TVVBQTF9DRl9FWENMX09QRVJfTEVBU0VTLjk5NS4wNy8wMy8yMDI2Li4uVVNELkgBAAAA3rYBAAIAAAAENDIyNwEIAAAABQAAAAExAQAAAAstMjA1OTA3MzIwMgMAAAADMTYwAgAAAAU0ODk4MwQAAAABMAcAAAAIMy83LzIwMjYIAAAACjEyLzMxLzIwMjAJAAAAATD2mIkhm3zeCJWHrXijfN4INENJUS5OWVNFOklCTS5JUV9JTVBBSVJNRU5UX0dXLjk5NS4wNy8wMy8y</t>
  </si>
  <si>
    <t>MDI2Li4uVVNELkgBAAAA3rYBAAMAAAAAAFNJZiObfN4IW2u5eKN83ghCQ0lRLk5ZU0U6SUJNLklRX0dFTkVSQUxfUEFSVE5FUl9QUkVGX0VRVUlUWS45OTUuMDcvMDMvMjAyNi4uLlVTRC5IAQAAAN62AQADAAAAAADyjlohm3zeCPJniXijfN4IMENJUS5OWVNFOklCTS5JUV9MVF9JTlZFU1QuOTk1LjA3LzAzLzIwMjYuLi5VU0QuSAEAAADetgEAAgAAAAMyMTYBCAAAAAUAAAABMQEAAAALLTIwNTkwNzMyMDIDAAAAAzE2MAIAAAAEMTA1NAQAAAABMAcAAAAIMy83LzIwMjYIAAAACjEyLzMxLzIwMjAJAAAAATDPWF4hm3zeCAqxsHijfN4IPENJUS5OWVNFOklCTS5JUV9HUFBFX0VYQ0xfT1BFUl9MRUFTRVMuOTk1LjA3LzAzLzIwMjYuLi5VU0QuSAEAAADetgEAAgAAAAUyMDEwMQEIAAAABQAAAAExAQAAAAstMjA1OTA3MzIwMgMAAAADMTYwAgAAAAU0ODk3NAQAAAABMAcAAAAIMy83LzIwMjYIAAAACjEyLzMxLzIwMjAJAAAAATDMAlohm3zeCP8CnnijfN4ISENJUS5OWVNFOklCTS5JUV9FQklUREFfRVFfSU5DX0VYQ0xfT1BFUl9MRUFTRV9BREouOTk1LjA3LzAzLzIwMjYuLi5VU0QuSAEAAADetgEAAgAAAAUxMTM1NwEIAAAABQAAAAExAQAAAAstMjA1OTA3MzIwMgMAAAADMTYwAgAAAAU0ODk4NwQAAAABMAcAAAAIMy83LzIwMjYIAAAACjEyLzMxLzIwMjAJAAAAATCrl2Yjm3zeCL4JuHijfN4INkNJUS5O</t>
  </si>
  <si>
    <t>WVNFOklCTS5JUV9SRVNUUklDVEVEX0NBU0guOTk1LjA3LzAzLzIwMjYuLi5VU0QuSAEAAADetgEAAgAAAAM0NjMBCAAAAAUAAAABMQEAAAALLTIwNTkwNzMyMDIDAAAAAzE2MAIAAAAEMTEwNAQAAAABMAcAAAAIMy83LzIwMjYIAAAACjEyLzMxLzIwMjAJAAAAATD7HV4hm3zeCIVBonijfN4ILkNJUS5OWVNFOklCTS5JUV9OSV9OT1JNLjk5NS4wNy8wMy8yMDI2Li4uVVNELkgBAAAA3rYBAAIAAAAGMTYwNy41AQgAAAAFAAAAATEBAAAACy0yMDU5MDczMjAyAwAAAAMxNjACAAAABDQzNzgEAAAAATAHAAAACDMvNy8yMDI2CAAAAAoxMi8zMS8yMDIwCQAAAAEwJkAwIpt83ghB1a94o3zeCDxDSVEuTllTRTpJQk0uSVFfTEVBU0VIT0xEX0lNUFJPVkVNRU5ULjk5NS4wNy8wMy8yMDI2Li4uVVNELkgBAAAA3rYBAAMAAAAAALtnWiGbfN4Iy2ejeKN83gg4Q0lRLk5ZU0U6SUJNLklRX01JTk9SSVRZX0lOVEVSRVNULjk5NS4wNy8wMy8yMDI2Li4uVVNELkgBAAAA3rYBAAIAAAADMTI5AQgAAAAFAAAAATEBAAAACy0yMDU5MDczMjAyAwAAAAMxNjACAAAABDEwNTIEAAAAATAHAAAACDMvNy8yMDI2CAAAAAoxMi8zMS8yMDIwCQAAAAEwzAJaIZt83ghDJ5R4o3zeCD9DSVEuTllTRTpJQk0uSVFfSU1QVVRfT1BFUl9MRUFTRV9JTlRfRVhQLjk5NS4wNy8wMy8yMDI2Li4uVVNELkgBAAAA3rYBAAIAAAAKMjM2LjYxMDE0</t>
  </si>
  <si>
    <t>NAEIAAAABQAAAAExAQAAAAstMjA1OTA3MzIwMgMAAAADMTYwAgAAAAUyMTY3MgQAAAABMAcAAAAIMy83LzIwMjYIAAAACjEyLzMxLzIwMjAJAAAAATAkjjAim3zeCPfhwHijfN4IMENJUS5OWVNFOklCTS5JUV9HUF8xWVJfQU5OX0dST1dUSC45OTUuMDcvMDMvMjAyNgEAAADetgEAAgAAAActMi4xMjE2AQgAAAAFAAAAATEBAAAACy0yMDU5MDczMjAyAwAAAAMxNjACAAAABDQxOTUEAAAAATAHAAAACDMvNy8yMDI2CAAAAAoxMi8zMS8yMDIwCQAAAAEwzWvZH5t83gjHx4h4o3zeCCtDSVEuTllTRTpJQk0uSVFfR1JPU1NfTUFSR0lOLjk5NS4wNy8wMy8yMDI2AQAAAN62AQACAAAABzU1LjkzNjEBCAAAAAUAAAABMQEAAAALLTIwNTkwNzMyMDIDAAAAAzE2MAIAAAAENDA3NAQAAAABMAcAAAAIMy83LzIwMjYIAAAACjEyLzMxLzIwMjAJAAAAATDnUvsfm3zeCLnwl3ijfN4INUNJUS5OWVNFOklCTS5JUV9BU1NFVFNfTEVWRUxfMS45OTUuMDcvMDMvMjAyNi4uLlVTRC5IAQAAAN62AQACAAAAAzE1MACfjwMhm3zeCPJniXijfN4IMENJUS5OWVNFOklCTS5JUV9TVF9JTlZFU1QuOTk1LjA3LzAzLzIwMjYuLi5VU0QuSAEAAADetgEAAgAAAAM2MDABCAAAAAUAAAABMQEAAAALLTIwNTkwNzMyMDIDAAAAAzE2MAIAAAAEMTA2OQQAAAABMAcAAAAIMy83LzIwMjYIAAAACjEyLzMxLzIwMjAJAAAAATD7HV4hm3zeCAy0</t>
  </si>
  <si>
    <t>pHijfN4IOUNJUS5OWVNFOklCTS5JUV9DT01NT05fUFJFRl9ESVZfQ0YuOTk1LjA3LzAzLzIwMjYuLi5VU0QuSAEAAADetgEAAwAAAAAA8F2HIZt83gj0wK54o3zeCD1DSVEuTllTRTpJQk0uSVFfREVGRVJSRURfRk9SRUlHTl9UQVhFUy45OTUuMDcvMDMvMjAyNi4uLlVTRC5IAQAAAN62AQACAAAABS0zOTY5AQgAAAAFAAAAATEBAAAACy0yMDU5MDczMjAyAwAAAAMxNjACAAAABDMwNTUEAAAAATAHAAAACDMvNy8yMDI2CAAAAAoxMi8zMS8yMDIwCQAAAAEwJkAwIpt83gjj/rV4o3zeCCdDSVEuTllTRTpJQk0uSVFfRUJJVF9JTlQuOTk1LjA3LzAzLzIwMjYBAAAA3rYBAAIAAAAIMy42MTk1NjUBCAAAAAUAAAABMQEAAAALLTIwNTkwNzMyMDIDAAAAAzE2MAIAAAAENDE4OQQAAAABMAcAAAAIMy83LzIwMjYIAAAACjEyLzMxLzIwMjAJAAAAATDNa9kfm3zeCBwDiXijfN4INENJUS5OWVNFOklCTS5JUV9BSVJDUkFGVF9SRU5ULjk5NS4wNy8wMy8yMDI2Li4uVVNELkgBAAAA3rYBAAMAAAAAAB1nMCKbfN4IyfuueKN83ggzQ0lRLk5ZU0U6SUJNLklRX1BSRUZfQ09OVkVSVC45OTUuMDcvMDMvMjAyNi4uLlVTRC5IAQAAAN62AQADAAAAAADMAlohm3zeCGvKiXijfN4INENJUS5OWVNFOklCTS5JUV9FWFBMT1JFX0RSSUxMLjk5NS4wNy8wMy8yMDI2Li4uVVNELkgBAAAA3rYBAAMAAAAAAE0VZiObfN4I8hrDeKN8</t>
  </si>
  <si>
    <t>3ggvQ0lRLk5ZU0U6SUJNLklRX0VQU18zWVJfQU5OX0NBR1IuOTk1LjA3LzAzLzIwMjYBAAAA3rYBAAIAAAAILTEwLjYyNzcBCAAAAAUAAAABMQEAAAALLTIwNTkwNzMyMDIDAAAAAzE2MAIAAAAENDIyNgQAAAABMAcAAAAIMy83LzIwMjYIAAAACjEyLzMxLzIwMjAJAAAAATCgptkfm3zeCMfHiHijfN4IMUNJUS5OWVNFOklCTS5JUV9QUkVGX09USEVSLjk5NS4wNy8wMy8yMDI2Li4uVVNELkgBAAAA3rYBAAMAAAAAAMwCWiGbfN4IgWWleKN83ggvQ0lRLk5ZU0U6SUJNLklRX0dST1NTX0dXLjk5NS4wNy8wMy8yMDI2Li4uVVNELkgBAAAA3rYBAAMAAAAAAHXxAyGbfN4I0yqJeKN83gg8Q0lRLk5ZU0U6SUJNLklRX0VCSVRBX0VRX0lOQ19FWENMX1NCQy45OTUuMDcvMDMvMjAyNi4uLlVTRC5IAQAAAN62AQACAAAABDgwNjcBCAAAAAUAAAABMQEAAAALLTIwNTkwNzMyMDIDAAAAAzE2MAIAAAAFMjQxMzIEAAAAATAHAAAACDMvNy8yMDI2CAAAAAoxMi8zMS8yMDIwCQAAAAEw1xgwIpt83gju9bh4o3zeCDZDSVEuTllTRTpJQk0uSVFfRklOX0RJVl9ERUJUX0xULjk5NS4wNy8wMy8yMDI2Li4uVVNELkgBAAAA3rYBAAMAAAAAAM9YXiGbfN4IufCXeKN83ggsQ0lRLk5ZU0U6SUJNLklRX0VCSVRBLjk5NS4wNy8wMy8yMDI2Li4uVVNELkgBAAAA3rYBAAIAAAAENzEzMAEIAAAABQAAAAExAQAAAAstMjA1OTA3MzIw</t>
  </si>
  <si>
    <t>MgMAAAADMTYwAgAAAAYxMDA2ODkEAAAAATAHAAAACDMvNy8yMDI2CAAAAAoxMi8zMS8yMDIwCQAAAAEwkPEvIpt83gjAMLt4o3zeCClDSVEuTllTRTpJQk0uSVFfSU5WX01FVEhPRC45OTUuMDcvMDMvMjAyNgEAAADetgEAAwAAAAhBdmcgQ29zdAC7Z1ohm3zeCHSXl3ijfN4IN0NJUS5OWVNFOklCTS5JUV9TVE9DS19CQVNFRF9DT01QLjk5NS4wNy8wMy8yMDI2Li4uVVNELkgBAAAA3rYBAAIAAAADNjc1ALH4hiGbfN4IBleoeKN83gg+Q0lRLk5ZU0U6SUJNLklRX1NUT0NLX0JBU0VEX0NPTVBfUFJFVEFYLjk5NS4wNy8wMy8yMDI2Li4uVVNELkgBAAAA3rYBAAIAAAADOTM3ALH4hiGbfN4IBleoeKN83ggzQ0lRLk5ZU0U6SUJNLklRX1JFVFVSTl9DT01NT05fRVFVSVRZLjk5NS4wNy8wMy8yMDI2AQAAAN62AQACAAAABzE4Ljk3NzcBCAAAAAUAAAABMQEAAAALLTIwNTkwNzMyMDIDAAAAAzE2MAIAAAAFMzMzMjAEAAAAATAHAAAACDMvNy8yMDI2CAAAAAoxMi8zMS8yMDIwCQAAAAEwEz/7H5t83gjTKol4o3zeCEJDSVEuTllTRTpJQk0uSVFfUlVBX0NBUElUQUxfTEVBU0VfQUNDVU1fREVQLjk5NS4wNy8wMy8yMDI2Li4uVVNELkgBAAAA3rYBAAMAAAAAAMwCWiGbfN4Ia8qJeKN83gg7Q0lRLk5ZU0U6SUJNLklRX01JTk9SSVRZX0lOVEVSRVNUX0NGLjk5NS4wNy8wMy8yMDI2Li4uVVNELkgBAAAA3rYBAAMA</t>
  </si>
  <si>
    <t>AAAAANMfhyGbfN4I0LC1eKN83ggpQ0lRLk5ZU0U6SUJNLklRX1NBTUVfU1RPUkUuOTk1LjA3LzAzLzIwMjYBAAAA3rYBAAMAAAAAANcYMCKbfN4IgcnEeKN83gg7Q0lRLk5ZU0U6SUJNLklRX0NBU0hfSU5URVJFU1RfSU5WRVNULjk5NS4wNy8wMy8yMDI2Li4uVVNELkgBAAAA3rYBAAMAAAAAAOb2XSGbfN4I5WSgeKN83ghIQ0lRLk5ZU0U6SUJNLklRX0xUX1BPUlRJT05fT1BFUl9MRUFTRV9MSUFCSUxJVElFUy45OTUuMDcvMDMvMjAyNi4uLlVTRC5IAQAAAN62AQACAAAABDI3MjABCAAAAAUAAAABMQEAAAALLTIwNTkwNzMyMDIDAAAAAzE2MAIAAAAFNDgzODMEAAAAATAHAAAACDMvNy8yMDI2CAAAAAoxMi8zMS8yMDIwCQAAAAEwtT1aIZt83giIj4l4o3zeCCtDSVEuTllTRTpJQk0uSVFfRElMVVRfV0VJR0hULjk5NS4wNy8wMy8yMDI2AQAAAN62AQACAAAACjg5Ni41NjM5NzEAqHBmI5t83ghsZ8R4o3zeCClDSVEuTllTRTpJQk0uSVFfRUJJVERBX0lOVC45OTUuMDcvMDMvMjAyNgEAAADetgEAAgAAAAkxMC4wMDA3NzYBCAAAAAUAAAABMQEAAAALLTIwNTkwNzMyMDIDAAAAAzE2MAIAAAAENDE5MAQAAAABMAcAAAAIMy83LzIwMjYIAAAACjEyLzMxLzIwMjAJAAAAATDNa9kfm3zeCCOjjnijfN4ILkNJUS5OWVNFOklCTS5JUV9HUF8zWVJfQU5OX0NBR1IuOTk1LjA3LzAzLzIwMjYBAAAA3rYBAAIAAAAH</t>
  </si>
  <si>
    <t>LTUuODE1OAEIAAAABQAAAAExAQAAAAstMjA1OTA3MzIwMgMAAAADMTYwAgAAAAQ0MjIxBAAAAAEwBwAAAAgzLzcvMjAyNggAAAAKMTIvMzEvMjAyMAkAAAABMM1r2R+bfN4Ix8eIeKN83ggmQ0lRLk5ZU0U6SUJNLklRX1pfU0NPUkUuOTk1LjA3LzAzLzIwMjYBAAAA3rYBAAIAAAAIMi4zOTgwODMBCAAAAAUAAAABMQEAAAALLTIwNTkwNzMyMDIDAAAAAzE2MAIAAAAGMTAwMTIzBAAAAAEwBwAAAAgzLzcvMjAyNggAAAAKMTIvMzEvMjAyMAkAAAABMM1r2R+bfN4Ix8eIeKN83ggyQ0lRLk5ZU0U6SUJNLklRX0VCSVRfMVlSX0FOTl9HUk9XVEguOTk1LjA3LzAzLzIwMjYBAAAA3rYBAAIAAAAILTM4LjE2MTYBCAAAAAUAAAABMQEAAAALLTIwNTkwNzMyMDIDAAAAAzE2MAIAAAAENDE5NwQAAAABMAcAAAAIMy83LzIwMjYIAAAACjEyLzMxLzIwMjAJAAAAATDNa9kfm3zeCMfHiHijfN4ILENJUS5OWVNFOklCTS5JUV9MSUZPUi45OTUuMDcvMDMvMjAyNi4uLlVTRC5IAQAAAN62AQADAAAAAAC7Z1ohm3zeCIiPiXijfN4IMUNJUS5OWVNFOklCTS5JUV9BVkdfVEVNUF9FTVBMT1lFRVMuOTk1LjA3LzAzLzIwMjYBAAAA3rYBAAIAAAAFMTg5MDABCAAAAAUAAAABMQEAAAALLTIwNTkwNzMyMDIDAAAAAzE2MAIAAAAFMjQ2NzUEAAAAATAHAAAACDMvNy8yMDI2CAAAAAoxMi8zMS8yMDIwCQAAAAEwXsoDIZt83gjyZ4l4</t>
  </si>
  <si>
    <t>o3zeCEhDSVEuTllTRTpJQk0uSVFfR0VORVJBTF9QQVJUTkVSX01JTk9SSVRZX0lOVEVSRVNULjk5NS4wNy8wMy8yMDI2Li4uVVNELkgBAAAA3rYBAAMAAAAAAPKOWiGbfN4IaqiUeKN83gg7Q0lRLk5ZU0U6SUJNLklRX0ZJTl9ESVZfTElBQl9DVVJSRU5ULjk5NS4wNy8wMy8yMDI2Li4uVVNELkgBAAAA3rYBAAMAAAAAAM9YXiGbfN4IQyeUeKN83gg3Q0lRLk5ZU0U6SUJNLklRX0ZJTl9ESVZfTE9BTlNfTFQuOTk1LjA3LzAzLzIwMjYuLi5VU0QuSAEAAADetgEAAgAAAAQ3MDg2AQgAAAAFAAAAATEBAAAACy0yMDU5MDczMjAyAwAAAAMxNjACAAAABDEwMzMEAAAAATAHAAAACDMvNy8yMDI2CAAAAAoxMi8zMS8yMDIwCQAAAAEwz1heIZt83ggmFp94o3zeCDhDSVEuTllTRTpJQk0uSVFfVE9UQUxfT1BFUl9MRUFTRVMuOTk1LjA3LzAzLzIwMjYuLi5VU0QuSAEAAADetgEAAgAAAAQzNzU1AQgAAAAFAAAAATEBAAAACy0yMDU5MDczMjAyAwAAAAMxNjACAAAABTQ4OTc4BAAAAAEwBwAAAAgzLzcvMjAyNggAAAAKMTIvMzEvMjAyMAkAAAABMLU9WiGbfN4I5kCSeKN83ghBQ0lRLk5ZU0U6SUJNLklRX0NIQU5HRV9ORVRfV09SS0lOR19DQVBJVEFMLjk5NS4wNy8wMy8yMDI2Li4uVVNELkgBAAAA3rYBAAIAAAAFLTgzNjkBCAAAAAUAAAABMQEAAAALLTIwNTkwNzMyMDIDAAAAAzE2MAIAAAAENDQyMQQAAAABMAcA</t>
  </si>
  <si>
    <t>AAAIMy83LzIwMjYIAAAACjEyLzMxLzIwMjAJAAAAATDm9l0hm3zeCHs5rXijfN4INENJUS5OWVNFOklCTS5JUV9VTkVBUk5fUkVWX0xULjk5NS4wNy8wMy8yMDI2Li4uVVNELkgBAAAA3rYBAAIAAAAEMzc1OAEIAAAABQAAAAExAQAAAAstMjA1OTA3MzIwMgMAAAADMTYwAgAAAAQxMjU2BAAAAAEwBwAAAAgzLzcvMjAyNggAAAAKMTIvMzEvMjAyMAkAAAABMBqAXiGbfN4InqGYeKN83ggwQ0lRLk5ZU0U6SUJNLklRX0lOVkVOVE9SWS45OTUuMDcvMDMvMjAyNi4uLlVTRC5IAQAAAN62AQACAAAABDE4MTIBCAAAAAUAAAABMQEAAAALLTIwNTkwNzMyMDIDAAAAAzE2MAIAAAAEMTA0MwQAAAABMAcAAAAIMy83LzIwMjYIAAAACjEyLzMxLzIwMjAJAAAAATD7HV4hm3zeCJQ9oHijfN4INUNJUS5OWVNFOklCTS5JUV9HQUlOX0FTU0VUU19DRi45OTUuMDcvMDMvMjAyNi4uLlVTRC5IAQAAAN62AQACAAAAAy03MAEIAAAABQAAAAExAQAAAAstMjA1OTA3MzIwMgMAAAADMTYwAgAAAAQyMDI2BAAAAAEwBwAAAAgzLzcvMjAyNggAAAAKMTIvMzEvMjAyMAkAAAABMNMfhyGbfN4IprSyeKN83gg1Q0lRLk5ZU0U6SUJNLklRX0NSRURJVF9MT1NTX0NGLjk5NS4wNy8wMy8yMDI2Li4uVVNELkgBAAAA3rYBAAMAAAAAANMfhyGbfN4IGvmpeKN83gg2Q0lRLk5ZU0U6SUJNLklRX0ZJTl9ESVZfTElBQl9MVC45OTUuMDcvMDMv</t>
  </si>
  <si>
    <t>MjAyNi4uLlVTRC5IAQAAAN62AQADAAAAAAAagF4hm3zeCMrxiXijfN4IMUNJUS5OWVNFOklCTS5JUV9DT01NT05fRElWLjk5NS4wNy8wMy8yMDI2Li4uVVNELkgBAAAA3rYBAAIAAAAENTc5NwAdZzAim3zeCCASrXijfN4IOUNJUS5OWVNFOklCTS5JUV9SRVNUUlVDVFVSRV9TVVBQTEUuOTk1LjA3LzAzLzIwMjYuLi5VU0QuSAEAAADetgEAAwAAAAAAJI4wIpt83giRgKh4o3zeCC9DSVEuTllTRTpJQk0uSVFfTkVUX0RFQlQuOTk4LjA3LzAzLzIwMjYuLi5VU0QuSAEAAADetgEAAgAAAAU0NjQ5NAEIAAAABQAAAAExAQAAAAstMTkwNDg2MDc0NAMAAAADMTYwAgAAAAQ0MzY0BAAAAAEwBwAAAAgzLzcvMjAyNggAAAAKMTIvMzEvMjAyMwkAAAABMMdTWiGbfN4IdJeXeKN83ghHQ0lRLk5ZU0U6SUJNLklRX0FTU0VUU19ORVRUSU5HX09USEVSX0FESlVTVE1FTlRTLjk5OC4wNy8wMy8yMDI2Li4uVVNELkgBAAAA3rYBAAMAAAAAAKC2AyGbfN4IIFONeKN83gg3Q0lRLk5ZU0U6SUJNLklRX0FMTE9XX0RPVUJUX0FDQ1QuOTk4LjA3LzAzLzIwMjYuLi5VU0QuSAEAAADetgEAAgAAAAMxOTIBCAAAAAUAAAABMQEAAAALLTE5MDQ4NjA3NDQDAAAAAzE2MAIAAAAEMzAxMgQAAAABMAcAAAAIMy83LzIwMjYIAAAACjEyLzMxLzIwMjMJAAAAATC7Z1ohm3zeCLdxlnijfN4INUNJUS5OWVNFOklCTS5JUV9ERUZfQ0hBUkdF</t>
  </si>
  <si>
    <t>U19MVC45OTguMDcvMDMvMjAyNi4uLlVTRC5IAQAAAN62AQACAAAAAzg0MgEIAAAABQAAAAExAQAAAAstMTkwNDg2MDc0NAMAAAADMTYwAgAAAAQxMDI1BAAAAAEwBwAAAAgzLzcvMjAyNggAAAAKMTIvMzEvMjAyMwkAAAABMM9YXiGbfN4I3r+WeKN83gg9Q0lRLk5ZU0U6SUJNLklRX05BVFVSQUxfUkVTT1VSQ0VTX0NPU1QuOTk4LjA3LzAzLzIwMjYuLi5VU0QuSAEAAADetgEAAwAAAAAAu2daIZt83ggYeo14o3zeCC5DSVEuTllTRTpJQk0uSVFfREVQX1JVQS45OTguMDcvMDMvMjAyNi4uLlVTRC5IAQAAAN62AQACAAAAAzkwMAEIAAAABQAAAAExAQAAAAstMTkwNDg2MDc0NAMAAAADMTYwAgAAAAU0ODM1NwQAAAABMAcAAAAIMy83LzIwMjYIAAAACjEyLzMxLzIwMjMJAAAAATD2mIkhm3zeCFher3ijfN4INENJUS5OWVNFOklCTS5JUV9VTkxFVkVSRURfRkNGLjk5OC4wNy8wMy8yMDI2Li4uVVNELkgBAAAA3rYBAAIAAAAJMTE1MjYuMTI1AQgAAAAFAAAAATEBAAAACy0xOTA0ODYwNzQ0AwAAAAMxNjACAAAABDQ0MjMEAAAAATAHAAAACDMvNy8yMDI2CAAAAAoxMi8zMS8yMDIzCQAAAAEw+x1eIZt83gjGjrZ4o3zeCClDSVEuTllTRTpJQk0uSVFfQUQuOTk4LjA3LzAzLzIwMjYuLi5VU0QuSAEAAADetgEAAgAAAAYtMTI2MjEBCAAAAAUAAAABMQEAAAALLTE5MDQ4NjA3NDQDAAAAAzE2MAIAAAAEMTA3NQQA</t>
  </si>
  <si>
    <t>AAABMAcAAAAIMy83LzIwMjYIAAAACjEyLzMxLzIwMjMJAAAAATD7HV4hm3zeCHsNqXijfN4IMUNJUS5OWVNFOklCTS5JUV9QUkVGX09USEVSLjk5OC4wNy8wMy8yMDI2Li4uVVNELkgBAAAA3rYBAAMAAAAAAMwCWiGbfN4IkgSdeKN83ggpQ0lRLk5ZU0U6SUJNLklRX0dXLjk5OC4wNy8wMy8yMDI2Li4uVVNELkgBAAAA3rYBAAIAAAAFNjAxNzgBCAAAAAUAAAABMQEAAAALLTE5MDQ4NjA3NDQDAAAAAzE2MAIAAAAEMTE3MQQAAAABMAcAAAAIMy83LzIwMjYIAAAACjEyLzMxLzIwMjMJAAAAATDPWF4hm3zeCKErnXijfN4IPENJUS5OWVNFOklCTS5JUV9ORVRfUkVOVEFMX0VYUF9TVVBQTEUuOTk4LjA3LzAzLzIwMjYuLi5VU0QuSAEAAADetgEAAgAAAAQxMjkyAQgAAAAFAAAAATEBAAAACy0xOTA0ODYwNzQ0AwAAAAMxNjACAAAABTI0MjYzBAAAAAEwBwAAAAgzLzcvMjAyNggAAAAKMTIvMzEvMjAyMwkAAAABMB1nMCKbfN4I3pzFeKN83gg7Q0lRLk5ZU0U6SUJNLklRX01JTk9SSVRZX0lOVEVSRVNUX0NGLjk5OC4wNy8wMy8yMDI2Li4uVVNELkgBAAAA3rYBAAMAAAAAANMfhyGbfN4I/bKgeKN83gg9Q0lRLk5ZU0U6SUJNLklRX0ZJTl9ESVZfQVNTRVRTX0NVUlJFTlQuOTk4LjA3LzAzLzIwMjYuLi5VU0QuSAEAAADetgEAAgAAAAM2OTIBCAAAAAUAAAABMQEAAAALLTE5MDQ4NjA3NDQDAAAAAzE2MAIAAAAE</t>
  </si>
  <si>
    <t>MTAyOQQAAAABMAcAAAAIMy83LzIwMjYIAAAACjEyLzMxLzIwMjMJAAAAATD7HV4hm3zeCEJkn3ijfN4INUNJUS5OWVNFOklCTS5JUV9ESUxVVF9FUFNfSU5DTC45OTguMDcvMDMvMjAyNi4uLlVTRC5IAQAAAN62AQACAAAACDguMTM2OTg1AQgAAAAFAAAAATEBAAAACy0xOTA0ODYwNzQ0AwAAAAMxNjACAAAAATgEAAAAATAHAAAACDMvNy8yMDI2CAAAAAoxMi8zMS8yMDIzCQAAAAEwqHBmI5t83ggDl8F4o3zeCDBDSVEuTllTRTpJQk0uSVFfU0dBX1NVUFBMLjk5OC4wNy8wMy8yMDI2Li4uVVNELkgBAAAA3rYBAAIAAAAFMTg5NjQBCAAAAAUAAAABMQEAAAALLTE5MDQ4NjA3NDQDAAAAAzE2MAIAAAADMTAyBAAAAAEwBwAAAAgzLzcvMjAyNggAAAAKMTIvMzEvMjAyMwkAAAABME0VZiObfN4IZ5K5eKN83ggxQ0lRLk5ZU0U6SUJNLklRX09USEVSX09QRVIuOTk4LjA3LzAzLzIwMjYuLi5VU0QuSAEAAADetgEAAgAAAAQtODYwAQgAAAAFAAAAATEBAAAACy0xOTA0ODYwNzQ0AwAAAAMxNjACAAAAAzI2MAQAAAABMAcAAAAIMy83LzIwMjYIAAAACjEyLzMxLzIwMjMJAAAAATBNFWYjm3zeCLj5uXijfN4IKUNJUS5OWVNFOklCTS5JUV9ETy45OTguMDcvMDMvMjAyNi4uLlVTRC5IAQAAAN62AQACAAAAAy0xMgEIAAAABQAAAAExAQAAAAstMTkwNDg2MDc0NAMAAAADMTYwAgAAAAI0MAQAAAABMAcAAAAIMy83LzIw</t>
  </si>
  <si>
    <t>MjYIAAAACjEyLzMxLzIwMjMJAAAAATBTSWYjm3zeCEJiv3ijfN4IOENJUS5OWVNFOklCTS5JUV9UT1RBTF9ERUJUX0lTU1VFRC45OTguMDcvMDMvMjAyNi4uLlVTRC5IAQAAAN62AQACAAAABDk1ODYBCAAAAAUAAAABMQEAAAALLTE5MDQ4NjA3NDQDAAAAAzE2MAIAAAAEMjE2MQQAAAABMAcAAAAIMy83LzIwMjYIAAAACjEyLzMxLzIwMjMJAAAAATCkNochm3zeCPmmlXijfN4IQENJUS5OWVNFOklCTS5JUV9OT05SRUNVUlJJTkdfSU5DT01FX1RBWEVTLjk5OC4wNy8wMy8yMDI2Li4uVVNELkgBAAAA3rYBAAMAAAAAACZAMCKbfN4I4/61eKN83ggtQ0lRLk5ZU0U6SUJNLklRX1JFU1RBVEVNRU5UX0lTLjk5OC4wNy8wMy8yMDI2AQAAAN62AQADAAAAAlJDAB1nMCKbfN4Iw++qeKN83gg1Q0lRLk5ZU0U6SUJNLklRX05FVF9SRU5UQUxfRVhQLjk5OC4wNy8wMy8yMDI2Li4uVVNELkgBAAAA3rYBAAMAAAAAAB1nMCKbfN4I2xeneKN83ghFQ0lRLk5ZU0U6SUJNLklRX05FVF9ERUJUX0VCSVREQV9FWENMX09QRVJfTEVBU0VTX0NBUEVYLjk5Ny4wNy8wMy8yMDI2AQAAAN62AQACAAAACDQuODAxNjc1AQgAAAAFAAAAATEBAAAACy0xOTU4MjgxMDk2AwAAAAMxNjACAAAABTQ5MTgyBAAAAAEwBwAAAAgzLzcvMjAyNggAAAAKMTIvMzEvMjAyMgkAAAABMM1r2R+bfN4I0ReYeKN83gguQ0lRLk5ZU0U6SUJNLklRX0xU</t>
  </si>
  <si>
    <t>X0RFQlRfQ0FQSVRBTC45OTcuMDcvMDMvMjAyNgEAAADetgEAAgAAAAc2My42MjgxAQgAAAAFAAAAATEBAAAACy0xOTU4MjgxMDk2AwAAAAMxNjACAAAABDQxODcEAAAAATAHAAAACDMvNy8yMDI2CAAAAAoxMi8zMS8yMDIyCQAAAAEwzWvZH5t83ghZ75B4o3zeCEBDSVEuTllTRTpJQk0uSVFfREVSSVZBVElWRV9BU1NFVFNfQ1VSUkVOVC45OTcuMDcvMDMvMjAyNi4uLlVTRC5IAQAAAN62AQACAAAAAzI3MQEIAAAABQAAAAExAQAAAAstMTk1ODI4MTA5NgMAAAADMTYwAgAAAAQxMTA5BAAAAAEwBwAAAAgzLzcvMjAyNggAAAAKMTIvMzEvMjAyMgkAAAABMHXxAyGbfN4IwKWaeKN83gg0Q0lRLk5ZU0U6SUJNLklRX1JVQV9BQ0NVTV9ERVAuOTk3LjA3LzAzLzIwMjYuLi5VU0QuSAEAAADetgEAAwAAAAAAzAJaIZt83giZGaZ4o3zeCD1DSVEuTllTRTpJQk0uSVFfQ09OVElOR0VOVF9MSUFCSUxJVElFUy45OTcuMDcvMDMvMjAyNi4uLlVTRC5IAQAAAN62AQADAAAAAAB18QMhm3zeCBUqnnijfN4IOUNJUS5OWVNFOklCTS5JUV9UT1RBTF9ERUJUX0NVUlJFTlQuOTk3LjA3LzAzLzIwMjYuLi5VU0QuSAEAAADetgEAAgAAAAQ1NjM0AQgAAAAFAAAAATEBAAAACy0xOTU4MjgxMDk2AwAAAAMxNjACAAAABTI1MjIzBAAAAAEwBwAAAAgzLzcvMjAyNggAAAAKMTIvMzEvMjAyMgkAAAABMMdTWiGbfN4Iv8+UeKN83gg4</t>
  </si>
  <si>
    <t>Q0lRLk5ZU0U6SUJNLklRX0RFRl9UQVhfQVNTRVRTX0xULjk5Ny4wNy8wMy8yMDI2Li4uVVNELkgBAAAA3rYBAAIAAAAENjI1NgEIAAAABQAAAAExAQAAAAstMTk1ODI4MTA5NgMAAAADMTYwAgAAAAQxMDI2BAAAAAEwBwAAAAgzLzcvMjAyNggAAAAKMTIvMzEvMjAyMgkAAAABMM9YXiGbfN4IJhafeKN83gg7Q0lRLk5ZU0U6SUJNLklRX0ZJTl9ESVZfREVCVF9DVVJSRU5ULjk5Ny4wNy8wMy8yMDI2Li4uVVNELkgBAAAA3rYBAAMAAAAAAM9YXiGbfN4IoX6aeKN83ghDQ0lRLk5ZU0U6SUJNLklRX0RBX1NVUFBMX0NGX0VYQ0xfT1BFUl9MRUFTRVMuOTk3LjA3LzAzLzIwMjYuLi5VU0QuSAEAAADetgEAAgAAAAQxNTA3AQgAAAAFAAAAATEBAAAACy0xOTU4MjgxMDk2AwAAAAMxNjACAAAABTQ4OTgzBAAAAAEwBwAAAAgzLzcvMjAyNggAAAAKMTIvMzEvMjAyMgkAAAABMPaYiSGbfN4IezmteKN83gg8Q0lRLk5ZU0U6SUJNLklRX0ZJTl9ESVZfTE9BTlNfQ1VSUkVOVC45OTcuMDcvMDMvMjAyNi4uLlVTRC5IAQAAAN62AQACAAAABDY4NTEBCAAAAAUAAAABMQEAAAALLTE5NTgyODEwOTYDAAAAAzE2MAIAAAAEMTAzMgQAAAABMAcAAAAIMy83LzIwMjYIAAAACjEyLzMxLzIwMjIJAAAAATD7HV4hm3zeCEx5kHijfN4IMkNJUS5OWVNFOklCTS5JUV9MRVZFUkVEX0ZDRi45OTcuMDcvMDMvMjAyNi4uLlVTRC5IAQAA</t>
  </si>
  <si>
    <t>AN62AQACAAAACDk2ODAuNjI1AQgAAAAFAAAAATEBAAAACy0xOTU4MjgxMDk2AwAAAAMxNjACAAAABDQ0MjIEAAAAATAHAAAACDMvNy8yMDI2CAAAAAoxMi8zMS8yMDIyCQAAAAEw5vZdIZt83gjFPat4o3zeCEBDSVEuTllTRTpJQk0uSVFfRElTVFJJQlVUQUJMRV9DQVNIX1NIQVJFU19ESUxVVEVELjk5Ny4wNy8wMy8yMDI2AQAAAN62AQADAAAAAACocGYjm3zeCFwAxXijfN4IQENJUS5OWVNFOklCTS5JUV9TVE9DS19PUFRJT05TX0NPTVBfUFJFVEFYLjk5Ny4wNy8wMy8yMDI2Li4uVVNELkgBAAAA3rYBAAMAAAAAALH4hiGbfN4IyaOheKN83ggwQ0lRLk5ZU0U6SUJNLklRX0NBU0hfT1BFUi45OTcuMDcvMDMvMjAyNi4uLlVTRC5IAQAAAN62AQACAAAABTEwNDM1AQgAAAAFAAAAATEBAAAACy0xOTU4MjgxMDk2AwAAAAMxNjACAAAABDIwMDYEAAAAATAHAAAACDMvNy8yMDI2CAAAAAoxMi8zMS8yMDIyCQAAAAEwpDaHIZt83giwoqZ4o3zeCC9DSVEuTllTRTpJQk0uSVFfRElMVVRfTkkuOTk3LjA3LzAzLzIwMjYuLi5VU0QuSAEAAADetgEAAgAAAAsxNzc4LjkyNDY3MQEIAAAABQAAAAExAQAAAAstMTk1ODI4MTA5NgMAAAADMTYwAgAAAAQzNTIyBAAAAAEwBwAAAAgzLzcvMjAyNggAAAAKMTIvMzEvMjAyMgkAAAABMCZAMCKbfN4I6fGheKN83ggwQ0lRLk5ZU0U6SUJNLklRX0NIQU5HRV9BUC45OTcuMDcv</t>
  </si>
  <si>
    <t>MDMvMjAyNi4uLlVTRC5IAQAAAN62AQACAAAAAzIxMwEIAAAABQAAAAExAQAAAAstMTk1ODI4MTA5NgMAAAADMTYwAgAAAAQyMDE3BAAAAAEwBwAAAAgzLzcvMjAyNggAAAAKMTIvMzEvMjAyMgkAAAABMKQ2hyGbfN4IhGCteKN83gguQ0lRLk5ZU0U6SUJNLklRX0VGRkVDVF9UQVhfUkFURS45OTcuMDcvMDMvMjAyNgEAAADetgEAAwAAAAJOTQEIAAAABQAAAAExAQAAAAstMTk1ODI4MTA5NgMAAAADMTYwAgAAAAQ0Mzc2BAAAAAEwBwAAAAgzLzcvMjAyNggAAAAKMTIvMzEvMjAyMgkAAAABMB1nMCKbfN4I6fGheKN83ggpQ0lRLk5ZU0U6SUJNLklRX1NBTUVfU1RPUkUuOTk3LjA3LzAzLzIwMjYBAAAA3rYBAAMAAAAAANcYMCKbfN4IUfyveKN83ghIQ0lRLk5ZU0U6SUJNLklRX0VCSVREQV9FUV9JTkNfRVhDTF9PUEVSX0xFQVNFX0FESi45OTcuMDcvMDMvMjAyNi4uLlVTRC5IAQAAAN62AQACAAAABTEwNzc1AQgAAAAFAAAAATEBAAAACy0xOTU4MjgxMDk2AwAAAAMxNjACAAAABTQ4OTg3BAAAAAEwBwAAAAgzLzcvMjAyNggAAAAKMTIvMzEvMjAyMgkAAAABMKuXZiObfN4I0hq3eKN83ggyQ0lRLk5ZU0U6SUJNLklRX0ZJTl9ESVZfUkVWLjk5Ny4wNy8wMy8yMDI2Li4uVVNELkgBAAAA3rYBAAIAAAADNjUxAQgAAAAFAAAAATEBAAAACy0xOTU4MjgxMDk2AwAAAAMxNjACAAAAAjUyBAAAAAEwBwAAAAgzLzcv</t>
  </si>
  <si>
    <t>MjAyNggAAAAKMTIvMzEvMjAyMgkAAAABME0VZiObfN4IBuDCeKN83ggyQ0lRLk5ZU0U6SUJNLklRX0lOU19ESVZfRVhQLjk5Ny4wNy8wMy8yMDI2Li4uVVNELkgBAAAA3rYBAAMAAAAAAE0VZiObfN4IA5fBeKN83ggvQ0lRLk5ZU0U6SUJNLklRX09QRVJfSU5DLjk5Ny4wNy8wMy8yMDI2Li4uVVNELkgBAAAA3rYBAAIAAAAENzUyMQEIAAAABQAAAAExAQAAAAstMTk1ODI4MTA5NgMAAAADMTYwAgAAAAIyMQQAAAABMAcAAAAIMy83LzIwMjYIAAAACjEyLzMxLzIwMjIJAAAAATBNFWYjm3zeCOi6wHijfN4IMkNJUS5OWVNFOklCTS5JUV9PVEhFUl9JTlRBTi45OTcuMDcvMDMvMjAyNi4uLlVTRC5IAQAAAN62AQACAAAABTExMTg0AQgAAAAFAAAAATEBAAAACy0xOTU4MjgxMDk2AwAAAAMxNjACAAAABDEwNDAEAAAAATAHAAAACDMvNy8yMDI2CAAAAAoxMi8zMS8yMDIyCQAAAAEwz1heIZt83gi6RJV4o3zeCDxDSVEuTllTRTpJQk0uSVFfQURWQU5DRVNfRk9SX1NVUFBMSUVTLjk5Ny4wNy8wMy8yMDI2Li4uVVNELkgBAAAA3rYBAAMAAAAAAHXxAyGbfN4IiMuNeKN83gg7Q0lRLk5ZU0U6SUJNLklRX1RPVEFMX0ZJTkFOQ0VfTEVBU0VTLjk5Ny4wNy8wMy8yMDI2Li4uVVNELkgBAAAA3rYBAAIAAAADMjM5AQgAAAAFAAAAATEBAAAACy0xOTU4MjgxMDk2AwAAAAMxNjACAAAABTQ5MDMxBAAAAAEwBwAAAAgzLzcv</t>
  </si>
  <si>
    <t>MjAyNggAAAAKMTIvMzEvMjAyMgkAAAABMMwCWiGbfN4IdJeXeKN83ghKQ0lRLk5ZU0U6SUJNLklRX0xJUVVJREFUSU9OX1ZBTFVFX1BSRUZFUlJFRF9DT05WRVJULjk5Ny4wNy8wMy8yMDI2Li4uVVNELkgBAAAA3rYBAAMAAAAAAJ+PAyGbfN4IdPWZeKN83ggxQ0lRLk5ZU0U6SUJNLklRX0NBU0hfRVFVSVYuOTk3LjA3LzAzLzIwMjYuLi5VU0QuSAEAAADetgEAAgAAAAQ3ODg2AQgAAAAFAAAAATEBAAAACy0xOTU4MjgxMDk2AwAAAAMxNjACAAAABDEwOTYEAAAAATAHAAAACDMvNy8yMDI2CAAAAAoxMi8zMS8yMDIyCQAAAAEw+x1eIZt83gioUqd4o3zeCDZDSVEuTllTRTpJQk0uSVFfT1RIRVJfTFRfQVNTRVRTLjk5Ny4wNy8wMy8yMDI2Li4uVVNELkgBAAAA3rYBAAIAAAAEODI0MgEIAAAABQAAAAExAQAAAAstMTk1ODI4MTA5NgMAAAADMTYwAgAAAAQxMDYwBAAAAAEwBwAAAAgzLzcvMjAyNggAAAAKMTIvMzEvMjAyMgkAAAABMM9YXiGbfN4IEbWneKN83gg+Q0lRLk5ZU0U6SUJNLklRX1JVQV9DQVBJVEFMX0xFQVNFX0dST1NTLjk5Ny4wNy8wMy8yMDI2Li4uVVNELkgBAAAA3rYBAAMAAAAAAMwCWiGbfN4Ig8mXeKN83ggvQ0lRLk5ZU0U6SUJNLklRX1RSRUFTVVJZLjk5Ny4wNy8wMy8yMDI2Li4uVVNELkgBAAAA3rYBAAIAAAAHLTE2OTQ4NAEIAAAABQAAAAExAQAAAAstMTk1ODI4MTA5NgMAAAADMTYw</t>
  </si>
  <si>
    <t>AgAAAAQxMjQ4BAAAAAEwBwAAAAgzLzcvMjAyNggAAAAKMTIvMzEvMjAyMgkAAAABMMwCWiGbfN4InqGYeKN83ggpQ0lRLk5ZU0U6SUJNLklRX0FELjk5Ny4wNy8wMy8yMDI2Li4uVVNELkgBAAAA3rYBAAIAAAAGLTEzMzYxAQgAAAAFAAAAATEBAAAACy0xOTU4MjgxMDk2AwAAAAMxNjACAAAABDEwNzUEAAAAATAHAAAACDMvNy8yMDI2CAAAAAoxMi8zMS8yMDIyCQAAAAEw+x1eIZt83gizlql4o3zeCC5DSVEuTllTRTpJQk0uSVFfRklMSU5HX0NVUlJFTkNZLjk5Ny4wNy8wMy8yMDI2AQAAAN62AQADAAAAA1VTRAAdZzAim3zeCEHVr3ijfN4IPENJUS5OWVNFOklCTS5JUV9FQklUREFfTEVBU0VfQURKVVNURUQuOTk3LjA3LzAzLzIwMjYuLi5VU0QuSAEAAADetgEAAgAAAAUxMjAyMgEIAAAABQAAAAExAQAAAAstMTk1ODI4MTA5NgMAAAADMTYwAgAAAAU0ODk5MwQAAAABMAcAAAAIMy83LzIwMjYIAAAACjEyLzMxLzIwMjIJAAAAATCrl2Yjm3zeCI7tsXijfN4IMkNJUS5OWVNFOklCTS5JUV9NQUlOVF9DQVBFWC45OTcuMDcvMDMvMjAyNi4uLlVTRC5IAQAAAN62AQADAAAAAAD7HV4hm3zeCOaZrnijfN4IM0NJUS5OWVNFOklCTS5JUV9ET19JTlZFU1RfQ0YuOTk3LjA3LzAzLzIwMjYuLi5VU0QuSAEAAADetgEAAwAAAAAA+x1eIZt83gjwdqx4o3zeCDxDSVEuTllTRTpJQk0uSVFfTkVUX1JFTlRBTF9FWFBf</t>
  </si>
  <si>
    <t>U1VQUExFLjk5Ny4wNy8wMy8yMDI2Li4uVVNELkgBAAAA3rYBAAIAAAAEMTI0NwEIAAAABQAAAAExAQAAAAstMTk1ODI4MTA5NgMAAAADMTYwAgAAAAUyNDI2MwQAAAABMAcAAAAIMy83LzIwMjYIAAAACjEyLzMxLzIwMjIJAAAAATAdZzAim3zeCNbKoXijfN4IQENJUS5OWVNFOklCTS5JUV9FQVJOSU5HX1BBUkVOVF9FWENMX0VYVFJBLjk5Ny4wNy8wMy8yMDI2Li4uVVNELkgBAAAA3rYBAAIAAAAEMTc4MgEIAAAABQAAAAExAQAAAAstMTk1ODI4MTA5NgMAAAADMTYwAgAAAAU0MTU5NgQAAAABMAcAAAAIMy83LzIwMjYIAAAACjEyLzMxLzIwMjIJAAAAATDXGDAim3zeCI7tsXijfN4IOENJUS5OWVNFOklCTS5JUV9JTlNfU0VUVExFX1NVUFBMRS45OTcuMDcvMDMvMjAyNi4uLlVTRC5IAQAAAN62AQADAAAAAAAkjjAim3zeCNbKoXijfN4IK0NJUS5OWVNFOklCTS5JUV9DQUxDX1RZUEVfQlMuOTk4LjA3LzAzLzIwMjYBAAAA3rYBAAMAAAADUlVQAJ8YBCGbfN4I0wSNeKN83ggvQ0lRLk5ZU0U6SUJNLklRX1RPVEFMX0NMLjk5OC4wNy8wMy8yMDI2Li4uVVNELkgBAAAA3rYBAAIAAAAFMzQxMjIBCAAAAAUAAAABMQEAAAALLTE5MDQ4NjA3NDQDAAAAAzE2MAIAAAAEMTAwOQQAAAABMAcAAAAIMy83LzIwMjYIAAAACjEyLzMxLzIwMjMJAAAAATDPWF4hm3zeCJkZpnijfN4IL0NJUS5OWVNFOklCTS5JUV9DRl9T</t>
  </si>
  <si>
    <t>SEFSRS45OTguMDcvMDMvMjAyNi4uLlVTRC5IAQAAAN62AQACAAAACTEzLjMwMjA4OAEIAAAABQAAAAExAQAAAAstMTkwNDg2MDc0NAMAAAADMTYwAgAAAAU0MzkyMwQAAAABMAcAAAAIMy83LzIwMjYIAAAACjEyLzMxLzIwMjMJAAAAATD7HV4hm3zeCIVYlXijfN4IPkNJUS5OWVNFOklCTS5JUV9FWENJU0VfVEFYRVNfRVhDTF9TQUxFUy45OTguMDcvMDMvMjAyNi4uLlVTRC5IAQAAAN62AQADAAAAAADXGDAim3zeCMUCs3ijfN4IOENJUS5OWVNFOklCTS5JUV9JTlZFU1RNRU5UX0lOQ09NRS45OTguMDcvMDMvMjAyNi4uLlVTRC5IAQAAAN62AQADAAAAAADXGDAim3zeCPfhwHijfN4ILkNJUS5OWVNFOklCTS5JUV9FRkZFQ1RfVEFYX1JBVEUuOTk4LjA3LzAzLzIwMjYBAAAA3rYBAAIAAAAHMTMuNTMyNwEIAAAABQAAAAExAQAAAAstMTkwNDg2MDc0NAMAAAADMTYwAgAAAAQ0Mzc2BAAAAAEwBwAAAAgzLzcvMjAyNggAAAAKMTIvMzEvMjAyMwkAAAABMB1nMCKbfN4InxO1eKN83ggvQ0lRLk5ZU0U6SUJNLklRX0RBWVNfUEFZQUJMRV9PVVQuOTk4LjA3LzAzLzIwMjYBAAAA3rYBAAIAAAAINTUuNzUwODMBCAAAAAUAAAABMQEAAAALLTE5MDQ4NjA3NDQDAAAAAzE2MAIAAAAENDE4MwQAAAABMAcAAAAIMy83LzIwMjYIAAAACjEyLzMxLzIwMjMJAAAAATDNa9kfm3zeCMvwjHijfN4INENJUS5OWVNFOklCTS5J</t>
  </si>
  <si>
    <t>UV9FQklUREFfMVlSX0FOTl9HUk9XVEguOTk4LjA3LzAzLzIwMjYBAAAA3rYBAAIAAAAGMTMuNzU0AQgAAAAFAAAAATEBAAAACy0xOTA0ODYwNzQ0AwAAAAMxNjACAAAABDQxOTYEAAAAATAHAAAACDMvNy8yMDI2CAAAAAoxMi8zMS8yMDIzCQAAAAEwzWvZH5t83gjHyYx4o3zeCC9DSVEuTllTRTpJQk0uSVFfQ0ZPX0NVUlJFTlRfTElBQi45OTguMDcvMDMvMjAyNgEAAADetgEAAgAAAAcwLjQwODI3AQgAAAAFAAAAATEBAAAACy0xOTA0ODYwNzQ0AwAAAAMxNjACAAAABDQxODUEAAAAATAHAAAACDMvNy8yMDI2CAAAAAoxMi8zMS8yMDIzCQAAAAEwhUTZH5t83gjXF4h4o3zeCCxDSVEuTllTRTpJQk0uSVFfUkVUVVJOX0FTU0VUUy45OTguMDcvMDMvMjAyNgEAAADetgEAAgAAAAY0LjQ4NjQBCAAAAAUAAAABMQEAAAALLTE5MDQ4NjA3NDQDAAAAAzE2MAIAAAAENDE3OAQAAAABMAcAAAAIMy83LzIwMjYIAAAACjEyLzMxLzIwMjMJAAAAATATP/sfm3zeCNMEjXijfN4IQkNJUS5OWVNFOklCTS5JUV9GSU5fRElWX01JTk9SSVRZX0lOVF9SRURFRU0uOTk4LjA3LzAzLzIwMjYuLi5VU0QuSAEAAADetgEAAwAAAAAAu2daIZt83gggU414o3zeCDJDSVEuTllTRTpJQk0uSVFfV09SS0lOR19DQVAuOTk4LjA3LzAzLzIwMjYuLi5VU0QuSAEAAADetgEAAgAAAAUtMTIxNAEIAAAABQAAAAExAQAAAAstMTkwNDg2MDc0</t>
  </si>
  <si>
    <t>NAMAAAADMTYwAgAAAAQ0MTY1BAAAAAEwBwAAAAgzLzcvMjAyNggAAAAKMTIvMzEvMjAyMwkAAAABMLtnWiGbfN4I7/uSeKN83gg5Q0lRLk5ZU0U6SUJNLklRX0RFQlRfRVFVSVZfTkVUX1BCTy45OTguMDcvMDMvMjAyNi4uLlVTRC5IAQAAAN62AQACAAAABDEyMTgBCAAAAAUAAAABMQEAAAALLTE5MDQ4NjA3NDQDAAAAAzE2MAIAAAAFMjE2NzkEAAAAATAHAAAACDMvNy8yMDI2CAAAAAoxMi8zMS8yMDIzCQAAAAEwXsoDIZt83ggNLI14o3zeCClDSVEuTllTRTpJQk0uSVFfSU5WX01FVEhPRC45OTguMDcvMDMvMjAyNgEAAADetgEAAwAAAAhBdmcgQ29zdAC7Z1ohm3zeCBh6jXijfN4IQkNJUS5OWVNFOklCTS5JUV9ERVJJVkFUSVZFX0xJQUJfTk9OX0NVUlJFTlQuOTk4LjA3LzAzLzIwMjYuLi5VU0QuSAEAAADetgEAAgAAAAMyOTkBCAAAAAUAAAABMQEAAAALLTE5MDQ4NjA3NDQDAAAAAzE2MAIAAAAFNDA0MTkEAAAAATAHAAAACDMvNy8yMDI2CAAAAAoxMi8zMS8yMDIzCQAAAAEwdfEDIZt83gjDBZJ4o3zeCDNDSVEuTllTRTpJQk0uSVFfVE9UQUxfQVNTRVRTLjk5OC4wNy8wMy8yMDI2Li4uVVNELkgBAAAA3rYBAAIAAAAGMTM1MjQxAQgAAAAFAAAAATEBAAAACy0xOTA0ODYwNzQ0AwAAAAMxNjACAAAABDEwMDcEAAAAATAHAAAACDMvNy8yMDI2CAAAAAoxMi8zMS8yMDIzCQAAAAEwz1heIZt83ggMtKR4</t>
  </si>
  <si>
    <t>o3zeCD1DSVEuTllTRTpJQk0uSVFfREVGX1RBWF9BU1NFVFNfQ1VSUkVOVC45OTguMDcvMDMvMjAyNi4uLlVTRC5IAQAAAN62AQADAAAAAAD7HV4hm3zeCO2SmXijfN4IO0NJUS5OWVNFOklCTS5JUV9ORUdBVElWRV9HV19BTU9SVF9DRi45OTguMDcvMDMvMjAyNi4uLlVTRC5IAQAAAN62AQADAAAAAADm9l0hm3zeCN9/lXijfN4IMkNJUS5OWVNFOklCTS5JUV9NQUlOVF9DQVBFWC45OTguMDcvMDMvMjAyNi4uLlVTRC5IAQAAAN62AQADAAAAAAD7HV4hm3zeCIVYlXijfN4IKENJUS5OWVNFOklCTS5JUV9GVUxMX1RJTUUuOTk4LjA3LzAzLzIwMjYBAAAA3rYBAAIAAAAGMjgyMjAwAF7KAyGbfN4IIFONeKN83gg8Q0lRLk5ZU0U6SUJNLklRX0ZJTl9ESVZfU1RfREVCVF9UT1RBTC45OTguMDcvMDMvMjAyNi4uLlVTRC5IAQAAAN62AQADAAAAAABeygMhm3zeCA0sjXijfN4IPUNJUS5OWVNFOklCTS5JUV9EQV9DRl9FWENMX09QRVJfTEVBU0VTLjk5OC4wNy8wMy8yMDI2Li4uVVNELkgBAAAA3rYBAAIAAAAEMjgzNgEIAAAABQAAAAExAQAAAAstMTkwNDg2MDc0NAMAAAADMTYwAgAAAAU0ODk4NQQAAAABMAcAAAAIMy83LzIwMjYIAAAACjEyLzMxLzIwMjMJAAAAATD2mIkhm3zeCPSWqnijfN4IPkNJUS5OWVNFOklCTS5JUV9FWFBMT1JFX0RSSUxMX0VYUF9UT1RBTC45OTguMDcvMDMvMjAyNi4uLlVTRC5IAQAA</t>
  </si>
  <si>
    <t>AN62AQADAAAAAAAkjjAim3zeCLDbsnijfN4IPUNJUS5OWVNFOklCTS5JUV9PVEhFUl9JTlZFU1RfQUNUX1NVUFBMLjk5OC4wNy8wMy8yMDI2Li4uVVNELkgBAAAA3rYBAAIAAAABMQEIAAAABQAAAAExAQAAAAstMTkwNDg2MDc0NAMAAAADMTYwAgAAAAQyMDUxBAAAAAEwBwAAAAgzLzcvMjAyNggAAAAKMTIvMzEvMjAyMwkAAAABMKQ2hyGbfN4I+aaVeKN83ghBQ0lRLk5ZU0U6SUJNLklRX0NIQU5HRV9ORVRfV09SS0lOR19DQVBJVEFMLjk5OC4wNy8wMy8yMDI2Li4uVVNELkgBAAAA3rYBAAIAAAAFLTE5MTgBCAAAAAUAAAABMQEAAAALLTE5MDQ4NjA3NDQDAAAAAzE2MAIAAAAENDQyMQQAAAABMAcAAAAIMy83LzIwMjYIAAAACjEyLzMxLzIwMjMJAAAAATDm9l0hm3zeCP+drHijfN4IPkNJUS5OWVNFOklCTS5JUV9FQklUREFSX0VRX0lOQ19FWENMX1NCQy45OTguMDcvMDMvMjAyNi4uLlVTRC5IAQAAAN62AQACAAAABTE0NjgzAQgAAAAFAAAAATEBAAAACy0xOTA0ODYwNzQ0AwAAAAMxNjACAAAABTI0MTMzBAAAAAEwBwAAAAgzLzcvMjAyNggAAAAKMTIvMzEvMjAyMwkAAAABMNcYMCKbfN4I5pO3eKN83ggyQ0lRLk5ZU0U6SUJNLklRX0ZJTl9ESVZfRVhQLjk5OC4wNy8wMy8yMDI2Li4uVVNELkgBAAAA3rYBAAIAAAADMzgyAQgAAAAFAAAAATEBAAAACy0xOTA0ODYwNzQ0AwAAAAMxNjACAAAAAjUxBAAA</t>
  </si>
  <si>
    <t>AAEwBwAAAAgzLzcvMjAyNggAAAAKMTIvMzEvMjAyMwkAAAABME0VZiObfN4IYWHGeKN83gg1Q0lRLk5ZU0U6SUJNLklRX0RJTFVUX0VQU19FWENMLjk5OC4wNy8wMy8yMDI2Li4uVVNELkgBAAAA3rYBAAIAAAAIOC4xNDk5OTkBCAAAAAUAAAABMQEAAAALLTE5MDQ4NjA3NDQDAAAAAzE2MAIAAAADMTQyBAAAAAEwBwAAAAgzLzcvMjAyNggAAAAKMTIvMzEvMjAyMwkAAAABMKhwZiObfN4IW2u5eKN83gg1Q0lRLk5ZU0U6SUJNLklRX0JBU0lDX0VQU19JTkNMLjk5OC4wNy8wMy8yMDI2Li4uVVNELkgBAAAA3rYBAAIAAAAIOC4yMzMwMDUBCAAAAAUAAAABMQEAAAALLTE5MDQ4NjA3NDQDAAAAAzE2MAIAAAABOQQAAAABMAcAAAAIMy83LzIwMjYIAAAACjEyLzMxLzIwMjMJAAAAATCocGYjm3zeCChCw3ijfN4INUNJUS5OWVNFOklCTS5JUV9HQUlOX0FTU0VUU19DRi45OTguMDcvMDMvMjAyNi4uLlVTRC5IAQAAAN62AQACAAAABC0xNzABCAAAAAUAAAABMQEAAAALLTE5MDQ4NjA3NDQDAAAAAzE2MAIAAAAEMjAyNgQAAAABMAcAAAAIMy83LzIwMjYIAAAACjEyLzMxLzIwMjMJAAAAATDTH4chm3zeCGIBsXijfN4IPkNJUS5OWVNFOklCTS5JUV9MRUFTRV9BREpVU1RNRU5UX0VCSVREQS45OTguMDcvMDMvMjAyNi4uLlVTRC5IAQAAAN62AQACAAAABDEyOTIAq5dmI5t83ggGCcF4o3zeCDJDSVEuTllTRTpJQk0u</t>
  </si>
  <si>
    <t>SVFfQURWRVJUSVNJTkcuOTk4LjA3LzAzLzIwMjYuLi5VU0QuSAEAAADetgEAAgAAAAQxMjM3AQgAAAAFAAAAATEBAAAACy0xOTA0ODYwNzQ0AwAAAAMxNjACAAAABDMwMTMEAAAAATAHAAAACDMvNy8yMDI2CAAAAAoxMi8zMS8yMDIzCQAAAAEwHWcwIpt83gjbF6d4o3zeCDFDSVEuTllTRTpJQk0uSVFfQ09NTU9OX0RJVi45OTguMDcvMDMvMjAyNi4uLlVTRC5IAQAAAN62AQACAAAABDYwNDAAHWcwIpt83gju9bh4o3zeCC9DSVEuTllTRTpJQk0uSVFfRVBTXzVZUl9BTk5fQ0FHUi45OTcuMDcvMDMvMjAyNgEAAADetgEAAgAAAAgtMjAuNTAwMgEIAAAABQAAAAExAQAAAAstMTk1ODI4MTA5NgMAAAADMTYwAgAAAAQ0MjM5BAAAAAEwBwAAAAgzLzcvMjAyNggAAAAKMTIvMzEvMjAyMgkAAAABMKCm2R+bfN4I1xeIeKN83ghAQ0lRLk5ZU0U6SUJNLklRX0VCSVREQV9FWENMX09QRVJfTEVBU0VTX0NBUEVYX0lOVC45OTcuMDcvMDMvMjAyNgEAAADetgEAAgAAAAg3Ljc1NDExMQEIAAAABQAAAAExAQAAAAstMTk1ODI4MTA5NgMAAAADMTYwAgAAAAU0OTE3NAQAAAABMAcAAAAIMy83LzIwMjYIAAAACjEyLzMxLzIwMjIJAAAAATDNa9kfm3zeCKEjlnijfN4INENJUS5OWVNFOklCTS5JUV9ORVRfREVCVF9FQklUREFfQ0FQRVguOTk3LjA3LzAzLzIwMjYBAAAA3rYBAAIAAAAHNC4yNDA4MgEIAAAABQAAAAExAQAA</t>
  </si>
  <si>
    <t>AAstMTk1ODI4MTA5NgMAAAADMTYwAgAAAAUyMzMxNAQAAAABMAcAAAAIMy83LzIwMjYIAAAACjEyLzMxLzIwMjIJAAAAATDNa9kfm3zeCDOhjXijfN4IOENJUS5OWVNFOklCTS5JUV9HV19JTlRBTl9BTU9SVF9DRi45OTcuMDcvMDMvMjAyNi4uLlVTRC5IAQAAAN62AQACAAAABDE3NDcBCAAAAAUAAAABMQEAAAALLTE5NTgyODEwOTYDAAAAAzE2MAIAAAAEMjE4MgQAAAABMAcAAAAIMy83LzIwMjYIAAAACjEyLzMxLzIwMjIJAAAAATCx+IYhm3zeCMmjoXijfN4IMUNJUS5OWVNFOklCTS5JUV9DT01NT05fRElWLjk5Ny4wNy8wMy8yMDI2Li4uVVNELkgBAAAA3rYBAAIAAAAENTk0OAAdZzAim3zeCGdawnijfN4ILUNJUS5OWVNFOklCTS5JUV9SRVNUQVRFTUVOVF9JUy45OTcuMDcvMDMvMjAyNgEAAADetgEAAwAAAAJSQwAdZzAim3zeCOnxoXijfN4IM0NJUS5OWVNFOklCTS5JUV9FQklUQV9FUV9JTkMuOTk3LjA3LzAzLzIwMjYuLi5VU0QuSAEAAADetgEAAgAAAAQ5MjY4AQgAAAAFAAAAATEBAAAACy0xOTU4MjgxMDk2AwAAAAMxNjACAAAABTIxNjc2BAAAAAEwBwAAAAgzLzcvMjAyNggAAAAKMTIvMzEvMjAyMgkAAAABMJDxLyKbfN4IAhPGeKN83ggvQ0lRLk5ZU0U6SUJNLklRX0VQU19OT1JNLjk5Ny4wNy8wMy8yMDI2Li4uVVNELkgBAAAA3rYBAAIAAAAINC44OTUyMzEBCAAAAAUAAAABMQEAAAALLTE5</t>
  </si>
  <si>
    <t>NTgyODEwOTYDAAAAAzE2MAIAAAAENDM3OQQAAAABMAcAAAAIMy83LzIwMjYIAAAACjEyLzMxLzIwMjIJAAAAATCocGYjm3zeCEJiv3ijfN4IMENJUS5OWVNFOklCTS5JUV9NQUNISU5FUlkuOTk4LjA3LzAzLzIwMjYuLi5VU0QuSAEAAADetgEAAgAAAAUxMjYwNwEIAAAABQAAAAExAQAAAAstMTkwNDg2MDc0NAMAAAADMTYwAgAAAAQzMTE0BAAAAAEwBwAAAAgzLzcvMjAyNggAAAAKMTIvMzEvMjAyMwkAAAABMLtnWiGbfN4IGHqNeKN83ggpQ0lRLk5ZU0U6SUJNLklRX0FFLjk5OC4wNy8wMy8yMDI2Li4uVVNELkgBAAAA3rYBAAIAAAAENjcyOAEIAAAABQAAAAExAQAAAAstMTkwNDg2MDc0NAMAAAADMTYwAgAAAAQxMDE2BAAAAAEwBwAAAAgzLzcvMjAyNggAAAAKMTIvMzEvMjAyMwkAAAABMM9YXiGbfN4Is5apeKN83gg3Q0lRLk5ZU0U6SUJNLklRX0NBU0hfVEFYRVNfRklOQU4uOTk4LjA3LzAzLzIwMjYuLi5VU0QuSAEAAADetgEAAwAAAAAA5vZdIZt83ghNi594o3zeCEFDSVEuTllTRTpJQk0uSVFfVE9UQUxfREVCVF9FQklUREFfRVhDTF9PUEVSX0xFQVNFUy45OTguMDcvMDMvMjAyNgEAAADetgEAAgAAAAg0Ljg4OTg1OAEIAAAABQAAAAExAQAAAAstMTkwNDg2MDc0NAMAAAADMTYwAgAAAAU0ODk5NAQAAAABMAcAAAAIMy83LzIwMjYIAAAACjEyLzMxLzIwMjMJAAAAATDNa9kfm3zeCJvwh3ijfN4I</t>
  </si>
  <si>
    <t>MUNJUS5OWVNFOklCTS5JUV9FUFNfMVlSX0FOTl9HUk9XVEguOTk4LjA3LzAzLzIwMjYBAAAA3rYBAAIAAAAIMzE3Ljk0ODYBCAAAAAUAAAABMQEAAAALLTE5MDQ4NjA3NDQDAAAAAzE2MAIAAAAENDIwMAQAAAABMAcAAAAIMy83LzIwMjYIAAAACjEyLzMxLzIwMjMJAAAAATDNa9kfm3zeCDfJh3ijfN4IL0NJUS5OWVNFOklCTS5JUV9FQklUREFfQ0FQRVhfSU5ULjk5OC4wNy8wMy8yMDI2AQAAAN62AQACAAAACDcuNjU2NTAyAQgAAAAFAAAAATEBAAAACy0xOTA0ODYwNzQ0AwAAAAMxNjACAAAABDQxOTEEAAAAATAHAAAACDMvNy8yMDI2CAAAAAoxMi8zMS8yMDIzCQAAAAEwzWvZH5t83gjL8Ix4o3zeCDVDSVEuTllTRTpJQk0uSVFfQVNTRVRTX0xFVkVMXzMuOTk4LjA3LzAzLzIwMjYuLi5VU0QuSAEAAADetgEAAwAAAAAAoLYDIZt83gj73I94o3zeCC1DSVEuTllTRTpJQk0uSVFfUkVTVEFURU1FTlRfQlMuOTk4LjA3LzAzLzIwMjYBAAAA3rYBAAMAAAACTkMAnxgEIZt83gjXF4h4o3zeCDpDSVEuTllTRTpJQk0uSVFfTUlOT1JJVFlfSU5UX1JFREVFTS45OTguMDcvMDMvMjAyNi4uLlVTRC5IAQAAAN62AQADAAAAAAC7Z1ohm3zeCJsWmXijfN4IOkNJUS5OWVNFOklCTS5JUV9BRF9FWENMX09QRVJfTEVBU0VTLjk5OC4wNy8wMy8yMDI2Li4uVVNELkgBAAAA3rYBAAIAAAAGLTEyNjIxAQgAAAAFAAAAATEB</t>
  </si>
  <si>
    <t>AAAACy0xOTA0ODYwNzQ0AwAAAAMxNjACAAAABTQ4OTc1BAAAAAEwBwAAAAgzLzcvMjAyNggAAAAKMTIvMzEvMjAyMwkAAAABMMwCWiGbfN4I7/uSeKN83ggrQ0lRLk5ZU0U6SUJNLklRX0NBTENfVFlQRV9DRi45OTguMDcvMDMvMjAyNgEAAADetgEAAwAAAANSRVAA+x1eIZt83gjYibV4o3zeCDNDSVEuTllTRTpJQk0uSVFfVE9UQUxfTEVBU0VTLjk5OC4wNy8wMy8yMDI2Li4uVVNELkgBAAAA3rYBAAIAAAAEMzg4OAEIAAAABQAAAAExAQAAAAstMTkwNDg2MDc0NAMAAAADMTYwAgAAAAU0ODk3OQQAAAABMAcAAAAIMy83LzIwMjYIAAAACjEyLzMxLzIwMjMJAAAAATC1PVohm3zeCHRDmnijfN4IOUNJUS5OWVNFOklCTS5JUV9TVE9DS19PUFRJT05TX0NPTVAuOTk4LjA3LzAzLzIwMjYuLi5VU0QuSAEAAADetgEAAwAAAAAAsfiGIZt83giZ28Z4o3zeCC5DSVEuTllTRTpJQk0uSVFfTFRfREVCVC45OTguMDcvMDMvMjAyNi4uLlVTRC5IAQAAAN62AQACAAAABTQ5NzQyAQgAAAAFAAAAATEBAAAACy0xOTA0ODYwNzQ0AwAAAAMxNjACAAAABDEwNDkEAAAAATAHAAAACDMvNy8yMDI2CAAAAAoxMi8zMS8yMDIzCQAAAAEwz1heIZt83ghDJ5R4o3zeCC9DSVEuTllTRTpJQk0uSVFfT1BFUl9JTkMuOTk4LjA3LzAzLzIwMjYuLi5VU0QuSAEAAADetgEAAgAAAAQ5NDIxAQgAAAAFAAAAATEBAAAACy0xOTA0ODYwNzQ0</t>
  </si>
  <si>
    <t>AwAAAAMxNjACAAAAAjIxBAAAAAEwBwAAAAgzLzcvMjAyNggAAAAKMTIvMzEvMjAyMwkAAAABME0VZiObfN4IUIm/eKN83ggwQ0lRLk5ZU0U6SUJNLklRX05JXzFZUl9BTk5fR1JPV1RILjk5OC4wNy8wMy8yMDI2AQAAAN62AQACAAAACDM1Ny43MTgxAQgAAAAFAAAAATEBAAAACy0xOTA0ODYwNzQ0AwAAAAMxNjACAAAABDQxOTkEAAAAATAHAAAACDMvNy8yMDI2CAAAAAoxMi8zMS8yMDIzCQAAAAEwzWvZH5t83gjHyYx4o3zeCC1DSVEuTllTRTpJQk0uSVFfUkVUVVJOX0NBUElUQUwuOTk4LjA3LzAzLzIwMjYBAAAA3rYBAAIAAAAGNy40MjU5AQgAAAAFAAAAATEBAAAACy0xOTA0ODYwNzQ0AwAAAAMxNjACAAAABDQzNjMEAAAAATAHAAAACDMvNy8yMDI2CAAAAAoxMi8zMS8yMDIzCQAAAAEwEz/7H5t83gjXF4h4o3zeCDBDSVEuTllTRTpJQk0uSVFfR1BfMVlSX0FOTl9HUk9XVEguOTk4LjA3LzAzLzIwMjYBAAAA3rYBAAIAAAAGNC45MzE0AQgAAAAFAAAAATEBAAAACy0xOTA0ODYwNzQ0AwAAAAMxNjACAAAABDQxOTUEAAAAATAHAAAACDMvNy8yMDI2CAAAAAoxMi8zMS8yMDIzCQAAAAEwzWvZH5t83gib8Id4o3zeCDlDSVEuTllTRTpJQk0uSVFfVE9UQUxfUkVWX0VNUExPWUVFLjk5OC4wNy8wMy8yMDI2Li4uVVNELkgBAAAA3rYBAAIAAAAHMjE5LjIwNgEIAAAABQAAAAExAQAAAAstMTkwNDg2MDc0NAMA</t>
  </si>
  <si>
    <t>AAADMTYwAgAAAAQ0MTIzBAAAAAEwBwAAAAgzLzcvMjAyNggAAAAKMTIvMzEvMjAyMwkAAAABMM1r2R+bfN4Ix8mMeKN83gg6Q0lRLk5ZU0U6SUJNLklRX0xJQUJJTElUSUVTX0xFVkVMXzEuOTk4LjA3LzAzLzIwMjYuLi5VU0QuSAEAAADetgEAAwAAAAAAoLYDIZt83gggU414o3zeCEVDSVEuTllTRTpJQk0uSVFfVE9UQUxfR0VORVJBTF9QQVJUTkVSX0lOVEVSRVNULjk5OC4wNy8wMy8yMDI2Li4uVVNELkgBAAAA3rYBAAMAAAAAAPKOWiGbfN4IIBKteKN83ggvQ0lRLk5ZU0U6SUJNLklRX0VQU181WVJfQU5OX0NBR1IuOTk4LjA3LzAzLzIwMjYBAAAA3rYBAAIAAAAHLTMuMDQ3OQEIAAAABQAAAAExAQAAAAstMTkwNDg2MDc0NAMAAAADMTYwAgAAAAQ0MjM5BAAAAAEwBwAAAAgzLzcvMjAyNggAAAAKMTIvMzEvMjAyMwkAAAABMKCm2R+bfN4IN8mHeKN83ggqQ0lRLk5ZU0U6SUJNLklRX1FVSUNLX1JBVElPLjk5OC4wNy8wMy8yMDI2AQAAAN62AQACAAAABzAuODE3MzkBCAAAAAUAAAABMQEAAAALLTE5MDQ4NjA3NDQDAAAAAzE2MAIAAAAENDEyMQQAAAABMAcAAAAIMy83LzIwMjYIAAAACjEyLzMxLzIwMjMJAAAAATCFRNkfm3zeCNMEjXijfN4IKUNJUS5OWVNFOklCTS5JUV9FQklUREFfSU5ULjk5OC4wNy8wMy8yMDI2AQAAAN62AQACAAAACDguNDMxMjM4AQgAAAAFAAAAATEBAAAACy0xOTA0ODYwNzQ0</t>
  </si>
  <si>
    <t>AwAAAAMxNjACAAAABDQxOTAEAAAAATAHAAAACDMvNy8yMDI2CAAAAAoxMi8zMS8yMDIzCQAAAAEwzWvZH5t83gjL8Ix4o3zeCDxDSVEuTllTRTpJQk0uSVFfRklOX0RJVl9MVF9ERUJUX1RPVEFMLjk5OC4wNy8wMy8yMDI2Li4uVVNELkgBAAAA3rYBAAIAAAAFMTE4NzkBCAAAAAUAAAABMQEAAAALLTE5MDQ4NjA3NDQDAAAAAzE2MAIAAAAFMjQ1MTUEAAAAATAHAAAACDMvNy8yMDI2CAAAAAoxMi8zMS8yMDIzCQAAAAEwXsoDIZt83ghqqJR4o3zeCDpDSVEuTllTRTpJQk0uSVFfQ1VSUkVOVF9QT1JUX0xFQVNFUy45OTguMDcvMDMvMjAyNi4uLlVTRC5IAQAAAN62AQACAAAAAzk0MQEIAAAABQAAAAExAQAAAAstMTkwNDg2MDc0NAMAAAADMTYwAgAAAAQxMDkwBAAAAAEwBwAAAAgzLzcvMjAyNggAAAAKMTIvMzEvMjAyMwkAAAABMM9YXiGbfN4I+BiieKN83gg7Q0lRLk5ZU0U6SUJNLklRX0RFRl9UQVhfTElBQl9DVVJSRU5ULjk5OC4wNy8wMy8yMDI2Li4uVVNELkgBAAAA3rYBAAMAAAAAAM9YXiGbfN4I3i6beKN83ggvQ0lRLk5ZU0U6SUJNLklRX0dST1NTX0dXLjk5OC4wNy8wMy8yMDI2Li4uVVNELkgBAAAA3rYBAAMAAAAAAHXxAyGbfN4I0ReYeKN83gg1Q0lRLk5ZU0U6SUJNLklRX01JU0NfQURKVVNUX0NGLjk5OC4wNy8wMy8yMDI2Li4uVVNELkgBAAAA3rYBAAMAAAAAAPBdhyGbfN4I33+VeKN83gg6</t>
  </si>
  <si>
    <t>Q0lRLk5ZU0U6SUJNLklRX0dBSU5fQkFSR0FJTl9BQ1FfQ0YuOTk4LjA3LzAzLzIwMjYuLi5VU0QuSAEAAADetgEAAwAAAAAA+x1eIZt83giFWJV4o3zeCD5DSVEuTllTRTpJQk0uSVFfU1RPQ0tfQkFTRURfQ09NUF9QUkVUQVguOTk4LjA3LzAzLzIwMjYuLi5VU0QuSAEAAADetgEAAgAAAAQxMTM0ALH4hiGbfN4IvMmmeKN83ghCQ0lRLk5ZU0U6SUJNLklRX1RPVEFMX0RFQlRfRVhDTF9PUEVSX0xFQVNFUy45OTguMDcvMDMvMjAyNi4uLlVTRC5IAQAAAN62AQACAAAABTU2NTQ3AQgAAAAFAAAAATEBAAAACy0xOTA0ODYwNzQ0AwAAAAMxNjACAAAABTQ4OTgyBAAAAAEwBwAAAAgzLzcvMjAyNggAAAAKMTIvMzEvMjAyMwkAAAABMLU9WiGbfN4Iv8+UeKN83gg4Q0lRLk5ZU0U6SUJNLklRX0ZJTl9ESVZfQVNTRVRTX0xULjk5OC4wNy8wMy8yMDI2Li4uVVNELkgBAAAA3rYBAAMAAAAAAM9YXiGbfN4IukSVeKN83ggyQ0lRLk5ZU0U6SUJNLklRX0xFVkVSRURfRkNGLjk5OC4wNy8wMy8yMDI2Li4uVVNELkgBAAAA3rYBAAIAAAAIMTA1MjEuNzUBCAAAAAUAAAABMQEAAAALLTE5MDQ4NjA3NDQDAAAAAzE2MAIAAAAENDQyMgQAAAABMAcAAAAIMy83LzIwMjYIAAAACjEyLzMxLzIwMjMJAAAAATDm9l0hm3zeCIVYlXijfN4IOkNJUS5OWVNFOklCTS5JUV9FQklUREFfRVhDTF9PUEVSX0xFQVNFU19JTlQuOTk4LjA3</t>
  </si>
  <si>
    <t>LzAzLzIwMjYBAAAA3rYBAAIAAAAINy42MjcyNTUBCAAAAAUAAAABMQEAAAALLTE5MDQ4NjA3NDQDAAAAAzE2MAIAAAAFNDkxNzMEAAAAATAHAAAACDMvNy8yMDI2CAAAAAoxMi8zMS8yMDIzCQAAAAEwzWvZH5t83gib8Id4o3zeCCZDSVEuTllTRTpJQk0uSVFfWl9TQ09SRS45OTguMDcvMDMvMjAyNgEAAADetgEAAgAAAAgyLjkxNjI3MgEIAAAABQAAAAExAQAAAAstMTkwNDg2MDc0NAMAAAADMTYwAgAAAAYxMDAxMjMEAAAAATAHAAAACDMvNy8yMDI2CAAAAAoxMi8zMS8yMDIzCQAAAAEwzWvZH5t83gib8Id4o3zeCDBDSVEuTllTRTpJQk0uSVFfSU5UQU5fTkVULjk5OC4wNy8wMy8yMDI2Li4uVVNELkgBAAAA3rYBAAIAAAAFMTEwMzYBCAAAAAUAAAABMQEAAAALLTE5MDQ4NjA3NDQDAAAAAzE2MAIAAAAFNDg5NjIEAAAAATAHAAAACDMvNy8yMDI2CAAAAAoxMi8zMS8yMDIzCQAAAAEwdfEDIZt83ghLA5F4o3zeCC5DSVEuTllTRTpJQk0uSVFfUEVOU0lPTi45OTguMDcvMDMvMjAyNi4uLlVTRC5IAQAAAN62AQACAAAABTEwODA4AQgAAAAFAAAAATEBAAAACy0xOTA0ODYwNzQ0AwAAAAMxNjACAAAABDEyMTMEAAAAATAHAAAACDMvNy8yMDI2CAAAAAoxMi8zMS8yMDIzCQAAAAEwGoBeIZt83ggJ7554o3zeCDRDSVEuTllTRTpJQk0uSVFfT1JERVJfQkFDS0xPRy45OTguMDcvMDMvMjAyNi4uLlVTRC5IAQAA</t>
  </si>
  <si>
    <t>AN62AQADAAAAAAB18QMhm3zeCA0sjXijfN4INkNJUS5OWVNFOklCTS5JUV9QUkVGX05PTl9SRURFRU0uOTk4LjA3LzAzLzIwMjYuLi5VU0QuSAEAAADetgEAAwAAAAAAzAJaIZt83giLB5t4o3zeCC5DSVEuTllTRTpJQk0uSVFfV0lQX0lOVi45OTguMDcvMDMvMjAyNi4uLlVTRC5IAQAAAN62AQACAAAABDEwODMBCAAAAAUAAAABMQEAAAALLTE5MDQ4NjA3NDQDAAAAAzE2MAIAAAAEMzIxOQQAAAABMAcAAAAIMy83LzIwMjYIAAAACjEyLzMxLzIwMjMJAAAAATC7Z1ohm3zeCJrUknijfN4IM0NJUS5OWVNFOklCTS5JUV9BTU9SVF9ESUNfQ0YuOTk4LjA3LzAzLzIwMjYuLi5VU0QuSAEAAADetgEAAwAAAAAA5vZdIZt83giLxbR4o3zeCDNDSVEuTllTRTpJQk0uSVFfVE9UQUxfUkVDRUlWLjk5OC4wNy8wMy8yMDI2Li4uVVNELkgBAAAA3rYBAAIAAAAEODM0OAEIAAAABQAAAAExAQAAAAstMTkwNDg2MDc0NAMAAAADMTYwAgAAAAQxMDAxBAAAAAEwBwAAAAgzLzcvMjAyNggAAAAKMTIvMzEvMjAyMwkAAAABMPsdXiGbfN4I1bWjeKN83gg5Q0lRLk5ZU0U6SUJNLklRX0FTU0VUX1dSSVRFRE9XTl9DRi45OTguMDcvMDMvMjAyNi4uLlVTRC5IAQAAAN62AQADAAAAAADTH4chm3zeCDOQw3ijfN4IOENJUS5OWVNFOklCTS5JUV9UT1RBTF9PVVRTVEFORElOR19CU19EQVRFLjk5OC4wNy8wMy8yMDI2AQAAAN62AQAC</t>
  </si>
  <si>
    <t>AAAACjkxNS4wMTM2NDYBBAAAAAUAAAABNQEAAAALLTE5MDQ4NjA3NDQCAAAABTI0MTUyBgAAAAEwtT1aIZt83ggGBJB4o3zeCDBDSVEuTllTRTpJQk0uSVFfUlVBX0dST1NTLjk5OC4wNy8wMy8yMDI2Li4uVVNELkgBAAAA3rYBAAMAAAAAAMwCWiGbfN4ISd2ceKN83gguQ0lRLk5ZU0U6SUJNLklRX0ZJTElOR19DVVJSRU5DWS45OTguMDcvMDMvMjAyNgEAAADetgEAAwAAAANVU0QAHWcwIpt83giV4rp4o3zeCD1DSVEuTllTRTpJQk0uSVFfU1RPQ0tfT1BUSU9OU19DT01QX1RBWC45OTguMDcvMDMvMjAyNi4uLlVTRC5IAQAAAN62AQADAAAAAACx+IYhm3zeCLzJpnijfN4IM0NJUS5OWVNFOklCTS5JUV9FQklUQV9FUV9JTkMuOTk4LjA3LzAzLzIwMjYuLi5VU0QuSAEAAADetgEAAgAAAAUxMTA0OAEIAAAABQAAAAExAQAAAAstMTkwNDg2MDc0NAMAAAADMTYwAgAAAAUyMTY3NgQAAAABMAcAAAAIMy83LzIwMjYIAAAACjEyLzMxLzIwMjMJAAAAATDXGDAim3zeCN6cxXijfN4IK0NJUS5OWVNFOklCTS5JUV9DQUxDX1RZUEVfSVMuOTk4LjA3LzAzLzIwMjYBAAAA3rYBAAMAAAADUkVQAB1nMCKbfN4I2xeneKN83ggyQ0lRLk5ZU0U6SUJNLklRX09USEVSX0FNT1JULjk5OC4wNy8wMy8yMDI2Li4uVVNELkgBAAAA3rYBAAIAAAADNjYwAQgAAAAFAAAAATEBAAAACy0xOTA0ODYwNzQ0AwAAAAMxNjACAAAABDIw</t>
  </si>
  <si>
    <t>MTQEAAAAATAHAAAACDMvNy8yMDI2CAAAAAoxMi8zMS8yMDIzCQAAAAEw0x+HIZt83gi8yaZ4o3zeCCtDSVEuTllTRTpJQk0uSVFfUEFZT1VUX1JBVElPLjk5OC4wNy8wMy8yMDI2AQAAAN62AQACAAAABzgwLjUxMTgBCAAAAAUAAAABMQEAAAALLTE5MDQ4NjA3NDQDAAAAAzE2MAIAAAAENDM3NwQAAAABMAcAAAAIMy83LzIwMjYIAAAACjEyLzMxLzIwMjMJAAAAATAdZzAim3zeCCASrXijfN4ILUNJUS5OWVNFOklCTS5JUV9FQklUREEuOTk4LjA3LzAzLzIwMjYuLi5VU0QuSAEAAADetgEAAgAAAAUxMjI1NwEIAAAABQAAAAExAQAAAAstMTkwNDg2MDc0NAMAAAADMTYwAgAAAAQ0MDUxBAAAAAEwBwAAAAgzLzcvMjAyNggAAAAKMTIvMzEvMjAyMwkAAAABMKhwZiObfN4I11jAeKN83gg5Q0lRLk5ZU0U6SUJNLklRX0FTX1JFUE9SVEVEX0VCSVREQS45OTguMDcvMDMvMjAyNi4uLlVTRC5IAQAAAN62AQADAAAAAADXGDAim3zeCFH8r3ijfN4INUNJUS5OWVNFOklCTS5JUV9NSU5JTVVNX1JFTlRBTC45OTguMDcvMDMvMjAyNi4uLlVTRC5IAQAAAN62AQADAAAAAAAdZzAim3zeCPfhwHijfN4INkNJUS5OWVNFOklCTS5JUV9HQUlOX0lOVkVTVF9SRVYuOTk4LjA3LzAzLzIwMjYuLi5VU0QuSAEAAADetgEAAwAAAAAATRVmI5t83ghnkrl4o3zeCDRDSVEuTllTRTpJQk0uSVFfTklfQVZBSUxfRVhDTC45OTguMDcv</t>
  </si>
  <si>
    <t>MDMvMjAyNi4uLlVTRC5IAQAAAN62AQACAAAABDc1MTQBCAAAAAUAAAABMQEAAAALLTE5MDQ4NjA3NDQDAAAAAzE2MAIAAAADMzc5BAAAAAEwBwAAAAgzLzcvMjAyNggAAAAKMTIvMzEvMjAyMwkAAAABMKhwZiObfN4I1IK6eKN83gg3Q0lRLk5ZU0U6SUJNLklRX05FVF9JTlRFUkVTVF9FWFAuOTk4LjA3LzAzLzIwMjYuLi5VU0QuSAEAAADetgEAAgAAAAQtOTM3AQgAAAAFAAAAATEBAAAACy0xOTA0ODYwNzQ0AwAAAAMxNjACAAAAAzM2OAQAAAABMAcAAAAIMy83LzIwMjYIAAAACjEyLzMxLzIwMjMJAAAAATBTSWYjm3zeCBlYuHijfN4IOkNJUS5OWVNFOklCTS5JUV9JTlRFUkVTVF9JTlZFU1RfSU5DLjk5OC4wNy8wMy8yMDI2Li4uVVNELkgBAAAA3rYBAAIAAAADNjcwAQgAAAAFAAAAATEBAAAACy0xOTA0ODYwNzQ0AwAAAAMxNjACAAAAAjY1BAAAAAEwBwAAAAgzLzcvMjAyNggAAAAKMTIvMzEvMjAyMwkAAAABMFNJZiObfN4IA5fBeKN83ggvQ0lRLk5ZU0U6SUJNLklRX0VQU18zWVJfQU5OX0NBR1IuOTk3LjA3LzAzLzIwMjYBAAAA3rYBAAIAAAAILTM3LjUzMzQBCAAAAAUAAAABMQEAAAALLTE5NTgyODEwOTYDAAAAAzE2MAIAAAAENDIyNgQAAAABMAcAAAAIMy83LzIwMjYIAAAACjEyLzMxLzIwMjIJAAAAATCgptkfm3zeCARKk3ijfN4IMkNJUS5OWVNFOklCTS5JUV9FQklUREFfNVlSX0FOTl9DQUdS</t>
  </si>
  <si>
    <t>Ljk5Ny4wNy8wMy8yMDI2AQAAAN62AQACAAAABy03Ljg1ODEBCAAAAAUAAAABMQEAAAALLTE5NTgyODEwOTYDAAAAAzE2MAIAAAAENDIzNQQAAAABMAcAAAAIMy83LzIwMjYIAAAACjEyLzMxLzIwMjIJAAAAATCgptkfm3zeCBh6jXijfN4INkNJUS5OWVNFOklCTS5JUV9UT1RBTF9ERUJUX0VCSVREQV9DQVBFWC45OTguMDcvMDMvMjAyNgEAAADetgEAAgAAAAc0Ljg3MTE4AQgAAAAFAAAAATEBAAAACy0xOTA0ODYwNzQ0AwAAAAMxNjACAAAABTIzMzEzBAAAAAEwBwAAAAgzLzcvMjAyNggAAAAKMTIvMzEvMjAyMwkAAAABMM1r2R+bfN4Ix8mMeKN83gg4Q0lRLk5ZU0U6SUJNLklRX01JTk9SSVRZX0lOVEVSRVNULjk5OC4wNy8wMy8yMDI2Li4uVVNELkgBAAAA3rYBAAIAAAACODABCAAAAAUAAAABMQEAAAALLTE5MDQ4NjA3NDQDAAAAAzE2MAIAAAAEMTA1MgQAAAABMAcAAAAIMy83LzIwMjYIAAAACjEyLzMxLzIwMjMJAAAAATDMAlohm3zeCNeMkXijfN4IQENJUS5OWVNFOklCTS5JUV9FQVJOSU5HX1BBUkVOVF9FWENMX0VYVFJBLjk5OC4wNy8wMy8yMDI2Li4uVVNELkgBAAAA3rYBAAIAAAAENzUxNAEIAAAABQAAAAExAQAAAAstMTkwNDg2MDc0NAMAAAADMTYwAgAAAAU0MTU5NgQAAAABMAcAAAAIMy83LzIwMjYIAAAACjEyLzMxLzIwMjMJAAAAATDXGDAim3zeCAqxsHijfN4IO0NJUS5OWVNFOklCTS5J</t>
  </si>
  <si>
    <t>UV9ORUdBVElWRV9HV19BTU9SVF9BVC45OTguMDcvMDMvMjAyNi4uLlVTRC5IAQAAAN62AQADAAAAAAAkjjAim3zeCM3wpnijfN4INkNJUS5OWVNFOklCTS5JUV9HQUlOX0FTU0VUU19SRVYuOTk4LjA3LzAzLzIwMjYuLi5VU0QuSAEAAADetgEAAwAAAAAATRVmI5t83ghMGcR4o3zeCC9DSVEuTllTRTpJQk0uSVFfREFZU19QQVlBQkxFX09VVC45OTcuMDcvMDMvMjAyNgEAAADetgEAAgAAAAc1My40NDMzAQgAAAAFAAAAATEBAAAACy0xOTU4MjgxMDk2AwAAAAMxNjACAAAABDQxODMEAAAAATAHAAAACDMvNy8yMDI2CAAAAAoxMi8zMS8yMDIyCQAAAAEwzWvZH5t83ggzoY14o3zeCDxDSVEuTllTRTpJQk0uSVFfRklOX0RJVl9MVF9ERUJUX1RPVEFMLjk5Ny4wNy8wMy8yMDI2Li4uVVNELkgBAAAA3rYBAAIAAAAFMTI4NzIBCAAAAAUAAAABMQEAAAALLTE5NTgyODEwOTYDAAAAAzE2MAIAAAAFMjQ1MTUEAAAAATAHAAAACDMvNy8yMDI2CAAAAAoxMi8zMS8yMDIyCQAAAAEwXsoDIZt83ggKzpV4o3zeCDpDSVEuTllTRTpJQk0uSVFfTElBQklMSVRJRVNfTEVWRUxfMS45OTcuMDcvMDMvMjAyNi4uLlVTRC5IAQAAAN62AQADAAAAAACgtgMhm3zeCMMFknijfN4IOUNJUS5OWVNFOklCTS5JUV9MVF9NQVJLX1NFQ1VSSVRJRVMuOTk3LjA3LzAzLzIwMjYuLi5VU0QuSAEAAADetgEAAwAAAAAAdfEDIZt83ghLA5F4</t>
  </si>
  <si>
    <t>o3zeCDxDSVEuTllTRTpJQk0uSVFfREVCVF9FUVVJVl9PUEVSX0xFQVNFLjk5Ny4wNy8wMy8yMDI2Li4uVVNELkgBAAAA3rYBAAIAAAAEOTk3NgEIAAAABQAAAAExAQAAAAstMTk1ODI4MTA5NgMAAAADMTYwAgAAAAUyMTY3MQQAAAABMAcAAAAIMy83LzIwMjYIAAAACjEyLzMxLzIwMjIJAAAAATBeygMhm3zeCKvwmHijfN4IL0NJUS5OWVNFOklCTS5JUV9HV19JTlRBTi45OTcuMDcvMDMvMjAyNi4uLlVTRC5IAQAAAN62AQACAAAABTY3MTMzAQgAAAAFAAAAATEBAAAACy0xOTU4MjgxMDk2AwAAAAMxNjACAAAABTM1MzgxBAAAAAEwBwAAAAgzLzcvMjAyNggAAAAKMTIvMzEvMjAyMgkAAAABMMdTWiGbfN4Ie3qYeKN83gg0Q0lRLk5ZU0U6SUJNLklRX0NBU0hfSU5URVJFU1QuOTk3LjA3LzAzLzIwMjYuLi5VU0QuSAEAAADetgEAAgAAAAQxNDAxAQgAAAAFAAAAATEBAAAACy0xOTU4MjgxMDk2AwAAAAMxNjACAAAABDMwMjgEAAAAATAHAAAACDMvNy8yMDI2CAAAAAoxMi8zMS8yMDIyCQAAAAEw5vZdIZt83give6Z4o3zeCDBDSVEuTllTRTpJQk0uSVFfTFRfSU5WRVNULjk5Ny4wNy8wMy8yMDI2Li4uVVNELkgBAAAA3rYBAAIAAAAEMTYxMAEIAAAABQAAAAExAQAAAAstMTk1ODI4MTA5NgMAAAADMTYwAgAAAAQxMDU0BAAAAAEwBwAAAAgzLzcvMjAyNggAAAAKMTIvMzEvMjAyMgkAAAABMM9YXiGbfN4IXFqU</t>
  </si>
  <si>
    <t>eKN83gg4Q0lRLk5ZU0U6SUJNLklRX1BST1ZfQkFEX0RFQlRTX0NGLjk5Ny4wNy8wMy8yMDI2Li4uVVNELkgBAAAA3rYBAAMAAAAAANMfhyGbfN4IGvmpeKN83gg1Q0lRLk5ZU0U6SUJNLklRX1NUT0NLX0JBU0VEX0NGLjk5Ny4wNy8wMy8yMDI2Li4uVVNELkgBAAAA3rYBAAIAAAADOTg3AQgAAAAFAAAAATEBAAAACy0xOTU4MjgxMDk2AwAAAAMxNjACAAAABDIxMjcEAAAAATAHAAAACDMvNy8yMDI2CAAAAAoxMi8zMS8yMDIyCQAAAAEw0x+HIZt83ggxPLR4o3zeCDlDSVEuTllTRTpJQk0uSVFfQ0FTSF9JTlRFUkVTVF9PUEVSLjk5Ny4wNy8wMy8yMDI2Li4uVVNELkgBAAAA3rYBAAMAAAAAAOb2XSGbfN4IMqLEeKN83ggpQ0lRLk5ZU0U6SUJNLklRX1BFUklPRERBVEUuOTk3LjA3LzAzLzIwMjYBAAAA3rYBAAUAAAAKMzEvMTIvMjAyMgCocGYjm3zeCNCWx3ijfN4IOUNJUS5OWVNFOklCTS5JUV9SRVNUUlVDVFVSRV9TVVBQTEUuOTk3LjA3LzAzLzIwMjYuLi5VU0QuSAEAAADetgEAAwAAAAAAJI4wIpt83ggAjLN4o3zeCDNDSVEuTllTRTpJQk0uSVFfRUJJVERBX0NBUEVYLjk5Ny4wNy8wMy8yMDI2Li4uVVNELkgBAAAA3rYBAAIAAAAEOTQyOQEIAAAABQAAAAExAQAAAAstMTk1ODI4MTA5NgMAAAADMTYwAgAAAAUzNTM3OQQAAAABMAcAAAAIMy83LzIwMjYIAAAACjEyLzMxLzIwMjIJAAAAATDXGDAim3ze</t>
  </si>
  <si>
    <t>CNdYwHijfN4IPUNJUS5OWVNFOklCTS5JUV9ERUZFUlJFRF9GT1JFSUdOX1RBWEVTLjk5Ny4wNy8wMy8yMDI2Li4uVVNELkgBAAAA3rYBAAIAAAADMjUyAQgAAAAFAAAAATEBAAAACy0xOTU4MjgxMDk2AwAAAAMxNjACAAAABDMwNTUEAAAAATAHAAAACDMvNy8yMDI2CAAAAAoxMi8zMS8yMDIyCQAAAAEwJkAwIpt83ghhTrV4o3zeCD1DSVEuTllTRTpJQk0uSVFfRUJJVERBX0VRX0lOQ19FWENMX1NCQy45OTcuMDcvMDMvMjAyNi4uLlVTRC5IAQAAAN62AQACAAAABTExNzYzAQgAAAAFAAAAATEBAAAACy0xOTU4MjgxMDk2AwAAAAMxNjACAAAABTI0MTMxBAAAAAEwBwAAAAgzLzcvMjAyNggAAAAKMTIvMzEvMjAyMgkAAAABMKhwZiObfN4IdZHCeKN83ggxQ0lRLk5ZU0U6SUJNLklRX05FVF9DSEFOR0UuOTk3LjA3LzAzLzIwMjYuLi5VU0QuSAEAAADetgEAAgAAAAQxMDMxAQgAAAAFAAAAATEBAAAACy0xOTU4MjgxMDk2AwAAAAMxNjACAAAABDIwOTMEAAAAATAHAAAACDMvNy8yMDI2CAAAAAoxMi8zMS8yMDIyCQAAAAEw8F2HIZt83ggxPLR4o3zeCDJDSVEuTllTRTpJQk0uSVFfU0FMRV9QUEVfQ0YuOTk3LjA3LzAzLzIwMjYuLi5VU0QuSAEAAADetgEAAgAAAAMxMTEBCAAAAAUAAAABMQEAAAALLTE5NTgyODEwOTYDAAAAAzE2MAIAAAAEMjA0MgQAAAABMAcAAAAIMy83LzIwMjYIAAAACjEyLzMxLzIwMjIJ</t>
  </si>
  <si>
    <t>AAAAATCkNochm3zeCOFkq3ijfN4INkNJUS5OWVNFOklCTS5JUV9DQVNIX0FDUVVJUkVfQ0YuOTk3LjA3LzAzLzIwMjYuLi5VU0QuSAEAAADetgEAAgAAAAUtMjM0OAEIAAAABQAAAAExAQAAAAstMTk1ODI4MTA5NgMAAAADMTYwAgAAAAQyMDU3BAAAAAEwBwAAAAgzLzcvMjAyNggAAAAKMTIvMzEvMjAyMgkAAAABMKQ2hyGbfN4IXXyieKN83ghEQ0lRLk5ZU0U6SUJNLklRX1RPVEFMX0RFQlRfUkVQQUlEX0VYQ0xfTEVBU0VTLjk5Ny4wNy8wMy8yMDI2Li4uVVNELkgBAAAA3rYBAAIAAAAFLTY4MDABCAAAAAUAAAABMQEAAAALLTE5NTgyODEwOTYDAAAAAzE2MAIAAAAFNDg5ODYEAAAAATAHAAAACDMvNy8yMDI2CAAAAAoxMi8zMS8yMDIyCQAAAAEw+x1eIZt83ggh3Kd4o3zeCDJDSVEuTllTRTpJQk0uSVFfSU5TX0RJVl9SRVYuOTk3LjA3LzAzLzIwMjYuLi5VU0QuSAEAAADetgEAAwAAAAAATRVmI5t83ghCtLh4o3zeCDVDSVEuTllTRTpJQk0uSVFfU1RPQ0tfQkFTRURfR0EuOTk3LjA3LzAzLzIwMjYuLi5VU0QuSAEAAADetgEAAwAAAAAAsfiGIZt83giZ7LR4o3zeCD1DSVEuTllTRTpJQk0uSVFfQU5OVV9ESVNUUklCVVRJT05fVU5JVC45OTcuMDcvMDMvMjAyNi4uLlVTRC5IAQAAAN62AQADAAAAAAAdZzAim3zeCGA6yHijfN4INUNJUS5OWVNFOklCTS5JUV9PVEhFUl9PUEVSX0FDVC45OTcuMDcvMDMv</t>
  </si>
  <si>
    <t>MjAyNi4uLlVTRC5IAQAAAN62AQACAAAABDMxNjgBCAAAAAUAAAABMQEAAAALLTE5NTgyODEwOTYDAAAAAzE2MAIAAAAEMjA0NwQAAAABMAcAAAAIMy83LzIwMjYIAAAACjEyLzMxLzIwMjIJAAAAATDTH4chm3zeCGTYsHijfN4IN0NJUS5OWVNFOklCTS5JUV9FQklUREFSX0VYQ0xfU0JDLjk5Ny4wNy8wMy8yMDI2Li4uVVNELkgBAAAA3rYBAAIAAAAFMTMwMTABCAAAAAUAAAABMQEAAAALLTE5NTgyODEwOTYDAAAAAzE2MAIAAAAFMjQxMzcEAAAAATAHAAAACDMvNy8yMDI2CAAAAAoxMi8zMS8yMDIyCQAAAAEw1xgwIpt83gh1kcJ4o3zeCC9DSVEuTllTRTpJQk0uSVFfRFJfUkFUSU9fUFJJTUFSWS45OTcuMDcvMDMvMjAyNgEAAADetgEAAgAAAAExAKhwZiObfN4IbGfEeKN83gg5Q0lRLk5ZU0U6SUJNLklRX0ZJTl9ESVZfREVCVF9UT1RBTC45OTcuMDcvMDMvMjAyNi4uLlVTRC5IAQAAAN62AQACAAAABTEyODcyAQgAAAAFAAAAATEBAAAACy0xOTU4MjgxMDk2AwAAAAMxNjACAAAABTI0NTE2BAAAAAEwBwAAAAgzLzcvMjAyNggAAAAKMTIvMzEvMjAyMgkAAAABMF7KAyGbfN4INnuceKN83gg5Q0lRLk5ZU0U6SUJNLklRX0ZJTl9ESVZfQ0FTSF9FUVVJVi45OTcuMDcvMDMvMjAyNi4uLlVTRC5IAQAAAN62AQADAAAAAABeygMhm3zeCIxel3ijfN4IMENJUS5OWVNFOklCTS5JUV9JTlRBTl9ORVQuOTk3LjA3</t>
  </si>
  <si>
    <t>LzAzLzIwMjYuLi5VU0QuSAEAAADetgEAAgAAAAUxMTE4NAEIAAAABQAAAAExAQAAAAstMTk1ODI4MTA5NgMAAAADMTYwAgAAAAU0ODk2MgQAAAABMAcAAAAIMy83LzIwMjYIAAAACjEyLzMxLzIwMjIJAAAAATB18QMhm3zeCMAqkXijfN4IK0NJUS5OWVNFOklCTS5JUV9MQU5ELjk5Ny4wNy8wMy8yMDI2Li4uVVNELkgBAAAA3rYBAAIAAAADMjEzAQgAAAAFAAAAATEBAAAACy0xOTU4MjgxMDk2AwAAAAMxNjACAAAABDMwOTgEAAAAATAHAAAACDMvNy8yMDI2CAAAAAoxMi8zMS8yMDIyCQAAAAEwu2daIZt83ggZLZJ4o3zeCC1DSVEuTllTRTpJQk0uSVFfUkVTVEFURU1FTlRfQ0YuOTk3LjA3LzAzLzIwMjYBAAAA3rYBAAMAAAACUlMA+x1eIZt83gjGjrZ4o3zeCD9DSVEuTllTRTpJQk0uSVFfQU1PUlRfU09GVFdBUkVfQVNTRVRTX0NGLjk5Ny4wNy8wMy8yMDI2Li4uVVNELkgBAAAA3rYBAAIAAAADNjQ4AQgAAAAFAAAAATEBAAAACy0xOTU4MjgxMDk2AwAAAAMxNjACAAAABTQ2MDExBAAAAAEwBwAAAAgzLzcvMjAyNggAAAAKMTIvMzEvMjAyMgkAAAABMOb2XSGbfN4I4+6keKN83gg1Q0lRLk5ZU0U6SUJNLklRX0xUX0RFQlRfUkVQQUlELjk5Ny4wNy8wMy8yMDI2Li4uVVNELkgBAAAA3rYBAAIAAAAFLTY4MDABCAAAAAUAAAABMQEAAAALLTE5NTgyODEwOTYDAAAAAzE2MAIAAAAEMjAzNgQAAAABMAcAAAAI</t>
  </si>
  <si>
    <t>My83LzIwMjYIAAAACjEyLzMxLzIwMjIJAAAAATCkNochm3zeCA7SqXijfN4INUNJUS5OWVNFOklCTS5JUV9TVF9OT1RFX1JFQ0VJVi45OTcuMDcvMDMvMjAyNi4uLlVTRC5IAQAAAN62AQADAAAAAAD7HV4hm3zeCANNtnijfN4INkNJUS5OWVNFOklCTS5JUV9GSU5fRElWX0xJQUJfTFQuOTk3LjA3LzAzLzIwMjYuLi5VU0QuSAEAAADetgEAAwAAAAAAGoBeIZt83gg77rN4o3zeCDJDSVEuTllTRTpJQk0uSVFfUkVTVFJVQ1RVUkUuOTk3LjA3LzAzLzIwMjYuLi5VU0QuSAEAAADetgEAAwAAAAAAU0lmI5t83gh+jsR4o3zeCERDSVEuTllTRTpJQk0uSVFfREVQUkVDSUFUSU9OX1JFTlRBTF9BU1NFVFNfQ0YuOTk3LjA3LzAzLzIwMjYuLi5VU0QuSAEAAADetgEAAwAAAAAA9piJIZt83ggxPLR4o3zeCDVDSVEuTllTRTpJQk0uSVFfTUlOSU1VTV9SRU5UQUwuOTk3LjA3LzAzLzIwMjYuLi5VU0QuSAEAAADetgEAAwAAAAAAHWcwIpt83gjWyqF4o3zeCEhDSVEuTllTRTpJQk0uSVFfTE9OR19URVJNX0RFQlRfUkVQQUlEX0VYQ0xfTEVBU0VTLjk5OC4wNy8wMy8yMDI2Li4uVVNELkgBAAAA3rYBAAIAAAAFLTUwODIBCAAAAAUAAAABMQEAAAALLTE5MDQ4NjA3NDQDAAAAAzE2MAIAAAAFNDg5ODQEAAAAATAHAAAACDMvNy8yMDI2CAAAAAoxMi8zMS8yMDIzCQAAAAEw+x1eIZt83giFWJV4o3zeCDhDSVEuTllTRTpJ</t>
  </si>
  <si>
    <t>Qk0uSVFfRElTVFJJQlVUQUJMRV9DQVNIX1BBWU9VVC45OTguMDcvMDMvMjAyNgEAAADetgEAAwAAAAAAHWcwIpt83gjKxrN4o3zeCDlDSVEuTllTRTpJQk0uSVFfUkVTVFJVQ1RVUkVfU1VQUExFLjk5OC4wNy8wMy8yMDI2Li4uVVNELkgBAAAA3rYBAAMAAAAAACSOMCKbfN4IzfCmeKN83ggyQ0lRLk5ZU0U6SUJNLklRX1NBTEVfUFBFX0NGLjk5OC4wNy8wMy8yMDI2Li4uVVNELkgBAAAA3rYBAAIAAAADMzIxAQgAAAAFAAAAATEBAAAACy0xOTA0ODYwNzQ0AwAAAAMxNjACAAAABDIwNDIEAAAAATAHAAAACDMvNy8yMDI2CAAAAAoxMi8zMS8yMDIzCQAAAAEwpDaHIZt83giwoqZ4o3zeCEFDSVEuTllTRTpJQk0uSVFfVE9UQUxfREVCVF9FQklUREFfRVhDTF9PUEVSX0xFQVNFUy45OTcuMDcvMDMvMjAyNgEAAADetgEAAgAAAAg1LjAxMjgwNwEIAAAABQAAAAExAQAAAAstMTk1ODI4MTA5NgMAAAADMTYwAgAAAAU0ODk5NAQAAAABMAcAAAAIMy83LzIwMjYIAAAACjEyLzMxLzIwMjIJAAAAATDNa9kfm3zeCMXxkXijfN4IMENJUS5OWVNFOklCTS5JUV9FQklUXzNZUl9BTk5fQ0FHUi45OTcuMDcvMDMvMjAyNgEAAADetgEAAgAAAActMC4wNzk3AQgAAAAFAAAAATEBAAAACy0xOTU4MjgxMDk2AwAAAAMxNjACAAAABDQyMjMEAAAAATAHAAAACDMvNy8yMDI2CAAAAAoxMi8zMS8yMDIyCQAAAAEwoKbZH5t83ghr</t>
  </si>
  <si>
    <t>JZd4o3zeCD9DSVEuTllTRTpJQk0uSVFfQUNDVU1fQU1PUlRfSU5UQU5fQVNTRVRTLjk5Ny4wNy8wMy8yMDI2Li4uVVNELkgBAAAA3rYBAAIAAAAFLTU2OTkBCAAAAAUAAAABMQEAAAALLTE5NTgyODEwOTYDAAAAAzE2MAIAAAAFMjQzMzEEAAAAATAHAAAACDMvNy8yMDI2CAAAAAoxMi8zMS8yMDIyCQAAAAEwdfEDIZt83ggVKp54o3zeCDRDSVEuTllTRTpJQk0uSVFfT1JERVJfQkFDS0xPRy45OTcuMDcvMDMvMjAyNi4uLlVTRC5IAQAAAN62AQADAAAAAAB18QMhm3zeCMAqkXijfN4ITENJUS5OWVNFOklCTS5JUV9MSUFCSUxJVElFU19ORVRUSU5HX09USEVSX0FESlVTVE1FTlRTLjk5Ny4wNy8wMy8yMDI2Li4uVVNELkgBAAAA3rYBAAMAAAAAAKC2AyGbfN4IaqiUeKN83ggzQ0lRLk5ZU0U6SUJNLklRX0dXX0lOVEFOX05FVC45OTcuMDcvMDMvMjAyNi4uLlVTRC5IAQAAAN62AQADAAAAAAB18QMhm3zeCJrJmHijfN4IPUNJUS5OWVNFOklCTS5JUV9ERUZfVEFYX0FTU0VUU19DVVJSRU5ULjk5Ny4wNy8wMy8yMDI2Li4uVVNELkgBAAAA3rYBAAMAAAAAAPsdXiGbfN4IBhaleKN83gg0Q0lRLk5ZU0U6SUJNLklRX1VOTEVWRVJFRF9GQ0YuOTk3LjA3LzAzLzIwMjYuLi5VU0QuSAEAAADetgEAAgAAAAkxMDQ0MC42MjUBCAAAAAUAAAABMQEAAAALLTE5NTgyODEwOTYDAAAAAzE2MAIAAAAENDQyMwQAAAABMAcA</t>
  </si>
  <si>
    <t>AAAIMy83LzIwMjYIAAAACjEyLzMxLzIwMjIJAAAAATD7HV4hm3zeCDPlwXijfN4INENJUS5OWVNFOklCTS5JUV9JTkNfRVFVSVRZX0NGLjk5OC4wNy8wMy8yMDI2Li4uVVNELkgBAAAA3rYBAAMAAAAAANMfhyGbfN4IhTHAeKN83gg4Q0lRLk5ZU0U6SUJNLklRX1NUT0NLX0JBU0VEX1RPVEFMLjk5OC4wNy8wMy8yMDI2Li4uVVNELkgBAAAA3rYBAAIAAAAEMTEzNAEIAAAABQAAAAExAQAAAAstMTkwNDg2MDc0NAMAAAADMTYwAgAAAAUyNDAzNAQAAAABMAcAAAAIMy83LzIwMjYIAAAACjEyLzMxLzIwMjMJAAAAATCx+IYhm3zeCEIMwnijfN4IMUNJUS5OWVNFOklCTS5JUV9JTlNfU0VUVExFLjk5OC4wNy8wMy8yMDI2Li4uVVNELkgBAAAA3rYBAAMAAAAAAFNJZiObfN4Ikv/HeKN83ggxQ0lRLk5ZU0U6SUJNLklRX0NVUlJfVEFYRVMuOTk4LjA3LzAzLzIwMjYuLi5VU0QuSAEAAADetgEAAgAAAAQyMjgxAQgAAAAFAAAAATEBAAAACy0xOTA0ODYwNzQ0AwAAAAMxNjACAAAABTM1MzgzBAAAAAEwBwAAAAgzLzcvMjAyNggAAAAKMTIvMzEvMjAyMwkAAAABMCZAMCKbfN4Iw/O2eKN83ghPQ0lRLk5ZU0U6SUJNLklRX0ZJTkFOQ0lOR19PQkxJR19DVVJSRU5UX0VYQ0xfT1BFUl9MRUFTRVMuOTk4LjA3LzAzLzIwMjYuLi5VU0QuSAEAAADetgEAAgAAAAQ2NDI2AQgAAAAFAAAAATEBAAAACy0xOTA0ODYwNzQ0AwAA</t>
  </si>
  <si>
    <t>AAMxNjACAAAABTQ4OTgwBAAAAAEwBwAAAAgzLzcvMjAyNggAAAAKMTIvMzEvMjAyMwkAAAABMLU9WiGbfN4I5kCSeKN83gg5Q0lRLk5ZU0U6SUJNLklRX0NVUlJfRk9SRUlHTl9UQVhFUy45OTguMDcvMDMvMjAyNi4uLlVTRC5IAQAAAN62AQACAAAABDE1OTQBCAAAAAUAAAABMQEAAAALLTE5MDQ4NjA3NDQDAAAAAzE2MAIAAAAEMzAzMAQAAAABMAcAAAAIMy83LzIwMjYIAAAACjEyLzMxLzIwMjMJAAAAATAmQDAim3zeCCg2v3ijfN4INkNJUS5OWVNFOklCTS5JUV9JTlRFUkVTVF9JTkNPTUUuOTk4LjA3LzAzLzIwMjYuLi5VU0QuSAEAAADetgEAAgAAAAM2NzABCAAAAAUAAAABMQEAAAALLTE5MDQ4NjA3NDQDAAAAAzE2MAIAAAADMjEwBAAAAAEwBwAAAAgzLzcvMjAyNggAAAAKMTIvMzEvMjAyMwkAAAABMNcYMCKbfN4Iju2xeKN83gg1Q0lRLk5ZU0U6SUJNLklRX0JBU0lDX0VQU19FWENMLjk5OC4wNy8wMy8yMDI2Li4uVVNELkgBAAAA3rYBAAIAAAAIOC4yNDYxNzUBCAAAAAUAAAABMQEAAAALLTE5MDQ4NjA3NDQDAAAAAzE2MAIAAAAEMzA2NAQAAAABMAcAAAAIMy83LzIwMjYIAAAACjEyLzMxLzIwMjMJAAAAATCocGYjm3zeCJ+TwHijfN4ILENJUS5OWVNFOklCTS5JUV9FQklUREFfTUFSR0lOLjk5Ny4wNy8wMy8yMDI2AQAAAN62AQACAAAABjE3LjgwMQEIAAAABQAAAAExAQAAAAstMTk1ODI4MTA5</t>
  </si>
  <si>
    <t>NgMAAAADMTYwAgAAAAQ0MDQ3BAAAAAEwBwAAAAgzLzcvMjAyNggAAAAKMTIvMzEvMjAyMgkAAAABMOdS+x+bfN4I+aaVeKN83gg5Q0lRLk5ZU0U6SUJNLklRX0RFQlRfRVFVSVZfTkVUX1BCTy45OTcuMDcvMDMvMjAyNi4uLlVTRC5IAQAAAN62AQACAAAABC03MTEBCAAAAAUAAAABMQEAAAALLTE5NTgyODEwOTYDAAAAAzE2MAIAAAAFMjE2NzkEAAAAATAHAAAACDMvNy8yMDI2CAAAAAoxMi8zMS8yMDIyCQAAAAEwXsoDIZt83ggVKp54o3zeCC1DSVEuTllTRTpJQk0uSVFfQ09TVF9CT1JST1dJTkcuOTk3LjA3LzAzLzIwMjYBAAAA3rYBAAIAAAAGMi4yMzcyAQgAAAAFAAAAATEBAAAACy0xOTU4MjgxMDk2AwAAAAMxNjACAAAABTIxNjgxBAAAAAEwBwAAAAgzLzcvMjAyNggAAAAKMTIvMzEvMjAyMgkAAAABMF7KAyGbfN4IHXGTeKN83ghGQ0lRLk5ZU0U6SUJNLklRX0ZBSVJfVkFMVUVfQ0hBTkdFX0lOQ0xfRUFSTklOR1MuOTk3LjA3LzAzLzIwMjYuLi5VU0QuSAEAAADetgEAAwAAAAAAXsoDIZt83ggABpx4o3zeCDxDSVEuTllTRTpJQk0uSVFfVE9UQUxfT1VUU1RBTkRJTkdfRklMSU5HX0RBVEUuOTk3LjA3LzAzLzIwMjYBAAAA3rYBAAIAAAAKOTA3LjEwNTYxMQEEAAAABQAAAAE1AQAAAAstMTk1ODI4MTA5NgIAAAAFMjQxNTMGAAAAATC1PVohm3zeCLkWq3ijfN4ISENJUS5OWVNFOklCTS5JUV9HRU5F</t>
  </si>
  <si>
    <t>UkFMX1BBUlRORVJfTUlOT1JJVFlfSU5URVJFU1QuOTk3LjA3LzAzLzIwMjYuLi5VU0QuSAEAAADetgEAAwAAAAAA8o5aIZt83ggRnpN4o3zeCDJDSVEuTllTRTpJQk0uSVFfUFJFRl9FUVVJVFkuOTk3LjA3LzAzLzIwMjYuLi5VU0QuSAEAAADetgEAAwAAAAAAzAJaIZt83gggEq14o3zeCEFDSVEuTllTRTpJQk0uSVFfQ0hBTkdFX05FVF9XT1JLSU5HX0NBUElUQUwuOTk3LjA3LzAzLzIwMjYuLi5VU0QuSAEAAADetgEAAgAAAAUtMTkyMgEIAAAABQAAAAExAQAAAAstMTk1ODI4MTA5NgMAAAADMTYwAgAAAAQ0NDIxBAAAAAEwBwAAAAgzLzcvMjAyNggAAAAKMTIvMzEvMjAyMgkAAAABMOb2XSGbfN4I1bWjeKN83gg1Q0lRLk5ZU0U6SUJNLklRX0FTU0VUU19MRVZFTF8zLjk5Ny4wNy8wMy8yMDI2Li4uVVNELkgBAAAA3rYBAAMAAAAAAKC2AyGbfN4IChageKN83ggpQ0lRLk5ZU0U6SUJNLklRX0FFLjk5Ny4wNy8wMy8yMDI2Li4uVVNELkgBAAAA3rYBAAIAAAAENzA0NgEIAAAABQAAAAExAQAAAAstMTk1ODI4MTA5NgMAAAADMTYwAgAAAAQxMDE2BAAAAAEwBwAAAAgzLzcvMjAyNggAAAAKMTIvMzEvMjAyMgkAAAABMM9YXiGbfN4IQ0eqeKN83ggtQ0lRLk5ZU0U6SUJNLklRX0NPTU1PTi45OTcuMDcvMDMvMjAyNi4uLlVTRC5IAQAAAN62AQACAAAABTU4MzQzAQgAAAAFAAAAATEBAAAACy0xOTU4MjgxMDk2</t>
  </si>
  <si>
    <t>AwAAAAMxNjACAAAABDExMDMEAAAAATAHAAAACDMvNy8yMDI2CAAAAAoxMi8zMS8yMDIyCQAAAAEwzAJaIZt83gjEAqF4o3zeCDxDSVEuTllTRTpJQk0uSVFfRUJJVEFfRVFfSU5DX0VYQ0xfU0JDLjk5Ny4wNy8wMy8yMDI2Li4uVVNELkgBAAAA3rYBAAIAAAAFMTAyNTYBCAAAAAUAAAABMQEAAAALLTE5NTgyODEwOTYDAAAAAzE2MAIAAAAFMjQxMzIEAAAAATAHAAAACDMvNy8yMDI2CAAAAAoxMi8zMS8yMDIyCQAAAAEw1xgwIpt83gj5ubt4o3zeCDlDSVEuTllTRTpJQk0uSVFfQVNfUkVQT1JURURfRUJJVERBLjk5Ny4wNy8wMy8yMDI2Li4uVVNELkgBAAAA3rYBAAMAAAAAANcYMCKbfN4IYDrIeKN83gg+Q0lRLk5ZU0U6SUJNLklRX0dBSU5fQkFSR0FJTl9BQ1FfU1VQUExFLjk5Ny4wNy8wMy8yMDI2Li4uVVNELkgBAAAA3rYBAAMAAAAAACSOMCKbfN4IleK6eKN83ggrQ0lRLk5ZU0U6SUJNLklRX0FQSUMuOTk4LjA3LzAzLzIwMjYuLi5VU0QuSAEAAADetgEAAwAAAAAAzAJaIZt83gjev5Z4o3zeCDBDSVEuTllTRTpJQk0uSVFfREFfRUJJVERBLjk5OC4wNy8wMy8yMDI2Li4uVVNELkgBAAAA3rYBAAIAAAAEMjgzNgEIAAAABQAAAAExAQAAAAstMTkwNDg2MDc0NAMAAAADMTYwAgAAAAQyMjA2BAAAAAEwBwAAAAgzLzcvMjAyNggAAAAKMTIvMzEvMjAyMwkAAAABMCZAMCKbfN4IQR25eKN83gg+Q0lRLk5Z</t>
  </si>
  <si>
    <t>U0U6SUJNLklRX0RJU1RSSUJVVEFCTEVfQ0FTSF9TSEFSRVNfQkFTSUMuOTk4LjA3LzAzLzIwMjYBAAAA3rYBAAMAAAAAAKhwZiObfN4IwDC7eKN83gg6Q0lRLk5ZU0U6SUJNLklRX09USEVSX1VOVVNVQUxfU1VQUEwuOTk4LjA3LzAzLzIwMjYuLi5VU0QuSAEAAADetgEAAwAAAAAAU0lmI5t83gg84rd4o3zeCCZDSVEuTllTRTpJQk0uSVFfWl9TQ09SRS45OTcuMDcvMDMvMjAyNgEAAADetgEAAgAAAAgyLjk4MzIzOQEIAAAABQAAAAExAQAAAAstMTk1ODI4MTA5NgMAAAADMTYwAgAAAAYxMDAxMjMEAAAAATAHAAAACDMvNy8yMDI2CAAAAAoxMi8zMS8yMDIyCQAAAAEwzWvZH5t83gj5ppV4o3zeCDZDSVEuTllTRTpJQk0uSVFfSU5URVJDT01QQU5ZX0NBLjk5Ny4wNy8wMy8yMDI2Li4uVVNELkgBAAAA3rYBAAMAAAAAAHXxAyGbfN4IiMuNeKN83gg+Q0lRLk5ZU0U6SUJNLklRX0RFUklWQVRJVkVfTElBQl9DVVJSRU5ULjk5Ny4wNy8wMy8yMDI2Li4uVVNELkgBAAAA3rYBAAIAAAADNTQ2AQgAAAAFAAAAATEBAAAACy0xOTU4MjgxMDk2AwAAAAMxNjACAAAABTQwNDE3BAAAAAEwBwAAAAgzLzcvMjAyNggAAAAKMTIvMzEvMjAyMgkAAAABMHXxAyGbfN4IufCXeKN83gg6Q0lRLk5ZU0U6SUJNLklRX1RPVEFMX0RFQlRfRVhDTF9GSU4uOTk3LjA3LzAzLzIwMjYuLi5VU0QuSAEAAADetgEAAgAAAAU1NDAxMwEI</t>
  </si>
  <si>
    <t>AAAABQAAAAExAQAAAAstMTk1ODI4MTA5NgMAAAADMTYwAgAAAAUyMTg2MAQAAAABMAcAAAAIMy83LzIwMjYIAAAACjEyLzMxLzIwMjIJAAAAATB18QMhm3zeCKlKlnijfN4ILkNJUS5OWVNFOklCTS5JUV9UT1RBTF9FTVBMT1lFRVMuOTk3LjA3LzAzLzIwMjYBAAAA3rYBAAIAAAAGMjg4MzAwAF7KAyGbfN4I79udeKN83ggwQ0lRLk5ZU0U6SUJNLklRX0JVSUxESU5HUy45OTcuMDcvMDMvMjAyNi4uLlVTRC5IAQAAAN62AQACAAAABDU2NzgBCAAAAAUAAAABMQEAAAALLTE5NTgyODEwOTYDAAAAAzE2MAIAAAAEMzAyMwQAAAABMAcAAAAIMy83LzIwMjYIAAAACjEyLzMxLzIwMjIJAAAAATC7Z1ohm3zeCO/bnXijfN4INUNJUS5OWVNFOklCTS5JUV9PVEhFUl9DTF9TVVBQTC45OTcuMDcvMDMvMjAyNi4uLlVTRC5IAQAAAN62AQACAAAAAzU0NgEIAAAABQAAAAExAQAAAAstMTk1ODI4MTA5NgMAAAADMTYwAgAAAAQxMDU3BAAAAAEwBwAAAAgzLzcvMjAyNggAAAAKMTIvMzEvMjAyMgkAAAABMM9YXiGbfN4IQyeUeKN83ggrQ0lRLk5ZU0U6SUJNLklRX0FQSUMuOTk3LjA3LzAzLzIwMjYuLi5VU0QuSAEAAADetgEAAwAAAAAAzAJaIZt83giDyZd4o3zeCC9DSVEuTllTRTpJQk0uSVFfQ0ZfU0hBUkUuOTk3LjA3LzAzLzIwMjYuLi5VU0QuSAEAAADetgEAAgAAAAg5LjM3NTU3OQEIAAAABQAAAAExAQAAAAstMTk1</t>
  </si>
  <si>
    <t>ODI4MTA5NgMAAAADMTYwAgAAAAU0MzkyMwQAAAABMAcAAAAIMy83LzIwMjYIAAAACjEyLzMxLzIwMjIJAAAAATD7HV4hm3zeCIVBonijfN4IK0NJUS5OWVNFOklCTS5JUV9OUFBFLjk5Ny4wNy8wMy8yMDI2Li4uVVNELkgBAAAA3rYBAAIAAAAEODIxMgEIAAAABQAAAAExAQAAAAstMTk1ODI4MTA5NgMAAAADMTYwAgAAAAQxMDA0BAAAAAEwBwAAAAgzLzcvMjAyNggAAAAKMTIvMzEvMjAyMgkAAAABMPsdXiGbfN4IoSudeKN83gg/Q0lRLk5ZU0U6SUJNLklRX0lNUFVUX09QRVJfTEVBU0VfSU5UX0VYUC45OTcuMDcvMDMvMjAyNi4uLlVTRC5IAQAAAN62AQACAAAACjIyMy4xODMwNzIBCAAAAAUAAAABMQEAAAALLTE5NTgyODEwOTYDAAAAAzE2MAIAAAAFMjE2NzIEAAAAATAHAAAACDMvNy8yMDI2CAAAAAoxMi8zMS8yMDIyCQAAAAEwJI4wIpt83gjWyqF4o3zeCEhDSVEuTllTRTpJQk0uSVFfTE9OR19URVJNX0RFQlRfUkVQQUlEX0VYQ0xfTEVBU0VTLjk5Ny4wNy8wMy8yMDI2Li4uVVNELkgBAAAA3rYBAAIAAAAFLTY4MDABCAAAAAUAAAABMQEAAAALLTE5NTgyODEwOTYDAAAAAzE2MAIAAAAFNDg5ODQEAAAAATAHAAAACDMvNy8yMDI2CAAAAAoxMi8zMS8yMDIyCQAAAAEw+x1eIZt83giIKaF4o3zeCDxDSVEuTllTRTpJQk0uSVFfVE9UQUxfUkVWX0FTX1JFUE9SVEVELjk5Ny4wNy8wMy8yMDI2Li4uVVNE</t>
  </si>
  <si>
    <t>LkgBAAAA3rYBAAIAAAAFNjA1MzABCAAAAAUAAAABMQEAAAALLTE5NTgyODEwOTYDAAAAAzE2MAIAAAADMzM5BAAAAAEwBwAAAAgzLzcvMjAyNggAAAAKMTIvMzEvMjAyMgkAAAABMNcYMCKbfN4I6Ue6eKN83ggyQ0lRLk5ZU0U6SUJNLklRX0lOVF9FWFBfTFRELjk5Ny4wNy8wMy8yMDI2Li4uVVNELkgBAAAA3rYBAAMAAAAAACZAMCKbfN4I6fGheKN83gg+Q0lRLk5ZU0U6SUJNLklRX1JFU1RSX1NUT0NLX0NPTVBfUFJFVEFYLjk5Ny4wNy8wMy8yMDI2Li4uVVNELkgBAAAA3rYBAAMAAAAAALH4hiGbfN4IGHe0eKN83ghGQ0lRLk5ZU0U6SUJNLklRX0RJU1RSSUJVVEFCTEVfQ0FTSF9TVEFOREFSRElaRUQuOTk3LjA3LzAzLzIwMjYuLi5VU0QuSAEAAADetgEAAwAAAAAAJkAwIpt83gjp8aF4o3zeCDtDSVEuTllTRTpJQk0uSVFfU1RPQ0tfQkFTRURfQ09NUF9UQVguOTk3LjA3LzAzLzIwMjYuLi5VU0QuSAEAAADetgEAAgAAAAQtMjQ5ALH4hiGbfN4IyaOheKN83gg7Q0lRLk5ZU0U6SUJNLklRX0lNUEFJUk1FTlRfR1dfU1VQUExFLjk5Ny4wNy8wMy8yMDI2Li4uVVNELkgBAAAA3rYBAAMAAAAAACSOMCKbfN4IMqLEeKN83gg1Q0lRLk5ZU0U6SUJNLklRX01JU0NfQURKVVNUX0NGLjk5Ny4wNy8wMy8yMDI2Li4uVVNELkgBAAAA3rYBAAMAAAAAAPBdhyGbfN4I7YugeKN83ggxQ0lRLk5ZU0U6SUJNLklRX1RP</t>
  </si>
  <si>
    <t>VEFMX0xJQUIuOTk3LjA3LzAzLzIwMjYuLi5VU0QuSAEAAADetgEAAgAAAAYxMDUyMjIBCAAAAAUAAAABMQEAAAALLTE5NTgyODEwOTYDAAAAAzE2MAIAAAAEMTI3NgQAAAABMAcAAAAIMy83LzIwMjYIAAAACjEyLzMxLzIwMjIJAAAAATDMAlohm3zeCKFqmnijfN4IKUNJUS5OWVNFOklCTS5JUV9BUi45OTcuMDcvMDMvMjAyNi4uLlVTRC5IAQAAAN62AQACAAAABDcwMDUBCAAAAAUAAAABMQEAAAALLTE5NTgyODEwOTYDAAAAAzE2MAIAAAAEMTAyMQQAAAABMAcAAAAIMy83LzIwMjYIAAAACjEyLzMxLzIwMjIJAAAAATD7HV4hm3zeCNW1o3ijfN4IOUNJUS5OWVNFOklCTS5JUV9ESVNUUklCVVRBQkxFX0NBU0guOTk3LjA3LzAzLzIwMjYuLi5VU0QuSAEAAADetgEAAwAAAAAAJkAwIpt83gifE7V4o3zeCCxDSVEuTllTRTpJQk0uSVFfRklMSU5HREFURV9JUy45OTcuMDcvMDMvMjAyNgEAAADetgEABQAAAAoyNS8wMi8yMDI1AKhwZiObfN4I3L65eKN83ggqQ0lRLk5ZU0U6SUJNLklRX0VCVC45OTcuMDcvMDMvMjAyNi4uLlVTRC5IAQAAAN62AQACAAAABDExNTYBCAAAAAUAAAABMQEAAAALLTE5NTgyODEwOTYDAAAAAzE2MAIAAAADMTM5BAAAAAEwBwAAAAgzLzcvMjAyNggAAAAKMTIvMzEvMjAyMgkAAAABMFNJZiObfN4I8rjCeKN83ggyQ0lRLk5ZU0U6SUJNLklRX0NBU0hfSU5WRVNULjk5Ny4wNy8wMy8y</t>
  </si>
  <si>
    <t>MDI2Li4uVVNELkgBAAAA3rYBAAIAAAAFLTQyMDIBCAAAAAUAAAABMQEAAAALLTE5NTgyODEwOTYDAAAAAzE2MAIAAAAEMjAwNQQAAAABMAcAAAAIMy83LzIwMjYIAAAACjEyLzMxLzIwMjIJAAAAATCkNochm3zeCGSyn3ijfN4IPUNJUS5OWVNFOklCTS5JUV9PVEhFUl9JTlZFU1RfQUNUX1NVUFBMLjk5Ny4wNy8wMy8yMDI2Li4uVVNELkgBAAAA3rYBAAMAAAAAAKQ2hyGbfN4I9JaqeKN83gg2Q0lRLk5ZU0U6SUJNLklRX0dBSU5fSU5WRVNUX1JFVi45OTcuMDcvMDMvMjAyNi4uLlVTRC5IAQAAAN62AQADAAAAAABNFWYjm3zeCOIgunijfN4INENJUS5OWVNFOklCTS5JUV9QUkVfT1BFTl9DT1NULjk5Ny4wNy8wMy8yMDI2Li4uVVNELkgBAAAA3rYBAAMAAAAAAE0VZiObfN4IiOu/eKN83ggxQ0lRLk5ZU0U6SUJNLklRX0NBU0hfU0hBUkUuOTk3LjA3LzAzLzIwMjYuLi5VU0QuSAEAAADetgEAAgAAAAc4LjcwMzMxAQgAAAAFAAAAATEBAAAACy0xOTU4MjgxMDk2AwAAAAMxNjACAAAABDQzODEEAAAAATAHAAAACDMvNy8yMDI2CAAAAAoxMi8zMS8yMDIyCQAAAAEwx1NaIZt83giOZZF4o3zeCCtDSVEuTllTRTpJQk0uSVFfQkFTSUNfV0VJR0hULjk5Ny4wNy8wMy8yMDI2AQAAAN62AQACAAAACTkwMi42NjQxOQCocGYjm3zeCDG7t3ijfN4IOENJUS5OWVNFOklCTS5JUV9TVE9DS19CQVNFRF9PVEhFUi45OTcu</t>
  </si>
  <si>
    <t>MDcvMDMvMjAyNi4uLlVTRC5IAQAAAN62AQADAAAAAACx+IYhm3zeCMmjoXijfN4IKUNJUS5OWVNFOklCTS5JUV9HVy45OTcuMDcvMDMvMjAyNi4uLlVTRC5IAQAAAN62AQACAAAABTU1OTQ5AQgAAAAFAAAAATEBAAAACy0xOTU4MjgxMDk2AwAAAAMxNjACAAAABDExNzEEAAAAATAHAAAACDMvNy8yMDI2CAAAAAoxMi8zMS8yMDIyCQAAAAEwz1heIZt83giEYK14o3zeCCtDSVEuTllTRTpJQk0uSVFfUEFZT1VUX1JBVElPLjk5Ny4wNy8wMy8yMDI2AQAAAN62AQACAAAACDM2Mi45MDQyAQgAAAAFAAAAATEBAAAACy0xOTU4MjgxMDk2AwAAAAMxNjACAAAABDQzNzcEAAAAATAHAAAACDMvNy8yMDI2CAAAAAoxMi8zMS8yMDIyCQAAAAEwHWcwIpt83gjiILp4o3zeCC1DSVEuTllTRTpJQk0uSVFfTUVSR0VSLjk5Ny4wNy8wMy8yMDI2Li4uVVNELkgBAAAA3rYBAAMAAAAAAFNJZiObfN4IleK6eKN83gg4Q0lRLk5ZU0U6SUJNLklRX0NBU0hfVEFYRVNfSU5WRVNULjk5Ny4wNy8wMy8yMDI2Li4uVVNELkgBAAAA3rYBAAMAAAAAAOb2XSGbfN4IA022eKN83ghEQ0lRLk5ZU0U6SUJNLklRX1JVQV9PUEVSQVRJTkdfTEVBU0VfQUNDVU1fREVQLjk5Ny4wNy8wMy8yMDI2Li4uVVNELkgBAAAA3rYBAAMAAAAAAMwCWiGbfN4IdEOaeKN83ggzQ0lRLk5ZU0U6SUJNLklRX09USEVSX1JFTlRBTC45OTcuMDcvMDMvMjAyNi4u</t>
  </si>
  <si>
    <t>LlVTRC5IAQAAAN62AQADAAAAAAAdZzAim3zeCBh3tHijfN4INENJUS5OWVNFOklCTS5JUV9JTkNfRVFVSVRZX0NGLjk5Ny4wNy8wMy8yMDI2Li4uVVNELkgBAAAA3rYBAAMAAAAAANMfhyGbfN4ILb7BeKN83ggvQ0lRLk5ZU0U6SUJNLklRX1NPRlRXQVJFLjk5OC4wNy8wMy8yMDI2Li4uVVNELkgBAAAA3rYBAAMAAAAAALtnWiGbfN4I+9yPeKN83gg1Q0lRLk5ZU0U6SUJNLklRX1NUT0NLX0JBU0VEX1JELjk5OC4wNy8wMy8yMDI2Li4uVVNELkgBAAAA3rYBAAIAAAADMzI4AQgAAAAFAAAAATEBAAAACy0xOTA0ODYwNzQ0AwAAAAMxNjACAAAABTIyNjc4BAAAAAEwBwAAAAgzLzcvMjAyNggAAAAKMTIvMzEvMjAyMwkAAAABMCSOMCKbfN4IzfCmeKN83gg+Q0lRLk5ZU0U6SUJNLklRX1JFU1RSX1NUT0NLX0NPTVBfUFJFVEFYLjk5OC4wNy8wMy8yMDI2Li4uVVNELkgBAAAA3rYBAAMAAAAAALH4hiGbfN4IvMmmeKN83ggpQ0lRLk5ZU0U6SUJNLklRX0dQLjk5OC4wNy8wMy8yMDI2Li4uVVNELkgBAAAA3rYBAAIAAAAFMzQzMDABCAAAAAUAAAABMQEAAAALLTE5MDQ4NjA3NDQDAAAAAzE2MAIAAAACMTAEAAAAATAHAAAACDMvNy8yMDI2CAAAAAoxMi8zMS8yMDIzCQAAAAEwTRVmI5t83gg14rh4o3zeCChDSVEuTllTRTpJQk0uSVFfTklfTUFSR0lOLjk5Ny4wNy8wMy8yMDI2AQAAAN62AQACAAAABjIuNzA3NwEI</t>
  </si>
  <si>
    <t>AAAABQAAAAExAQAAAAstMTk1ODI4MTA5NgMAAAADMTYwAgAAAAQ0MDk0BAAAAAEwBwAAAAgzLzcvMjAyNggAAAAKMTIvMzEvMjAyMgkAAAABMOdS+x+bfN4IWe+QeKN83ggtQ0lRLk5ZU0U6SUJNLklRX1JFU1RBVEVNRU5UX0JTLjk5Ny4wNy8wMy8yMDI2AQAAAN62AQADAAAAAk5DAJ8YBCGbfN4Iz7SdeKN83ghCQ0lRLk5ZU0U6SUJNLklRX1JFU1RSSUNURURfQ0FTSF9OT05fQ1VSUkVOVC45OTcuMDcvMDMvMjAyNi4uLlVTRC5IAQAAAN62AQADAAAAAABeygMhm3zeCNVvqnijfN4IMkNJUS5OWVNFOklCTS5JUV9QUkVQQUlEX0VYUC45OTcuMDcvMDMvMjAyNi4uLlVTRC5IAQAAAN62AQACAAAABDE4NzYBCAAAAAUAAAABMQEAAAALLTE5NTgyODEwOTYDAAAAAzE2MAIAAAAEMTIxMgQAAAABMAcAAAAIMy83LzIwMjYIAAAACjEyLzMxLzIwMjIJAAAAATD7HV4hm3zeCBG1p3ijfN4ILkNJUS5OWVNFOklCTS5JUV9MVF9ERUJULjk5Ny4wNy8wMy8yMDI2Li4uVVNELkgBAAAA3rYBAAIAAAAFNDYwMjUBCAAAAAUAAAABMQEAAAALLTE5NTgyODEwOTYDAAAAAzE2MAIAAAAEMTA0OQQAAAABMAcAAAAIMy83LzIwMjYIAAAACjEyLzMxLzIwMjIJAAAAATDPWF4hm3zeCKodlXijfN4IQkNJUS5OWVNFOklCTS5JUV9UT1RBTF9ERUJUX0VYQ0xfT1BFUl9MRUFTRVMuOTk3LjA3LzAzLzIwMjYuLi5VU0QuSAEAAADetgEA</t>
  </si>
  <si>
    <t>AgAAAAU1MDk0OQEIAAAABQAAAAExAQAAAAstMTk1ODI4MTA5NgMAAAADMTYwAgAAAAU0ODk4MgQAAAABMAcAAAAIMy83LzIwMjYIAAAACjEyLzMxLzIwMjIJAAAAATC1PVohm3zeCAv1lXijfN4IKUNJUS5OWVNFOklCTS5JUV9BUC45OTcuMDcvMDMvMjAyNi4uLlVTRC5IAQAAAN62AQACAAAABDQwNTEBCAAAAAUAAAABMQEAAAALLTE5NTgyODEwOTYDAAAAAzE2MAIAAAAEMTAxOAQAAAABMAcAAAAIMy83LzIwMjYIAAAACjEyLzMxLzIwMjIJAAAAATDPWF4hm3zeCFJSkHijfN4INkNJUS5OWVNFOklCTS5JUV9MT0FOU19SRUNFSVZfTFQuOTk3LjA3LzAzLzIwMjYuLi5VU0QuSAEAAADetgEAAwAAAAAAz1heIZt83gjev5Z4o3zeCC5DSVEuTllTRTpJQk0uSVFfUEVSSU9ETEVOR1RIX0NGLjk5Ny4wNy8wMy8yMDI2AQAAAN62AQABAAAAAjEyAPBdhyGbfN4IZNiweKN83gg4Q0lRLk5ZU0U6SUJNLklRX1RPVEFMX0RFQlRfUkVQQUlELjk5Ny4wNy8wMy8yMDI2Li4uVVNELkgBAAAA3rYBAAIAAAAFLTY4MDABCAAAAAUAAAABMQEAAAALLTE5NTgyODEwOTYDAAAAAzE2MAIAAAAEMjE2NgQAAAABMAcAAAAIMy83LzIwMjYIAAAACjEyLzMxLzIwMjIJAAAAATCkNochm3zeCAraq3ijfN4IQENJUS5OWVNFOklCTS5JUV9OT05SRUNVUlJJTkdfSU5DT01FX1RBWEVTLjk5Ny4wNy8wMy8yMDI2Li4uVVNELkgBAAAA3rYB</t>
  </si>
  <si>
    <t>AAMAAAAAACZAMCKbfN4I6fGheKN83gg+Q0lRLk5ZU0U6SUJNLklRX0RJU1RSSUJVVEFCTEVfQ0FTSF9TSEFSRVNfQkFTSUMuOTk3LjA3LzAzLzIwMjYBAAAA3rYBAAMAAAAAAKhwZiObfN4I0w6/eKN83ggyQ0lRLk5ZU0U6SUJNLklRX0VCSVRfRVFfSU5DLjk5Ny4wNy8wMy8yMDI2Li4uVVNELkgBAAAA3rYBAAIAAAAENzUyMQEIAAAABQAAAAExAQAAAAstMTk1ODI4MTA5NgMAAAADMTYwAgAAAAUyMTY3NQQAAAABMAcAAAAIMy83LzIwMjYIAAAACjEyLzMxLzIwMjIJAAAAATCrl2Yjm3zeCNSCunijfN4IK0NJUS5OWVNFOklCTS5JUV9ESUxVVF9XRUlHSFQuOTk3LjA3LzAzLzIwMjYBAAAA3rYBAAIAAAAKOTEyLjI2OTA2MgCocGYjm3zeCFwAxXijfN4IOkNJUS5OWVNFOklCTS5JUV9DVVJSX0RPTUVTVElDX1RBWEVTLjk5Ny4wNy8wMy8yMDI2Li4uVVNELkgBAAAA3rYBAAIAAAADNTc1AQgAAAAFAAAAATEBAAAACy0xOTU4MjgxMDk2AwAAAAMxNjACAAAABDMwMjcEAAAAATAHAAAACDMvNy8yMDI2CAAAAAoxMi8zMS8yMDIyCQAAAAEwJkAwIpt83ghBu7p4o3zeCDVDSVEuTllTRTpJQk0uSVFfTkVUX1JFTlRBTF9FWFAuOTk3LjA3LzAzLzIwMjYuLi5VU0QuSAEAAADetgEAAwAAAAAAHWcwIpt83gi/6a14o3zeCDBDSVEuTllTRTpJQk0uSVFfTUFDSElORVJZLjk5Ny4wNy8wMy8yMDI2Li4uVVNELkgBAAAA</t>
  </si>
  <si>
    <t>3rYBAAIAAAAFMTI4MDQBCAAAAAUAAAABMQEAAAALLTE5NTgyODEwOTYDAAAAAzE2MAIAAAAEMzExNAQAAAABMAcAAAAIMy83LzIwMjYIAAAACjEyLzMxLzIwMjIJAAAAATC7Z1ohm3zeCHSXl3ijfN4IKkNJUS5OWVNFOklCTS5JUV9DSVAuOTk3LjA3LzAzLzIwMjYuLi5VU0QuSAEAAADetgEAAwAAAAAAu2daIZt83ggL9ZV4o3zeCDZDSVEuTllTRTpJQk0uSVFfRklOX0RJVl9ERUJUX0xULjk5Ny4wNy8wMy8yMDI2Li4uVVNELkgBAAAA3rYBAAMAAAAAABqAXiGbfN4IlD2geKN83ggoQ0lRLk5ZU0U6SUJNLklRX0ZVTExfVElNRS45OTcuMDcvMDMvMjAyNgEAAADetgEAAgAAAAYyODgzMDAAXsoDIZt83gipSpZ4o3zeCDpDSVEuTllTRTpJQk0uSVFfTk9OQ0FTSF9QRU5TSU9OX0VYUC45OTcuMDcvMDMvMjAyNi4uLlVTRC5IAQAAAN62AQACAAAABDY0NTYBCAAAAAUAAAABMQEAAAALLTE5NTgyODEwOTYDAAAAAzE2MAIAAAAFMjE2NzgEAAAAATAHAAAACDMvNy8yMDI2CAAAAAoxMi8zMS8yMDIyCQAAAAEwJkAwIpt83gjKxrN4o3zeCDpDSVEuTllTRTpJQk0uSVFfSU5URVJFU1RfSU5WRVNUX0lOQy45OTcuMDcvMDMvMjAyNi4uLlVTRC5IAQAAAN62AQACAAAAAzE2MgEIAAAABQAAAAExAQAAAAstMTk1ODI4MTA5NgMAAAADMTYwAgAAAAI2NQQAAAABMAcAAAAIMy83LzIwMjYIAAAACjEyLzMxLzIwMjIJAAAA</t>
  </si>
  <si>
    <t>ATBTSWYjm3zeCC2+wXijfN4IL0NJUS5OWVNFOklCTS5JUV9FQlRfRVhDTC45OTcuMDcvMDMvMjAyNi4uLlVTRC5IAQAAAN62AQACAAAABDcwNzABCAAAAAUAAAABMQEAAAALLTE5NTgyODEwOTYDAAAAAzE2MAIAAAABNAQAAAABMAcAAAAIMy83LzIwMjYIAAAACjEyLzMxLzIwMjIJAAAAATBTSWYjm3zeCBUwwXijfN4INkNJUS5OWVNFOklCTS5JUV9JTlRFUkVTVF9JTkNPTUUuOTk3LjA3LzAzLzIwMjYuLi5VU0QuSAEAAADetgEAAgAAAAMxNjIBCAAAAAUAAAABMQEAAAALLTE5NTgyODEwOTYDAAAAAzE2MAIAAAADMjEwBAAAAAEwBwAAAAgzLzcvMjAyNggAAAAKMTIvMzEvMjAyMgkAAAABMNcYMCKbfN4IxQKzeKN83ggvQ0lRLk5ZU0U6SUJNLklRX05FVF9ERUJULjk5Ny4wNy8wMy8yMDI2Li4uVVNELkgBAAAA3rYBAAIAAAAFNDUyNzUBCAAAAAUAAAABMQEAAAALLTE5NTgyODEwOTYDAAAAAzE2MAIAAAAENDM2NAQAAAABMAcAAAAIMy83LzIwMjYIAAAACjEyLzMxLzIwMjIJAAAAATDHU1ohm3zeCO5bqXijfN4IPkNJUS5OWVNFOklCTS5JUV9SVUFfT1BFUkFUSU5HX0xFQVNFX05FVC45OTcuMDcvMDMvMjAyNi4uLlVTRC5IAQAAAN62AQADAAAAAADMAlohm3zeCBBoknijfN4IO0NJUS5OWVNFOklCTS5JUV9NSU5PUklUWV9JTlRFUkVTVF9DRi45OTcuMDcvMDMvMjAyNi4uLlVTRC5IAQAAAN62AQADAAAA</t>
  </si>
  <si>
    <t>AADTH4chm3zeCMmjoXijfN4IK0NJUS5OWVNFOklCTS5JUV9HUFBFLjk5Ny4wNy8wMy8yMDI2Li4uVVNELkgBAAAA3rYBAAIAAAAFMjE1NzMBCAAAAAUAAAABMQEAAAALLTE5NTgyODEwOTYDAAAAAzE2MAIAAAAEMTE2OQQAAAABMAcAAAAIMy83LzIwMjYIAAAACjEyLzMxLzIwMjIJAAAAATD7HV4hm3zeCIgpoXijfN4IL0NJUS5OWVNFOklCTS5JUV9CVl9TSEFSRS45OTcuMDcvMDMvMjAyNi4uLlVTRC5IAQAAAN62AQACAAAACTI0LjIxODI5MQEIAAAABQAAAAExAQAAAAstMTk1ODI4MTA5NgMAAAADMTYwAgAAAAQ0MDIwBAAAAAEwBwAAAAgzLzcvMjAyNggAAAAKMTIvMzEvMjAyMgkAAAABMLU9WiGbfN4IdEOaeKN83gg2Q0lRLk5ZU0U6SUJNLklRX05FVF9ERUJUX0lTU1VFRC45OTcuMDcvMDMvMjAyNi4uLlVTRC5IAQAAAN62AQACAAAABDEyMjEBCAAAAAUAAAABMQEAAAALLTE5NTgyODEwOTYDAAAAAzE2MAIAAAAEMjAwMwQAAAABMAcAAAAIMy83LzIwMjYIAAAACjEyLzMxLzIwMjIJAAAAATD7HV4hm3zeCNfQqHijfN4IL0NJUS5OWVNFOklCTS5JUV9UT1RBTF9DQS45OTcuMDcvMDMvMjAyNi4uLlVTRC5IAQAAAN62AQACAAAABTI5MTE4AQgAAAAFAAAAATEBAAAACy0xOTU4MjgxMDk2AwAAAAMxNjACAAAABDEwMDgEAAAAATAHAAAACDMvNy8yMDI2CAAAAAoxMi8zMS8yMDIyCQAAAAEw+x1eIZt83gjY</t>
  </si>
  <si>
    <t>ibV4o3zeCDRDSVEuTllTRTpJQk0uSVFfU0FMRV9JTlRBTl9DRi45OTcuMDcvMDMvMjAyNi4uLlVTRC5IAQAAAN62AQACAAAABC02MjYBCAAAAAUAAAABMQEAAAALLTE5NTgyODEwOTYDAAAAAzE2MAIAAAAEMjAyOQQAAAABMAcAAAAIMy83LzIwMjYIAAAACjEyLzMxLzIwMjIJAAAAATCkNochm3zeCIy0xnijfN4INkNJUS5OWVNFOklCTS5JUV9HQUlOX0FTU0VUU19SRVYuOTk3LjA3LzAzLzIwMjYuLi5VU0QuSAEAAADetgEAAwAAAAAATRVmI5t83ghfQMR4o3zeCCtDSVEuTllTRTpJQk0uSVFfQ0FMQ19UWVBFX0lTLjk5Ny4wNy8wMy8yMDI2AQAAAN62AQADAAAAA1JFUAAdZzAim3zeCMrGs3ijfN4INUNJUS5OWVNFOklCTS5JUV9ESUxVVF9FUFNfTk9STS45OTcuMDcvMDMvMjAyNi4uLlVTRC5IAQAAAN62AQACAAAACDQuODQzNjkxAQgAAAAFAAAAATEBAAAACy0xOTU4MjgxMDk2AwAAAAMxNjACAAAABDQzODAEAAAAATAHAAAACDMvNy8yMDI2CAAAAAoxMi8zMS8yMDIyCQAAAAEwqHBmI5t83ghJOsZ4o3zeCC9DSVEuTllTRTpJQk0uSVFfTE9BTlNfQ0YuOTk3LjA3LzAzLzIwMjYuLi5VU0QuSAEAAADetgEAAwAAAAAA0x+HIZt83ggreLF4o3zeCCtDSVEuTllTRTpJQk0uSVFfQ09HUy45OTcuMDcvMDMvMjAyNi4uLlVTRC5IAQAAAN62AQACAAAABTI3NDM2AQgAAAAFAAAAATEBAAAACy0xOTU4MjgxMDk2</t>
  </si>
  <si>
    <t>AwAAAAMxNjACAAAAAjM0BAAAAAEwBwAAAAgzLzcvMjAyNggAAAAKMTIvMzEvMjAyMgkAAAABME0VZiObfN4I6LrAeKN83gg5Q0lRLk5ZU0U6SUJNLklRX0FTU0VUX1dSSVRFRE9XTl9DRi45OTcuMDcvMDMvMjAyNi4uLlVTRC5IAQAAAN62AQADAAAAAADTH4chm3zeCP8vqHijfN4INUNJUS5OWVNFOklCTS5JUV9TUEVDSUFMX0RJVl9DRi45OTcuMDcvMDMvMjAyNi4uLlVTRC5IAQAAAN62AQADAAAAAADwXYchm3zeCN8IqHijfN4IOkNJUS5OWVNFOklCTS5JUV9TQUxFX1JFQUxfRVNUQVRFX0NGLjk5Ny4wNy8wMy8yMDI2Li4uVVNELkgBAAAA3rYBAAMAAAAAAKQ2hyGbfN4IlyiseKN83ggpQ0lRLk5ZU0U6SUJNLklRX0ZYLjk5Ny4wNy8wMy8yMDI2Li4uVVNELkgBAAAA3rYBAAIAAAAELTI0NAEIAAAABQAAAAExAQAAAAstMTk1ODI4MTA5NgMAAAADMTYwAgAAAAQyMTQ0BAAAAAEwBwAAAAgzLzcvMjAyNggAAAAKMTIvMzEvMjAyMgkAAAABMPBdhyGbfN4IxT2reKN83ggyQ0lRLk5ZU0U6SUJNLklRX09USEVSX0FNT1JULjk5Ny4wNy8wMy8yMDI2Li4uVVNELkgBAAAA3rYBAAIAAAADNjQ4AQgAAAAFAAAAATEBAAAACy0xOTU4MjgxMDk2AwAAAAMxNjACAAAABDIwMTQEAAAAATAHAAAACDMvNy8yMDI2CAAAAAoxMi8zMS8yMDIyCQAAAAEw0x+HIZt83gjhZKt4o3zeCDhDSVEuTllTRTpJQk0uSVFfTkVUX1JF</t>
  </si>
  <si>
    <t>TlRBTF9FWFBfRk4uOTk3LjA3LzAzLzIwMjYuLi5VU0QuSAEAAADetgEAAgAAAAQxMjQ3AQgAAAAFAAAAATEBAAAACy0xOTU4MjgxMDk2AwAAAAMxNjACAAAABDMxNzAEAAAAATAHAAAACDMvNy8yMDI2CAAAAAoxMi8zMS8yMDIyCQAAAAEwHWcwIpt83gjWyqF4o3zeCDlDSVEuTllTRTpJQk0uSVFfU1RPQ0tfT1BUSU9OU19DT01QLjk5Ny4wNy8wMy8yMDI2Li4uVVNELkgBAAAA3rYBAAMAAAAAALH4hiGbfN4IyaOheKN83ggyQ0lRLk5ZU0U6SUJNLklRX1NUT0NLX0JBU0VELjk5Ny4wNy8wMy8yMDI2Li4uVVNELkgBAAAA3rYBAAMAAAAAAE0VZiObfN4IgI3GeKN83ghNQ0lRLk5ZU0U6SUJNLklRX0xJUVVJREFUSU9OX1ZBTFVFX1BSRUZFUlJFRF9OT05fUkVERUVNLjk5Ny4wNy8wMy8yMDI2Li4uVVNELkgBAAAA3rYBAAMAAAAAAJ+PAyGbfN4IaqiUeKN83gg3Q0lRLk5ZU0U6SUJNLklRX1RPVEFMX09USEVSX09QRVIuOTk3LjA3LzAzLzIwMjYuLi5VU0QuSAEAAADetgEAAgAAAAUyNTE2NwEIAAAABQAAAAExAQAAAAstMTk1ODI4MTA5NgMAAAADMTYwAgAAAAMzODAEAAAAATAHAAAACDMvNy8yMDI2CAAAAAoxMi8zMS8yMDIyCQAAAAEwTRVmI5t83ggoQsN4o3zeCCxDSVEuTllTRTpJQk0uSVFfTklfQ0YuOTk3LjA3LzAzLzIwMjYuLi5VU0QuSAEAAADetgEAAgAAAAQxNjM5AQgAAAAFAAAAATEBAAAACy0x</t>
  </si>
  <si>
    <t>OTU4MjgxMDk2AwAAAAMxNjACAAAABDIxNTAEAAAAATAHAAAACDMvNy8yMDI2CAAAAAoxMi8zMS8yMDIyCQAAAAEwsfiGIZt83gjJo6F4o3zeCDFDSVEuTllTRTpJQk0uSVFfVE9UQUxfTElBQi45OTguMDcvMDMvMjAyNi4uLlVTRC5IAQAAAN62AQACAAAABjExMjYyOAEIAAAABQAAAAExAQAAAAstMTkwNDg2MDc0NAMAAAADMTYwAgAAAAQxMjc2BAAAAAEwBwAAAAgzLzcvMjAyNggAAAAKMTIvMzEvMjAyMwkAAAABMMwCWiGbfN4IW32ZeKN83gg6Q0lRLk5ZU0U6SUJNLklRX1RPVEFMX0NPTU1PTl9FUVVJVFkuOTk4LjA3LzAzLzIwMjYuLi5VU0QuSAEAAADetgEAAgAAAAUyMjUzMwEIAAAABQAAAAExAQAAAAstMTkwNDg2MDc0NAMAAAADMTYwAgAAAAQxMDA2BAAAAAEwBwAAAAgzLzcvMjAyNggAAAAKMTIvMzEvMjAyMwkAAAABMMwCWiGbfN4IW32ZeKN83ggpQ0lRLk5ZU0U6SUJNLklRX05JLjk5OC4wNy8wMy8yMDI2Li4uVVNELkgBAAAA3rYBAAIAAAAENzUwMgEIAAAABQAAAAExAQAAAAstMTkwNDg2MDc0NAMAAAADMTYwAgAAAAIxNQQAAAABMAcAAAAIMy83LzIwMjYIAAAACjEyLzMxLzIwMjMJAAAAATBTSWYjm3zeCPK4wnijfN4IMkNJUS5OWVNFOklCTS5JUV9FQklUX0VRX0lOQy45OTguMDcvMDMvMjAyNi4uLlVTRC5IAQAAAN62AQACAAAABDk0MjEBCAAAAAUAAAABMQEAAAALLTE5MDQ4NjA3NDQD</t>
  </si>
  <si>
    <t>AAAAAzE2MAIAAAAFMjE2NzUEAAAAATAHAAAACDMvNy8yMDI2CAAAAAoxMi8zMS8yMDIzCQAAAAEwq5dmI5t83giSPbN4o3zeCEBDSVEuTllTRTpJQk0uSVFfU1RPQ0tfQkFTRURfRVhQTE9SRV9EUklMTC45OTguMDcvMDMvMjAyNi4uLlVTRC5IAQAAAN62AQADAAAAAACx+IYhm3zeCM3wpnijfN4IR0NJUS5OWVNFOklCTS5JUV9UT1RBTF9ERUJUX0VCSVREQV9FWENMX09QRVJfTEVBU0VTX0NBUEVYLjk5Ny4wNy8wMy8yMDI2AQAAAN62AQACAAAACDUuNzI4MzkxAQgAAAAFAAAAATEBAAAACy0xOTU4MjgxMDk2AwAAAAMxNjACAAAABTQ5MTgzBAAAAAEwBwAAAAgzLzcvMjAyNggAAAAKMTIvMzEvMjAyMgkAAAABMM1r2R+bfN4IC9+beKN83ggyQ0lRLk5ZU0U6SUJNLklRX0VCSVRfMVlSX0FOTl9HUk9XVEguOTk3LjA3LzAzLzIwMjYBAAAA3rYBAAIAAAAHMzQuNzEyNQEIAAAABQAAAAExAQAAAAstMTk1ODI4MTA5NgMAAAADMTYwAgAAAAQ0MTk3BAAAAAEwBwAAAAgzLzcvMjAyNggAAAAKMTIvMzEvMjAyMgkAAAABMM1r2R+bfN4IJhafeKN83gg6Q0lRLk5ZU0U6SUJNLklRX1NUX0RFQlRfREVSSVZBVElWRVMuOTk3LjA3LzAzLzIwMjYuLi5VU0QuSAEAAADetgEAAwAAAAAAdfEDIZt83ghqqJR4o3zeCDhDSVEuTllTRTpJQk0uSVFfQ1VSUkVOVF9QT1JUX0RFQlQuOTk3LjA3LzAzLzIwMjYuLi5VU0QuSAEA</t>
  </si>
  <si>
    <t>AADetgEAAgAAAAQ0Njg1AQgAAAAFAAAAATEBAAAACy0xOTU4MjgxMDk2AwAAAAMxNjACAAAABDEyOTcEAAAAATAHAAAACDMvNy8yMDI2CAAAAAoxMi8zMS8yMDIyCQAAAAEwz1heIZt83gjtkpl4o3zeCDhDSVEuTllTRTpJQk0uSVFfVE9UQUxfT1VUU1RBTkRJTkdfQlNfREFURS45OTcuMDcvMDMvMjAyNgEAAADetgEAAgAAAAo5MDYuMDkxOTc3AQQAAAAFAAAAATUBAAAACy0xOTU4MjgxMDk2AgAAAAUyNDE1MgYAAAABMLU9WiGbfN4I1W+qeKN83gg8Q0lRLk5ZU0U6SUJNLklRX0dQUEVfRVhDTF9PUEVSX0xFQVNFUy45OTcuMDcvMDMvMjAyNi4uLlVTRC5IAQAAAN62AQACAAAABTE4Njk1AQgAAAAFAAAAATEBAAAACy0xOTU4MjgxMDk2AwAAAAMxNjACAAAABTQ4OTc0BAAAAAEwBwAAAAgzLzcvMjAyNggAAAAKMTIvMzEvMjAyMgkAAAABMMwCWiGbfN4IZSixeKN83gg5Q0lRLk5ZU0U6SUJNLklRX0lOVkVTVF9TRUNVUklUWV9DRi45OTcuMDcvMDMvMjAyNi4uLlVTRC5IAQAAAN62AQACAAAABS0xMjY1AQgAAAAFAAAAATEBAAAACy0xOTU4MjgxMDk2AwAAAAMxNjACAAAABDIwMjcEAAAAATAHAAAACDMvNy8yMDI2CAAAAAoxMi8zMS8yMDIyCQAAAAEwpDaHIZt83gjyZLN4o3zeCDRDSVEuTllTRTpJQk0uSVFfQ09NTU9OX0RJVl9DRi45OTcuMDcvMDMvMjAyNi4uLlVTRC5IAQAAAN62AQACAAAABS01OTQ4</t>
  </si>
  <si>
    <t>AQgAAAAFAAAAATEBAAAACy0xOTU4MjgxMDk2AwAAAAMxNjACAAAABDIwNzQEAAAAATAHAAAACDMvNy8yMDI2CAAAAAoxMi8zMS8yMDIyCQAAAAEw8F2HIZt83gjYibV4o3zeCDBDSVEuTllTRTpJQk0uSVFfRElWRVNUX0NGLjk5Ny4wNy8wMy8yMDI2Li4uVVNELkgBAAAA3rYBAAIAAAAEMTI3MgEIAAAABQAAAAExAQAAAAstMTk1ODI4MTA5NgMAAAADMTYwAgAAAAQyMDc3BAAAAAEwBwAAAAgzLzcvMjAyNggAAAAKMTIvMzEvMjAyMgkAAAABMKQ2hyGbfN4I/y+oeKN83gg+Q0lRLk5ZU0U6SUJNLklRX0VYQ0lTRV9UQVhFU19FWENMX1NBTEVTLjk5Ny4wNy8wMy8yMDI2Li4uVVNELkgBAAAA3rYBAAMAAAAAANcYMCKbfN4IQY24eKN83gg2Q0lRLk5ZU0U6SUJNLklRX0FTU0VUX1dSSVRFRE9XTi45OTcuMDcvMDMvMjAyNi4uLlVTRC5IAQAAAN62AQADAAAAAABTSWYjm3zeCGlIx3ijfN4IMUNJUS5OWVNFOklCTS5JUV9PSUxfSU1QQUlSLjk5Ny4wNy8wMy8yMDI2Li4uVVNELkgBAAAA3rYBAAMAAAAAALH4hiGbfN4Imey0eKN83ggwQ0lRLk5ZU0U6SUJNLklRX0xUX0lOVkVTVC45OTguMDcvMDMvMjAyNi4uLlVTRC5IAQAAAN62AQACAAAABDE1ODkBCAAAAAUAAAABMQEAAAALLTE5MDQ4NjA3NDQDAAAAAzE2MAIAAAAEMTA1NAQAAAABMAcAAAAIMy83LzIwMjYIAAAACjEyLzMxLzIwMjMJAAAAATDPWF4hm3ze</t>
  </si>
  <si>
    <t>CFher3ijfN4INENJUS5OWVNFOklCTS5JUV9BSVJDUkFGVF9SRU5ULjk5OC4wNy8wMy8yMDI2Li4uVVNELkgBAAAA3rYBAAMAAAAAAB1nMCKbfN4Iv+mteKN83ggzQ0lRLk5ZU0U6SUJNLklRX0VCSVREQV9DQVBFWC45OTguMDcvMDMvMjAyNi4uLlVTRC5IAQAAAN62AQACAAAABTExMDEyAQgAAAAFAAAAATEBAAAACy0xOTA0ODYwNzQ0AwAAAAMxNjACAAAABTM1Mzc5BAAAAAEwBwAAAAgzLzcvMjAyNggAAAAKMTIvMzEvMjAyMwkAAAABMNcYMCKbfN4IxxCueKN83gg6Q0lRLk5ZU0U6SUJNLklRX0xFR0FMX1NFVFRMRV9TVVBQTEUuOTk4LjA3LzAzLzIwMjYuLi5VU0QuSAEAAADetgEAAwAAAAAAJI4wIpt83gjN8KZ4o3zeCDlDSVEuTllTRTpJQk0uSVFfVE9UQUxfUkVWX0VNUExPWUVFLjk5Ny4wNy8wMy8yMDI2Li4uVVNELkgBAAAA3rYBAAIAAAAHMjA5Ljk1NAEIAAAABQAAAAExAQAAAAstMTk1ODI4MTA5NgMAAAADMTYwAgAAAAQ0MTIzBAAAAAEwBwAAAAgzLzcvMjAyNggAAAAKMTIvMzEvMjAyMgkAAAABMM1r2R+bfN4IM6GNeKN83gg1Q0lRLk5ZU0U6SUJNLklRX1RPVEFMX1JFVl8zWVJfQU5OX0NBR1IuOTk3LjA3LzAzLzIwMjYBAAAA3rYBAAIAAAAGMS42MDA2AQgAAAAFAAAAATEBAAAACy0xOTU4MjgxMDk2AwAAAAMxNjACAAAABDQyMjAEAAAAATAHAAAACDMvNy8yMDI2CAAAAAoxMi8zMS8yMDIy</t>
  </si>
  <si>
    <t>CQAAAAEwzWvZH5t83ggYeo14o3zeCDxDSVEuTllTRTpJQk0uSVFfTlBQRV9FWENMX09QRVJfTEVBU0VTLjk5Ny4wNy8wMy8yMDI2Li4uVVNELkgBAAAA3rYBAAIAAAAENTMzNAEIAAAABQAAAAExAQAAAAstMTk1ODI4MTA5NgMAAAADMTYwAgAAAAU0ODk3NgQAAAABMAcAAAAIMy83LzIwMjYIAAAACjEyLzMxLzIwMjIJAAAAATDMAlohm3zeCP8CnnijfN4ISUNJUS5OWVNFOklCTS5JUV9MSVFVSURBVElPTl9WQUxVRV9QUkVGRVJSRURfUkVERUVNLjk5Ny4wNy8wMy8yMDI2Li4uVVNELkgBAAAA3rYBAAMAAAAAAJ+PAyGbfN4Iy2ejeKN83ggvQ0lRLk5ZU0U6SUJNLklRX0dST1NTX0dXLjk5Ny4wNy8wMy8yMDI2Li4uVVNELkgBAAAA3rYBAAMAAAAAAHXxAyGbfN4ImsmYeKN83ggwQ0lRLk5ZU0U6SUJNLklRX1JVQV9HUk9TUy45OTcuMDcvMDMvMjAyNi4uLlVTRC5IAQAAAN62AQADAAAAAADMAlohm3zeCBUqnnijfN4IQkNJUS5OWVNFOklCTS5JUV9HRU5FUkFMX1BBUlRORVJfUFJFRl9FUVVJVFkuOTk3LjA3LzAzLzIwMjYuLi5VU0QuSAEAAADetgEAAwAAAAAA8o5aIZt83gir8Jh4o3zeCE9DSVEuTllTRTpJQk0uSVFfRklOQU5DSU5HX09CTElHX0NVUlJFTlRfRVhDTF9PUEVSX0xFQVNFUy45OTcuMDcvMDMvMjAyNi4uLlVTRC5IAQAAAN62AQACAAAABDQ3NjABCAAAAAUAAAABMQEAAAALLTE5NTgyODEw</t>
  </si>
  <si>
    <t>OTYDAAAAAzE2MAIAAAAFNDg5ODAEAAAAATAHAAAACDMvNy8yMDI2CAAAAAoxMi8zMS8yMDIyCQAAAAEwtT1aIZt83gjv+5J4o3zeCDRDSVEuTllTRTpJQk0uSVFfRE9fRklOQU5DRV9DRi45OTcuMDcvMDMvMjAyNi4uLlVTRC5IAQAAAN62AQADAAAAAAD7HV4hm3zeCKhSp3ijfN4IPkNJUS5OWVNFOklCTS5JUV9NSU5PUklUWV9JTlRFUkVTVF9UT1RBTC45OTcuMDcvMDMvMjAyNi4uLlVTRC5IAQAAAN62AQACAAAAAjc3AQgAAAAFAAAAATEBAAAACy0xOTU4MjgxMDk2AwAAAAMxNjACAAAABDEzMTIEAAAAATAHAAAACDMvNy8yMDI2CAAAAAoxMi8zMS8yMDIyCQAAAAEwx1NaIZt83gjX0Kh4o3zeCDtDSVEuTllTRTpJQk0uSVFfUkVTVFJfU1RPQ0tfQ09NUF9UQVguOTk3LjA3LzAzLzIwMjYuLi5VU0QuSAEAAADetgEAAwAAAAAAsfiGIZt83gjJo6F4o3zeCC5DSVEuTllTRTpJQk0uSVFfREVQX1JVQS45OTcuMDcvMDMvMjAyNi4uLlVTRC5IAQAAAN62AQACAAAAAzkwMAEIAAAABQAAAAExAQAAAAstMTk1ODI4MTA5NgMAAAADMTYwAgAAAAU0ODM1NwQAAAABMAcAAAAIMy83LzIwMjYIAAAACjEyLzMxLzIwMjIJAAAAATD2mIkhm3zeCGTYsHijfN4IMUNJUS5OWVNFOklCTS5JUV9FQVJOSU5HX0NPLjk5Ny4wNy8wMy8yMDI2Li4uVVNELkgBAAAA3rYBAAIAAAAEMTc4MgEIAAAABQAAAAExAQAAAAstMTk1ODI4</t>
  </si>
  <si>
    <t>MTA5NgMAAAADMTYwAgAAAAE3BAAAAAEwBwAAAAgzLzcvMjAyNggAAAAKMTIvMzEvMjAyMgkAAAABMFNJZiObfN4ItdfFeKN83gg5Q0lRLk5ZU0U6SUJNLklRX0NVUlJfRk9SRUlHTl9UQVhFUy45OTcuMDcvMDMvMjAyNi4uLlVTRC5IAQAAAN62AQACAAAABDE2NzYBCAAAAAUAAAABMQEAAAALLTE5NTgyODEwOTYDAAAAAzE2MAIAAAAEMzAzMAQAAAABMAcAAAAIMy83LzIwMjYIAAAACjEyLzMxLzIwMjIJAAAAATAmQDAim3zeCNdYwHijfN4INUNJUS5OWVNFOklCTS5JUV9TVF9ERUJUX1JFUEFJRC45OTcuMDcvMDMvMjAyNi4uLlVTRC5IAQAAAN62AQADAAAAAACkNochm3zeCOcDpHijfN4IMkNJUS5OWVNFOklCTS5JUV9EQV9TVVBQTF9DRi45OTcuMDcvMDMvMjAyNi4uLlVTRC5IAQAAAN62AQACAAAABDI0MDcBCAAAAAUAAAABMQEAAAALLTE5NTgyODEwOTYDAAAAAzE2MAIAAAAEMjE3MQQAAAABMAcAAAAIMy83LzIwMjYIAAAACjEyLzMxLzIwMjIJAAAAATCx+IYhm3zeCPTArnijfN4INUNJUS5OWVNFOklCTS5JUV9FQklUQV9FWENMX1NCQy45OTcuMDcvMDMvMjAyNi4uLlVTRC5IAQAAAN62AQACAAAABTEwMjU2AQgAAAAFAAAAATEBAAAACy0xOTU4MjgxMDk2AwAAAAMxNjACAAAABTI0MTM2BAAAAAEwBwAAAAgzLzcvMjAyNggAAAAKMTIvMzEvMjAyMgkAAAABMNcYMCKbfN4I5pO3eKN83ggxQ0lRLk5Z</t>
  </si>
  <si>
    <t>U0U6SUJNLklRX0NBU0hfRklOQU4uOTk3LjA3LzAzLzIwMjYuLi5VU0QuSAEAAADetgEAAgAAAAUtNDk1OAEIAAAABQAAAAExAQAAAAstMTk1ODI4MTA5NgMAAAADMTYwAgAAAAQyMDA0BAAAAAEwBwAAAAgzLzcvMjAyNggAAAAKMTIvMzEvMjAyMgkAAAABMPBdhyGbfN4IlYeteKN83gg2Q0lRLk5ZU0U6SUJNLklRX1NBTEVTX01BUktFVElORy45OTcuMDcvMDMvMjAyNi4uLlVTRC5IAQAAAN62AQACAAAABDEzMzABCAAAAAUAAAABMQEAAAALLTE5NTgyODEwOTYDAAAAAzE2MAIAAAAFMjE1NjEEAAAAATAHAAAACDMvNy8yMDI2CAAAAAoxMi8zMS8yMDIyCQAAAAEwHWcwIpt83ggzkMN4o3zeCDVDSVEuTllTRTpJQk0uSVFfU1RPQ0tfQkFTRURfQVQuOTk3LjA3LzAzLzIwMjYuLi5VU0QuSAEAAADetgEAAwAAAAAAsfiGIZt83gj0wK54o3zeCDNDSVEuTllTRTpJQk0uSVFfTUFJTlRfUkVQQUlSLjk5Ny4wNy8wMy8yMDI2Li4uVVNELkgBAAAA3rYBAAMAAAAAACSOMCKbfN4IM5DDeKN83gg5Q0lRLk5ZU0U6SUJNLklRX1RCVl9TSEFSRV9SRVBPUlRFRC45OTguMDcvMDMvMjAyNi4uLlVTRC5IAQAAAN62AQADAAAAAADHU1ohm3zeCL/PlHijfN4INUNJUS5OWVNFOklCTS5JUV9UUkFESU5HX0FTU0VUUy45OTguMDcvMDMvMjAyNi4uLlVTRC5IAQAAAN62AQADAAAAAAD7HV4hm3zeCPB2rHijfN4IPUNJUS5OWVNF</t>
  </si>
  <si>
    <t>OklCTS5JUV9BTk5VX0RJU1RSSUJVVElPTl9VTklULjk5OC4wNy8wMy8yMDI2Li4uVVNELkgBAAAA3rYBAAMAAAAAAB1nMCKbfN4IqsTHeKN83gg1Q0lRLk5ZU0U6SUJNLklRX1NUT0NLX0JBU0VEX0NGLjk5OC4wNy8wMy8yMDI2Li4uVVNELkgBAAAA3rYBAAIAAAAEMTEzMwEIAAAABQAAAAExAQAAAAstMTkwNDg2MDc0NAMAAAADMTYwAgAAAAQyMTI3BAAAAAEwBwAAAAgzLzcvMjAyNggAAAAKMTIvMzEvMjAyMwkAAAABMNMfhyGbfN4Iogm7eKN83gg2Q0lRLk5ZU0U6SUJNLklRX1RPVEFMX0RFQlRfRUJJVERBX0NBUEVYLjk5Ny4wNy8wMy8yMDI2AQAAAN62AQACAAAACDUuMDU5MjkxAQgAAAAFAAAAATEBAAAACy0xOTU4MjgxMDk2AwAAAAMxNjACAAAABTIzMzEzBAAAAAEwBwAAAAgzLzcvMjAyNggAAAAKMTIvMzEvMjAyMgkAAAABMM1r2R+bfN4IM6GNeKN83ggmQ0lRLk5ZU0U6SUJNLklRX0dBQVBfQlMuOTk3LjA3LzAzLzIwMjYBAAAA3rYBAAMAAAAHVVMgR0FBUACfGAQhm3zeCKEjlnijfN4IKENJUS5OWVNFOklCTS5JUV9QQVJUX1RJTUUuOTk3LjA3LzAzLzIwMjYBAAAA3rYBAAMAAAAAAF7KAyGbfN4IwCqReKN83gguQ0lRLk5ZU0U6SUJNLklRX1JVQV9ORVQuOTk3LjA3LzAzLzIwMjYuLi5VU0QuSAEAAADetgEAAwAAAAAAzAJaIZt83ghwYrV4o3zeCD1DSVEuTllTRTpJQk0uSVFfVE9UQUxfREVC</t>
  </si>
  <si>
    <t>VF9FWENMX0xFQVNFUy45OTcuMDcvMDMvMjAyNi4uLlVTRC5IAQAAAN62AQACAAAABTUwNzEwAQgAAAAFAAAAATEBAAAACy0xOTU4MjgxMDk2AwAAAAMxNjACAAAABTQ4OTkyBAAAAAEwBwAAAAgzLzcvMjAyNggAAAAKMTIvMzEvMjAyMgkAAAABMLU9WiGbfN4IEMieeKN83ggvQ0lRLk5ZU0U6SUJNLklRX1RPVEFMX0NMLjk5Ny4wNy8wMy8yMDI2Li4uVVNELkgBAAAA3rYBAAIAAAAFMzE1MDUBCAAAAAUAAAABMQEAAAALLTE5NTgyODEwOTYDAAAAAzE2MAIAAAAEMTAwOQQAAAABMAcAAAAIMy83LzIwMjYIAAAACjEyLzMxLzIwMjIJAAAAATDPWF4hm3zeCJIEnXijfN4IMENJUS5OWVNFOklCTS5JUV9TVF9JTlZFU1QuOTk3LjA3LzAzLzIwMjYuLi5VU0QuSAEAAADetgEAAgAAAAM4NTIBCAAAAAUAAAABMQEAAAALLTE5NTgyODEwOTYDAAAAAzE2MAIAAAAEMTA2OQQAAAABMAcAAAAIMy83LzIwMjYIAAAACjEyLzMxLzIwMjIJAAAAATD7HV4hm3zeCNW1o3ijfN4INkNJUS5OWVNFOklCTS5JUV9JTlZFU1RfTE9BTlNfQ0YuOTk3LjA3LzAzLzIwMjYuLi5VU0QuSAEAAADetgEAAwAAAAAApDaHIZt83gj0wK54o3zeCCxDSVEuTllTRTpJQk0uSVFfREFfQ0YuOTk3LjA3LzAzLzIwMjYuLi5VU0QuSAEAAADetgEAAgAAAAQ0MTU0AQgAAAAFAAAAATEBAAAACy0xOTU4MjgxMDk2AwAAAAMxNjACAAAABDIxNjAEAAAA</t>
  </si>
  <si>
    <t>ATAHAAAACDMvNy8yMDI2CAAAAAoxMi8zMS8yMDIyCQAAAAEw0x+HIZt83gjJo6F4o3zeCDFDSVEuTllTRTpJQk0uSVFfQ09NTU9OX1JFUC45OTcuMDcvMDMvMjAyNi4uLlVTRC5IAQAAAN62AQACAAAABC00MDcBCAAAAAUAAAABMQEAAAALLTE5NTgyODEwOTYDAAAAAzE2MAIAAAAEMjE2NAQAAAABMAcAAAAIMy83LzIwMjYIAAAACjEyLzMxLzIwMjIJAAAAATCkNochm3zeCLCipnijfN4INkNJUS5OWVNFOklCTS5JUV9UT1RBTF9SRVZfU0hBUkUuOTk3LjA3LzAzLzIwMjYuLi5VU0QuSAEAAADetgEAAgAAAAk2Ny4wNTcwNTIBCAAAAAUAAAABMQEAAAALLTE5NTgyODEwOTYDAAAAAzE2MAIAAAAENDM4MgQAAAABMAcAAAAIMy83LzIwMjYIAAAACjEyLzMxLzIwMjIJAAAAATCocGYjm3zeCAYJwXijfN4IQ0NJUS5OWVNFOklCTS5JUV9DSEFOR0VfT1RIRVJfTkVUX09QRVJfQVNTRVRTLjk5Ny4wNy8wMy8yMDI2Li4uVVNELkgBAAAA3rYBAAIAAAADNDU3AQgAAAAFAAAAATEBAAAACy0xOTU4MjgxMDk2AwAAAAMxNjACAAAABDIwNDUEAAAAATAHAAAACDMvNy8yMDI2CAAAAAoxMi8zMS8yMDIyCQAAAAEwpDaHIZt83gjti6B4o3zeCDRDSVEuTllTRTpJQk0uSVFfTklfQVZBSUxfSU5DTC45OTcuMDcvMDMvMjAyNi4uLlVTRC5IAQAAAN62AQACAAAABDE2MzkBCAAAAAUAAAABMQEAAAALLTE5NTgyODEwOTYDAAAA</t>
  </si>
  <si>
    <t>AzE2MAIAAAACMTYEAAAAATAHAAAACDMvNy8yMDI2CAAAAAoxMi8zMS8yMDIyCQAAAAEwqHBmI5t83gjyGsN4o3zeCDdDSVEuTllTRTpJQk0uSVFfR0FJTl9CQVJHQUlOX0FDUS45OTcuMDcvMDMvMjAyNi4uLlVTRC5IAQAAAN62AQADAAAAAAAkjjAim3zeCNbKoXijfN4ILkNJUS5OWVNFOklCTS5JUV9HUF8zWVJfQU5OX0NBR1IuOTk3LjA3LzAzLzIwMjYBAAAA3rYBAAIAAAAGMS4yMDUyAQgAAAAFAAAAATEBAAAACy0xOTU4MjgxMDk2AwAAAAMxNjACAAAABDQyMjEEAAAAATAHAAAACDMvNy8yMDI2CAAAAAoxMi8zMS8yMDIyCQAAAAEwzWvZH5t83gj/zZl4o3zeCD1DSVEuTllTRTpJQk0uSVFfQ0FTSF9JTlRFUkVTVF9SRUNFSVZFRC45OTcuMDcvMDMvMjAyNi4uLlVTRC5IAQAAAN62AQADAAAAAADm9l0hm3zeCMw0qXijfN4IU0NJUS5OWVNFOklCTS5JUV9GSU5BTkNJTkdfT0JMSUdfTk9OX0NVUlJFTlRfRVhDTF9PUEVSX0xFQVNFUy45OTcuMDcvMDMvMjAyNi4uLlVTRC5IAQAAAN62AQACAAAABTQ2MTg5AQgAAAAFAAAAATEBAAAACy0xOTU4MjgxMDk2AwAAAAMxNjACAAAABTQ4OTgxBAAAAAEwBwAAAAgzLzcvMjAyNggAAAAKMTIvMzEvMjAyMgkAAAABMLU9WiGbfN4I/wKeeKN83gg4Q0lRLk5ZU0U6SUJNLklRX0lOVkVTVE1FTlRfSU5DT01FLjk5Ny4wNy8wMy8yMDI2Li4uVVNELkgBAAAA3rYBAAMA</t>
  </si>
  <si>
    <t>AAAAANcYMCKbfN4IuRareKN83ggzQ0lRLk5ZU0U6SUJNLklRX09USEVSX1JFQ0VJVi45OTcuMDcvMDMvMjAyNi4uLlVTRC5IAQAAAN62AQACAAAAAzY3NwEIAAAABQAAAAExAQAAAAstMTk1ODI4MTA5NgMAAAADMTYwAgAAAAQxMjA2BAAAAAEwBwAAAAgzLzcvMjAyNggAAAAKMTIvMzEvMjAyMgkAAAABMPsdXiGbfN4IZcy2eKN83gg0Q0lRLk5ZU0U6SUJNLklRX0VCSVRfRVhDTF9TQkMuOTk3LjA3LzAzLzIwMjYuLi5VU0QuSAEAAADetgEAAgAAAAQ4NTA5AQgAAAAFAAAAATEBAAAACy0xOTU4MjgxMDk2AwAAAAMxNjACAAAABTI0MTM0BAAAAAEwBwAAAAgzLzcvMjAyNggAAAAKMTIvMzEvMjAyMgkAAAABMJDxLyKbfN4IQAHAeKN83gg2Q0lRLk5ZU0U6SUJNLklRX09USEVSX1JFVl9TVVBQTC45OTcuMDcvMDMvMjAyNi4uLlVTRC5IAQAAAN62AQADAAAAAABNFWYjm3zeCPCSu3ijfN4IMENJUS5OWVNFOklCTS5JUV9OVU1CRVJfQURSSE9MREVSUy45OTcuMDcvMDMvMjAyNgEAAADetgEAAwAAAAAAXsoDIZt83gh09Zl4o3zeCC1DSVEuTllTRTpJQk0uSVFfR0FfRVhQLjk5Ny4wNy8wMy8yMDI2Li4uVVNELkgBAAAA3rYBAAMAAAAAAB1nMCKbfN4I1sqheKN83gg6Q0lRLk5ZU0U6SUJNLklRX0xUX0RFQlRfREVSSVZBVElWRVMuOTk3LjA3LzAzLzIwMjYuLi5VU0QuSAEAAADetgEAAwAAAAAAdfEDIZt83gg2</t>
  </si>
  <si>
    <t>e5x4o3zeCDtDSVEuTllTRTpJQk0uSVFfTkVHQVRJVkVfR1dfQU1PUlRfQ0YuOTk3LjA3LzAzLzIwMjYuLi5VU0QuSAEAAADetgEAAwAAAAAA5vZdIZt83ggGUqF4o3zeCCpDSVEuTllTRTpJQk0uSVFfUkVWLjk5Ny4wNy8wMy8yMDI2Li4uVVNELkgBAAAA3rYBAAIAAAAFNTk4NzkBCAAAAAUAAAABMQEAAAALLTE5NTgyODEwOTYDAAAAAzE2MAIAAAADMTEyBAAAAAEwBwAAAAgzLzcvMjAyNggAAAAKMTIvMzEvMjAyMgkAAAABME0VZiObfN4Ivgm4eKN83gg+Q0lRLk5ZU0U6SUJNLklRX0VYUExPUkVfRFJJTExfRVhQX1RPVEFMLjk5Ny4wNy8wMy8yMDI2Li4uVVNELkgBAAAA3rYBAAMAAAAAACSOMCKbfN4I1sqheKN83ggzQ0lRLk5ZU0U6SUJNLklRX0ZJTklTSEVEX0lOVi45OTcuMDcvMDMvMjAyNi4uLlVTRC5IAQAAAN62AQACAAAAAzE1OAEIAAAABQAAAAExAQAAAAstMTk1ODI4MTA5NgMAAAADMTYwAgAAAAQzMDc1BAAAAAEwBwAAAAgzLzcvMjAyNggAAAAKMTIvMzEvMjAyMgkAAAABMLtnWiGbfN4I19CoeKN83gg+Q0lRLk5ZU0U6SUJNLklRX1NBTEFSSUVTX09USEVSX0JFTkVGSVRTLjk5Ny4wNy8wMy8yMDI2Li4uVVNELkgBAAAA3rYBAAMAAAAAACSOMCKbfN4I1sqheKN83ghLQ0lRLk5ZU0U6SUJNLklRX0RJU1RSSUJVVEFCTEVfQ0FTSF9QRVJfU0hBUkVfRElMVVRFRC45OTcuMDcvMDMvMjAyNi4u</t>
  </si>
  <si>
    <t>LlVTRC5IAQAAAN62AQADAAAAAACocGYjm3zeCPm5u3ijfN4INUNJUS5OWVNFOklCTS5JUV9BU1NFVFNfTEVWRUxfMS45OTcuMDcvMDMvMjAyNi4uLlVTRC5IAQAAAN62AQACAAAAAzMwNgCfjwMhm3zeCMfMmnijfN4IKUNJUS5OWVNFOklCTS5JUV9OSS45OTcuMDcvMDMvMjAyNi4uLlVTRC5IAQAAAN62AQACAAAABDE2MzkBCAAAAAUAAAABMQEAAAALLTE5NTgyODEwOTYDAAAAAzE2MAIAAAACMTUEAAAAATAHAAAACDMvNy8yMDI2CAAAAAoxMi8zMS8yMDIyCQAAAAEwU0lmI5t83gj3ysN4o3zeCDRDSVEuTllTRTpJQk0uSVFfRVhQTE9SRV9EUklMTC45OTcuMDcvMDMvMjAyNi4uLlVTRC5IAQAAAN62AQADAAAAAABNFWYjm3zeCBoHw3ijfN4INUNJUS5OWVNFOklCTS5JUV9BU1NFVFNfTEVWRUxfMi45OTguMDcvMDMvMjAyNi4uLlVTRC5IAQAAAN62AQACAAAABDc5MjAAoLYDIZt83gggU414o3zeCEJDSVEuTllTRTpJQk0uSVFfREVGX1RBWF9WQUxVQVRJT05fQUxMT1dBTkNFLjk5OC4wNy8wMy8yMDI2Li4uVVNELkgBAAAA3rYBAAIAAAADNzY1AQgAAAAFAAAAATEBAAAACy0xOTA0ODYwNzQ0AwAAAAMxNjACAAAABTQ2MDQ1BAAAAAEwBwAAAAgzLzcvMjAyNggAAAAKMTIvMzEvMjAyMwkAAAABMPKOWiGbfN4IGS2SeKN83gg4Q0lRLk5ZU0U6SUJNLklRX0RFRl9UQVhfQVNTRVRTX0xULjk5OC4wNy8wMy8y</t>
  </si>
  <si>
    <t>MDI2Li4uVVNELkgBAAAA3rYBAAIAAAAENjY1NgEIAAAABQAAAAExAQAAAAstMTkwNDg2MDc0NAMAAAADMTYwAgAAAAQxMDI2BAAAAAEwBwAAAAgzLzcvMjAyNggAAAAKMTIvMzEvMjAyMwkAAAABMM9YXiGbfN4Ixo62eKN83gg+Q0lRLk5ZU0U6SUJNLklRX0dBSU5fQkFSR0FJTl9BQ1FfU1VQUExFLjk5OC4wNy8wMy8yMDI2Li4uVVNELkgBAAAA3rYBAAMAAAAAACSOMCKbfN4IzfCmeKN83gg0Q0lRLk5ZU0U6SUJNLklRX0NVUlJFTkNZX0dBSU4uOTk4LjA3LzAzLzIwMjYuLi5VU0QuSAEAAADetgEAAgAAAAMtNjkBCAAAAAUAAAABMQEAAAALLTE5MDQ4NjA3NDQDAAAAAzE2MAIAAAACMzgEAAAAATAHAAAACDMvNy8yMDI2CAAAAAoxMi8zMS8yMDIzCQAAAAEwU0lmI5t83gjUgrp4o3zeCDVDSVEuTllTRTpJQk0uSVFfQ0hBTkdFX0lOQ19UQVguOTk3LjA3LzAzLzIwMjYuLi5VU0QuSAEAAADetgEAAwAAAAAApDaHIZt83ghksp94o3zeCD5DSVEuTllTRTpJQk0uSVFfT1RIRVJfRklOQU5DRV9BQ1RfU1VQUEwuOTk3LjA3LzAzLzIwMjYuLi5VU0QuSAEAAADetgEAAgAAAAQtMTAzAQgAAAAFAAAAATEBAAAACy0xOTU4MjgxMDk2AwAAAAMxNjACAAAABDIwNTAEAAAAATAHAAAACDMvNy8yMDI2CAAAAAoxMi8zMS8yMDIyCQAAAAEw8F2HIZt83gjX3KN4o3zeCD9DSVEuTllTRTpJQk0uSVFfRElTVFJJQlVUQUJM</t>
  </si>
  <si>
    <t>RV9DQVNIX1NIQVJFLjk5Ny4wNy8wMy8yMDI2Li4uVVNELkgBAAAA3rYBAAMAAAAAAKhwZiObfN4I1TeueKN83gg7Q0lRLk5ZU0U6SUJNLklRX0NBUElUQUxJWkVEX0lOVEVSRVNULjk5Ny4wNy8wMy8yMDI2Li4uVVNELkgBAAAA3rYBAAIAAAABNQEIAAAABQAAAAExAQAAAAstMTk1ODI4MTA5NgMAAAADMTYwAgAAAAQzMDMyBAAAAAEwBwAAAAgzLzcvMjAyNggAAAAKMTIvMzEvMjAyMgkAAAABMCZAMCKbfN4IQdWveKN83ggmQ0lRLk5ZU0U6SUJNLklRX0dBQVBfSVMuOTk3LjA3LzAzLzIwMjYBAAAA3rYBAAMAAAAHVVMgR0FBUAAdZzAim3zeCNbKoXijfN4ILUNJUS5OWVNFOklCTS5JUV9FQklUREEuOTk3LjA3LzAzLzIwMjYuLi5VU0QuSAEAAADetgEAAgAAAAUxMDc3NQEIAAAABQAAAAExAQAAAAstMTk1ODI4MTA5NgMAAAADMTYwAgAAAAQ0MDUxBAAAAAEwBwAAAAgzLzcvMjAyNggAAAAKMTIvMzEvMjAyMgkAAAABMKhwZiObfN4IUfyveKN83ggqQ0lRLk5ZU0U6SUJNLklRX0RJQy45OTcuMDcvMDMvMjAyNi4uLlVTRC5IAQAAAN62AQADAAAAAAAdZzAim3zeCOnxoXijfN4INENJUS5OWVNFOklCTS5JUV9DVVJSRU5DWV9HQUlOLjk5Ny4wNy8wMy8yMDI2Li4uVVNELkgBAAAA3rYBAAIAAAADNTAwAQgAAAAFAAAAATEBAAAACy0xOTU4MjgxMDk2AwAAAAMxNjACAAAAAjM4BAAAAAEwBwAAAAgzLzcvMjAy</t>
  </si>
  <si>
    <t>NggAAAAKMTIvMzEvMjAyMgkAAAABMFNJZiObfN4I8JK7eKN83ggwQ0lRLk5ZU0U6SUJNLklRX1RPVEFMX0NBUC45OTcuMDcvMDMvMjAyNi4uLlVTRC5IAQAAAN62AQACAAAABTc2MDM0AQgAAAAFAAAAATEBAAAACy0xOTU4MjgxMDk2AwAAAAMxNjACAAAABDQxNzUEAAAAATAHAAAACDMvNy8yMDI2CAAAAAoxMi8zMS8yMDIyCQAAAAEwx1NaIZt83gjHzJp4o3zeCDJDSVEuTllTRTpJQk0uSVFfRklOX0RJVl9FWFAuOTk3LjA3LzAzLzIwMjYuLi5VU0QuSAEAAADetgEAAgAAAAM0MDYBCAAAAAUAAAABMQEAAAALLTE5NTgyODEwOTYDAAAAAzE2MAIAAAACNTEEAAAAATAHAAAACDMvNy8yMDI2CAAAAAoxMi8zMS8yMDIyCQAAAAEwTRVmI5t83gjJdcV4o3zeCDxDSVEuTllTRTpJQk0uSVFfRklOX0RJVl9TVF9ERUJUX1RPVEFMLjk5Ny4wNy8wMy8yMDI2Li4uVVNELkgBAAAA3rYBAAMAAAAAAF7KAyGbfN4IJ7aPeKN83gg9Q0lRLk5ZU0U6SUJNLklRX0ZJTkFOQ0VfTEVBU0VTX0NVUlJFTlQuOTk3LjA3LzAzLzIwMjYuLi5VU0QuSAEAAADetgEAAgAAAAI3NQEIAAAABQAAAAExAQAAAAstMTk1ODI4MTA5NgMAAAADMTYwAgAAAAU0ODk5MAQAAAABMAcAAAAIMy83LzIwMjYIAAAACjEyLzMxLzIwMjIJAAAAATDMAlohm3zeCKEjlnijfN4IR0NJUS5OWVNFOklCTS5JUV9BU1NFVFNfTkVUVElOR19PVEhFUl9BREpV</t>
  </si>
  <si>
    <t>U1RNRU5UUy45OTcuMDcvMDMvMjAyNi4uLlVTRC5IAQAAAN62AQADAAAAAACgtgMhm3zeCG2inHijfN4ILkNJUS5OWVNFOklCTS5JUV9OSV9TRkFTLjk5Ny4wNy8wMy8yMDI2Li4uVVNELkgBAAAA3rYBAAMAAAAAANcYMCKbfN4I0hq3eKN83gg0Q0lRLk5ZU0U6SUJNLklRX05JX0FWQUlMX0VYQ0wuOTk3LjA3LzAzLzIwMjYuLi5VU0QuSAEAAADetgEAAgAAAAQxNzgyAQgAAAAFAAAAATEBAAAACy0xOTU4MjgxMDk2AwAAAAMxNjACAAAAAzM3OQQAAAABMAcAAAAIMy83LzIwMjYIAAAACjEyLzMxLzIwMjIJAAAAATCocGYjm3zeCJRru3ijfN4IOENJUS5OWVNFOklCTS5JUV9CVl9TSEFSRV9SRVBPUlRFRC45OTcuMDcvMDMvMjAyNi4uLlVTRC5IAQAAAN62AQADAAAAAADHU1ohm3zeCO/7knijfN4IP0NJUS5OWVNFOklCTS5JUV9PUEVSQVRJTkdfTEVBU0VfUEFZTUVOVFMuOTk3LjA3LzAzLzIwMjYuLi5VU0QuSAEAAADetgEAAwAAAAAA+x1eIZt83ggDTbZ4o3zeCClDSVEuTllTRTpJQk0uSVFfRE8uOTk3LjA3LzAzLzIwMjYuLi5VU0QuSAEAAADetgEAAgAAAAQtMTQzAQgAAAAFAAAAATEBAAAACy0xOTU4MjgxMDk2AwAAAAMxNjACAAAAAjQwBAAAAAEwBwAAAAgzLzcvMjAyNggAAAAKMTIvMzEvMjAyMgkAAAABMFNJZiObfN4In5PAeKN83gg4Q0lRLk5ZU0U6SUJNLklRX05FR0FUSVZFX0dXX0FNT1JULjk5</t>
  </si>
  <si>
    <t>Ny4wNy8wMy8yMDI2Li4uVVNELkgBAAAA3rYBAAMAAAAAACSOMCKbfN4IyaOheKN83gg1Q0lRLk5ZU0U6SUJNLklRX0VCSVREQVJfRVFfSU5DLjk5Ny4wNy8wMy8yMDI2Li4uVVNELkgBAAAA3rYBAAIAAAAFMTMyNjkBCAAAAAUAAAABMQEAAAALLTE5NTgyODEwOTYDAAAAAzE2MAIAAAAFMjQxMjkEAAAAATAHAAAACDMvNy8yMDI2CAAAAAoxMi8zMS8yMDIyCQAAAAEw1xgwIpt83ggCJrZ4o3zeCDJDSVEuTllTRTpJQk0uSVFfUFJFRl9FUVVJVFkuOTk4LjA3LzAzLzIwMjYuLi5VU0QuSAEAAADetgEAAwAAAAAAzAJaIZt83gij9pR4o3zeCERDSVEuTllTRTpJQk0uSVFfREVQUkVDSUFUSU9OX1JFTlRBTF9BU1NFVFNfQ0YuOTk4LjA3LzAzLzIwMjYuLi5VU0QuSAEAAADetgEAAwAAAAAA9piJIZt83gjff5V4o3zeCDBDSVEuTllTRTpJQk0uSVFfQ0hBTkdFX0FQLjk5OC4wNy8wMy8yMDI2Li4uVVNELkgBAAAA3rYBAAIAAAACNjUBCAAAAAUAAAABMQEAAAALLTE5MDQ4NjA3NDQDAAAAAzE2MAIAAAAEMjAxNwQAAAABMAcAAAAIMy83LzIwMjYIAAAACjEyLzMxLzIwMjMJAAAAATCkNochm3zeCP+drHijfN4IMkNJUS5OWVNFOklCTS5JUV9JTlNfRElWX1JFVi45OTguMDcvMDMvMjAyNi4uLlVTRC5IAQAAAN62AQADAAAAAABNFWYjm3zeCL4JuHijfN4IL0NJUS5OWVNFOklCTS5JUV9EUl9SQVRJT19QUklNQVJZ</t>
  </si>
  <si>
    <t>Ljk5OC4wNy8wMy8yMDI2AQAAAN62AQACAAAAATEAqHBmI5t83gjjBsd4o3zeCCdDSVEuTllTRTpJQk0uSVFfRUJJVF9JTlQuOTk3LjA3LzAzLzIwMjYBAAAA3rYBAAIAAAAINi4xODUwMzIBCAAAAAUAAAABMQEAAAALLTE5NTgyODEwOTYDAAAAAzE2MAIAAAAENDE4OQQAAAABMAcAAAAIMy83LzIwMjYIAAAACjEyLzMxLzIwMjIJAAAAATDNa9kfm3zeCBUqnnijfN4IOkNJUS5OWVNFOklCTS5JUV9DVVJSRU5UX1BPUlRfTEVBU0VTLjk5Ny4wNy8wMy8yMDI2Li4uVVNELkgBAAAA3rYBAAIAAAADOTQ5AQgAAAAFAAAAATEBAAAACy0xOTU4MjgxMDk2AwAAAAMxNjACAAAABDEwOTAEAAAAATAHAAAACDMvNy8yMDI2CAAAAAoxMi8zMS8yMDIyCQAAAAEwz1heIZt83gi5x5F4o3zeCEJDSVEuTllTRTpJQk0uSVFfU0FMRV9QUk9DRUVEU19SRU5UQUxfQVNTRVRTLjk5OC4wNy8wMy8yMDI2Li4uVVNELkgBAAAA3rYBAAMAAAAAAOb2XSGbfN4IlYeteKN83gg5Q0lRLk5ZU0U6SUJNLklRX0NBU0hfSU5URVJFU1RfT1BFUi45OTguMDcvMDMvMjAyNi4uLlVTRC5IAQAAAN62AQADAAAAAADm9l0hm3zeCOPupHijfN4IQENJUS5OWVNFOklCTS5JUV9ESVNUUklCVVRBQkxFX0NBU0hfU0hBUkVTX0RJTFVURUQuOTk4LjA3LzAzLzIwMjYBAAAA3rYBAAMAAAAAAKhwZiObfN4I98rDeKN83ggtQ0lRLk5ZU0U6SUJNLklRX0xU</t>
  </si>
  <si>
    <t>X0RFQlRfRVFVSVRZLjk5Ny4wNy8wMy8yMDI2AQAAAN62AQACAAAACDIxOS42OTQ4AQgAAAAFAAAAATEBAAAACy0xOTU4MjgxMDk2AwAAAAMxNjACAAAABDQwODUEAAAAATAHAAAACDMvNy8yMDI2CAAAAAoxMi8zMS8yMDIyCQAAAAEwzWvZH5t83ggzoY14o3zeCC9DSVEuTllTRTpJQk0uSVFfRUJJVERBX0NBUEVYX0lOVC45OTcuMDcvMDMvMjAyNgEAAADetgEAAgAAAAg4Ljc3OTYwNQEIAAAABQAAAAExAQAAAAstMTk1ODI4MTA5NgMAAAADMTYwAgAAAAQ0MTkxBAAAAAEwBwAAAAgzLzcvMjAyNggAAAAKMTIvMzEvMjAyMgkAAAABMM1r2R+bfN4IM6GNeKN83ggrQ0lRLk5ZU0U6SUJNLklRX0dST1NTX01BUkdJTi45OTcuMDcvMDMvMjAyNgEAAADetgEAAgAAAAc1NC4wMDI5AQgAAAAFAAAAATEBAAAACy0xOTU4MjgxMDk2AwAAAAMxNjACAAAABDQwNzQEAAAAATAHAAAACDMvNy8yMDI2CAAAAAoxMi8zMS8yMDIyCQAAAAEw51L7H5t83giIy414o3zeCC5DSVEuTllTRTpJQk0uSVFfUEVOU0lPTi45OTcuMDcvMDMvMjAyNi4uLlVTRC5IAQAAAN62AQACAAAABDk1OTYBCAAAAAUAAAABMQEAAAALLTE5NTgyODEwOTYDAAAAAzE2MAIAAAAEMTIxMwQAAAABMAcAAAAIMy83LzIwMjYIAAAACjEyLzMxLzIwMjIJAAAAATAagF4hm3zeCO4+p3ijfN4IOkNJUS5OWVNFOklCTS5JUV9MSUFCSUxJVElFU19MRVZFTF8z</t>
  </si>
  <si>
    <t>Ljk5Ny4wNy8wMy8yMDI2Li4uVVNELkgBAAAA3rYBAAMAAAAAAKC2AyGbfN4Iq/CYeKN83ggvQ0lRLk5ZU0U6SUJNLklRX1NPRlRXQVJFLjk5Ny4wNy8wMy8yMDI2Li4uVVNELkgBAAAA3rYBAAMAAAAAALtnWiGbfN4IZSixeKN83ghKQ0lRLk5ZU0U6SUJNLklRX09QRVJBVElOR19MRUFTRV9MSUFCSUxJVElFU19OT05DQVNILjk5Ny4wNy8wMy8yMDI2Li4uVVNELkgBAAAA3rYBAAMAAAAAAPsdXiGbfN4IqY2yeKN83ggmQ0lRLk5ZU0U6SUJNLklRX0dBQVBfQ0YuOTk3LjA3LzAzLzIwMjYBAAAA3rYBAAMAAAAHVVMgR0FBUAD7HV4hm3zeCEMVtHijfN4IOUNJUS5OWVNFOklCTS5JUV9DT01NT05fUFJFRl9ESVZfQ0YuOTk3LjA3LzAzLzIwMjYuLi5VU0QuSAEAAADetgEAAwAAAAAA8F2HIZt83giVh614o3zeCC5DSVEuTllTRTpJQk0uSVFfU1RfREVCVC45OTcuMDcvMDMvMjAyNi4uLlVTRC5IAQAAAN62AQADAAAAAADPWF4hm3zeCAqxsHijfN4IN0NJUS5OWVNFOklCTS5JUV9SRVNUUl9TVE9DS19DT01QLjk5Ny4wNy8wMy8yMDI2Li4uVVNELkgBAAAA3rYBAAMAAAAAALH4hiGbfN4Is1u6eKN83gg4Q0lRLk5ZU0U6SUJNLklRX1RPVEFMX0RJVl9QQUlEX0NGLjk5Ny4wNy8wMy8yMDI2Li4uVVNELkgBAAAA3rYBAAIAAAAFLTU5NDgBCAAAAAUAAAABMQEAAAALLTE5NTgyODEwOTYDAAAAAzE2MAIAAAAEMjAy</t>
  </si>
  <si>
    <t>MgQAAAABMAcAAAAIMy83LzIwMjYIAAAACjEyLzMxLzIwMjIJAAAAATDwXYchm3zeCAZSoXijfN4IOENJUS5OWVNFOklCTS5JUV9UT1RBTF9ERUJUX0lTU1VFRC45OTcuMDcvMDMvMjAyNi4uLlVTRC5IAQAAAN62AQACAAAABDgwMjEBCAAAAAUAAAABMQEAAAALLTE5NTgyODEwOTYDAAAAAzE2MAIAAAAEMjE2MQQAAAABMAcAAAAIMy83LzIwMjYIAAAACjEyLzMxLzIwMjIJAAAAATCkNochm3zeCN8IqHijfN4IO0NJUS5OWVNFOklCTS5JUV9FQklUX0VRX0lOQ19FWENMX1NCQy45OTcuMDcvMDMvMjAyNi4uLlVTRC5IAQAAAN62AQACAAAABDg1MDkBCAAAAAUAAAABMQEAAAALLTE5NTgyODEwOTYDAAAAAzE2MAIAAAAFMjQxMzAEAAAAATAHAAAACDMvNy8yMDI2CAAAAAoxMi8zMS8yMDIyCQAAAAEwq5dmI5t83giqYch4o3zeCDdDSVEuTllTRTpJQk0uSVFfSU5UX0VYUF9JTkNMX0NBUC45OTcuMDcvMDMvMjAyNi4uLlVTRC5IAQAAAN62AQACAAAABDEyMjEBCAAAAAUAAAABMQEAAAALLTE5NTgyODEwOTYDAAAAAzE2MAIAAAAFMjE4NjEEAAAAATAHAAAACDMvNy8yMDI2CAAAAAoxMi8zMS8yMDIyCQAAAAEwJkAwIpt83gjp8aF4o3zeCDVDSVEuTllTRTpJQk0uSVFfRElMVVRfRVBTX0lOQ0wuOTk3LjA3LzAzLzIwMjYuLi5VU0QuSAEAAADetgEAAgAAAAgxLjc5MzI0OAEIAAAABQAAAAExAQAAAAstMTk1ODI4</t>
  </si>
  <si>
    <t>MTA5NgMAAAADMTYwAgAAAAE4BAAAAAEwBwAAAAgzLzcvMjAyNggAAAAKMTIvMzEvMjAyMgkAAAABMKhwZiObfN4IjLTGeKN83ggyQ0lRLk5ZU0U6SUJNLklRX1BSRUZfSVNTVUVELjk5Ny4wNy8wMy8yMDI2Li4uVVNELkgBAAAA3rYBAAMAAAAAAPBdhyGbfN4IXXyieKN83gg8Q0lRLk5ZU0U6SUJNLklRX0NIQU5HRV9UUkFESU5HX0FTU0VUUy45OTcuMDcvMDMvMjAyNi4uLlVTRC5IAQAAAN62AQADAAAAAADTH4chm3zeCOFkq3ijfN4IMENJUS5OWVNFOklCTS5JUV9SRF9FWFBfRk4uOTk3LjA3LzAzLzIwMjYuLi5VU0QuSAEAAADetgEAAgAAAAQ2NTY3AQgAAAAFAAAAATEBAAAACy0xOTU4MjgxMDk2AwAAAAMxNjACAAAABDMxNjgEAAAAATAHAAAACDMvNy8yMDI2CAAAAAoxMi8zMS8yMDIyCQAAAAEwHWcwIpt83gjTDr94o3zeCDhDSVEuTllTRTpJQk0uSVFfTUlOT1JJVFlfSU5URVJFU1QuOTk3LjA3LzAzLzIwMjYuLi5VU0QuSAEAAADetgEAAgAAAAI3NwEIAAAABQAAAAExAQAAAAstMTk1ODI4MTA5NgMAAAADMTYwAgAAAAQxMDUyBAAAAAEwBwAAAAgzLzcvMjAyNggAAAAKMTIvMzEvMjAyMgkAAAABMMwCWiGbfN4IEGiSeKN83ggwQ0lRLk5ZU0U6SUJNLklRX0RBX0VCSVREQS45OTcuMDcvMDMvMjAyNi4uLlVTRC5IAQAAAN62AQACAAAABDMyNTQBCAAAAAUAAAABMQEAAAALLTE5NTgyODEwOTYDAAAA</t>
  </si>
  <si>
    <t>AzE2MAIAAAAEMjIwNgQAAAABMAcAAAAIMy83LzIwMjYIAAAACjEyLzMxLzIwMjIJAAAAATAmQDAim3zeCOnxoXijfN4IM0NJUS5OWVNFOklCTS5JUV9JTlRFUkVTVF9FWFAuOTk3LjA3LzAzLzIwMjYuLi5VU0QuSAEAAADetgEAAgAAAAUtMTIxNgEIAAAABQAAAAExAQAAAAstMTk1ODI4MTA5NgMAAAADMTYwAgAAAAI4MgQAAAABMAcAAAAIMy83LzIwMjYIAAAACjEyLzMxLzIwMjIJAAAAATBTSWYjm3zeCB1Zt3ijfN4IMUNJUS5OWVNFOklCTS5JUV9BVkdfVEVNUF9FTVBMT1lFRVMuOTk3LjA3LzAzLzIwMjYBAAAA3rYBAAIAAAAFMTQ4MDABCAAAAAUAAAABMQEAAAALLTE5NTgyODEwOTYDAAAAAzE2MAIAAAAFMjQ2NzUEAAAAATAHAAAACDMvNy8yMDI2CAAAAAoxMi8zMS8yMDIyCQAAAAEwXsoDIZt83ggIeZ54o3zeCDhDSVEuTllTRTpJQk0uSVFfVE9UQUxfT1BFUl9MRUFTRVMuOTk3LjA3LzAzLzIwMjYuLi5VU0QuSAEAAADetgEAAgAAAAQzMDY0AQgAAAAFAAAAATEBAAAACy0xOTU4MjgxMDk2AwAAAAMxNjACAAAABTQ4OTc4BAAAAAEwBwAAAAgzLzcvMjAyNggAAAAKMTIvMzEvMjAyMgkAAAABMLU9WiGbfN4I2xeneKN83gg0Q0lRLk5ZU0U6SUJNLklRX0lNUEFJUk1FTlRfR1cuOTk3LjA3LzAzLzIwMjYuLi5VU0QuSAEAAADetgEAAwAAAAAAU0lmI5t83gg84rd4o3zeCCtDSVEuTllTRTpJQk0uSVFf</t>
  </si>
  <si>
    <t>Q0FMQ19UWVBFX0JTLjk5Ny4wNy8wMy8yMDI2AQAAAN62AQADAAAAA1JVUACfGAQhm3zeCIjLjXijfN4IKUNJUS5OWVNFOklCTS5JUV9SRS45OTcuMDcvMDMvMjAyNi4uLlVTRC5IAQAAAN62AQACAAAABjE0OTgyNQEIAAAABQAAAAExAQAAAAstMTk1ODI4MTA5NgMAAAADMTYwAgAAAAQxMjIyBAAAAAEwBwAAAAgzLzcvMjAyNggAAAAKMTIvMzEvMjAyMgkAAAABMMwCWiGbfN4Iew2peKN83gg1Q0lRLk5ZU0U6SUJNLklRX0JBU0lDX0VQU19JTkNMLjk5Ny4wNy8wMy8yMDI2Li4uVVNELkgBAAAA3rYBAAIAAAAIMS44MTU3MzYBCAAAAAUAAAABMQEAAAALLTE5NTgyODEwOTYDAAAAAzE2MAIAAAABOQQAAAABMAcAAAAIMy83LzIwMjYIAAAACjEyLzMxLzIwMjIJAAAAATCocGYjm3zeCJL/x3ijfN4IMENJUS5OWVNFOklCTS5JUV9JTlZFTlRPUlkuOTk4LjA3LzAzLzIwMjYuLi5VU0QuSAEAAADetgEAAgAAAAQxMTYxAQgAAAAFAAAAATEBAAAACy0xOTA0ODYwNzQ0AwAAAAMxNjACAAAABDEwNDMEAAAAATAHAAAACDMvNy8yMDI2CAAAAAoxMi8zMS8yMDIzCQAAAAEw+x1eIZt83giSPbN4o3zeCDFDSVEuTllTRTpJQk0uSVFfQ09NTU9OX1JFUC45OTguMDcvMDMvMjAyNi4uLlVTRC5IAQAAAN62AQACAAAABC00MDIBCAAAAAUAAAABMQEAAAALLTE5MDQ4NjA3NDQDAAAAAzE2MAIAAAAEMjE2NAQAAAABMAcAAAAI</t>
  </si>
  <si>
    <t>My83LzIwMjYIAAAACjEyLzMxLzIwMjMJAAAAATCkNochm3zeCPJks3ijfN4IK0NJUS5OWVNFOklCTS5JUV9ESUxVVF9XRUlHSFQuOTk4LjA3LzAzLzIwMjYBAAAA3rYBAAIAAAAKOTIyLjA3MzgyOACocGYjm3zeCPfKw3ijfN4INkNJUS5OWVNFOklCTS5JUV9BU1NFVF9XUklURURPV04uOTk4LjA3LzAzLzIwMjYuLi5VU0QuSAEAAADetgEAAwAAAAAAU0lmI5t83ghJOsZ4o3zeCDBDSVEuTllTRTpJQk0uSVFfR1BfMVlSX0FOTl9HUk9XVEguOTk3LjA3LzAzLzIwMjYBAAAA3rYBAAIAAAAGMy44MTc1AQgAAAAFAAAAATEBAAAACy0xOTU4MjgxMDk2AwAAAAMxNjACAAAABDQxOTUEAAAAATAHAAAACDMvNy8yMDI2CAAAAAoxMi8zMS8yMDIyCQAAAAEwzWvZH5t83gjF8ZF4o3zeCD9DSVEuTllTRTpJQk0uSVFfTkVUX0RFQlRfRUJJVERBX0VYQ0xfT1BFUl9MRUFTRVMuOTk3LjA3LzAzLzIwMjYBAAAA3rYBAAIAAAAINC4yMDE4NTYBCAAAAAUAAAABMQEAAAALLTE5NTgyODEwOTYDAAAAAzE2MAIAAAAFNDkxNzUEAAAAATAHAAAACDMvNy8yMDI2CAAAAAoxMi8zMS8yMDIyCQAAAAEwzWvZH5t83gjdZJ54o3zeCDNDSVEuTllTRTpJQk0uSVFfT1RIRVJfRVFVSVRZLjk5Ny4wNy8wMy8yMDI2Li4uVVNELkgBAAAA3rYBAAIAAAAGLTE2NzQwAQgAAAAFAAAAATEBAAAACy0xOTU4MjgxMDk2AwAAAAMxNjACAAAABDEw</t>
  </si>
  <si>
    <t>MjgEAAAAATAHAAAACDMvNy8yMDI2CAAAAAoxMi8zMS8yMDIyCQAAAAEwzAJaIZt83giBZaV4o3zeCD1DSVEuTllTRTpJQk0uSVFfTkFUVVJBTF9SRVNPVVJDRVNfQ09TVC45OTcuMDcvMDMvMjAyNi4uLlVTRC5IAQAAAN62AQADAAAAAAC7Z1ohm3zeCBAtnHijfN4IOkNJUS5OWVNFOklCTS5JUV9HQUlOX0JBUkdBSU5fQUNRX0NGLjk5Ny4wNy8wMy8yMDI2Li4uVVNELkgBAAAA3rYBAAMAAAAAAPsdXiGbfN4IEj2leKN83gguQ0lRLk5ZU0U6SUJNLklRX1dJUF9JTlYuOTk3LjA3LzAzLzIwMjYuLi5VU0QuSAEAAADetgEAAgAAAAQxMzk0AQgAAAAFAAAAATEBAAAACy0xOTU4MjgxMDk2AwAAAAMxNjACAAAABDMyMTkEAAAAATAHAAAACDMvNy8yMDI2CAAAAAoxMi8zMS8yMDIyCQAAAAEwu2daIZt83gjSsZN4o3zeCEJDSVEuTllTRTpJQk0uSVFfUlVBX0NBUElUQUxfTEVBU0VfQUNDVU1fREVQLjk5Ny4wNy8wMy8yMDI2Li4uVVNELkgBAAAA3rYBAAMAAAAAAMwCWiGbfN4I+BiieKN83gg4Q0lRLk5ZU0U6SUJNLklRX1RPVEFMX0xJQUJfRVFVSVRZLjk5Ny4wNy8wMy8yMDI2Li4uVVNELkgBAAAA3rYBAAIAAAAGMTI3MjQzAQgAAAAFAAAAATEBAAAACy0xOTU4MjgxMDk2AwAAAAMxNjACAAAABDEwMTMEAAAAATAHAAAACDMvNy8yMDI2CAAAAAoxMi8zMS8yMDIyCQAAAAEwzAJaIZt83ghDJ5R4o3zeCDVDSVEu</t>
  </si>
  <si>
    <t>TllTRTpJQk0uSVFfR0FJTl9BU1NFVFNfQ0YuOTk3LjA3LzAzLzIwMjYuLi5VU0QuSAEAAADetgEAAgAAAAQtMzYzAQgAAAAFAAAAATEBAAAACy0xOTU4MjgxMDk2AwAAAAMxNjACAAAABDIwMjYEAAAAATAHAAAACDMvNy8yMDI2CAAAAAoxMi8zMS8yMDIyCQAAAAEw0x+HIZt83ggreLF4o3zeCDhDSVEuTllTRTpJQk0uSVFfRkVFU19PVEhFUl9JTkNPTUUuOTk3LjA3LzAzLzIwMjYuLi5VU0QuSAEAAADetgEAAwAAAAAA1xgwIpt83giqxMd4o3zeCDJDSVEuTllTRTpJQk0uSVFfR0FJTl9JTlZFU1QuOTk3LjA3LzAzLzIwMjYuLi5VU0QuSAEAAADetgEAAgAAAAQtMjc4AQgAAAAFAAAAATEBAAAACy0xOTU4MjgxMDk2AwAAAAMxNjACAAAAAjYyBAAAAAEwBwAAAAgzLzcvMjAyNggAAAAKMTIvMzEvMjAyMgkAAAABMFNJZiObfN4ITBnEeKN83ggxQ0lRLk5ZU0U6SUJNLklRX0NVUlJfVEFYRVMuOTk3LjA3LzAzLzIwMjYuLi5VU0QuSAEAAADetgEAAgAAAAQyMjUxAQgAAAAFAAAAATEBAAAACy0xOTU4MjgxMDk2AwAAAAMxNjACAAAABTM1MzgzBAAAAAEwBwAAAAgzLzcvMjAyNggAAAAKMTIvMzEvMjAyMgkAAAABMCZAMCKbfN4I5pO3eKN83gg4Q0lRLk5ZU0U6SUJNLklRX0NPTlRJTkdFTlRfUkVOVEFMLjk5Ny4wNy8wMy8yMDI2Li4uVVNELkgBAAAA3rYBAAIAAAADMjYyAB1nMCKbfN4IM5+xeKN83ggxQ0lR</t>
  </si>
  <si>
    <t>Lk5ZU0U6SUJNLklRX0lOU19TRVRUTEUuOTk3LjA3LzAzLzIwMjYuLi5VU0QuSAEAAADetgEAAwAAAAAAU0lmI5t83ggoQsN4o3zeCDRDSVEuTllTRTpJQk0uSVFfVU5FQVJOX1JFVl9MVC45OTcuMDcvMDMvMjAyNi4uLlVTRC5IAQAAAN62AQACAAAABDM0OTkBCAAAAAUAAAABMQEAAAALLTE5NTgyODEwOTYDAAAAAzE2MAIAAAAEMTI1NgQAAAABMAcAAAAIMy83LzIwMjYIAAAACjEyLzMxLzIwMjIJAAAAATAagF4hm3zeCLnwl3ijfN4IKUNJUS5OWVNFOklCTS5JUV9HUC45OTcuMDcvMDMvMjAyNi4uLlVTRC5IAQAAAN62AQACAAAABTMyNjg4AQgAAAAFAAAAATEBAAAACy0xOTU4MjgxMDk2AwAAAAMxNjACAAAAAjEwBAAAAAEwBwAAAAgzLzcvMjAyNggAAAAKMTIvMzEvMjAyMgkAAAABME0VZiObfN4Ikv/HeKN83gg1Q0lRLk5ZU0U6SUJNLklRX0FDQ1VNX0FNT1JUX0dXLjk5Ny4wNy8wMy8yMDI2Li4uVVNELkgBAAAA3rYBAAMAAAAAAHXxAyGbfN4IdPKNeKN83gg1Q0lRLk5ZU0U6SUJNLklRX0RJTFVUX0VQU19FWENMLjk5Ny4wNy8wMy8yMDI2Li4uVVNELkgBAAAA3rYBAAIAAAAEMS45NQEIAAAABQAAAAExAQAAAAstMTk1ODI4MTA5NgMAAAADMTYwAgAAAAMxNDIEAAAAATAHAAAACDMvNy8yMDI2CAAAAAoxMi8zMS8yMDIyCQAAAAEwqHBmI5t83gjs5bl4o3zeCD1DSVEuTllTRTpJQk0uSVFfREFfQ0Zf</t>
  </si>
  <si>
    <t>RVhDTF9PUEVSX0xFQVNFUy45OTcuMDcvMDMvMjAyNi4uLlVTRC5IAQAAAN62AQACAAAABDMyNTQBCAAAAAUAAAABMQEAAAALLTE5NTgyODEwOTYDAAAAAzE2MAIAAAAFNDg5ODUEAAAAATAHAAAACDMvNy8yMDI2CAAAAAoxMi8zMS8yMDIyCQAAAAEw9piJIZt83gjFPat4o3zeCD9DSVEuTllTRTpJQk0uSVFfRklOQU5DRV9MRUFTRVNfTE9OR19URVJNLjk5Ny4wNy8wMy8yMDI2Li4uVVNELkgBAAAA3rYBAAIAAAADMTY0AQgAAAAFAAAAATEBAAAACy0xOTU4MjgxMDk2AwAAAAMxNjACAAAABTQ4OTkxBAAAAAEwBwAAAAgzLzcvMjAyNggAAAAKMTIvMzEvMjAyMgkAAAABMMwCWiGbfN4I5pmueKN83ggqQ0lRLk5ZU0U6SUJNLklRX1RCVi45OTcuMDcvMDMvMjAyNi4uLlVTRC5IAQAAAN62AQACAAAABi00NTE4OQEIAAAABQAAAAExAQAAAAstMTk1ODI4MTA5NgMAAAADMTYwAgAAAAQxMzEwBAAAAAEwBwAAAAgzLzcvMjAyNggAAAAKMTIvMzEvMjAyMgkAAAABMMdTWiGbfN4IEMieeKN83ggwQ0lRLk5ZU0U6SUJNLklRX1NHQV9TVVBQTC45OTcuMDcvMDMvMjAyNi4uLlVTRC5IAQAAAN62AQACAAAABTE5MjYzAQgAAAAFAAAAATEBAAAACy0xOTU4MjgxMDk2AwAAAAMxNjACAAAAAzEwMgQAAAABMAcAAAAIMy83LzIwMjYIAAAACjEyLzMxLzIwMjIJAAAAATBNFWYjm3zeCOIgunijfN4IRENJUS5OWVNFOklCTS5J</t>
  </si>
  <si>
    <t>UV9HRU5FUkFMX1BBUlRORVJfQ09NTU9OX0VRVUlUWS45OTcuMDcvMDMvMjAyNi4uLlVTRC5IAQAAAN62AQADAAAAAADyjlohm3zeCIRgrXijfN4IN0NJUS5OWVNFOklCTS5JUV9TVE9DS19CQVNFRF9DT0dTLjk5Ny4wNy8wMy8yMDI2Li4uVVNELkgBAAAA3rYBAAIAAAADMTY0AQgAAAAFAAAAATEBAAAACy0xOTU4MjgxMDk2AwAAAAMxNjACAAAABTIyNjc0BAAAAAEwBwAAAAgzLzcvMjAyNggAAAAKMTIvMzEvMjAyMgkAAAABMCSOMCKbfN4IyaOheKN83gguQ0lRLk5ZU0U6SUJNLklRX0lOQ19UQVguOTk3LjA3LzAzLzIwMjYuLi5VU0QuSAEAAADetgEAAgAAAAQtNjI2AQgAAAAFAAAAATEBAAAACy0xOTU4MjgxMDk2AwAAAAMxNjACAAAAAjc1BAAAAAEwBwAAAAgzLzcvMjAyNggAAAAKMTIvMzEvMjAyMgkAAAABMFNJZiObfN4IQrS4eKN83gg7Q0lRLk5ZU0U6SUJNLklRX09USEVSX1VOVVNVQUxfU1VQUExFLjk5Ny4wNy8wMy8yMDI2Li4uVVNELkgBAAAA3rYBAAMAAAAAACSOMCKbfN4I1sqheKN83ggsQ0lRLk5ZU0U6SUJNLklRX05JX0NGLjk5OC4wNy8wMy8yMDI2Li4uVVNELkgBAAAA3rYBAAIAAAAENzUwMgEIAAAABQAAAAExAQAAAAstMTkwNDg2MDc0NAMAAAADMTYwAgAAAAQyMTUwBAAAAAEwBwAAAAgzLzcvMjAyNggAAAAKMTIvMzEvMjAyMwkAAAABMLH4hiGbfN4I/bKgeKN83gguQ0lRLk5ZU0U6</t>
  </si>
  <si>
    <t>SUJNLklRX05JX1NGQVMuOTk4LjA3LzAzLzIwMjYuLi5VU0QuSAEAAADetgEAAwAAAAAA1xgwIpt83ghgOsh4o3zeCDRDSVEuTllTRTpJQk0uSVFfSU1QQUlSTUVOVF9HVy45OTguMDcvMDMvMjAyNi4uLlVTRC5IAQAAAN62AQADAAAAAABTSWYjm3zeCB1Zt3ijfN4IO0NJUS5OWVNFOklCTS5JUV9JTVBBSVJNRU5UX0dXX1NVUFBMRS45OTguMDcvMDMvMjAyNi4uLlVTRC5IAQAAAN62AQADAAAAAAAkjjAim3zeCM3wpnijfN4INENJUS5OWVNFOklCTS5JUV9FQklUREFfMVlSX0FOTl9HUk9XVEguOTk3LjA3LzAzLzIwMjYBAAAA3rYBAAIAAAAGLTQuNzIyAQgAAAAFAAAAATEBAAAACy0xOTU4MjgxMDk2AwAAAAMxNjACAAAABDQxOTYEAAAAATAHAAAACDMvNy8yMDI2CAAAAAoxMi8zMS8yMDIyCQAAAAEwzWvZH5t83ggzoY14o3zeCDtDSVEuTllTRTpJQk0uSVFfREVSSVZBVElWRV9BU1NFVFNfTFQuOTk3LjA3LzAzLzIwMjYuLi5VU0QuSAEAAADetgEAAgAAAAE3AQgAAAAFAAAAATEBAAAACy0xOTU4MjgxMDk2AwAAAAMxNjACAAAABDExMTAEAAAAATAHAAAACDMvNy8yMDI2CAAAAAoxMi8zMS8yMDIyCQAAAAEwdfEDIZt83gipSpZ4o3zeCEBDSVEuTllTRTpJQk0uSVFfRklOX0RJVl9NSU5PUklUWV9JTlRFUkVTVC45OTguMDcvMDMvMjAyNi4uLlVTRC5IAQAAAN62AQADAAAAAAC7Z1ohm3zeCCBTjXijfN4I</t>
  </si>
  <si>
    <t>M0NJUS5OWVNFOklCTS5JUV9NQUlOVF9SRVBBSVIuOTk4LjA3LzAzLzIwMjYuLi5VU0QuSAEAAADetgEAAwAAAAAAJI4wIpt83gjN8KZ4o3zeCClDSVEuTllTRTpJQk0uSVFfUEVSSU9EREFURS45OTguMDcvMDMvMjAyNgEAAADetgEABQAAAAozMS8xMi8yMDIzAKhwZiObfN4IM+XBeKN83ggyQ0lRLk5ZU0U6SUJNLklRX0ZJTl9ESVZfUkVWLjk5OC4wNy8wMy8yMDI2Li4uVVNELkgBAAAA3rYBAAIAAAADNzM3AQgAAAAFAAAAATEBAAAACy0xOTA0ODYwNzQ0AwAAAAMxNjACAAAAAjUyBAAAAAEwBwAAAAgzLzcvMjAyNggAAAAKMTIvMzEvMjAyMwkAAAABME0VZiObfN4Iogm7eKN83ggqQ0lRLk5ZU0U6SUJNLklRX0RJQy45OTguMDcvMDMvMjAyNi4uLlVTRC5IAQAAAN62AQADAAAAAAAdZzAim3zeCKrEx3ijfN4IMENJUS5OWVNFOklCTS5JUV9FQklUXzVZUl9BTk5fQ0FHUi45OTcuMDcvMDMvMjAyNgEAAADetgEAAgAAAActOC40MzA0AQgAAAAFAAAAATEBAAAACy0xOTU4MjgxMDk2AwAAAAMxNjACAAAABDQyMzYEAAAAATAHAAAACDMvNy8yMDI2CAAAAAoxMi8zMS8yMDIyCQAAAAEwoKbZH5t83gjXF4h4o3zeCDpDSVEuTllTRTpJQk0uSVFfSU5URVJDT01QQU5ZX05PTl9DQS45OTcuMDcvMDMvMjAyNi4uLlVTRC5IAQAAAN62AQADAAAAAAB18QMhm3zeCMClmnijfN4IOkNJUS5OWVNFOklCTS5JUV9JTkNf</t>
  </si>
  <si>
    <t>VEFYX1BBWV9DVVJSRU5ULjk5Ny4wNy8wMy8yMDI2Li4uVVNELkgBAAAA3rYBAAIAAAAEMjE5NgEIAAAABQAAAAExAQAAAAstMTk1ODI4MTA5NgMAAAADMTYwAgAAAAQxMDk0BAAAAAEwBwAAAAgzLzcvMjAyNggAAAAKMTIvMzEvMjAyMgkAAAABMM9YXiGbfN4I3i6beKN83ghAQ0lRLk5ZU0U6SUJNLklRX0ZJTl9ESVZfTUlOT1JJVFlfSU5URVJFU1QuOTk3LjA3LzAzLzIwMjYuLi5VU0QuSAEAAADetgEAAwAAAAAAu2daIZt83gir8Jh4o3zeCEBDSVEuTllTRTpJQk0uSVFfUlVBX09QRVJBVElOR19MRUFTRV9HUk9TUy45OTcuMDcvMDMvMjAyNi4uLlVTRC5IAQAAAN62AQACAAAABDI4NzgBCAAAAAUAAAABMQEAAAALLTE5NTgyODEwOTYDAAAAAzE2MAIAAAAFNDgzNzcEAAAAATAHAAAACDMvNy8yMDI2CAAAAAoxMi8zMS8yMDIyCQAAAAEwzAJaIZt83ghDR6p4o3zeCC9DSVEuTllTRTpJQk0uSVFfREFfU1VQUEwuOTk3LjA3LzAzLzIwMjYuLi5VU0QuSAEAAADetgEAAwAAAAAATRVmI5t83ggG4MJ4o3zeCDFDSVEuTllTRTpJQk0uSVFfSU1QQUlSX09JTC45OTcuMDcvMDMvMjAyNi4uLlVTRC5IAQAAAN62AQADAAAAAABNFWYjm3zeCAITxnijfN4IMUNJUS5OWVNFOklCTS5JUV9QUkVGX09USEVSLjk5Ny4wNy8wMy8yMDI2Li4uVVNELkgBAAAA3rYBAAMAAAAAAMwCWiGbfN4IBhaleKN83ghJQ0lRLk5ZU0U6</t>
  </si>
  <si>
    <t>SUJNLklRX1BST1ZfQkFEX0RFQlRTX1BBVElFTlRfU0VSVklDRV9SRVYuOTk3LjA3LzAzLzIwMjYuLi5VU0QuSAEAAADetgEAAwAAAAAA1xgwIpt83ggz5cF4o3zeCDVDSVEuTllTRTpJQk0uSVFfTFRfREVCVF9JU1NVRUQuOTk3LjA3LzAzLzIwMjYuLi5VU0QuSAEAAADetgEAAgAAAAQ3ODA0AQgAAAAFAAAAATEBAAAACy0xOTU4MjgxMDk2AwAAAAMxNjACAAAABDIwMzQEAAAAATAHAAAACDMvNy8yMDI2CAAAAAoxMi8zMS8yMDIyCQAAAAEwpDaHIZt83ghdfKJ4o3zeCEhDSVEuTllTRTpJQk0uSVFfR0VORVJBTF9QQVJUTkVSX01JTk9SSVRZX0lOVEVSRVNULjk5OC4wNy8wMy8yMDI2Li4uVVNELkgBAAAA3rYBAAMAAAAAAPKOWiGbfN4IIFONeKN83gg4Q0lRLk5ZU0U6SUJNLklRX0lOU19TRVRUTEVfU1VQUExFLjk5OC4wNy8wMy8yMDI2Li4uVVNELkgBAAAA3rYBAAMAAAAAACSOMCKbfN4IHVm3eKN83ggsQ0lRLk5ZU0U6SUJNLklRX0VCSVRBLjk5OC4wNy8wMy8yMDI2Li4uVVNELkgBAAAA3rYBAAIAAAAFMTEwNDgBCAAAAAUAAAABMQEAAAALLTE5MDQ4NjA3NDQDAAAAAzE2MAIAAAAGMTAwNjg5BAAAAAEwBwAAAAgzLzcvMjAyNggAAAAKMTIvMzEvMjAyMwkAAAABMJDxLyKbfN4I3L65eKN83ggqQ0lRLk5ZU0U6SUJNLklRX0VCVC45OTguMDcvMDMvMjAyNi4uLlVTRC5IAQAAAN62AQACAAAABDg2OTAB</t>
  </si>
  <si>
    <t>CAAAAAUAAAABMQEAAAALLTE5MDQ4NjA3NDQDAAAAAzE2MAIAAAADMTM5BAAAAAEwBwAAAAgzLzcvMjAyNggAAAAKMTIvMzEvMjAyMwkAAAABMFNJZiObfN4IYWHGeKN83gg/Q0lRLk5ZU0U6SUJNLklRX0RJU1RSSUJVVEFCTEVfQ0FTSF9TSEFSRS45OTguMDcvMDMvMjAyNi4uLlVTRC5IAQAAAN62AQADAAAAAACocGYjm3zeCNExt3ijfN4ILENJUS5OWVNFOklCTS5JUV9DQVBFWF9QQ1RfUkVWLjk5Ny4wNy8wMy8yMDI2AQAAAN62AQACAAAABjIuMjIzNgEIAAAABQAAAAExAQAAAAstMTk1ODI4MTA5NgMAAAADMTYwAgAAAAUzNTM4MAQAAAABMAcAAAAIMy83LzIwMjYIAAAACjEyLzMxLzIwMjIJAAAAATDnUvsfm3zeCIjLjXijfN4IOkNJUS5OWVNFOklCTS5JUV9JTlRFUkNPTVBBTllfTk9OX0NMLjk5Ny4wNy8wMy8yMDI2Li4uVVNELkgBAAAA3rYBAAMAAAAAAJ8YBCGbfN4IdY+SeKN83ggwQ0lRLk5ZU0U6SUJNLklRX1RCVl9TSEFSRS45OTcuMDcvMDMvMjAyNi4uLlVTRC5IAQAAAN62AQACAAAACS00OS44NzI0MgEIAAAABQAAAAExAQAAAAstMTk1ODI4MTA5NgMAAAADMTYwAgAAAAQ0MTU2BAAAAAEwBwAAAAgzLzcvMjAyNggAAAAKMTIvMzEvMjAyMgkAAAABMMdTWiGbfN4ISd2ceKN83gg6Q0lRLk5ZU0U6SUJNLklRX0xJQUJJTElUSUVTX0xFVkVMXzIuOTk3LjA3LzAzLzIwMjYuLi5VU0QuSAEAAADe</t>
  </si>
  <si>
    <t>tgEAAgAAAAU0MzU0OACgtgMhm3zeCNfQqHijfN4IOENJUS5OWVNFOklCTS5JUV9BU1NFVFNfRkFJUl9WQUxVRS45OTcuMDcvMDMvMjAyNi4uLlVTRC5IAQAAAN62AQACAAAABDUxNDgAoLYDIZt83ggvIKp4o3zeCDVDSVEuTllTRTpJQk0uSVFfU1RfREVCVF9JU1NVRUQuOTk3LjA3LzAzLzIwMjYuLi5VU0QuSAEAAADetgEAAgAAAAMyMTcBCAAAAAUAAAABMQEAAAALLTE5NTgyODEwOTYDAAAAAzE2MAIAAAAEMjA0MwQAAAABMAcAAAAIMy83LzIwMjYIAAAACjEyLzMxLzIwMjIJAAAAATCkNochm3zeCLCipnijfN4IPUNJUS5OWVNFOklCTS5JUV9GSU5fRElWX0FTU0VUU19DVVJSRU5ULjk5Ny4wNy8wMy8yMDI2Li4uVVNELkgBAAAA3rYBAAIAAAADOTM5AQgAAAAFAAAAATEBAAAACy0xOTU4MjgxMDk2AwAAAAMxNjACAAAABDEwMjkEAAAAATAHAAAACDMvNy8yMDI2CAAAAAoxMi8zMS8yMDIyCQAAAAEw+x1eIZt83gjtkpl4o3zeCDpDSVEuTllTRTpJQk0uSVFfQURfRVhDTF9PUEVSX0xFQVNFUy45OTcuMDcvMDMvMjAyNi4uLlVTRC5IAQAAAN62AQACAAAABi0xMzM2MQEIAAAABQAAAAExAQAAAAstMTk1ODI4MTA5NgMAAAADMTYwAgAAAAU0ODk3NQQAAAABMAcAAAAIMy83LzIwMjYIAAAACjEyLzMxLzIwMjIJAAAAATDMAlohm3zeCDUAlHijfN4INkNJUS5OWVNFOklCTS5JUV9QUkVGX05PTl9SRURFRU0u</t>
  </si>
  <si>
    <t>OTk3LjA3LzAzLzIwMjYuLi5VU0QuSAEAAADetgEAAwAAAAAAzAJaIZt83ggRtad4o3zeCDJDSVEuTllTRTpJQk0uSVFfUFJFRl9ESVZfQ0YuOTk3LjA3LzAzLzIwMjYuLi5VU0QuSAEAAADetgEAAwAAAAAA8F2HIZt83gjyZLN4o3zeCDhDSVEuTllTRTpJQk0uSVFfU1RPQ0tfQkFTRURfVE9UQUwuOTk3LjA3LzAzLzIwMjYuLi5VU0QuSAEAAADetgEAAgAAAAM5ODgBCAAAAAUAAAABMQEAAAALLTE5NTgyODEwOTYDAAAAAzE2MAIAAAAFMjQwMzQEAAAAATAHAAAACDMvNy8yMDI2CAAAAAoxMi8zMS8yMDIyCQAAAAEwsfiGIZt83gjJo6F4o3zeCC5DSVEuTllTRTpJQk0uSVFfRUJJVERBUi45OTcuMDcvMDMvMjAyNi4uLlVTRC5IAQAAAN62AQACAAAABTEyMDIyAQgAAAAFAAAAATEBAAAACy0xOTU4MjgxMDk2AwAAAAMxNjACAAAABTIxNjc0BAAAAAEwBwAAAAgzLzcvMjAyNggAAAAKMTIvMzEvMjAyMgkAAAABMNcYMCKbfN4ItifFeKN83gg7Q0lRLk5ZU0U6SUJNLklRX1RPVEFMX1VOVVNVQUxfU1VQUExFLjk5Ny4wNy8wMy8yMDI2Li4uVVNELkgBAAAA3rYBAAMAAAAAACSOMCKbfN4IZ1rCeKN83gg4Q0lRLk5ZU0U6SUJNLklRX0NVUlJFTlRfUE9SVF9ERUJULjk5OC4wNy8wMy8yMDI2Li4uVVNELkgBAAAA3rYBAAIAAAAENjMwNAEIAAAABQAAAAExAQAAAAstMTkwNDg2MDc0NAMAAAADMTYwAgAAAAQxMjk3</t>
  </si>
  <si>
    <t>BAAAAAEwBwAAAAgzLzcvMjAyNggAAAAKMTIvMzEvMjAyMwkAAAABMM9YXiGbfN4IBhaleKN83ggmQ0lRLk5ZU0U6SUJNLklRX0dBQVBfQ0YuOTk4LjA3LzAzLzIwMjYBAAAA3rYBAAMAAAAHVVMgR0FBUAD7HV4hm3zeCIVYlXijfN4IJkNJUS5OWVNFOklCTS5JUV9HQUFQX0lTLjk5OC4wNy8wMy8yMDI2AQAAAN62AQADAAAAB1VTIEdBQVAAHWcwIpt83gggEq14o3zeCDZDSVEuTllTRTpJQk0uSVFfU1RPQ0tfQkFTRURfU0dBLjk5OC4wNy8wMy8yMDI2Li4uVVNELkgBAAAA3rYBAAIAAAADNjE2AQgAAAAFAAAAATEBAAAACy0xOTA0ODYwNzQ0AwAAAAMxNjACAAAABTIyNjc5BAAAAAEwBwAAAAgzLzcvMjAyNggAAAAKMTIvMzEvMjAyMwkAAAABMLH4hiGbfN4I9MCueKN83ggxQ0lRLk5ZU0U6SUJNLklRX0VQU18xWVJfQU5OX0dST1dUSC45OTcuMDcvMDMvMjAyNgEAAADetgEAAgAAAActNjIuNTcyAQgAAAAFAAAAATEBAAAACy0xOTU4MjgxMDk2AwAAAAMxNjACAAAABDQyMDAEAAAAATAHAAAACDMvNy8yMDI2CAAAAAoxMi8zMS8yMDIyCQAAAAEwzWvZH5t83gjooJ14o3zeCEJDSVEuTllTRTpJQk0uSVFfREVGX1RBWF9WQUxVQVRJT05fQUxMT1dBTkNFLjk5Ny4wNy8wMy8yMDI2Li4uVVNELkgBAAAA3rYBAAIAAAADNzcwAQgAAAAFAAAAATEBAAAACy0xOTU4MjgxMDk2AwAAAAMxNjACAAAABTQ2MDQ1BAAA</t>
  </si>
  <si>
    <t>AAEwBwAAAAgzLzcvMjAyNggAAAAKMTIvMzEvMjAyMgkAAAABMPKOWiGbfN4ImtSSeKN83gg1Q0lRLk5ZU0U6SUJNLklRX1NUT0NLX0JBU0VEX1JELjk5Ny4wNy8wMy8yMDI2Li4uVVNELkgBAAAA3rYBAAIAAAADMjU4AQgAAAAFAAAAATEBAAAACy0xOTU4MjgxMDk2AwAAAAMxNjACAAAABTIyNjc4BAAAAAEwBwAAAAgzLzcvMjAyNggAAAAKMTIvMzEvMjAyMgkAAAABMCSOMCKbfN4IMq6veKN83ggyQ0lRLk5ZU0U6SUJNLklRX0dBSU5fQVNTRVRTLjk5Ny4wNy8wMy8yMDI2Li4uVVNELkgBAAAA3rYBAAIAAAADMjU4AQgAAAAFAAAAATEBAAAACy0xOTU4MjgxMDk2AwAAAAMxNjACAAAAAjU2BAAAAAEwBwAAAAgzLzcvMjAyNggAAAAKMTIvMzEvMjAyMgkAAAABMFNJZiObfN4IuPm5eKN83gg7Q0lRLk5ZU0U6SUJNLklRX0NIQU5HRV9ERUZfVEFYX1RPVEFMLjk5OC4wNy8wMy8yMDI2Li4uVVNELkgBAAAA3rYBAAIAAAAFLTExMTQBCAAAAAUAAAABMQEAAAALLTE5MDQ4NjA3NDQDAAAAAzE2MAIAAAAFMzA5MjQEAAAAATAHAAAACDMvNy8yMDI2CAAAAAoxMi8zMS8yMDIzCQAAAAEw5vZdIZt83giFWJV4o3zeCDhDSVEuTllTRTpJQk0uSVFfQ0hBTkdFX1VORUFSTl9SRVYuOTk4LjA3LzAzLzIwMjYuLi5VU0QuSAEAAADetgEAAwAAAAAApDaHIZt83ghSM8J4o3zeCDZDSVEuTllTRTpJQk0uSVFfVE9UQUxfUkVW</t>
  </si>
  <si>
    <t>X1NIQVJFLjk5OC4wNy8wMy8yMDI2Li4uVVNELkgBAAAA3rYBAAIAAAAJNjcuODg3NzI5AQgAAAAFAAAAATEBAAAACy0xOTA0ODYwNzQ0AwAAAAMxNjACAAAABDQzODIEAAAAATAHAAAACDMvNy8yMDI2CAAAAAoxMi8zMS8yMDIzCQAAAAEwqHBmI5t83gjXWMB4o3zeCDRDSVEuTllTRTpJQk0uSVFfRUJJVERBX0VRX0lOQy45OTguMDcvMDMvMjAyNi4uLlVTRC5IAQAAAN62AQACAAAABTEzNTQ5AQgAAAAFAAAAATEBAAAACy0xOTA0ODYwNzQ0AwAAAAMxNjACAAAABTIxNjc3BAAAAAEwBwAAAAgzLzcvMjAyNggAAAAKMTIvMzEvMjAyMwkAAAABMKhwZiObfN4IqmHIeKN83ggsQ0lRLk5ZU0U6SUJNLklRX1JFVFVSTl9BU1NFVFMuOTk3LjA3LzAzLzIwMjYBAAAA3rYBAAIAAAAGMy42MjY0AQgAAAAFAAAAATEBAAAACy0xOTU4MjgxMDk2AwAAAAMxNjACAAAABDQxNzgEAAAAATAHAAAACDMvNy8yMDI2CAAAAAoxMi8zMS8yMDIyCQAAAAEwEz/7H5t83giIy414o3zeCDJDSVEuTllTRTpJQk0uSVFfRUJJVERBXzNZUl9BTk5fQ0FHUi45OTcuMDcvMDMvMjAyNgEAAADetgEAAgAAAActNy40NjMzAQgAAAAFAAAAATEBAAAACy0xOTU4MjgxMDk2AwAAAAMxNjACAAAABDQyMjIEAAAAATAHAAAACDMvNy8yMDI2CAAAAAoxMi8zMS8yMDIyCQAAAAEwoKbZH5t83ggYeo14o3zeCEBDSVEuTllTRTpJQk0uSVFfUlVBX09Q</t>
  </si>
  <si>
    <t>RVJBVElOR19MRUFTRV9HUk9TUy45OTguMDcvMDMvMjAyNi4uLlVTRC5IAQAAAN62AQACAAAABDMyMjABCAAAAAUAAAABMQEAAAALLTE5MDQ4NjA3NDQDAAAAAzE2MAIAAAAFNDgzNzcEAAAAATAHAAAACDMvNy8yMDI2CAAAAAoxMi8zMS8yMDIzCQAAAAEwzAJaIZt83ggbK5B4o3zeCDFDSVEuTllTRTpJQk0uSVFfREVQUkVfU1VQUC45OTguMDcvMDMvMjAyNi4uLlVTRC5IAQAAAN62AQADAAAAAAB+hIkhm3zeCMaOtnijfN4ILENJUS5OWVNFOklCTS5JUV9GSUxJTkdEQVRFX0lTLjk5OC4wNy8wMy8yMDI2AQAAAN62AQAFAAAACjI0LzAyLzIwMjYAqHBmI5t83gjVN654o3zeCDVDSVEuTllTRTpJQk0uSVFfRUJJVEFfRVhDTF9TQkMuOTk4LjA3LzAzLzIwMjYuLi5VU0QuSAEAAADetgEAAgAAAAUxMjE4MgEIAAAABQAAAAExAQAAAAstMTkwNDg2MDc0NAMAAAADMTYwAgAAAAUyNDEzNgQAAAABMAcAAAAIMy83LzIwMjYIAAAACjEyLzMxLzIwMjMJAAAAATDXGDAim3zeCNIat3ijfN4IM0NJUS5OWVNFOklCTS5JUV9SRVRVUk5fQ09NTU9OX0VRVUlUWS45OTcuMDcvMDMvMjAyNgEAAADetgEAAgAAAAY4LjcyNTYBCAAAAAUAAAABMQEAAAALLTE5NTgyODEwOTYDAAAAAzE2MAIAAAAFMzMzMjAEAAAAATAHAAAACDMvNy8yMDI2CAAAAAoxMi8zMS8yMDIyCQAAAAEwEz/7H5t83gihfpp4o3zeCCtDSVEuTllTRTpJ</t>
  </si>
  <si>
    <t>Qk0uSVFfTEFORC45OTguMDcvMDMvMjAyNi4uLlVTRC5IAQAAAN62AQACAAAAAzE4MgEIAAAABQAAAAExAQAAAAstMTkwNDg2MDc0NAMAAAADMTYwAgAAAAQzMDk4BAAAAAEwBwAAAAgzLzcvMjAyNggAAAAKMTIvMzEvMjAyMwkAAAABMLtnWiGbfN4IGHqNeKN83gg1Q0lRLk5ZU0U6SUJNLklRX1NUX0RFQlRfUkVQQUlELjk5OC4wNy8wMy8yMDI2Li4uVVNELkgBAAAA3rYBAAIAAAACLTcBCAAAAAUAAAABMQEAAAALLTE5MDQ4NjA3NDQDAAAAAzE2MAIAAAAEMjA0NAQAAAABMAcAAAAIMy83LzIwMjYIAAAACjEyLzMxLzIwMjMJAAAAATCkNochm3zeCBlYuHijfN4IOUNJUS5OWVNFOklCTS5JUV9ESVNUUklCVVRBQkxFX0NBU0guOTk4LjA3LzAzLzIwMjYuLi5VU0QuSAEAAADetgEAAwAAAAAAJkAwIpt83gjyGsN4o3zeCCtDSVEuTllTRTpJQk0uSVFfRUJJVC45OTguMDcvMDMvMjAyNi4uLlVTRC5IAQAAAN62AQACAAAABDk0MjEBCAAAAAUAAAABMQEAAAALLTE5MDQ4NjA3NDQDAAAAAzE2MAIAAAADNDAwBAAAAAEwBwAAAAgzLzcvMjAyNggAAAAKMTIvMzEvMjAyMwkAAAABMKuXZiObfN4I98rDeKN83gg9Q0lRLk5ZU0U6SUJNLklRX1RPVEFMX0RFQlRfRVhDTF9MRUFTRVMuOTk4LjA3LzAzLzIwMjYuLi5VU0QuSAEAAADetgEAAgAAAAU1NjA0NwEIAAAABQAAAAExAQAAAAstMTkwNDg2MDc0NAMAAAADMTYw</t>
  </si>
  <si>
    <t>AgAAAAU0ODk5MgQAAAABMAcAAAAIMy83LzIwMjYIAAAACjEyLzMxLzIwMjMJAAAAATC1PVohm3zeCOApoHijfN4IO0NJUS5OWVNFOklCTS5JUV9FQklUX0VRX0lOQ19FWENMX1NCQy45OTguMDcvMDMvMjAyNi4uLlVTRC5IAQAAAN62AQACAAAABTEwNTU1AQgAAAAFAAAAATEBAAAACy0xOTA0ODYwNzQ0AwAAAAMxNjACAAAABTI0MTMwBAAAAAEwBwAAAAgzLzcvMjAyNggAAAAKMTIvMzEvMjAyMwkAAAABMKuXZiObfN4IwOvHeKN83gg7Q0lRLk5ZU0U6SUJNLklRX09USEVSX1VOVVNVQUxfU1VQUExFLjk5OC4wNy8wMy8yMDI2Li4uVVNELkgBAAAA3rYBAAMAAAAAACSOMCKbfN4I6E+seKN83ggxQ0lRLk5ZU0U6SUJNLklRX0VBUk5JTkdfQ08uOTk4LjA3LzAzLzIwMjYuLi5VU0QuSAEAAADetgEAAgAAAAQ3NTE0AQgAAAAFAAAAATEBAAAACy0xOTA0ODYwNzQ0AwAAAAMxNjACAAAAATcEAAAAATAHAAAACDMvNy8yMDI2CAAAAAoxMi8zMS8yMDIzCQAAAAEwU0lmI5t83ghMGcR4o3zeCCxDSVEuTllTRTpJQk0uSVFfUkVUVVJOX0VRVUlUWS45OTcuMDcvMDMvMjAyNgEAAADetgEAAgAAAAU4LjY4OQEIAAAABQAAAAExAQAAAAstMTk1ODI4MTA5NgMAAAADMTYwAgAAAAQ0MTI4BAAAAAEwBwAAAAgzLzcvMjAyNggAAAAKMTIvMzEvMjAyMgkAAAABMBM/+x+bfN4IiMuNeKN83ggqQ0lRLk5ZU0U6SUJNLklRX0VC</t>
  </si>
  <si>
    <t>SVRfTUFSR0lOLjk5Ny4wNy8wMy8yMDI2AQAAAN62AQACAAAABzEyLjQyNTIBCAAAAAUAAAABMQEAAAALLTE5NTgyODEwOTYDAAAAAzE2MAIAAAAENDA1MwQAAAABMAcAAAAIMy83LzIwMjYIAAAACjEyLzMxLzIwMjIJAAAAATDnUvsfm3zeCIjLjXijfN4IRUNJUS5OWVNFOklCTS5JUV9ORVRfREVCVF9FQklUREFfRVhDTF9PUEVSX0xFQVNFU19DQVBFWC45OTYuMDcvMDMvMjAyNgEAAADetgEAAgAAAAg1LjE3ODk3NgEIAAAABQAAAAExAQAAAAstMjAwODY0NzE5OAMAAAADMTYwAgAAAAU0OTE4MgQAAAABMAcAAAAIMy83LzIwMjYIAAAACjEyLzMxLzIwMjEJAAAAATDNa9kfm3zeCMU+iHijfN4ILkNJUS5OWVNFOklCTS5JUV9OSV81WVJfQU5OX0NBR1IuOTk2LjA3LzAzLzIwMjYBAAAA3rYBAAIAAAAILTEzLjUxODYBCAAAAAUAAAABMQEAAAALLTIwMDg2NDcxOTgDAAAAAzE2MAIAAAAENDIzOAQAAAABMAcAAAAIMy83LzIwMjYIAAAACjEyLzMxLzIwMjEJAAAAATCgptkfm3zeCHTyjXijfN4IOUNJUS5OWVNFOklCTS5JUV9UT1RBTF9SRVZfRU1QTE9ZRUUuOTk2LjA3LzAzLzIwMjYuLi5VU0QuSAEAAADetgEAAgAAAAUyMDMuMwEIAAAABQAAAAExAQAAAAstMjAwODY0NzE5OAMAAAADMTYwAgAAAAQ0MTIzBAAAAAEwBwAAAAgzLzcvMjAyNggAAAAKMTIvMzEvMjAyMQkAAAABMM1r2R+bfN4IdPKNeKN83ggr</t>
  </si>
  <si>
    <t>Q0lRLk5ZU0U6SUJNLklRX0xBTkQuOTk2LjA3LzAzLzIwMjYuLi5VU0QuSAEAAADetgEAAgAAAAMyMjQBCAAAAAUAAAABMQEAAAALLTIwMDg2NDcxOTgDAAAAAzE2MAIAAAAEMzA5OAQAAAABMAcAAAAIMy83LzIwMjYIAAAACjEyLzMxLzIwMjEJAAAAATC7Z1ohm3zeCJrUknijfN4IRENJUS5OWVNFOklCTS5JUV9DVVJSRU5UX1BPUlRfREVCVF9ERVJJVkFUSVZFUy45OTYuMDcvMDMvMjAyNi4uLlVTRC5IAQAAAN62AQADAAAAAAB18QMhm3zeCLJUjnijfN4IQENJUS5OWVNFOklCTS5JUV9ERVJJVkFUSVZFX0FTU0VUU19DVVJSRU5ULjk5Ni4wNy8wMy8yMDI2Li4uVVNELkgBAAAA3rYBAAIAAAADMzU4AQgAAAAFAAAAATEBAAAACy0yMDA4NjQ3MTk4AwAAAAMxNjACAAAABDExMDkEAAAAATAHAAAACDMvNy8yMDI2CAAAAAoxMi8zMS8yMDIxCQAAAAEwdfEDIZt83gjwjIh4o3zeCC5DSVEuTllTRTpJQk0uSVFfUEVSSU9ETEVOR1RIX0NGLjk5Ni4wNy8wMy8yMDI2AQAAAN62AQABAAAAAjEyAPBdhyGbfN4I19yjeKN83gg4Q0lRLk5ZU0U6SUJNLklRX0RFRl9UQVhfQVNTRVRTX0xULjk5Ni4wNy8wMy8yMDI2Li4uVVNELkgBAAAA3rYBAAIAAAAENzM3MAEIAAAABQAAAAExAQAAAAstMjAwODY0NzE5OAMAAAADMTYwAgAAAAQxMDI2BAAAAAEwBwAAAAgzLzcvMjAyNggAAAAKMTIvMzEvMjAyMQkAAAABMM9YXiGb</t>
  </si>
  <si>
    <t>fN4IwI6jeKN83ggtQ0lRLk5ZU0U6SUJNLklRX0NPU1RfQk9SUk9XSU5HLjk5Ni4wNy8wMy8yMDI2AQAAAN62AQACAAAABjEuOTI2MwEIAAAABQAAAAExAQAAAAstMjAwODY0NzE5OAMAAAADMTYwAgAAAAUyMTY4MQQAAAABMAcAAAAIMy83LzIwMjYIAAAACjEyLzMxLzIwMjEJAAAAATBeygMhm3zeCLJUjnijfN4INUNJUS5OWVNFOklCTS5JUV9DQVNIX1NUX0lOVkVTVC45OTYuMDcvMDMvMjAyNi4uLlVTRC5IAQAAAN62AQACAAAABDcyNTABCAAAAAUAAAABMQEAAAALLTIwMDg2NDcxOTgDAAAAAzE2MAIAAAAEMTAwMgQAAAABMAcAAAAIMy83LzIwMjYIAAAACjEyLzMxLzIwMjEJAAAAATD7HV4hm3zeCOIUrHijfN4IMkNJUS5OWVNFOklCTS5JUV9PVEhFUl9JTlRBTi45OTYuMDcvMDMvMjAyNi4uLlVTRC5IAQAAAN62AQACAAAABTEyNTExAQgAAAAFAAAAATEBAAAACy0yMDA4NjQ3MTk4AwAAAAMxNjACAAAABDEwNDAEAAAAATAHAAAACDMvNy8yMDI2CAAAAAoxMi8zMS8yMDIxCQAAAAEwz1heIZt83gggEq14o3zeCEZDSVEuTllTRTpJQk0uSVFfRkFJUl9WQUxVRV9DSEFOR0VfSU5DTF9FQVJOSU5HUy45OTYuMDcvMDMvMjAyNi4uLlVTRC5IAQAAAN62AQADAAAAAABeygMhm3zeCMfHiHijfN4IOENJUS5OWVNFOklCTS5JUV9GSU5fRElWX0FTU0VUU19MVC45OTYuMDcvMDMvMjAyNi4uLlVTRC5IAQAAAN62</t>
  </si>
  <si>
    <t>AQADAAAAAADPWF4hm3zeCB/vlnijfN4IOkNJUS5OWVNFOklCTS5JUV9EQV9TVVBQTF9QQVJUSUFMX0NGLjk5Ni4wNy8wMy8yMDI2Li4uVVNELkgBAAAA3rYBAAMAAAAAAPBdhyGbfN4IezmteKN83ggwQ0lRLk5ZU0U6SUJNLklRX0NBU0hfT1BFUi45OTYuMDcvMDMvMjAyNi4uLlVTRC5IAQAAAN62AQACAAAABTEyNzk2AQgAAAAFAAAAATEBAAAACy0yMDA4NjQ3MTk4AwAAAAMxNjACAAAABDIwMDYEAAAAATAHAAAACDMvNy8yMDI2CAAAAAoxMi8zMS8yMDIxCQAAAAEwpDaHIZt83giLxbR4o3zeCEhDSVEuTllTRTpJQk0uSVFfTE9OR19URVJNX0RFQlRfUkVQQUlEX0VYQ0xfTEVBU0VTLjk5Ni4wNy8wMy8yMDI2Li4uVVNELkgBAAAA3rYBAAIAAAAFLTg1OTcBCAAAAAUAAAABMQEAAAALLTIwMDg2NDcxOTgDAAAAAzE2MAIAAAAFNDg5ODQEAAAAATAHAAAACDMvNy8yMDI2CAAAAAoxMi8zMS8yMDIxCQAAAAEw+x1eIZt83ggf75Z4o3zeCCtDSVEuTllTRTpJQk0uSVFfSVBSRC45OTYuMDcvMDMvMjAyNi4uLlVTRC5IAQAAAN62AQADAAAAAABTSWYjm3zeCJ+TwHijfN4IL0NJUS5OWVNFOklCTS5JUV9EQV9TVVBQTC45OTYuMDcvMDMvMjAyNi4uLlVTRC5IAQAAAN62AQADAAAAAABNFWYjm3zeCD/yw3ijfN4IMkNJUS5OWVNFOklCTS5JUV9JTlRfRVhQX0xURC45OTYuMDcvMDMvMjAyNi4uLlVTRC5IAQAAAN62</t>
  </si>
  <si>
    <t>AQADAAAAAAAmQDAim3zeCD7yonijfN4IOkNJUS5OWVNFOklCTS5JUV9JTlRFUkVTVF9JTlZFU1RfSU5DLjk5Ni4wNy8wMy8yMDI2Li4uVVNELkgBAAAA3rYBAAIAAAACNTIBCAAAAAUAAAABMQEAAAALLTIwMDg2NDcxOTgDAAAAAzE2MAIAAAACNjUEAAAAATAHAAAACDMvNy8yMDI2CAAAAAoxMi8zMS8yMDIxCQAAAAEwU0lmI5t83gis0754o3zeCDFDSVEuTllTRTpJQk0uSVFfSU1QQUlSX09JTC45OTYuMDcvMDMvMjAyNi4uLlVTRC5IAQAAAN62AQADAAAAAABNFWYjm3zeCEk6xnijfN4IMkNJUS5OWVNFOklCTS5JUV9GSU5fRElWX1JFVi45OTYuMDcvMDMvMjAyNi4uLlVTRC5IAQAAAN62AQACAAAAAzc4MAEIAAAABQAAAAExAQAAAAstMjAwODY0NzE5OAMAAAADMTYwAgAAAAI1MgQAAAABMAcAAAAIMy83LzIwMjYIAAAACjEyLzMxLzIwMjEJAAAAATBNFWYjm3zeCEwZxHijfN4IM0NJUS5OWVNFOklCTS5JUV9FQklUQV9FUV9JTkMuOTk2LjA3LzAzLzIwMjYuLi5VU0QuSAEAAADetgEAAgAAAAQ3NDIxAQgAAAAFAAAAATEBAAAACy0yMDA4NjQ3MTk4AwAAAAMxNjACAAAABTIxNjc2BAAAAAEwBwAAAAgzLzcvMjAyNggAAAAKMTIvMzEvMjAyMQkAAAABMJDxLyKbfN4I4wbHeKN83gg3Q0lRLk5ZU0U6SUJNLklRX0dBSU5fQkFSR0FJTl9BQ1EuOTk2LjA3LzAzLzIwMjYuLi5VU0QuSAEAAADetgEAAwAAAAAA</t>
  </si>
  <si>
    <t>JI4wIpt83gght6J4o3zeCC5DSVEuTllTRTpJQk0uSVFfTklfM1lSX0FOTl9DQUdSLjk5Ni4wNy8wMy8yMDI2AQAAAN62AQACAAAACC0xMy4wMjIzAQgAAAAFAAAAATEBAAAACy0yMDA4NjQ3MTk4AwAAAAMxNjACAAAABDQyMjUEAAAAATAHAAAACDMvNy8yMDI2CAAAAAoxMi8zMS8yMDIxCQAAAAEwoKbZH5t83gh08o14o3zeCDFDSVEuTllTRTpJQk0uSVFfRVBTXzFZUl9BTk5fR1JPV1RILjk5Ni4wNy8wMy8yMDI2AQAAAN62AQACAAAABzE4Ljg1NzQBCAAAAAUAAAABMQEAAAALLTIwMDg2NDcxOTgDAAAAAzE2MAIAAAAENDIwMAQAAAABMAcAAAAIMy83LzIwMjYIAAAACjEyLzMxLzIwMjEJAAAAATDNa9kfm3zeCMU+iHijfN4IPUNJUS5OWVNFOklCTS5JUV9UT1RBTF9ERUJUX05PTl9DVVJSRU5ULjk5Ni4wNy8wMy8yMDI2Li4uVVNELkgBAAAA3rYBAAIAAAAFNDczNzkBCAAAAAUAAAABMQEAAAALLTIwMDg2NDcxOTgDAAAAAzE2MAIAAAAFMjUyMjQEAAAAATAHAAAACDMvNy8yMDI2CAAAAAoxMi8zMS8yMDIxCQAAAAEwx1NaIZt83ggQyJ54o3zeCDhDSVEuTllTRTpJQk0uSVFfQ0FTSF9JTlRFUkVTVF9ORVQuOTk2LjA3LzAzLzIwMjYuLi5VU0QuSAEAAADetgEAAwAAAAAA5vZdIZt83ghhYcZ4o3zeCDVDSVEuTllTRTpJQk0uSVFfT1RIRVJfQ0xfU1VQUEwuOTk2LjA3LzAzLzIwMjYuLi5VU0QuSAEAAADe</t>
  </si>
  <si>
    <t>tgEAAgAAAAI2MAEIAAAABQAAAAExAQAAAAstMjAwODY0NzE5OAMAAAADMTYwAgAAAAQxMDU3BAAAAAEwBwAAAAgzLzcvMjAyNggAAAAKMTIvMzEvMjAyMQkAAAABMM9YXiGbfN4Iqh2VeKN83gg7Q0lRLk5ZU0U6SUJNLklRX0RFRl9UQVhfTElBQl9DVVJSRU5ULjk5Ni4wNy8wMy8yMDI2Li4uVVNELkgBAAAA3rYBAAMAAAAAAM9YXiGbfN4IkgSdeKN83gg7Q0lRLk5ZU0U6SUJNLklRX1RPVEFMX0ZJTkFOQ0VfTEVBU0VTLjk5Ni4wNy8wMy8yMDI2Li4uVVNELkgBAAAA3rYBAAIAAAACOTkBCAAAAAUAAAABMQEAAAALLTIwMDg2NDcxOTgDAAAAAzE2MAIAAAAFNDkwMzEEAAAAATAHAAAACDMvNy8yMDI2CAAAAAoxMi8zMS8yMDIxCQAAAAEwzAJaIZt83ghDR6p4o3zeCDVDSVEuTllTRTpJQk0uSVFfREVGX0NIQVJHRVNfTFQuOTk2LjA3LzAzLzIwMjYuLi5VU0QuSAEAAADetgEAAgAAAAM5MjQBCAAAAAUAAAABMQEAAAALLTIwMDg2NDcxOTgDAAAAAzE2MAIAAAAEMTAyNQQAAAABMAcAAAAIMy83LzIwMjYIAAAACjEyLzMxLzIwMjEJAAAAATDPWF4hm3zeCANNtnijfN4IO0NJUS5OWVNFOklCTS5JUV9SRVNUUl9TVE9DS19DT01QX1RBWC45OTYuMDcvMDMvMjAyNi4uLlVTRC5IAQAAAN62AQADAAAAAACx+IYhm3zeCCG3onijfN4ILkNJUS5OWVNFOklCTS5JUV9ERVBfUlVBLjk5Ni4wNy8wMy8yMDI2Li4uVVNE</t>
  </si>
  <si>
    <t>LkgBAAAA3rYBAAMAAAAAAPaYiSGbfN4I19yjeKN83gg1Q0lRLk5ZU0U6SUJNLklRX0JBU0lDX0VQU19FWENMLjk5Ni4wNy8wMy8yMDI2Li4uVVNELkgBAAAA3rYBAAIAAAAINS4yNjAwOTgBCAAAAAUAAAABMQEAAAALLTIwMDg2NDcxOTgDAAAAAzE2MAIAAAAEMzA2NAQAAAABMAcAAAAIMy83LzIwMjYIAAAACjEyLzMxLzIwMjEJAAAAATCocGYjm3zeCDWDwXijfN4IP0NJUS5OWVNFOklCTS5JUV9PVEhFUl9OT05fT1BFUl9FWFBfU1VQUEwuOTk2LjA3LzAzLzIwMjYuLi5VU0QuSAEAAADetgEAAgAAAAMyMjUBCAAAAAUAAAABMQEAAAALLTIwMDg2NDcxOTgDAAAAAzE2MAIAAAACODUEAAAAATAHAAAACDMvNy8yMDI2CAAAAAoxMi8zMS8yMDIxCQAAAAEwU0lmI5t83gjyGsN4o3zeCClDSVEuTllTRTpJQk0uSVFfU0FNRV9TVE9SRS45OTYuMDcvMDMvMjAyNgEAAADetgEAAwAAAAAA1xgwIpt83giDGaN4o3zeCDJDSVEuTllTRTpJQk0uSVFfUFJFRl9JU1NVRUQuOTk2LjA3LzAzLzIwMjYuLi5VU0QuSAEAAADetgEAAwAAAAAA8F2HIZt83giVh614o3zeCDRDSVEuTllTRTpJQk0uSVFfRUJJVERBX0VRX0lOQy45OTYuMDcvMDMvMjAyNi4uLlVTRC5IAQAAAN62AQACAAAABTEyNzQ2AQgAAAAFAAAAATEBAAAACy0yMDA4NjQ3MTk4AwAAAAMxNjACAAAABTIxNjc3BAAAAAEwBwAAAAgzLzcvMjAyNggAAAAKMTIv</t>
  </si>
  <si>
    <t>MzEvMjAyMQkAAAABMKhwZiObfN4IqECjeKN83ghJQ0lRLk5ZU0U6SUJNLklRX0xJUVVJREFUSU9OX1ZBTFVFX1BSRUZFUlJFRF9SRURFRU0uOTk2LjA3LzAzLzIwMjYuLi5VU0QuSAEAAADetgEAAwAAAAAAn48DIZt83ggpfI54o3zeCClDSVEuTllTRTpJQk0uSVFfRlguOTk2LjA3LzAzLzIwMjYuLi5VU0QuSAEAAADetgEAAgAAAAQtMTg1AQgAAAAFAAAAATEBAAAACy0yMDA4NjQ3MTk4AwAAAAMxNjACAAAABDIxNDQEAAAAATAHAAAACDMvNy8yMDI2CAAAAAoxMi8zMS8yMDIxCQAAAAEw8F2HIZt83gj+sqt4o3zeCDtDSVEuTllTRTpJQk0uSVFfTUlOT1JJVFlfSU5URVJFU1RfQ0YuOTk2LjA3LzAzLzIwMjYuLi5VU0QuSAEAAADetgEAAwAAAAAA0x+HIZt83gght6J4o3zeCDBDSVEuTllTRTpJQk0uSVFfREFfRUJJVERBLjk5Ni4wNy8wMy8yMDI2Li4uVVNELkgBAAAA3rYBAAIAAAAENTcyNgEIAAAABQAAAAExAQAAAAstMjAwODY0NzE5OAMAAAADMTYwAgAAAAQyMjA2BAAAAAEwBwAAAAgzLzcvMjAyNggAAAAKMTIvMzEvMjAyMQkAAAABMCZAMCKbfN4IPvKieKN83gg0Q0lRLk5ZU0U6SUJNLklRX01FUkdFUl9TVVBQTEUuOTk2LjA3LzAzLzIwMjYuLi5VU0QuSAEAAADetgEAAwAAAAAAJI4wIpt83gght6J4o3zeCDRDSVEuTllTRTpJQk0uSVFfU0FMRV9JTlRBTl9DRi45OTYuMDcvMDMvMjAyNi4uLlVT</t>
  </si>
  <si>
    <t>RC5IAQAAAN62AQACAAAABC03MDYBCAAAAAUAAAABMQEAAAALLTIwMDg2NDcxOTgDAAAAAzE2MAIAAAAEMjAyOQQAAAABMAcAAAAIMy83LzIwMjYIAAAACjEyLzMxLzIwMjEJAAAAATCkNochm3zeCA7SqXijfN4IOUNJUS5OWVNFOklCTS5JUV9SRVNUUlVDVFVSRV9TVVBQTEUuOTk2LjA3LzAzLzIwMjYuLi5VU0QuSAEAAADetgEAAwAAAAAAJI4wIpt83gjD87Z4o3zeCDRDSVEuTllTRTpJQk0uSVFfSU1QQUlSTUVOVF9HVy45OTYuMDcvMDMvMjAyNi4uLlVTRC5IAQAAAN62AQADAAAAAABTSWYjm3zeCBlYuHijfN4IRUNJUS5OWVNFOklCTS5JUV9UT1RBTF9HRU5FUkFMX1BBUlRORVJfSU5URVJFU1QuOTk2LjA3LzAzLzIwMjYuLi5VU0QuSAEAAADetgEAAwAAAAAA8o5aIZt83ggSPaV4o3zeCC9DSVEuTllTRTpJQk0uSVFfRUJJVERBX0NBUEVYX0lOVC45OTYuMDcvMDMvMjAyNgEAAADetgEAAgAAAAg5LjI1MDIxNgEIAAAABQAAAAExAQAAAAstMjAwODY0NzE5OAMAAAADMTYwAgAAAAQ0MTkxBAAAAAEwBwAAAAgzLzcvMjAyNggAAAAKMTIvMzEvMjAyMQkAAAABMM1r2R+bfN4IjhmOeKN83gg4Q0lRLk5ZU0U6SUJNLklRX0JWX1NIQVJFX1JFUE9SVEVELjk5Ni4wNy8wMy8yMDI2Li4uVVNELkgBAAAA3rYBAAMAAAAAAMdTWiGbfN4INQCUeKN83gg6Q0lRLk5ZU0U6SUJNLklRX0xJQUJJTElUSUVTX0xFVkVM</t>
  </si>
  <si>
    <t>XzMuOTk2LjA3LzAzLzIwMjYuLi5VU0QuSAEAAADetgEAAwAAAAAAoLYDIZt83ggpfI54o3zeCDNDSVEuTllTRTpJQk0uSVFfRklOSVNIRURfSU5WLjk5Ni4wNy8wMy8yMDI2Li4uVVNELkgBAAAA3rYBAAIAAAADMjA4AQgAAAAFAAAAATEBAAAACy0yMDA4NjQ3MTk4AwAAAAMxNjACAAAABDMwNzUEAAAAATAHAAAACDMvNy8yMDI2CAAAAAoxMi8zMS8yMDIxCQAAAAEwu2daIZt83giyoJ54o3zeCDBDSVEuTllTRTpJQk0uSVFfQlVJTERJTkdTLjk5Ni4wNy8wMy8yMDI2Li4uVVNELkgBAAAA3rYBAAIAAAAENjA0OQEIAAAABQAAAAExAQAAAAstMjAwODY0NzE5OAMAAAADMTYwAgAAAAQzMDIzBAAAAAEwBwAAAAgzLzcvMjAyNggAAAAKMTIvMzEvMjAyMQkAAAABMLtnWiGbfN4IjYyleKN83ggvQ0lRLk5ZU0U6SUJNLklRX0NGX1NIQVJFLjk5Ni4wNy8wMy8yMDI2Li4uVVNELkgBAAAA3rYBAAIAAAAJMTEuMTkyMDc5AQgAAAAFAAAAATEBAAAACy0yMDA4NjQ3MTk4AwAAAAMxNjACAAAABTQzOTIzBAAAAAEwBwAAAAgzLzcvMjAyNggAAAAKMTIvMzEvMjAyMQkAAAABMPsdXiGbfN4IH++WeKN83gguQ0lRLk5ZU0U6SUJNLklRX0xUX0RFQlQuOTk2LjA3LzAzLzIwMjYuLi5VU0QuSAEAAADetgEAAgAAAAU0NDg1NAEIAAAABQAAAAExAQAAAAstMjAwODY0NzE5OAMAAAADMTYwAgAAAAQxMDQ5BAAAAAEwBwAAAAgz</t>
  </si>
  <si>
    <t>LzcvMjAyNggAAAAKMTIvMzEvMjAyMQkAAAABMM9YXiGbfN4IB3u2eKN83gg0Q0lRLk5ZU0U6SUJNLklRX1VOTEVWRVJFRF9GQ0YuOTk2LjA3LzAzLzIwMjYuLi5VU0QuSAEAAADetgEAAgAAAAg1MzQ4LjM3NQEIAAAABQAAAAExAQAAAAstMjAwODY0NzE5OAMAAAADMTYwAgAAAAQ0NDIzBAAAAAEwBwAAAAgzLzcvMjAyNggAAAAKMTIvMzEvMjAyMQkAAAABMPsdXiGbfN4Ir3umeKN83ggzQ0lRLk5ZU0U6SUJNLklRX1BSRUZfQ09OVkVSVC45OTYuMDcvMDMvMjAyNi4uLlVTRC5IAQAAAN62AQADAAAAAADMAlohm3zeCKodlXijfN4INENJUS5OWVNFOklCTS5JUV9ET19GSU5BTkNFX0NGLjk5Ni4wNy8wMy8yMDI2Li4uVVNELkgBAAAA3rYBAAMAAAAAAPsdXiGbfN4IH++WeKN83ghHQ0lRLk5ZU0U6SUJNLklRX0FTU0VUU19ORVRUSU5HX09USEVSX0FESlVTVE1FTlRTLjk5Ni4wNy8wMy8yMDI2Li4uVVNELkgBAAAA3rYBAAMAAAAAAKC2AyGbfN4IKXyOeKN83ggzQ0lRLk5ZU0U6SUJNLklRX1RPVEFMX0FTU0VUUy45OTYuMDcvMDMvMjAyNi4uLlVTRC5IAQAAAN62AQACAAAABjEzMjAwMQEIAAAABQAAAAExAQAAAAstMjAwODY0NzE5OAMAAAADMTYwAgAAAAQxMDA3BAAAAAEwBwAAAAgzLzcvMjAyNggAAAAKMTIvMzEvMjAyMQkAAAABMM9YXiGbfN4IO+6zeKN83ggsQ0lRLk5ZU0U6SUJNLklRX0RBX0NGLjk5</t>
  </si>
  <si>
    <t>Ni4wNy8wMy8yMDI2Li4uVVNELkgBAAAA3rYBAAIAAAAENTcyNgEIAAAABQAAAAExAQAAAAstMjAwODY0NzE5OAMAAAADMTYwAgAAAAQyMTYwBAAAAAEwBwAAAAgzLzcvMjAyNggAAAAKMTIvMzEvMjAyMQkAAAABMNMfhyGbfN4IIbeieKN83gg0Q0lRLk5ZU0U6SUJNLklRX0FJUkNSQUZUX1JFTlQuOTk2LjA3LzAzLzIwMjYuLi5VU0QuSAEAAADetgEAAwAAAAAAHWcwIpt83gght6J4o3zeCDRDSVEuTllTRTpJQk0uSVFfSU5DX0VRVUlUWV9DRi45OTYuMDcvMDMvMjAyNi4uLlVTRC5IAQAAAN62AQADAAAAAADTH4chm3zeCOcDpHijfN4ILENJUS5OWVNFOklCTS5JUV9FQklUQS45OTYuMDcvMDMvMjAyNi4uLlVTRC5IAQAAAN62AQACAAAABDc0MjEBCAAAAAUAAAABMQEAAAALLTIwMDg2NDcxOTgDAAAAAzE2MAIAAAAGMTAwNjg5BAAAAAEwBwAAAAgzLzcvMjAyNggAAAAKMTIvMzEvMjAyMQkAAAABMJDxLyKbfN4IqECjeKN83gg0Q0lRLk5ZU0U6SUJNLklRX05JX0FWQUlMX0VYQ0wuOTk2LjA3LzAzLzIwMjYuLi5VU0QuSAEAAADetgEAAgAAAAQ0NzEzAQgAAAAFAAAAATEBAAAACy0yMDA4NjQ3MTk4AwAAAAMxNjACAAAAAzM3OQQAAAABMAcAAAAIMy83LzIwMjYIAAAACjEyLzMxLzIwMjEJAAAAATCocGYjm3zeCEJiv3ijfN4IOUNJUS5OWVNFOklCTS5JUV9DVVJSX0ZPUkVJR05fVEFYRVMuOTk2LjA3LzAz</t>
  </si>
  <si>
    <t>LzIwMjYuLi5VU0QuSAEAAADetgEAAgAAAAQxMzQyAQgAAAAFAAAAATEBAAAACy0yMDA4NjQ3MTk4AwAAAAMxNjACAAAABDMwMzAEAAAAATAHAAAACDMvNy8yMDI2CAAAAAoxMi8zMS8yMDIxCQAAAAEwJkAwIpt83gj34cB4o3zeCEhDSVEuTllTRTpJQk0uSVFfRUJJVERBX0VRX0lOQ19FWENMX09QRVJfTEVBU0VfQURKLjk5Ni4wNy8wMy8yMDI2Li4uVVNELkgBAAAA3rYBAAIAAAAFMTEzMDkBCAAAAAUAAAABMQEAAAALLTIwMDg2NDcxOTgDAAAAAzE2MAIAAAAFNDg5ODcEAAAAATAHAAAACDMvNy8yMDI2CAAAAAoxMi8zMS8yMDIxCQAAAAEwq5dmI5t83ggxu7d4o3zeCC1DSVEuTllTRTpJQk0uSVFfUkVTVEFURU1FTlRfSVMuOTk2LjA3LzAzLzIwMjYBAAAA3rYBAAMAAAACUkMAHWcwIpt83gg+8qJ4o3zeCDlDSVEuTllTRTpJQk0uSVFfSU5WRVNUX1NFQ1VSSVRZX0NGLjk5Ni4wNy8wMy8yMDI2Li4uVVNELkgBAAAA3rYBAAIAAAAELTQxNAEIAAAABQAAAAExAQAAAAstMjAwODY0NzE5OAMAAAADMTYwAgAAAAQyMDI3BAAAAAEwBwAAAAgzLzcvMjAyNggAAAAKMTIvMzEvMjAyMQkAAAABMKQ2hyGbfN4IKmnDeKN83ggxQ0lRLk5ZU0U6SUJNLklRX0lOU19TRVRUTEUuOTk2LjA3LzAzLzIwMjYuLi5VU0QuSAEAAADetgEAAwAAAAAAU0lmI5t83gjRMbd4o3zeCDVDSVEuTllTRTpJQk0uSVFfTFRfREVCVF9S</t>
  </si>
  <si>
    <t>RVBBSUQuOTk2LjA3LzAzLzIwMjYuLi5VU0QuSAEAAADetgEAAgAAAAUtODU5NwEIAAAABQAAAAExAQAAAAstMjAwODY0NzE5OAMAAAADMTYwAgAAAAQyMDM2BAAAAAEwBwAAAAgzLzcvMjAyNggAAAAKMTIvMzEvMjAyMQkAAAABMKQ2hyGbfN4IZNiweKN83gg4Q0lRLk5ZU0U6SUJNLklRX1RPVEFMX0xJQUJfRVFVSVRZLjk5Ni4wNy8wMy8yMDI2Li4uVVNELkgBAAAA3rYBAAIAAAAGMTMyMDAxAQgAAAAFAAAAATEBAAAACy0yMDA4NjQ3MTk4AwAAAAMxNjACAAAABDEwMTMEAAAAATAHAAAACDMvNy8yMDI2CAAAAAoxMi8zMS8yMDIxCQAAAAEwzAJaIZt83gij9pR4o3zeCEFDSVEuTllTRTpJQk0uSVFfVE9UQUxfREVCVF9FQklUREFfRVhDTF9PUEVSX0xFQVNFUy45OTYuMDcvMDMvMjAyNgEAAADetgEAAgAAAAg0Ljg3NTc2MgEIAAAABQAAAAExAQAAAAstMjAwODY0NzE5OAMAAAADMTYwAgAAAAU0ODk5NAQAAAABMAcAAAAIMy83LzIwMjYIAAAACjEyLzMxLzIwMjEJAAAAATDNa9kfm3zeCMU+iHijfN4INkNJUS5OWVNFOklCTS5JUV9UT1RBTF9ERUJUX0VCSVREQV9DQVBFWC45OTYuMDcvMDMvMjAyNgEAAADetgEAAgAAAAg1LjE2MDk4OAEIAAAABQAAAAExAQAAAAstMjAwODY0NzE5OAMAAAADMTYwAgAAAAUyMzMxMwQAAAABMAcAAAAIMy83LzIwMjYIAAAACjEyLzMxLzIwMjEJAAAAATDNa9kfm3zeCHTy</t>
  </si>
  <si>
    <t>jXijfN4IO0NJUS5OWVNFOklCTS5JUV9XQVJSQU5UWV9MSUFCSUxJVElFUy45OTYuMDcvMDMvMjAyNi4uLlVTRC5IAQAAAN62AQADAAAAAAB18QMhm3zeCLJUjnijfN4IKkNJUS5OWVNFOklCTS5JUV9UQlYuOTk2LjA3LzAzLzIwMjYuLi5VU0QuSAEAAADetgEAAgAAAAYtNDkyNTMBCAAAAAUAAAABMQEAAAALLTIwMDg2NDcxOTgDAAAAAzE2MAIAAAAEMTMxMAQAAAABMAcAAAAIMy83LzIwMjYIAAAACjEyLzMxLzIwMjEJAAAAATDHU1ohm3zeCMaOtnijfN4IOUNJUS5OWVNFOklCTS5JUV9GSU5fRElWX0RFQlRfVE9UQUwuOTk2LjA3LzAzLzIwMjYuLi5VU0QuSAEAAADetgEAAgAAAAUxMzkyOQEIAAAABQAAAAExAQAAAAstMjAwODY0NzE5OAMAAAADMTYwAgAAAAUyNDUxNgQAAAABMAcAAAAIMy83LzIwMjYIAAAACjEyLzMxLzIwMjEJAAAAATBeygMhm3zeCPCMiHijfN4IQkNJUS5OWVNFOklCTS5JUV9ERUZfVEFYX1ZBTFVBVElPTl9BTExPV0FOQ0UuOTk2LjA3LzAzLzIwMjYuLi5VU0QuSAEAAADetgEAAgAAAAM4ODMBCAAAAAUAAAABMQEAAAALLTIwMDg2NDcxOTgDAAAAAzE2MAIAAAAFNDYwNDUEAAAAATAHAAAACDMvNy8yMDI2CAAAAAoxMi8zMS8yMDIxCQAAAAEw8o5aIZt83ggRnpN4o3zeCDpDSVEuTllTRTpJQk0uSVFfTElBQklMSVRJRVNfTEVWRUxfMi45OTYuMDcvMDMvMjAyNi4uLlVTRC5IAQAA</t>
  </si>
  <si>
    <t>AN62AQACAAAABTQ5NjI0AKC2AyGbfN4Ix8eIeKN83ghIQ0lRLk5ZU0U6SUJNLklRX0dFTkVSQUxfUEFSVE5FUl9NSU5PUklUWV9JTlRFUkVTVC45OTYuMDcvMDMvMjAyNi4uLlVTRC5IAQAAAN62AQADAAAAAADyjlohm3zeCCl8jnijfN4IM0NJUS5OWVNFOklCTS5JUV9ET19JTlZFU1RfQ0YuOTk2LjA3LzAzLzIwMjYuLi5VU0QuSAEAAADetgEAAwAAAAAA+x1eIZt83ghNi594o3zeCC1DSVEuTllTRTpJQk0uSVFfUkVTVEFURU1FTlRfQ0YuOTk2LjA3LzAzLzIwMjYBAAAA3rYBAAMAAAACTkMA+x1eIZt83ggf75Z4o3zeCDBDSVEuTllTRTpJQk0uSVFfU1RfSU5WRVNULjk5Ni4wNy8wMy8yMDI2Li4uVVNELkgBAAAA3rYBAAIAAAADNjAwAQgAAAAFAAAAATEBAAAACy0yMDA4NjQ3MTk4AwAAAAMxNjACAAAABDEwNjkEAAAAATAHAAAACDMvNy8yMDI2CAAAAAoxMi8zMS8yMDIxCQAAAAEw+x1eIZt83ggf75Z4o3zeCClDSVEuTllTRTpJQk0uSVFfR1cuOTk2LjA3LzAzLzIwMjYuLi5VU0QuSAEAAADetgEAAgAAAAU1NTY0MwEIAAAABQAAAAExAQAAAAstMjAwODY0NzE5OAMAAAADMTYwAgAAAAQxMTcxBAAAAAEwBwAAAAgzLzcvMjAyNggAAAAKMTIvMzEvMjAyMQkAAAABMM9YXiGbfN4I5pmueKN83gg6Q0lRLk5ZU0U6SUJNLklRX1RBWF9CRU5FRklUX09QVElPTlMuOTk2LjA3LzAzLzIwMjYuLi5VU0QuSAEA</t>
  </si>
  <si>
    <t>AADetgEAAwAAAAAA0x+HIZt83gikrq14o3zeCDxDSVEuTllTRTpJQk0uSVFfRUJJVEFfRVFfSU5DX0VYQ0xfU0JDLjk5Ni4wNy8wMy8yMDI2Li4uVVNELkgBAAAA3rYBAAIAAAAEODQwMwEIAAAABQAAAAExAQAAAAstMjAwODY0NzE5OAMAAAADMTYwAgAAAAUyNDEzMgQAAAABMAcAAAAIMy83LzIwMjYIAAAACjEyLzMxLzIwMjEJAAAAATDXGDAim3zeCIMZo3ijfN4IPkNJUS5OWVNFOklCTS5JUV9TVE9DS19CQVNFRF9DT01QX1BSRVRBWC45OTYuMDcvMDMvMjAyNi4uLlVTRC5IAQAAAN62AQACAAAAAzk4MgCx+IYhm3zeCDE8tHijfN4IMkNJUS5OWVNFOklCTS5JUV9HQUlOX0lOVkVTVC45OTYuMDcvMDMvMjAyNi4uLlVTRC5IAQAAAN62AQACAAAAAzEzMwEIAAAABQAAAAExAQAAAAstMjAwODY0NzE5OAMAAAADMTYwAgAAAAI2MgQAAAABMAcAAAAIMy83LzIwMjYIAAAACjEyLzMxLzIwMjEJAAAAATBTSWYjm3zeCLXXxXijfN4IK0NJUS5OWVNFOklCTS5JUV9DQUxDX1RZUEVfSVMuOTk2LjA3LzAzLzIwMjYBAAAA3rYBAAMAAAADUkVQAB1nMCKbfN4I11jAeKN83ghAQ0lRLk5ZU0U6SUJNLklRX0RJU1RSSUJVVEFCTEVfQ0FTSF9TSEFSRVNfRElMVVRFRC45OTYuMDcvMDMvMjAyNgEAAADetgEAAwAAAAAAqHBmI5t83gi118V4o3zeCD9DSVEuTllTRTpJQk0uSVFfRElTVFJJQlVUQUJMRV9DQVNIX1NIQVJF</t>
  </si>
  <si>
    <t>Ljk5Ni4wNy8wMy8yMDI2Li4uVVNELkgBAAAA3rYBAAMAAAAAAKhwZiObfN4IMbu3eKN83ghTQ0lRLk5ZU0U6SUJNLklRX0ZJTkFOQ0lOR19PQkxJR19OT05fQ1VSUkVOVF9FWENMX09QRVJfTEVBU0VTLjk5Ni4wNy8wMy8yMDI2Li4uVVNELkgBAAAA3rYBAAIAAAAFNDQ5MTcBCAAAAAUAAAABMQEAAAALLTIwMDg2NDcxOTgDAAAAAzE2MAIAAAAFNDg5ODEEAAAAATAHAAAACDMvNy8yMDI2CAAAAAoxMi8zMS8yMDIxCQAAAAEwtT1aIZt83ggWAax4o3zeCCtDSVEuTllTRTpJQk0uSVFfQ0FMQ19UWVBFX0JTLjk5Ni4wNy8wMy8yMDI2AQAAAN62AQADAAAAA1JVUACfGAQhm3zeCI4ZjnijfN4INENJUS5OWVNFOklCTS5JUV9DT01NT05fSVNTVUVELjk5Ni4wNy8wMy8yMDI2Li4uVVNELkgBAAAA3rYBAAMAAAAAAKQ2hyGbfN4IZLKfeKN83gg2Q0lRLk5ZU0U6SUJNLklRX1NUT0NLX0JBU0VEX1NHQS45OTYuMDcvMDMvMjAyNi4uLlVTRC5IAQAAAN62AQACAAAAAzU1NQEIAAAABQAAAAExAQAAAAstMjAwODY0NzE5OAMAAAADMTYwAgAAAAUyMjY3OQQAAAABMAcAAAAIMy83LzIwMjYIAAAACjEyLzMxLzIwMjEJAAAAATCx+IYhm3zeCCG3onijfN4INUNJUS5OWVNFOklCTS5JUV9TVE9DS19CQVNFRF9HQS45OTYuMDcvMDMvMjAyNi4uLlVTRC5IAQAAAN62AQADAAAAAACx+IYhm3zeCN3XtXijfN4ILUNJUS5OWVNF</t>
  </si>
  <si>
    <t>OklCTS5JUV9SRF9FWFAuOTk2LjA3LzAzLzIwMjYuLi5VU0QuSAEAAADetgEAAgAAAAQ2NDg4AQgAAAAFAAAAATEBAAAACy0yMDA4NjQ3MTk4AwAAAAMxNjACAAAAAzEwMAQAAAABMAcAAAAIMy83LzIwMjYIAAAACjEyLzMxLzIwMjEJAAAAATBNFWYjm3zeCB1Zt3ijfN4INENJUS5OWVNFOklCTS5JUV9FWFBMT1JFX0RSSUxMLjk5Ni4wNy8wMy8yMDI2Li4uVVNELkgBAAAA3rYBAAMAAAAAAE0VZiObfN4IAhPGeKN83ggxQ0lRLk5ZU0U6SUJNLklRX05JX0NPTVBBTlkuOTk2LjA3LzAzLzIwMjYuLi5VU0QuSAEAAADetgEAAgAAAAQ1NzQzAQgAAAAFAAAAATEBAAAACy0yMDA4NjQ3MTk4AwAAAAMxNjACAAAABTQxNTcxBAAAAAEwBwAAAAgzLzcvMjAyNggAAAAKMTIvMzEvMjAyMQkAAAABMFNJZiObfN4IleK6eKN83ggwQ0lRLk5ZU0U6SUJNLklRX05JXzFZUl9BTk5fR1JPV1RILjk5Ni4wNy8wMy8yMDI2AQAAAN62AQACAAAABTIuNzM3AQgAAAAFAAAAATEBAAAACy0yMDA4NjQ3MTk4AwAAAAMxNjACAAAABDQxOTkEAAAAATAHAAAACDMvNy8yMDI2CAAAAAoxMi8zMS8yMDIxCQAAAAEwzWvZH5t83gh08o14o3zeCC5DSVEuTllTRTpJQk0uSVFfR1BfM1lSX0FOTl9DQUdSLjk5Ni4wNy8wMy8yMDI2AQAAAN62AQACAAAABy01LjE4MzIBCAAAAAUAAAABMQEAAAALLTIwMDg2NDcxOTgDAAAAAzE2MAIAAAAENDIy</t>
  </si>
  <si>
    <t>MQQAAAABMAcAAAAIMy83LzIwMjYIAAAACjEyLzMxLzIwMjEJAAAAATDNa9kfm3zeCMU+iHijfN4IMENJUS5OWVNFOklCTS5JUV9UT1RBTF9ERUJUX0VCSVREQS45OTYuMDcvMDMvMjAyNgEAAADetgEAAgAAAAg0LjMyNjA2MwEIAAAABQAAAAExAQAAAAstMjAwODY0NzE5OAMAAAADMTYwAgAAAAQ0MTkyBAAAAAEwBwAAAAgzLzcvMjAyNggAAAAKMTIvMzEvMjAyMQkAAAABMM1r2R+bfN4IjhmOeKN83gg/Q0lRLk5ZU0U6SUJNLklRX0FDQ1VNX0FNT1JUX0lOVEFOX0FTU0VUUy45OTYuMDcvMDMvMjAyNi4uLlVTRC5IAQAAAN62AQACAAAABS01NzY5AQgAAAAFAAAAATEBAAAACy0yMDA4NjQ3MTk4AwAAAAMxNjACAAAABTI0MzMxBAAAAAEwBwAAAAgzLzcvMjAyNggAAAAKMTIvMzEvMjAyMQkAAAABMHXxAyGbfN4IslSOeKN83ggyQ0lRLk5ZU0U6SUJNLklRX0FSX1VOQklMTEVELjk5Ni4wNy8wMy8yMDI2Li4uVVNELkgBAAAA3rYBAAIAAAAEMTE5NAEIAAAABQAAAAExAQAAAAstMjAwODY0NzE5OAMAAAADMTYwAgAAAAU0NTQyMAQAAAABMAcAAAAIMy83LzIwMjYIAAAACjEyLzMxLzIwMjEJAAAAATC7Z1ohm3zeCG2inHijfN4IOkNJUS5OWVNFOklCTS5JUV9MSUFCSUxJVElFU19MRVZFTF8xLjk5Ni4wNy8wMy8yMDI2Li4uVVNELkgBAAAA3rYBAAMAAAAAAKC2AyGbfN4IKXyOeKN83ggvQ0lRLk5ZU0U6SUJN</t>
  </si>
  <si>
    <t>LklRX0dST1NTX0dXLjk5Ni4wNy8wMy8yMDI2Li4uVVNELkgBAAAA3rYBAAMAAAAAAHXxAyGbfN4I8IyIeKN83ghMQ0lRLk5ZU0U6SUJNLklRX0xJQUJJTElUSUVTX05FVFRJTkdfT1RIRVJfQURKVVNUTUVOVFMuOTk2LjA3LzAzLzIwMjYuLi5VU0QuSAEAAADetgEAAwAAAAAAoLYDIZt83gjHx4h4o3zeCDFDSVEuTllTRTpJQk0uSVFfQ0FTSF9FUVVJVi45OTYuMDcvMDMvMjAyNi4uLlVTRC5IAQAAAN62AQACAAAABDY2NTABCAAAAAUAAAABMQEAAAALLTIwMDg2NDcxOTgDAAAAAzE2MAIAAAAEMTA5NgQAAAABMAcAAAAIMy83LzIwMjYIAAAACjEyLzMxLzIwMjEJAAAAATD7HV4hm3zeCEpmsnijfN4ILENJUS5OWVNFOklCTS5JUV9BVkdfRU1QTE9ZRUVTLjk5Ni4wNy8wMy8yMDI2AQAAAN62AQADAAAAAABeygMhm3zeCLJUjnijfN4IOENJUS5OWVNFOklCTS5JUV9DVVJSRU5UX1BPUlRfREVCVC45OTYuMDcvMDMvMjAyNi4uLlVTRC5IAQAAAN62AQACAAAABDY3MjkBCAAAAAUAAAABMQEAAAALLTIwMDg2NDcxOTgDAAAAAzE2MAIAAAAEMTI5NwQAAAABMAcAAAAIMy83LzIwMjYIAAAACjEyLzMxLzIwMjEJAAAAATDPWF4hm3zeCKF+mnijfN4IOUNJUS5OWVNFOklCTS5JUV9ERUJUX0VRVUlWX05FVF9QQk8uOTk2LjA3LzAzLzIwMjYuLi5VU0QuSAEAAADetgEAAgAAAAQxNDQ4AQgAAAAFAAAAATEBAAAACy0y</t>
  </si>
  <si>
    <t>MDA4NjQ3MTk4AwAAAAMxNjACAAAABTIxNjc5BAAAAAEwBwAAAAgzLzcvMjAyNggAAAAKMTIvMzEvMjAyMQkAAAABMF7KAyGbfN4IslSOeKN83ggvQ0lRLk5ZU0U6SUJNLklRX1RPVEFMX0NBLjk5Ni4wNy8wMy8yMDI2Li4uVVNELkgBAAAA3rYBAAIAAAAFMjk1MzkBCAAAAAUAAAABMQEAAAALLTIwMDg2NDcxOTgDAAAAAzE2MAIAAAAEMTAwOAQAAAABMAcAAAAIMy83LzIwMjYIAAAACjEyLzMxLzIwMjEJAAAAATD7HV4hm3zeCIFlpXijfN4IO0NJUS5OWVNFOklCTS5JUV9ORUdBVElWRV9HV19BTU9SVF9DRi45OTYuMDcvMDMvMjAyNi4uLlVTRC5IAQAAAN62AQADAAAAAADm9l0hm3zeCGsll3ijfN4INUNJUS5OWVNFOklCTS5JUV9TVE9DS19CQVNFRF9TTS45OTYuMDcvMDMvMjAyNi4uLlVTRC5IAQAAAN62AQADAAAAAAAkjjAim3zeCCG3onijfN4IN0NJUS5OWVNFOklCTS5JUV9DSEFOR0VfSU5WRU5UT1JZLjk5Ni4wNy8wMy8yMDI2Li4uVVNELkgBAAAA3rYBAAIAAAADMTM4AQgAAAAFAAAAATEBAAAACy0yMDA4NjQ3MTk4AwAAAAMxNjACAAAABDIwOTkEAAAAATAHAAAACDMvNy8yMDI2CAAAAAoxMi8zMS8yMDIxCQAAAAEwpDaHIZt83gimtLJ4o3zeCDlDSVEuTllTRTpJQk0uSVFfQVNfUkVQT1JURURfRUJJVERBLjk5Ni4wNy8wMy8yMDI2Li4uVVNELkgBAAAA3rYBAAMAAAAAANcYMCKbfN4IgxmjeKN8</t>
  </si>
  <si>
    <t>3gg1Q0lRLk5ZU0U6SUJNLklRX1NUX0RFQlRfSVNTVUVELjk5Ni4wNy8wMy8yMDI2Li4uVVNELkgBAAAA3rYBAAMAAAAAAKQ2hyGbfN4IqY2yeKN83gg8Q0lRLk5ZU0U6SUJNLklRX1RPVEFMX1JFVl9BU19SRVBPUlRFRC45OTYuMDcvMDMvMjAyNi4uLlVTRC5IAQAAAN62AQACAAAABTU3MzUwAQgAAAAFAAAAATEBAAAACy0yMDA4NjQ3MTk4AwAAAAMxNjACAAAAAzMzOQQAAAABMAcAAAAIMy83LzIwMjYIAAAACjEyLzMxLzIwMjEJAAAAATDXGDAim3zeCMAwu3ijfN4IM0NJUS5OWVNFOklCTS5JUV9PVEhFUl9SRU5UQUwuOTk2LjA3LzAzLzIwMjYuLi5VU0QuSAEAAADetgEAAwAAAAAAHWcwIpt83gifE7V4o3zeCDdDSVEuTllTRTpJQk0uSVFfSU5UX0VYUF9JTkNMX0NBUC45OTYuMDcvMDMvMjAyNi4uLlVTRC5IAQAAAN62AQACAAAABDExNTgBCAAAAAUAAAABMQEAAAALLTIwMDg2NDcxOTgDAAAAAzE2MAIAAAAFMjE4NjEEAAAAATAHAAAACDMvNy8yMDI2CAAAAAoxMi8zMS8yMDIxCQAAAAEwJkAwIpt83gg+8qJ4o3zeCDxDSVEuTllTRTpJQk0uSVFfRUJJVERBX0xFQVNFX0FESlVTVEVELjk5Ni4wNy8wMy8yMDI2Li4uVVNELkgBAAAA3rYBAAIAAAAFMTI3NDYBCAAAAAUAAAABMQEAAAALLTIwMDg2NDcxOTgDAAAAAzE2MAIAAAAFNDg5OTMEAAAAATAHAAAACDMvNy8yMDI2CAAAAAoxMi8zMS8yMDIxCQAA</t>
  </si>
  <si>
    <t>AAEwq5dmI5t83gjjBsd4o3zeCDVDSVEuTllTRTpJQk0uSVFfRElMVVRfRVBTX0lOQ0wuOTk2LjA3LzAzLzIwMjYuLi5VU0QuSAEAAADetgEAAgAAAAg2LjM0ODU3MwEIAAAABQAAAAExAQAAAAstMjAwODY0NzE5OAMAAAADMTYwAgAAAAE4BAAAAAEwBwAAAAgzLzcvMjAyNggAAAAKMTIvMzEvMjAyMQkAAAABMKhwZiObfN4I8rjCeKN83ggyQ0lRLk5ZU0U6SUJNLklRX0FEVkVSVElTSU5HLjk5Ni4wNy8wMy8yMDI2Li4uVVNELkgBAAAA3rYBAAIAAAAEMTQxMwEIAAAABQAAAAExAQAAAAstMjAwODY0NzE5OAMAAAADMTYwAgAAAAQzMDEzBAAAAAEwBwAAAAgzLzcvMjAyNggAAAAKMTIvMzEvMjAyMQkAAAABMB1nMCKbfN4IYDrIeKN83ghAQ0lRLk5ZU0U6SUJNLklRX0VBUk5JTkdfUEFSRU5UX0VYQ0xfRVhUUkEuOTk2LjA3LzAzLzIwMjYuLi5VU0QuSAEAAADetgEAAgAAAAQ0NzEzAQgAAAAFAAAAATEBAAAACy0yMDA4NjQ3MTk4AwAAAAMxNjACAAAABTQxNTk2BAAAAAEwBwAAAAgzLzcvMjAyNggAAAAKMTIvMzEvMjAyMQkAAAABMNcYMCKbfN4IgxmjeKN83ggyQ0lRLk5ZU0U6SUJNLklRX0ZJTl9ESVZfRVhQLjk5Ni4wNy8wMy8yMDI2Li4uVVNELkgBAAAA3rYBAAIAAAADNTM0AQgAAAAFAAAAATEBAAAACy0yMDA4NjQ3MTk4AwAAAAMxNjACAAAAAjUxBAAAAAEwBwAAAAgzLzcvMjAyNggAAAAKMTIvMzEv</t>
  </si>
  <si>
    <t>MjAyMQkAAAABME0VZiObfN4Ifo7EeKN83ggoQ0lRLk5ZU0U6SUJNLklRX0ZVTExfVElNRS45OTYuMDcvMDMvMjAyNgEAAADetgEAAgAAAAYyODIxMDAAXsoDIZt83ggpfI54o3zeCEJDSVEuTllTRTpJQk0uSVFfUkVTVFJJQ1RFRF9DQVNIX05PTl9DVVJSRU5ULjk5Ni4wNy8wMy8yMDI2Li4uVVNELkgBAAAA3rYBAAMAAAAAAF7KAyGbfN4I8IyIeKN83gg7Q0lRLk5ZU0U6SUJNLklRX0ZJTl9ESVZfREVCVF9DVVJSRU5ULjk5Ni4wNy8wMy8yMDI2Li4uVVNELkgBAAAA3rYBAAMAAAAAAM9YXiGbfN4I3i6beKN83gguQ0lRLk5ZU0U6SUJNLklRX1NUX0RFQlQuOTk2LjA3LzAzLzIwMjYuLi5VU0QuSAEAAADetgEAAgAAAAIyMgEIAAAABQAAAAExAQAAAAstMjAwODY0NzE5OAMAAAADMTYwAgAAAAQxMDQ2BAAAAAEwBwAAAAgzLzcvMjAyNggAAAAKMTIvMzEvMjAyMQkAAAABMM9YXiGbfN4IuceReKN83ggyQ0lRLk5ZU0U6SUJNLklRX01BSU5UX0NBUEVYLjk5Ni4wNy8wMy8yMDI2Li4uVVNELkgBAAAA3rYBAAMAAAAAAPsdXiGbfN4IH++WeKN83ggxQ0lRLk5ZU0U6SUJNLklRX0NPTU1PTl9SRVAuOTk2LjA3LzAzLzIwMjYuLi5VU0QuSAEAAADetgEAAgAAAAQtMzE5AQgAAAAFAAAAATEBAAAACy0yMDA4NjQ3MTk4AwAAAAMxNjACAAAABDIxNjQEAAAAATAHAAAACDMvNy8yMDI2CAAAAAoxMi8zMS8yMDIxCQAA</t>
  </si>
  <si>
    <t>AAEwpDaHIZt83giMtMZ4o3zeCDhDSVEuTllTRTpJQk0uSVFfVE9UQUxfRElWX1BBSURfQ0YuOTk2LjA3LzAzLzIwMjYuLi5VU0QuSAEAAADetgEAAgAAAAUtNTg2OQEIAAAABQAAAAExAQAAAAstMjAwODY0NzE5OAMAAAADMTYwAgAAAAQyMDIyBAAAAAEwBwAAAAgzLzcvMjAyNggAAAAKMTIvMzEvMjAyMQkAAAABMPBdhyGbfN4IXXyieKN83gg8Q0lRLk5ZU0U6SUJNLklRX0lNUFVUX09QRVJfTEVBU0VfREVQUi45OTYuMDcvMDMvMjAyNi4uLlVTRC5IAQAAAN62AQACAAAACzEyMTUuNTUyNTUyAQgAAAAFAAAAATEBAAAACy0yMDA4NjQ3MTk4AwAAAAMxNjACAAAABTIxNjczBAAAAAEwBwAAAAgzLzcvMjAyNggAAAAKMTIvMzEvMjAyMQkAAAABMCSOMCKbfN4IMq6veKN83ggvQ0lRLk5ZU0U6SUJNLklRX0VCVF9FWENMLjk5Ni4wNy8wMy8yMDI2Li4uVVNELkgBAAAA3rYBAAIAAAAENDcwNAEIAAAABQAAAAExAQAAAAstMjAwODY0NzE5OAMAAAADMTYwAgAAAAE0BAAAAAEwBwAAAAgzLzcvMjAyNggAAAAKMTIvMzEvMjAyMQkAAAABMFNJZiObfN4ISsS/eKN83gg3Q0lRLk5ZU0U6SUJNLklRX0VCSVREQVJfRVhDTF9TQkMuOTk2LjA3LzAzLzIwMjYuLi5VU0QuSAEAAADetgEAAgAAAAUxMzcyOAEIAAAABQAAAAExAQAAAAstMjAwODY0NzE5OAMAAAADMTYwAgAAAAUyNDEzNwQAAAABMAcAAAAIMy83LzIwMjYI</t>
  </si>
  <si>
    <t>AAAACjEyLzMxLzIwMjEJAAAAATDXGDAim3zeCDOQw3ijfN4INUNJUS5OWVNFOklCTS5JUV9TVF9OT1RFX1JFQ0VJVi45OTYuMDcvMDMvMjAyNi4uLlVTRC5IAQAAAN62AQADAAAAAAD7HV4hm3zeCCHcp3ijfN4INENJUS5OWVNFOklCTS5JUV9VTkVBUk5fUkVWX0xULjk5Ni4wNy8wMy8yMDI2Li4uVVNELkgBAAAA3rYBAAIAAAAEMzU3NwEIAAAABQAAAAExAQAAAAstMjAwODY0NzE5OAMAAAADMTYwAgAAAAQxMjU2BAAAAAEwBwAAAAgzLzcvMjAyNggAAAAKMTIvMzEvMjAyMQkAAAABMBqAXiGbfN4IkYCoeKN83gg8Q0lRLk5ZU0U6SUJNLklRX0RFQlRfRVFVSVZfT1BFUl9MRUFTRS45OTYuMDcvMDMvMjAyNi4uLlVTRC5IAQAAAN62AQACAAAABTExNDk2AQgAAAAFAAAAATEBAAAACy0yMDA4NjQ3MTk4AwAAAAMxNjACAAAABTIxNjcxBAAAAAEwBwAAAAgzLzcvMjAyNggAAAAKMTIvMzEvMjAyMQkAAAABMF7KAyGbfN4I8IyIeKN83ggzQ0lRLk5ZU0U6SUJNLklRX1RPVEFMX1JFQ0VJVi45OTYuMDcvMDMvMjAyNi4uLlVTRC5IAQAAAN62AQACAAAABDgyMjUBCAAAAAUAAAABMQEAAAALLTIwMDg2NDcxOTgDAAAAAzE2MAIAAAAEMTAwMQQAAAABMAcAAAAIMy83LzIwMjYIAAAACjEyLzMxLzIwMjEJAAAAATD7HV4hm3zeCBI9pXijfN4ILENJUS5OWVNFOklCTS5JUV9ET19DRi45OTYuMDcvMDMvMjAyNi4uLlVT</t>
  </si>
  <si>
    <t>RC5IAQAAAN62AQADAAAAAADTH4chm3zeCJnstHijfN4ILENJUS5OWVNFOklCTS5JUV9MSUZPUi45OTYuMDcvMDMvMjAyNi4uLlVTRC5IAQAAAN62AQADAAAAAAC7Z1ohm3zeCPvcj3ijfN4INkNJUS5OWVNFOklCTS5JUV9ERUZfVEFYX0xJQUJfTFQuOTk2LjA3LzAzLzIwMjYuLi5VU0QuSAEAAADetgEAAgAAAAQzOTU2AQgAAAAFAAAAATEBAAAACy0yMDA4NjQ3MTk4AwAAAAMxNjACAAAABDEwMjcEAAAAATAHAAAACDMvNy8yMDI2CAAAAAoxMi8zMS8yMDIxCQAAAAEwzAJaIZt83ghbfZl4o3zeCDVDSVEuTllTRTpJQk0uSVFfVFJBRElOR19BU1NFVFMuOTk2LjA3LzAzLzIwMjYuLi5VU0QuSAEAAADetgEAAwAAAAAA+x1eIZt83giVh614o3zeCDJDSVEuTllTRTpJQk0uSVFfT1RIRVJfQU1PUlQuOTk2LjA3LzAzLzIwMjYuLi5VU0QuSAEAAADetgEAAgAAAAM2OTEBCAAAAAUAAAABMQEAAAALLTIwMDg2NDcxOTgDAAAAAzE2MAIAAAAEMjAxNAQAAAABMAcAAAAIMy83LzIwMjYIAAAACjEyLzMxLzIwMjEJAAAAATDTH4chm3zeCAraq3ijfN4IKkNJUS5OWVNFOklCTS5JUV9ESUMuOTk2LjA3LzAzLzIwMjYuLi5VU0QuSAEAAADetgEAAwAAAAAAHWcwIpt83gg+8qJ4o3zeCDBDSVEuTllTRTpJQk0uSVFfQ0hBTkdFX0FQLjk5Ni4wNy8wMy8yMDI2Li4uVVNELkgBAAAA3rYBAAIAAAACODUBCAAAAAUAAAABMQEA</t>
  </si>
  <si>
    <t>AAALLTIwMDg2NDcxOTgDAAAAAzE2MAIAAAAEMjAxNwQAAAABMAcAAAAIMy83LzIwMjYIAAAACjEyLzMxLzIwMjEJAAAAATCkNochm3zeCGSyn3ijfN4INkNJUS5OWVNFOklCTS5JUV9HQUlOX0lOVkVTVF9SRVYuOTk2LjA3LzAzLzIwMjYuLi5VU0QuSAEAAADetgEAAwAAAAAATRVmI5t83gg14rh4o3zeCD5DSVEuTllTRTpJQk0uSVFfR0FJTl9CQVJHQUlOX0FDUV9TVVBQTEUuOTk2LjA3LzAzLzIwMjYuLi5VU0QuSAEAAADetgEAAwAAAAAAJI4wIpt83ghjwq14o3zeCDtDSVEuTllTRTpJQk0uSVFfSU1QQUlSTUVOVF9HV19TVVBQTEUuOTk2LjA3LzAzLzIwMjYuLi5VU0QuSAEAAADetgEAAwAAAAAAJI4wIpt83gjenMV4o3zeCDlDSVEuTllTRTpJQk0uSVFfVU5FQVJOX1JFVl9DVVJSRU5ULjk5Ni4wNy8wMy8yMDI2Li4uVVNELkgBAAAA3rYBAAIAAAAFMTI1MTgBCAAAAAUAAAABMQEAAAALLTIwMDg2NDcxOTgDAAAAAzE2MAIAAAAEMTA3NAQAAAABMAcAAAAIMy83LzIwMjYIAAAACjEyLzMxLzIwMjEJAAAAATDPWF4hm3zeCEMnlHijfN4IOUNJUS5OWVNFOklCTS5JUV9UT1RBTF9ERUJUX0NVUlJFTlQuOTk2LjA3LzAzLzIwMjYuLi5VU0QuSAEAAADetgEAAgAAAAQ3NzYxAQgAAAAFAAAAATEBAAAACy0yMDA4NjQ3MTk4AwAAAAMxNjACAAAABTI1MjIzBAAAAAEwBwAAAAgzLzcvMjAyNggAAAAKMTIvMzEv</t>
  </si>
  <si>
    <t>MjAyMQkAAAABMMdTWiGbfN4IC/WVeKN83ggvQ0lRLk5ZU0U6SUJNLklRX1RSRUFTVVJZLjk5Ni4wNy8wMy8yMDI2Li4uVVNELkgBAAAA3rYBAAIAAAAHLTE2OTM5MgEIAAAABQAAAAExAQAAAAstMjAwODY0NzE5OAMAAAADMTYwAgAAAAQxMjQ4BAAAAAEwBwAAAAgzLzcvMjAyNggAAAAKMTIvMzEvMjAyMQkAAAABMMwCWiGbfN4IW32ZeKN83ghCQ0lRLk5ZU0U6SUJNLklRX1JVQV9DQVBJVEFMX0xFQVNFX0FDQ1VNX0RFUC45OTYuMDcvMDMvMjAyNi4uLlVTRC5IAQAAAN62AQADAAAAAADMAlohm3zeCBsrkHijfN4ILENJUS5OWVNFOklCTS5JUV9BUl9MVC45OTYuMDcvMDMvMjAyNi4uLlVTRC5IAQAAAN62AQADAAAAAADPWF4hm3zeCCYWn3ijfN4INkNJUS5OWVNFOklCTS5JUV9DQVNIX0FDUVVJUkVfQ0YuOTk2LjA3LzAzLzIwMjYuLi5VU0QuSAEAAADetgEAAgAAAAUtMzI5MwEIAAAABQAAAAExAQAAAAstMjAwODY0NzE5OAMAAAADMTYwAgAAAAQyMDU3BAAAAAEwBwAAAAgzLzcvMjAyNggAAAAKMTIvMzEvMjAyMQkAAAABMKQ2hyGbfN4I0LC1eKN83ggvQ0lRLk5ZU0U6SUJNLklRX1NPRlRXQVJFLjk5Ni4wNy8wMy8yMDI2Li4uVVNELkgBAAAA3rYBAAMAAAAAALtnWiGbfN4IjmWReKN83ggxQ0lRLk5ZU0U6SUJNLklRX1RPVEFMX0xJQUIuOTk2LjA3LzAzLzIwMjYuLi5VU0QuSAEAAADetgEAAgAAAAYx</t>
  </si>
  <si>
    <t>MTMwMDUBCAAAAAUAAAABMQEAAAALLTIwMDg2NDcxOTgDAAAAAzE2MAIAAAAEMTI3NgQAAAABMAcAAAAIMy83LzIwMjYIAAAACjEyLzMxLzIwMjEJAAAAATDMAlohm3zeCIsHm3ijfN4ILUNJUS5OWVNFOklCTS5JUV9DT01NT04uOTk2LjA3LzAzLzIwMjYuLi5VU0QuSAEAAADetgEAAgAAAAU1NzMxOQEIAAAABQAAAAExAQAAAAstMjAwODY0NzE5OAMAAAADMTYwAgAAAAQxMTAzBAAAAAEwBwAAAAgzLzcvMjAyNggAAAAKMTIvMzEvMjAyMQkAAAABMMwCWiGbfN4ICe+eeKN83gg2Q0lRLk5ZU0U6SUJNLklRX1NBTEVTX01BUktFVElORy45OTYuMDcvMDMvMjAyNi4uLlVTRC5IAQAAAN62AQACAAAABDE0MTMBCAAAAAUAAAABMQEAAAALLTIwMDg2NDcxOTgDAAAAAzE2MAIAAAAFMjE1NjEEAAAAATAHAAAACDMvNy8yMDI2CAAAAAoxMi8zMS8yMDIxCQAAAAEwHWcwIpt83ggyosR4o3zeCDtDSVEuTllTRTpJQk0uSVFfQ0FTSF9JTlRFUkVTVF9JTlZFU1QuOTk2LjA3LzAzLzIwMjYuLi5VU0QuSAEAAADetgEAAwAAAAAA5vZdIZt83ghrJZd4o3zeCD1DSVEuTllTRTpJQk0uSVFfU1RPQ0tfT1BUSU9OU19DT01QX1RBWC45OTYuMDcvMDMvMjAyNi4uLlVTRC5IAQAAAN62AQADAAAAAACx+IYhm3zeCPTArnijfN4ILUNJUS5OWVNFOklCTS5JUV9NRVJHRVIuOTk2LjA3LzAzLzIwMjYuLi5VU0QuSAEAAADetgEAAwAA</t>
  </si>
  <si>
    <t>AAAAU0lmI5t83gjyuMJ4o3zeCD5DSVEuTllTRTpJQk0uSVFfU0FMQVJJRVNfT1RIRVJfQkVORUZJVFMuOTk2LjA3LzAzLzIwMjYuLi5VU0QuSAEAAADetgEAAwAAAAAAJI4wIpt83gght6J4o3zeCD9DSVEuTllTRTpJQk0uSVFfT1BFUkFUSU5HX0xFQVNFX1BBWU1FTlRTLjk5Ni4wNy8wMy8yMDI2Li4uVVNELkgBAAAA3rYBAAMAAAAAAPsdXiGbfN4Ixo62eKN83ggvQ0lRLk5ZU0U6SUJNLklRX0xPQU5TX0NGLjk5Ni4wNy8wMy8yMDI2Li4uVVNELkgBAAAA3rYBAAMAAAAAANMfhyGbfN4IprSyeKN83gg5Q0lRLk5ZU0U6SUJNLklRX1RCVl9TSEFSRV9SRVBPUlRFRC45OTYuMDcvMDMvMjAyNi4uLlVTRC5IAQAAAN62AQADAAAAAADHU1ohm3zeCLdxlnijfN4INUNJUS5OWVNFOklCTS5JUV9NSVNDX0FESlVTVF9DRi45OTYuMDcvMDMvMjAyNi4uLlVTRC5IAQAAAN62AQADAAAAAADwXYchm3zeCAZSoXijfN4IN0NJUS5OWVNFOklCTS5JUV9ORVRfSU5URVJFU1RfRVhQLjk5Ni4wNy8wMy8yMDI2Li4uVVNELkgBAAAA3rYBAAIAAAAFLTExMDMBCAAAAAUAAAABMQEAAAALLTIwMDg2NDcxOTgDAAAAAzE2MAIAAAADMzY4BAAAAAEwBwAAAAgzLzcvMjAyNggAAAAKMTIvMzEvMjAyMQkAAAABMFNJZiObfN4IuPm5eKN83ggpQ0lRLk5ZU0U6SUJNLklRX05JLjk5Ni4wNy8wMy8yMDI2Li4uVVNELkgBAAAA3rYBAAIA</t>
  </si>
  <si>
    <t>AAAENTc0MwEIAAAABQAAAAExAQAAAAstMjAwODY0NzE5OAMAAAADMTYwAgAAAAIxNQQAAAABMAcAAAAIMy83LzIwMjYIAAAACjEyLzMxLzIwMjEJAAAAATBTSWYjm3zeCEwZxHijfN4ILkNJUS5OWVNFOklCTS5JUV9SVUFfTkVULjk5Ni4wNy8wMy8yMDI2Li4uVVNELkgBAAAA3rYBAAMAAAAAAMwCWiGbfN4ICe+eeKN83ggxQ0lRLk5ZU0U6SUJNLklRX0NBU0hfU0hBUkUuOTk2LjA3LzAzLzIwMjYuLi5VU0QuSAEAAADetgEAAgAAAAg3LjQwNDc3OQEIAAAABQAAAAExAQAAAAstMjAwODY0NzE5OAMAAAADMTYwAgAAAAQ0MzgxBAAAAAEwBwAAAAgzLzcvMjAyNggAAAAKMTIvMzEvMjAyMQkAAAABMMdTWiGbfN4I5kCSeKN83gg9Q0lRLk5ZU0U6SUJNLklRX0RFRl9UQVhfQVNTRVRTX0NVUlJFTlQuOTk2LjA3LzAzLzIwMjYuLi5VU0QuSAEAAADetgEAAwAAAAAA+x1eIZt83gjlVZt4o3zeCC9DSVEuTllTRTpJQk0uSVFfRVBTXzVZUl9BTk5fQ0FHUi45OTYuMDcvMDMvMjAyNgEAAADetgEAAgAAAAgtMTUuOTA4MwEIAAAABQAAAAExAQAAAAstMjAwODY0NzE5OAMAAAADMTYwAgAAAAQ0MjM5BAAAAAEwBwAAAAgzLzcvMjAyNggAAAAKMTIvMzEvMjAyMQkAAAABMKCm2R+bfN4I1xeIeKN83gg/Q0lRLk5ZU0U6SUJNLklRX05FVF9ERUJUX0VCSVREQV9FWENMX09QRVJfTEVBU0VTLjk5Ni4wNy8wMy8yMDI2AQAA</t>
  </si>
  <si>
    <t>AN62AQACAAAABzQuMjM0NjgBCAAAAAUAAAABMQEAAAALLTIwMDg2NDcxOTgDAAAAAzE2MAIAAAAFNDkxNzUEAAAAATAHAAAACDMvNy8yMDI2CAAAAAoxMi8zMS8yMDIxCQAAAAEwzWvZH5t83gjFPoh4o3zeCC1DSVEuTllTRTpJQk0uSVFfUkVUVVJOX0NBUElUQUwuOTk2LjA3LzAzLzIwMjYBAAAA3rYBAAIAAAAFNC4zNjMBCAAAAAUAAAABMQEAAAALLTIwMDg2NDcxOTgDAAAAAzE2MAIAAAAENDM2MwQAAAABMAcAAAAIMy83LzIwMjYIAAAACjEyLzMxLzIwMjEJAAAAATATP/sfm3zeCPJliHijfN4IMkNJUS5OWVNFOklCTS5JUV9FQklUXzFZUl9BTk5fR1JPV1RILjk5Ni4wNy8wMy8yMDI2AQAAAN62AQACAAAABzE5Ljc1NTQBCAAAAAUAAAABMQEAAAALLTIwMDg2NDcxOTgDAAAAAzE2MAIAAAAENDE5NwQAAAABMAcAAAAIMy83LzIwMjYIAAAACjEyLzMxLzIwMjEJAAAAATDNa9kfm3zeCMU+iHijfN4INkNJUS5OWVNFOklCTS5JUV9ERUZfVEFYX0xJQUJfTFQuOTk3LjA3LzAzLzIwMjYuLi5VU0QuSAEAAADetgEAAgAAAAQyMjkyAQgAAAAFAAAAATEBAAAACy0xOTU4MjgxMDk2AwAAAAMxNjACAAAABDEwMjcEAAAAATAHAAAACDMvNy8yMDI2CAAAAAoxMi8zMS8yMDIyCQAAAAEwzAJaIZt83gieoZh4o3zeCCxDSVEuTllTRTpJQk0uSVFfTElGT1IuOTk3LjA3LzAzLzIwMjYuLi5VU0QuSAEAAADetgEAAwAA</t>
  </si>
  <si>
    <t>AAAAu2daIZt83ggKFqB4o3zeCDxDSVEuTllTRTpJQk0uSVFfUlVBX0NBUElUQUxfTEVBU0VfTkVULjk5Ny4wNy8wMy8yMDI2Li4uVVNELkgBAAAA3rYBAAMAAAAAAMwCWiGbfN4InqGYeKN83gg+Q0lRLk5ZU0U6SUJNLklRX1NUT0NLX0JBU0VEX0NPTVBfUFJFVEFYLjk5Ny4wNy8wMy8yMDI2Li4uVVNELkgBAAAA3rYBAAIAAAADOTg4ALH4hiGbfN4IM5DDeKN83ghIQ0lRLk5ZU0U6SUJNLklRX0lOVEVSRVNUX0VYUF9MRUFTRV9MSUFCSUxJVFlfREVCVC45OTcuMDcvMDMvMjAyNi4uLlVTRC5IAQAAAN62AQADAAAAAAAmQDAim3zeCHXGsXijfN4IN0NJUS5OWVNFOklCTS5JUV9GSU5fRElWX0xPQU5TX0xULjk5Ny4wNy8wMy8yMDI2Li4uVVNELkgBAAAA3rYBAAIAAAAENTgwNgEIAAAABQAAAAExAQAAAAstMTk1ODI4MTA5NgMAAAADMTYwAgAAAAQxMDMzBAAAAAEwBwAAAAgzLzcvMjAyNggAAAAKMTIvMzEvMjAyMgkAAAABMM9YXiGbfN4IBhaleKN83gg4Q0lRLk5ZU0U6SUJNLklRX1NQRUNJQUxfRElWX1NIQVJFLjk5Ny4wNy8wMy8yMDI2Li4uVVNELkgBAAAA3rYBAAMAAAAAAKhwZiObfN4IdZHCeKN83gg1Q0lRLk5ZU0U6SUJNLklRX1BST1ZfQkFEX0RFQlRTLjk5Ny4wNy8wMy8yMDI2Li4uVVNELkgBAAAA3rYBAAMAAAAAAE0VZiObfN4IUIm/eKN83gguQ0lRLk5ZU0U6SUJNLklRX1BFUklPRExFTkdU</t>
  </si>
  <si>
    <t>SF9JUy45OTcuMDcvMDMvMjAyNgEAAADetgEAAQAAAAIxMgCocGYjm3zeCF9AxHijfN4IQENJUS5OWVNFOklCTS5JUV9TVE9DS19CQVNFRF9FWFBMT1JFX0RSSUxMLjk5Ny4wNy8wMy8yMDI2Li4uVVNELkgBAAAA3rYBAAMAAAAAALH4hiGbfN4IociqeKN83ggzQ0lRLk5ZU0U6SUJNLklRX1RPVEFMX1JFQ0VJVi45OTcuMDcvMDMvMjAyNi4uLlVTRC5IAQAAAN62AQACAAAABDc2ODIBCAAAAAUAAAABMQEAAAALLTE5NTgyODEwOTYDAAAAAzE2MAIAAAAEMTAwMQQAAAABMAcAAAAIMy83LzIwMjYIAAAACjEyLzMxLzIwMjIJAAAAATD7HV4hm3zeCAy0pHijfN4IM0NJUS5OWVNFOklCTS5JUV9UT1RBTF9MRUFTRVMuOTk3LjA3LzAzLzIwMjYuLi5VU0QuSAEAAADetgEAAgAAAAQzMzAzAQgAAAAFAAAAATEBAAAACy0xOTU4MjgxMDk2AwAAAAMxNjACAAAABTQ4OTc5BAAAAAEwBwAAAAgzLzcvMjAyNggAAAAKMTIvMzEvMjAyMgkAAAABMLU9WiGbfN4Ix8yaeKN83ggwQ0lRLk5ZU0U6SUJNLklRX0lOVEFOX05FVC45OTYuMDcvMDMvMjAyNi4uLlVTRC5IAQAAAN62AQACAAAABTEyNTExAQgAAAAFAAAAATEBAAAACy0yMDA4NjQ3MTk4AwAAAAMxNjACAAAABTQ4OTYyBAAAAAEwBwAAAAgzLzcvMjAyNggAAAAKMTIvMzEvMjAyMQkAAAABMHXxAyGbfN4I8IyIeKN83gg8Q0lRLk5ZU0U6SUJNLklRX0xFQVNFSE9MRF9J</t>
  </si>
  <si>
    <t>TVBST1ZFTUVOVC45OTYuMDcvMDMvMjAyNi4uLlVTRC5IAQAAAN62AQADAAAAAAC7Z1ohm3zeCPvcj3ijfN4IJkNJUS5OWVNFOklCTS5JUV9HQUFQX0JTLjk5Ni4wNy8wMy8yMDI2AQAAAN62AQADAAAAB1VTIEdBQVAAnxgEIZt83gjyZYh4o3zeCDxDSVEuTllTRTpJQk0uSVFfRklOX0RJVl9MVF9ERUJUX1RPVEFMLjk5Ni4wNy8wMy8yMDI2Li4uVVNELkgBAAAA3rYBAAIAAAAFMTM5MjkBCAAAAAUAAAABMQEAAAALLTIwMDg2NDcxOTgDAAAAAzE2MAIAAAAFMjQ1MTUEAAAAATAHAAAACDMvNy8yMDI2CAAAAAoxMi8zMS8yMDIxCQAAAAEwXsoDIZt83gjwjIh4o3zeCClDSVEuTllTRTpJQk0uSVFfQVIuOTk2LjA3LzAzLzIwMjYuLi5VU0QuSAEAAADetgEAAgAAAAQ3MjI1AQgAAAAFAAAAATEBAAAACy0yMDA4NjQ3MTk4AwAAAAMxNjACAAAABDEwMjEEAAAAATAHAAAACDMvNy8yMDI2CAAAAAoxMi8zMS8yMDIxCQAAAAEw+x1eIZt83ggMtKR4o3zeCD5DSVEuTllTRTpJQk0uSVFfRUJJVERBUl9FUV9JTkNfRVhDTF9TQkMuOTk3LjA3LzAzLzIwMjYuLi5VU0QuSAEAAADetgEAAgAAAAUxMzAxMAEIAAAABQAAAAExAQAAAAstMTk1ODI4MTA5NgMAAAADMTYwAgAAAAUyNDEzMwQAAAABMAcAAAAIMy83LzIwMjYIAAAACjEyLzMxLzIwMjIJAAAAATDXGDAim3zeCMcQrnijfN4IOkNJUS5OWVNFOklCTS5JUV9UQVhf</t>
  </si>
  <si>
    <t>QkVORUZJVF9PUFRJT05TLjk5Ny4wNy8wMy8yMDI2Li4uVVNELkgBAAAA3rYBAAMAAAAAANMfhyGbfN4I5wOkeKN83gguQ0lRLk5ZU0U6SUJNLklRX05JX05PUk0uOTk3LjA3LzAzLzIwMjYuLi5VU0QuSAEAAADetgEAAgAAAAc0NDE4Ljc1AQgAAAAFAAAAATEBAAAACy0xOTU4MjgxMDk2AwAAAAMxNjACAAAABDQzNzgEAAAAATAHAAAACDMvNy8yMDI2CAAAAAoxMi8zMS8yMDIyCQAAAAEwJkAwIpt83gjHEK54o3zeCD1DSVEuTllTRTpJQk0uSVFfVE9UQUxfREVCVF9OT05fQ1VSUkVOVC45OTcuMDcvMDMvMjAyNi4uLlVTRC5IAQAAAN62AQACAAAABTQ4Mzc5AQgAAAAFAAAAATEBAAAACy0xOTU4MjgxMDk2AwAAAAMxNjACAAAABTI1MjI0BAAAAAEwBwAAAAgzLzcvMjAyNggAAAAKMTIvMzEvMjAyMgkAAAABMMdTWiGbfN4IA022eKN83ggsQ0lRLk5ZU0U6SUJNLklRX0FWR19FTVBMT1lFRVMuOTk3LjA3LzAzLzIwMjYBAAAA3rYBAAMAAAAAAF7KAyGbfN4ImtSSeKN83ggrQ0lRLk5ZU0U6SUJNLklRX0NBTENfVFlQRV9DRi45OTcuMDcvMDMvMjAyNgEAAADetgEAAwAAAANSRVAA+x1eIZt83gjVtaN4o3zeCDVDSVEuTllTRTpJQk0uSVFfQVNTRVRTX0xFVkVMXzEuOTk4LjA3LzAzLzIwMjYuLi5VU0QuSAEAAADetgEAAgAAAAM1MTkAn48DIZt83gh09Zl4o3zeCFNDSVEuTllTRTpJQk0uSVFfRklOQU5DSU5H</t>
  </si>
  <si>
    <t>X09CTElHX05PTl9DVVJSRU5UX0VYQ0xfT1BFUl9MRUFTRVMuOTk4LjA3LzAzLzIwMjYuLi5VU0QuSAEAAADetgEAAgAAAAU1MDEyMQEIAAAABQAAAAExAQAAAAstMTkwNDg2MDc0NAMAAAADMTYwAgAAAAU0ODk4MQQAAAABMAcAAAAIMy83LzIwMjYIAAAACjEyLzMxLzIwMjMJAAAAATC1PVohm3zeCEndnHijfN4ISUNJUS5OWVNFOklCTS5JUV9QUk9WX0JBRF9ERUJUU19QQVRJRU5UX1NFUlZJQ0VfUkVWLjk5OC4wNy8wMy8yMDI2Li4uVVNELkgBAAAA3rYBAAMAAAAAANcYMCKbfN4IA5fBeKN83gg7Q0lRLk5ZU0U6SUJNLklRX01JTk9SSVRZX0lOVEVSRVNUX0lTLjk5OC4wNy8wMy8yMDI2Li4uVVNELkgBAAAA3rYBAAMAAAAAAFNJZiObfN4Iyk7FeKN83gg1Q0lRLk5ZU0U6SUJNLklRX0xPQU5TX0ZPUl9TQUxFLjk5Ni4wNy8wMy8yMDI2Li4uVVNELkgBAAAA3rYBAAMAAAAAAPsdXiGbfN4IVbuoeKN83ghAQ0lRLk5ZU0U6SUJNLklRX0dXX0lOVEFOX0FNT1JUX1BBUlRJQUxfQ0YuOTk4LjA3LzAzLzIwMjYuLi5VU0QuSAEAAADetgEAAwAAAAAA8F2HIZt83gjff5V4o3zeCDFDSVEuTllTRTpJQk0uSVFfVE9UQUxfREVCVF9DQVBJVEFMLjk5Ny4wNy8wMy8yMDI2AQAAAN62AQACAAAABzcxLjAzNzkBCAAAAAUAAAABMQEAAAALLTE5NTgyODEwOTYDAAAAAzE2MAIAAAAENDE4NgQAAAABMAcAAAAIMy83LzIw</t>
  </si>
  <si>
    <t>MjYIAAAACjEyLzMxLzIwMjIJAAAAATDNa9kfm3zeCGyBlHijfN4ILUNJUS5OWVNFOklCTS5JUV9HV19ORVQuOTk3LjA3LzAzLzIwMjYuLi5VU0QuSAEAAADetgEAAgAAAAU1NTk0OQEIAAAABQAAAAExAQAAAAstMTk1ODI4MTA5NgMAAAADMTYwAgAAAAU0ODk2MAQAAAABMAcAAAAIMy83LzIwMjYIAAAACjEyLzMxLzIwMjIJAAAAATB18QMhm3zeCIjLjXijfN4INUNJUS5OWVNFOklCTS5JUV9MT0FOU19GT1JfU0FMRS45OTcuMDcvMDMvMjAyNi4uLlVTRC5IAQAAAN62AQADAAAAAAD7HV4hm3zeCBG1p3ijfN4IPUNJUS5OWVNFOklCTS5JUV9TVE9DS19PUFRJT05TX0NPTVBfVEFYLjk5Ny4wNy8wMy8yMDI2Li4uVVNELkgBAAAA3rYBAAMAAAAAALH4hiGbfN4IY8KteKN83gg4Q0lRLk5ZU0U6SUJNLklRX0RJU1RSSUJVVEFCTEVfQ0FTSF9QQVlPVVQuOTk3LjA3LzAzLzIwMjYBAAAA3rYBAAMAAAAAAB1nMCKbfN4I6fGheKN83gg9Q0lRLk5ZU0U6SUJNLklRX0FTU0VUX1dSSVRFRE9XTl9TVVBQTEUuOTk3LjA3LzAzLzIwMjYuLi5VU0QuSAEAAADetgEAAwAAAAAAJI4wIpt83gjWyqF4o3zeCCtDSVEuTllTRTpJQk0uSVFfSVBSRC45OTcuMDcvMDMvMjAyNi4uLlVTRC5IAQAAAN62AQADAAAAAABTSWYjm3zeCEJiv3ijfN4IOkNJUS5OWVNFOklCTS5JUV9MRUdBTF9TRVRUTEVfU1VQUExFLjk5Ny4wNy8wMy8y</t>
  </si>
  <si>
    <t>MDI2Li4uVVNELkgBAAAA3rYBAAMAAAAAACSOMCKbfN4IsNuyeKN83gg2Q0lRLk5ZU0U6SUJNLklRX0lOVEVSQ09NUEFOWV9DTC45OTcuMDcvMDMvMjAyNi4uLlVTRC5IAQAAAN62AQADAAAAAAB18QMhm3zeCIjLjXijfN4ILENJUS5OWVNFOklCTS5JUV9BUl9MVC45OTcuMDcvMDMvMjAyNi4uLlVTRC5IAQAAAN62AQADAAAAAADPWF4hm3zeCLOWqXijfN4IPkNJUS5OWVNFOklCTS5JUV9SRVNUUl9TVE9DS19DT01QX1BSRVRBWC45OTYuMDcvMDMvMjAyNi4uLlVTRC5IAQAAAN62AQADAAAAAACx+IYhm3zeCJnstHijfN4IMUNJUS5OWVNFOklCTS5JUV9DQVNIX0ZJTkFOLjk5Ni4wNy8wMy8yMDI2Li4uVVNELkgBAAAA3rYBAAIAAAAGLTEzMzU0AQgAAAAFAAAAATEBAAAACy0yMDA4NjQ3MTk4AwAAAAMxNjACAAAABDIwMDQEAAAAATAHAAAACDMvNy8yMDI2CAAAAAoxMi8zMS8yMDIxCQAAAAEw8F2HIZt83gjmma54o3zeCDtDSVEuTllTRTpJQk0uSVFfREVGRVJSRURfVEFYRVNfVE9UQUwuOTk2LjA3LzAzLzIwMjYuLi5VU0QuSAEAAADetgEAAgAAAAUtMTc1MwEIAAAABQAAAAExAQAAAAstMjAwODY0NzE5OAMAAAADMTYwAgAAAAUzNTM4NQQAAAABMAcAAAAIMy83LzIwMjYIAAAACjEyLzMxLzIwMjEJAAAAATAmQDAim3zeCPfhwHijfN4INUNJUS5OWVNFOklCTS5JUV9DUkVESVRfTE9TU19DRi45OTYuMDcv</t>
  </si>
  <si>
    <t>MDMvMjAyNi4uLlVTRC5IAQAAAN62AQADAAAAAADTH4chm3zeCKSurXijfN4IMENJUS5OWVNFOklCTS5JUV9SRF9FWFBfRk4uOTk2LjA3LzAzLzIwMjYuLi5VU0QuSAEAAADetgEAAgAAAAQ2NDg4AQgAAAAFAAAAATEBAAAACy0yMDA4NjQ3MTk4AwAAAAMxNjACAAAABDMxNjgEAAAAATAHAAAACDMvNy8yMDI2CAAAAAoxMi8zMS8yMDIxCQAAAAEwHWcwIpt83giFMcB4o3zeCDVDSVEuTllTRTpJQk0uSVFfTkVUX1JFTlRBTF9FWFAuOTk2LjA3LzAzLzIwMjYuLi5VU0QuSAEAAADetgEAAwAAAAAAHWcwIpt83gjJ+654o3zeCDRDSVEuTllTRTpJQk0uSVFfTkVUX0RFQlRfRUJJVERBX0NBUEVYLjk5Ni4wNy8wMy8yMDI2AQAAAN62AQACAAAACDQuNDgyNDAzAQgAAAAFAAAAATEBAAAACy0yMDA4NjQ3MTk4AwAAAAMxNjACAAAABTIzMzE0BAAAAAEwBwAAAAgzLzcvMjAyNggAAAAKMTIvMzEvMjAyMQkAAAABMM1r2R+bfN4IdPKNeKN83ggqQ0lRLk5ZU0U6SUJNLklRX1FVSUNLX1JBVElPLjk5Ni4wNy8wMy8yMDI2AQAAAN62AQACAAAACDAuNjc1MDk0AQgAAAAFAAAAATEBAAAACy0yMDA4NjQ3MTk4AwAAAAMxNjACAAAABDQxMjEEAAAAATAHAAAACDMvNy8yMDI2CAAAAAoxMi8zMS8yMDIxCQAAAAEwhUTZH5t83giOGY54o3zeCDVDSVEuTllTRTpJQk0uSVFfVE9UQUxfUkVWXzNZUl9BTk5fQ0FHUi45OTYuMDcv</t>
  </si>
  <si>
    <t>MDMvMjAyNgEAAADetgEAAgAAAAgtMTAuMzQ4MgEIAAAABQAAAAExAQAAAAstMjAwODY0NzE5OAMAAAADMTYwAgAAAAQ0MjIwBAAAAAEwBwAAAAgzLzcvMjAyNggAAAAKMTIvMzEvMjAyMQkAAAABMM1r2R+bfN4IdPKNeKN83gg2Q0lRLk5ZU0U6SUJNLklRX0xPQU5TX1JFQ0VJVl9MVC45OTYuMDcvMDMvMjAyNi4uLlVTRC5IAQAAAN62AQADAAAAAADPWF4hm3zeCDLepXijfN4IN0NJUS5OWVNFOklCTS5JUV9GSU5fRElWX0xPQU5TX0xULjk5Ni4wNy8wMy8yMDI2Li4uVVNELkgBAAAA3rYBAAIAAAAENTQyNQEIAAAABQAAAAExAQAAAAstMjAwODY0NzE5OAMAAAADMTYwAgAAAAQxMDMzBAAAAAEwBwAAAAgzLzcvMjAyNggAAAAKMTIvMzEvMjAyMQkAAAABMM9YXiGbfN4I8HaseKN83gg+Q0lRLk5ZU0U6SUJNLklRX09USEVSX0ZJTkFOQ0VfQUNUX1NVUFBMLjk5Ni4wNy8wMy8yMDI2Li4uVVNELkgBAAAA3rYBAAIAAAADOTQ5AQgAAAAFAAAAATEBAAAACy0yMDA4NjQ3MTk4AwAAAAMxNjACAAAABDIwNTAEAAAAATAHAAAACDMvNy8yMDI2CAAAAAoxMi8zMS8yMDIxCQAAAAEw8F2HIZt83gjj7qR4o3zeCDtDSVEuTllTRTpJQk0uSVFfT1RIRVJfVU5VU1VBTF9TVVBQTEUuOTk2LjA3LzAzLzIwMjYuLi5VU0QuSAEAAADetgEAAwAAAAAAJI4wIpt83gght6J4o3zeCCtDSVEuTllTRTpJQk0uSVFfUEFZT1VUX1JB</t>
  </si>
  <si>
    <t>VElPLjk5Ni4wNy8wMy8yMDI2AQAAAN62AQACAAAACDEwMi4xOTM5AQgAAAAFAAAAATEBAAAACy0yMDA4NjQ3MTk4AwAAAAMxNjACAAAABDQzNzcEAAAAATAHAAAACDMvNy8yMDI2CAAAAAoxMi8zMS8yMDIxCQAAAAEwHWcwIpt83gi/6a14o3zeCDVDSVEuTllTRTpJQk0uSVFfRUJJVEFfRVhDTF9TQkMuOTk2LjA3LzAzLzIwMjYuLi5VU0QuSAEAAADetgEAAgAAAAQ4NDAzAQgAAAAFAAAAATEBAAAACy0yMDA4NjQ3MTk4AwAAAAMxNjACAAAABTI0MTM2BAAAAAEwBwAAAAgzLzcvMjAyNggAAAAKMTIvMzEvMjAyMQkAAAABMNcYMCKbfN4IAia2eKN83gguQ0lRLk5ZU0U6SUJNLklRX05JX05PUk0uOTk2LjA3LzAzLzIwMjYuLi5VU0QuSAEAAADetgEAAgAAAAQyOTQwAQgAAAAFAAAAATEBAAAACy0yMDA4NjQ3MTk4AwAAAAMxNjACAAAABDQzNzgEAAAAATAHAAAACDMvNy8yMDI2CAAAAAoxMi8zMS8yMDIxCQAAAAEwJkAwIpt83gj7Nq94o3zeCEdDSVEuTllTRTpJQk0uSVFfVE9UQUxfREVCVF9FQklUREFfRVhDTF9PUEVSX0xFQVNFU19DQVBFWC45OTYuMDcvMDMvMjAyNgEAAADetgEAAgAAAAg1Ljk2MzAxNQEIAAAABQAAAAExAQAAAAstMjAwODY0NzE5OAMAAAADMTYwAgAAAAU0OTE4MwQAAAABMAcAAAAIMy83LzIwMjYIAAAACjEyLzMxLzIwMjEJAAAAATDNa9kfm3zeCMU+iHijfN4IMENJUS5OWVNFOklC</t>
  </si>
  <si>
    <t>TS5JUV9FQklUXzNZUl9BTk5fQ0FHUi45OTYuMDcvMDMvMjAyNgEAAADetgEAAgAAAAgtMjQuOTcwMgEIAAAABQAAAAExAQAAAAstMjAwODY0NzE5OAMAAAADMTYwAgAAAAQ0MjIzBAAAAAEwBwAAAAgzLzcvMjAyNggAAAAKMTIvMzEvMjAyMQkAAAABMKCm2R+bfN4IxT6IeKN83gg6Q0lRLk5ZU0U6SUJNLklRX0VCSVREQV9FWENMX09QRVJfTEVBU0VTX0lOVC45OTYuMDcvMDMvMjAyNgEAAADetgEAAgAAAAg5Ljc5MTM0MQEIAAAABQAAAAExAQAAAAstMjAwODY0NzE5OAMAAAADMTYwAgAAAAU0OTE3MwQAAAABMAcAAAAIMy83LzIwMjYIAAAACjEyLzMxLzIwMjEJAAAAATDNa9kfm3zeCMU+iHijfN4IM0NJUS5OWVNFOklCTS5JUV9SRVRVUk5fQ09NTU9OX0VRVUlUWS45OTYuMDcvMDMvMjAyNgEAAADetgEAAgAAAAcyMy44NjQ0AQgAAAAFAAAAATEBAAAACy0yMDA4NjQ3MTk4AwAAAAMxNjACAAAABTMzMzIwBAAAAAEwBwAAAAgzLzcvMjAyNggAAAAKMTIvMzEvMjAyMQkAAAABMBM/+x+bfN4I8mWIeKN83ggyQ0lRLk5ZU0U6SUJNLklRX0VCSVREQV8zWVJfQU5OX0NBR1IuOTk2LjA3LzAzLzIwMjYBAAAA3rYBAAIAAAAILTEzLjg2NzYBCAAAAAUAAAABMQEAAAALLTIwMDg2NDcxOTgDAAAAAzE2MAIAAAAENDIyMgQAAAABMAcAAAAIMy83LzIwMjYIAAAACjEyLzMxLzIwMjEJAAAAATCgptkfm3zeCHTyjXij</t>
  </si>
  <si>
    <t>fN4INENJUS5OWVNFOklCTS5JUV9FQklUREFfMVlSX0FOTl9HUk9XVEguOTk2LjA3LzAzLzIwMjYBAAAA3rYBAAIAAAAHLTAuNDIyNwEIAAAABQAAAAExAQAAAAstMjAwODY0NzE5OAMAAAADMTYwAgAAAAQ0MTk2BAAAAAEwBwAAAAgzLzcvMjAyNggAAAAKMTIvMzEvMjAyMQkAAAABMM1r2R+bfN4IdPKNeKN83ggqQ0lRLk5ZU0U6SUJNLklRX0VCSVRfTUFSR0lOLjk5Ni4wNy8wMy8yMDI2AQAAAN62AQACAAAABjkuNzM0NwEIAAAABQAAAAExAQAAAAstMjAwODY0NzE5OAMAAAADMTYwAgAAAAQ0MDUzBAAAAAEwBwAAAAgzLzcvMjAyNggAAAAKMTIvMzEvMjAyMQkAAAABMOdS+x+bfN4IjhmOeKN83ggsQ0lRLk5ZU0U6SUJNLklRX1JFVFVSTl9BU1NFVFMuOTk2LjA3LzAzLzIwMjYBAAAA3rYBAAIAAAAGMi40MjM0AQgAAAAFAAAAATEBAAAACy0yMDA4NjQ3MTk4AwAAAAMxNjACAAAABDQxNzgEAAAAATAHAAAACDMvNy8yMDI2CAAAAAoxMi8zMS8yMDIxCQAAAAEwEz/7H5t83giOGY54o3zeCDBDSVEuTllTRTpJQk0uSVFfT1RIRVJfSU5WLjk5Ni4wNy8wMy8yMDI2Li4uVVNELkgBAAAA3rYBAAMAAAAAALtnWiGbfN4ImxaZeKN83ggvQ0lRLk5ZU0U6SUJNLklRX1RPVEFMX0NMLjk5Ni4wNy8wMy8yMDI2Li4uVVNELkgBAAAA3rYBAAIAAAAFMzM2MTkBCAAAAAUAAAABMQEAAAALLTIwMDg2NDcxOTgDAAAAAzE2</t>
  </si>
  <si>
    <t>MAIAAAAEMTAwOQQAAAABMAcAAAAIMy83LzIwMjYIAAAACjEyLzMxLzIwMjEJAAAAATDPWF4hm3zeCO4+p3ijfN4ITUNJUS5OWVNFOklCTS5JUV9MSVFVSURBVElPTl9WQUxVRV9QUkVGRVJSRURfTk9OX1JFREVFTS45OTYuMDcvMDMvMjAyNi4uLlVTRC5IAQAAAN62AQADAAAAAACfjwMhm3zeCArOlXijfN4IRENJUS5OWVNFOklCTS5JUV9SVUFfT1BFUkFUSU5HX0xFQVNFX0FDQ1VNX0RFUC45OTYuMDcvMDMvMjAyNi4uLlVTRC5IAQAAAN62AQADAAAAAADMAlohm3zeCIsHm3ijfN4IQENJUS5OWVNFOklCTS5JUV9SVUFfT1BFUkFUSU5HX0xFQVNFX0dST1NTLjk5Ni4wNy8wMy8yMDI2Li4uVVNELkgBAAAA3rYBAAIAAAAEMzIyMgEIAAAABQAAAAExAQAAAAstMjAwODY0NzE5OAMAAAADMTYwAgAAAAU0ODM3NwQAAAABMAcAAAAIMy83LzIwMjYIAAAACjEyLzMxLzIwMjEJAAAAATDMAlohm3zeCNeMkXijfN4IM0NJUS5OWVNFOklCTS5JUV9PVEhFUl9FUVVJVFkuOTk2LjA3LzAzLzIwMjYuLi5VU0QuSAEAAADetgEAAgAAAAYtMjMyMzUBCAAAAAUAAAABMQEAAAALLTIwMDg2NDcxOTgDAAAAAzE2MAIAAAAEMTAyOAQAAAABMAcAAAAIMy83LzIwMjYIAAAACjEyLzMxLzIwMjEJAAAAATDMAlohm3zeCNeMkXijfN4IOENJUS5OWVNFOklCTS5JUV9UT1RBTF9ERUJUX1JFUEFJRC45OTYuMDcvMDMvMjAyNi4uLlVT</t>
  </si>
  <si>
    <t>RC5IAQAAAN62AQACAAAABS04NjM3AQgAAAAFAAAAATEBAAAACy0yMDA4NjQ3MTk4AwAAAAMxNjACAAAABDIxNjYEAAAAATAHAAAACDMvNy8yMDI2CAAAAAoxMi8zMS8yMDIxCQAAAAEwpDaHIZt83giXKKx4o3zeCDZDSVEuTllTRTpJQk0uSVFfQ0FTSF9UQVhFU19PUEVSLjk5Ni4wNy8wMy8yMDI2Li4uVVNELkgBAAAA3rYBAAMAAAAAAOb2XSGbfN4IUjPCeKN83ggwQ0lRLk5ZU0U6SUJNLklRX1RPVEFMX0NBUC45OTYuMDcvMDMvMjAyNi4uLlVTRC5IAQAAAN62AQACAAAABTc0MTM2AQgAAAAFAAAAATEBAAAACy0yMDA4NjQ3MTk4AwAAAAMxNjACAAAABDQxNzUEAAAAATAHAAAACDMvNy8yMDI2CAAAAAoxMi8zMS8yMDIxCQAAAAEwx1NaIZt83ggQLZx4o3zeCDxDSVEuTllTRTpJQk0uSVFfR1BQRV9FWENMX09QRVJfTEVBU0VTLjk5Ni4wNy8wMy8yMDI2Li4uVVNELkgBAAAA3rYBAAIAAAAFMjAwODQBCAAAAAUAAAABMQEAAAALLTIwMDg2NDcxOTgDAAAAAzE2MAIAAAAFNDg5NzQEAAAAATAHAAAACDMvNy8yMDI2CAAAAAoxMi8zMS8yMDIxCQAAAAEwzAJaIZt83ghJ3Zx4o3zeCDJDSVEuTllTRTpJQk0uSVFfQ0FTSF9JTlZFU1QuOTk2LjA3LzAzLzIwMjYuLi5VU0QuSAEAAADetgEAAgAAAAUtNTk3NQEIAAAABQAAAAExAQAAAAstMjAwODY0NzE5OAMAAAADMTYwAgAAAAQyMDA1BAAAAAEwBwAAAAgzLzcv</t>
  </si>
  <si>
    <t>MjAyNggAAAAKMTIvMzEvMjAyMQkAAAABMKQ2hyGbfN4I7YugeKN83ggvQ0lRLk5ZU0U6SUJNLklRX0VQU18zWVJfQU5OX0NBR1IuOTk2LjA3LzAzLzIwMjYBAAAA3rYBAAIAAAAILTE4LjE4NzEBCAAAAAUAAAABMQEAAAALLTIwMDg2NDcxOTgDAAAAAzE2MAIAAAAENDIyNgQAAAABMAcAAAAIMy83LzIwMjYIAAAACjEyLzMxLzIwMjEJAAAAATCgptkfm3zeCMU+iHijfN4IMENJUS5OWVNFOklCTS5JUV9FQklUXzVZUl9BTk5fQ0FHUi45OTYuMDcvMDMvMjAyNgEAAADetgEAAgAAAAgtMTYuOTk1OQEIAAAABQAAAAExAQAAAAstMjAwODY0NzE5OAMAAAADMTYwAgAAAAQ0MjM2BAAAAAEwBwAAAAgzLzcvMjAyNggAAAAKMTIvMzEvMjAyMQkAAAABMKCm2R+bfN4IxT6IeKN83gguQ0lRLk5ZU0U6SUJNLklRX0NBU0hfQ09OVkVSU0lPTi45OTYuMDcvMDMvMjAyNgEAAADetgEAAgAAAAgxMC4zNjk2NQEIAAAABQAAAAExAQAAAAstMjAwODY0NzE5OAMAAAADMTYwAgAAAAQ0MTg0BAAAAAEwBwAAAAgzLzcvMjAyNggAAAAKMTIvMzEvMjAyMQkAAAABMM1r2R+bfN4I8mWIeKN83ggsQ0lRLk5ZU0U6SUJNLklRX0NVUlJFTlRfUkFUSU8uOTk2LjA3LzAzLzIwMjYBAAAA3rYBAAIAAAAHMC44Nzg2NAEIAAAABQAAAAExAQAAAAstMjAwODY0NzE5OAMAAAADMTYwAgAAAAQ0MDMwBAAAAAEwBwAAAAgzLzcvMjAyNggAAAAK</t>
  </si>
  <si>
    <t>MTIvMzEvMjAyMQkAAAABMIVE2R+bfN4I8mWIeKN83gg6Q0lRLk5ZU0U6SUJNLklRX0lOVEVSQ09NUEFOWV9OT05fQ0wuOTk2LjA3LzAzLzIwMjYuLi5VU0QuSAEAAADetgEAAwAAAAAAnxgEIZt83gjwjIh4o3zeCERDSVEuTllTRTpJQk0uSVFfR0VORVJBTF9QQVJUTkVSX0NPTU1PTl9FUVVJVFkuOTk2LjA3LzAzLzIwMjYuLi5VU0QuSAEAAADetgEAAwAAAAAA8o5aIZt83ggpfI54o3zeCDFDSVEuTllTRTpJQk0uSVFfUFJFRl9PVEhFUi45OTYuMDcvMDMvMjAyNi4uLlVTRC5IAQAAAN62AQADAAAAAADMAlohm3zeCIRgrXijfN4INUNJUS5OWVNFOklCTS5JUV9BU1NFVFNfTEVWRUxfMi45OTYuMDcvMDMvMjAyNi4uLlVTRC5IAQAAAN62AQACAAAABDM0OTQAoLYDIZt83ggpfI54o3zeCCxDSVEuTllTRTpJQk0uSVFfUkVUVVJOX0VRVUlUWS45OTYuMDcvMDMvMjAyNgEAAADetgEAAgAAAAcyMy43Mjk5AQgAAAAFAAAAATEBAAAACy0yMDA4NjQ3MTk4AwAAAAMxNjACAAAABDQxMjgEAAAAATAHAAAACDMvNy8yMDI2CAAAAAoxMi8zMS8yMDIxCQAAAAEwEz/7H5t83giOGY54o3zeCCxDSVEuTllTRTpJQk0uSVFfRUJJVERBX01BUkdJTi45OTYuMDcvMDMvMjAyNgEAAADetgEAAgAAAAcxOS43MTg5AQgAAAAFAAAAATEBAAAACy0yMDA4NjQ3MTk4AwAAAAMxNjACAAAABDQwNDcEAAAAATAHAAAACDMvNy8yMDI2</t>
  </si>
  <si>
    <t>CAAAAAoxMi8zMS8yMDIxCQAAAAEw51L7H5t83gjyZYh4o3zeCC5DSVEuTllTRTpJQk0uSVFfTkVUX0RFQlRfRUJJVERBLjk5Ni4wNy8wMy8yMDI2AQAAAN62AQACAAAACDMuNzU3MjU3AQgAAAAFAAAAATEBAAAACy0yMDA4NjQ3MTk4AwAAAAMxNjACAAAABDQxOTMEAAAAATAHAAAACDMvNy8yMDI2CAAAAAoxMi8zMS8yMDIxCQAAAAEwzWvZH5t83gh08o14o3zeCC1DSVEuTllTRTpJQk0uSVFfREFZU19TQUxFU19PVVQuOTk2LjA3LzAzLzIwMjYBAAAA3rYBAAIAAAAINDMuMzU3NjIBCAAAAAUAAAABMQEAAAALLTIwMDg2NDcxOTgDAAAAAzE2MAIAAAAENDA0MgQAAAABMAcAAAAIMy83LzIwMjYIAAAACjEyLzMxLzIwMjEJAAAAATCFRNkfm3zeCI4ZjnijfN4IL0NJUS5OWVNFOklCTS5JUV9DRk9fQ1VSUkVOVF9MSUFCLjk5Ni4wNy8wMy8yMDI2AQAAAN62AQACAAAACDAuMzgwNjE4AQgAAAAFAAAAATEBAAAACy0yMDA4NjQ3MTk4AwAAAAMxNjACAAAABDQxODUEAAAAATAHAAAACDMvNy8yMDI2CAAAAAoxMi8zMS8yMDIxCQAAAAEwhUTZH5t83gjyZYh4o3zeCC9DSVEuTllTRTpJQk0uSVFfREFZU19QQVlBQkxFX09VVC45OTYuMDcvMDMvMjAyNgEAAADetgEAAgAAAAk1Ny45MjI5NDUBCAAAAAUAAAABMQEAAAALLTIwMDg2NDcxOTgDAAAAAzE2MAIAAAAENDE4MwQAAAABMAcAAAAIMy83LzIwMjYIAAAACjEy</t>
  </si>
  <si>
    <t>LzMxLzIwMjEJAAAAATDNa9kfm3zeCI4ZjnijfN4IPUNJUS5OWVNFOklCTS5JUV9MSUFCSUxJVElFU19GQUlSX1ZBTFVFLjk5Ni4wNy8wMy8yMDI2Li4uVVNELkgBAAAA3rYBAAIAAAAFNDk2MjQAXsoDIZt83ggpfI54o3zeCDRDSVEuTllTRTpJQk0uSVFfT1JERVJfQkFDS0xPRy45OTYuMDcvMDMvMjAyNi4uLlVTRC5IAQAAAN62AQADAAAAAAB18QMhm3zeCLJUjnijfN4IPENJUS5OWVNFOklCTS5JUV9SRVNUUklDVEVEX0NBU0hfVE9UQUwuOTk2LjA3LzAzLzIwMjYuLi5VU0QuSAEAAADetgEAAgAAAAMzMDcBCAAAAAUAAAABMQEAAAALLTIwMDg2NDcxOTgDAAAAAzE2MAIAAAAFMjQxOTIEAAAAATAHAAAACDMvNy8yMDI2CAAAAAoxMi8zMS8yMDIxCQAAAAEwXsoDIZt83giyVI54o3zeCC9DSVEuTllTRTpJQk0uSVFfQlZfU0hBUkUuOTk2LjA3LzAzLzIwMjYuLi5VU0QuSAEAAADetgEAAgAAAAkyMS4wNDYyNzYBCAAAAAUAAAABMQEAAAALLTIwMDg2NDcxOTgDAAAAAzE2MAIAAAAENDAyMAQAAAABMAcAAAAIMy83LzIwMjYIAAAACjEyLzMxLzIwMjEJAAAAATC1PVohm3zeCMfMmnijfN4IP0NJUS5OWVNFOklCTS5JUV9GSU5BTkNFX0xFQVNFU19MT05HX1RFUk0uOTk2LjA3LzAzLzIwMjYuLi5VU0QuSAEAAADetgEAAgAAAAI2MwEIAAAABQAAAAExAQAAAAstMjAwODY0NzE5OAMAAAADMTYwAgAAAAU0ODk5</t>
  </si>
  <si>
    <t>MQQAAAABMAcAAAAIMy83LzIwMjYIAAAACjEyLzMxLzIwMjEJAAAAATDMAlohm3zeCBDInnijfN4IOkNJUS5OWVNFOklCTS5JUV9JTkNfVEFYX1BBWV9DVVJSRU5ULjk5Ni4wNy8wMy8yMDI2Li4uVVNELkgBAAAA3rYBAAIAAAAEMjI4OQEIAAAABQAAAAExAQAAAAstMjAwODY0NzE5OAMAAAADMTYwAgAAAAQxMDk0BAAAAAEwBwAAAAgzLzcvMjAyNggAAAAKMTIvMzEvMjAyMQkAAAABMM9YXiGbfN4IgWWleKN83gg9Q0lRLk5ZU0U6SUJNLklRX0ZJTkFOQ0VfTEVBU0VTX0NVUlJFTlQuOTk2LjA3LzAzLzIwMjYuLi5VU0QuSAEAAADetgEAAgAAAAIzNgEIAAAABQAAAAExAQAAAAstMjAwODY0NzE5OAMAAAADMTYwAgAAAAU0ODk5MAQAAAABMAcAAAAIMy83LzIwMjYIAAAACjEyLzMxLzIwMjEJAAAAATDMAlohm3zeCLaYlnijfN4IQkNJUS5OWVNFOklCTS5JUV9ERVJJVkFUSVZFX0xJQUJfTk9OX0NVUlJFTlQuOTk2LjA3LzAzLzIwMjYuLi5VU0QuSAEAAADetgEAAgAAAAMxMDMBCAAAAAUAAAABMQEAAAALLTIwMDg2NDcxOTgDAAAAAzE2MAIAAAAFNDA0MTkEAAAAATAHAAAACDMvNy8yMDI2CAAAAAoxMi8zMS8yMDIxCQAAAAEwdfEDIZt83gjwjIh4o3zeCDpDSVEuTllTRTpJQk0uSVFfU1RfREVCVF9ERVJJVkFUSVZFUy45OTYuMDcvMDMvMjAyNi4uLlVTRC5IAQAAAN62AQADAAAAAAB18QMhm3zeCPCMiHij</t>
  </si>
  <si>
    <t>fN4INUNJUS5OWVNFOklCTS5JUV9TUEVDSUFMX0RJVl9DRi45OTYuMDcvMDMvMjAyNi4uLlVTRC5IAQAAAN62AQADAAAAAADwXYchm3zeCAd7tnijfN4ILUNJUS5OWVNFOklCTS5JUV9FQklUREEuOTk2LjA3LzAzLzIwMjYuLi5VU0QuSAEAAADetgEAAgAAAAUxMTMwOQEIAAAABQAAAAExAQAAAAstMjAwODY0NzE5OAMAAAADMTYwAgAAAAQ0MDUxBAAAAAEwBwAAAAgzLzcvMjAyNggAAAAKMTIvMzEvMjAyMQkAAAABMKhwZiObfN4IBgnBeKN83gg2Q0lRLk5ZU0U6SUJNLklRX1RPVEFMX1JFVl9TSEFSRS45OTYuMDcvMDMvMjAyNi4uLlVTRC5IAQAAAN62AQACAAAACTY0LjAwODQ3MQEIAAAABQAAAAExAQAAAAstMjAwODY0NzE5OAMAAAADMTYwAgAAAAQ0MzgyBAAAAAEwBwAAAAgzLzcvMjAyNggAAAAKMTIvMzEvMjAyMQkAAAABMKhwZiObfN4IqECjeKN83gg7Q0lRLk5ZU0U6SUJNLklRX05FR0FUSVZFX0dXX0FNT1JUX0FULjk5Ni4wNy8wMy8yMDI2Li4uVVNELkgBAAAA3rYBAAMAAAAAACSOMCKbfN4IFgGseKN83gg+Q0lRLk5ZU0U6SUJNLklRX0xFQVNFX0FESlVTVE1FTlRfRUJJVERBLjk5Ni4wNy8wMy8yMDI2Li4uVVNELkgBAAAA3rYBAAIAAAAEMTQzNwCrl2Yjm3zeCKhAo3ijfN4IMkNJUS5OWVNFOklCTS5JUV9HQUlOX0FTU0VUUy45OTYuMDcvMDMvMjAyNi4uLlVTRC5IAQAAAN62AQADAAAAAABT</t>
  </si>
  <si>
    <t>SWYjm3zeCNSCunijfN4IMkNJUS5OWVNFOklCTS5JUV9FQklUX0VRX0lOQy45OTYuMDcvMDMvMjAyNi4uLlVTRC5IAQAAAN62AQACAAAABDU1ODMBCAAAAAUAAAABMQEAAAALLTIwMDg2NDcxOTgDAAAAAzE2MAIAAAAFMjE2NzUEAAAAATAHAAAACDMvNy8yMDI2CAAAAAoxMi8zMS8yMDIxCQAAAAEwq5dmI5t83gjAMLt4o3zeCC5DSVEuTllTRTpJQk0uSVFfSU5DX1RBWC45OTYuMDcvMDMvMjAyNi4uLlVTRC5IAQAAAN62AQACAAAAAzEyNAEIAAAABQAAAAExAQAAAAstMjAwODY0NzE5OAMAAAADMTYwAgAAAAI3NQQAAAABMAcAAAAIMy83LzIwMjYIAAAACjEyLzMxLzIwMjEJAAAAATBTSWYjm3zeCJRru3ijfN4INUNJUS5OWVNFOklCTS5JUV9TVE9DS19CQVNFRF9BVC45OTYuMDcvMDMvMjAyNi4uLlVTRC5IAQAAAN62AQADAAAAAACx+IYhm3zeCDKur3ijfN4INENJUS5OWVNFOklCTS5JUV9FQklUX0VYQ0xfU0JDLjk5Ni4wNy8wMy8yMDI2Li4uVVNELkgBAAAA3rYBAAIAAAAENjU2NQEIAAAABQAAAAExAQAAAAstMjAwODY0NzE5OAMAAAADMTYwAgAAAAUyNDEzNAQAAAABMAcAAAAIMy83LzIwMjYIAAAACjEyLzMxLzIwMjEJAAAAATCQ8S8im3zeCEG7unijfN4IMkNJUS5OWVNFOklCTS5JUV9TVE9DS19CQVNFRC45OTYuMDcvMDMvMjAyNi4uLlVTRC5IAQAAAN62AQADAAAAAABNFWYjm3zeCGFhxnijfN4I</t>
  </si>
  <si>
    <t>OkNJUS5OWVNFOklCTS5JUV9PVEhFUl9VTlVTVUFMX1NVUFBMLjk5Ni4wNy8wMy8yMDI2Li4uVVNELkgBAAAA3rYBAAMAAAAAAFNJZiObfN4IW2u5eKN83gg4Q0lRLk5ZU0U6SUJNLklRX0ZJTl9ESVZfU1RfSU5WRVNULjk5Ni4wNy8wMy8yMDI2Li4uVVNELkgBAAAA3rYBAAMAAAAAAF7KAyGbfN4I8IyIeKN83ghAQ0lRLk5ZU0U6SUJNLklRX0RFUklWQVRJVkVfVFJBRElOR19BU1NFVFMuOTk2LjA3LzAzLzIwMjYuLi5VU0QuSAEAAADetgEAAwAAAAAAdfEDIZt83giyVI54o3zeCDNDSVEuTllTRTpJQk0uSVFfVE9UQUxfTEVBU0VTLjk5Ni4wNy8wMy8yMDI2Li4uVVNELkgBAAAA3rYBAAIAAAAEMzUzNQEIAAAABQAAAAExAQAAAAstMjAwODY0NzE5OAMAAAADMTYwAgAAAAU0ODk3OQQAAAABMAcAAAAIMy83LzIwMjYIAAAACjEyLzMxLzIwMjEJAAAAATC1PVohm3zeCFJUnHijfN4IPkNJUS5OWVNFOklCTS5JUV9NSU5PUklUWV9JTlRFUkVTVF9UT1RBTC45OTYuMDcvMDMvMjAyNi4uLlVTRC5IAQAAAN62AQACAAAAAjk1AQgAAAAFAAAAATEBAAAACy0yMDA4NjQ3MTk4AwAAAAMxNjACAAAABDEzMTIEAAAAATAHAAAACDMvNy8yMDI2CAAAAAoxMi8zMS8yMDIxCQAAAAEwx1NaIZt83giOZZF4o3zeCC5DSVEuTllTRTpJQk0uSVFfUkFXX0lOVi45OTYuMDcvMDMvMjAyNi4uLlVTRC5IAQAAAN62AQADAAAAAAC7</t>
  </si>
  <si>
    <t>Z1ohm3zeCMfMmnijfN4IT0NJUS5OWVNFOklCTS5JUV9GSU5BTkNJTkdfT0JMSUdfQ1VSUkVOVF9FWENMX09QRVJfTEVBU0VTLjk5Ni4wNy8wMy8yMDI2Li4uVVNELkgBAAAA3rYBAAIAAAAENjc4NwEIAAAABQAAAAExAQAAAAstMjAwODY0NzE5OAMAAAADMTYwAgAAAAU0ODk4MAQAAAABMAcAAAAIMy83LzIwMjYIAAAACjEyLzMxLzIwMjEJAAAAATC1PVohm3zeCDUAlHijfN4INENJUS5OWVNFOklCTS5JUV9FUVVJVFlfTUVUSE9ELjk5Ni4wNy8wMy8yMDI2Li4uVVNELkgBAAAA3rYBAAIAAAADMTU5AQgAAAAFAAAAATEBAAAACy0yMDA4NjQ3MTk4AwAAAAMxNjACAAAABDMwNjMEAAAAATAHAAAACDMvNy8yMDI2CAAAAAoxMi8zMS8yMDIxCQAAAAEwu2daIZt83giOZZF4o3zeCDtDSVEuTllTRTpJQk0uSVFfRklOX0RJVl9MSUFCX0NVUlJFTlQuOTk2LjA3LzAzLzIwMjYuLi5VU0QuSAEAAADetgEAAwAAAAAAz1heIZt83ggESpN4o3zeCEBDSVEuTllTRTpJQk0uSVFfRklOX0RJVl9NSU5PUklUWV9JTlRFUkVTVC45OTYuMDcvMDMvMjAyNi4uLlVTRC5IAQAAAN62AQADAAAAAAC7Z1ohm3zeCCl8jnijfN4IMUNJUS5OWVNFOklCTS5JUV9UT1RBTF9ERUJUX0NBUElUQUwuOTk2LjA3LzAzLzIwMjYBAAAA3rYBAAIAAAAHNzQuMzc2OAEIAAAABQAAAAExAQAAAAstMjAwODY0NzE5OAMAAAADMTYwAgAAAAQ0MTg2</t>
  </si>
  <si>
    <t>BAAAAAEwBwAAAAgzLzcvMjAyNggAAAAKMTIvMzEvMjAyMQkAAAABMM1r2R+bfN4I8mWIeKN83ggoQ0lRLk5ZU0U6SUJNLklRX05JX01BUkdJTi45OTYuMDcvMDMvMjAyNgEAAADetgEAAgAAAAcxMC4wMTM3AQgAAAAFAAAAATEBAAAACy0yMDA4NjQ3MTk4AwAAAAMxNjACAAAABDQwOTQEAAAAATAHAAAACDMvNy8yMDI2CAAAAAoxMi8zMS8yMDIxCQAAAAEw51L7H5t83gjyZYh4o3zeCDBDSVEuTllTRTpJQk0uSVFfR1BfMVlSX0FOTl9HUk9XVEguOTk2LjA3LzAzLzIwMjYBAAAA3rYBAAIAAAAGMi4wMTE5AQgAAAAFAAAAATEBAAAACy0yMDA4NjQ3MTk4AwAAAAMxNjACAAAABDQxOTUEAAAAATAHAAAACDMvNy8yMDI2CAAAAAoxMi8zMS8yMDIxCQAAAAEwzWvZH5t83gjFPoh4o3zeCDFDSVEuTllTRTpJQk0uSVFfREFZU19JTlZFTlRPUllfT1VULjk5Ni4wNy8wMy8yMDI2AQAAAN62AQACAAAACTI0LjkzNDk3NQEIAAAABQAAAAExAQAAAAstMjAwODY0NzE5OAMAAAADMTYwAgAAAAQ0MDM1BAAAAAEwBwAAAAgzLzcvMjAyNggAAAAKMTIvMzEvMjAyMQkAAAABMM1r2R+bfN4I8mWIeKN83ggwQ0lRLk5ZU0U6SUJNLklRX1RPVEFMX0RFQlRfRVFVSVRZLjk5Ni4wNy8wMy8yMDI2AQAAAN62AQACAAAACDI5MC4yNzE2AQgAAAAFAAAAATEBAAAACy0yMDA4NjQ3MTk4AwAAAAMxNjACAAAABDQwMzQEAAAAATAHAAAA</t>
  </si>
  <si>
    <t>CDMvNy8yMDI2CAAAAAoxMi8zMS8yMDIxCQAAAAEwzWvZH5t83giOGY54o3zeCDJDSVEuTllTRTpJQk0uSVFfRUJJVERBXzVZUl9BTk5fQ0FHUi45OTYuMDcvMDMvMjAyNgEAAADetgEAAgAAAActOS40MjQ0AQgAAAAFAAAAATEBAAAACy0yMDA4NjQ3MTk4AwAAAAMxNjACAAAABDQyMzUEAAAAATAHAAAACDMvNy8yMDI2CAAAAAoxMi8zMS8yMDIxCQAAAAEwoKbZH5t83gh08o14o3zeCDtDSVEuTllTRTpJQk0uSVFfREVSSVZBVElWRV9BU1NFVFNfTFQuOTk2LjA3LzAzLzIwMjYuLi5VU0QuSAEAAADetgEAAgAAAAI0MAEIAAAABQAAAAExAQAAAAstMjAwODY0NzE5OAMAAAADMTYwAgAAAAQxMTEwBAAAAAEwBwAAAAgzLzcvMjAyNggAAAAKMTIvMzEvMjAyMQkAAAABMHXxAyGbfN4IslSOeKN83gg2Q0lRLk5ZU0U6SUJNLklRX0lOVEVSQ09NUEFOWV9DQS45OTYuMDcvMDMvMjAyNi4uLlVTRC5IAQAAAN62AQADAAAAAAB18QMhm3zeCI4ZjnijfN4IKUNJUS5OWVNFOklCTS5JUV9BUC45OTYuMDcvMDMvMjAyNi4uLlVTRC5IAQAAAN62AQACAAAABDM5NTUBCAAAAAUAAAABMQEAAAALLTIwMDg2NDcxOTgDAAAAAzE2MAIAAAAEMTAxOAQAAAABMAcAAAAIMy83LzIwMjYIAAAACjEyLzMxLzIwMjEJAAAAATDPWF4hm3zeCPgYonijfN4ISkNJUS5OWVNFOklCTS5JUV9PUEVSQVRJTkdfTEVBU0VfTElBQklMSVRJRVNf</t>
  </si>
  <si>
    <t>Tk9OQ0FTSC45OTYuMDcvMDMvMjAyNi4uLlVTRC5IAQAAAN62AQADAAAAAAD7HV4hm3zeCI2MpXijfN4INENJUS5OWVNFOklCTS5JUV9SVUFfQUNDVU1fREVQLjk5Ni4wNy8wMy8yMDI2Li4uVVNELkgBAAAA3rYBAAMAAAAAAMwCWiGbfN4ItpiWeKN83ggsQ0lRLk5ZU0U6SUJNLklRX05JX0NGLjk5Ni4wNy8wMy8yMDI2Li4uVVNELkgBAAAA3rYBAAIAAAAENTc0MwEIAAAABQAAAAExAQAAAAstMjAwODY0NzE5OAMAAAADMTYwAgAAAAQyMTUwBAAAAAEwBwAAAAgzLzcvMjAyNggAAAAKMTIvMzEvMjAyMQkAAAABMLH4hiGbfN4IIbeieKN83gg6Q0lRLk5ZU0U6SUJNLklRX0dBSU5fQkFSR0FJTl9BQ1FfQ0YuOTk2LjA3LzAzLzIwMjYuLi5VU0QuSAEAAADetgEAAwAAAAAA+x1eIZt83ggf75Z4o3zeCD5DSVEuTllTRTpJQk0uSVFfUlVBX0NBUElUQUxfTEVBU0VfR1JPU1MuOTk2LjA3LzAzLzIwMjYuLi5VU0QuSAEAAADetgEAAwAAAAAAzAJaIZt83gjAjqN4o3zeCDlDSVEuTllTRTpJQk0uSVFfQ0FTSF9JTlRFUkVTVF9PUEVSLjk5Ni4wNy8wMy8yMDI2Li4uVVNELkgBAAAA3rYBAAMAAAAAAOb2XSGbfN4IQxW0eKN83gg6Q0lRLk5ZU0U6SUJNLklRX0NBU0hfSU5URVJFU1RfRklOQU4uOTk2LjA3LzAzLzIwMjYuLi5VU0QuSAEAAADetgEAAwAAAAAA5vZdIZt83gjmma54o3zeCD5DSVEuTllTRTpJQk0uSVFf</t>
  </si>
  <si>
    <t>RVhDSVNFX1RBWEVTX0VYQ0xfU0FMRVMuOTk2LjA3LzAzLzIwMjYuLi5VU0QuSAEAAADetgEAAwAAAAAA1xgwIpt83giDGaN4o3zeCDNDSVEuTllTRTpJQk0uSVFfVE9UQUxfRVFVSVRZLjk5Ni4wNy8wMy8yMDI2Li4uVVNELkgBAAAA3rYBAAIAAAAFMTg5OTYBCAAAAAUAAAABMQEAAAALLTIwMDg2NDcxOTgDAAAAAzE2MAIAAAAEMTI3NQQAAAABMAcAAAAIMy83LzIwMjYIAAAACjEyLzMxLzIwMjEJAAAAATDMAlohm3zeCEndnHijfN4IRENJUS5OWVNFOklCTS5JUV9ERVBSRUNJQVRJT05fUkVOVEFMX0FTU0VUU19DRi45OTYuMDcvMDMvMjAyNi4uLlVTRC5IAQAAAN62AQADAAAAAAD2mIkhm3zeCGsll3ijfN4IOkNJUS5OWVNFOklCTS5JUV9OT05DQVNIX1BFTlNJT05fRVhQLjk5Ni4wNy8wMy8yMDI2Li4uVVNELkgBAAAA3rYBAAIAAAAEMTEzOAEIAAAABQAAAAExAQAAAAstMjAwODY0NzE5OAMAAAADMTYwAgAAAAUyMTY3OAQAAAABMAcAAAAIMy83LzIwMjYIAAAACjEyLzMxLzIwMjEJAAAAATAmQDAim3zeCMAwu3ijfN4IKkNJUS5OWVNFOklCTS5JUV9FQlQuOTk2LjA3LzAzLzIwMjYuLi5VU0QuSAEAAADetgEAAgAAAAQ0ODM3AQgAAAAFAAAAATEBAAAACy0yMDA4NjQ3MTk4AwAAAAMxNjACAAAAAzEzOQQAAAABMAcAAAAIMy83LzIwMjYIAAAACjEyLzMxLzIwMjEJAAAAATBTSWYjm3zeCD/yw3ijfN4I</t>
  </si>
  <si>
    <t>MENJUS5OWVNFOklCTS5JUV9NQVJLRVRJTkcuOTk2LjA3LzAzLzIwMjYuLi5VU0QuSAEAAADetgEAAwAAAAAAHWcwIpt83gg+8qJ4o3zeCClDSVEuTllTRTpJQk0uSVFfR1AuOTk2LjA3LzAzLzIwMjYuLi5VU0QuSAEAAADetgEAAgAAAAUzMTQ4NgEIAAAABQAAAAExAQAAAAstMjAwODY0NzE5OAMAAAADMTYwAgAAAAIxMAQAAAABMAcAAAAIMy83LzIwMjYIAAAACjEyLzMxLzIwMjEJAAAAATBNFWYjm3zeCAbgwnijfN4IMUNJUS5OWVNFOklCTS5JUV9DQVNIX1RBWEVTLjk5Ni4wNy8wMy8yMDI2Li4uVVNELkgBAAAA3rYBAAIAAAAEMjEwMwEIAAAABQAAAAExAQAAAAstMjAwODY0NzE5OAMAAAADMTYwAgAAAAQzMDUzBAAAAAEwBwAAAAgzLzcvMjAyNggAAAAKMTIvMzEvMjAyMQkAAAABMOb2XSGbfN4IayWXeKN83gg1Q0lRLk5ZU0U6SUJNLklRX1BSRUZfRElWX09USEVSLjk5Ni4wNy8wMy8yMDI2Li4uVVNELkgBAAAA3rYBAAMAAAAAAFNJZiObfN4I7OW5eKN83gg7Q0lRLk5ZU0U6SUJNLklRX1NUT0NLX0JBU0VEX0NPTVBfVEFYLjk5Ni4wNy8wMy8yMDI2Li4uVVNELkgBAAAA3rYBAAIAAAAELTIyMwCx+IYhm3zeCCG3onijfN4IRkNJUS5OWVNFOklCTS5JUV9ESVNUUklCVVRBQkxFX0NBU0hfU1RBTkRBUkRJWkVELjk5Ni4wNy8wMy8yMDI2Li4uVVNELkgBAAAA3rYBAAMAAAAAACZAMCKbfN4IPvKieKN8</t>
  </si>
  <si>
    <t>3gg7Q0lRLk5ZU0U6SUJNLklRX0NIQU5HRV9ERUZfVEFYX1RPVEFMLjk5Ni4wNy8wMy8yMDI2Li4uVVNELkgBAAAA3rYBAAIAAAAFLTIwMDEBCAAAAAUAAAABMQEAAAALLTIwMDg2NDcxOTgDAAAAAzE2MAIAAAAFMzA5MjQEAAAAATAHAAAACDMvNy8yMDI2CAAAAAoxMi8zMS8yMDIxCQAAAAEw5vZdIZt83ghrJZd4o3zeCEhDSVEuTllTRTpJQk0uSVFfTFRfUE9SVElPTl9PUEVSX0xFQVNFX0xJQUJJTElUSUVTLjk5Ni4wNy8wMy8yMDI2Li4uVVNELkgBAAAA3rYBAAIAAAAEMjQ2MgEIAAAABQAAAAExAQAAAAstMjAwODY0NzE5OAMAAAADMTYwAgAAAAU0ODM4MwQAAAABMAcAAAAIMy83LzIwMjYIAAAACjEyLzMxLzIwMjEJAAAAATC1PVohm3zeCCpWmXijfN4IKUNJUS5OWVNFOklCTS5JUV9JTlZfTUVUSE9ELjk5Ni4wNy8wMy8yMDI2AQAAAN62AQADAAAACEF2ZyBDb3N0ALtnWiGbfN4It3GWeKN83gg2Q0lRLk5ZU0U6SUJNLklRX0ZJTl9ESVZfSU5UX0VYUC45OTYuMDcvMDMvMjAyNi4uLlVTRC5IAQAAAN62AQADAAAAAABNFWYjm3zeCBlYuHijfN4IO0NJUS5OWVNFOklCTS5JUV9DQVBJVEFMSVpFRF9JTlRFUkVTVC45OTYuMDcvMDMvMjAyNi4uLlVTRC5IAQAAAN62AQACAAAAATMBCAAAAAUAAAABMQEAAAALLTIwMDg2NDcxOTgDAAAAAzE2MAIAAAAEMzAzMgQAAAABMAcAAAAIMy83LzIwMjYIAAAACjEy</t>
  </si>
  <si>
    <t>LzMxLzIwMjEJAAAAATAmQDAim3zeCD6dsHijfN4INUNJUS5OWVNFOklCTS5JUV9TVE9DS19CQVNFRF9DRi45OTYuMDcvMDMvMjAyNi4uLlVTRC5IAQAAAN62AQACAAAAAzk4MgEIAAAABQAAAAExAQAAAAstMjAwODY0NzE5OAMAAAADMTYwAgAAAAQyMTI3BAAAAAEwBwAAAAgzLzcvMjAyNggAAAAKMTIvMzEvMjAyMQkAAAABMNMfhyGbfN4IGvmpeKN83ggqQ0lRLk5ZU0U6SUJNLklRX0FTU0VUX1RVUk5TLjk5Ni4wNy8wMy8yMDI2AQAAAN62AQACAAAACDAuMzk4MzA5AQgAAAAFAAAAATEBAAAACy0yMDA4NjQ3MTk4AwAAAAMxNjACAAAABDQxNzcEAAAAATAHAAAACDMvNy8yMDI2CAAAAAoxMi8zMS8yMDIxCQAAAAEwhUTZH5t83gjyZYh4o3zeCEBDSVEuTllTRTpJQk0uSVFfRUJJVERBX0VYQ0xfT1BFUl9MRUFTRVNfQ0FQRVhfSU5ULjk5Ni4wNy8wMy8yMDI2AQAAAN62AQACAAAABzguMDA2MDYBCAAAAAUAAAABMQEAAAALLTIwMDg2NDcxOTgDAAAAAzE2MAIAAAAFNDkxNzQEAAAAATAHAAAACDMvNy8yMDI2CAAAAAoxMi8zMS8yMDIxCQAAAAEwzWvZH5t83gjFPoh4o3zeCDpDSVEuTllTRTpJQk0uSVFfSU5URVJDT01QQU5ZX05PTl9DQS45OTYuMDcvMDMvMjAyNi4uLlVTRC5IAQAAAN62AQADAAAAAAB18QMhm3zeCPCMiHijfN4INkNJUS5OWVNFOklCTS5JUV9JTlRFUkNPTVBBTllfQ0wuOTk2LjA3LzAz</t>
  </si>
  <si>
    <t>LzIwMjYuLi5VU0QuSAEAAADetgEAAwAAAAAAdfEDIZt83giOGY54o3zeCDdDSVEuTllTRTpJQk0uSVFfTE9OR19URVJNX0xFQVNFUy45OTYuMDcvMDMvMjAyNi4uLlVTRC5IAQAAAN62AQACAAAABDI1MjUBCAAAAAUAAAABMQEAAAALLTIwMDg2NDcxOTgDAAAAAzE2MAIAAAAEMTE4MwQAAAABMAcAAAAIMy83LzIwMjYIAAAACjEyLzMxLzIwMjEJAAAAATDPWF4hm3zeCANNtnijfN4INkNJUS5OWVNFOklCTS5JUV9GSU5fRElWX0RFQlRfTFQuOTk2LjA3LzAzLzIwMjYuLi5VU0QuSAEAAADetgEAAwAAAAAAz1heIZt83gjev5Z4o3zeCDBDSVEuTllTRTpJQk0uSVFfVEJWX1NIQVJFLjk5Ni4wNy8wMy8yMDI2Li4uVVNELkgBAAAA3rYBAAIAAAAKLTU0Ljg0MzI0OQEIAAAABQAAAAExAQAAAAstMjAwODY0NzE5OAMAAAADMTYwAgAAAAQ0MTU2BAAAAAEwBwAAAAgzLzcvMjAyNggAAAAKMTIvMzEvMjAyMQkAAAABMMdTWiGbfN4I/wKeeKN83ggxQ0lRLk5ZU0U6SUJNLklRX09JTF9JTVBBSVIuOTk2LjA3LzAzLzIwMjYuLi5VU0QuSAEAAADetgEAAwAAAAAAsfiGIZt83gjQsLV4o3zeCCtDSVEuTllTRTpJQk0uSVFfQ0FMQ19UWVBFX0NGLjk5Ni4wNy8wMy8yMDI2AQAAAN62AQADAAAAA1JFUAD7HV4hm3zeCAy0pHijfN4IPENJUS5OWVNFOklCTS5JUV9SVUFfQ0FQSVRBTF9MRUFTRV9ORVQuOTk2LjA3LzAzLzIw</t>
  </si>
  <si>
    <t>MjYuLi5VU0QuSAEAAADetgEAAwAAAAAAzAJaIZt83ggqVpl4o3zeCClDSVEuTllTRTpJQk0uSVFfQUUuOTk2LjA3LzAzLzIwMjYuLi5VU0QuSAEAAADetgEAAgAAAAQ3MDM2AQgAAAAFAAAAATEBAAAACy0yMDA4NjQ3MTk4AwAAAAMxNjACAAAABDEwMTYEAAAAATAHAAAACDMvNy8yMDI2CAAAAAoxMi8zMS8yMDIxCQAAAAEwz1heIZt83gjtkpl4o3zeCDlDSVEuTllTRTpJQk0uSVFfQVNTRVRfV1JJVEVET1dOX0NGLjk5Ni4wNy8wMy8yMDI2Li4uVVNELkgBAAAA3rYBAAMAAAAAANMfhyGbfN4IMqLEeKN83ghIQ0lRLk5ZU0U6SUJNLklRX0lOVEVSRVNUX0VYUF9MRUFTRV9MSUFCSUxJVFlfREVCVC45OTYuMDcvMDMvMjAyNi4uLlVTRC5IAQAAAN62AQADAAAAAAAmQDAim3zeCMUCs3ijfN4IMkNJUS5OWVNFOklCTS5JUV9TQUxFX1BQRV9DRi45OTYuMDcvMDMvMjAyNi4uLlVTRC5IAQAAAN62AQACAAAAAzM4NwEIAAAABQAAAAExAQAAAAstMjAwODY0NzE5OAMAAAADMTYwAgAAAAQyMDQyBAAAAAEwBwAAAAgzLzcvMjAyNggAAAAKMTIvMzEvMjAyMQkAAAABMKQ2hyGbfN4ICtqreKN83gg9Q0lRLk5ZU0U6SUJNLklRX0NBU0hfSU5URVJFU1RfUkVDRUlWRUQuOTk2LjA3LzAzLzIwMjYuLi5VU0QuSAEAAADetgEAAwAAAAAA5vZdIZt83ghrJZd4o3zeCDBDSVEuTllTRTpJQk0uSVFfRElWX1NIQVJFLjk5Ni4w</t>
  </si>
  <si>
    <t>Ny8wMy8yMDI2Li4uVVNELkgBAAAA3rYBAAIAAAAENi41NQEIAAAABQAAAAExAQAAAAstMjAwODY0NzE5OAMAAAADMTYwAgAAAAQzMDU4BAAAAAEwBwAAAAgzLzcvMjAyNggAAAAKMTIvMzEvMjAyMQkAAAABMKhwZiObfN4Iy2ejeKN83ggvQ0lRLk5ZU0U6SUJNLklRX0RJTFVUX05JLjk5Ni4wNy8wMy8yMDI2Li4uVVNELkgBAAAA3rYBAAIAAAALNDcxMy4xNzk2MTUBCAAAAAUAAAABMQEAAAALLTIwMDg2NDcxOTgDAAAAAzE2MAIAAAAEMzUyMgQAAAABMAcAAAAIMy83LzIwMjYIAAAACjEyLzMxLzIwMjEJAAAAATAmQDAim3zeCIMZo3ijfN4INUNJUS5OWVNFOklCTS5JUV9NSU5JTVVNX1JFTlRBTC45OTYuMDcvMDMvMjAyNi4uLlVTRC5IAQAAAN62AQADAAAAAAAdZzAim3zeCD7yonijfN4IMUNJUS5OWVNFOklCTS5JUV9FQVJOSU5HX0NPLjk5Ni4wNy8wMy8yMDI2Li4uVVNELkgBAAAA3rYBAAIAAAAENDcxMwEIAAAABQAAAAExAQAAAAstMjAwODY0NzE5OAMAAAADMTYwAgAAAAE3BAAAAAEwBwAAAAgzLzcvMjAyNggAAAAKMTIvMzEvMjAyMQkAAAABMFNJZiObfN4IbGfEeKN83gg1Q0lRLk5ZU0U6SUJNLklRX09USEVSX09QRVJfQUNULjk5Ni4wNy8wMy8yMDI2Li4uVVNELkgBAAAA3rYBAAIAAAAFLTIwMDEBCAAAAAUAAAABMQEAAAALLTIwMDg2NDcxOTgDAAAAAzE2MAIAAAAEMjA0NwQAAAABMAcAAAAI</t>
  </si>
  <si>
    <t>My83LzIwMjYIAAAACjEyLzMxLzIwMjEJAAAAATDTH4chm3zeCCt4sXijfN4IM0NJUS5OWVNFOklCTS5JUV9JTlRFUkVTVF9FWFAuOTk2LjA3LzAzLzIwMjYuLi5VU0QuSAEAAADetgEAAgAAAAUtMTE1NQEIAAAABQAAAAExAQAAAAstMjAwODY0NzE5OAMAAAADMTYwAgAAAAI4MgQAAAABMAcAAAAIMy83LzIwMjYIAAAACjEyLzMxLzIwMjEJAAAAATBTSWYjm3zeCAr2t3ijfN4IQENJUS5OWVNFOklCTS5JUV9TVE9DS19PUFRJT05TX0NPTVBfUFJFVEFYLjk5Ni4wNy8wMy8yMDI2Li4uVVNELkgBAAAA3rYBAAMAAAAAALH4hiGbfN4IIbeieKN83gg4Q0lRLk5ZU0U6SUJNLklRX0RJU1RSSUJVVEFCTEVfQ0FTSF9QQVlPVVQuOTk2LjA3LzAzLzIwMjYBAAAA3rYBAAMAAAAAAB1nMCKbfN4IPvKieKN83gg8Q0lRLk5ZU0U6SUJNLklRX05FVF9SRU5UQUxfRVhQX1NVUFBMRS45OTYuMDcvMDMvMjAyNi4uLlVTRC5IAQAAAN62AQACAAAABDE0MzcBCAAAAAUAAAABMQEAAAALLTIwMDg2NDcxOTgDAAAAAzE2MAIAAAAFMjQyNjMEAAAAATAHAAAACDMvNy8yMDI2CAAAAAoxMi8zMS8yMDIxCQAAAAEwHWcwIpt83gg+8qJ4o3zeCEFDSVEuTllTRTpJQk0uSVFfREVQUkVDSUFUSU9OX1JFTlRBTF9BU1NFVFMuOTk2LjA3LzAzLzIwMjYuLi5VU0QuSAEAAADetgEAAwAAAAAAJI4wIpt83gjQlsd4o3zeCDJDSVEuTllTRTpJ</t>
  </si>
  <si>
    <t>Qk0uSVFfSU5TX0RJVl9SRVYuOTk2LjA3LzAzLzIwMjYuLi5VU0QuSAEAAADetgEAAwAAAAAATRVmI5t83ghnkrl4o3zeCDBDSVEuTllTRTpJQk0uSVFfVE9UQUxfUkVWLjk5Ni4wNy8wMy8yMDI2Li4uVVNELkgBAAAA3rYBAAIAAAAFNTczNTEBCAAAAAUAAAABMQEAAAALLTIwMDg2NDcxOTgDAAAAAzE2MAIAAAACMjgEAAAAATAHAAAACDMvNy8yMDI2CAAAAAoxMi8zMS8yMDIxCQAAAAEwTRVmI5t83gjKTsV4o3zeCDpDSVEuTllTRTpJQk0uSVFfQ1VSUl9ET01FU1RJQ19UQVhFUy45OTYuMDcvMDMvMjAyNi4uLlVTRC5IAQAAAN62AQACAAAAAzUzNQEIAAAABQAAAAExAQAAAAstMjAwODY0NzE5OAMAAAADMTYwAgAAAAQzMDI3BAAAAAEwBwAAAAgzLzcvMjAyNggAAAAKMTIvMzEvMjAyMQkAAAABMCZAMCKbfN4IgxmjeKN83gguQ0lRLk5ZU0U6SUJNLklRX1BFTlNJT04uOTk2LjA3LzAzLzIwMjYuLi5VU0QuSAEAAADetgEAAgAAAAUxNDQzNQEIAAAABQAAAAExAQAAAAstMjAwODY0NzE5OAMAAAADMTYwAgAAAAQxMjEzBAAAAAEwBwAAAAgzLzcvMjAyNggAAAAKMTIvMzEvMjAyMQkAAAABMBqAXiGbfN4IGyuQeKN83gg4Q0lRLk5ZU0U6SUJNLklRX1RPVEFMX09QRVJfTEVBU0VTLjk5Ni4wNy8wMy8yMDI2Li4uVVNELkgBAAAA3rYBAAIAAAAEMzQzNgEIAAAABQAAAAExAQAAAAstMjAwODY0NzE5OAMAAAAD</t>
  </si>
  <si>
    <t>MTYwAgAAAAU0ODk3OAQAAAABMAcAAAAIMy83LzIwMjYIAAAACjEyLzMxLzIwMjEJAAAAATC1PVohm3zeCNeMkXijfN4ILUNJUS5OWVNFOklCTS5JUV9MVF9ERUJUX0VRVUlUWS45OTYuMDcvMDMvMjAyNgEAAADetgEAAgAAAAgyNDkuNDE1NgEIAAAABQAAAAExAQAAAAstMjAwODY0NzE5OAMAAAADMTYwAgAAAAQ0MDg1BAAAAAEwBwAAAAgzLzcvMjAyNggAAAAKMTIvMzEvMjAyMQkAAAABMM1r2R+bfN4IjhmOeKN83ggwQ0lRLk5ZU0U6SUJNLklRX0ZJWEVEX0FTU0VUX1RVUk5TLjk5Ni4wNy8wMy8yMDI2AQAAAN62AQACAAAACDYuMTM4MDYzAQgAAAAFAAAAATEBAAAACy0yMDA4NjQ3MTk4AwAAAAMxNjACAAAABDQwNjYEAAAAATAHAAAACDMvNy8yMDI2CAAAAAoxMi8zMS8yMDIxCQAAAAEwhUTZH5t83giOGY54o3zeCCtDSVEuTllTRTpJQk0uSVFfR1JPU1NfTUFSR0lOLjk5Ni4wNy8wMy8yMDI2AQAAAN62AQACAAAABzU0LjkwMDUBCAAAAAUAAAABMQEAAAALLTIwMDg2NDcxOTgDAAAAAzE2MAIAAAAENDA3NAQAAAABMAcAAAAIMy83LzIwMjYIAAAACjEyLzMxLzIwMjEJAAAAATDnUvsfm3zeCI4ZjnijfN4IOUNJUS5OWVNFOklCTS5JUV9MVF9NQVJLX1NFQ1VSSVRJRVMuOTk2LjA3LzAzLzIwMjYuLi5VU0QuSAEAAADetgEAAwAAAAAAdfEDIZt83gjwjIh4o3zeCD5DSVEuTllTRTpJQk0uSVFfREVSSVZB</t>
  </si>
  <si>
    <t>VElWRV9MSUFCX0NVUlJFTlQuOTk2LjA3LzAzLzIwMjYuLi5VU0QuSAEAAADetgEAAgAAAAI2MAEIAAAABQAAAAExAQAAAAstMjAwODY0NzE5OAMAAAADMTYwAgAAAAU0MDQxNwQAAAABMAcAAAAIMy83LzIwMjYIAAAACjEyLzMxLzIwMjEJAAAAATB18QMhm3zeCLJUjnijfN4IPENJUS5OWVNFOklCTS5JUV9GSU5fRElWX1NUX0RFQlRfVE9UQUwuOTk2LjA3LzAzLzIwMjYuLi5VU0QuSAEAAADetgEAAwAAAAAAXsoDIZt83giyVI54o3zeCClDSVEuTllTRTpJQk0uSVFfUkUuOTk2LjA3LzAzLzIwMjYuLi5VU0QuSAEAAADetgEAAgAAAAYxNTQyMDkBCAAAAAUAAAABMQEAAAALLTIwMDg2NDcxOTgDAAAAAzE2MAIAAAAEMTIyMgQAAAABMAcAAAAIMy83LzIwMjYIAAAACjEyLzMxLzIwMjEJAAAAATDMAlohm3zeCBsrkHijfN4IMUNJUS5OWVNFOklCTS5JUV9UT1RBTF9ERUJULjk5Ni4wNy8wMy8yMDI2Li4uVVNELkgBAAAA3rYBAAIAAAAFNTUxNDABCAAAAAUAAAABMQEAAAALLTIwMDg2NDcxOTgDAAAAAzE2MAIAAAAENDE3MwQAAAABMAcAAAAIMy83LzIwMjYIAAAACjEyLzMxLzIwMjEJAAAAATDHU1ohm3zeCG2inHijfN4IK0NJUS5OWVNFOklCTS5JUV9BUElDLjk5Ni4wNy8wMy8yMDI2Li4uVVNELkgBAAAA3rYBAAMAAAAAAMwCWiGbfN4I/rKreKN83ggwQ0lRLk5ZU0U6SUJNLklRX0xUX0lOVkVTVC45OTYu</t>
  </si>
  <si>
    <t>MDcvMDMvMjAyNi4uLlVTRC5IAQAAAN62AQACAAAABDE3ODMBCAAAAAUAAAABMQEAAAALLTIwMDg2NDcxOTgDAAAAAzE2MAIAAAAEMTA1NAQAAAABMAcAAAAIMy83LzIwMjYIAAAACjEyLzMxLzIwMjEJAAAAATDPWF4hm3zeCLpElXijfN4ISkNJUS5OWVNFOklCTS5JUV9MSVFVSURBVElPTl9WQUxVRV9QUkVGRVJSRURfQ09OVkVSVC45OTYuMDcvMDMvMjAyNi4uLlVTRC5IAQAAAN62AQADAAAAAACfjwMhm3zeCCl8jnijfN4INkNJUS5OWVNFOklCTS5JUV9GSU5fRElWX0xJQUJfTFQuOTk2LjA3LzAzLzIwMjYuLi5VU0QuSAEAAADetgEAAwAAAAAAGoBeIZt83ggJ7554o3zeCENDSVEuTllTRTpJQk0uSVFfQ0hBTkdFX09USEVSX05FVF9PUEVSX0FTU0VUUy45OTYuMDcvMDMvMjAyNi4uLlVTRC5IAQAAAN62AQACAAAAAzE5NgEIAAAABQAAAAExAQAAAAstMjAwODY0NzE5OAMAAAADMTYwAgAAAAQyMDQ1BAAAAAEwBwAAAAgzLzcvMjAyNggAAAAKMTIvMzEvMjAyMQkAAAABMKQ2hyGbfN4IU3mheKN83gg1Q0lRLk5ZU0U6SUJNLklRX0dBSU5fSU5WRVNUX0NGLjk5Ni4wNy8wMy8yMDI2Li4uVVNELkgBAAAA3rYBAAMAAAAAANMfhyGbfN4ICtqreKN83ghDQ0lRLk5ZU0U6SUJNLklRX0RBX1NVUFBMX0NGX0VYQ0xfT1BFUl9MRUFTRVMuOTk2LjA3LzAzLzIwMjYuLi5VU0QuSAEAAADetgEAAgAAAAQzODg4AQgA</t>
  </si>
  <si>
    <t>AAAFAAAAATEBAAAACy0yMDA4NjQ3MTk4AwAAAAMxNjACAAAABTQ4OTgzBAAAAAEwBwAAAAgzLzcvMjAyNggAAAAKMTIvMzEvMjAyMQkAAAABMPaYiSGbfN4IayWXeKN83gg2Q0lRLk5ZU0U6SUJNLklRX05FVF9ERUJUX0lTU1VFRC45OTYuMDcvMDMvMjAyNi4uLlVTRC5IAQAAAN62AQACAAAABS04MTE1AQgAAAAFAAAAATEBAAAACy0yMDA4NjQ3MTk4AwAAAAMxNjACAAAABDIwMDMEAAAAATAHAAAACDMvNy8yMDI2CAAAAAoxMi8zMS8yMDIxCQAAAAEw+x1eIZt83gjMNKl4o3zeCDhDSVEuTllTRTpJQk0uSVFfU1BFQ0lBTF9ESVZfU0hBUkUuOTk2LjA3LzAzLzIwMjYuLi5VU0QuSAEAAADetgEAAwAAAAAAqHBmI5t83gioQKN4o3zeCC5DSVEuTllTRTpJQk0uSVFfRUZGRUNUX1RBWF9SQVRFLjk5Ni4wNy8wMy8yMDI2AQAAAN62AQACAAAABjIuNTYzNQEIAAAABQAAAAExAQAAAAstMjAwODY0NzE5OAMAAAADMTYwAgAAAAQ0Mzc2BAAAAAEwBwAAAAgzLzcvMjAyNggAAAAKMTIvMzEvMjAyMQkAAAABMB1nMCKbfN4IPvKieKN83gg+Q0lRLk5ZU0U6SUJNLklRX0VCSVREQVJfRVFfSU5DX0VYQ0xfU0JDLjk5Ni4wNy8wMy8yMDI2Li4uVVNELkgBAAAA3rYBAAIAAAAFMTM3MjgBCAAAAAUAAAABMQEAAAALLTIwMDg2NDcxOTgDAAAAAzE2MAIAAAAFMjQxMzMEAAAAATAHAAAACDMvNy8yMDI2CAAAAAoxMi8zMS8y</t>
  </si>
  <si>
    <t>MDIxCQAAAAEw1xgwIpt83giDGaN4o3zeCDZDSVEuTllTRTpJQk0uSVFfT1RIRVJfUkVWX1NVUFBMLjk5Ni4wNy8wMy8yMDI2Li4uVVNELkgBAAAA3rYBAAMAAAAAAE0VZiObfN4IUIm/eKN83gg1Q0lRLk5ZU0U6SUJNLklRX1NUT0NLX0JBU0VEX1JELjk5Ni4wNy8wMy8yMDI2Li4uVVNELkgBAAAA3rYBAAIAAAADMjE4AQgAAAAFAAAAATEBAAAACy0yMDA4NjQ3MTk4AwAAAAMxNjACAAAABTIyNjc4BAAAAAEwBwAAAAgzLzcvMjAyNggAAAAKMTIvMzEvMjAyMQkAAAABMCSOMCKbfN4IYgGxeKN83ggyQ0lRLk5ZU0U6SUJNLklRX0lOU19ESVZfRVhQLjk5Ni4wNy8wMy8yMDI2Li4uVVNELkgBAAAA3rYBAAMAAAAAAE0VZiObfN4IQbu6eKN83ggxQ0lRLk5ZU0U6SUJNLklRX0NVUlJfVEFYRVMuOTk2LjA3LzAzLzIwMjYuLi5VU0QuSAEAAADetgEAAgAAAAQxODc3AQgAAAAFAAAAATEBAAAACy0yMDA4NjQ3MTk4AwAAAAMxNjACAAAABTM1MzgzBAAAAAEwBwAAAAgzLzcvMjAyNggAAAAKMTIvMzEvMjAyMQkAAAABMCZAMCKbfN4IgxmjeKN83gg6Q0lRLk5ZU0U6SUJNLklRX0xUX0RFQlRfREVSSVZBVElWRVMuOTk2LjA3LzAzLzIwMjYuLi5VU0QuSAEAAADetgEAAwAAAAAAdfEDIZt83gjwjIh4o3zeCDhDSVEuTllTRTpJQk0uSVFfQVNTRVRTX0ZBSVJfVkFMVUUuOTk2LjA3LzAzLzIwMjYuLi5VU0QuSAEAAADe</t>
  </si>
  <si>
    <t>tgEAAgAAAAQ0NTY0AKC2AyGbfN4Ix8eIeKN83gg1Q0lRLk5ZU0U6SUJNLklRX09USEVSX0NBX1NVUFBMLjk5Ni4wNy8wMy8yMDI2Li4uVVNELkgBAAAA3rYBAAIAAAAEMjI2NAEIAAAABQAAAAExAQAAAAstMjAwODY0NzE5OAMAAAADMTYwAgAAAAQxMDU1BAAAAAEwBwAAAAgzLzcvMjAyNggAAAAKMTIvMzEvMjAyMQkAAAABMPsdXiGbfN4IVbuoeKN83ggvQ0lRLk5ZU0U6SUJNLklRX0dXX0lOVEFOLjk5Ni4wNy8wMy8yMDI2Li4uVVNELkgBAAAA3rYBAAIAAAAFNjgxNTQBCAAAAAUAAAABMQEAAAALLTIwMDg2NDcxOTgDAAAAAzE2MAIAAAAFMzUzODEEAAAAATAHAAAACDMvNy8yMDI2CAAAAAoxMi8zMS8yMDIxCQAAAAEwx1NaIZt83ghfK5l4o3zeCD1DSVEuTllTRTpJQk0uSVFfTkFUVVJBTF9SRVNPVVJDRVNfQ09TVC45OTYuMDcvMDMvMjAyNi4uLlVTRC5IAQAAAN62AQADAAAAAAC7Z1ohm3zeCG2inHijfN4IQkNJUS5OWVNFOklCTS5JUV9UT1RBTF9ERUJUX0VYQ0xfT1BFUl9MRUFTRVMuOTk2LjA3LzAzLzIwMjYuLi5VU0QuSAEAAADetgEAAgAAAAU1MTcwNAEIAAAABQAAAAExAQAAAAstMjAwODY0NzE5OAMAAAADMTYwAgAAAAU0ODk4MgQAAAABMAcAAAAIMy83LzIwMjYIAAAACjEyLzMxLzIwMjEJAAAAATC1PVohm3zeCLaYlnijfN4INkNJUS5OWVNFOklCTS5JUV9PVEhFUl9MVF9BU1NFVFMuOTk2</t>
  </si>
  <si>
    <t>LjA3LzAzLzIwMjYuLi5VU0QuSAEAAADetgEAAgAAAAQ5ODkwAQgAAAAFAAAAATEBAAAACy0yMDA4NjQ3MTk4AwAAAAMxNjACAAAABDEwNjAEAAAAATAHAAAACDMvNy8yMDI2CAAAAAoxMi8zMS8yMDIxCQAAAAEwz1heIZt83ghSUpB4o3zeCDdDSVEuTllTRTpJQk0uSVFfQ0FTSF9UQVhFU19GSU5BTi45OTYuMDcvMDMvMjAyNi4uLlVTRC5IAQAAAN62AQADAAAAAADm9l0hm3zeCAZSoXijfN4IPENJUS5OWVNFOklCTS5JUV9OUFBFX0VYQ0xfT1BFUl9MRUFTRVMuOTk2LjA3LzAzLzIwMjYuLi5VU0QuSAEAAADetgEAAgAAAAQ1Njk0AQgAAAAFAAAAATEBAAAACy0yMDA4NjQ3MTk4AwAAAAMxNjACAAAABTQ4OTc2BAAAAAEwBwAAAAgzLzcvMjAyNggAAAAKMTIvMzEvMjAyMQkAAAABMMwCWiGbfN4I+zaveKN83ggsQ0lRLk5ZU0U6SUJNLklRX0NBUEVYLjk5Ni4wNy8wMy8yMDI2Li4uVVNELkgBAAAA3rYBAAIAAAAFLTIwNjIBCAAAAAUAAAABMQEAAAALLTIwMDg2NDcxOTgDAAAAAzE2MAIAAAAEMjAyMQQAAAABMAcAAAAIMy83LzIwMjYIAAAACjEyLzMxLzIwMjEJAAAAATCkNochm3zeCF18onijfN4IOENJUS5OWVNFOklCTS5JUV9DSEFOR0VfVU5FQVJOX1JFVi45OTYuMDcvMDMvMjAyNi4uLlVTRC5IAQAAAN62AQADAAAAAACkNochm3zeCCppw3ijfN4IL0NJUS5OWVNFOklCTS5JUV9PUEVSX0lOQy45OTYu</t>
  </si>
  <si>
    <t>MDcvMDMvMjAyNi4uLlVTRC5IAQAAAN62AQACAAAABDU1ODMBCAAAAAUAAAABMQEAAAALLTIwMDg2NDcxOTgDAAAAAzE2MAIAAAACMjEEAAAAATAHAAAACDMvNy8yMDI2CAAAAAoxMi8zMS8yMDIxCQAAAAEwTRVmI5t83ggVMMF4o3zeCD1DSVEuTllTRTpJQk0uSVFfREVGRVJSRURfRk9SRUlHTl9UQVhFUy45OTYuMDcvMDMvMjAyNi4uLlVTRC5IAQAAAN62AQACAAAAAy0yNQEIAAAABQAAAAExAQAAAAstMjAwODY0NzE5OAMAAAADMTYwAgAAAAQzMDU1BAAAAAEwBwAAAAgzLzcvMjAyNggAAAAKMTIvMzEvMjAyMQkAAAABMCZAMCKbfN4IgxmjeKN83ggxQ0lRLk5ZU0U6SUJNLklRX0NPTU1PTl9ESVYuOTk2LjA3LzAzLzIwMjYuLi5VU0QuSAEAAADetgEAAgAAAAQ1ODY5AB1nMCKbfN4IM5DDeKN83gg1Q0lRLk5ZU0U6SUJNLklRX0FTU0VUU19MRVZFTF8xLjk5Ni4wNy8wMy8yMDI2Li4uVVNELkgBAAAA3rYBAAIAAAAEMTA3MACfjwMhm3zeCAAGnHijfN4IPENJUS5OWVNFOklCTS5JUV9OUFBFX0VYQ0xfT1BFUl9MRUFTRVMuOTk4LjA3LzAzLzIwMjYuLi5VU0QuSAEAAADetgEAAgAAAAQ1NTAxAQgAAAAFAAAAATEBAAAACy0xOTA0ODYwNzQ0AwAAAAMxNjACAAAABTQ4OTc2BAAAAAEwBwAAAAgzLzcvMjAyNggAAAAKMTIvMzEvMjAyMwkAAAABMMwCWiGbfN4ISd2ceKN83ghCQ0lRLk5ZU0U6SUJNLklRX0dF</t>
  </si>
  <si>
    <t>TkVSQUxfUEFSVE5FUl9QUkVGX0VRVUlUWS45OTguMDcvMDMvMjAyNi4uLlVTRC5IAQAAAN62AQADAAAAAADyjlohm3zeCDZTmHijfN4ISENJUS5OWVNFOklCTS5JUV9MVF9QT1JUSU9OX09QRVJfTEVBU0VfTElBQklMSVRJRVMuOTk4LjA3LzAzLzIwMjYuLi5VU0QuSAEAAADetgEAAgAAAAQyNTY4AQgAAAAFAAAAATEBAAAACy0xOTA0ODYwNzQ0AwAAAAMxNjACAAAABTQ4MzgzBAAAAAEwBwAAAAgzLzcvMjAyNggAAAAKMTIvMzEvMjAyMwkAAAABMLU9WiGbfN4IIBKteKN83ggwQ0lRLk5ZU0U6SUJNLklRX05VTUJFUl9BRFJIT0xERVJTLjk5OC4wNy8wMy8yMDI2AQAAAN62AQADAAAAAABeygMhm3zeCA0sjXijfN4IMkNJUS5OWVNFOklCTS5JUV9QUkVGX1JFREVFTS45OTguMDcvMDMvMjAyNi4uLlVTRC5IAQAAAN62AQADAAAAAADMAlohm3zeCNeMkXijfN4IL0NJUS5OWVNFOklCTS5JUV9HV19JTlRBTi45OTguMDcvMDMvMjAyNi4uLlVTRC5IAQAAAN62AQACAAAABTcxMjE0AQgAAAAFAAAAATEBAAAACy0xOTA0ODYwNzQ0AwAAAAMxNjACAAAABTM1MzgxBAAAAAEwBwAAAAgzLzcvMjAyNggAAAAKMTIvMzEvMjAyMwkAAAABMMdTWiGbfN4IwI6jeKN83gg1Q0lRLk5ZU0U6SUJNLklRX0xUX0RFQlRfSVNTVUVELjk5OC4wNy8wMy8yMDI2Li4uVVNELkgBAAAA3rYBAAIAAAAEOTU4NgEIAAAABQAAAAExAQAA</t>
  </si>
  <si>
    <t>AAstMTkwNDg2MDc0NAMAAAADMTYwAgAAAAQyMDM0BAAAAAEwBwAAAAgzLzcvMjAyNggAAAAKMTIvMzEvMjAyMwkAAAABMKQ2hyGbfN4IU3mheKN83ghCQ0lRLk5ZU0U6SUJNLklRX09QRVJBVElOR19MRUFTRV9MSUFCSUxJVElFUy45OTguMDcvMDMvMjAyNi4uLlVTRC5IAQAAAN62AQADAAAAAAD7HV4hm3zeCIVYlXijfN4ILENJUS5OWVNFOklCTS5JUV9SRVRVUk5fRVFVSVRZLjk5OC4wNy8wMy8yMDI2AQAAAN62AQACAAAABzMzLjY2OTQBCAAAAAUAAAABMQEAAAALLTE5MDQ4NjA3NDQDAAAAAzE2MAIAAAAENDEyOAQAAAABMAcAAAAIMy83LzIwMjYIAAAACjEyLzMxLzIwMjMJAAAAATATP/sfm3zeCNMEjXijfN4IKkNJUS5OWVNFOklCTS5JUV9FQklUX01BUkdJTi45OTguMDcvMDMvMjAyNgEAAADetgEAAgAAAAcxNS4yMjk1AQgAAAAFAAAAATEBAAAACy0xOTA0ODYwNzQ0AwAAAAMxNjACAAAABDQwNTMEAAAAATAHAAAACDMvNy8yMDI2CAAAAAoxMi8zMS8yMDIzCQAAAAEw51L7H5t83gjTBI14o3zeCCxDSVEuTllTRTpJQk0uSVFfQ1VSUkVOVF9SQVRJTy45OTguMDcvMDMvMjAyNgEAAADetgEAAgAAAAgwLjk2NDQyMQEIAAAABQAAAAExAQAAAAstMTkwNDg2MDc0NAMAAAADMTYwAgAAAAQ0MDMwBAAAAAEwBwAAAAgzLzcvMjAyNggAAAAKMTIvMzEvMjAyMwkAAAABMIVE2R+bfN4I1xeIeKN83ggxQ0lR</t>
  </si>
  <si>
    <t>Lk5ZU0U6SUJNLklRX0NBU0hfU0hBUkUuOTk4LjA3LzAzLzIwMjYuLi5VU0QuSAEAAADetgEAAgAAAAkxNC4yODE3NTQBCAAAAAUAAAABMQEAAAALLTE5MDQ4NjA3NDQDAAAAAzE2MAIAAAAENDM4MQQAAAABMAcAAAAIMy83LzIwMjYIAAAACjEyLzMxLzIwMjMJAAAAATDHU1ohm3zeCMaOtnijfN4IO0NJUS5OWVNFOklCTS5JUV9ERVJJVkFUSVZFX0FTU0VUU19MVC45OTguMDcvMDMvMjAyNi4uLlVTRC5IAQAAAN62AQACAAAAAjM3AQgAAAAFAAAAATEBAAAACy0xOTA0ODYwNzQ0AwAAAAMxNjACAAAABDExMTAEAAAAATAHAAAACDMvNy8yMDI2CAAAAAoxMi8zMS8yMDIzCQAAAAEwdfEDIZt83ggNLI14o3zeCDpDSVEuTllTRTpJQk0uSVFfTElBQklMSVRJRVNfTEVWRUxfMy45OTguMDcvMDMvMjAyNi4uLlVTRC5IAQAAAN62AQADAAAAAACgtgMhm3zeCCBTjXijfN4INkNJUS5OWVNFOklCTS5JUV9JTlRFUkNPTVBBTllfQ0wuOTk4LjA3LzAzLzIwMjYuLi5VU0QuSAEAAADetgEAAwAAAAAAnxgEIZt83gjTBI14o3zeCDlDSVEuTllTRTpJQk0uSVFfRklOX0RJVl9ERUJUX1RPVEFMLjk5OC4wNy8wMy8yMDI2Li4uVVNELkgBAAAA3rYBAAIAAAAFMTE4NzkBCAAAAAUAAAABMQEAAAALLTE5MDQ4NjA3NDQDAAAAAzE2MAIAAAAFMjQ1MTYEAAAAATAHAAAACDMvNy8yMDI2CAAAAAoxMi8zMS8yMDIzCQAAAAEwXsoD</t>
  </si>
  <si>
    <t>IZt83ggABpx4o3zeCDNDSVEuTllTRTpJQk0uSVFfUFJFRl9DT05WRVJULjk5OC4wNy8wMy8yMDI2Li4uVVNELkgBAAAA3rYBAAMAAAAAAMwCWiGbfN4I+SKTeKN83gg0Q0lRLk5ZU0U6SUJNLklRX0VRVUlUWV9NRVRIT0QuOTk4LjA3LzAzLzIwMjYuLi5VU0QuSAEAAADetgEAAgAAAAMxMjUBCAAAAAUAAAABMQEAAAALLTE5MDQ4NjA3NDQDAAAAAzE2MAIAAAAEMzA2MwQAAAABMAcAAAAIMy83LzIwMjYIAAAACjEyLzMxLzIwMjMJAAAAATC7Z1ohm3zeCBh6jXijfN4IRENJUS5OWVNFOklCTS5JUV9HRU5FUkFMX1BBUlRORVJfQ09NTU9OX0VRVUlUWS45OTguMDcvMDMvMjAyNi4uLlVTRC5IAQAAAN62AQADAAAAAADyjlohm3zeCCBTjXijfN4INUNJUS5OWVNFOklCTS5JUV9DQVNIX1NUX0lOVkVTVC45OTguMDcvMDMvMjAyNi4uLlVTRC5IAQAAAN62AQACAAAABTEzNDQxAQgAAAAFAAAAATEBAAAACy0xOTA0ODYwNzQ0AwAAAAMxNjACAAAABDEwMDIEAAAAATAHAAAACDMvNy8yMDI2CAAAAAoxMi8zMS8yMDIzCQAAAAEw+x1eIZt83gioUqd4o3zeCDxDSVEuTllTRTpJQk0uSVFfRklOX0RJVl9MT0FOU19DVVJSRU5ULjk5OC4wNy8wMy8yMDI2Li4uVVNELkgBAAAA3rYBAAIAAAAENjEwMgEIAAAABQAAAAExAQAAAAstMTkwNDg2MDc0NAMAAAADMTYwAgAAAAQxMDMyBAAAAAEwBwAAAAgzLzcvMjAyNggAAAAK</t>
  </si>
  <si>
    <t>MTIvMzEvMjAyMwkAAAABMPsdXiGbfN4IDLSkeKN83gg+Q0lRLk5ZU0U6SUJNLklRX01JTk9SSVRZX0lOVEVSRVNUX1RPVEFMLjk5OC4wNy8wMy8yMDI2Li4uVVNELkgBAAAA3rYBAAIAAAACODABCAAAAAUAAAABMQEAAAALLTE5MDQ4NjA3NDQDAAAAAzE2MAIAAAAEMTMxMgQAAAABMAcAAAAIMy83LzIwMjYIAAAACjEyLzMxLzIwMjMJAAAAATDHU1ohm3zeCAYEkHijfN4INkNJUS5OWVNFOklCTS5JUV9JTlZFU1RfTE9BTlNfQ0YuOTk4LjA3LzAzLzIwMjYuLi5VU0QuSAEAAADetgEAAwAAAAAApDaHIZt83ggO0ql4o3zeCDlDSVEuTllTRTpJQk0uSVFfSU5WRVNUX1NFQ1VSSVRZX0NGLjk5OC4wNy8wMy8yMDI2Li4uVVNELkgBAAAA3rYBAAIAAAAELTQ5NgEIAAAABQAAAAExAQAAAAstMTkwNDg2MDc0NAMAAAADMTYwAgAAAAQyMDI3BAAAAAEwBwAAAAgzLzcvMjAyNggAAAAKMTIvMzEvMjAyMwkAAAABMKQ2hyGbfN4I5wOkeKN83ggwQ0lRLk5ZU0U6SUJNLklRX1NUX0lOVkVTVC45OTguMDcvMDMvMjAyNi4uLlVTRC5IAQAAAN62AQACAAAAAzM3MwEIAAAABQAAAAExAQAAAAstMTkwNDg2MDc0NAMAAAADMTYwAgAAAAQxMDY5BAAAAAEwBwAAAAgzLzcvMjAyNggAAAAKMTIvMzEvMjAyMwkAAAABMPsdXiGbfN4IhViVeKN83gg8Q0lRLk5ZU0U6SUJNLklRX0VCSVRBX0VRX0lOQ19FWENMX1NCQy45OTguMDcv</t>
  </si>
  <si>
    <t>MDMvMjAyNi4uLlVTRC5IAQAAAN62AQACAAAABTEyMTgyAQgAAAAFAAAAATEBAAAACy0xOTA0ODYwNzQ0AwAAAAMxNjACAAAABTI0MTMyBAAAAAEwBwAAAAgzLzcvMjAyNggAAAAKMTIvMzEvMjAyMwkAAAABMNcYMCKbfN4ISsS/eKN83gg9Q0lRLk5ZU0U6SUJNLklRX0NBU0hfSU5URVJFU1RfUkVDRUlWRUQuOTk4LjA3LzAzLzIwMjYuLi5VU0QuSAEAAADetgEAAwAAAAAA5vZdIZt83gjff5V4o3zeCDBDSVEuTllTRTpJQk0uSVFfTUFSS0VUSU5HLjk5OC4wNy8wMy8yMDI2Li4uVVNELkgBAAAA3rYBAAMAAAAAAB1nMCKbfN4IQdWveKN83gg2Q0lRLk5ZU0U6SUJNLklRX0ZJTl9ESVZfSU5UX0VYUC45OTguMDcvMDMvMjAyNi4uLlVTRC5IAQAAAN62AQADAAAAAABNFWYjm3zeCMl1xXijfN4INENJUS5OWVNFOklCTS5JUV9QUkVfT1BFTl9DT1NULjk5OC4wNy8wMy8yMDI2Li4uVVNELkgBAAAA3rYBAAMAAAAAAE0VZiObfN4ILVzBeKN83gg+Q0lRLk5ZU0U6SUJNLklRX09USEVSX0ZJTkFOQ0VfQUNUX1NVUFBMLjk5OC4wNy8wMy8yMDI2Li4uVVNELkgBAAAA3rYBAAIAAAAELTIzOAEIAAAABQAAAAExAQAAAAstMTkwNDg2MDc0NAMAAAADMTYwAgAAAAQyMDUwBAAAAAEwBwAAAAgzLzcvMjAyNggAAAAKMTIvMzEvMjAyMwkAAAABMPBdhyGbfN4IdU+xeKN83gguQ0lRLk5ZU0U6SUJNLklRX0NBU0hfQ09OVkVS</t>
  </si>
  <si>
    <t>U0lPTi45OTguMDcvMDMvMjAyNgEAAADetgEAAgAAAAc2LjQyOTExAQgAAAAFAAAAATEBAAAACy0xOTA0ODYwNzQ0AwAAAAMxNjACAAAABDQxODQEAAAAATAHAAAACDMvNy8yMDI2CAAAAAoxMi8zMS8yMDIzCQAAAAEwzWvZH5t83gib8Id4o3zeCCxDSVEuTllTRTpJQk0uSVFfTElGT1IuOTk4LjA3LzAzLzIwMjYuLi5VU0QuSAEAAADetgEAAwAAAAAAu2daIZt83giyoJ54o3zeCDpDSVEuTllTRTpJQk0uSVFfSU5URVJDT01QQU5ZX05PTl9DTC45OTguMDcvMDMvMjAyNi4uLlVTRC5IAQAAAN62AQADAAAAAACfGAQhm3zeCNcXiHijfN4IRkNJUS5OWVNFOklCTS5JUV9GQUlSX1ZBTFVFX0NIQU5HRV9JTkNMX0VBUk5JTkdTLjk5OC4wNy8wMy8yMDI2Li4uVVNELkgBAAAA3rYBAAMAAAAAAF7KAyGbfN4IwKWaeKN83ghMQ0lRLk5ZU0U6SUJNLklRX0xJQUJJTElUSUVTX05FVFRJTkdfT1RIRVJfQURKVVNUTUVOVFMuOTk4LjA3LzAzLzIwMjYuLi5VU0QuSAEAAADetgEAAwAAAAAAoLYDIZt83ggdcZN4o3zeCC5DSVEuTllTRTpJQk0uSVFfUlVBX05FVC45OTguMDcvMDMvMjAyNi4uLlVTRC5IAQAAAN62AQADAAAAAADMAlohm3zeCAYWpXijfN4IOkNJUS5OWVNFOklCTS5JUV9MSUFCSUxJVElFU19MRVZFTF8yLjk5OC4wNy8wMy8yMDI2Li4uVVNELkgBAAAA3rYBAAIAAAAFNDg4NzcAoLYDIZt83giRgKh4o3ze</t>
  </si>
  <si>
    <t>CDxDSVEuTllTRTpJQk0uSVFfREVCVF9FUVVJVl9PUEVSX0xFQVNFLjk5OC4wNy8wMy8yMDI2Li4uVVNELkgBAAAA3rYBAAIAAAAFMTAzMzYBCAAAAAUAAAABMQEAAAALLTE5MDQ4NjA3NDQDAAAAAzE2MAIAAAAFMjE2NzEEAAAAATAHAAAACDMvNy8yMDI2CAAAAAoxMi8zMS8yMDIzCQAAAAEwXsoDIZt83gjRF5h4o3zeCDVDSVEuTllTRTpJQk0uSVFfU1RfTk9URV9SRUNFSVYuOTk4LjA3LzAzLzIwMjYuLi5VU0QuSAEAAADetgEAAwAAAAAA+x1eIZt83gioUqd4o3zeCDpDSVEuTllTRTpJQk0uSVFfQ0FTSF9JTlRFUkVTVF9GSU5BTi45OTguMDcvMDMvMjAyNi4uLlVTRC5IAQAAAN62AQADAAAAAADm9l0hm3zeCK97pnijfN4IRENJUS5OWVNFOklCTS5JUV9SVUFfT1BFUkFUSU5HX0xFQVNFX0FDQ1VNX0RFUC45OTguMDcvMDMvMjAyNi4uLlVTRC5IAQAAAN62AQADAAAAAADMAlohm3zeCCpWmXijfN4IL0NJUS5OWVNFOklCTS5JUV9QUkVGX1JFUC45OTguMDcvMDMvMjAyNi4uLlVTRC5IAQAAAN62AQADAAAAAADwXYchm3zeCN8IqHijfN4IMUNJUS5OWVNFOklCTS5JUV9DQVNIX0ZJTkFOLjk5OC4wNy8wMy8yMDI2Li4uVVNELkgBAAAA3rYBAAIAAAAFLTE3NjkBCAAAAAUAAAABMQEAAAALLTE5MDQ4NjA3NDQDAAAAAzE2MAIAAAAEMjAwNAQAAAABMAcAAAAIMy83LzIwMjYIAAAACjEyLzMxLzIwMjMJAAAA</t>
  </si>
  <si>
    <t>ATDwXYchm3zeCN9/lXijfN4INkNJUS5OWVNFOklCTS5JUV9FQklUREFfRVhDTF9TQkMuOTk4LjA3LzAzLzIwMjYuLi5VU0QuSAEAAADetgEAAgAAAAUxMzM5MQEIAAAABQAAAAExAQAAAAstMTkwNDg2MDc0NAMAAAADMTYwAgAAAAUyNDEzNQQAAAABMAcAAAAIMy83LzIwMjYIAAAACjEyLzMxLzIwMjMJAAAAATCrl2Yjm3zeCNy+uXijfN4IOkNJUS5OWVNFOklCTS5JUV9EQV9TVVBQTF9QQVJUSUFMX0NGLjk5OC4wNy8wMy8yMDI2Li4uVVNELkgBAAAA3rYBAAMAAAAAAPBdhyGbfN4I7lupeKN83gg3Q0lRLk5ZU0U6SUJNLklRX1NUT0NLX0JBU0VEX0NPR1MuOTk4LjA3LzAzLzIwMjYuLi5VU0QuSAEAAADetgEAAgAAAAMxOTABCAAAAAUAAAABMQEAAAALLTE5MDQ4NjA3NDQDAAAAAzE2MAIAAAAFMjI2NzQEAAAAATAHAAAACDMvNy8yMDI2CAAAAAoxMi8zMS8yMDIzCQAAAAEwJI4wIpt83giZ7LR4o3zeCCpDSVEuTllTRTpJQk0uSVFfUkVWLjk5OC4wNy8wMy8yMDI2Li4uVVNELkgBAAAA3rYBAAIAAAAFNjExMjMBCAAAAAUAAAABMQEAAAALLTE5MDQ4NjA3NDQDAAAAAzE2MAIAAAADMTEyBAAAAAEwBwAAAAgzLzcvMjAyNggAAAAKMTIvMzEvMjAyMwkAAAABME0VZiObfN4IYWHGeKN83gg9Q0lRLk5ZU0U6SUJNLklRX0FTU0VUX1dSSVRFRE9XTl9TVVBQTEUuOTk4LjA3LzAzLzIwMjYuLi5VU0QuSAEAAADe</t>
  </si>
  <si>
    <t>tgEAAwAAAAAAJI4wIpt83ghiAbF4o3zeCDRDSVEuTllTRTpJQk0uSVFfRVhQTE9SRV9EUklMTC45OTguMDcvMDMvMjAyNi4uLlVTRC5IAQAAAN62AQADAAAAAABNFWYjm3zeCD/yw3ijfN4ILkNJUS5OWVNFOklCTS5JUV9QRVJJT0RMRU5HVEhfSVMuOTk4LjA3LzAzLzIwMjYBAAAA3rYBAAEAAAACMTIAqHBmI5t83gi118V4o3zeCDVDSVEuTllTRTpJQk0uSVFfT1RIRVJfT1BFUl9BQ1QuOTk4LjA3LzAzLzIwMjYuLi5VU0QuSAEAAADetgEAAgAAAAUtMTExNAEIAAAABQAAAAExAQAAAAstMTkwNDg2MDc0NAMAAAADMTYwAgAAAAQyMDQ3BAAAAAEwBwAAAAgzLzcvMjAyNggAAAAKMTIvMzEvMjAyMwkAAAABMNMfhyGbfN4IGvmpeKN83gg3Q0lRLk5ZU0U6SUJNLklRX0dBSU5fQkFSR0FJTl9BQ1EuOTk4LjA3LzAzLzIwMjYuLi5VU0QuSAEAAADetgEAAwAAAAAAJI4wIpt83ggYd7R4o3zeCEhDSVEuTllTRTpJQk0uSVFfRUJJVERBX0VRX0lOQ19FWENMX09QRVJfTEVBU0VfQURKLjk5OC4wNy8wMy8yMDI2Li4uVVNELkgBAAAA3rYBAAIAAAAFMTIyNTcBCAAAAAUAAAABMQEAAAALLTE5MDQ4NjA3NDQDAAAAAzE2MAIAAAAFNDg5ODcEAAAAATAHAAAACDMvNy8yMDI2CAAAAAoxMi8zMS8yMDIzCQAAAAEwq5dmI5t83giO7bF4o3zeCDBDSVEuTllTRTpJQk0uSVFfTklfMVlSX0FOTl9HUk9XVEguOTk3LjA3LzAz</t>
  </si>
  <si>
    <t>LzIwMjYBAAAA3rYBAAIAAAAHLTcxLjQ2MQEIAAAABQAAAAExAQAAAAstMTk1ODI4MTA5NgMAAAADMTYwAgAAAAQ0MTk5BAAAAAEwBwAAAAgzLzcvMjAyNggAAAAKMTIvMzEvMjAyMgkAAAABMM1r2R+bfN4IGHqNeKN83ggtQ0lRLk5ZU0U6SUJNLklRX0RBWVNfU0FMRVNfT1VULjk5Ny4wNy8wMy8yMDI2AQAAAN62AQACAAAACDQzLjM3MDAzAQgAAAAFAAAAATEBAAAACy0xOTU4MjgxMDk2AwAAAAMxNjACAAAABDQwNDIEAAAAATAHAAAACDMvNy8yMDI2CAAAAAoxMi8zMS8yMDIyCQAAAAEwhUTZH5t83ggzoY14o3zeCC5DSVEuTllTRTpJQk0uSVFfTklfNVlSX0FOTl9DQUdSLjk5Ny4wNy8wMy8yMDI2AQAAAN62AQACAAAACC0yMi4yMDc3AQgAAAAFAAAAATEBAAAACy0xOTU4MjgxMDk2AwAAAAMxNjACAAAABDQyMzgEAAAAATAHAAAACDMvNy8yMDI2CAAAAAoxMi8zMS8yMDIyCQAAAAEwoKbZH5t83ggYeo14o3zeCDVDSVEuTllTRTpJQk0uSVFfVE9UQUxfUkVWXzVZUl9BTk5fQ0FHUi45OTcuMDcvMDMvMjAyNgEAAADetgEAAgAAAActNS4yMjAyAQgAAAAFAAAAATEBAAAACy0xOTU4MjgxMDk2AwAAAAMxNjACAAAABDQyMzMEAAAAATAHAAAACDMvNy8yMDI2CAAAAAoxMi8zMS8yMDIyCQAAAAEwoKbZH5t83ggYeo14o3zeCDFDSVEuTllTRTpJQk0uSVFfREFZU19JTlZFTlRPUllfT1VULjk5Ny4wNy8wMy8y</t>
  </si>
  <si>
    <t>MDI2AQAAAN62AQACAAAACTIxLjI5MjI3NQEIAAAABQAAAAExAQAAAAstMTk1ODI4MTA5NgMAAAADMTYwAgAAAAQ0MDM1BAAAAAEwBwAAAAgzLzcvMjAyNggAAAAKMTIvMzEvMjAyMgkAAAABMM1r2R+bfN4INnuceKN83gg1Q0lRLk5ZU0U6SUJNLklRX1RPVEFMX1JFVl8zWVJfQU5OX0NBR1IuOTk4LjA3LzAzLzIwMjYBAAAA3rYBAAIAAAAGMy44ODMyAQgAAAAFAAAAATEBAAAACy0xOTA0ODYwNzQ0AwAAAAMxNjACAAAABDQyMjAEAAAAATAHAAAACDMvNy8yMDI2CAAAAAoxMi8zMS8yMDIzCQAAAAEwzWvZH5t83gjHyYx4o3zeCC5DSVEuTllTRTpJQk0uSVFfTkVUX0RFQlRfRUJJVERBLjk5OC4wNy8wMy8yMDI2AQAAAN62AQACAAAACDMuNDMxNTQ0AQgAAAAFAAAAATEBAAAACy0xOTA0ODYwNzQ0AwAAAAMxNjACAAAABDQxOTMEAAAAATAHAAAACDMvNy8yMDI2CAAAAAoxMi8zMS8yMDIzCQAAAAEwzWvZH5t83gjL8Ix4o3zeCDpDSVEuTllTRTpJQk0uSVFfTFRfREVCVF9ERVJJVkFUSVZFUy45OTguMDcvMDMvMjAyNi4uLlVTRC5IAQAAAN62AQADAAAAAAB18QMhm3zeCAAGnHijfN4IMENJUS5OWVNFOklCTS5JUV9CVUlMRElOR1MuOTk4LjA3LzAzLzIwMjYuLi5VU0QuSAEAAADetgEAAgAAAAQ1MzMzAQgAAAAFAAAAATEBAAAACy0xOTA0ODYwNzQ0AwAAAAMxNjACAAAABDMwMjMEAAAAATAHAAAACDMvNy8y</t>
  </si>
  <si>
    <t>MDI2CAAAAAoxMi8zMS8yMDIzCQAAAAEwu2daIZt83ghtopx4o3zeCDRDSVEuTllTRTpJQk0uSVFfUlVBX0FDQ1VNX0RFUC45OTguMDcvMDMvMjAyNi4uLlVTRC5IAQAAAN62AQADAAAAAADMAlohm3zeCKP2lHijfN4IMUNJUS5OWVNFOklCTS5JUV9UT1RBTF9ERUJULjk5OC4wNy8wMy8yMDI2Li4uVVNELkgBAAAA3rYBAAIAAAAFNTk5MzUBCAAAAAUAAAABMQEAAAALLTE5MDQ4NjA3NDQDAAAAAzE2MAIAAAAENDE3MwQAAAABMAcAAAAIMy83LzIwMjYIAAAACjEyLzMxLzIwMjMJAAAAATDHU1ohm3zeCMfMmnijfN4INUNJUS5OWVNFOklCTS5JUV9MT0FOU19GT1JfU0FMRS45OTguMDcvMDMvMjAyNi4uLlVTRC5IAQAAAN62AQADAAAAAAD7HV4hm3zeCEx5kHijfN4INENJUS5OWVNFOklCTS5JUV9ET19GSU5BTkNFX0NGLjk5OC4wNy8wMy8yMDI2Li4uVVNELkgBAAAA3rYBAAMAAAAAAPsdXiGbfN4IhViVeKN83ggpQ0lRLk5ZU0U6SUJNLklRX0ZYLjk5OC4wNy8wMy8yMDI2Li4uVVNELkgBAAAA3rYBAAIAAAABOQEIAAAABQAAAAExAQAAAAstMTkwNDg2MDc0NAMAAAADMTYwAgAAAAQyMTQ0BAAAAAEwBwAAAAgzLzcvMjAyNggAAAAKMTIvMzEvMjAyMwkAAAABMPBdhyGbfN4I9JaqeKN83ggyQ0lRLk5ZU0U6SUJNLklRX0NBU0hfSU5WRVNULjk5OC4wNy8wMy8yMDI2Li4uVVNELkgBAAAA3rYBAAIAAAAFLTcw</t>
  </si>
  <si>
    <t>NzABCAAAAAUAAAABMQEAAAALLTE5MDQ4NjA3NDQDAAAAAzE2MAIAAAAEMjAwNQQAAAABMAcAAAAIMy83LzIwMjYIAAAACjEyLzMxLzIwMjMJAAAAATCkNochm3zeCC2+wXijfN4IO0NJUS5OWVNFOklCTS5JUV9DQVNIX0lOVEVSRVNUX0lOVkVTVC45OTguMDcvMDMvMjAyNi4uLlVTRC5IAQAAAN62AQADAAAAAADm9l0hm3zeCN9/lXijfN4INUNJUS5OWVNFOklCTS5JUV9FQklUREFSX0VRX0lOQy45OTguMDcvMDMvMjAyNi4uLlVTRC5IAQAAAN62AQACAAAABTE0ODQxAQgAAAAFAAAAATEBAAAACy0xOTA0ODYwNzQ0AwAAAAMxNjACAAAABTI0MTI5BAAAAAEwBwAAAAgzLzcvMjAyNggAAAAKMTIvMzEvMjAyMwkAAAABMNcYMCKbfN4IcGK1eKN83ggzQ0lRLk5ZU0U6SUJNLklRX09USEVSX1JFTlRBTC45OTguMDcvMDMvMjAyNi4uLlVTRC5IAQAAAN62AQADAAAAAAAdZzAim3zeCM3wpnijfN4IMENJUS5OWVNFOklCTS5JUV9DQVNIX09QRVIuOTk4LjA3LzAzLzIwMjYuLi5VU0QuSAEAAADetgEAAgAAAAUxMzkzMQEIAAAABQAAAAExAQAAAAstMTkwNDg2MDc0NAMAAAADMTYwAgAAAAQyMDA2BAAAAAEwBwAAAAgzLzcvMjAyNggAAAAKMTIvMzEvMjAyMwkAAAABMKQ2hyGbfN4IMTy0eKN83gg6Q0lRLk5ZU0U6SUJNLklRX1NBTEVfUkVBTF9FU1RBVEVfQ0YuOTk4LjA3LzAzLzIwMjYuLi5VU0QuSAEAAADetgEA</t>
  </si>
  <si>
    <t>AwAAAAAApDaHIZt83ggK2qt4o3zeCDRDSVEuTllTRTpJQk0uSVFfQ0FTSF9JTlRFUkVTVC45OTguMDcvMDMvMjAyNi4uLlVTRC5IAQAAAN62AQACAAAABDE2NjgBCAAAAAUAAAABMQEAAAALLTE5MDQ4NjA3NDQDAAAAAzE2MAIAAAAEMzAyOAQAAAABMAcAAAAIMy83LzIwMjYIAAAACjEyLzMxLzIwMjMJAAAAATDm9l0hm3zeCN9/lXijfN4IMENJUS5OWVNFOklCTS5JUV9ESVZfU0hBUkUuOTk4LjA3LzAzLzIwMjYuLi5VU0QuSAEAAADetgEAAgAAAAQ2LjYzAQgAAAAFAAAAATEBAAAACy0xOTA0ODYwNzQ0AwAAAAMxNjACAAAABDMwNTgEAAAAATAHAAAACDMvNy8yMDI2CAAAAAoxMi8zMS8yMDIzCQAAAAEwqHBmI5t83gjcvrl4o3zeCD1DSVEuTllTRTpJQk0uSVFfREVGRVJSRURfRk9SRUlHTl9UQVhFUy45OTguMDcvMDMvMjAyNi4uLlVTRC5IAQAAAN62AQACAAAAAzQyOAEIAAAABQAAAAExAQAAAAstMTkwNDg2MDc0NAMAAAADMTYwAgAAAAQzMDU1BAAAAAEwBwAAAAgzLzcvMjAyNggAAAAKMTIvMzEvMjAyMwkAAAABMCZAMCKbfN4IQAHAeKN83gg2Q0lRLk5ZU0U6SUJNLklRX0NBU0hfQUNRVUlSRV9DRi45OTguMDcvMDMvMjAyNi4uLlVTRC5IAQAAAN62AQACAAAABS01MDgyAQgAAAAFAAAAATEBAAAACy0xOTA0ODYwNzQ0AwAAAAMxNjACAAAABDIwNTcEAAAAATAHAAAACDMvNy8yMDI2CAAAAAoxMi8z</t>
  </si>
  <si>
    <t>MS8yMDIzCQAAAAEwpDaHIZt83ghTeaF4o3zeCDxDSVEuTllTRTpJQk0uSVFfRUJJVERBX0xFQVNFX0FESlVTVEVELjk5OC4wNy8wMy8yMDI2Li4uVVNELkgBAAAA3rYBAAIAAAAFMTM1NDkBCAAAAAUAAAABMQEAAAALLTE5MDQ4NjA3NDQDAAAAAzE2MAIAAAAFNDg5OTMEAAAAATAHAAAACDMvNy8yMDI2CAAAAAoxMi8zMS8yMDIzCQAAAAEwq5dmI5t83ggCE8Z4o3zeCCpDSVEuTllTRTpJQk0uSVFfQVNTRVRfVFVSTlMuOTk3LjA3LzAzLzIwMjYBAAAA3rYBAAIAAAAIMC40NjY5NzMBCAAAAAUAAAABMQEAAAALLTE5NTgyODEwOTYDAAAAAzE2MAIAAAAENDE3NwQAAAABMAcAAAAIMy83LzIwMjYIAAAACjEyLzMxLzIwMjIJAAAAATCFRNkfm3zeCM+0nXijfN4ILkNJUS5OWVNFOklCTS5JUV9JTlZFTlRPUllfVFVSTlMuOTk3LjA3LzAzLzIwMjYBAAAA3rYBAAIAAAAJMTcuMTQyMTQzAQgAAAAFAAAAATEBAAAACy0xOTU4MjgxMDk2AwAAAAMxNjACAAAABDQwODIEAAAAATAHAAAACDMvNy8yMDI2CAAAAAoxMi8zMS8yMDIyCQAAAAEwhUTZH5t83ggzoY14o3zeCDBDSVEuTllTRTpJQk0uSVFfVE9UQUxfREVCVF9FQklUREEuOTk3LjA3LzAzLzIwMjYBAAAA3rYBAAIAAAAINC40OTI4NDYBCAAAAAUAAAABMQEAAAALLTE5NTgyODEwOTYDAAAAAzE2MAIAAAAENDE5MgQAAAABMAcAAAAIMy83LzIwMjYIAAAACjEy</t>
  </si>
  <si>
    <t>LzMxLzIwMjIJAAAAATDNa9kfm3zeCDOhjXijfN4IR0NJUS5OWVNFOklCTS5JUV9UT1RBTF9ERUJUX0VCSVREQV9FWENMX09QRVJfTEVBU0VTX0NBUEVYLjk5OC4wNy8wMy8yMDI2AQAAAN62AQACAAAACDUuNDQyNjk4AQgAAAAFAAAAATEBAAAACy0xOTA0ODYwNzQ0AwAAAAMxNjACAAAABTQ5MTgzBAAAAAEwBwAAAAgzLzcvMjAyNggAAAAKMTIvMzEvMjAyMwkAAAABMM1r2R+bfN4Im/CHeKN83gg6Q0lRLk5ZU0U6SUJNLklRX1NUX0RFQlRfREVSSVZBVElWRVMuOTk4LjA3LzAzLzIwMjYuLi5VU0QuSAEAAADetgEAAwAAAAAAdfEDIZt83ggdcZN4o3zeCDJDSVEuTllTRTpJQk0uSVFfUFJFUEFJRF9FWFAuOTk4LjA3LzAzLzIwMjYuLi5VU0QuSAEAAADetgEAAgAAAAQxODMwAQgAAAAFAAAAATEBAAAACy0xOTA0ODYwNzQ0AwAAAAMxNjACAAAABDEyMTIEAAAAATAHAAAACDMvNy8yMDI2CAAAAAoxMi8zMS8yMDIzCQAAAAEw+x1eIZt83ggKsbB4o3zeCC5DSVEuTllTRTpJQk0uSVFfUkFXX0lOVi45OTguMDcvMDMvMjAyNi4uLlVTRC5IAQAAAN62AQADAAAAAAC7Z1ohm3zeCBh6jXijfN4IMENJUS5OWVNFOklCTS5JUV9PVEhFUl9JTlYuOTk4LjA3LzAzLzIwMjYuLi5VU0QuSAEAAADetgEAAwAAAAAAu2daIZt83gi4jad4o3zeCEpDSVEuTllTRTpJQk0uSVFfT1BFUkFUSU5HX0xFQVNFX0xJQUJJTElUSUVT</t>
  </si>
  <si>
    <t>X05PTkNBU0guOTk4LjA3LzAzLzIwMjYuLi5VU0QuSAEAAADetgEAAwAAAAAA+x1eIZt83ggSPaV4o3zeCDRDSVEuTllTRTpJQk0uSVFfQ09NTU9OX0lTU1VFRC45OTguMDcvMDMvMjAyNi4uLlVTRC5IAQAAAN62AQACAAAAAzQxNAEIAAAABQAAAAExAQAAAAstMTkwNDg2MDc0NAMAAAADMTYwAgAAAAQyMTY5BAAAAAEwBwAAAAgzLzcvMjAyNggAAAAKMTIvMzEvMjAyMwkAAAABMKQ2hyGbfN4I+aaVeKN83ggrQ0lRLk5ZU0U6SUJNLklRX0JBU0lDX1dFSUdIVC45OTguMDcvMDMvMjAyNgEAAADetgEAAgAAAAo5MTEuMjEwMzE5AKhwZiObfN4I0TG3eKN83ggvQ0lRLk5ZU0U6SUJNLklRX0xPQU5TX0NGLjk5OC4wNy8wMy8yMDI2Li4uVVNELkgBAAAA3rYBAAMAAAAAANMfhyGbfN4IXXyieKN83ggsQ0lRLk5ZU0U6SUJNLklRX0NBUEVYLjk5OC4wNy8wMy8yMDI2Li4uVVNELkgBAAAA3rYBAAIAAAAFLTEyNDUBCAAAAAUAAAABMQEAAAALLTE5MDQ4NjA3NDQDAAAAAzE2MAIAAAAEMjAyMQQAAAABMAcAAAAIMy83LzIwMjYIAAAACjEyLzMxLzIwMjMJAAAAATCkNochm3zeCO2LoHijfN4ILkNJUS5OWVNFOklCTS5JUV9FQklUREFSLjk5OC4wNy8wMy8yMDI2Li4uVVNELkgBAAAA3rYBAAIAAAAFMTM1NDkBCAAAAAUAAAABMQEAAAALLTE5MDQ4NjA3NDQDAAAAAzE2MAIAAAAFMjE2NzQEAAAAATAHAAAACDMvNy8y</t>
  </si>
  <si>
    <t>MDI2CAAAAAoxMi8zMS8yMDIzCQAAAAEw1xgwIpt83gjenMV4o3zeCDZDSVEuTllTRTpJQk0uSVFfTkVUX0RFQlRfSVNTVUVELjk5OC4wNy8wMy8yMDI2Li4uVVNELkgBAAAA3rYBAAIAAAAENDQ5NwEIAAAABQAAAAExAQAAAAstMTkwNDg2MDc0NAMAAAADMTYwAgAAAAQyMDAzBAAAAAEwBwAAAAgzLzcvMjAyNggAAAAKMTIvMzEvMjAyMwkAAAABMPsdXiGbfN4IIdyneKN83ggwQ0lRLk5ZU0U6SUJNLklRX1RPVEFMX1JFVi45OTguMDcvMDMvMjAyNi4uLlVTRC5IAQAAAN62AQACAAAABTYxODYwAQgAAAAFAAAAATEBAAAACy0xOTA0ODYwNzQ0AwAAAAMxNjACAAAAAjI4BAAAAAEwBwAAAAgzLzcvMjAyNggAAAAKMTIvMzEvMjAyMwkAAAABME0VZiObfN4ISTrGeKN83gg+Q0lRLk5ZU0U6SUJNLklRX0VYQ0lTRV9UQVhFU19JTkNMX1NBTEVTLjk5OC4wNy8wMy8yMDI2Li4uVVNELkgBAAAA3rYBAAMAAAAAACZAMCKbfN4IuRareKN83gg1Q0lRLk5ZU0U6SUJNLklRX0RJTFVUX0VQU19OT1JNLjk5OC4wNy8wMy8yMDI2Li4uVVNELkgBAAAA3rYBAAIAAAAHNS44NjM4MgEIAAAABQAAAAExAQAAAAstMTkwNDg2MDc0NAMAAAADMTYwAgAAAAQ0MzgwBAAAAAEwBwAAAAgzLzcvMjAyNggAAAAKMTIvMzEvMjAyMwkAAAABMKhwZiObfN4I4wbHeKN83gg3Q0lRLk5ZU0U6SUJNLklRX0VCSVREQVJfRVhDTF9TQkMuOTk4</t>
  </si>
  <si>
    <t>LjA3LzAzLzIwMjYuLi5VU0QuSAEAAADetgEAAgAAAAUxNDY4MwEIAAAABQAAAAExAQAAAAstMTkwNDg2MDc0NAMAAAADMTYwAgAAAAUyNDEzNwQAAAABMAcAAAAIMy83LzIwMjYIAAAACjEyLzMxLzIwMjMJAAAAATDXGDAim3zeCAImtnijfN4IK0NJUS5OWVNFOklCTS5JUV9HUk9TU19NQVJHSU4uOTk4LjA3LzAzLzIwMjYBAAAA3rYBAAIAAAAHNTUuNDQ3NwEIAAAABQAAAAExAQAAAAstMTkwNDg2MDc0NAMAAAADMTYwAgAAAAQ0MDc0BAAAAAEwBwAAAAgzLzcvMjAyNggAAAAKMTIvMzEvMjAyMwkAAAABMOdS+x+bfN4I0wSNeKN83ggwQ0lRLk5ZU0U6SUJNLklRX0ZJWEVEX0FTU0VUX1RVUk5TLjk5OC4wNy8wMy8yMDI2AQAAAN62AQACAAAACDcuMzA2NDQzAQgAAAAFAAAAATEBAAAACy0xOTA0ODYwNzQ0AwAAAAMxNjACAAAABDQwNjYEAAAAATAHAAAACDMvNy8yMDI2CAAAAAoxMi8zMS8yMDIzCQAAAAEwhUTZH5t83gjTBI14o3zeCDJDSVEuTllTRTpJQk0uSVFfRUJJVERBXzNZUl9BTk5fQ0FHUi45OTguMDcvMDMvMjAyNgEAAADetgEAAgAAAAYyLjU3NDcBCAAAAAUAAAABMQEAAAALLTE5MDQ4NjA3NDQDAAAAAzE2MAIAAAAENDIyMgQAAAABMAcAAAAIMy83LzIwMjYIAAAACjEyLzMxLzIwMjMJAAAAATCgptkfm3zeCMfJjHijfN4IMkNJUS5OWVNFOklCTS5JUV9PVEhFUl9JTlRBTi45OTguMDcvMDMv</t>
  </si>
  <si>
    <t>MjAyNi4uLlVTRC5IAQAAAN62AQACAAAABTExMDM2AQgAAAAFAAAAATEBAAAACy0xOTA0ODYwNzQ0AwAAAAMxNjACAAAABDEwNDAEAAAAATAHAAAACDMvNy8yMDI2CAAAAAoxMi8zMS8yMDIzCQAAAAEwz1heIZt83ghcWpR4o3zeCCZDSVEuTllTRTpJQk0uSVFfR0FBUF9CUy45OTguMDcvMDMvMjAyNgEAAADetgEAAwAAAAdVUyBHQUFQAJ8YBCGbfN4I1xeIeKN83gg5Q0lRLk5ZU0U6SUJNLklRX0xUX01BUktfU0VDVVJJVElFUy45OTguMDcvMDMvMjAyNi4uLlVTRC5IAQAAAN62AQADAAAAAAB18QMhm3zeCCe2j3ijfN4IPkNJUS5OWVNFOklCTS5JUV9ERVJJVkFUSVZFX0xJQUJfQ1VSUkVOVC45OTguMDcvMDMvMjAyNi4uLlVTRC5IAQAAAN62AQACAAAAAzI5NAEIAAAABQAAAAExAQAAAAstMTkwNDg2MDc0NAMAAAADMTYwAgAAAAU0MDQxNwQAAAABMAcAAAAIMy83LzIwMjYIAAAACjEyLzMxLzIwMjMJAAAAATB18QMhm3zeCA0sjXijfN4IM0NJUS5OWVNFOklCTS5JUV9ET19JTlZFU1RfQ0YuOTk4LjA3LzAzLzIwMjYuLi5VU0QuSAEAAADetgEAAwAAAAAA+x1eIZt83gjiFKx4o3zeCC9DSVEuTllTRTpJQk0uSVFfVE9UQUxfQ0EuOTk4LjA3LzAzLzIwMjYuLi5VU0QuSAEAAADetgEAAgAAAAUzMjkwOAEIAAAABQAAAAExAQAAAAstMTkwNDg2MDc0NAMAAAADMTYwAgAAAAQxMDA4BAAAAAEwBwAAAAgzLzcv</t>
  </si>
  <si>
    <t>MjAyNggAAAAKMTIvMzEvMjAyMwkAAAABMPsdXiGbfN4IxfGReKN83gg1Q0lRLk5ZU0U6SUJNLklRX1NUT0NLX0JBU0VEX1NNLjk5OC4wNy8wMy8yMDI2Li4uVVNELkgBAAAA3rYBAAMAAAAAALH4hiGbfN4IociqeKN83gg4Q0lRLk5ZU0U6SUJNLklRX0JWX1NIQVJFX1JFUE9SVEVELjk5OC4wNy8wMy8yMDI2Li4uVVNELkgBAAAA3rYBAAMAAAAAAMdTWiGbfN4I5kCSeKN83ggpQ0lRLk5ZU0U6SUJNLklRX0FSLjk5OC4wNy8wMy8yMDI2Li4uVVNELkgBAAAA3rYBAAIAAAAENzcxOQEIAAAABQAAAAExAQAAAAstMTkwNDg2MDc0NAMAAAADMTYwAgAAAAQxMDIxBAAAAAEwBwAAAAgzLzcvMjAyNggAAAAKMTIvMzEvMjAyMwkAAAABMPsdXiGbfN4I1W+qeKN83gg5Q0lRLk5ZU0U6SUJNLklRX1RPVEFMX0RFQlRfQ1VSUkVOVC45OTguMDcvMDMvMjAyNi4uLlVTRC5IAQAAAN62AQACAAAABDcyNDYBCAAAAAUAAAABMQEAAAALLTE5MDQ4NjA3NDQDAAAAAzE2MAIAAAAFMjUyMjMEAAAAATAHAAAACDMvNy8yMDI2CAAAAAoxMi8zMS8yMDIzCQAAAAEwx1NaIZt83ggl2ZN4o3zeCDhDSVEuTllTRTpJQk0uSVFfQ0FTSF9JTlRFUkVTVF9ORVQuOTk4LjA3LzAzLzIwMjYuLi5VU0QuSAEAAADetgEAAwAAAAAA5vZdIZt83ggGUqF4o3zeCDhDSVEuTllTRTpJQk0uSVFfU1BFQ0lBTF9ESVZfU0hBUkUuOTk4LjA3LzAzLzIw</t>
  </si>
  <si>
    <t>MjYuLi5VU0QuSAEAAADetgEAAwAAAAAAqHBmI5t83ggyosR4o3zeCDVDSVEuTllTRTpJQk0uSVFfQ0hBTkdFX0RFRl9UQVguOTk4LjA3LzAzLzIwMjYuLi5VU0QuSAEAAADetgEAAwAAAAAApDaHIZt83gh7Oa14o3zeCDFDSVEuTllTRTpJQk0uSVFfQ0FTSF9UQVhFUy45OTguMDcvMDMvMjAyNi4uLlVTRC5IAQAAAN62AQACAAAABDE1NjQBCAAAAAUAAAABMQEAAAALLTE5MDQ4NjA3NDQDAAAAAzE2MAIAAAAEMzA1MwQAAAABMAcAAAAIMy83LzIwMjYIAAAACjEyLzMxLzIwMjMJAAAAATDm9l0hm3zeCN9/lXijfN4IMkNJUS5OWVNFOklCTS5JUV9HQUlOX0FTU0VUUy45OTguMDcvMDMvMjAyNi4uLlVTRC5IAQAAAN62AQADAAAAAABTSWYjm3zeCFtruXijfN4IL0NJUS5OWVNFOklCTS5JUV9ESUxVVF9OSS45OTguMDcvMDMvMjAyNi4uLlVTRC5IAQAAAN62AQACAAAACzc1MTQuOTAxNjk4AQgAAAAFAAAAATEBAAAACy0xOTA0ODYwNzQ0AwAAAAMxNjACAAAABDM1MjIEAAAAATAHAAAACDMvNy8yMDI2CAAAAAoxMi8zMS8yMDIzCQAAAAEwJkAwIpt83ghAAcB4o3zeCDFDSVEuTllTRTpJQk0uSVFfSU5DX0VRVUlUWS45OTguMDcvMDMvMjAyNi4uLlVTRC5IAQAAAN62AQADAAAAAABTSWYjm3zeCPK4wnijfN4IM0NJUS5OWVNFOklCTS5JUV9MRUdBTF9TRVRUTEUuOTk4LjA3LzAzLzIwMjYuLi5VU0QuSAEAAADe</t>
  </si>
  <si>
    <t>tgEAAwAAAAAAU0lmI5t83ggVMMF4o3zeCDVDSVEuTllTRTpJQk0uSVFfUFJFRl9ESVZfT1RIRVIuOTk4LjA3LzAzLzIwMjYuLi5VU0QuSAEAAADetgEAAwAAAAAAU0lmI5t83ggYMbh4o3zeCEhDSVEuTllTRTpJQk0uSVFfSU5URVJFU1RfRVhQX0xFQVNFX0xJQUJJTElUWV9ERUJULjk5OC4wNy8wMy8yMDI2Li4uVVNELkgBAAAA3rYBAAMAAAAAACZAMCKbfN4IsXWweKN83ghGQ0lRLk5ZU0U6SUJNLklRX0RJU1RSSUJVVEFCTEVfQ0FTSF9TVEFOREFSRElaRUQuOTk4LjA3LzAzLzIwMjYuLi5VU0QuSAEAAADetgEAAwAAAAAAJkAwIpt83gi/6a14o3zeCDRDSVEuTllTRTpJQk0uSVFfTklfQVZBSUxfSU5DTC45OTguMDcvMDMvMjAyNi4uLlVTRC5IAQAAAN62AQACAAAABDc1MDIBCAAAAAUAAAABMQEAAAALLTE5MDQ4NjA3NDQDAAAAAzE2MAIAAAACMTYEAAAAATAHAAAACDMvNy8yMDI2CAAAAAoxMi8zMS8yMDIzCQAAAAEwqHBmI5t83gi118V4o3zeCEVDSVEuTllTRTpJQk0uSVFfVE9UQUxfR0VORVJBTF9QQVJUTkVSX0lOVEVSRVNULjk5Ny4wNy8wMy8yMDI2Li4uVVNELkgBAAAA3rYBAAMAAAAAAPKOWiGbfN4IsqCeeKN83gg6Q0lRLk5ZU0U6SUJNLklRX01JTk9SSVRZX0lOVF9SRURFRU0uOTk3LjA3LzAzLzIwMjYuLi5VU0QuSAEAAADetgEAAwAAAAAAu2daIZt83giWHJp4o3zeCERDSVEuTllTRTpJ</t>
  </si>
  <si>
    <t>Qk0uSVFfQ1VSUkVOVF9QT1JUX0RFQlRfREVSSVZBVElWRVMuOTk3LjA3LzAzLzIwMjYuLi5VU0QuSAEAAADetgEAAwAAAAAAdfEDIZt83ggnto94o3zeCDZDSVEuTllTRTpJQk0uSVFfU1RPQ0tfQkFTRURfU0dBLjk5Ny4wNy8wMy8yMDI2Li4uVVNELkgBAAAA3rYBAAIAAAADNTY2AQgAAAAFAAAAATEBAAAACy0xOTU4MjgxMDk2AwAAAAMxNjACAAAABTIyNjc5BAAAAAEwBwAAAAgzLzcvMjAyNggAAAAKMTIvMzEvMjAyMgkAAAABMLH4hiGbfN4IyaOheKN83ghNQ0lRLk5ZU0U6SUJNLklRX0NVUlJFTlRfUE9SVElPTl9PUEVSX0xFQVNFX0xJQUJJTElUSUVTLjk5Ny4wNy8wMy8yMDI2Li4uVVNELkgBAAAA3rYBAAIAAAADODc0AQgAAAAFAAAAATEBAAAACy0xOTU4MjgxMDk2AwAAAAMxNjACAAAABTQ4Mzg1BAAAAAEwBwAAAAgzLzcvMjAyNggAAAAKMTIvMzEvMjAyMgkAAAABMMwCWiGbfN4I19CoeKN83gg2Q0lRLk5ZU0U6SUJNLklRX0NBU0hfVEFYRVNfT1BFUi45OTcuMDcvMDMvMjAyNi4uLlVTRC5IAQAAAN62AQADAAAAAADm9l0hm3zeCMWqqXijfN4IOENJUS5OWVNFOklCTS5JUV9GSU5fRElWX0FTU0VUU19MVC45OTcuMDcvMDMvMjAyNi4uLlVTRC5IAQAAAN62AQADAAAAAADPWF4hm3zeCJQ9oHijfN4IOkNJUS5OWVNFOklCTS5JUV9DQVNIX0lOVEVSRVNUX0ZJTkFOLjk5Ny4wNy8wMy8yMDI2Li4u</t>
  </si>
  <si>
    <t>VVNELkgBAAAA3rYBAAMAAAAAAOb2XSGbfN4IqFKneKN83ggvQ0lRLk5ZU0U6SUJNLklRX1BSRUZfUkVQLjk5Ny4wNy8wMy8yMDI2Li4uVVNELkgBAAAA3rYBAAMAAAAAAPBdhyGbfN4IxT2reKN83gg3Q0lRLk5ZU0U6SUJNLklRX0NBU0hfVEFYRVNfRklOQU4uOTk3LjA3LzAzLzIwMjYuLi5VU0QuSAEAAADetgEAAwAAAAAA5vZdIZt83gjlZKB4o3zeCDNDSVEuTllTRTpJQk0uSVFfVE9UQUxfQVNTRVRTLjk5Ny4wNy8wMy8yMDI2Li4uVVNELkgBAAAA3rYBAAIAAAAGMTI3MjQzAQgAAAAFAAAAATEBAAAACy0xOTU4MjgxMDk2AwAAAAMxNjACAAAABDEwMDcEAAAAATAHAAAACDMvNy8yMDI2CAAAAAoxMi8zMS8yMDIyCQAAAAEwz1heIZt83ggGFqV4o3zeCDpDSVEuTllTRTpJQk0uSVFfREFfU1VQUExfUEFSVElBTF9DRi45OTcuMDcvMDMvMjAyNi4uLlVTRC5IAQAAAN62AQADAAAAAADwXYchm3zeCA7SqXijfN4INkNJUS5OWVNFOklCTS5JUV9FWFRSQV9BQ0NfSVRFTVMuOTk3LjA3LzAzLzIwMjYuLi5VU0QuSAEAAADetgEAAwAAAAAAU0lmI5t83giMtMZ4o3zeCDVDSVEuTllTRTpJQk0uSVFfREVGX0NIQVJHRVNfTFQuOTk3LjA3LzAzLzIwMjYuLi5VU0QuSAEAAADetgEAAgAAAAM4NjYBCAAAAAUAAAABMQEAAAALLTE5NTgyODEwOTYDAAAAAzE2MAIAAAAEMTAyNQQAAAABMAcAAAAIMy83LzIwMjYIAAAA</t>
  </si>
  <si>
    <t>CjEyLzMxLzIwMjIJAAAAATDPWF4hm3zeCHBitXijfN4IMENJUS5OWVNFOklCTS5JUV9UT1RBTF9SRVYuOTk3LjA3LzAzLzIwMjYuLi5VU0QuSAEAAADetgEAAgAAAAU2MDUzMAEIAAAABQAAAAExAQAAAAstMTk1ODI4MTA5NgMAAAADMTYwAgAAAAIyOAQAAAABMAcAAAAIMy83LzIwMjYIAAAACjEyLzMxLzIwMjIJAAAAATBNFWYjm3zeCChCw3ijfN4IQUNJUS5OWVNFOklCTS5JUV9ERVBSRUNJQVRJT05fUkVOVEFMX0FTU0VUUy45OTcuMDcvMDMvMjAyNi4uLlVTRC5IAQAAAN62AQADAAAAAAAkjjAim3zeCMZvx3ijfN4INUNJUS5OWVNFOklCTS5JUV9QUkVGX0RJVl9PVEhFUi45OTcuMDcvMDMvMjAyNi4uLlVTRC5IAQAAAN62AQADAAAAAABTSWYjm3zeCFtruXijfN4IMkNJUS5OWVNFOklCTS5JUV9BRFZFUlRJU0lORy45OTcuMDcvMDMvMjAyNi4uLlVTRC5IAQAAAN62AQACAAAABDEzMzABCAAAAAUAAAABMQEAAAALLTE5NTgyODEwOTYDAAAAAzE2MAIAAAAEMzAxMwQAAAABMAcAAAAIMy83LzIwMjYIAAAACjEyLzMxLzIwMjIJAAAAATAdZzAim3zeCOP+tXijfN4ILUNJUS5OWVNFOklCTS5JUV9SRF9FWFAuOTk3LjA3LzAzLzIwMjYuLi5VU0QuSAEAAADetgEAAgAAAAQ2NTY3AQgAAAAFAAAAATEBAAAACy0xOTU4MjgxMDk2AwAAAAMxNjACAAAAAzEwMAQAAAABMAcAAAAIMy83LzIwMjYIAAAACjEyLzMx</t>
  </si>
  <si>
    <t>LzIwMjIJAAAAATBNFWYjm3zeCMl1xXijfN4ILkNJUS5OWVNFOklCTS5JUV9SQVdfSU5WLjk5Ny4wNy8wMy8yMDI2Li4uVVNELkgBAAAA3rYBAAMAAAAAALtnWiGbfN4IlhyaeKN83ghCQ0lRLk5ZU0U6SUJNLklRX09QRVJBVElOR19MRUFTRV9MSUFCSUxJVElFUy45OTcuMDcvMDMvMjAyNi4uLlVTRC5IAQAAAN62AQADAAAAAAD7HV4hm3zeCMWqqXijfN4IN0NJUS5OWVNFOklCTS5JUV9MT05HX1RFUk1fTEVBU0VTLjk5Ny4wNy8wMy8yMDI2Li4uVVNELkgBAAAA3rYBAAIAAAAEMjM1NAEIAAAABQAAAAExAQAAAAstMTk1ODI4MTA5NgMAAAADMTYwAgAAAAQxMTgzBAAAAAEwBwAAAAgzLzcvMjAyNggAAAAKMTIvMzEvMjAyMgkAAAABMM9YXiGbfN4IcGK1eKN83ggwQ0lRLk5ZU0U6SUJNLklRX0lOVkVOVE9SWS45OTcuMDcvMDMvMjAyNi4uLlVTRC5IAQAAAN62AQACAAAABDE1NTIBCAAAAAUAAAABMQEAAAALLTE5NTgyODEwOTYDAAAAAzE2MAIAAAAEMTA0MwQAAAABMAcAAAAIMy83LzIwMjYIAAAACjEyLzMxLzIwMjIJAAAAATD7HV4hm3zeCEJkn3ijfN4IMUNJUS5OWVNFOklCTS5JUV9DQVNIX1RBWEVTLjk5Ny4wNy8wMy8yMDI2Li4uVVNELkgBAAAA3rYBAAIAAAAEMTg2NQEIAAAABQAAAAExAQAAAAstMTk1ODI4MTA5NgMAAAADMTYwAgAAAAQzMDUzBAAAAAEwBwAAAAgzLzcvMjAyNggAAAAKMTIvMzEv</t>
  </si>
  <si>
    <t>MjAyMgkAAAABMOb2XSGbfN4I/rKreKN83gg0Q0lRLk5ZU0U6SUJNLklRX0FJUkNSQUZUX1JFTlQuOTk3LjA3LzAzLzIwMjYuLi5VU0QuSAEAAADetgEAAwAAAAAAHWcwIpt83gjWyqF4o3zeCDBDSVEuTllTRTpJQk0uSVFfTUFSS0VUSU5HLjk5Ny4wNy8wMy8yMDI2Li4uVVNELkgBAAAA3rYBAAMAAAAAAB1nMCKbfN4I1sqheKN83ggxQ0lRLk5ZU0U6SUJNLklRX09USEVSX09QRVIuOTk3LjA3LzAzLzIwMjYuLi5VU0QuSAEAAADetgEAAgAAAAQtNjYzAQgAAAAFAAAAATEBAAAACy0xOTU4MjgxMDk2AwAAAAMxNjACAAAAAzI2MAQAAAABMAcAAAAIMy83LzIwMjYIAAAACjEyLzMxLzIwMjIJAAAAATBNFWYjm3zeCEG7unijfN4INkNJUS5OWVNFOklCTS5JUV9FQklUREFfRVhDTF9TQkMuOTk3LjA3LzAzLzIwMjYuLi5VU0QuSAEAAADetgEAAgAAAAUxMTc2MwEIAAAABQAAAAExAQAAAAstMTk1ODI4MTA5NgMAAAADMTYwAgAAAAUyNDEzNQQAAAABMAcAAAAIMy83LzIwMjYIAAAACjEyLzMxLzIwMjIJAAAAATCocGYjm3zeCNSCunijfN4INUNJUS5OWVNFOklCTS5JUV9TVE9DS19CQVNFRF9HQS45OTguMDcvMDMvMjAyNi4uLlVTRC5IAQAAAN62AQADAAAAAACx+IYhm3zeCM3wpnijfN4IO0NJUS5OWVNFOklCTS5JUV9XQVJSQU5UWV9MSUFCSUxJVElFUy45OTcuMDcvMDMvMjAyNi4uLlVTRC5IAQAAAN62AQAD</t>
  </si>
  <si>
    <t>AAAAAAB18QMhm3zeCJrJmHijfN4IPENJUS5OWVNFOklCTS5JUV9SRVNUUklDVEVEX0NBU0hfVE9UQUwuOTk3LjA3LzAzLzIwMjYuLi5VU0QuSAEAAADetgEAAgAAAAMxMDMBCAAAAAUAAAABMQEAAAALLTE5NTgyODEwOTYDAAAAAzE2MAIAAAAFMjQxOTIEAAAAATAHAAAACDMvNy8yMDI2CAAAAAoxMi8zMS8yMDIyCQAAAAEwXsoDIZt83gjApZp4o3zeCDRDSVEuTllTRTpJQk0uSVFfRVFVSVRZX01FVEhPRC45OTcuMDcvMDMvMjAyNi4uLlVTRC5IAQAAAN62AQACAAAAAzE0MgEIAAAABQAAAAExAQAAAAstMTk1ODI4MTA5NgMAAAADMTYwAgAAAAQzMDYzBAAAAAEwBwAAAAgzLzcvMjAyNggAAAAKMTIvMzEvMjAyMgkAAAABMLtnWiGbfN4I6oykeKN83ggpQ0lRLk5ZU0U6SUJNLklRX0lOVl9NRVRIT0QuOTk3LjA3LzAzLzIwMjYBAAAA3rYBAAMAAAAIQXZnIENvc3QAu2daIZt83ggL9ZV4o3zeCDFDSVEuTllTRTpJQk0uSVFfREFZU19JTlZFTlRPUllfT1VULjk5OC4wNy8wMy8yMDI2AQAAAN62AQACAAAACTE4LjIxNzUxNQEIAAAABQAAAAExAQAAAAstMTkwNDg2MDc0NAMAAAADMTYwAgAAAAQ0MDM1BAAAAAEwBwAAAAgzLzcvMjAyNggAAAAKMTIvMzEvMjAyMwkAAAABMM1r2R+bfN4Im/CHeKN83gguQ0lRLk5ZU0U6SUJNLklRX0xUX0RFQlRfQ0FQSVRBTC45OTguMDcvMDMvMjAyNgEAAADetgEAAgAAAAc2</t>
  </si>
  <si>
    <t>My44MjgzAQgAAAAFAAAAATEBAAAACy0xOTA0ODYwNzQ0AwAAAAMxNjACAAAABDQxODcEAAAAATAHAAAACDMvNy8yMDI2CAAAAAoxMi8zMS8yMDIzCQAAAAEwzWvZH5t83gib8Id4o3zeCCxDSVEuTllTRTpJQk0uSVFfQ0FQRVhfUENUX1JFVi45OTguMDcvMDMvMjAyNgEAAADetgEAAgAAAAYyLjAxMjYBCAAAAAUAAAABMQEAAAALLTE5MDQ4NjA3NDQDAAAAAzE2MAIAAAAFMzUzODAEAAAAATAHAAAACDMvNy8yMDI2CAAAAAoxMi8zMS8yMDIzCQAAAAEw51L7H5t83gjTBI14o3zeCC1DSVEuTllTRTpJQk0uSVFfTFRfREVCVF9FUVVJVFkuOTk4LjA3LzAzLzIwMjYBAAAA3rYBAAIAAAAIMjMzLjAwMzEBCAAAAAUAAAABMQEAAAALLTE5MDQ4NjA3NDQDAAAAAzE2MAIAAAAENDA4NQQAAAABMAcAAAAIMy83LzIwMjYIAAAACjEyLzMxLzIwMjMJAAAAATDNa9kfm3zeCMvwjHijfN4INUNJUS5OWVNFOklCTS5JUV9BQ0NVTV9BTU9SVF9HVy45OTguMDcvMDMvMjAyNi4uLlVTRC5IAQAAAN62AQADAAAAAAB18QMhm3zeCA0sjXijfN4IMUNJUS5OWVNFOklCTS5JUV9BVkdfVEVNUF9FTVBMT1lFRVMuOTk4LjA3LzAzLzIwMjYBAAAA3rYBAAIAAAAFMTQ0MDABCAAAAAUAAAABMQEAAAALLTE5MDQ4NjA3NDQDAAAAAzE2MAIAAAAFMjQ2NzUEAAAAATAHAAAACDMvNy8yMDI2CAAAAAoxMi8zMS8yMDIzCQAAAAEwXsoDIZt8</t>
  </si>
  <si>
    <t>3gjLZ6N4o3zeCEBDSVEuTllTRTpJQk0uSVFfREVSSVZBVElWRV9BU1NFVFNfQ1VSUkVOVC45OTguMDcvMDMvMjAyNi4uLlVTRC5IAQAAAN62AQACAAAAAzMwNAEIAAAABQAAAAExAQAAAAstMTkwNDg2MDc0NAMAAAADMTYwAgAAAAQxMTA5BAAAAAEwBwAAAAgzLzcvMjAyNggAAAAKMTIvMzEvMjAyMwkAAAABMHXxAyGbfN4IdPWZeKN83ggzQ0lRLk5ZU0U6SUJNLklRX0dXX0lOVEFOX05FVC45OTguMDcvMDMvMjAyNi4uLlVTRC5IAQAAAN62AQADAAAAAAB18QMhm3zeCNEXmHijfN4IMUNJUS5OWVNFOklCTS5JUV9DQVNIX0VRVUlWLjk5OC4wNy8wMy8yMDI2Li4uVVNELkgBAAAA3rYBAAIAAAAFMTMwNjgBCAAAAAUAAAABMQEAAAALLTE5MDQ4NjA3NDQDAAAAAzE2MAIAAAAEMTA5NgQAAAABMAcAAAAIMy83LzIwMjYIAAAACjEyLzMxLzIwMjMJAAAAATD7HV4hm3zeCFRUpnijfN4IN0NJUS5OWVNFOklCTS5JUV9GSU5fRElWX0xPQU5TX0xULjk5OC4wNy8wMy8yMDI2Li4uVVNELkgBAAAA3rYBAAIAAAAENTc2NgEIAAAABQAAAAExAQAAAAstMTkwNDg2MDc0NAMAAAADMTYwAgAAAAQxMDMzBAAAAAEwBwAAAAgzLzcvMjAyNggAAAAKMTIvMzEvMjAyMwkAAAABMM9YXiGbfN4IDLSkeKN83gg9Q0lRLk5ZU0U6SUJNLklRX1RPVEFMX0RFQlRfTk9OX0NVUlJFTlQuOTk4LjA3LzAzLzIwMjYuLi5VU0QuSAEAAADe</t>
  </si>
  <si>
    <t>tgEAAgAAAAU1MjY4OQEIAAAABQAAAAExAQAAAAstMTkwNDg2MDc0NAMAAAADMTYwAgAAAAUyNTIyNAQAAAABMAcAAAAIMy83LzIwMjYIAAAACjEyLzMxLzIwMjMJAAAAATDHU1ohm3zeCENHqnijfN4ILkNJUS5OWVNFOklCTS5JUV9TVF9ERUJULjk5OC4wNy8wMy8yMDI2Li4uVVNELkgBAAAA3rYBAAIAAAABMQEIAAAABQAAAAExAQAAAAstMTkwNDg2MDc0NAMAAAADMTYwAgAAAAQxMDQ2BAAAAAEwBwAAAAgzLzcvMjAyNggAAAAKMTIvMzEvMjAyMwkAAAABMM9YXiGbfN4IUlKQeKN83ggtQ0lRLk5ZU0U6SUJNLklRX0NPTU1PTi45OTguMDcvMDMvMjAyNi4uLlVTRC5IAQAAAN62AQACAAAABTU5NjQzAQgAAAAFAAAAATEBAAAACy0xOTA0ODYwNzQ0AwAAAAMxNjACAAAABDExMDMEAAAAATAHAAAACDMvNy8yMDI2CAAAAAoxMi8zMS8yMDIzCQAAAAEwzAJaIZt83gjgKaB4o3zeCD9DSVEuTllTRTpJQk0uSVFfT1BFUkFUSU5HX0xFQVNFX1BBWU1FTlRTLjk5OC4wNy8wMy8yMDI2Li4uVVNELkgBAAAA3rYBAAMAAAAAAPsdXiGbfN4IhUGieKN83gg4Q0lRLk5ZU0U6SUJNLklRX1RPVEFMX0RFQlRfUkVQQUlELjk5OC4wNy8wMy8yMDI2Li4uVVNELkgBAAAA3rYBAAIAAAAFLTUwODkBCAAAAAUAAAABMQEAAAALLTE5MDQ4NjA3NDQDAAAAAzE2MAIAAAAEMjE2NgQAAAABMAcAAAAIMy83LzIwMjYIAAAACjEyLzMx</t>
  </si>
  <si>
    <t>LzIwMjMJAAAAATCkNochm3zeCMU9q3ijfN4INENJUS5OWVNFOklCTS5JUV9DT01NT05fRElWX0NGLjk5OC4wNy8wMy8yMDI2Li4uVVNELkgBAAAA3rYBAAIAAAAFLTYwNDABCAAAAAUAAAABMQEAAAALLTE5MDQ4NjA3NDQDAAAAAzE2MAIAAAAEMjA3NAQAAAABMAcAAAAIMy83LzIwMjYIAAAACjEyLzMxLzIwMjMJAAAAATDwXYchm3zeCPmmlXijfN4ILENJUS5OWVNFOklCTS5JUV9BUl9MVC45OTguMDcvMDMvMjAyNi4uLlVTRC5IAQAAAN62AQADAAAAAADPWF4hm3zeCHsNqXijfN4IMUNJUS5OWVNFOklCTS5JUV9OSV9DT01QQU5ZLjk5OC4wNy8wMy8yMDI2Li4uVVNELkgBAAAA3rYBAAIAAAAENzUwMgEIAAAABQAAAAExAQAAAAstMTkwNDg2MDc0NAMAAAADMTYwAgAAAAU0MTU3MQQAAAABMAcAAAAIMy83LzIwMjYIAAAACjEyLzMxLzIwMjMJAAAAATBTSWYjm3zeCDWDwXijfN4IP0NJUS5OWVNFOklCTS5JUV9PVEhFUl9OT05fT1BFUl9FWFBfU1VQUEwuOTk4LjA3LzAzLzIwMjYuLi5VU0QuSAEAAADetgEAAgAAAAMyMzYBCAAAAAUAAAABMQEAAAALLTE5MDQ4NjA3NDQDAAAAAzE2MAIAAAACODUEAAAAATAHAAAACDMvNy8yMDI2CAAAAAoxMi8zMS8yMDIzCQAAAAEwU0lmI5t83gi118V4o3zeCDRDSVEuTllTRTpJQk0uSVFfRUJJVF9FWENMX1NCQy45OTguMDcvMDMvMjAyNi4uLlVTRC5IAQAAAN62AQAC</t>
  </si>
  <si>
    <t>AAAABTEwNTU1AQgAAAAFAAAAATEBAAAACy0xOTA0ODYwNzQ0AwAAAAMxNjACAAAABTI0MTM0BAAAAAEwBwAAAAgzLzcvMjAyNggAAAAKMTIvMzEvMjAyMwkAAAABMJDxLyKbfN4ILVzBeKN83ggrQ0lRLk5ZU0U6SUJNLklRX0NPR1MuOTk4LjA3LzAzLzIwMjYuLi5VU0QuSAEAAADetgEAAgAAAAUyNzE3OAEIAAAABQAAAAExAQAAAAstMTkwNDg2MDc0NAMAAAADMTYwAgAAAAIzNAQAAAABMAcAAAAIMy83LzIwMjYIAAAACjEyLzMxLzIwMjMJAAAAATBNFWYjm3zeCFCJv3ijfN4IL0NJUS5OWVNFOklCTS5JUV9FQlRfRVhDTC45OTguMDcvMDMvMjAyNi4uLlVTRC5IAQAAAN62AQACAAAABDg2NTEBCAAAAAUAAAABMQEAAAALLTE5MDQ4NjA3NDQDAAAAAzE2MAIAAAABNAQAAAABMAcAAAAIMy83LzIwMjYIAAAACjEyLzMxLzIwMjMJAAAAATBTSWYjm3zeCJ+TwHijfN4IOkNJUS5OWVNFOklCTS5JUV9DVVJSX0RPTUVTVElDX1RBWEVTLjk5OC4wNy8wMy8yMDI2Li4uVVNELkgBAAAA3rYBAAIAAAADNjg3AQgAAAAFAAAAATEBAAAACy0xOTA0ODYwNzQ0AwAAAAMxNjACAAAABDMwMjcEAAAAATAHAAAACDMvNy8yMDI2CAAAAAoxMi8zMS8yMDIzCQAAAAEwJkAwIpt83gg77rN4o3zeCDtDSVEuTllTRTpJQk0uSVFfQ0FQSVRBTElaRURfSU5URVJFU1QuOTk4LjA3LzAzLzIwMjYuLi5VU0QuSAEAAADetgEAAgAAAAE5</t>
  </si>
  <si>
    <t>AQgAAAAFAAAAATEBAAAACy0xOTA0ODYwNzQ0AwAAAAMxNjACAAAABDMwMzIEAAAAATAHAAAACDMvNy8yMDI2CAAAAAoxMi8zMS8yMDIzCQAAAAEwJkAwIpt83gjJ+654o3zeCD1DSVEuTllTRTpJQk0uSVFfTElBQklMSVRJRVNfRkFJUl9WQUxVRS45OTcuMDcvMDMvMjAyNi4uLlVTRC5IAQAAAN62AQACAAAABTQzNTQ4AF7KAyGbfN4IuI2neKN83gg1Q0lRLk5ZU0U6SUJNLklRX0FTU0VUU19MRVZFTF8yLjk5Ny4wNy8wMy8yMDI2Li4uVVNELkgBAAAA3rYBAAIAAAAENDg0MgCgtgMhm3zeCArOlXijfN4INUNJUS5OWVNFOklCTS5JUV9PVEhFUl9DQV9TVVBQTC45OTcuMDcvMDMvMjAyNi4uLlVTRC5IAQAAAN62AQACAAAABDEzNzcBCAAAAAUAAAABMQEAAAALLTE5NTgyODEwOTYDAAAAAzE2MAIAAAAEMTA1NQQAAAABMAcAAAAIMy83LzIwMjYIAAAACjEyLzMxLzIwMjIJAAAAATD7HV4hm3zeCOVVm3ijfN4IN0NJUS5OWVNFOklCTS5JUV9TVE9DS19CQVNFRF9DT01QLjk5Ny4wNy8wMy8yMDI2Li4uVVNELkgBAAAA3rYBAAIAAAADNzM4ALH4hiGbfN4IZ1rCeKN83ggsQ0lRLk5ZU0U6SUJNLklRX0NBUEVYLjk5Ny4wNy8wMy8yMDI2Li4uVVNELkgBAAAA3rYBAAIAAAAFLTEzNDYBCAAAAAUAAAABMQEAAAALLTE5NTgyODEwOTYDAAAAAzE2MAIAAAAEMjAyMQQAAAABMAcAAAAIMy83LzIwMjYIAAAACjEyLzMx</t>
  </si>
  <si>
    <t>LzIwMjIJAAAAATCkNochm3zeCFN5oXijfN4INUNJUS5OWVNFOklCTS5JUV9CQVNJQ19FUFNfRVhDTC45OTcuMDcvMDMvMjAyNi4uLlVTRC5IAQAAAN62AQACAAAACDEuOTc0MTU2AQgAAAAFAAAAATEBAAAACy0xOTU4MjgxMDk2AwAAAAMxNjACAAAABDMwNjQEAAAAATAHAAAACDMvNy8yMDI2CAAAAAoxMi8zMS8yMDIyCQAAAAEwqHBmI5t83ggVMMF4o3zeCDFDSVEuTllTRTpJQk0uSVFfSU5DX0VRVUlUWS45OTcuMDcvMDMvMjAyNi4uLlVTRC5IAQAAAN62AQADAAAAAABTSWYjm3zeCD/yw3ijfN4INUNJUS5OWVNFOklCTS5JUV9TVE9DS19CQVNFRF9TTS45OTcuMDcvMDMvMjAyNi4uLlVTRC5IAQAAAN62AQADAAAAAAAkjjAim3zeCMmjoXijfN4IPkNJUS5OWVNFOklCTS5JUV9FWENJU0VfVEFYRVNfSU5DTF9TQUxFUy45OTcuMDcvMDMvMjAyNi4uLlVTRC5IAQAAAN62AQADAAAAAAAmQDAim3zeCMZvx3ijfN4IPkNJUS5OWVNFOklCTS5JUV9MRUFTRV9BREpVU1RNRU5UX0VCSVREQS45OTcuMDcvMDMvMjAyNi4uLlVTRC5IAQAAAN62AQACAAAABDEyNDcAq5dmI5t83ghKxL94o3zeCDpDSVEuTllTRTpJQk0uSVFfT1RIRVJfVU5VU1VBTF9TVVBQTC45OTcuMDcvMDMvMjAyNi4uLlVTRC5IAQAAAN62AQACAAAABS01ODk0AQgAAAAFAAAAATEBAAAACy0xOTU4MjgxMDk2AwAAAAMxNjACAAAAAjg3BAAAAAEw</t>
  </si>
  <si>
    <t>BwAAAAgzLzcvMjAyNggAAAAKMTIvMzEvMjAyMgkAAAABMFNJZiObfN4IGDG4eKN83ggyQ0lRLk5ZU0U6SUJNLklRX0lOVF9JTlZfSU5DLjk5Ny4wNy8wMy8yMDI2Li4uVVNELkgBAAAA3rYBAAMAAAAAAE0VZiObfN4IbGfEeKN83gg2Q0lRLk5ZU0U6SUJNLklRX0ZJTl9ESVZfSU5UX0VYUC45OTcuMDcvMDMvMjAyNi4uLlVTRC5IAQAAAN62AQADAAAAAABNFWYjm3zeCL4JuHijfN4IM0NJUS5OWVNFOklCTS5JUV9MRUdBTF9TRVRUTEUuOTk3LjA3LzAzLzIwMjYuLi5VU0QuSAEAAADetgEAAwAAAAAAU0lmI5t83gj5ubt4o3zeCDdDSVEuTllTRTpJQk0uSVFfTkVUX0lOVEVSRVNUX0VYUC45OTcuMDcvMDMvMjAyNi4uLlVTRC5IAQAAAN62AQACAAAABS0xMDU0AQgAAAAFAAAAATEBAAAACy0xOTU4MjgxMDk2AwAAAAMxNjACAAAAAzM2OAQAAAABMAcAAAAIMy83LzIwMjYIAAAACjEyLzMxLzIwMjIJAAAAATBTSWYjm3zeCGeSuXijfN4IQENJUS5OWVNFOklCTS5JUV9HV19JTlRBTl9BTU9SVF9QQVJUSUFMX0NGLjk5Ny4wNy8wMy8yMDI2Li4uVVNELkgBAAAA3rYBAAMAAAAAAPBdhyGbfN4I9JaqeKN83ggwQ0lRLk5ZU0U6SUJNLklRX1RPVEFMX0NBUC45OTguMDcvMDMvMjAyNi4uLlVTRC5IAQAAAN62AQACAAAABTgyNTQ4AQgAAAAFAAAAATEBAAAACy0xOTA0ODYwNzQ0AwAAAAMxNjACAAAABDQxNzUEAAAA</t>
  </si>
  <si>
    <t>ATAHAAAACDMvNy8yMDI2CAAAAAoxMi8zMS8yMDIzCQAAAAEwu2daIZt83giWHJp4o3zeCDJDSVEuTllTRTpJQk0uSVFfUFJFRl9JU1NVRUQuOTk4LjA3LzAzLzIwMjYuLi5VU0QuSAEAAADetgEAAwAAAAAA8F2HIZt83gj5ppV4o3zeCC5DSVEuTllTRTpJQk0uSVFfUEVSSU9ETEVOR1RIX0NGLjk5OC4wNy8wMy8yMDI2AQAAAN62AQABAAAAAjEyAPBdhyGbfN4I33+VeKN83gg1Q0lRLk5ZU0U6SUJNLklRX1NUT0NLX0JBU0VEX0FULjk5OC4wNy8wMy8yMDI2Li4uVVNELkgBAAAA3rYBAAMAAAAAALH4hiGbfN4IvMmmeKN83ggrQ0lRLk5ZU0U6SUJNLklRX0lQUkQuOTk4LjA3LzAzLzIwMjYuLi5VU0QuSAEAAADetgEAAwAAAAAAU0lmI5t83gjwkrt4o3zeCDFDSVEuTllTRTpJQk0uSVFfSU1QQUlSX09JTC45OTguMDcvMDMvMjAyNi4uLlVTRC5IAQAAAN62AQADAAAAAABNFWYjm3zeCF9AxHijfN4IOENJUS5OWVNFOklCTS5JUV9GRUVTX09USEVSX0lOQ09NRS45OTguMDcvMDMvMjAyNi4uLlVTRC5IAQAAAN62AQADAAAAAADXGDAim3zeCNCWx3ijfN4ILkNJUS5OWVNFOklCTS5JUV9OSV8zWVJfQU5OX0NBR1IuOTk3LjA3LzAzLzIwMjYBAAAA3rYBAAIAAAAHLTQ0LjE5NQEIAAAABQAAAAExAQAAAAstMTk1ODI4MTA5NgMAAAADMTYwAgAAAAQ0MjI1BAAAAAEwBwAAAAgzLzcvMjAyNggAAAAKMTIvMzEvMjAy</t>
  </si>
  <si>
    <t>MgkAAAABMKCm2R+bfN4IGHqNeKN83ggwQ0lRLk5ZU0U6SUJNLklRX0ZJWEVEX0FTU0VUX1RVUk5TLjk5Ny4wNy8wMy8yMDI2AQAAAN62AQACAAAACDcuMDY3OTU4AQgAAAAFAAAAATEBAAAACy0xOTU4MjgxMDk2AwAAAAMxNjACAAAABDQwNjYEAAAAATAHAAAACDMvNy8yMDI2CAAAAAoxMi8zMS8yMDIyCQAAAAEwhUTZH5t83giIy414o3zeCDVDSVEuTllTRTpJQk0uSVFfQ0hBTkdFX0RFRl9UQVguOTk3LjA3LzAzLzIwMjYuLi5VU0QuSAEAAADetgEAAwAAAAAApDaHIZt83gikrq14o3zeCDZDSVEuTllTRTpJQk0uSVFfTkVUX1dPUktJTkdfQ0FQLjk5Ny4wNy8wMy8yMDI2Li4uVVNELkgBAAAA3rYBAAIAAAAFLTU0OTEBCAAAAAUAAAABMQEAAAALLTE5NTgyODEwOTYDAAAAAzE2MAIAAAAEMTMxMQQAAAABMAcAAAAIMy83LzIwMjYIAAAACjEyLzMxLzIwMjIJAAAAATC7Z1ohm3zeCHyetHijfN4ILENJUS5OWVNFOklCTS5JUV9FQklUQS45OTcuMDcvMDMvMjAyNi4uLlVTRC5IAQAAAN62AQACAAAABDkyNjgBCAAAAAUAAAABMQEAAAALLTE5NTgyODEwOTYDAAAAAzE2MAIAAAAGMTAwNjg5BAAAAAEwBwAAAAgzLzcvMjAyNggAAAAKMTIvMzEvMjAyMgkAAAABMJDxLyKbfN4I6Ue6eKN83gg1Q0lRLk5ZU0U6SUJNLklRX0dXX0lOVEFOX0FNT1JULjk5Ny4wNy8wMy8yMDI2Li4uVVNELkgBAAAA3rYBAAMAAAAA</t>
  </si>
  <si>
    <t>AE0VZiObfN4IGVi4eKN83gg7Q0lRLk5ZU0U6SUJNLklRX01JTk9SSVRZX0lOVEVSRVNUX0lTLjk5Ny4wNy8wMy8yMDI2Li4uVVNELkgBAAAA3rYBAAMAAAAAAFNJZiObfN4I0TG3eKN83ghCQ0lRLk5ZU0U6SUJNLklRX0RFUklWQVRJVkVfTElBQl9OT05fQ1VSUkVOVC45OTcuMDcvMDMvMjAyNi4uLlVTRC5IAQAAAN62AQACAAAAAzQ4OAEIAAAABQAAAAExAQAAAAstMTk1ODI4MTA5NgMAAAADMTYwAgAAAAU0MDQxOQQAAAABMAcAAAAIMy83LzIwMjYIAAAACjEyLzMxLzIwMjIJAAAAATB18QMhm3zeCHWPknijfN4IM0NJUS5OWVNFOklCTS5JUV9UT1RBTF9FUVVJVFkuOTk3LjA3LzAzLzIwMjYuLi5VU0QuSAEAAADetgEAAgAAAAUyMjAyMQEIAAAABQAAAAExAQAAAAstMTk1ODI4MTA5NgMAAAADMTYwAgAAAAQxMjc1BAAAAAEwBwAAAAgzLzcvMjAyNggAAAAKMTIvMzEvMjAyMgkAAAABMMwCWiGbfN4Ixo62eKN83ggwQ0lRLk5ZU0U6SUJNLklRX1RPVEFMX0RFQlRfRVFVSVRZLjk5OC4wNy8wMy8yMDI2AQAAAN62AQACAAAACDI2NS4wNDY2AQgAAAAFAAAAATEBAAAACy0xOTA0ODYwNzQ0AwAAAAMxNjACAAAABDQwMzQEAAAAATAHAAAACDMvNy8yMDI2CAAAAAoxMi8zMS8yMDIzCQAAAAEwzWvZH5t83gjL8Ix4o3zeCC9DSVEuTllTRTpJQk0uSVFfRVBTXzNZUl9BTk5fQ0FHUi45OTguMDcvMDMvMjAyNgEA</t>
  </si>
  <si>
    <t>AADetgEAAgAAAAcyMi45NjUyAQgAAAAFAAAAATEBAAAACy0xOTA0ODYwNzQ0AwAAAAMxNjACAAAABDQyMjYEAAAAATAHAAAACDMvNy8yMDI2CAAAAAoxMi8zMS8yMDIzCQAAAAEwoKbZH5t83gg3yYd4o3zeCDRDSVEuTllTRTpJQk0uSVFfTkVUX0RFQlRfRUJJVERBX0NBUEVYLjk5OC4wNy8wMy8yMDI2AQAAAN62AQACAAAACDMuNzc4NzcxAQgAAAAFAAAAATEBAAAACy0xOTA0ODYwNzQ0AwAAAAMxNjACAAAABTIzMzE0BAAAAAEwBwAAAAgzLzcvMjAyNggAAAAKMTIvMzEvMjAyMwkAAAABMM1r2R+bfN4Ix8mMeKN83ggxQ0lRLk5ZU0U6SUJNLklRX1RPVEFMX0RFQlRfQ0FQSVRBTC45OTguMDcvMDMvMjAyNgEAAADetgEAAgAAAAc3Mi42MDYyAQgAAAAFAAAAATEBAAAACy0xOTA0ODYwNzQ0AwAAAAMxNjACAAAABDQxODYEAAAAATAHAAAACDMvNy8yMDI2CAAAAAoxMi8zMS8yMDIzCQAAAAEwzWvZH5t83gib8Id4o3zeCEBDSVEuTllTRTpJQk0uSVFfREVSSVZBVElWRV9UUkFESU5HX0FTU0VUUy45OTguMDcvMDMvMjAyNi4uLlVTRC5IAQAAAN62AQADAAAAAAB18QMhm3zeCA0sjXijfN4IPENJUS5OWVNFOklCTS5JUV9BRFZBTkNFU19GT1JfU1VQUExJRVMuOTk4LjA3LzAzLzIwMjYuLi5VU0QuSAEAAADetgEAAwAAAAAAdfEDIZt83ggNLI14o3zeCDpDSVEuTllTRTpJQk0uSVFfSU5URVJDT01QQU5ZX05P</t>
  </si>
  <si>
    <t>Tl9DQS45OTguMDcvMDMvMjAyNi4uLlVTRC5IAQAAAN62AQADAAAAAAB18QMhm3zeCP/NmXijfN4IP0NJUS5OWVNFOklCTS5JUV9GSU5BTkNFX0xFQVNFU19MT05HX1RFUk0uOTk4LjA3LzAzLzIwMjYuLi5VU0QuSAEAAADetgEAAgAAAAMzNzkBCAAAAAUAAAABMQEAAAALLTE5MDQ4NjA3NDQDAAAAAzE2MAIAAAAFNDg5OTEEAAAAATAHAAAACDMvNy8yMDI2CAAAAAoxMi8zMS8yMDIzCQAAAAEwzAJaIZt83giEYK14o3zeCDVDSVEuTllTRTpJQk0uSVFfT1RIRVJfQ0FfU1VQUEwuOTk4LjA3LzAzLzIwMjYuLi5VU0QuSAEAAADetgEAAgAAAAQxMzEzAQgAAAAFAAAAATEBAAAACy0xOTA0ODYwNzQ0AwAAAAMxNjACAAAABDEwNTUEAAAAATAHAAAACDMvNy8yMDI2CAAAAAoxMi8zMS8yMDIzCQAAAAEw+x1eIZt83ggRtad4o3zeCDRDSVEuTllTRTpJQk0uSVFfVU5FQVJOX1JFVl9MVC45OTguMDcvMDMvMjAyNi4uLlVTRC5IAQAAAN62AQACAAAABDM1MzMBCAAAAAUAAAABMQEAAAALLTE5MDQ4NjA3NDQDAAAAAzE2MAIAAAAEMTI1NgQAAAABMAcAAAAIMy83LzIwMjYIAAAACjEyLzMxLzIwMjMJAAAAATAagF4hm3zeCN6/lnijfN4INkNJUS5OWVNFOklCTS5JUV9SRVNUUklDVEVEX0NBU0guOTk4LjA3LzAzLzIwMjYuLi5VU0QuSAEAAADetgEAAgAAAAIyMQEIAAAABQAAAAExAQAAAAstMTkwNDg2MDc0NAMAAAAD</t>
  </si>
  <si>
    <t>MTYwAgAAAAQxMTA0BAAAAAEwBwAAAAgzLzcvMjAyNggAAAAKMTIvMzEvMjAyMwkAAAABMPsdXiGbfN4IQmSfeKN83gg5Q0lRLk5ZU0U6SUJNLklRX0ZJTl9ESVZfQ0FTSF9FUVVJVi45OTguMDcvMDMvMjAyNi4uLlVTRC5IAQAAAN62AQADAAAAAABeygMhm3zeCA0sjXijfN4IPENJUS5OWVNFOklCTS5JUV9UT1RBTF9PVVRTVEFORElOR19GSUxJTkdfREFURS45OTguMDcvMDMvMjAyNgEAAADetgEAAgAAAAo5MTYuNzQ0ODQ4AQQAAAAFAAAAATUBAAAACy0xOTA0ODYwNzQ0AgAAAAUyNDE1MwYAAAABMLU9WiGbfN4IdJeXeKN83ggpQ0lRLk5ZU0U6SUJNLklRX1JFLjk5OC4wNy8wMy8yMDI2Li4uVVNELkgBAAAA3rYBAAIAAAAGMTUxMjc2AQgAAAAFAAAAATEBAAAACy0xOTA0ODYwNzQ0AwAAAAMxNjACAAAABDEyMjIEAAAAATAHAAAACDMvNy8yMDI2CAAAAAoxMi8zMS8yMDIzCQAAAAEwzAJaIZt83ggJ7554o3zeCCtDSVEuTllTRTpJQk0uSVFfTlBQRS45OTguMDcvMDMvMjAyNi4uLlVTRC5IAQAAAN62AQACAAAABDg3MjEBCAAAAAUAAAABMQEAAAALLTE5MDQ4NjA3NDQDAAAAAzE2MAIAAAAEMTAwNAQAAAABMAcAAAAIMy83LzIwMjYIAAAACjEyLzMxLzIwMjMJAAAAATD7HV4hm3zeCIFlpXijfN4IMUNJUS5OWVNFOklCTS5JUV9ORVRfQ0hBTkdFLjk5OC4wNy8wMy8yMDI2Li4uVVNELkgBAAAA3rYBAAIA</t>
  </si>
  <si>
    <t>AAAENTEwMQEIAAAABQAAAAExAQAAAAstMTkwNDg2MDc0NAMAAAADMTYwAgAAAAQyMDkzBAAAAAEwBwAAAAgzLzcvMjAyNggAAAAKMTIvMzEvMjAyMwkAAAABMPBdhyGbfN4IuI2neKN83gg1Q0lRLk5ZU0U6SUJNLklRX0dXX0lOVEFOX0FNT1JULjk5OC4wNy8wMy8yMDI2Li4uVVNELkgBAAAA3rYBAAMAAAAAAE0VZiObfN4ICva3eKN83gg8Q0lRLk5ZU0U6SUJNLklRX0lNUFVUX09QRVJfTEVBU0VfREVQUi45OTguMDcvMDMvMjAyNi4uLlVTRC5IAQAAAN62AQACAAAACjk5OC44NDAwMzIBCAAAAAUAAAABMQEAAAALLTE5MDQ4NjA3NDQDAAAAAzE2MAIAAAAFMjE2NzMEAAAAATAHAAAACDMvNy8yMDI2CAAAAAoxMi8zMS8yMDIzCQAAAAEwJI4wIpt83gjN8KZ4o3zeCDZDSVEuTllTRTpJQk0uSVFfT1RIRVJfUkVWX1NVUFBMLjk5OC4wNy8wMy8yMDI2Li4uVVNELkgBAAAA3rYBAAMAAAAAAE0VZiObfN4INeK4eKN83ggvQ0lRLk5ZU0U6SUJNLklRX0VQU19OT1JNLjk5OC4wNy8wMy8yMDI2Li4uVVNELkgBAAAA3rYBAAIAAAAINS45MzM3MjgBCAAAAAUAAAABMQEAAAALLTE5MDQ4NjA3NDQDAAAAAzE2MAIAAAAENDM3OQQAAAABMAcAAAAIMy83LzIwMjYIAAAACjEyLzMxLzIwMjMJAAAAATCocGYjm3zeCJRru3ijfN4IKUNJUS5OWVNFOklCTS5JUV9TQU1FX1NUT1JFLjk5OC4wNy8wMy8yMDI2AQAAAN62AQAD</t>
  </si>
  <si>
    <t>AAAAAADXGDAim3zeCDOQw3ijfN4IMkNJUS5OWVNFOklCTS5JUV9SRVNUUlVDVFVSRS45OTguMDcvMDMvMjAyNi4uLlVTRC5IAQAAAN62AQADAAAAAABTSWYjm3zeCH6OxHijfN4IM0NJUS5OWVNFOklCTS5JUV9JTlRFUkVTVF9FWFAuOTk4LjA3LzAzLzIwMjYuLi5VU0QuSAEAAADetgEAAgAAAAUtMTYwNwEIAAAABQAAAAExAQAAAAstMTkwNDg2MDc0NAMAAAADMTYwAgAAAAI4MgQAAAABMAcAAAAIMy83LzIwMjYIAAAACjEyLzMxLzIwMjMJAAAAATBTSWYjm3zeCGFhxnijfN4IPENJUS5OWVNFOklCTS5JUV9UT1RBTF9SRVZfQVNfUkVQT1JURUQuOTk4LjA3LzAzLzIwMjYuLi5VU0QuSAEAAADetgEAAgAAAAU2MTg2MAEIAAAABQAAAAExAQAAAAstMTkwNDg2MDc0NAMAAAADMTYwAgAAAAMzMzkEAAAAATAHAAAACDMvNy8yMDI2CAAAAAoxMi8zMS8yMDIzCQAAAAEw1xgwIpt83gjcvrl4o3zeCDJDSVEuTllTRTpJQk0uSVFfR0FJTl9JTlZFU1QuOTk4LjA3LzAzLzIwMjYuLi5VU0QuSAEAAADetgEAAgAAAAIzOQEIAAAABQAAAAExAQAAAAstMTkwNDg2MDc0NAMAAAADMTYwAgAAAAI2MgQAAAABMAcAAAAIMy83LzIwMjYIAAAACjEyLzMxLzIwMjMJAAAAATBTSWYjm3zeCD/yw3ijfN4IS0NJUS5OWVNFOklCTS5JUV9ESVNUUklCVVRBQkxFX0NBU0hfUEVSX1NIQVJFX0RJTFVURUQuOTk4LjA3LzAzLzIwMjYu</t>
  </si>
  <si>
    <t>Li5VU0QuSAEAAADetgEAAwAAAAAAqHBmI5t83gg1g8F4o3zeCC1DSVEuTllTRTpJQk0uSVFfUkVUVVJOX0NBUElUQUwuOTk3LjA3LzAzLzIwMjYBAAAA3rYBAAIAAAAGNi4yNjA0AQgAAAAFAAAAATEBAAAACy0xOTU4MjgxMDk2AwAAAAMxNjACAAAABDQzNjMEAAAAATAHAAAACDMvNy8yMDI2CAAAAAoxMi8zMS8yMDIyCQAAAAEwEz/7H5t83gg1PZ94o3zeCDZDSVEuTllTRTpJQk0uSVFfT1RIRVJfQ0FfU1VQUEwuMTAwMC4wNy8wMy8yMDI2Li4uVVNELkgBAAAA3rYBAAIAAAAEMTMxNgEIAAAABQAAAAExAQAAAAstMTkwNDg2MDc0MAMAAAADMTYwAgAAAAQxMDU1BAAAAAEwBwAAAAgzLzcvMjAyNggAAAAKMTIvMzEvMjAyNQkAAAABMPsdXiGbfN4IA022eKN83ggzQ0lRLk5ZU0U6SUJNLklRX01BSU5UX0NBUEVYLjEwMDAuMDcvMDMvMjAyNi4uLlVTRC5IAQAAAN62AQADAAAAAAD7HV4hm3zeCNW1o3ijfN4IOENJUS5OWVNFOklCTS5JUV9GSU5fRElWX1NUX0lOVkVTVC45OTcuMDcvMDMvMjAyNi4uLlVTRC5IAQAAAN62AQADAAAAAABeygMhm3zeCMMFknijfN4IPkNJUS5OWVNFOklCTS5JUV9FTVBMT1lFRVNfVU5ERVJfVU5JT05fQ09OVFJBQ1RTLjk5Ny4wNy8wMy8yMDI2AQAAAN62AQADAAAAAABeygMhm3zeCDZTmHijfN4IMkNJUS5OWVNFOklCTS5JUV9XT1JLSU5HX0NBUC45OTcuMDcvMDMvMjAyNi4u</t>
  </si>
  <si>
    <t>LlVTRC5IAQAAAN62AQACAAAABS0yMzg3AQgAAAAFAAAAATEBAAAACy0xOTU4MjgxMDk2AwAAAAMxNjACAAAABDQxNjUEAAAAATAHAAAACDMvNy8yMDI2CAAAAAoxMi8zMS8yMDIyCQAAAAEwu2daIZt83ggl2ZN4o3zeCDlDSVEuTllTRTpJQk0uSVFfR1JPU1NfSU5UQU5fQVNTRVRTLjk5Ny4wNy8wMy8yMDI2Li4uVVNELkgBAAAA3rYBAAIAAAAFMTU5MzgBCAAAAAUAAAABMQEAAAALLTE5NTgyODEwOTYDAAAAAzE2MAIAAAAFMjQyOTMEAAAAATAHAAAACDMvNy8yMDI2CAAAAAoxMi8zMS8yMDIyCQAAAAEwdfEDIZt83gjAKpF4o3zeCDRDSVEuTllTRTpJQk0uSVFfT1RIRVJfTElBQl9MVC45OTcuMDcvMDMvMjAyNi4uLlVTRC5IAQAAAN62AQACAAAABDk5NTEBCAAAAAUAAAABMQEAAAALLTE5NTgyODEwOTYDAAAAAzE2MAIAAAAEMTA2MgQAAAABMAcAAAAIMy83LzIwMjYIAAAACjEyLzMxLzIwMjIJAAAAATDMAlohm3zeCMCOo3ijfN4INUNJUS5OWVNFOklCTS5JUV9DUkVESVRfTE9TU19DRi45OTcuMDcvMDMvMjAyNi4uLlVTRC5IAQAAAN62AQADAAAAAADTH4chm3zeCIRgrXijfN4IQkNJUS5OWVNFOklCTS5JUV9GSU5fRElWX01JTk9SSVRZX0lOVF9SRURFRU0uOTk3LjA3LzAzLzIwMjYuLi5VU0QuSAEAAADetgEAAwAAAAAAu2daIZt83ggRnpN4o3zeCDVDSVEuTllTRTpJQk0uSVFfQ0FTSF9TVF9JTlZF</t>
  </si>
  <si>
    <t>U1QuOTk3LjA3LzAzLzIwMjYuLi5VU0QuSAEAAADetgEAAgAAAAQ4NzM4AQgAAAAFAAAAATEBAAAACy0xOTU4MjgxMDk2AwAAAAMxNjACAAAABDEwMDIEAAAAATAHAAAACDMvNy8yMDI2CAAAAAoxMi8zMS8yMDIyCQAAAAEw+x1eIZt83ggf75Z4o3zeCDpDSVEuTllTRTpJQk0uSVFfVE9UQUxfQ09NTU9OX0VRVUlUWS45OTcuMDcvMDMvMjAyNi4uLlVTRC5IAQAAAN62AQACAAAABTIxOTQ0AQgAAAAFAAAAATEBAAAACy0xOTU4MjgxMDk2AwAAAAMxNjACAAAABDEwMDYEAAAAATAHAAAACDMvNy8yMDI2CAAAAAoxMi8zMS8yMDIyCQAAAAEwzAJaIZt83gihapp4o3zeCDtDSVEuTllTRTpJQk0uSVFfRklOX0RJVl9MSUFCX0NVUlJFTlQuOTk3LjA3LzAzLzIwMjYuLi5VU0QuSAEAAADetgEAAwAAAAAAz1heIZt83gh1j5J4o3zeCDtDSVEuTllTRTpJQk0uSVFfQ0hBTkdFX0RFRl9UQVhfVE9UQUwuOTk3LjA3LzAzLzIwMjYuLi5VU0QuSAEAAADetgEAAgAAAAUtMjcyNgEIAAAABQAAAAExAQAAAAstMTk1ODI4MTA5NgMAAAADMTYwAgAAAAUzMDkyNAQAAAABMAcAAAAIMy83LzIwMjYIAAAACjEyLzMxLzIwMjIJAAAAATDm9l0hm3zeCCHcp3ijfN4IOENJUS5OWVNFOklCTS5JUV9DQVNIX0lOVEVSRVNUX05FVC45OTcuMDcvMDMvMjAyNi4uLlVTRC5IAQAAAN62AQADAAAAAADm9l0hm3zeCJNoonijfN4INUNJUS5O</t>
  </si>
  <si>
    <t>WVNFOklCTS5JUV9HQUlOX0lOVkVTVF9DRi45OTcuMDcvMDMvMjAyNi4uLlVTRC5IAQAAAN62AQADAAAAAADTH4chm3zeCF18onijfN4IPENJUS5OWVNFOklCTS5JUV9JTVBVVF9PUEVSX0xFQVNFX0RFUFIuOTk3LjA3LzAzLzIwMjYuLi5VU0QuSAEAAADetgEAAgAAAAsxMDIzLjgxNjkyOAEIAAAABQAAAAExAQAAAAstMTk1ODI4MTA5NgMAAAADMTYwAgAAAAUyMTY3MwQAAAABMAcAAAAIMy83LzIwMjYIAAAACjEyLzMxLzIwMjIJAAAAATAkjjAim3zeCMn7rnijfN4IK0NJUS5OWVNFOklCTS5JUV9FQklULjk5Ny4wNy8wMy8yMDI2Li4uVVNELkgBAAAA3rYBAAIAAAAENzUyMQEIAAAABQAAAAExAQAAAAstMTk1ODI4MTA5NgMAAAADMTYwAgAAAAM0MDAEAAAAATAHAAAACDMvNy8yMDI2CAAAAAoxMi8zMS8yMDIyCQAAAAEwq5dmI5t83ghcAMV4o3zeCD9DSVEuTllTRTpJQk0uSVFfT1RIRVJfTk9OX09QRVJfRVhQX1NVUFBMLjk5Ny4wNy8wMy8yMDI2Li4uVVNELkgBAAAA3rYBAAIAAAADMTAzAQgAAAAFAAAAATEBAAAACy0xOTU4MjgxMDk2AwAAAAMxNjACAAAAAjg1BAAAAAEwBwAAAAgzLzcvMjAyNggAAAAKMTIvMzEvMjAyMgkAAAABMFNJZiObfN4ISTrGeKN83gg+Q0lRLk5ZU0U6SUJNLklRX0RFRkVSUkVEX0RPTUVTVElDX1RBWEVTLjk5Ny4wNy8wMy8yMDI2Li4uVVNELkgBAAAA3rYBAAIAAAAFLTMx</t>
  </si>
  <si>
    <t>MzEBCAAAAAUAAAABMQEAAAALLTE5NTgyODEwOTYDAAAAAzE2MAIAAAAEMzA1NAQAAAABMAcAAAAIMy83LzIwMjYIAAAACjEyLzMxLzIwMjIJAAAAATAmQDAim3zeCMZvx3ijfN4IM0NJUS5OWVNFOklCTS5JUV9PVEhFUl9FUVVJVFkuOTk4LjA3LzAzLzIwMjYuLi5VU0QuSAEAAADetgEAAgAAAAYtMTg3NjIBCAAAAAUAAAABMQEAAAALLTE5MDQ4NjA3NDQDAAAAAzE2MAIAAAAEMTAyOAQAAAABMAcAAAAIMy83LzIwMjYIAAAACjEyLzMxLzIwMjMJAAAAATDMAlohm3zeCBsrkHijfN4ILUNJUS5OWVNFOklCTS5JUV9NRVJHRVIuOTk4LjA3LzAzLzIwMjYuLi5VU0QuSAEAAADetgEAAwAAAAAAU0lmI5t83ggF4bt4o3zeCDJDSVEuTllTRTpJQk0uSVFfSU5TX0RJVl9FWFAuOTk4LjA3LzAzLzIwMjYuLi5VU0QuSAEAAADetgEAAwAAAAAATRVmI5t83ghQib94o3zeCC5DSVEuTllTRTpJQk0uSVFfSU5DX1RBWC45OTguMDcvMDMvMjAyNi4uLlVTRC5IAQAAAN62AQACAAAABDExNzYBCAAAAAUAAAABMQEAAAALLTE5MDQ4NjA3NDQDAAAAAzE2MAIAAAACNzUEAAAAATAHAAAACDMvNy8yMDI2CAAAAAoxMi8zMS8yMDIzCQAAAAEwU0lmI5t83gi4+bl4o3zeCDJDSVEuTllTRTpJQk0uSVFfQVJfVU5CSUxMRUQuOTk3LjA3LzAzLzIwMjYuLi5VU0QuSAEAAADetgEAAgAAAAQxMjUyAQgAAAAFAAAAATEBAAAACy0xOTU4</t>
  </si>
  <si>
    <t>MjgxMDk2AwAAAAMxNjACAAAABTQ1NDIwBAAAAAEwBwAAAAgzLzcvMjAyNggAAAAKMTIvMzEvMjAyMgkAAAABMLtnWiGbfN4IEC2ceKN83gg+Q0lRLk5ZU0U6SUJNLklRX01JTk9SSVRZX0lOVF9SRURFRU1fVE9ULjk5Ny4wNy8wMy8yMDI2Li4uVVNELkgBAAAA3rYBAAMAAAAAALtnWiGbfN4ILyCqeKN83ggyQ0lRLk5ZU0U6SUJNLklRX1BSRUZfUkVERUVNLjk5Ny4wNy8wMy8yMDI2Li4uVVNELkgBAAAA3rYBAAMAAAAAAMwCWiGbfN4IEGiSeKN83ggxQ0lRLk5ZU0U6SUJNLklRX1RPVEFMX0RFQlQuOTk3LjA3LzAzLzIwMjYuLi5VU0QuSAEAAADetgEAAgAAAAU1NDAxMwEIAAAABQAAAAExAQAAAAstMTk1ODI4MTA5NgMAAAADMTYwAgAAAAQ0MTczBAAAAAEwBwAAAAgzLzcvMjAyNggAAAAKMTIvMzEvMjAyMgkAAAABMMdTWiGbfN4IUlSceKN83gg0Q0lRLk5ZU0U6SUJNLklRX0NPTU1PTl9JU1NVRUQuOTk3LjA3LzAzLzIwMjYuLi5VU0QuSAEAAADetgEAAgAAAAMyNzkBCAAAAAUAAAABMQEAAAALLTE5NTgyODEwOTYDAAAAAzE2MAIAAAAEMjE2OQQAAAABMAcAAAAIMy83LzIwMjYIAAAACjEyLzMxLzIwMjIJAAAAATCkNochm3zeCJL/x3ijfN4IOUNJUS5OWVNFOklCTS5JUV9VTkVBUk5fUkVWX0NVUlJFTlQuOTk3LjA3LzAzLzIwMjYuLi5VU0QuSAEAAADetgEAAgAAAAUxMjAzMgEIAAAABQAAAAExAQAA</t>
  </si>
  <si>
    <t>AAstMTk1ODI4MTA5NgMAAAADMTYwAgAAAAQxMDc0BAAAAAEwBwAAAAgzLzcvMjAyNggAAAAKMTIvMzEvMjAyMgkAAAABMM9YXiGbfN4IBEqTeKN83gg7Q0lRLk5ZU0U6SUJNLklRX0NBU0hfSU5URVJFU1RfSU5WRVNULjk5Ny4wNy8wMy8yMDI2Li4uVVNELkgBAAAA3rYBAAMAAAAAAOb2XSGbfN4ITYufeKN83ggsQ0lRLk5ZU0U6SUJNLklRX0RPX0NGLjk5Ny4wNy8wMy8yMDI2Li4uVVNELkgBAAAA3rYBAAMAAAAAANMfhyGbfN4IMTy0eKN83gg1Q0lRLk5ZU0U6SUJNLklRX1RSQURJTkdfQVNTRVRTLjk5Ny4wNy8wMy8yMDI2Li4uVVNELkgBAAAA3rYBAAMAAAAAAPsdXiGbfN4IIBKteKN83gg8Q0lRLk5ZU0U6SUJNLklRX0xFQVNFSE9MRF9JTVBST1ZFTUVOVC45OTcuMDcvMDMvMjAyNi4uLlVTRC5IAQAAAN62AQADAAAAAAC7Z1ohm3zeCOnxoXijfN4IP0NJUS5OWVNFOklCTS5JUV9ORVRfREVCVF9FQklUREFfRVhDTF9PUEVSX0xFQVNFUy45OTguMDcvMDMvMjAyNgEAAADetgEAAgAAAAczLjc5MzI2AQgAAAAFAAAAATEBAAAACy0xOTA0ODYwNzQ0AwAAAAMxNjACAAAABTQ5MTc1BAAAAAEwBwAAAAgzLzcvMjAyNggAAAAKMTIvMzEvMjAyMwkAAAABMM1r2R+bfN4Im/CHeKN83ggwQ0lRLk5ZU0U6SUJNLklRX0VCSVRfM1lSX0FOTl9DQUdSLjk5OC4wNy8wMy8yMDI2AQAAAN62AQACAAAABzI2LjQyNzUB</t>
  </si>
  <si>
    <t>CAAAAAUAAAABMQEAAAALLTE5MDQ4NjA3NDQDAAAAAzE2MAIAAAAENDIyMwQAAAABMAcAAAAIMy83LzIwMjYIAAAACjEyLzMxLzIwMjMJAAAAATCgptkfm3zeCDfJh3ijfN4IMkNJUS5OWVNFOklCTS5JUV9FQklUREFfNVlSX0FOTl9DQUdSLjk5OC4wNy8wMy8yMDI2AQAAAN62AQACAAAABy03LjA4MzcBCAAAAAUAAAABMQEAAAALLTE5MDQ4NjA3NDQDAAAAAzE2MAIAAAAENDIzNQQAAAABMAcAAAAIMy83LzIwMjYIAAAACjEyLzMxLzIwMjMJAAAAATCgptkfm3zeCMfJjHijfN4IOUNJUS5OWVNFOklCTS5JUV9HUk9TU19JTlRBTl9BU1NFVFMuOTk4LjA3LzAzLzIwMjYuLi5VU0QuSAEAAADetgEAAgAAAAUxNjYyOAEIAAAABQAAAAExAQAAAAstMTkwNDg2MDc0NAMAAAADMTYwAgAAAAUyNDI5MwQAAAABMAcAAAAIMy83LzIwMjYIAAAACjEyLzMxLzIwMjMJAAAAATB18QMhm3zeCEsDkXijfN4IPUNJUS5OWVNFOklCTS5JUV9MSUFCSUxJVElFU19GQUlSX1ZBTFVFLjk5OC4wNy8wMy8yMDI2Li4uVVNELkgBAAAA3rYBAAIAAAAFNDg4NzcAXsoDIZt83gggU414o3zeCD5DSVEuTllTRTpJQk0uSVFfRU1QTE9ZRUVTX1VOREVSX1VOSU9OX0NPTlRSQUNUUy45OTguMDcvMDMvMjAyNgEAAADetgEAAwAAAAAAXsoDIZt83gjqjKR4o3zeCE1DSVEuTllTRTpJQk0uSVFfQ1VSUkVOVF9QT1JUSU9OX09QRVJfTEVBU0Vf</t>
  </si>
  <si>
    <t>TElBQklMSVRJRVMuOTk4LjA3LzAzLzIwMjYuLi5VU0QuSAEAAADetgEAAgAAAAM4MjABCAAAAAUAAAABMQEAAAALLTE5MDQ4NjA3NDQDAAAAAzE2MAIAAAAFNDgzODUEAAAAATAHAAAACDMvNy8yMDI2CAAAAAoxMi8zMS8yMDIzCQAAAAEwzAJaIZt83ggQyJ54o3zeCDtDSVEuTllTRTpJQk0uSVFfRklOX0RJVl9ERUJUX0NVUlJFTlQuOTk4LjA3LzAzLzIwMjYuLi5VU0QuSAEAAADetgEAAwAAAAAAz1heIZt83gjtkpl4o3zeCDNDSVEuTllTRTpJQk0uSVFfT1RIRVJfUkVDRUlWLjk5OC4wNy8wMy8yMDI2Li4uVVNELkgBAAAA3rYBAAIAAAADNjI5AQgAAAAFAAAAATEBAAAACy0xOTA0ODYwNzQ0AwAAAAMxNjACAAAABDEyMDYEAAAAATAHAAAACDMvNy8yMDI2CAAAAAoxMi8zMS8yMDIzCQAAAAEw+x1eIZt83ggf75Z4o3zeCDpDSVEuTllTRTpJQk0uSVFfSU5DX1RBWF9QQVlfQ1VSUkVOVC45OTguMDcvMDMvMjAyNi4uLlVTRC5IAQAAAN62AQACAAAABDIyNzABCAAAAAUAAAABMQEAAAALLTE5MDQ4NjA3NDQDAAAAAzE2MAIAAAAEMTA5NAQAAAABMAcAAAAIMy83LzIwMjYIAAAACjEyLzMxLzIwMjMJAAAAATDPWF4hm3zeCKF+mnijfN4INkNJUS5OWVNFOklCTS5JUV9MT0FOU19SRUNFSVZfTFQuOTk4LjA3LzAzLzIwMjYuLi5VU0QuSAEAAADetgEAAwAAAAAAz1heIZt83giBZaV4o3zeCD5DSVEuTllTRTpJ</t>
  </si>
  <si>
    <t>Qk0uSVFfREVGRVJSRURfRE9NRVNUSUNfVEFYRVMuOTk4LjA3LzAzLzIwMjYuLi5VU0QuSAEAAADetgEAAgAAAAUtMTUzMwEIAAAABQAAAAExAQAAAAstMTkwNDg2MDc0NAMAAAADMTYwAgAAAAQzMDU0BAAAAAEwBwAAAAgzLzcvMjAyNggAAAAKMTIvMzEvMjAyMwkAAAABMCZAMCKbfN4ImdvGeKN83ggqQ0lRLk5ZU0U6SUJNLklRX1FVSUNLX1JBVElPLjk5Ny4wNy8wMy8yMDI2AQAAAN62AQACAAAACDAuNzM4NjQ0AQgAAAAFAAAAATEBAAAACy0xOTU4MjgxMDk2AwAAAAMxNjACAAAABDQxMjEEAAAAATAHAAAACDMvNy8yMDI2CAAAAAoxMi8zMS8yMDIyCQAAAAEwhUTZH5t83ggzoY14o3zeCDtDSVEuTllTRTpJQk0uSVFfREVGX1RBWF9MSUFCX0NVUlJFTlQuOTk3LjA3LzAzLzIwMjYuLi5VU0QuSAEAAADetgEAAwAAAAAAz1heIZt83ghCZJ94o3zeCDhDSVEuTllTRTpJQk0uSVFfQ0hBTkdFX1VORUFSTl9SRVYuOTk3LjA3LzAzLzIwMjYuLi5VU0QuSAEAAADetgEAAwAAAAAApDaHIZt83ghSM8J4o3zeCDBDSVEuTllTRTpJQk0uSVFfRElWX1NIQVJFLjk5Ny4wNy8wMy8yMDI2Li4uVVNELkgBAAAA3rYBAAIAAAAENi41OQEIAAAABQAAAAExAQAAAAstMTk1ODI4MTA5NgMAAAADMTYwAgAAAAQzMDU4BAAAAAEwBwAAAAgzLzcvMjAyNggAAAAKMTIvMzEvMjAyMgkAAAABMKhwZiObfN4IQrS4eKN83gg7Q0lR</t>
  </si>
  <si>
    <t>Lk5ZU0U6SUJNLklRX0RFRkVSUkVEX1RBWEVTX1RPVEFMLjk5Ny4wNy8wMy8yMDI2Li4uVVNELkgBAAAA3rYBAAIAAAAFLTI4NzkBCAAAAAUAAAABMQEAAAALLTE5NTgyODEwOTYDAAAAAzE2MAIAAAAFMzUzODUEAAAAATAHAAAACDMvNy8yMDI2CAAAAAoxMi8zMS8yMDIyCQAAAAEwJkAwIpt83gjXWMB4o3zeCDRDSVEuTllTRTpJQk0uSVFfRUJJVERBX0VRX0lOQy45OTcuMDcvMDMvMjAyNi4uLlVTRC5IAQAAAN62AQACAAAABTEyMDIyAQgAAAAFAAAAATEBAAAACy0xOTU4MjgxMDk2AwAAAAMxNjACAAAABTIxNjc3BAAAAAEwBwAAAAgzLzcvMjAyNggAAAAKMTIvMzEvMjAyMgkAAAABMKhwZiObfN4I0TG3eKN83ggwQ0lRLk5ZU0U6SUJNLklRX0NIQU5HRV9BUi45OTcuMDcvMDMvMjAyNi4uLlVTRC5IAQAAAN62AQACAAAABC01MzkBCAAAAAUAAAABMQEAAAALLTE5NTgyODEwOTYDAAAAAzE2MAIAAAAEMjAxOAQAAAABMAcAAAAIMy83LzIwMjYIAAAACjEyLzMxLzIwMjIJAAAAATCkNochm3zeCIy0xnijfN4IJ0NJUS5OWVNFOklCTS5JUV9BUl9UVVJOUy45OTguMDcvMDMvMjAyNgEAAADetgEAAgAAAAg4LjMwMjQ5OQEIAAAABQAAAAExAQAAAAstMTkwNDg2MDc0NAMAAAADMTYwAgAAAAQ0MDAxBAAAAAEwBwAAAAgzLzcvMjAyNggAAAAKMTIvMzEvMjAyMwkAAAABMIVE2R+bfN4I1xeIeKN83gg4Q0lRLk5Z</t>
  </si>
  <si>
    <t>U0U6SUJNLklRX0ZJTl9ESVZfU1RfSU5WRVNULjk5OC4wNy8wMy8yMDI2Li4uVVNELkgBAAAA3rYBAAMAAAAAAF7KAyGbfN4IwCqReKN83gg8Q0lRLk5ZU0U6SUJNLklRX1JFU1RSSUNURURfQ0FTSF9UT1RBTC45OTguMDcvMDMvMjAyNi4uLlVTRC5IAQAAAN62AQACAAAAAjIxAQgAAAAFAAAAATEBAAAACy0xOTA0ODYwNzQ0AwAAAAMxNjACAAAABTI0MTkyBAAAAAEwBwAAAAgzLzcvMjAyNggAAAAKMTIvMzEvMjAyMwkAAAABMF7KAyGbfN4IDSyNeKN83gg9Q0lRLk5ZU0U6SUJNLklRX0NPTlRJTkdFTlRfTElBQklMSVRJRVMuOTk4LjA3LzAzLzIwMjYuLi5VU0QuSAEAAADetgEAAwAAAAAAdfEDIZt83gjPtJ14o3zeCDZDSVEuTllTRTpJQk0uSVFfTkVUX1dPUktJTkdfQ0FQLjk5OC4wNy8wMy8yMDI2Li4uVVNELkgBAAAA3rYBAAIAAAAFLTc0MDkBCAAAAAUAAAABMQEAAAALLTE5MDQ4NjA3NDQDAAAAAzE2MAIAAAAEMTMxMQQAAAABMAcAAAAIMy83LzIwMjYIAAAACjEyLzMxLzIwMjMJAAAAATC7Z1ohm3zeCP8CnnijfN4INENJUS5OWVNFOklCTS5JUV9PVEhFUl9MSUFCX0xULjk5OC4wNy8wMy8yMDI2Li4uVVNELkgBAAAA3rYBAAIAAAAFMTAzMzABCAAAAAUAAAABMQEAAAALLTE5MDQ4NjA3NDQDAAAAAzE2MAIAAAAEMTA2MgQAAAABMAcAAAAIMy83LzIwMjYIAAAACjEyLzMxLzIwMjMJAAAAATDMAloh</t>
  </si>
  <si>
    <t>m3zeCBsrkHijfN4IKUNJUS5OWVNFOklCTS5JUV9BUC45OTguMDcvMDMvMjAyNi4uLlVTRC5IAQAAAN62AQACAAAABDQxMzIBCAAAAAUAAAABMQEAAAALLTE5MDQ4NjA3NDQDAAAAAzE2MAIAAAAEMTAxOAQAAAABMAcAAAAIMy83LzIwMjYIAAAACjEyLzMxLzIwMjMJAAAAATDPWF4hm3zeCMQCoXijfN4IPENJUS5OWVNFOklCTS5JUV9SVUFfQ0FQSVRBTF9MRUFTRV9ORVQuOTk4LjA3LzAzLzIwMjYuLi5VU0QuSAEAAADetgEAAwAAAAAAzAJaIZt83gg77rN4o3zeCDdDSVEuTllTRTpJQk0uSVFfTE9OR19URVJNX0xFQVNFUy45OTguMDcvMDMvMjAyNi4uLlVTRC5IAQAAAN62AQACAAAABDI5NDcBCAAAAAUAAAABMQEAAAALLTE5MDQ4NjA3NDQDAAAAAzE2MAIAAAAEMTE4MwQAAAABMAcAAAAIMy83LzIwMjYIAAAACjEyLzMxLzIwMjMJAAAAATDPWF4hm3zeCJIEnXijfN4ISkNJUS5OWVNFOklCTS5JUV9MSVFVSURBVElPTl9WQUxVRV9QUkVGRVJSRURfQ09OVkVSVC45OTguMDcvMDMvMjAyNi4uLlVTRC5IAQAAAN62AQADAAAAAACfjwMhm3zeCCBTjXijfN4IPENJUS5OWVNFOklCTS5JUV9HUFBFX0VYQ0xfT1BFUl9MRUFTRVMuOTk4LjA3LzAzLzIwMjYuLi5VU0QuSAEAAADetgEAAgAAAAUxODEyMgEIAAAABQAAAAExAQAAAAstMTkwNDg2MDc0NAMAAAADMTYwAgAAAAU0ODk3NAQAAAABMAcAAAAIMy83LzIw</t>
  </si>
  <si>
    <t>MjYIAAAACjEyLzMxLzIwMjMJAAAAATDMAlohm3zeCIsHm3ijfN4INUNJUS5OWVNFOklCTS5JUV9DUkVESVRfTE9TU19DRi45OTguMDcvMDMvMjAyNi4uLlVTRC5IAQAAAN62AQADAAAAAADTH4chm3zeCP8vqHijfN4INENJUS5OWVNFOklCTS5JUV9NRVJHRVJfU1VQUExFLjk5OC4wNy8wMy8yMDI2Li4uVVNELkgBAAAA3rYBAAMAAAAAACSOMCKbfN4IxdiseKN83gg2Q0lRLk5ZU0U6SUJNLklRX0ZJTl9ESVZfREVCVF9MVC45OTguMDcvMDMvMjAyNi4uLlVTRC5IAQAAAN62AQADAAAAAAAagF4hm3zeCKodlXijfN4INENJUS5OWVNFOklCTS5JUV9TQUxFX0lOVEFOX0NGLjk5OC4wNy8wMy8yMDI2Li4uVVNELkgBAAAA3rYBAAIAAAAELTU2NQEIAAAABQAAAAExAQAAAAstMTkwNDg2MDc0NAMAAAADMTYwAgAAAAQyMDI5BAAAAAEwBwAAAAgzLzcvMjAyNggAAAAKMTIvMzEvMjAyMwkAAAABMKQ2hyGbfN4IgI3GeKN83gg9Q0lRLk5ZU0U6SUJNLklRX0VCSVREQV9FUV9JTkNfRVhDTF9TQkMuOTk4LjA3LzAzLzIwMjYuLi5VU0QuSAEAAADetgEAAgAAAAUxMzM5MQEIAAAABQAAAAExAQAAAAstMTkwNDg2MDc0NAMAAAADMTYwAgAAAAUyNDEzMQQAAAABMAcAAAAIMy83LzIwMjYIAAAACjEyLzMxLzIwMjMJAAAAATCocGYjm3zeCFH8r3ijfN4IOUNJUS5OWVNFOklCTS5JUV9DT01NT05fUFJFRl9ESVZfQ0YuOTk4</t>
  </si>
  <si>
    <t>LjA3LzAzLzIwMjYuLi5VU0QuSAEAAADetgEAAwAAAAAA8F2HIZt83gjff5V4o3zeCDtDSVEuTllTRTpJQk0uSVFfREVGRVJSRURfVEFYRVNfVE9UQUwuOTk4LjA3LzAzLzIwMjYuLi5VU0QuSAEAAADetgEAAgAAAAUtMTEwNQEIAAAABQAAAAExAQAAAAstMTkwNDg2MDc0NAMAAAADMTYwAgAAAAUzNTM4NQQAAAABMAcAAAAIMy83LzIwMjYIAAAACjEyLzMxLzIwMjMJAAAAATAmQDAim3zeCCg2v3ijfN4IN0NJUS5OWVNFOklCTS5JUV9UT1RBTF9PVEhFUl9PUEVSLjk5OC4wNy8wMy8yMDI2Li4uVVNELkgBAAAA3rYBAAIAAAAFMjQ4NzkBCAAAAAUAAAABMQEAAAALLTE5MDQ4NjA3NDQDAAAAAzE2MAIAAAADMzgwBAAAAAEwBwAAAAgzLzcvMjAyNggAAAAKMTIvMzEvMjAyMwkAAAABME0VZiObfN4ItifFeKN83gg2Q0lRLk5ZU0U6SUJNLklRX0NBU0hfVEFYRVNfT1BFUi45OTguMDcvMDMvMjAyNi4uLlVTRC5IAQAAAN62AQADAAAAAADm9l0hm3zeCMw0qXijfN4IMkNJUS5OWVNFOklCTS5JUV9TVE9DS19CQVNFRC45OTguMDcvMDMvMjAyNi4uLlVTRC5IAQAAAN62AQADAAAAAABNFWYjm3zeCGxnxHijfN4ILUNJUS5OWVNFOklCTS5JUV9SRF9FWFAuOTk4LjA3LzAzLzIwMjYuLi5VU0QuSAEAAADetgEAAgAAAAQ2Nzc1AQgAAAAFAAAAATEBAAAACy0xOTA0ODYwNzQ0AwAAAAMxNjACAAAAAzEwMAQAAAABMAcA</t>
  </si>
  <si>
    <t>AAAIMy83LzIwMjYIAAAACjEyLzMxLzIwMjMJAAAAATBNFWYjm3zeCMpOxXijfN4ILkNJUS5OWVNFOklCTS5JUV9HUF81WVJfQU5OX0NBR1IuOTk3LjA3LzAzLzIwMjYBAAAA3rYBAAIAAAAHLTIuNDE3NwEIAAAABQAAAAExAQAAAAstMTk1ODI4MTA5NgMAAAADMTYwAgAAAAQ0MjM0BAAAAAEwBwAAAAgzLzcvMjAyNggAAAAKMTIvMzEvMjAyMgkAAAABMKCm2R+bfN4I1xeIeKN83gg6Q0lRLk5ZU0U6SUJNLklRX0VCSVREQV9FWENMX09QRVJfTEVBU0VTX0lOVC45OTcuMDcvMDMvMjAyNgEAAADetgEAAgAAAAg4Ljg2MTAxOQEIAAAABQAAAAExAQAAAAstMTk1ODI4MTA5NgMAAAADMTYwAgAAAAU0OTE3MwQAAAABMAcAAAAIMy83LzIwMjYIAAAACjEyLzMxLzIwMjIJAAAAATDNa9kfm3zeCP/NmXijfN4ILkNJUS5OWVNFOklCTS5JUV9DQVNIX0NPTlZFUlNJT04uOTk3LjA3LzAzLzIwMjYBAAAA3rYBAAIAAAAJMTEuMjE5MDA1AQgAAAAFAAAAATEBAAAACy0xOTU4MjgxMDk2AwAAAAMxNjACAAAABDQxODQEAAAAATAHAAAACDMvNy8yMDI2CAAAAAoxMi8zMS8yMDIyCQAAAAEwzWvZH5t83gjRF5h4o3zeCCxDSVEuTllTRTpJQk0uSVFfQ1VSUkVOVF9SQVRJTy45OTcuMDcvMDMvMjAyNgEAAADetgEAAgAAAAgwLjkyNDIzNAEIAAAABQAAAAExAQAAAAstMTk1ODI4MTA5NgMAAAADMTYwAgAAAAQ0MDMwBAAAAAEw</t>
  </si>
  <si>
    <t>BwAAAAgzLzcvMjAyNggAAAAKMTIvMzEvMjAyMgkAAAABMIVE2R+bfN4IBEqTeKN83gg2Q0lRLk5ZU0U6SUJNLklRX1RPVEFMX0xJQUJfVE9UQUxfQVNTRVRTLjk5OC4wNy8wMy8yMDI2AQAAAN62AQACAAAABzgzLjI3OTQBCAAAAAUAAAABMQEAAAALLTE5MDQ4NjA3NDQDAAAAAzE2MAIAAAAENDE4OAQAAAABMAcAAAAIMy83LzIwMjYIAAAACjEyLzMxLzIwMjMJAAAAATDNa9kfm3zeCMvwjHijfN4IMENJUS5OWVNFOklCTS5JUV9UT1RBTF9ERUJUX0VCSVREQS45OTguMDcvMDMvMjAyNgEAAADetgEAAgAAAAg0LjQyMzU3MwEIAAAABQAAAAExAQAAAAstMTkwNDg2MDc0NAMAAAADMTYwAgAAAAQ0MTkyBAAAAAEwBwAAAAgzLzcvMjAyNggAAAAKMTIvMzEvMjAyMwkAAAABMM1r2R+bfN4Iy/CMeKN83ggtQ0lRLk5ZU0U6SUJNLklRX0NPU1RfQk9SUk9XSU5HLjk5OC4wNy8wMy8yMDI2AQAAAN62AQACAAAABjIuODM2MwEIAAAABQAAAAExAQAAAAstMTkwNDg2MDc0NAMAAAADMTYwAgAAAAUyMTY4MQQAAAABMAcAAAAIMy83LzIwMjYIAAAACjEyLzMxLzIwMjMJAAAAATBeygMhm3zeCA0sjXijfN4INkNJUS5OWVNFOklCTS5JUV9JTlRFUkNPTVBBTllfQ0EuOTk4LjA3LzAzLzIwMjYuLi5VU0QuSAEAAADetgEAAwAAAAAAdfEDIZt83gjTBI14o3zeCC1DSVEuTllTRTpJQk0uSVFfR1dfTkVULjk5OC4wNy8wMy8y</t>
  </si>
  <si>
    <t>MDI2Li4uVVNELkgBAAAA3rYBAAIAAAAFNjAxNzgBCAAAAAUAAAABMQEAAAALLTE5MDQ4NjA3NDQDAAAAAzE2MAIAAAAFNDg5NjAEAAAAATAHAAAACDMvNy8yMDI2CAAAAAoxMi8zMS8yMDIzCQAAAAEwdfEDIZt83gjTBI14o3zeCCpDSVEuTllTRTpJQk0uSVFfQ0lQLjk5OC4wNy8wMy8yMDI2Li4uVVNELkgBAAAA3rYBAAMAAAAAALtnWiGbfN4Iv8+UeKN83ghCQ0lRLk5ZU0U6SUJNLklRX1JVQV9DQVBJVEFMX0xFQVNFX0FDQ1VNX0RFUC45OTguMDcvMDMvMjAyNi4uLlVTRC5IAQAAAN62AQADAAAAAADMAlohm3zeCAnvnnijfN4INkNJUS5OWVNFOklCTS5JUV9ERUZfVEFYX0xJQUJfTFQuOTk4LjA3LzAzLzIwMjYuLi5VU0QuSAEAAADetgEAAgAAAAQxMTQ2AQgAAAAFAAAAATEBAAAACy0xOTA0ODYwNzQ0AwAAAAMxNjACAAAABDEwMjcEAAAAATAHAAAACDMvNy8yMDI2CAAAAAoxMi8zMS8yMDIzCQAAAAEwzAJaIZt83ggGFqV4o3zeCDhDSVEuTllTRTpJQk0uSVFfVE9UQUxfT1BFUl9MRUFTRVMuOTk4LjA3LzAzLzIwMjYuLi5VU0QuSAEAAADetgEAAgAAAAQzMzg4AQgAAAAFAAAAATEBAAAACy0xOTA0ODYwNzQ0AwAAAAMxNjACAAAABTQ4OTc4BAAAAAEwBwAAAAgzLzcvMjAyNggAAAAKMTIvMzEvMjAyMwkAAAABMLU9WiGbfN4IBgSQeKN83gg2Q0lRLk5ZU0U6SUJNLklRX0ZJTl9ESVZfTElBQl9MVC45</t>
  </si>
  <si>
    <t>OTguMDcvMDMvMjAyNi4uLlVTRC5IAQAAAN62AQADAAAAAAAagF4hm3zeCENHqnijfN4IOENJUS5OWVNFOklCTS5JUV9UT1RBTF9ESVZfUEFJRF9DRi45OTguMDcvMDMvMjAyNi4uLlVTRC5IAQAAAN62AQACAAAABS02MDQwAQgAAAAFAAAAATEBAAAACy0xOTA0ODYwNzQ0AwAAAAMxNjACAAAABDIwMjIEAAAAATAHAAAACDMvNy8yMDI2CAAAAAoxMi8zMS8yMDIzCQAAAAEw8F2HIZt83gjti6B4o3zeCDdDSVEuTllTRTpJQk0uSVFfU1RPQ0tfQkFTRURfQ09NUC45OTguMDcvMDMvMjAyNi4uLlVTRC5IAQAAAN62AQACAAAAAzg0MwCx+IYhm3zeCLzJpnijfN4IMkNJUS5OWVNFOklCTS5JUV9QUkVGX0RJVl9DRi45OTguMDcvMDMvMjAyNi4uLlVTRC5IAQAAAN62AQADAAAAAADwXYchm3zeCKmNsnijfN4IQENJUS5OWVNFOklCTS5JUV9TVE9DS19PUFRJT05TX0NPTVBfUFJFVEFYLjk5OC4wNy8wMy8yMDI2Li4uVVNELkgBAAAA3rYBAAMAAAAAALH4hiGbfN4Ikv/HeKN83gg2Q0lRLk5ZU0U6SUJNLklRX09USEVSX0xUX0FTU0VUUy45OTguMDcvMDMvMjAyNi4uLlVTRC5IAQAAAN62AQACAAAABDc1NDUBCAAAAAUAAAABMQEAAAALLTE5MDQ4NjA3NDQDAAAAAzE2MAIAAAAEMTA2MAQAAAABMAcAAAAIMy83LzIwMjYIAAAACjEyLzMxLzIwMjMJAAAAATDPWF4hm3zeCCYWn3ijfN4IOkNJUS5OWVNFOklCTS5JUV9U</t>
  </si>
  <si>
    <t>QVhfQkVORUZJVF9PUFRJT05TLjk5OC4wNy8wMy8yMDI2Li4uVVNELkgBAAAA3rYBAAMAAAAAANMfhyGbfN4IhGCteKN83gg6Q0lRLk5ZU0U6SUJNLklRX05PTkNBU0hfUEVOU0lPTl9FWFAuOTk4LjA3LzAzLzIwMjYuLi5VU0QuSAEAAADetgEAAgAAAAQtMTQ3AQgAAAAFAAAAATEBAAAACy0xOTA0ODYwNzQ0AwAAAAMxNjACAAAABTIxNjc4BAAAAAEwBwAAAAgzLzcvMjAyNggAAAAKMTIvMzEvMjAyMwkAAAABMCZAMCKbfN4IxQKzeKN83gg/Q0lRLk5ZU0U6SUJNLklRX0lNUFVUX09QRVJfTEVBU0VfSU5UX0VYUC45OTguMDcvMDMvMjAyNi4uLlVTRC5IAQAAAN62AQACAAAACjI5My4xNTk5NjgBCAAAAAUAAAABMQEAAAALLTE5MDQ4NjA3NDQDAAAAAzE2MAIAAAAFMjE2NzIEAAAAATAHAAAACDMvNy8yMDI2CAAAAAoxMi8zMS8yMDIzCQAAAAEwJI4wIpt83gjd17V4o3zeCDdDSVEuTllTRTpJQk0uSVFfSU5UX0VYUF9JTkNMX0NBUC45OTguMDcvMDMvMjAyNi4uLlVTRC5IAQAAAN62AQACAAAABDE2MTYBCAAAAAUAAAABMQEAAAALLTE5MDQ4NjA3NDQDAAAAAzE2MAIAAAAFMjE4NjEEAAAAATAHAAAACDMvNy8yMDI2CAAAAAoxMi8zMS8yMDIzCQAAAAEwJkAwIpt83gjD76p4o3zeCENDSVEuTllTRTpJQk0uSVFfREFfU1VQUExfQ0ZfRVhDTF9PUEVSX0xFQVNFUy45OTguMDcvMDMvMjAyNi4uLlVTRC5IAQAA</t>
  </si>
  <si>
    <t>AN62AQACAAAABDEyMDkBCAAAAAUAAAABMQEAAAALLTE5MDQ4NjA3NDQDAAAAAzE2MAIAAAAFNDg5ODMEAAAAATAHAAAACDMvNy8yMDI2CAAAAAoxMi8zMS8yMDIzCQAAAAEw9piJIZt83gjff5V4o3zeCDdDSVEuTllTRTpJQk0uSVFfUkVTVFJfU1RPQ0tfQ09NUC45OTguMDcvMDMvMjAyNi4uLlVTRC5IAQAAAN62AQADAAAAAACx+IYhm3zeCLzJpnijfN4IOENJUS5OWVNFOklCTS5JUV9DQVNIX1RBWEVTX0lOVkVTVC45OTguMDcvMDMvMjAyNi4uLlVTRC5IAQAAAN62AQADAAAAAADm9l0hm3zeCN9/lXijfN4IMkNJUS5OWVNFOklCTS5JUV9JTlRfSU5WX0lOQy45OTguMDcvMDMvMjAyNi4uLlVTRC5IAQAAAN62AQADAAAAAABNFWYjm3zeCAITxnijfN4IN0NJUS5OWVNFOklCTS5JUV9UT1RBTF9SRVZfMVlSX0FOTl9HUk9XVEguOTk3LjA3LzAzLzIwMjYBAAAA3rYBAAIAAAAFNS41NDMBCAAAAAUAAAABMQEAAAALLTE5NTgyODEwOTYDAAAAAzE2MAIAAAAENDE5NAQAAAABMAcAAAAIMy83LzIwMjYIAAAACjEyLzMxLzIwMjIJAAAAATDNa9kfm3zeCDOhjXijfN4ILkNJUS5OWVNFOklCTS5JUV9ORVRfREVCVF9FQklUREEuOTk3LjA3LzAzLzIwMjYBAAAA3rYBAAIAAAAIMy43NjYwMTIBCAAAAAUAAAABMQEAAAALLTE5NTgyODEwOTYDAAAAAzE2MAIAAAAENDE5MwQAAAABMAcAAAAIMy83LzIwMjYIAAAACjEy</t>
  </si>
  <si>
    <t>LzMxLzIwMjIJAAAAATDNa9kfm3zeCDOhjXijfN4IKUNJUS5OWVNFOklCTS5JUV9FQklUREFfSU5ULjk5Ny4wNy8wMy8yMDI2AQAAAN62AQACAAAACDkuODg2NTEzAQgAAAAFAAAAATEBAAAACy0xOTU4MjgxMDk2AwAAAAMxNjACAAAABDQxOTAEAAAAATAHAAAACDMvNy8yMDI2CAAAAAoxMi8zMS8yMDIyCQAAAAEwzWvZH5t83ggzoY14o3zeCEVDSVEuTllTRTpJQk0uSVFfTkVUX0RFQlRfRUJJVERBX0VYQ0xfT1BFUl9MRUFTRVNfQ0FQRVguOTk4LjA3LzAzLzIwMjYBAAAA3rYBAAIAAAAINC4yMjIxMjEBCAAAAAUAAAABMQEAAAALLTE5MDQ4NjA3NDQDAAAAAzE2MAIAAAAFNDkxODIEAAAAATAHAAAACDMvNy8yMDI2CAAAAAoxMi8zMS8yMDIzCQAAAAEwzWvZH5t83gib8Id4o3zeCDJDSVEuTllTRTpJQk0uSVFfRUJJVF8xWVJfQU5OX0dST1dUSC45OTguMDcvMDMvMjAyNgEAAADetgEAAgAAAAcyNS4yNjI1AQgAAAAFAAAAATEBAAAACy0xOTA0ODYwNzQ0AwAAAAMxNjACAAAABDQxOTcEAAAAATAHAAAACDMvNy8yMDI2CAAAAAoxMi8zMS8yMDIzCQAAAAEwzWvZH5t83gib8Id4o3zeCDVDSVEuTllTRTpJQk0uSVFfVE9UQUxfUkVWXzVZUl9BTk5fQ0FHUi45OTguMDcvMDMvMjAyNgEAAADetgEAAgAAAActNC45MTU2AQgAAAAFAAAAATEBAAAACy0xOTA0ODYwNzQ0AwAAAAMxNjACAAAABDQyMzMEAAAAATAH</t>
  </si>
  <si>
    <t>AAAACDMvNy8yMDI2CAAAAAoxMi8zMS8yMDIzCQAAAAEwoKbZH5t83gjHyYx4o3zeCCpDSVEuTllTRTpJQk0uSVFfQVNTRVRfVFVSTlMuOTk4LjA3LzAzLzIwMjYBAAAA3rYBAAIAAAAIMC40NzEzNDMBCAAAAAUAAAABMQEAAAALLTE5MDQ4NjA3NDQDAAAAAzE2MAIAAAAENDE3NwQAAAABMAcAAAAIMy83LzIwMjYIAAAACjEyLzMxLzIwMjMJAAAAATCFRNkfm3zeCNcXiHijfN4IO0NJUS5OWVNFOklCTS5JUV9XQVJSQU5UWV9MSUFCSUxJVElFUy45OTguMDcvMDMvMjAyNi4uLlVTRC5IAQAAAN62AQADAAAAAAB18QMhm3zeCA0sjXijfN4IMkNJUS5OWVNFOklCTS5JUV9BUl9VTkJJTExFRC45OTguMDcvMDMvMjAyNi4uLlVTRC5IAQAAAN62AQACAAAABDEzMjEBCAAAAAUAAAABMQEAAAALLTE5MDQ4NjA3NDQDAAAAAzE2MAIAAAAFNDU0MjAEAAAAATAHAAAACDMvNy8yMDI2CAAAAAoxMi8zMS8yMDIzCQAAAAEwu2daIZt83gjHzJp4o3zeCChDSVEuTllTRTpJQk0uSVFfUEFSVF9USU1FLjk5OC4wNy8wMy8yMDI2AQAAAN62AQADAAAAAABeygMhm3zeCEsDkXijfN4IN0NJUS5OWVNFOklCTS5JUV9UT1RBTF9SRVZfMVlSX0FOTl9HUk9XVEguOTk4LjA3LzAzLzIwMjYBAAAA3rYBAAIAAAAGMi4xOTcyAQgAAAAFAAAAATEBAAAACy0xOTA0ODYwNzQ0AwAAAAMxNjACAAAABDQxOTQEAAAAATAHAAAACDMvNy8yMDI2</t>
  </si>
  <si>
    <t>CAAAAAoxMi8zMS8yMDIzCQAAAAEwzWvZH5t83gjHyYx4o3zeCDNDSVEuTllTRTpJQk0uSVFfUkVUVVJOX0NPTU1PTl9FUVVJVFkuOTk4LjA3LzAzLzIwMjYBAAAA3rYBAAIAAAAHMzMuNzg4MgEIAAAABQAAAAExAQAAAAstMTkwNDg2MDc0NAMAAAADMTYwAgAAAAUzMzMyMAQAAAABMAcAAAAIMy83LzIwMjYIAAAACjEyLzMxLzIwMjMJAAAAATATP/sfm3zeCNcXiHijfN4ILkNJUS5OWVNFOklCTS5JUV9OSV81WVJfQU5OX0NBR1IuOTk4LjA3LzAzLzIwMjYBAAAA3rYBAAIAAAAGLTIuOTgyAQgAAAAFAAAAATEBAAAACy0xOTA0ODYwNzQ0AwAAAAMxNjACAAAABDQyMzgEAAAAATAHAAAACDMvNy8yMDI2CAAAAAoxMi8zMS8yMDIzCQAAAAEwoKbZH5t83gjHyYx4o3zeCDBDSVEuTllTRTpJQk0uSVFfRUJJVF81WVJfQU5OX0NBR1IuOTk4LjA3LzAzLzIwMjYBAAAA3rYBAAIAAAAHLTYuNTQ4NQEIAAAABQAAAAExAQAAAAstMTkwNDg2MDc0NAMAAAADMTYwAgAAAAQ0MjM2BAAAAAEwBwAAAAgzLzcvMjAyNggAAAAKMTIvMzEvMjAyMwkAAAABMKCm2R+bfN4IN8mHeKN83gg/Q0lRLk5ZU0U6SUJNLklRX0FDQ1VNX0FNT1JUX0lOVEFOX0FTU0VUUy45OTguMDcvMDMvMjAyNi4uLlVTRC5IAQAAAN62AQACAAAABS02NDY2AQgAAAAFAAAAATEBAAAACy0xOTA0ODYwNzQ0AwAAAAMxNjACAAAABTI0MzMxBAAAAAEwBwAA</t>
  </si>
  <si>
    <t>AAgzLzcvMjAyNggAAAAKMTIvMzEvMjAyMwkAAAABMHXxAyGbfN4IDSyNeKN83gg8Q0lRLk5ZU0U6SUJNLklRX0xFQVNFSE9MRF9JTVBST1ZFTUVOVC45OTguMDcvMDMvMjAyNi4uLlVTRC5IAQAAAN62AQADAAAAAAC7Z1ohm3zeCBh6jXijfN4ILENJUS5OWVNFOklCTS5JUV9BVkdfRU1QTE9ZRUVTLjk5OC4wNy8wMy8yMDI2AQAAAN62AQADAAAAAABeygMhm3zeCCBTjXijfN4ILkNJUS5OWVNFOklCTS5JUV9UT1RBTF9FTVBMT1lFRVMuOTk4LjA3LzAzLzIwMjYBAAAA3rYBAAIAAAAGMjgyMjAwAF7KAyGbfN4IIFONeKN83ggtQ0lRLk5ZU0U6SUJNLklRX1JFU1RBVEVNRU5UX0NGLjk5OC4wNy8wMy8yMDI2AQAAAN62AQADAAAAAk5DAPsdXiGbfN4IhViVeKN83gg+Q0lRLk5ZU0U6SUJNLklRX1JVQV9PUEVSQVRJTkdfTEVBU0VfTkVULjk5OC4wNy8wMy8yMDI2Li4uVVNELkgBAAAA3rYBAAMAAAAAAMwCWiGbfN4I14yReKN83gg4Q0lRLk5ZU0U6SUJNLklRX1RPVEFMX0xJQUJfRVFVSVRZLjk5OC4wNy8wMy8yMDI2Li4uVVNELkgBAAAA3rYBAAIAAAAGMTM1MjQxAQgAAAAFAAAAATEBAAAACy0xOTA0ODYwNzQ0AwAAAAMxNjACAAAABDEwMTMEAAAAATAHAAAACDMvNy8yMDI2CAAAAAoxMi8zMS8yMDIzCQAAAAEwzAJaIZt83gj5IpN4o3zeCCpDSVEuTllTRTpJQk0uSVFfVEJWLjk5OC4wNy8wMy8yMDI2Li4u</t>
  </si>
  <si>
    <t>VVNELkgBAAAA3rYBAAIAAAAGLTQ4NjgxAQgAAAAFAAAAATEBAAAACy0xOTA0ODYwNzQ0AwAAAAMxNjACAAAABDEzMTAEAAAAATAHAAAACDMvNy8yMDI2CAAAAAoxMi8zMS8yMDIzCQAAAAEwx1NaIZt83gjj7qR4o3zeCD1DSVEuTllTRTpJQk0uSVFfRklOQU5DRV9MRUFTRVNfQ1VSUkVOVC45OTguMDcvMDMvMjAyNi4uLlVTRC5IAQAAAN62AQACAAAAAzEyMQEIAAAABQAAAAExAQAAAAstMTkwNDg2MDc0NAMAAAADMTYwAgAAAAU0ODk5MAQAAAABMAcAAAAIMy83LzIwMjYIAAAACjEyLzMxLzIwMjMJAAAAATDMAlohm3zeCKP2lHijfN4IOUNJUS5OWVNFOklCTS5JUV9VTkVBUk5fUkVWX0NVUlJFTlQuOTk4LjA3LzAzLzIwMjYuLi5VU0QuSAEAAADetgEAAgAAAAUxMzQ1MQEIAAAABQAAAAExAQAAAAstMTkwNDg2MDc0NAMAAAADMTYwAgAAAAQxMDc0BAAAAAEwBwAAAAgzLzcvMjAyNggAAAAKMTIvMzEvMjAyMwkAAAABMM9YXiGbfN4IdY+SeKN83gg8Q0lRLk5ZU0U6SUJNLklRX0NIQU5HRV9UUkFESU5HX0FTU0VUUy45OTguMDcvMDMvMjAyNi4uLlVTRC5IAQAAAN62AQADAAAAAADTH4chm3zeCPSWqnijfN4IP0NJUS5OWVNFOklCTS5JUV9BTU9SVF9TT0ZUV0FSRV9BU1NFVFNfQ0YuOTk4LjA3LzAzLzIwMjYuLi5VU0QuSAEAAADetgEAAgAAAAM2NjABCAAAAAUAAAABMQEAAAALLTE5MDQ4NjA3NDQDAAAA</t>
  </si>
  <si>
    <t>AzE2MAIAAAAFNDYwMTEEAAAAATAHAAAACDMvNy8yMDI2CAAAAAoxMi8zMS8yMDIzCQAAAAEw5vZdIZt83gjff5V4o3zeCDtDSVEuTllTRTpJQk0uSVFfUkVTVFJfU1RPQ0tfQ09NUF9UQVguOTk4LjA3LzAzLzIwMjYuLi5VU0QuSAEAAADetgEAAwAAAAAAsfiGIZt83ghjwq14o3zeCDJDSVEuTllTRTpJQk0uSVFfSVBSRF9TVVBQTEUuOTk4LjA3LzAzLzIwMjYuLi5VU0QuSAEAAADetgEAAwAAAAAAJI4wIpt83gjN8KZ4o3zeCCxDSVEuTllTRTpJQk0uSVFfRE9fQ0YuOTk4LjA3LzAzLzIwMjYuLi5VU0QuSAEAAADetgEAAwAAAAAA0x+HIZt83gjnA6R4o3zeCEFDSVEuTllTRTpJQk0uSVFfREVQUkVDSUFUSU9OX1JFTlRBTF9BU1NFVFMuOTk4LjA3LzAzLzIwMjYuLi5VU0QuSAEAAADetgEAAwAAAAAAJI4wIpt83gjN8KZ4o3zeCDhDSVEuTllTRTpJQk0uSVFfU1RPQ0tfQkFTRURfT1RIRVIuOTk4LjA3LzAzLzIwMjYuLi5VU0QuSAEAAADetgEAAwAAAAAAsfiGIZt83ggYd7R4o3zeCDtDSVEuTllTRTpJQk0uSVFfU1RPQ0tfQkFTRURfQ09NUF9UQVguOTk4LjA3LzAzLzIwMjYuLi5VU0QuSAEAAADetgEAAgAAAAQtMjkwALH4hiGbfN4I/bKgeKN83gg7Q0lRLk5ZU0U6SUJNLklRX1RPVEFMX1VOVVNVQUxfU1VQUExFLjk5OC4wNy8wMy8yMDI2Li4uVVNELkgBAAAA3rYBAAMAAAAAACSOMCKbfN4IzfCmeKN8</t>
  </si>
  <si>
    <t>3gg4Q0lRLk5ZU0U6SUJNLklRX05FR0FUSVZFX0dXX0FNT1JULjk5OC4wNy8wMy8yMDI2Li4uVVNELkgBAAAA3rYBAAMAAAAAACSOMCKbfN4IYgGxeKN83gg4Q0lRLk5ZU0U6SUJNLklRX0NPTlRJTkdFTlRfUkVOVEFMLjk5OC4wNy8wMy8yMDI2Li4uVVNELkgBAAAA3rYBAAIAAAADMzMxAB1nMCKbfN4IzfCmeKN83ggtQ0lRLk5ZU0U6SUJNLklRX0dBX0VYUC45OTguMDcvMDMvMjAyNi4uLlVTRC5IAQAAAN62AQADAAAAAAAdZzAim3zeCMrGs3ijfN4IJ0NJUS5OWVNFOklCTS5JUV9BUl9UVVJOUy45OTcuMDcvMDMvMjAyNgEAAADetgEAAgAAAAg4LjQxNTg4MQEIAAAABQAAAAExAQAAAAstMTk1ODI4MTA5NgMAAAADMTYwAgAAAAQ0MDAxBAAAAAEwBwAAAAgzLzcvMjAyNggAAAAKMTIvMzEvMjAyMgkAAAABMIVE2R+bfN4I0ReYeKN83gguQ0lRLk5ZU0U6SUJNLklRX0dQXzVZUl9BTk5fQ0FHUi45OTguMDcvMDMvMjAyNgEAAADetgEAAgAAAActMS40NzA1AQgAAAAFAAAAATEBAAAACy0xOTA0ODYwNzQ0AwAAAAMxNjACAAAABDQyMzQEAAAAATAHAAAACDMvNy8yMDI2CAAAAAoxMi8zMS8yMDIzCQAAAAEwoKbZH5t83gg3yYd4o3zeCC1DSVEuTllTRTpJQk0uSVFfREFZU19TQUxFU19PVVQuOTk4LjA3LzAzLzIwMjYBAAAA3rYBAAIAAAAJNDMuOTYyNDI1AQgAAAAFAAAAATEBAAAACy0xOTA0ODYwNzQ0AwAA</t>
  </si>
  <si>
    <t>AAMxNjACAAAABDQwNDIEAAAAATAHAAAACDMvNy8yMDI2CAAAAAoxMi8zMS8yMDIzCQAAAAEwhUTZH5t83gjTBI14o3zeCERDSVEuTllTRTpJQk0uSVFfQ1VSUkVOVF9QT1JUX0RFQlRfREVSSVZBVElWRVMuOTk4LjA3LzAzLzIwMjYuLi5VU0QuSAEAAADetgEAAwAAAAAAdfEDIZt83ggNLI14o3zeCD5DSVEuTllTRTpJQk0uSVFfTUlOT1JJVFlfSU5UX1JFREVFTV9UT1QuOTk4LjA3LzAzLzIwMjYuLi5VU0QuSAEAAADetgEAAwAAAAAAu2daIZt83gjuW6l4o3zeCDBDSVEuTllTRTpJQk0uSVFfVEJWX1NIQVJFLjk5OC4wNy8wMy8yMDI2Li4uVVNELkgBAAAA3rYBAAIAAAAKLTUzLjIwMjQ4NQEIAAAABQAAAAExAQAAAAstMTkwNDg2MDc0NAMAAAADMTYwAgAAAAQ0MTU2BAAAAAEwBwAAAAgzLzcvMjAyNggAAAAKMTIvMzEvMjAyMwkAAAABMMdTWiGbfN4IUlSceKN83gg6Q0lRLk5ZU0U6SUJNLklRX1RPVEFMX0RFQlRfRVhDTF9GSU4uOTk4LjA3LzAzLzIwMjYuLi5VU0QuSAEAAADetgEAAgAAAAU1OTkzNQEIAAAABQAAAAExAQAAAAstMTkwNDg2MDc0NAMAAAADMTYwAgAAAAUyMTg2MAQAAAABMAcAAAAIMy83LzIwMjYIAAAACjEyLzMxLzIwMjMJAAAAATB18QMhm3zeCArOlXijfN4IQkNJUS5OWVNFOklCTS5JUV9SRVNUUklDVEVEX0NBU0hfTk9OX0NVUlJFTlQuOTk4LjA3LzAzLzIwMjYuLi5VU0QuSAEA</t>
  </si>
  <si>
    <t>AADetgEAAwAAAAAAXsoDIZt83ggIeZ54o3zeCCtDSVEuTllTRTpJQk0uSVFfR1BQRS45OTguMDcvMDMvMjAyNi4uLlVTRC5IAQAAAN62AQACAAAABTIxMzQyAQgAAAAFAAAAATEBAAAACy0xOTA0ODYwNzQ0AwAAAAMxNjACAAAABDExNjkEAAAAATAHAAAACDMvNy8yMDI2CAAAAAoxMi8zMS8yMDIzCQAAAAEw+x1eIZt83gjlVZt4o3zeCC9DSVEuTllTRTpJQk0uSVFfQlZfU0hBUkUuOTk4LjA3LzAzLzIwMjYuLi5VU0QuSAEAAADetgEAAgAAAAkyNC42MjU4NjIBCAAAAAUAAAABMQEAAAALLTE5MDQ4NjA3NDQDAAAAAzE2MAIAAAAENDAyMAQAAAABMAcAAAAIMy83LzIwMjYIAAAACjEyLzMxLzIwMjMJAAAAATC1PVohm3zeCPtBmXijfN4INUNJUS5OWVNFOklCTS5JUV9TUEVDSUFMX0RJVl9DRi45OTguMDcvMDMvMjAyNi4uLlVTRC5IAQAAAN62AQADAAAAAADwXYchm3zeCN9/lXijfN4ITUNJUS5OWVNFOklCTS5JUV9MSVFVSURBVElPTl9WQUxVRV9QUkVGRVJSRURfTk9OX1JFREVFTS45OTguMDcvMDMvMjAyNi4uLlVTRC5IAQAAAN62AQADAAAAAACfjwMhm3zeCBGek3ijfN4IO0NJUS5OWVNFOklCTS5JUV9UT1RBTF9GSU5BTkNFX0xFQVNFUy45OTguMDcvMDMvMjAyNi4uLlVTRC5IAQAAAN62AQACAAAAAzUwMAEIAAAABQAAAAExAQAAAAstMTkwNDg2MDc0NAMAAAADMTYwAgAAAAU0OTAzMQQAAAABMAcA</t>
  </si>
  <si>
    <t>AAAIMy83LzIwMjYIAAAACjEyLzMxLzIwMjMJAAAAATDMAlohm3zeCLaYlnijfN4INUNJUS5OWVNFOklCTS5JUV9PVEhFUl9DTF9TVVBQTC45OTguMDcvMDMvMjAyNi4uLlVTRC5IAQAAAN62AQACAAAAAzI5NQEIAAAABQAAAAExAQAAAAstMTkwNDg2MDc0NAMAAAADMTYwAgAAAAQxMDU3BAAAAAEwBwAAAAgzLzcvMjAyNggAAAAKMTIvMzEvMjAyMwkAAAABMM9YXiGbfN4IBEqTeKN83gg1Q0lRLk5ZU0U6SUJNLklRX0xUX0RFQlRfUkVQQUlELjk5OC4wNy8wMy8yMDI2Li4uVVNELkgBAAAA3rYBAAIAAAAFLTUwODIBCAAAAAUAAAABMQEAAAALLTE5MDQ4NjA3NDQDAAAAAzE2MAIAAAAEMjAzNgQAAAABMAcAAAAIMy83LzIwMjYIAAAACjEyLzMxLzIwMjMJAAAAATCkNochm3zeCPmmlXijfN4IMENJUS5OWVNFOklCTS5JUV9SRF9FWFBfRk4uOTk4LjA3LzAzLzIwMjYuLi5VU0QuSAEAAADetgEAAgAAAAQ2Nzc1AQgAAAAFAAAAATEBAAAACy0xOTA0ODYwNzQ0AwAAAAMxNjACAAAABDMxNjgEAAAAATAHAAAACDMvNy8yMDI2CAAAAAoxMi8zMS8yMDIzCQAAAAEwHWcwIpt83gjbF6d4o3zeCCxDSVEuTllTRTpJQk0uSVFfREFfQ0YuOTk4LjA3LzAzLzIwMjYuLi5VU0QuSAEAAADetgEAAgAAAAQzNzM2AQgAAAAFAAAAATEBAAAACy0xOTA0ODYwNzQ0AwAAAAMxNjACAAAABDIxNjAEAAAAATAHAAAACDMvNy8yMDI2</t>
  </si>
  <si>
    <t>CAAAAAoxMi8zMS8yMDIzCQAAAAEw0x+HIZt83gj9sqB4o3zeCDVDSVEuTllTRTpJQk0uSVFfR0FJTl9JTlZFU1RfQ0YuOTk4LjA3LzAzLzIwMjYuLi5VU0QuSAEAAADetgEAAwAAAAAA0x+HIZt83ghTeaF4o3zeCDVDSVEuTllTRTpJQk0uSVFfU1RfREVCVF9JU1NVRUQuOTk4LjA3LzAzLzIwMjYuLi5VU0QuSAEAAADetgEAAwAAAAAApDaHIZt83gj5ppV4o3zeCDhDSVEuTllTRTpJQk0uSVFfUFJPVl9CQURfREVCVFNfQ0YuOTk4LjA3LzAzLzIwMjYuLi5VU0QuSAEAAADetgEAAwAAAAAA0x+HIZt83gj0lqp4o3zeCDBDSVEuTllTRTpJQk0uSVFfRElWRVNUX0NGLjk5OC4wNy8wMy8yMDI2Li4uVVNELkgBAAAA3rYBAAIAAAACLTQBCAAAAAUAAAABMQEAAAALLTE5MDQ4NjA3NDQDAAAAAzE2MAIAAAAEMjA3NwQAAAABMAcAAAAIMy83LzIwMjYIAAAACjEyLzMxLzIwMjMJAAAAATCkNochm3zeCHVPsXijfN4IMkNJUS5OWVNFOklCTS5JUV9EQV9TVVBQTF9DRi45OTguMDcvMDMvMjAyNi4uLlVTRC5IAQAAAN62AQACAAAABDIxMDkBCAAAAAUAAAABMQEAAAALLTE5MDQ4NjA3NDQDAAAAAzE2MAIAAAAEMjE3MQQAAAABMAcAAAAIMy83LzIwMjYIAAAACjEyLzMxLzIwMjMJAAAAATCx+IYhm3zeCLzJpnijfN4INkNJUS5OWVNFOklCTS5JUV9TQUxFU19NQVJLRVRJTkcuOTk4LjA3LzAzLzIwMjYuLi5VU0QuSAEA</t>
  </si>
  <si>
    <t>AADetgEAAgAAAAQxMjM3AQgAAAAFAAAAATEBAAAACy0xOTA0ODYwNzQ0AwAAAAMxNjACAAAABTIxNTYxBAAAAAEwBwAAAAgzLzcvMjAyNggAAAAKMTIvMzEvMjAyMwkAAAABMB1nMCKbfN4I2xeneKN83gg4Q0lRLk5ZU0U6SUJNLklRX05FVF9SRU5UQUxfRVhQX0ZOLjk5OC4wNy8wMy8yMDI2Li4uVVNELkgBAAAA3rYBAAIAAAAEMTI5MgEIAAAABQAAAAExAQAAAAstMTkwNDg2MDc0NAMAAAADMTYwAgAAAAQzMTcwBAAAAAEwBwAAAAgzLzcvMjAyNggAAAAKMTIvMzEvMjAyMwkAAAABMB1nMCKbfN4I3de1eKN83gg+Q0lRLk5ZU0U6SUJNLklRX1NBTEFSSUVTX09USEVSX0JFTkVGSVRTLjk5OC4wNy8wMy8yMDI2Li4uVVNELkgBAAAA3rYBAAMAAAAAACSOMCKbfN4Iogm7eKN83gg2Q0lRLk5ZU0U6SUJNLklRX1RPVEFMX0xJQUJfVE9UQUxfQVNTRVRTLjk5Ny4wNy8wMy8yMDI2AQAAAN62AQACAAAABzgyLjY5MzcBCAAAAAUAAAABMQEAAAALLTE5NTgyODEwOTYDAAAAAzE2MAIAAAAENDE4OAQAAAABMAcAAAAIMy83LzIwMjYIAAAACjEyLzMxLzIwMjIJAAAAATDNa9kfm3zeCDOhjXijfN4IMENJUS5OWVNFOklCTS5JUV9UT1RBTF9ERUJUX0VRVUlUWS45OTcuMDcvMDMvMjAyNgEAAADetgEAAgAAAAgyNDUuMjc5NQEIAAAABQAAAAExAQAAAAstMTk1ODI4MTA5NgMAAAADMTYwAgAAAAQ0MDM0BAAAAAEwBwAA</t>
  </si>
  <si>
    <t>AAgzLzcvMjAyNggAAAAKMTIvMzEvMjAyMgkAAAABMM1r2R+bfN4IM6GNeKN83ggwQ0lRLk5ZU0U6SUJNLklRX09USEVSX0lOVi45OTcuMDcvMDMvMjAyNi4uLlVTRC5IAQAAAN62AQADAAAAAAC7Z1ohm3zeCDZTmHijfN4IQENJUS5OWVNFOklCTS5JUV9ERVJJVkFUSVZFX1RSQURJTkdfQVNTRVRTLjk5Ny4wNy8wMy8yMDI2Li4uVVNELkgBAAAA3rYBAAMAAAAAAHXxAyGbfN4ICHmeeKN83gg3Q0lRLk5ZU0U6SUJNLklRX0FMTE9XX0RPVUJUX0FDQ1QuOTk3LjA3LzAzLzIwMjYuLi5VU0QuSAEAAADetgEAAgAAAAMyMzMBCAAAAAUAAAABMQEAAAALLTE5NTgyODEwOTYDAAAAAzE2MAIAAAAEMzAxMgQAAAABMAcAAAAIMy83LzIwMjYIAAAACjEyLzMxLzIwMjIJAAAAATC7Z1ohm3zeCHSXl3ijfN4IM0NJUS5OWVNFOklCTS5JUV9QUkVGX0NPTlZFUlQuOTk3LjA3LzAzLzIwMjYuLi5VU0QuSAEAAADetgEAAwAAAAAAzAJaIZt83ghDJ5R4o3zeCDlDSVEuTllTRTpJQk0uSVFfVEJWX1NIQVJFX1JFUE9SVEVELjk5Ny4wNy8wMy8yMDI2Li4uVVNELkgBAAAA3rYBAAMAAAAAAMdTWiGbfN4IC/WVeKN83gg0Q0lRLk5ZU0U6SUJNLklRX01FUkdFUl9TVVBQTEUuOTk3LjA3LzAzLzIwMjYuLi5VU0QuSAEAAADetgEAAwAAAAAAJI4wIpt83gjWyqF4o3zeCDZDSVEuTllTRTpJQk0uSVFfUkVTVFJJQ1RFRF9DQVNILjk5</t>
  </si>
  <si>
    <t>Ny4wNy8wMy8yMDI2Li4uVVNELkgBAAAA3rYBAAIAAAADMTAzAQgAAAAFAAAAATEBAAAACy0xOTU4MjgxMDk2AwAAAAMxNjACAAAABDExMDQEAAAAATAHAAAACDMvNy8yMDI2CAAAAAoxMi8zMS8yMDIyCQAAAAEw+x1eIZt83giUPaB4o3zeCDFDSVEuTllTRTpJQk0uSVFfREVQUkVfU1VQUC45OTcuMDcvMDMvMjAyNi4uLlVTRC5IAQAAAN62AQADAAAAAAB+hIkhm3zeCE2Ln3ijfN4ISENJUS5OWVNFOklCTS5JUV9MVF9QT1JUSU9OX09QRVJfTEVBU0VfTElBQklMSVRJRVMuOTk3LjA3LzAzLzIwMjYuLi5VU0QuSAEAAADetgEAAgAAAAQyMTkwAQgAAAAFAAAAATEBAAAACy0xOTU4MjgxMDk2AwAAAAMxNjACAAAABTQ4MzgzBAAAAAEwBwAAAAgzLzcvMjAyNggAAAAKMTIvMzEvMjAyMgkAAAABMLU9WiGbfN4Ie3qYeKN83ghCQ0lRLk5ZU0U6SUJNLklRX1NBTEVfUFJPQ0VFRFNfUkVOVEFMX0FTU0VUUy45OTcuMDcvMDMvMjAyNi4uLlVTRC5IAQAAAN62AQADAAAAAADm9l0hm3zeCOaZrnijfN4IN0NJUS5OWVNFOklCTS5JUV9DSEFOR0VfSU5WRU5UT1JZLjk5Ny4wNy8wMy8yMDI2Li4uVVNELkgBAAAA3rYBAAIAAAACNzEBCAAAAAUAAAABMQEAAAALLTE5NTgyODEwOTYDAAAAAzE2MAIAAAAEMjA5OQQAAAABMAcAAAAIMy83LzIwMjYIAAAACjEyLzMxLzIwMjIJAAAAATCkNochm3zeCCt4sXijfN4IM0NJUS5O</t>
  </si>
  <si>
    <t>WVNFOklCTS5JUV9BTU9SVF9ESUNfQ0YuOTk3LjA3LzAzLzIwMjYuLi5VU0QuSAEAAADetgEAAwAAAAAA5vZdIZt83ggh3Kd4o3zeCDtDSVEuTllTRTpJQk0uSVFfTkVHQVRJVkVfR1dfQU1PUlRfQVQuOTk3LjA3LzAzLzIwMjYuLi5VU0QuSAEAAADetgEAAwAAAAAAJI4wIpt83gjwi6t4o3zeCDJDSVEuTllTRTpJQk0uSVFfSVBSRF9TVVBQTEUuOTk3LjA3LzAzLzIwMjYuLi5VU0QuSAEAAADetgEAAwAAAAAAJI4wIpt83gihyKp4o3zeCDFDSVEuTllTRTpJQk0uSVFfTklfQ09NUEFOWS45OTcuMDcvMDMvMjAyNi4uLlVTRC5IAQAAAN62AQACAAAABDE2MzkBCAAAAAUAAAABMQEAAAALLTE5NTgyODEwOTYDAAAAAzE2MAIAAAAFNDE1NzEEAAAAATAHAAAACDMvNy8yMDI2CAAAAAoxMi8zMS8yMDIyCQAAAAEwU0lmI5t83gj5ubt4o3zeCCxDSVEuTllTRTpJQk0uSVFfRUJJVERBX01BUkdJTi45OTguMDcvMDMvMjAyNgEAAADetgEAAgAAAAYxOS44MTQBCAAAAAUAAAABMQEAAAALLTE5MDQ4NjA3NDQDAAAAAzE2MAIAAAAENDA0NwQAAAABMAcAAAAIMy83LzIwMjYIAAAACjEyLzMxLzIwMjMJAAAAATDnUvsfm3zeCNcXiHijfN4IQENJUS5OWVNFOklCTS5JUV9FQklUREFfRVhDTF9PUEVSX0xFQVNFU19DQVBFWF9JTlQuOTk4LjA3LzAzLzIwMjYBAAAA3rYBAAIAAAAHNi44NTI1MgEIAAAABQAAAAExAQAAAAst</t>
  </si>
  <si>
    <t>MTkwNDg2MDc0NAMAAAADMTYwAgAAAAU0OTE3NAQAAAABMAcAAAAIMy83LzIwMjYIAAAACjEyLzMxLzIwMjMJAAAAATDNa9kfm3zeCJvwh3ijfN4IKENJUS5OWVNFOklCTS5JUV9OSV9NQVJHSU4uOTk4LjA3LzAzLzIwMjYBAAAA3rYBAAIAAAAHMTIuMTI3MwEIAAAABQAAAAExAQAAAAstMTkwNDg2MDc0NAMAAAADMTYwAgAAAAQ0MDk0BAAAAAEwBwAAAAgzLzcvMjAyNggAAAAKMTIvMzEvMjAyMwkAAAABMOdS+x+bfN4I1xeIeKN83gguQ0lRLk5ZU0U6SUJNLklRX0lOVkVOVE9SWV9UVVJOUy45OTguMDcvMDMvMjAyNgEAAADetgEAAgAAAAkyMC4wMzUzODUBCAAAAAUAAAABMQEAAAALLTE5MDQ4NjA3NDQDAAAAAzE2MAIAAAAENDA4MgQAAAABMAcAAAAIMy83LzIwMjYIAAAACjEyLzMxLzIwMjMJAAAAATCFRNkfm3zeCNMEjXijfN4IOENJUS5OWVNFOklCTS5JUV9SRVNUUl9TVE9DS19DT01QLjEwMDAuMDcvMDMvMjAyNi4uLlVTRC5IAQAAAN62AQADAAAAAACx+IYhm3zeCEGNuHijfN4IM0NJUS5OWVNFOklCTS5JUV9QUkVGX0VRVUlUWS4xMDAwLjA3LzAzLzIwMjYuLi5VU0QuSAEAAADetgEAAwAAAAAAzAJaIZt83gj5IpN4o3zeCDlDSVEuTllTRTpJQk0uSVFfVE9UQUxfT1BFUl9MRUFTRVMuMTAwMC4wNy8wMy8yMDI2Li4uVVNELkgBAAAA3rYBAAIAAAAEMzM0NwEIAAAABQAAAAExAQAAAAstMTkwNDg2</t>
  </si>
  <si>
    <t>MDc0MAMAAAADMTYwAgAAAAU0ODk3OAQAAAABMAcAAAAIMy83LzIwMjYIAAAACjEyLzMxLzIwMjUJAAAAATC1PVohm3zeCBDInnijfN4IOUNJUS5OWVNFOklCTS5JUV9NSU5PUklUWV9JTlRFUkVTVC4xMDAwLjA3LzAzLzIwMjYuLi5VU0QuSAEAAADetgEAAgAAAAI5MwEIAAAABQAAAAExAQAAAAstMTkwNDg2MDc0MAMAAAADMTYwAgAAAAQxMDUyBAAAAAEwBwAAAAgzLzcvMjAyNggAAAAKMTIvMzEvMjAyNQkAAAABMMwCWiGbfN4IGyuQeKN83gg7Q0lRLk5ZU0U6SUJNLklRX0xJQUJJTElUSUVTX0xFVkVMXzIuMTAwMC4wNy8wMy8yMDI2Li4uVVNELkgBAAAA3rYBAAIAAAADNTEzAKC2AyGbfN4I79udeKN83gg9Q0lRLk5ZU0U6SUJNLklRX1RPVEFMX09VVFNUQU5ESU5HX0ZJTElOR19EQVRFLjEwMDAuMDcvMDMvMjAyNgEAAADetgEAAgAAAAo5MzguMDM0NDA0AQQAAAAFAAAAATUBAAAACy0xOTA0ODYwNzQwAgAAAAUyNDE1MwYAAAABMLU9WiGbfN4IC/WVeKN83ggzQ0lRLk5ZU0U6SUJNLklRX1dPUktJTkdfQ0FQLjEwMDAuMDcvMDMvMjAyNi4uLlVTRC5IAQAAAN62AQACAAAABS0xNzE0AQgAAAAFAAAAATEBAAAACy0xOTA0ODYwNzQwAwAAAAMxNjACAAAABDQxNjUEAAAAATAHAAAACDMvNy8yMDI2CAAAAAoxMi8zMS8yMDI1CQAAAAEwu2daIZt83gjmQJJ4o3zeCC1DSVEuTllTRTpJQk0uSVFfTElGT1Iu</t>
  </si>
  <si>
    <t>MTAwMC4wNy8wMy8yMDI2Li4uVVNELkgBAAAA3rYBAAMAAAAAALtnWiGbfN4INT2feKN83gg6Q0lRLk5ZU0U6SUJNLklRX0xUX01BUktfU0VDVVJJVElFUy4xMDAwLjA3LzAzLzIwMjYuLi5VU0QuSAEAAADetgEAAwAAAAAAdfEDIZt83ggUwYZ4o3zeCDVDSVEuTllTRTpJQk0uSVFfRUJJVERBX0VRX0lOQy4xMDAwLjA3LzAzLzIwMjYuLi5VU0QuSAEAAADetgEAAgAAAAUxNzQyNgEIAAAABQAAAAExAQAAAAstMTkwNDg2MDc0MAMAAAADMTYwAgAAAAUyMTY3NwQAAAABMAcAAAAIMy83LzIwMjYIAAAACjEyLzMxLzIwMjUJAAAAATCocGYjm3zeCEk6xnijfN4IL0NJUS5OWVNFOklCTS5JUV9OSV9TRkFTLjEwMDAuMDcvMDMvMjAyNi4uLlVTRC5IAQAAAN62AQADAAAAAADXGDAim3zeCMZvx3ijfN4IOUNJUS5OWVNFOklCTS5JUV9GRUVTX09USEVSX0lOQ09NRS4xMDAwLjA3LzAzLzIwMjYuLi5VU0QuSAEAAADetgEAAwAAAAAA1xgwIpt83ghwYrV4o3zeCDlDSVEuTllTRTpJQk0uSVFfU1BFQ0lBTF9ESVZfU0hBUkUuMTAwMC4wNy8wMy8yMDI2Li4uVVNELkgBAAAA3rYBAAMAAAAAAKhwZiObfN4INYPBeKN83gg6Q0lRLk5ZU0U6SUJNLklRX0FTX1JFUE9SVEVEX0VCSVREQS4xMDAwLjA3LzAzLzIwMjYuLi5VU0QuSAEAAADetgEAAwAAAAAA1xgwIpt83gjHEK54o3zeCEBDSVEuTllTRTpJQk0uSVFfSU1QVVRf</t>
  </si>
  <si>
    <t>T1BFUl9MRUFTRV9JTlRfRVhQLjEwMDAuMDcvMDMvMjAyNi4uLlVTRC5IAQAAAN62AQACAAAACjMyOS44OTg1MjgBCAAAAAUAAAABMQEAAAALLTE5MDQ4NjA3NDADAAAAAzE2MAIAAAAFMjE2NzIEAAAAATAHAAAACDMvNy8yMDI2CAAAAAoxMi8zMS8yMDI1CQAAAAEwJI4wIpt83ggYd7R4o3zeCD1DSVEuTllTRTpJQk0uSVFfRUJJVEFfRVFfSU5DX0VYQ0xfU0JDLjEwMDAuMDcvMDMvMjAyNi4uLlVTRC5IAQAAAN62AQACAAAABTE2NDQ5AQgAAAAFAAAAATEBAAAACy0xOTA0ODYwNzQwAwAAAAMxNjACAAAABTI0MTMyBAAAAAEwBwAAAAgzLzcvMjAyNggAAAAKMTIvMzEvMjAyNQkAAAABMNcYMCKbfN4I11jAeKN83gg1Q0lRLk5ZU0U6SUJNLklRX0lNUEFJUk1FTlRfR1cuMTAwMC4wNy8wMy8yMDI2Li4uVVNELkgBAAAA3rYBAAMAAAAAAFNJZiObfN4Idz6yeKN83ggvQ0lRLk5ZU0U6SUJNLklRX0xUX0RFQlQuMTAwMC4wNy8wMy8yMDI2Li4uVVNELkgBAAAA3rYBAAIAAAAFNTM5NjIBCAAAAAUAAAABMQEAAAALLTE5MDQ4NjA3NDADAAAAAzE2MAIAAAAEMTA0OQQAAAABMAcAAAAIMy83LzIwMjYIAAAACjEyLzMxLzIwMjUJAAAAATDPWF4hm3zeCHWPknijfN4IOkNJUS5OWVNFOklCTS5JUV9JTlZFU1RfU0VDVVJJVFlfQ0YuMTAwMC4wNy8wMy8yMDI2Li4uVVNELkgBAAAA3rYBAAIAAAAELTM5MQEIAAAABQAA</t>
  </si>
  <si>
    <t>AAExAQAAAAstMTkwNDg2MDc0MAMAAAADMTYwAgAAAAQyMDI3BAAAAAEwBwAAAAgzLzcvMjAyNggAAAAKMTIvMzEvMjAyNQkAAAABMKQ2hyGbfN4IdU+xeKN83gg2Q0lRLk5ZU0U6SUJNLklRX0xUX0RFQlRfSVNTVUVELjEwMDAuMDcvMDMvMjAyNi4uLlVTRC5IAQAAAN62AQACAAAABDgzOTEBCAAAAAUAAAABMQEAAAALLTE5MDQ4NjA3NDADAAAAAzE2MAIAAAAEMjAzNAQAAAABMAcAAAAIMy83LzIwMjYIAAAACjEyLzMxLzIwMjUJAAAAATCkNochm3zeCGSyn3ijfN4IPENJUS5OWVNFOklCTS5JUV9GSU5fRElWX0xJQUJfQ1VSUkVOVC4xMDAwLjA3LzAzLzIwMjYuLi5VU0QuSAEAAADetgEAAwAAAAAAz1heIZt83ghSUpB4o3zeCDlDSVEuTllTRTpJQk0uSVFfRklOX0RJVl9BU1NFVFNfTFQuMTAwMC4wNy8wMy8yMDI2Li4uVVNELkgBAAAA3rYBAAMAAAAAAM9YXiGbfN4IQmSfeKN83ggqQ0lRLk5ZU0U6SUJNLklRX1BFUklPRERBVEUuMTAwMC4wNy8wMy8yMDI2AQAAAN62AQAFAAAACjMxLzEyLzIwMjUAqHBmI5t83ghxsL94o3zeCDNDSVEuTllTRTpJQk0uSVFfT1RIRVJfQU1PUlQuMTAwMC4wNy8wMy8yMDI2Li4uVVNELkgBAAAA3rYBAAIAAAADNTcxAQgAAAAFAAAAATEBAAAACy0xOTA0ODYwNzQwAwAAAAMxNjACAAAABDIwMTQEAAAAATAHAAAACDMvNy8yMDI2CAAAAAoxMi8zMS8yMDI1CQAAAAEw0x+H</t>
  </si>
  <si>
    <t>IZt83ggdWbd4o3zeCDBDSVEuTllTRTpJQk0uSVFfTkVUX0RFQlQuMTAwMC4wNy8wMy8yMDI2Li4uVVNELkgBAAAA3rYBAAIAAAAFNTAxOTABCAAAAAUAAAABMQEAAAALLTE5MDQ4NjA3NDADAAAAAzE2MAIAAAAENDM2NAQAAAABMAcAAAAIMy83LzIwMjYIAAAACjEyLzMxLzIwMjUJAAAAATDHU1ohm3zeCAv1lXijfN4IM0NJUS5OWVNFOklCTS5JUV9FQklUX0VRX0lOQy4xMDAwLjA3LzAzLzIwMjYuLi5VU0QuSAEAAADetgEAAgAAAAUxMjU2OAEIAAAABQAAAAExAQAAAAstMTkwNDg2MDc0MAMAAAADMTYwAgAAAAUyMTY3NQQAAAABMAcAAAAIMy83LzIwMjYIAAAACjEyLzMxLzIwMjUJAAAAATCrl2Yjm3zeCNy+uXijfN4IN0NJUS5OWVNFOklCTS5JUV9FWFRSQV9BQ0NfSVRFTVMuMTAwMC4wNy8wMy8yMDI2Li4uVVNELkgBAAAA3rYBAAMAAAAAAFNJZiObfN4IgheyeKN83gg9Q0lRLk5ZU0U6SUJNLklRX1RPVEFMX1JFVl9BU19SRVBPUlRFRC4xMDAwLjA3LzAzLzIwMjYuLi5VU0QuSAEAAADetgEAAgAAAAU2NzUzNQEIAAAABQAAAAExAQAAAAstMTkwNDg2MDc0MAMAAAADMTYwAgAAAAMzMzkEAAAAATAHAAAACDMvNy8yMDI2CAAAAAoxMi8zMS8yMDI1CQAAAAEw1xgwIpt83ggCJrZ4o3zeCDNDSVEuTllTRTpJQk0uSVFfR0FJTl9BU1NFVFMuMTAwMC4wNy8wMy8yMDI2Li4uVVNELkgBAAAA3rYBAAMAAAAA</t>
  </si>
  <si>
    <t>AFNJZiObfN4Idz6yeKN83ggsQ0lRLk5ZU0U6SUJNLklRX0NBTENfVFlQRV9JUy4xMDAwLjA3LzAzLzIwMjYBAAAA3rYBAAMAAAADUkVQAB1nMCKbfN4IdcaxeKN83gg2Q0lRLk5ZU0U6SUJNLklRX05FVF9SRU5UQUxfRVhQLjEwMDAuMDcvMDMvMjAyNi4uLlVTRC5IAQAAAN62AQADAAAAAAAdZzAim3zeCMXYrHijfN4IPUNJUS5OWVNFOklCTS5JUV9FQklUREFfTEVBU0VfQURKVVNURUQuMTAwMC4wNy8wMy8yMDI2Li4uVVNELkgBAAAA3rYBAAIAAAAFMTc0MjYBCAAAAAUAAAABMQEAAAALLTE5MDQ4NjA3NDADAAAAAzE2MAIAAAAFNDg5OTMEAAAAATAHAAAACDMvNy8yMDI2CAAAAAoxMi8zMS8yMDI1CQAAAAEwq5dmI5t83gi118V4o3zeCDpDSVEuTllTRTpJQk0uSVFfQ1VSUl9GT1JFSUdOX1RBWEVTLjEwMDAuMDcvMDMvMjAyNi4uLlVTRC5IAQAAAN62AQACAAAABDIzMDMBCAAAAAUAAAABMQEAAAALLTE5MDQ4NjA3NDADAAAAAzE2MAIAAAAEMzAzMAQAAAABMAcAAAAIMy83LzIwMjYIAAAACjEyLzMxLzIwMjUJAAAAATAmQDAim3zeCMAwu3ijfN4INENJUS5OWVNFOklCTS5JUV9ET19JTlZFU1RfQ0YuMTAwMC4wNy8wMy8yMDI2Li4uVVNELkgBAAAA3rYBAAMAAAAAAPsdXiGbfN4I/rKreKN83gg2Q0lRLk5ZU0U6SUJNLklRX1NUX0RFQlRfUkVQQUlELjEwMDAuMDcvMDMvMjAyNi4uLlVTRC5IAQAAAN62</t>
  </si>
  <si>
    <t>AQACAAAAAy0yOQEIAAAABQAAAAExAQAAAAstMTkwNDg2MDc0MAMAAAADMTYwAgAAAAQyMDQ0BAAAAAEwBwAAAAgzLzcvMjAyNggAAAAKMTIvMzEvMjAyNQkAAAABMKQ2hyGbfN4IXXyieKN83ghEQ0lRLk5ZU0U6SUJNLklRX0RBX1NVUFBMX0NGX0VYQ0xfT1BFUl9MRUFTRVMuMTAwMC4wNy8wMy8yMDI2Li4uVVNELkgBAAAA3rYBAAIAAAAEMTM4NAEIAAAABQAAAAExAQAAAAstMTkwNDg2MDc0MAMAAAADMTYwAgAAAAU0ODk4MwQAAAABMAcAAAAIMy83LzIwMjYIAAAACjEyLzMxLzIwMjUJAAAAATD2mIkhm3zeCO5bqXijfN4INENJUS5OWVNFOklCTS5JUV9UT1RBTF9MRUFTRVMuMTAwMC4wNy8wMy8yMDI2Li4uVVNELkgBAAAA3rYBAAIAAAAENDUwMAEIAAAABQAAAAExAQAAAAstMTkwNDg2MDc0MAMAAAADMTYwAgAAAAU0ODk3OQQAAAABMAcAAAAIMy83LzIwMjYIAAAACjEyLzMxLzIwMjUJAAAAATC1PVohm3zeCHt6mHijfN4IPENJUS5OWVNFOklCTS5JUV9NSU5PUklUWV9JTlRFUkVTVF9JUy4xMDAwLjA3LzAzLzIwMjYuLi5VU0QuSAEAAADetgEAAwAAAAAAU0lmI5t83giCF7J4o3zeCDVDSVEuTllTRTpJQk0uSVFfRVhQTE9SRV9EUklMTC4xMDAwLjA3LzAzLzIwMjYuLi5VU0QuSAEAAADetgEAAwAAAAAATRVmI5t83ghKZrJ4o3zeCCpDSVEuTllTRTpJQk0uSVFfR1AuMTAwMC4wNy8wMy8yMDI2Li4u</t>
  </si>
  <si>
    <t>VVNELkgBAAAA3rYBAAIAAAAFMzkyOTYBCAAAAAUAAAABMQEAAAALLTE5MDQ4NjA3NDADAAAAAzE2MAIAAAACMTAEAAAAATAHAAAACDMvNy8yMDI2CAAAAAoxMi8zMS8yMDI1CQAAAAEwTRVmI5t83ghKZrJ4o3zeCDdDSVEuTllTRTpJQk0uSVFfT1RIRVJfUkVWX1NVUFBMLjEwMDAuMDcvMDMvMjAyNi4uLlVTRC5IAQAAAN62AQACAAAAAi0xAQgAAAAFAAAAATEBAAAACy0xOTA0ODYwNzQwAwAAAAMxNjACAAAAAjkwBAAAAAEwBwAAAAgzLzcvMjAyNggAAAAKMTIvMzEvMjAyNQkAAAABME0VZiObfN4ISmayeKN83ggyQ0lRLk5ZU0U6SUJNLklRX0NPTU1PTl9SRVAuMTAwMC4wNy8wMy8yMDI2Li4uVVNELkgBAAAA3rYBAAIAAAAFLTEwMTgBCAAAAAUAAAABMQEAAAALLTE5MDQ4NjA3NDADAAAAAzE2MAIAAAAEMjE2NAQAAAABMAcAAAAIMy83LzIwMjYIAAAACjEyLzMxLzIwMjUJAAAAATCkNochm3zeCKmNsnijfN4IMkNJUS5OWVNFOklCTS5JUV9PVEhFUl9PUEVSLjEwMDAuMDcvMDMvMjAyNi4uLlVTRC5IAQAAAN62AQACAAAABC05NjQBCAAAAAUAAAABMQEAAAALLTE5MDQ4NjA3NDADAAAAAzE2MAIAAAADMjYwBAAAAAEwBwAAAAgzLzcvMjAyNggAAAAKMTIvMzEvMjAyNQkAAAABME0VZiObfN4Idz6yeKN83ggyQ0lRLk5ZU0U6SUJNLklRX0RFUFJFX1NVUFAuMTAwMC4wNy8wMy8yMDI2Li4uVVNELkgBAAAA</t>
  </si>
  <si>
    <t>3rYBAAMAAAAAAH6EiSGbfN4IB3u2eKN83ggzQ0lRLk5ZU0U6SUJNLklRX0ZJTl9ESVZfRVhQLjEwMDAuMDcvMDMvMjAyNi4uLlVTRC5IAQAAAN62AQACAAAAAzQwMwEIAAAABQAAAAExAQAAAAstMTkwNDg2MDc0MAMAAAADMTYwAgAAAAI1MQQAAAABMAcAAAAIMy83LzIwMjYIAAAACjEyLzMxLzIwMjUJAAAAATBNFWYjm3zeCICNxnijfN4INENJUS5OWVNFOklCTS5JUV9PVEhFUl9SRU5UQUwuMTAwMC4wNy8wMy8yMDI2Li4uVVNELkgBAAAA3rYBAAMAAAAAAB1nMCKbfN4IAIyzeKN83ggyQ0lRLk5ZU0U6SUJNLklRX0NBU0hfRklOQU4uMTAwMC4wNy8wMy8yMDI2Li4uVVNELkgBAAAA3rYBAAIAAAAFLTM4MjkBCAAAAAUAAAABMQEAAAALLTE5MDQ4NjA3NDADAAAAAzE2MAIAAAAEMjAwNAQAAAABMAcAAAAIMy83LzIwMjYIAAAACjEyLzMxLzIwMjUJAAAAATDwXYchm3zeCO5bqXijfN4IM0NJUS5OWVNFOklCTS5JUV9EQV9TVVBQTF9DRi4xMDAwLjA3LzAzLzIwMjYuLi5VU0QuSAEAAADetgEAAgAAAAQyMjg0AQgAAAAFAAAAATEBAAAACy0xOTA0ODYwNzQwAwAAAAMxNjACAAAABDIxNzEEAAAAATAHAAAACDMvNy8yMDI2CAAAAAoxMi8zMS8yMDI1CQAAAAEwsfiGIZt83giEYK14o3zeCDJDSVEuTllTRTpJQk0uSVFfTkVUX0NIQU5HRS4xMDAwLjA3LzAzLzIwMjYuLi5VU0QuSAEAAADetgEAAgAAAAQtNTIw</t>
  </si>
  <si>
    <t>AQgAAAAFAAAAATEBAAAACy0xOTA0ODYwNzQwAwAAAAMxNjACAAAABDIwOTMEAAAAATAHAAAACDMvNy8yMDI2CAAAAAoxMi8zMS8yMDI1CQAAAAEw8F2HIZt83give6Z4o3zeCEVDSVEuTllTRTpJQk0uSVFfREVQUkVDSUFUSU9OX1JFTlRBTF9BU1NFVFNfQ0YuMTAwMC4wNy8wMy8yMDI2Li4uVVNELkgBAAAA3rYBAAMAAAAAAPaYiSGbfN4Ir3umeKN83gg0Q0lRLk5ZU0U6SUJNLklRX1RPVEFMX0VRVUlUWS4xMDAwLjA3LzAzLzIwMjYuLi5VU0QuSAEAAADetgEAAgAAAAUzMjc0MQEIAAAABQAAAAExAQAAAAstMTkwNDg2MDc0MAMAAAADMTYwAgAAAAQxMjc1BAAAAAEwBwAAAAgzLzcvMjAyNggAAAAKMTIvMzEvMjAyNQkAAAABMMwCWiGbfN4IKlaZeKN83gg9Q0lRLk5ZU0U6SUJNLklRX1JVQV9DQVBJVEFMX0xFQVNFX05FVC4xMDAwLjA3LzAzLzIwMjYuLi5VU0QuSAEAAADetgEAAwAAAAAAzAJaIZt83gi2mJZ4o3zeCDVDSVEuTllTRTpJQk0uSVFfQ09NTU9OX0RJVl9DRi4xMDAwLjA3LzAzLzIwMjYuLi5VU0QuSAEAAADetgEAAgAAAAUtNjI1NQEIAAAABQAAAAExAQAAAAstMTkwNDg2MDc0MAMAAAADMTYwAgAAAAQyMDc0BAAAAAEwBwAAAAgzLzcvMjAyNggAAAAKMTIvMzEvMjAyNQkAAAABMPBdhyGbfN4Ii8W0eKN83gg2Q0lRLk5ZU0U6SUJNLklRX0NBU0hfU1RfSU5WRVNULjEwMDAuMDcvMDMvMjAy</t>
  </si>
  <si>
    <t>Ni4uLlVTRC5IAQAAAN62AQACAAAABTE0NDE3AQgAAAAFAAAAATEBAAAACy0xOTA0ODYwNzQwAwAAAAMxNjACAAAABDEwMDIEAAAAATAHAAAACDMvNy8yMDI2CAAAAAoxMi8zMS8yMDI1CQAAAAEw+x1eIZt83ghsgZR4o3zeCD5DSVEuTllTRTpJQk0uSVFfVE9UQUxfREVCVF9FWENMX0xFQVNFUy4xMDAwLjA3LzAzLzIwMjYuLi5VU0QuSAEAAADetgEAAgAAAAU2MDEwNwEIAAAABQAAAAExAQAAAAstMTkwNDg2MDc0MAMAAAADMTYwAgAAAAU0ODk5MgQAAAABMAcAAAAIMy83LzIwMjYIAAAACjEyLzMxLzIwMjUJAAAAATC1PVohm3zeCP8CnnijfN4IMENJUS5OWVNFOklCTS5JUV9HUk9TU19HVy4xMDAwLjA3LzAzLzIwMjYuLi5VU0QuSAEAAADetgEAAwAAAAAAdfEDIZt83ggUwYZ4o3zeCEdDSVEuTllTRTpJQk0uSVFfRkFJUl9WQUxVRV9DSEFOR0VfSU5DTF9FQVJOSU5HUy4xMDAwLjA3LzAzLzIwMjYuLi5VU0QuSAEAAADetgEAAwAAAAAAXsoDIZt83gh09Zl4o3zeCC5DSVEuTllTRTpJQk0uSVFfQ09TVF9CT1JST1dJTkcuMTAwMC4wNy8wMy8yMDI2AQAAAN62AQACAAAABjMuMTUyNwEIAAAABQAAAAExAQAAAAstMTkwNDg2MDc0MAMAAAADMTYwAgAAAAUyMTY4MQQAAAABMAcAAAAIMy83LzIwMjYIAAAACjEyLzMxLzIwMjUJAAAAATBeygMhm3zeCMMFknijfN4ILkNJUS5OWVNFOklCTS5JUV9HV19ORVQu</t>
  </si>
  <si>
    <t>MTAwMC4wNy8wMy8yMDI2Li4uVVNELkgBAAAA3rYBAAIAAAAFNjc3MTcBCAAAAAUAAAABMQEAAAALLTE5MDQ4NjA3NDADAAAAAzE2MAIAAAAFNDg5NjAEAAAAATAHAAAACDMvNy8yMDI2CAAAAAoxMi8zMS8yMDI1CQAAAAEwdfEDIZt83ggdcZN4o3zeCC9DSVEuTllTRTpJQk0uSVFfQ0FTSF9DT05WRVJTSU9OLjEwMDAuMDcvMDMvMjAyNgEAAADetgEAAgAAAAgxLjk0MTQzNQEIAAAABQAAAAExAQAAAAstMTkwNDg2MDc0MAMAAAADMTYwAgAAAAQ0MTg0BAAAAAEwBwAAAAgzLzcvMjAyNggAAAAKMTIvMzEvMjAyNQkAAAABMM1r2R+bfN4IE5qGeKN83ghBQ0lRLk5ZU0U6SUJNLklRX0VCSVREQV9FWENMX09QRVJfTEVBU0VTX0NBUEVYX0lOVC4xMDAwLjA3LzAzLzIwMjYBAAAA3rYBAAIAAAAINy43NjU4OTEBCAAAAAUAAAABMQEAAAALLTE5MDQ4NjA3NDADAAAAAzE2MAIAAAAFNDkxNzQEAAAAATAHAAAACDMvNy8yMDI2CAAAAAoxMi8zMS8yMDI1CQAAAAEwzWvZH5t83ggvc4Z4o3zeCC9DSVEuTllTRTpJQk0uSVFfTkVUX0RFQlRfRUJJVERBLjEwMDAuMDcvMDMvMjAyNgEAAADetgEAAgAAAAgyLjg4MDE3OQEIAAAABQAAAAExAQAAAAstMTkwNDg2MDc0MAMAAAADMTYwAgAAAAQ0MTkzBAAAAAEwBwAAAAgzLzcvMjAyNggAAAAKMTIvMzEvMjAyNQkAAAABMM1r2R+bfN4IpnuMeKN83ggqQ0lRLk5ZU0U6SUJN</t>
  </si>
  <si>
    <t>LklRX0VCSVREQV9JTlQuMTAwMC4wNy8wMy8yMDI2AQAAAN62AQACAAAACDkuMDA1Njg0AQgAAAAFAAAAATEBAAAACy0xOTA0ODYwNzQwAwAAAAMxNjACAAAABDQxOTAEAAAAATAHAAAACDMvNy8yMDI2CAAAAAoxMi8zMS8yMDI1CQAAAAEwzWvZH5t83givoox4o3zeCC1DSVEuTllTRTpJQk0uSVFfUkVUVVJOX0VRVUlUWS4xMDAwLjA3LzAzLzIwMjYBAAAA3rYBAAIAAAAHMzUuMTU4MQEIAAAABQAAAAExAQAAAAstMTkwNDg2MDc0MAMAAAADMTYwAgAAAAQ0MTI4BAAAAAEwBwAAAAgzLzcvMjAyNggAAAAKMTIvMzEvMjAyNQkAAAABMBM/+x+bfN4IC9+beKN83ggyQ0lRLk5ZU0U6SUJNLklRX0VQU18xWVJfQU5OX0dST1dUSC4xMDAwLjA3LzAzLzIwMjYBAAAA3rYBAAIAAAAHNzMuNTIwMgEIAAAABQAAAAExAQAAAAstMTkwNDg2MDc0MAMAAAADMTYwAgAAAAQ0MjAwBAAAAAEwBwAAAAgzLzcvMjAyNggAAAAKMTIvMzEvMjAyNQkAAAABMM1r2R+bfN4IL3OGeKN83gg1Q0lRLk5ZU0U6SUJNLklRX0VCSVREQV8xWVJfQU5OX0dST1dUSC4xMDAwLjA3LzAzLzIwMjYBAAAA3rYBAAIAAAAHMjUuMDgxNAEIAAAABQAAAAExAQAAAAstMTkwNDg2MDc0MAMAAAADMTYwAgAAAAQ0MTk2BAAAAAEwBwAAAAgzLzcvMjAyNggAAAAKMTIvMzEvMjAyNQkAAAABMM1r2R+bfN4IpnuMeKN83ggqQ0lRLk5ZU0U6SUJNLklRX0ZY</t>
  </si>
  <si>
    <t>LjEwMDAuMDcvMDMvMjAyNi4uLlVTRC5IAQAAAN62AQACAAAAAzQxOAEIAAAABQAAAAExAQAAAAstMTkwNDg2MDc0MAMAAAADMTYwAgAAAAQyMTQ0BAAAAAEwBwAAAAgzLzcvMjAyNggAAAAKMTIvMzEvMjAyNQkAAAABMPBdhyGbfN4I0w6/eKN83gg+Q0lRLk5ZU0U6SUJNLklRX09USEVSX0lOVkVTVF9BQ1RfU1VQUEwuMTAwMC4wNy8wMy8yMDI2Li4uVVNELkgBAAAA3rYBAAIAAAABMQEIAAAABQAAAAExAQAAAAstMTkwNDg2MDc0MAMAAAADMTYwAgAAAAQyMDUxBAAAAAEwBwAAAAgzLzcvMjAyNggAAAAKMTIvMzEvMjAyNQkAAAABMKQ2hyGbfN4IUjPCeKN83ggzQ0lRLk5ZU0U6SUJNLklRX0ZJTl9ESVZfUkVWLjEwMDAuMDcvMDMvMjAyNi4uLlVTRC5IAQAAAN62AQACAAAAAzczNwEIAAAABQAAAAExAQAAAAstMTkwNDg2MDc0MAMAAAADMTYwAgAAAAI1MgQAAAABMAcAAAAIMy83LzIwMjYIAAAACjEyLzMxLzIwMjUJAAAAATBNFWYjm3zeCEABwHijfN4IO0NJUS5OWVNFOklCTS5JUV9HQUlOX0JBUkdBSU5fQUNRX0NGLjEwMDAuMDcvMDMvMjAyNi4uLlVTRC5IAQAAAN62AQADAAAAAAD7HV4hm3zeCNW1o3ijfN4IMkNJUS5OWVNFOklCTS5JUV9PSUxfSU1QQUlSLjEwMDAuMDcvMDMvMjAyNi4uLlVTRC5IAQAAAN62AQADAAAAAACx+IYhm3zeCBlYuHijfN4ILkNJUS5OWVNFOklCTS5JUV9NRVJHRVIuMTAw</t>
  </si>
  <si>
    <t>MC4wNy8wMy8yMDI2Li4uVVNELkgBAAAA3rYBAAIAAAAELTE1MwEIAAAABQAAAAExAQAAAAstMTkwNDg2MDc0MAMAAAADMTYwAgAAAAI4MAQAAAABMAcAAAAIMy83LzIwMjYIAAAACjEyLzMxLzIwMjUJAAAAATBTSWYjm3zeCBUwwXijfN4IQkNJUS5OWVNFOklCTS5JUV9ERVBSRUNJQVRJT05fUkVOVEFMX0FTU0VUUy4xMDAwLjA3LzAzLzIwMjYuLi5VU0QuSAEAAADetgEAAwAAAAAAJI4wIpt83gjyGsN4o3zeCDBDSVEuTllTRTpJQk0uSVFfT1BFUl9JTkMuMTAwMC4wNy8wMy8yMDI2Li4uVVNELkgBAAAA3rYBAAIAAAAFMTI1NjgBCAAAAAUAAAABMQEAAAALLTE5MDQ4NjA3NDADAAAAAzE2MAIAAAACMjEEAAAAATAHAAAACDMvNy8yMDI2CAAAAAoxMi8zMS8yMDI1CQAAAAEwTRVmI5t83gh3PrJ4o3zeCD5DSVEuTllTRTpJQk0uSVFfQVNTRVRfV1JJVEVET1dOX1NVUFBMRS4xMDAwLjA3LzAzLzIwMjYuLi5VU0QuSAEAAADetgEAAwAAAAAAJI4wIpt83gjJ+654o3zeCDRDSVEuTllTRTpJQk0uSVFfQU1PUlRfRElDX0NGLjEwMDAuMDcvMDMvMjAyNi4uLlVTRC5IAQAAAN62AQADAAAAAADm9l0hm3zeCKhSp3ijfN4INENJUS5OWVNFOklCTS5JUV9UT1RBTF9SRUNFSVYuMTAwMC4wNy8wMy8yMDI2Li4uVVNELkgBAAAA3rYBAAIAAAAEOTY0NgEIAAAABQAAAAExAQAAAAstMTkwNDg2MDc0MAMAAAADMTYwAgAA</t>
  </si>
  <si>
    <t>AAQxMDAxBAAAAAEwBwAAAAgzLzcvMjAyNggAAAAKMTIvMzEvMjAyNQkAAAABMPsdXiGbfN4IQxW0eKN83gg5Q0lRLk5ZU0U6SUJNLklRX0NBU0hfVEFYRVNfSU5WRVNULjEwMDAuMDcvMDMvMjAyNi4uLlVTRC5IAQAAAN62AQADAAAAAADm9l0hm3zeCIvFtHijfN4IOUNJUS5OWVNFOklCTS5JUV9CVl9TSEFSRV9SRVBPUlRFRC4xMDAwLjA3LzAzLzIwMjYuLi5VU0QuSAEAAADetgEAAwAAAAAAx1NaIZt83gi4jad4o3zeCDtDSVEuTllTRTpJQk0uSVFfTUlOT1JJVFlfSU5UX1JFREVFTS4xMDAwLjA3LzAzLzIwMjYuLi5VU0QuSAEAAADetgEAAwAAAAAAu2daIZt83gg2U5h4o3zeCDtDSVEuTllTRTpJQk0uSVFfREFfU1VQUExfUEFSVElBTF9DRi4xMDAwLjA3LzAzLzIwMjYuLi5VU0QuSAEAAADetgEAAwAAAAAA8F2HIZt83gj/nax4o3zeCDtDSVEuTllTRTpJQk0uSVFfSU5DX1RBWF9QQVlfQ1VSUkVOVC4xMDAwLjA3LzAzLzIwMjYuLi5VU0QuSAEAAADetgEAAgAAAAQyMzQ3AQgAAAAFAAAAATEBAAAACy0xOTA0ODYwNzQwAwAAAAMxNjACAAAABDEwOTQEAAAAATAHAAAACDMvNy8yMDI2CAAAAAoxMi8zMS8yMDI1CQAAAAEwz1heIZt83gj+sqt4o3zeCDpDSVEuTllTRTpJQk0uSVFfVE9UQUxfREVCVF9DVVJSRU5ULjEwMDAuMDcvMDMvMjAyNi4uLlVTRC5IAQAAAN62AQACAAAABDcyMjQBCAAAAAUAAAAB</t>
  </si>
  <si>
    <t>MQEAAAALLTE5MDQ4NjA3NDADAAAAAzE2MAIAAAAFMjUyMjMEAAAAATAHAAAACDMvNy8yMDI2CAAAAAoxMi8zMS8yMDI1CQAAAAEwx1NaIZt83gjmQJJ4o3zeCDVDSVEuTllTRTpJQk0uSVFfT1JERVJfQkFDS0xPRy4xMDAwLjA3LzAzLzIwMjYuLi5VU0QuSAEAAADetgEAAgAAAAUzMTkwMAEIAAAABQAAAAExAQAAAAstMTkwNDg2MDc0MAMAAAADMTYwAgAAAAQzMTI1BAAAAAEwBwAAAAgzLzcvMjAyNggAAAAKMTIvMzEvMjAyNQkAAAABMHXxAyGbfN4IJ7aPeKN83gg6Q0lRLk5ZU0U6SUJNLklRX0dST1NTX0lOVEFOX0FTU0VUUy4xMDAwLjA3LzAzLzIwMjYuLi5VU0QuSAEAAADetgEAAgAAAAUyMDgzMAEIAAAABQAAAAExAQAAAAstMTkwNDg2MDc0MAMAAAADMTYwAgAAAAUyNDI5MwQAAAABMAcAAAAIMy83LzIwMjYIAAAACjEyLzMxLzIwMjUJAAAAATB18QMhm3zeCBTBhnijfN4IOkNJUS5OWVNFOklCTS5JUV9ERUJUX0VRVUlWX05FVF9QQk8uMTAwMC4wNy8wMy8yMDI2Li4uVVNELkgBAAAA3rYBAAIAAAAELTQ3NAEIAAAABQAAAAExAQAAAAstMTkwNDg2MDc0MAMAAAADMTYwAgAAAAUyMTY3OQQAAAABMAcAAAAIMy83LzIwMjYIAAAACjEyLzMxLzIwMjUJAAAAATBeygMhm3zeCDZ7nHijfN4IPENJUS5OWVNFOklCTS5JUV9XQVJSQU5UWV9MSUFCSUxJVElFUy4xMDAwLjA3LzAzLzIwMjYuLi5VU0QuSAEA</t>
  </si>
  <si>
    <t>AADetgEAAwAAAAAAdfEDIZt83gjRF5h4o3zeCD1DSVEuTllTRTpJQk0uSVFfQURWQU5DRVNfRk9SX1NVUFBMSUVTLjEwMDAuMDcvMDMvMjAyNi4uLlVTRC5IAQAAAN62AQADAAAAAAB18QMhm3zeCDZ7nHijfN4INkNJUS5OWVNFOklCTS5JUV9MVF9ERUJUX1JFUEFJRC4xMDAwLjA3LzAzLzIwMjYuLi5VU0QuSAEAAADetgEAAgAAAAUtNTQ4OQEIAAAABQAAAAExAQAAAAstMTkwNDg2MDc0MAMAAAADMTYwAgAAAAQyMDM2BAAAAAEwBwAAAAgzLzcvMjAyNggAAAAKMTIvMzEvMjAyNQkAAAABMKQ2hyGbfN4I9MCueKN83ghAQ0lRLk5ZU0U6SUJNLklRX0RJU1RSSUJVVEFCTEVfQ0FTSF9TSEFSRS4xMDAwLjA3LzAzLzIwMjYuLi5VU0QuSAEAAADetgEAAwAAAAAAqHBmI5t83gjA68d4o3zeCDRDSVEuTllTRTpJQk0uSVFfTEVHQUxfU0VUVExFLjEwMDAuMDcvMDMvMjAyNi4uLlVTRC5IAQAAAN62AQADAAAAAABTSWYjm3zeCHc+snijfN4INUNJUS5OWVNFOklCTS5JUV9NRVJHRVJfU1VQUExFLjEwMDAuMDcvMDMvMjAyNi4uLlVTRC5IAQAAAN62AQADAAAAAAAkjjAim3zeCNCWx3ijfN4IJ0NJUS5OWVNFOklCTS5JUV9HQUFQX0lTLjEwMDAuMDcvMDMvMjAyNgEAAADetgEAAwAAAAdVUyBHQUFQAB1nMCKbfN4I4iC6eKN83gg2Q0lRLk5ZU0U6SUJNLklRX0RJTFVUX0VQU19FWENMLjEwMDAuMDcvMDMvMjAyNi4u</t>
  </si>
  <si>
    <t>LlVTRC5IAQAAAN62AQACAAAABTExLjE0AQgAAAAFAAAAATEBAAAACy0xOTA0ODYwNzQwAwAAAAMxNjACAAAAAzE0MgQAAAABMAcAAAAIMy83LzIwMjYIAAAACjEyLzMxLzIwMjUJAAAAATCocGYjm3zeCDG7t3ijfN4INkNJUS5OWVNFOklCTS5JUV9NSU5JTVVNX1JFTlRBTC4xMDAwLjA3LzAzLzIwMjYuLi5VU0QuSAEAAADetgEAAwAAAAAAHWcwIpt83gjD76p4o3zeCDNDSVEuTllTRTpJQk0uSVFfSU5TX0RJVl9SRVYuMTAwMC4wNy8wMy8yMDI2Li4uVVNELkgBAAAA3rYBAAMAAAAAAE0VZiObfN4ISmayeKN83ggtQ0lRLk5ZU0U6SUJNLklRX0NBUEVYLjEwMDAuMDcvMDMvMjAyNi4uLlVTRC5IAQAAAN62AQACAAAABS0xMDkxAQgAAAAFAAAAATEBAAAACy0xOTA0ODYwNzQwAwAAAAMxNjACAAAABDIwMjEEAAAAATAHAAAACDMvNy8yMDI2CAAAAAoxMi8zMS8yMDI1CQAAAAEwpDaHIZt83gj0wK54o3zeCEFDSVEuTllTRTpJQk0uSVFfR1dfSU5UQU5fQU1PUlRfUEFSVElBTF9DRi4xMDAwLjA3LzAzLzIwMjYuLi5VU0QuSAEAAADetgEAAwAAAAAAfoSJIZt83gjj7qR4o3zeCDxDSVEuTllTRTpJQk0uSVFfU1RPQ0tfQkFTRURfQ09NUF9UQVguMTAwMC4wNy8wMy8yMDI2Li4uVVNELkgBAAAA3rYBAAIAAAAELTc0MACx+IYhm3zeCIRgrXijfN4IOUNJUS5OWVNFOklCTS5JUV9DSEFOR0VfVU5FQVJOX1JFVi4x</t>
  </si>
  <si>
    <t>MDAwLjA3LzAzLzIwMjYuLi5VU0QuSAEAAADetgEAAwAAAAAApDaHIZt83gjQsLV4o3zeCEtDSVEuTllTRTpJQk0uSVFfT1BFUkFUSU5HX0xFQVNFX0xJQUJJTElUSUVTX05PTkNBU0guMTAwMC4wNy8wMy8yMDI2Li4uVVNELkgBAAAA3rYBAAMAAAAAAPsdXiGbfN4IF9ukeKN83ggqQ0lRLk5ZU0U6SUJNLklRX0lOVl9NRVRIT0QuMTAwMC4wNy8wMy8yMDI2AQAAAN62AQADAAAACEF2ZyBDb3N0ALtnWiGbfN4I0rGTeKN83gg/Q0lRLk5ZU0U6SUJNLklRX1JVQV9DQVBJVEFMX0xFQVNFX0dST1NTLjEwMDAuMDcvMDMvMjAyNi4uLlVTRC5IAQAAAN62AQADAAAAAADMAlohm3zeCKP2lHijfN4IPkNJUS5OWVNFOklCTS5JUV9DQVNIX0lOVEVSRVNUX1JFQ0VJVkVELjEwMDAuMDcvMDMvMjAyNi4uLlVTRC5IAQAAAN62AQADAAAAAADm9l0hm3zeCCHcp3ijfN4INENJUS5OWVNFOklCTS5JUV9QUkVGX0NPTlZFUlQuMTAwMC4wNy8wMy8yMDI2Li4uVVNELkgBAAAA3rYBAAMAAAAAAMwCWiGbfN4I14yReKN83ghJQ0lRLk5ZU0U6SUJNLklRX0dFTkVSQUxfUEFSVE5FUl9NSU5PUklUWV9JTlRFUkVTVC4xMDAwLjA3LzAzLzIwMjYuLi5VU0QuSAEAAADetgEAAwAAAAAA8o5aIZt83ggZLZJ4o3zeCEFDSVEuTllTRTpJQk0uSVFfREVSSVZBVElWRV9UUkFESU5HX0FTU0VUUy4xMDAwLjA3LzAzLzIwMjYuLi5VU0QuSAEA</t>
  </si>
  <si>
    <t>AADetgEAAwAAAAAAdfEDIZt83ggVKp54o3zeCCxDSVEuTllTRTpJQk0uSVFfQ0FMQ19UWVBFX0JTLjEwMDAuMDcvMDMvMjAyNgEAAADetgEAAwAAAANSRVAAnxgEIZt83gjRF5h4o3zeCDtDSVEuTllTRTpJQk0uSVFfU1RfREVCVF9ERVJJVkFUSVZFUy4xMDAwLjA3LzAzLzIwMjYuLi5VU0QuSAEAAADetgEAAwAAAAAAdfEDIZt83gjf6YZ4o3zeCDdDSVEuTllTRTpJQk0uSVFfQ0FTSF9BQ1FVSVJFX0NGLjEwMDAuMDcvMDMvMjAyNi4uLlVTRC5IAQAAAN62AQACAAAABS04Mjk0AQgAAAAFAAAAATEBAAAACy0xOTA0ODYwNzQwAwAAAAMxNjACAAAABDIwNTcEAAAAATAHAAAACDMvNy8yMDI2CAAAAAoxMi8zMS8yMDI1CQAAAAEwpDaHIZt83ghksp94o3zeCDZDSVEuTllTRTpJQk0uSVFfU1RPQ0tfQkFTRURfU00uMTAwMC4wNy8wMy8yMDI2Li4uVVNELkgBAAAA3rYBAAMAAAAAALH4hiGbfN4IQR25eKN83gg1Q0lRLk5ZU0U6SUJNLklRX05JX0FWQUlMX0VYQ0wuMTAwMC4wNy8wMy8yMDI2Li4uVVNELkgBAAAA3rYBAAIAAAAFMTA1NzEBCAAAAAUAAAABMQEAAAALLTE5MDQ4NjA3NDADAAAAAzE2MAIAAAADMzc5BAAAAAEwBwAAAAgzLzcvMjAyNggAAAAKMTIvMzEvMjAyNQkAAAABMKhwZiObfN4IgheyeKN83gg8Q0lRLk5ZU0U6SUJNLklRX0RFRkVSUkVEX1RBWEVTX1RPVEFMLjEwMDAuMDcvMDMvMjAyNi4u</t>
  </si>
  <si>
    <t>LlVTRC5IAQAAAN62AQACAAAABC05NTcBCAAAAAUAAAABMQEAAAALLTE5MDQ4NjA3NDADAAAAAzE2MAIAAAAFMzUzODUEAAAAATAHAAAACDMvNy8yMDI2CAAAAAoxMi8zMS8yMDI1CQAAAAEwJkAwIpt83gjiILp4o3zeCDxDSVEuTllTRTpJQk0uSVFfQ0FTSF9JTlRFUkVTVF9JTlZFU1QuMTAwMC4wNy8wMy8yMDI2Li4uVVNELkgBAAAA3rYBAAMAAAAAAOb2XSGbfN4ICrGweKN83gg3Q0lRLk5ZU0U6SUJNLklRX0ZJTl9ESVZfTElBQl9MVC4xMDAwLjA3LzAzLzIwMjYuLi5VU0QuSAEAAADetgEAAwAAAAAAGoBeIZt83giSBJ14o3zeCDFDSVEuTllTRTpJQk0uSVFfTFRfSU5WRVNULjEwMDAuMDcvMDMvMjAyNi4uLlVTRC5IAQAAAN62AQACAAAABDE3NTEBCAAAAAUAAAABMQEAAAALLTE5MDQ4NjA3NDADAAAAAzE2MAIAAAAEMTA1NAQAAAABMAcAAAAIMy83LzIwMjYIAAAACjEyLzMxLzIwMjUJAAAAATDPWF4hm3zeCOPbkXijfN4INENJUS5OWVNFOklCTS5JUV9PVEhFUl9SRUNFSVYuMTAwMC4wNy8wMy8yMDI2Li4uVVNELkgBAAAA3rYBAAIAAAAEMTA1MgEIAAAABQAAAAExAQAAAAstMTkwNDg2MDc0MAMAAAADMTYwAgAAAAQxMjA2BAAAAAEwBwAAAAgzLzcvMjAyNggAAAAKMTIvMzEvMjAyNQkAAAABMPsdXiGbfN4IhViVeKN83ghNQ0lRLk5ZU0U6SUJNLklRX0xJQUJJTElUSUVTX05FVFRJTkdfT1RIRVJf</t>
  </si>
  <si>
    <t>QURKVVNUTUVOVFMuMTAwMC4wNy8wMy8yMDI2Li4uVVNELkgBAAAA3rYBAAMAAAAAAKC2AyGbfN4ImtSSeKN83ghFQ0lRLk5ZU0U6SUJNLklRX0NVUlJFTlRfUE9SVF9ERUJUX0RFUklWQVRJVkVTLjEwMDAuMDcvMDMvMjAyNi4uLlVTRC5IAQAAAN62AQADAAAAAAB18QMhm3zeCAh5nnijfN4INENJUS5OWVNFOklCTS5JUV9HV19JTlRBTl9ORVQuMTAwMC4wNy8wMy8yMDI2Li4uVVNELkgBAAAA3rYBAAMAAAAAAHXxAyGbfN4IFMGGeKN83ggvQ0lRLk5ZU0U6SUJNLklRX05JXzNZUl9BTk5fQ0FHUi4xMDAwLjA3LzAzLzIwMjYBAAAA3rYBAAIAAAAHODYuMjcxNgEIAAAABQAAAAExAQAAAAstMTkwNDg2MDc0MAMAAAADMTYwAgAAAAQ0MjI1BAAAAAEwBwAAAAgzLzcvMjAyNggAAAAKMTIvMzEvMjAyNQkAAAABMKCm2R+bfN4IpnuMeKN83ghAQ0lRLk5ZU0U6SUJNLklRX05FVF9ERUJUX0VCSVREQV9FWENMX09QRVJfTEVBU0VTLjEwMDAuMDcvMDMvMjAyNgEAAADetgEAAgAAAAgzLjExMzkwOQEIAAAABQAAAAExAQAAAAstMTkwNDg2MDc0MAMAAAADMTYwAgAAAAU0OTE3NQQAAAABMAcAAAAIMy83LzIwMjYIAAAACjEyLzMxLzIwMjUJAAAAATDNa9kfm3zeCC9zhnijfN4IP0NJUS5OWVNFOklCTS5JUV9SRVNUUl9TVE9DS19DT01QX1BSRVRBWC4xMDAwLjA3LzAzLzIwMjYuLi5VU0QuSAEAAADetgEAAwAAAAAA</t>
  </si>
  <si>
    <t>sfiGIZt83ggAjLN4o3zeCDRDSVEuTllTRTpJQk0uSVFfSU5URVJFU1RfRVhQLjEwMDAuMDcvMDMvMjAyNi4uLlVTRC5IAQAAAN62AQACAAAABS0xOTM1AQgAAAAFAAAAATEBAAAACy0xOTA0ODYwNzQwAwAAAAMxNjACAAAAAjgyBAAAAAEwBwAAAAgzLzcvMjAyNggAAAAKMTIvMzEvMjAyNQkAAAABMFNJZiObfN4IjLTGeKN83gg7Q0lRLk5ZU0U6SUJNLklRX1NBTEVfUkVBTF9FU1RBVEVfQ0YuMTAwMC4wNy8wMy8yMDI2Li4uVVNELkgBAAAA3rYBAAMAAAAAAKQ2hyGbfN4IU3mheKN83ggxQ0lRLk5ZU0U6SUJNLklRX0NIQU5HRV9BUi4xMDAwLjA3LzAzLzIwMjYuLi5VU0QuSAEAAADetgEAAgAAAAUtNDI3OAEIAAAABQAAAAExAQAAAAstMTkwNDg2MDc0MAMAAAADMTYwAgAAAAQyMDE4BAAAAAEwBwAAAAgzLzcvMjAyNggAAAAKMTIvMzEvMjAyNQkAAAABMKQ2hyGbfN4I0LC1eKN83gg6Q0lRLk5ZU0U6SUJNLklRX0ZJTl9ESVZfREVCVF9UT1RBTC4xMDAwLjA3LzAzLzIwMjYuLi5VU0QuSAEAAADetgEAAgAAAAUxNTA5MwEIAAAABQAAAAExAQAAAAstMTkwNDg2MDc0MAMAAAADMTYwAgAAAAUyNDUxNgQAAAABMAcAAAAIMy83LzIwMjYIAAAACjEyLzMxLzIwMjUJAAAAATBeygMhm3zeCMClmnijfN4IOUNJUS5OWVNFOklCTS5JUV9ERUZfVEFYX0FTU0VUU19MVC4xMDAwLjA3LzAzLzIwMjYuLi5VU0QuSAEA</t>
  </si>
  <si>
    <t>AADetgEAAgAAAAQ4NjEwAQgAAAAFAAAAATEBAAAACy0xOTA0ODYwNzQwAwAAAAMxNjACAAAABDEwMjYEAAAAATAHAAAACDMvNy8yMDI2CAAAAAoxMi8zMS8yMDI1CQAAAAEwz1heIZt83gj4GKJ4o3zeCDhDSVEuTllTRTpJQk0uSVFfRklOX0RJVl9MT0FOU19MVC4xMDAwLjA3LzAzLzIwMjYuLi5VU0QuSAEAAADetgEAAgAAAAQ3NzA4AQgAAAAFAAAAATEBAAAACy0xOTA0ODYwNzQwAwAAAAMxNjACAAAABDEwMzMEAAAAATAHAAAACDMvNy8yMDI2CAAAAAoxMi8zMS8yMDI1CQAAAAEwz1heIZt83gjAjqN4o3zeCEhDSVEuTllTRTpJQk0uSVFfQVNTRVRTX05FVFRJTkdfT1RIRVJfQURKVVNUTUVOVFMuMTAwMC4wNy8wMy8yMDI2Li4uVVNELkgBAAAA3rYBAAMAAAAAAKC2AyGbfN4IwKWaeKN83ghCQ0lRLk5ZU0U6SUJNLklRX1RPVEFMX0RFQlRfRUJJVERBX0VYQ0xfT1BFUl9MRUFTRVMuMTAwMC4wNy8wMy8yMDI2AQAAAN62AQACAAAACDQuMDA4Mzc1AQgAAAAFAAAAATEBAAAACy0xOTA0ODYwNzQwAwAAAAMxNjACAAAABTQ4OTk0BAAAAAEwBwAAAAgzLzcvMjAyNggAAAAKMTIvMzEvMjAyNQkAAAABMM1r2R+bfN4IL3OGeKN83ggxQ0lRLk5ZU0U6SUJNLklRX0VCSVRfM1lSX0FOTl9DQUdSLjEwMDAuMDcvMDMvMjAyNgEAAADetgEAAgAAAAcxOC42NjcxAQgAAAAFAAAAATEBAAAACy0xOTA0ODYwNzQwAwAA</t>
  </si>
  <si>
    <t>AAMxNjACAAAABDQyMjMEAAAAATAHAAAACDMvNy8yMDI2CAAAAAoxMi8zMS8yMDI1CQAAAAEwoKbZH5t83ggvc4Z4o3zeCDZDSVEuTllTRTpJQk0uSVFfVE9UQUxfUkVWXzNZUl9BTk5fQ0FHUi4xMDAwLjA3LzAzLzIwMjYBAAAA3rYBAAIAAAAGMy43MTc2AQgAAAAFAAAAATEBAAAACy0xOTA0ODYwNzQwAwAAAAMxNjACAAAABDQyMjAEAAAAATAHAAAACDMvNy8yMDI2CAAAAAoxMi8zMS8yMDI1CQAAAAEwzWvZH5t83gime4x4o3zeCEBDSVEuTllTRTpJQk0uSVFfQUNDVU1fQU1PUlRfSU5UQU5fQVNTRVRTLjEwMDAuMDcvMDMvMjAyNi4uLlVTRC5IAQAAAN62AQACAAAABi0xMDQwMwEIAAAABQAAAAExAQAAAAstMTkwNDg2MDc0MAMAAAADMTYwAgAAAAUyNDMzMQQAAAABMAcAAAAIMy83LzIwMjYIAAAACjEyLzMxLzIwMjUJAAAAATB18QMhm3zeCDZ7nHijfN4IOUNJUS5OWVNFOklCTS5JUV9DT05USU5HRU5UX1JFTlRBTC4xMDAwLjA3LzAzLzIwMjYuLi5VU0QuSAEAAADetgEAAgAAAAMzMDAAHWcwIpt83ggyrq94o3zeCC1DSVEuTllTRTpJQk0uSVFfREFfQ0YuMTAwMC4wNy8wMy8yMDI2Li4uVVNELkgBAAAA3rYBAAIAAAAENDQ1MAEIAAAABQAAAAExAQAAAAstMTkwNDg2MDc0MAMAAAADMTYwAgAAAAQyMTYwBAAAAAEwBwAAAAgzLzcvMjAyNggAAAAKMTIvMzEvMjAyNQkAAAABMNMfhyGbfN4I9MCueKN8</t>
  </si>
  <si>
    <t>3gg/Q0lRLk5ZU0U6SUJNLklRX0RJU1RSSUJVVEFCTEVfQ0FTSF9TSEFSRVNfQkFTSUMuMTAwMC4wNy8wMy8yMDI2AQAAAN62AQADAAAAAACocGYjm3zeCMDrx3ijfN4IM0NJUS5OWVNFOklCTS5JUV9QUkVGX0RJVl9DRi4xMDAwLjA3LzAzLzIwMjYuLi5VU0QuSAEAAADetgEAAwAAAAAA8F2HIZt83ggO0ql4o3zeCC1DSVEuTllTRTpJQk0uSVFfRklMSU5HREFURV9JUy4xMDAwLjA3LzAzLzIwMjYBAAAA3rYBAAUAAAAKMjQvMDIvMjAyNgCocGYjm3zeCBgxuHijfN4IOENJUS5OWVNFOklCTS5JUV9UT1RBTF9SRVZfMVlSX0FOTl9HUk9XVEguMTAwMC4wNy8wMy8yMDI2AQAAAN62AQACAAAABjcuNjIwMwEIAAAABQAAAAExAQAAAAstMTkwNDg2MDc0MAMAAAADMTYwAgAAAAQ0MTk0BAAAAAEwBwAAAAgzLzcvMjAyNggAAAAKMTIvMzEvMjAyNQkAAAABMM1r2R+bfN4IpnuMeKN83ghBQ0lRLk5ZU0U6SUJNLklRX0RFUklWQVRJVkVfQVNTRVRTX0NVUlJFTlQuMTAwMC4wNy8wMy8yMDI2Li4uVVNELkgBAAAA3rYBAAIAAAADMjMyAQgAAAAFAAAAATEBAAAACy0xOTA0ODYwNzQwAwAAAAMxNjACAAAABDExMDkEAAAAATAHAAAACDMvNy8yMDI2CAAAAAoxMi8zMS8yMDI1CQAAAAEwdfEDIZt83ggUwYZ4o3zeCDtDSVEuTllTRTpJQk0uSVFfTElBQklMSVRJRVNfTEVWRUxfMy4xMDAwLjA3LzAzLzIwMjYuLi5VU0Qu</t>
  </si>
  <si>
    <t>SAEAAADetgEAAwAAAAAAoLYDIZt83gi4jad4o3zeCDBDSVEuTllTRTpJQk0uSVFfQ0ZPX0NVUlJFTlRfTElBQi4xMDAwLjA3LzAzLzIwMjYBAAAA3rYBAAIAAAAIMC4zNDEyNzQBCAAAAAUAAAABMQEAAAALLTE5MDQ4NjA3NDADAAAAAzE2MAIAAAAENDE4NQQAAAABMAcAAAAIMy83LzIwMjYIAAAACjEyLzMxLzIwMjUJAAAAATCFRNkfm3zeCBOahnijfN4ILkNJUS5OWVNFOklCTS5JUV9SRVNUQVRFTUVOVF9DRi4xMDAwLjA3LzAzLzIwMjYBAAAA3rYBAAMAAAABTwD7HV4hm3zeCKhSp3ijfN4IOUNJUS5OWVNFOklCTS5JUV9GSU5fRElWX1NUX0lOVkVTVC4xMDAwLjA3LzAzLzIwMjYuLi5VU0QuSAEAAADetgEAAwAAAAAAXsoDIZt83ghLA5F4o3zeCDNDSVEuTllTRTpJQk0uSVFfSVBSRF9TVVBQTEUuMTAwMC4wNy8wMy8yMDI2Li4uVVNELkgBAAAA3rYBAAMAAAAAACSOMCKbfN4ILVzBeKN83gg6Q0lRLk5ZU0U6SUJNLklRX1RCVl9TSEFSRV9SRVBPUlRFRC4xMDAwLjA3LzAzLzIwMjYuLi5VU0QuSAEAAADetgEAAwAAAAAAx1NaIZt83ggl2ZN4o3zeCDtDSVEuTllTRTpJQk0uSVFfTElBQklMSVRJRVNfTEVWRUxfMS4xMDAwLjA3LzAzLzIwMjYuLi5VU0QuSAEAAADetgEAAwAAAAAAoLYDIZt83ghLA5F4o3zeCC9DSVEuTllTRTpJQk0uSVFfUEVOU0lPTi4xMDAwLjA3LzAzLzIwMjYuLi5VU0QuSAEAAADe</t>
  </si>
  <si>
    <t>tgEAAgAAAAQ5MDE4AQgAAAAFAAAAATEBAAAACy0xOTA0ODYwNzQwAwAAAAMxNjACAAAABDEyMTMEAAAAATAHAAAACDMvNy8yMDI2CAAAAAoxMi8zMS8yMDI1CQAAAAEwGoBeIZt83gios6V4o3zeCDRDSVEuTllTRTpJQk0uSVFfTUFJTlRfUkVQQUlSLjEwMDAuMDcvMDMvMjAyNi4uLlVTRC5IAQAAAN62AQADAAAAAAAkjjAim3zeCKHIqnijfN4IMUNJUS5OWVNFOklCTS5JUV9TR0FfU1VQUEwuMTAwMC4wNy8wMy8yMDI2Li4uVVNELkgBAAAA3rYBAAIAAAAFMTkzODABCAAAAAUAAAABMQEAAAALLTE5MDQ4NjA3NDADAAAAAzE2MAIAAAADMTAyBAAAAAEwBwAAAAgzLzcvMjAyNggAAAAKMTIvMzEvMjAyNQkAAAABME0VZiObfN4ICva3eKN83gg7Q0lRLk5ZU0U6SUJNLklRX0lOVEVSRVNUX0lOVkVTVF9JTkMuMTAwMC4wNy8wMy8yMDI2Li4uVVNELkgBAAAA3rYBAAIAAAADNjQ1AQgAAAAFAAAAATEBAAAACy0xOTA0ODYwNzQwAwAAAAMxNjACAAAAAjY1BAAAAAEwBwAAAAgzLzcvMjAyNggAAAAKMTIvMzEvMjAyNQkAAAABMFNJZiObfN4Idz6yeKN83gg2Q0lRLk5ZU0U6SUJNLklRX09USEVSX09QRVJfQUNULjEwMDAuMDcvMDMvMjAyNi4uLlVTRC5IAQAAAN62AQACAAAABC05NTgBCAAAAAUAAAABMQEAAAALLTE5MDQ4NjA3NDADAAAAAzE2MAIAAAAEMjA0NwQAAAABMAcAAAAIMy83LzIwMjYIAAAACjEyLzMx</t>
  </si>
  <si>
    <t>LzIwMjUJAAAAATDTH4chm3zeCPTArnijfN4IM0NJUS5OWVNFOklCTS5JUV9PVEhFUl9JTlRBTi4xMDAwLjA3LzAzLzIwMjYuLi5VU0QuSAEAAADetgEAAgAAAAUxMTM5MQEIAAAABQAAAAExAQAAAAstMTkwNDg2MDc0MAMAAAADMTYwAgAAAAQxMDQwBAAAAAEwBwAAAAgzLzcvMjAyNggAAAAKMTIvMzEvMjAyNQkAAAABMM9YXiGbfN4IVFSmeKN83gg1Q0lRLk5ZU0U6SUJNLklRX0VRVUlUWV9NRVRIT0QuMTAwMC4wNy8wMy8yMDI2Li4uVVNELkgBAAAA3rYBAAIAAAACNjABCAAAAAUAAAABMQEAAAALLTE5MDQ4NjA3NDADAAAAAzE2MAIAAAAEMzA2MwQAAAABMAcAAAAIMy83LzIwMjYIAAAACjEyLzMxLzIwMjUJAAAAATC7Z1ohm3zeCMCOo3ijfN4IPUNJUS5OWVNFOklCTS5JUV9OUFBFX0VYQ0xfT1BFUl9MRUFTRVMuMTAwMC4wNy8wMy8yMDI2Li4uVVNELkgBAAAA3rYBAAIAAAAENTg5OQEIAAAABQAAAAExAQAAAAstMTkwNDg2MDc0MAMAAAADMTYwAgAAAAU0ODk3NgQAAAABMAcAAAAIMy83LzIwMjYIAAAACjEyLzMxLzIwMjUJAAAAATDMAlohm3zeCIsHm3ijfN4IL0NJUS5OWVNFOklCTS5JUV9GSUxJTkdfQ1VSUkVOQ1kuMTAwMC4wNy8wMy8yMDI2AQAAAN62AQADAAAAA1VTRAAdZzAim3zeCOlHunijfN4IMkNJUS5OWVNFOklCTS5JUV9BVkdfVEVNUF9FTVBMT1lFRVMuMTAwMC4wNy8wMy8yMDI2AQAA</t>
  </si>
  <si>
    <t>AN62AQACAAAABTEzODAwAQgAAAAFAAAAATEBAAAACy0xOTA0ODYwNzQwAwAAAAMxNjACAAAABTI0Njc1BAAAAAEwBwAAAAgzLzcvMjAyNggAAAAKMTIvMzEvMjAyNQkAAAABMF7KAyGbfN4Iy2ejeKN83ggtQ0lRLk5ZU0U6SUJNLklRX1JFVFVSTl9BU1NFVFMuMTAwMC4wNy8wMy8yMDI2AQAAAN62AQACAAAABjUuNDM0OQEIAAAABQAAAAExAQAAAAstMTkwNDg2MDc0MAMAAAADMTYwAgAAAAQ0MTc4BAAAAAEwBwAAAAgzLzcvMjAyNggAAAAKMTIvMzEvMjAyNQkAAAABMBM/+x+bfN4IJ7aPeKN83ggvQ0lRLk5ZU0U6SUJNLklRX1RPVEFMX0VNUExPWUVFUy4xMDAwLjA3LzAzLzIwMjYBAAAA3rYBAAIAAAAGMjY0MzAwAF7KAyGbfN4IAAaceKN83gg8Q0lRLk5ZU0U6SUJNLklRX0NIQU5HRV9ERUZfVEFYX1RPVEFMLjEwMDAuMDcvMDMvMjAyNi4uLlVTRC5IAQAAAN62AQACAAAABC05NTcBCAAAAAUAAAABMQEAAAALLTE5MDQ4NjA3NDADAAAAAzE2MAIAAAAFMzA5MjQEAAAAATAHAAAACDMvNy8yMDI2CAAAAAoxMi8zMS8yMDI1CQAAAAEw5vZdIZt83gioUqd4o3zeCElDSVEuTllTRTpJQk0uSVFfTE9OR19URVJNX0RFQlRfUkVQQUlEX0VYQ0xfTEVBU0VTLjEwMDAuMDcvMDMvMjAyNi4uLlVTRC5IAQAAAN62AQACAAAABS01NDg5AQgAAAAFAAAAATEBAAAACy0xOTA0ODYwNzQwAwAAAAMxNjACAAAABTQ4OTg0</t>
  </si>
  <si>
    <t>BAAAAAEwBwAAAAgzLzcvMjAyNggAAAAKMTIvMzEvMjAyNQkAAAABMPsdXiGbfN4ITYufeKN83ggxQ0lRLk5ZU0U6SUJNLklRX0lOVkVOVE9SWS4xMDAwLjA3LzAzLzIwMjYuLi5VU0QuSAEAAADetgEAAgAAAAQxMjIwAQgAAAAFAAAAATEBAAAACy0xOTA0ODYwNzQwAwAAAAMxNjACAAAABDEwNDMEAAAAATAHAAAACDMvNy8yMDI2CAAAAAoxMi8zMS8yMDI1CQAAAAEw+x1eIZt83ghlKLF4o3zeCDBDSVEuTllTRTpJQk0uSVFfTE9BTlNfQ0YuMTAwMC4wNy8wMy8yMDI2Li4uVVNELkgBAAAA3rYBAAMAAAAAANMfhyGbfN4I/bKgeKN83gg6Q0lRLk5ZU0U6SUJNLklRX0RJU1RSSUJVVEFCTEVfQ0FTSC4xMDAwLjA3LzAzLzIwMjYuLi5VU0QuSAEAAADetgEAAwAAAAAAJkAwIpt83gjKxrN4o3zeCDZDSVEuTllTRTpJQk0uSVFfQkFTSUNfRVBTX0lOQ0wuMTAwMC4wNy8wMy8yMDI2Li4uVVNELkgBAAAA3rYBAAIAAAAJMTEuMzYyMjk2AQgAAAAFAAAAATEBAAAACy0xOTA0ODYwNzQwAwAAAAMxNjACAAAAATkEAAAAATAHAAAACDMvNy8yMDI2CAAAAAoxMi8zMS8yMDI1CQAAAAEwqHBmI5t83ghsZ8R4o3zeCDNDSVEuTllTRTpJQk0uSVFfUFJFRl9JU1NVRUQuMTAwMC4wNy8wMy8yMDI2Li4uVVNELkgBAAAA3rYBAAMAAAAAAPBdhyGbfN4I7YugeKN83gg0Q0lRLk5ZU0U6SUJNLklRX1RPVEFMX0FTU0VUUy4xMDAw</t>
  </si>
  <si>
    <t>LjA3LzAzLzIwMjYuLi5VU0QuSAEAAADetgEAAgAAAAYxNTE4ODABCAAAAAUAAAABMQEAAAALLTE5MDQ4NjA3NDADAAAAAzE2MAIAAAAEMTAwNwQAAAABMAcAAAAIMy83LzIwMjYIAAAACjEyLzMxLzIwMjUJAAAAATDPWF4hm3zeCMCOo3ijfN4IQ0NJUS5OWVNFOklCTS5JUV9HRU5FUkFMX1BBUlRORVJfUFJFRl9FUVVJVFkuMTAwMC4wNy8wMy8yMDI2Li4uVVNELkgBAAAA3rYBAAMAAAAAAPKOWiGbfN4ImRmmeKN83ggvQ0lRLk5ZU0U6SUJNLklRX1dJUF9JTlYuMTAwMC4wNy8wMy8yMDI2Li4uVVNELkgBAAAA3rYBAAIAAAADOTkwAQgAAAAFAAAAATEBAAAACy0xOTA0ODYwNzQwAwAAAAMxNjACAAAABDMyMTkEAAAAATAHAAAACDMvNy8yMDI2CAAAAAoxMi8zMS8yMDI1CQAAAAEwu2daIZt83gjmQJJ4o3zeCD5DSVEuTllTRTpJQk0uSVFfQ09OVElOR0VOVF9MSUFCSUxJVElFUy4xMDAwLjA3LzAzLzIwMjYuLi5VU0QuSAEAAADetgEAAwAAAAAAdfEDIZt83gjf6YZ4o3zeCDFDSVEuTllTRTpJQk0uSVFfVEJWX1NIQVJFLjEwMDAuMDcvMDMvMjAyNi4uLlVTRC5IAQAAAN62AQACAAAACi00OS41ODYzMTEBCAAAAAUAAAABMQEAAAALLTE5MDQ4NjA3NDADAAAAAzE2MAIAAAAENDE1NgQAAAABMAcAAAAIMy83LzIwMjYIAAAACjEyLzMxLzIwMjUJAAAAATDHU1ohm3zeCHRDmnijfN4IM0NJUS5OWVNFOklCTS5J</t>
  </si>
  <si>
    <t>UV9DQVNIX0lOVkVTVC4xMDAwLjA3LzAzLzIwMjYuLi5VU0QuSAEAAADetgEAAgAAAAYtMTAzMDIBCAAAAAUAAAABMQEAAAALLTE5MDQ4NjA3NDADAAAAAzE2MAIAAAAEMjAwNQQAAAABMAcAAAAIMy83LzIwMjYIAAAACjEyLzMxLzIwMjUJAAAAATCkNochm3zeCIvFtHijfN4IQUNJUS5OWVNFOklCTS5JUV9ESVNUUklCVVRBQkxFX0NBU0hfU0hBUkVTX0RJTFVURUQuMTAwMC4wNy8wMy8yMDI2AQAAAN62AQADAAAAAACocGYjm3zeCEIMwnijfN4INkNJUS5OWVNFOklCTS5JUV9BQ0NVTV9BTU9SVF9HVy4xMDAwLjA3LzAzLzIwMjYuLi5VU0QuSAEAAADetgEAAwAAAAAAdfEDIZt83ggdcZN4o3zeCDBDSVEuTllTRTpJQk0uSVFfRUJUX0VYQ0wuMTAwMC4wNy8wMy8yMDI2Li4uVVNELkgBAAAA3rYBAAIAAAAFMTExNTkBCAAAAAUAAAABMQEAAAALLTE5MDQ4NjA3NDADAAAAAzE2MAIAAAABNAQAAAABMAcAAAAIMy83LzIwMjYIAAAACjEyLzMxLzIwMjUJAAAAATBTSWYjm3zeCPCSu3ijfN4IMENJUS5OWVNFOklCTS5JUV9ESUxVVF9OSS4xMDAwLjA3LzAzLzIwMjYuLi5VU0QuSAEAAADetgEAAgAAAAsxMDU2OC4yNDIwNAEIAAAABQAAAAExAQAAAAstMTkwNDg2MDc0MAMAAAADMTYwAgAAAAQzNTIyBAAAAAEwBwAAAAgzLzcvMjAyNggAAAAKMTIvMzEvMjAyNQkAAAABMCZAMCKbfN4I4/61eKN83ghJQ0lRLk5Z</t>
  </si>
  <si>
    <t>U0U6SUJNLklRX0VCSVREQV9FUV9JTkNfRVhDTF9PUEVSX0xFQVNFX0FESi4xMDAwLjA3LzAzLzIwMjYuLi5VU0QuSAEAAADetgEAAgAAAAUxNjExOAEIAAAABQAAAAExAQAAAAstMTkwNDg2MDc0MAMAAAADMTYwAgAAAAU0ODk4NwQAAAABMAcAAAAIMy83LzIwMjYIAAAACjEyLzMxLzIwMjUJAAAAATCrl2Yjm3zeCFH8r3ijfN4INUNJUS5OWVNFOklCTS5JUV9DQVNIX0lOVEVSRVNULjEwMDAuMDcvMDMvMjAyNi4uLlVTRC5IAQAAAN62AQACAAAABDIwNDIBCAAAAAUAAAABMQEAAAALLTE5MDQ4NjA3NDADAAAAAzE2MAIAAAAEMzAyOAQAAAABMAcAAAAIMy83LzIwMjYIAAAACjEyLzMxLzIwMjUJAAAAATDm9l0hm3zeCJcorHijfN4IN0NJUS5OWVNFOklCTS5JUV9MT0FOU19SRUNFSVZfTFQuMTAwMC4wNy8wMy8yMDI2Li4uVVNELkgBAAAA3rYBAAMAAAAAAM9YXiGbfN4IXFqUeKN83ghDQ0lRLk5ZU0U6SUJNLklRX0ZJTl9ESVZfTUlOT1JJVFlfSU5UX1JFREVFTS4xMDAwLjA3LzAzLzIwMjYuLi5VU0QuSAEAAADetgEAAwAAAAAAu2daIZt83ggZLZJ4o3zeCDZDSVEuTllTRTpJQk0uSVFfQVNTRVRTX0xFVkVMXzIuMTAwMC4wNy8wMy8yMDI2Li4uVVNELkgBAAAA3rYBAAIAAAAEODQ5NQCgtgMhm3zeCB1xk3ijfN4IN0NJUS5OWVNFOklCTS5JUV9JTlRFUkNPTVBBTllfQ0wuMTAwMC4wNy8wMy8yMDI2Li4u</t>
  </si>
  <si>
    <t>VVNELkgBAAAA3rYBAAMAAAAAAJ8YBCGbfN4I+aaVeKN83gg4Q0lRLk5ZU0U6SUJNLklRX0FMTE9XX0RPVUJUX0FDQ1QuMTAwMC4wNy8wMy8yMDI2Li4uVVNELkgBAAAA3rYBAAIAAAACOTkBCAAAAAUAAAABMQEAAAALLTE5MDQ4NjA3NDADAAAAAzE2MAIAAAAEMzAxMgQAAAABMAcAAAAIMy83LzIwMjYIAAAACjEyLzMxLzIwMjUJAAAAATC7Z1ohm3zeCAv1lXijfN4ILENJUS5OWVNFOklCTS5JUV9HUk9TU19NQVJHSU4uMTAwMC4wNy8wMy8yMDI2AQAAAN62AQACAAAABzU4LjE4NjEBCAAAAAUAAAABMQEAAAALLTE5MDQ4NjA3NDADAAAAAzE2MAIAAAAENDA3NAQAAAABMAcAAAAIMy83LzIwMjYIAAAACjEyLzMxLzIwMjUJAAAAATDnUvsfm3zeCKEjlnijfN4ILUNJUS5OWVNFOklCTS5JUV9DVVJSRU5UX1JBVElPLjEwMDAuMDcvMDMvMjAyNgEAAADetgEAAgAAAAgwLjk1NTY2MgEIAAAABQAAAAExAQAAAAstMTkwNDg2MDc0MAMAAAADMTYwAgAAAAQ0MDMwBAAAAAEwBwAAAAgzLzcvMjAyNggAAAAKMTIvMzEvMjAyNQkAAAABMIVE2R+bfN4IE5qGeKN83ggxQ0lRLk5ZU0U6SUJNLklRX0RJVkVTVF9DRi4xMDAwLjA3LzAzLzIwMjYuLi5VU0QuSAEAAADetgEAAgAAAAItMQEIAAAABQAAAAExAQAAAAstMTkwNDg2MDc0MAMAAAADMTYwAgAAAAQyMDc3BAAAAAEwBwAAAAgzLzcvMjAyNggAAAAKMTIvMzEvMjAy</t>
  </si>
  <si>
    <t>NQkAAAABMKQ2hyGbfN4IsKKmeKN83ghLQ0lRLk5ZU0U6SUJNLklRX0xJUVVJREFUSU9OX1ZBTFVFX1BSRUZFUlJFRF9DT05WRVJULjEwMDAuMDcvMDMvMjAyNi4uLlVTRC5IAQAAAN62AQADAAAAAACfjwMhm3zeCDZTmHijfN4IPENJUS5OWVNFOklCTS5JUV9FQklUX0VRX0lOQ19FWENMX1NCQy4xMDAwLjA3LzAzLzIwMjYuLi5VU0QuSAEAAADetgEAAgAAAAUxNDI4MwEIAAAABQAAAAExAQAAAAstMTkwNDg2MDc0MAMAAAADMTYwAgAAAAUyNDEzMAQAAAABMAcAAAAIMy83LzIwMjYIAAAACjEyLzMxLzIwMjUJAAAAATCrl2Yjm3zeCOMGx3ijfN4INUNJUS5OWVNFOklCTS5JUV9PVEhFUl9MSUFCX0xULjEwMDAuMDcvMDMvMjAyNi4uLlVTRC5IAQAAAN62AQACAAAABDkwMjgBCAAAAAUAAAABMQEAAAALLTE5MDQ4NjA3NDADAAAAAzE2MAIAAAAEMTA2MgQAAAABMAcAAAAIMy83LzIwMjYIAAAACjEyLzMxLzIwMjUJAAAAATDMAlohm3zeCAnvnnijfN4IMkNJUS5OWVNFOklCTS5JUV9UT1RBTF9ERUJUX0NBUElUQUwuMTAwMC4wNy8wMy8yMDI2AQAAAN62AQACAAAABjY2LjM2NwEIAAAABQAAAAExAQAAAAstMTkwNDg2MDc0MAMAAAADMTYwAgAAAAQ0MTg2BAAAAAEwBwAAAAgzLzcvMjAyNggAAAAKMTIvMzEvMjAyNQkAAAABMM1r2R+bfN4IE5qGeKN83ggsQ0lRLk5ZU0U6SUJNLklRX0VCSVQuMTAwMC4wNy8w</t>
  </si>
  <si>
    <t>My8yMDI2Li4uVVNELkgBAAAA3rYBAAIAAAAFMTI1NjgBCAAAAAUAAAABMQEAAAALLTE5MDQ4NjA3NDADAAAAAzE2MAIAAAADNDAwBAAAAAEwBwAAAAgzLzcvMjAyNggAAAAKMTIvMzEvMjAyNQkAAAABMKuXZiObfN4I7vW4eKN83ghGQ0lRLk5ZU0U6SUJNLklRX05FVF9ERUJUX0VCSVREQV9FWENMX09QRVJfTEVBU0VTX0NBUEVYLjEwMDAuMDcvMDMvMjAyNgEAAADetgEAAgAAAAgzLjMzOTk4OAEIAAAABQAAAAExAQAAAAstMTkwNDg2MDc0MAMAAAADMTYwAgAAAAU0OTE4MgQAAAABMAcAAAAIMy83LzIwMjYIAAAACjEyLzMxLzIwMjUJAAAAATDNa9kfm3zeCC9zhnijfN4IN0NJUS5OWVNFOklCTS5JUV9BU1NFVF9XUklURURPV04uMTAwMC4wNy8wMy8yMDI2Li4uVVNELkgBAAAA3rYBAAMAAAAAAFNJZiObfN4ITBnEeKN83gg2Q0lRLk5ZU0U6SUJNLklRX0RJTFVUX0VQU19OT1JNLjEwMDAuMDcvMDMvMjAyNi4uLlVTRC5IAQAAAN62AQACAAAACDcuMzUxNjk5AQgAAAAFAAAAATEBAAAACy0xOTA0ODYwNzQwAwAAAAMxNjACAAAABDQzODAEAAAAATAHAAAACDMvNy8yMDI2CAAAAAoxMi8zMS8yMDI1CQAAAAEwqHBmI5t83gi118V4o3zeCD9DSVEuTllTRTpJQk0uSVFfRUJJVERBUl9FUV9JTkNfRVhDTF9TQkMuMTAwMC4wNy8wMy8yMDI2Li4uVVNELkgBAAAA3rYBAAIAAAAFMTkxNDEBCAAAAAUAAAABMQEA</t>
  </si>
  <si>
    <t>AAALLTE5MDQ4NjA3NDADAAAAAzE2MAIAAAAFMjQxMzMEAAAAATAHAAAACDMvNy8yMDI2CAAAAAoxMi8zMS8yMDI1CQAAAAEw1xgwIpt83ghgOsh4o3zeCDVDSVEuTllTRTpJQk0uSVFfTklfQVZBSUxfSU5DTC4xMDAwLjA3LzAzLzIwMjYuLi5VU0QuSAEAAADetgEAAgAAAAUxMDU5MwEIAAAABQAAAAExAQAAAAstMTkwNDg2MDc0MAMAAAADMTYwAgAAAAIxNgQAAAABMAcAAAAIMy83LzIwMjYIAAAACjEyLzMxLzIwMjUJAAAAATCocGYjm3zeCPfKw3ijfN4IQ0NJUS5OWVNFOklCTS5JUV9PUEVSQVRJTkdfTEVBU0VfTElBQklMSVRJRVMuMTAwMC4wNy8wMy8yMDI2Li4uVVNELkgBAAAA3rYBAAMAAAAAAPsdXiGbfN4I19CoeKN83ggxQ0lRLk5ZU0U6SUJNLklRX01BQ0hJTkVSWS4xMDAwLjA3LzAzLzIwMjYuLi5VU0QuSAEAAADetgEAAgAAAAUxMjg4NQEIAAAABQAAAAExAQAAAAstMTkwNDg2MDc0MAMAAAADMTYwAgAAAAQzMTE0BAAAAAEwBwAAAAgzLzcvMjAyNggAAAAKMTIvMzEvMjAyNQkAAAABMLtnWiGbfN4IC/WVeKN83gg/Q0lRLk5ZU0U6SUJNLklRX0VNUExPWUVFU19VTkRFUl9VTklPTl9DT05UUkFDVFMuMTAwMC4wNy8wMy8yMDI2AQAAAN62AQADAAAAAABeygMhm3zeCIxel3ijfN4ILkNJUS5OWVNFOklCTS5JUV9MVF9ERUJUX0VRVUlUWS4xMDAwLjA3LzAzLzIwMjYBAAAA3rYBAAIAAAAIMTc1</t>
  </si>
  <si>
    <t>LjI2MzQBCAAAAAUAAAABMQEAAAALLTE5MDQ4NjA3NDADAAAAAzE2MAIAAAAENDA4NQQAAAABMAcAAAAIMy83LzIwMjYIAAAACjEyLzMxLzIwMjUJAAAAATDNa9kfm3zeCK+ijHijfN4ILkNJUS5OWVNFOklCTS5JUV9SRVRVUk5fQ0FQSVRBTC4xMDAwLjA3LzAzLzIwMjYBAAAA3rYBAAIAAAAGOC41NzgyAQgAAAAFAAAAATEBAAAACy0xOTA0ODYwNzQwAwAAAAMxNjACAAAABDQzNjMEAAAAATAHAAAACDMvNy8yMDI2CAAAAAoxMi8zMS8yMDI1CQAAAAEwEz/7H5t83ggUwYZ4o3zeCC9DSVEuTllTRTpJQk0uSVFfSU5WRU5UT1JZX1RVUk5TLjEwMDAuMDcvMDMvMjAyNgEAAADetgEAAgAAAAkyMi4xODg5MTkBCAAAAAUAAAABMQEAAAALLTE5MDQ4NjA3NDADAAAAAzE2MAIAAAAENDA4MgQAAAABMAcAAAAIMy83LzIwMjYIAAAACjEyLzMxLzIwMjUJAAAAATCFRNkfm3zeCGyBlHijfN4IMUNJUS5OWVNFOklCTS5JUV9FQklUXzVZUl9BTk5fQ0FHUi4xMDAwLjA3LzAzLzIwMjYBAAAA3rYBAAIAAAAHMjEuOTM3OQEIAAAABQAAAAExAQAAAAstMTkwNDg2MDc0MAMAAAADMTYwAgAAAAQ0MjM2BAAAAAEwBwAAAAgzLzcvMjAyNggAAAAKMTIvMzEvMjAyNQkAAAABMKCm2R+bfN4I+UuGeKN83gg2Q0lRLk5ZU0U6SUJNLklRX0NIQU5HRV9ERUZfVEFYLjEwMDAuMDcvMDMvMjAyNi4uLlVTRC5IAQAAAN62AQADAAAAAACk</t>
  </si>
  <si>
    <t>Nochm3zeCJcorHijfN4IMkNJUS5OWVNFOklCTS5JUV9UT1RBTF9ERUJULjEwMDAuMDcvMDMvMjAyNi4uLlVTRC5IAQAAAN62AQACAAAABTY0NjA3AQgAAAAFAAAAATEBAAAACy0xOTA0ODYwNzQwAwAAAAMxNjACAAAABDQxNzMEAAAAATAHAAAACDMvNy8yMDI2CAAAAAoxMi8zMS8yMDI1CQAAAAEwx1NaIZt83giWHJp4o3zeCClDSVEuTllTRTpJQk0uSVFfUEFSVF9USU1FLjEwMDAuMDcvMDMvMjAyNgEAAADetgEAAwAAAAAAXsoDIZt83gj73I94o3zeCDNDSVEuTllTRTpJQk0uSVFfRUJJVF8xWVJfQU5OX0dST1dUSC4xMDAwLjA3LzAzLzIwMjYBAAAA3rYBAAIAAAAHMjguNDAyMQEIAAAABQAAAAExAQAAAAstMTkwNDg2MDc0MAMAAAADMTYwAgAAAAQ0MTk3BAAAAAEwBwAAAAgzLzcvMjAyNggAAAAKMTIvMzEvMjAyNQkAAAABMM1r2R+bfN4IL3OGeKN83gg7Q0lRLk5ZU0U6SUJNLklRX0NVUlJfRE9NRVNUSUNfVEFYRVMuMTAwMC4wNy8wMy8yMDI2Li4uVVNELkgBAAAA3rYBAAIAAAAFLTE1ODcBCAAAAAUAAAABMQEAAAALLTE5MDQ4NjA3NDADAAAAAzE2MAIAAAAEMzAyNwQAAAABMAcAAAAIMy83LzIwMjYIAAAACjEyLzMxLzIwMjUJAAAAATAmQDAim3zeCI7tsXijfN4IPENJUS5OWVNFOklCTS5JUV9NSU5PUklUWV9JTlRFUkVTVF9DRi4xMDAwLjA3LzAzLzIwMjYuLi5VU0QuSAEAAADetgEAAwAAAAAA</t>
  </si>
  <si>
    <t>0x+HIZt83giZ7LR4o3zeCDFDSVEuTllTRTpJQk0uSVFfQlVJTERJTkdTLjEwMDAuMDcvMDMvMjAyNi4uLlVTRC5IAQAAAN62AQACAAAABDQ4MDcBCAAAAAUAAAABMQEAAAALLTE5MDQ4NjA3NDADAAAAAzE2MAIAAAAEMzAyMwQAAAABMAcAAAAIMy83LzIwMjYIAAAACjEyLzMxLzIwMjUJAAAAATC7Z1ohm3zeCBAtnHijfN4IN0NJUS5OWVNFOklCTS5JUV9FQklUREFfRVhDTF9TQkMuMTAwMC4wNy8wMy8yMDI2Li4uVVNELkgBAAAA3rYBAAIAAAAFMTc4MzMBCAAAAAUAAAABMQEAAAALLTE5MDQ4NjA3NDADAAAAAzE2MAIAAAAFMjQxMzUEAAAAATAHAAAACDMvNy8yMDI2CAAAAAoxMi8zMS8yMDI1CQAAAAEwq5dmI5t83gi+Cbh4o3zeCD1DSVEuTllTRTpJQk0uSVFfRklOX0RJVl9MT0FOU19DVVJSRU5ULjEwMDAuMDcvMDMvMjAyNi4uLlVTRC5IAQAAAN62AQACAAAABDczNDQBCAAAAAUAAAABMQEAAAALLTE5MDQ4NjA3NDADAAAAAzE2MAIAAAAEMTAzMgQAAAABMAcAAAAIMy83LzIwMjYIAAAACjEyLzMxLzIwMjUJAAAAATD7HV4hm3zeCIRgrXijfN4ILENJUS5OWVNFOklCTS5JUV9DT0dTLjEwMDAuMDcvMDMvMjAyNi4uLlVTRC5IAQAAAN62AQACAAAABTI3ODM2AQgAAAAFAAAAATEBAAAACy0xOTA0ODYwNzQwAwAAAAMxNjACAAAAAjM0BAAAAAEwBwAAAAgzLzcvMjAyNggAAAAKMTIvMzEvMjAyNQkAAAAB</t>
  </si>
  <si>
    <t>ME0VZiObfN4ISmayeKN83gg2Q0lRLk5ZU0U6SUJNLklRX1BSRUZfRElWX09USEVSLjEwMDAuMDcvMDMvMjAyNi4uLlVTRC5IAQAAAN62AQADAAAAAABTSWYjm3zeCIIXsnijfN4IOUNJUS5OWVNFOklCTS5JUV9JTlZFU1RNRU5UX0lOQ09NRS4xMDAwLjA3LzAzLzIwMjYuLi5VU0QuSAEAAADetgEAAwAAAAAA1xgwIpt83ggoNr94o3zeCD9DSVEuTllTRTpJQk0uSVFfU0FMQVJJRVNfT1RIRVJfQkVORUZJVFMuMTAwMC4wNy8wMy8yMDI2Li4uVVNELkgBAAAA3rYBAAMAAAAAACSOMCKbfN4IQR25eKN83gg3Q0lRLk5ZU0U6SUJNLklRX1JFU1RSSUNURURfQ0FTSC4xMDAwLjA3LzAzLzIwMjYuLi5VU0QuSAEAAADetgEAAgAAAAI1NAEIAAAABQAAAAExAQAAAAstMTkwNDg2MDc0MAMAAAADMTYwAgAAAAQxMTA0BAAAAAEwBwAAAAgzLzcvMjAyNggAAAAKMTIvMzEvMjAyNQkAAAABMPsdXiGbfN4Ixo62eKN83ggzQ0lRLk5ZU0U6SUJNLklRX1BSRUZfUkVERUVNLjEwMDAuMDcvMDMvMjAyNi4uLlVTRC5IAQAAAN62AQADAAAAAADMAlohm3zeCBsrkHijfN4IO0NJUS5OWVNFOklCTS5JUV9JTlRFUkNPTVBBTllfTk9OX0NMLjEwMDAuMDcvMDMvMjAyNi4uLlVTRC5IAQAAAN62AQADAAAAAACfGAQhm3zeCBTBhnijfN4ISkNJUS5OWVNFOklCTS5JUV9MSVFVSURBVElPTl9WQUxVRV9QUkVGRVJSRURfUkVERUVNLjEw</t>
  </si>
  <si>
    <t>MDAuMDcvMDMvMjAyNi4uLlVTRC5IAQAAAN62AQADAAAAAACfjwMhm3zeCMtno3ijfN4IKUNJUS5OWVNFOklCTS5JUV9GVUxMX1RJTUUuMTAwMC4wNy8wMy8yMDI2AQAAAN62AQACAAAABjI2NDMwMABeygMhm3zeCGqolHijfN4IK0NJUS5OWVNFOklCTS5JUV9BU1NFVF9UVVJOUy4xMDAwLjA3LzAzLzIwMjYBAAAA3rYBAAIAAAAIMC40NjcyODEBCAAAAAUAAAABMQEAAAALLTE5MDQ4NjA3NDADAAAAAzE2MAIAAAAENDE3NwQAAAABMAcAAAAIMy83LzIwMjYIAAAACjEyLzMxLzIwMjUJAAAAATCFRNkfm3zeCBOahnijfN4ILUNJUS5OWVNFOklCTS5JUV9FQklUREFfTUFSR0lOLjEwMDAuMDcvMDMvMjAyNgEAAADetgEAAgAAAAcyMy44NjYxAQgAAAAFAAAAATEBAAAACy0xOTA0ODYwNzQwAwAAAAMxNjACAAAABDQwNDcEAAAAATAHAAAACDMvNy8yMDI2CAAAAAoxMi8zMS8yMDI1CQAAAAEw51L7H5t83ggUwYZ4o3zeCDJDSVEuTllTRTpJQk0uSVFfREFZU19JTlZFTlRPUllfT1VULjEwMDAuMDcvMDMvMjAyNgEAAADetgEAAgAAAAkxNi40NDk0NTUBCAAAAAUAAAABMQEAAAALLTE5MDQ4NjA3NDADAAAAAzE2MAIAAAAENDAzNQQAAAABMAcAAAAIMy83LzIwMjYIAAAACjEyLzMxLzIwMjUJAAAAATDNa9kfm3zeCBOahnijfN4IMENJUS5OWVNFOklCTS5JUV9FUFNfM1lSX0FOTl9DQUdSLjEwMDAuMDcvMDMvMjAy</t>
  </si>
  <si>
    <t>NgEAAADetgEAAgAAAAc3OC43NjU0AQgAAAAFAAAAATEBAAAACy0xOTA0ODYwNzQwAwAAAAMxNjACAAAABDQyMjYEAAAAATAHAAAACDMvNy8yMDI2CAAAAAoxMi8zMS8yMDI1CQAAAAEwoKbZH5t83ggvc4Z4o3zeCDxDSVEuTllTRTpJQk0uSVFfVE9UQUxfVU5VU1VBTF9TVVBQTEUuMTAwMC4wNy8wMy8yMDI2Li4uVVNELkgBAAAA3rYBAAMAAAAAACSOMCKbfN4InxO1eKN83ggzQ0lRLk5ZU0U6SUJNLklRX0FSX1VOQklMTEVELjEwMDAuMDcvMDMvMjAyNi4uLlVTRC5IAQAAAN62AQACAAAAAzQ4MgEIAAAABQAAAAExAQAAAAstMTkwNDg2MDc0MAMAAAADMTYwAgAAAAU0NTQyMAQAAAABMAcAAAAIMy83LzIwMjYIAAAACjEyLzMxLzIwMjUJAAAAATC7Z1ohm3zeCJYcmnijfN4IL0NJUS5OWVNFOklCTS5JUV9OSV81WVJfQU5OX0NBR1IuMTAwMC4wNy8wMy8yMDI2AQAAAN62AQACAAAABzEzLjYzNzQBCAAAAAUAAAABMQEAAAALLTE5MDQ4NjA3NDADAAAAAzE2MAIAAAAENDIzOAQAAAABMAcAAAAIMy83LzIwMjYIAAAACjEyLzMxLzIwMjUJAAAAATCgptkfm3zeCKZ7jHijfN4IRENJUS5OWVNFOklCTS5JUV9DSEFOR0VfT1RIRVJfTkVUX09QRVJfQVNTRVRTLjEwMDAuMDcvMDMvMjAyNi4uLlVTRC5IAQAAAN62AQACAAAAAzQ0NQEIAAAABQAAAAExAQAAAAstMTkwNDg2MDc0MAMAAAADMTYwAgAAAAQyMDQ1BAAA</t>
  </si>
  <si>
    <t>AAEwBwAAAAgzLzcvMjAyNggAAAAKMTIvMzEvMjAyNQkAAAABMKQ2hyGbfN4IhTHAeKN83gg4Q0lRLk5ZU0U6SUJNLklRX0NBU0hfVEFYRVNfRklOQU4uMTAwMC4wNy8wMy8yMDI2Li4uVVNELkgBAAAA3rYBAAMAAAAAAOb2XSGbfN4Ikj2zeKN83ggrQ0lRLk5ZU0U6SUJNLklRX0VCSVRfTUFSR0lOLjEwMDAuMDcvMDMvMjAyNgEAAADetgEAAgAAAAcxOC42MDk2AQgAAAAFAAAAATEBAAAACy0xOTA0ODYwNzQwAwAAAAMxNjACAAAABDQwNTMEAAAAATAHAAAACDMvNy8yMDI2CAAAAAoxMi8zMS8yMDI1CQAAAAEw51L7H5t83gjAKpF4o3zeCD9DSVEuTllTRTpJQk0uSVFfRVhDSVNFX1RBWEVTX0VYQ0xfU0FMRVMuMTAwMC4wNy8wMy8yMDI2Li4uVVNELkgBAAAA3rYBAAMAAAAAANcYMCKbfN4IPp2weKN83gguQ0lRLk5ZU0U6SUJNLklRX1JFU1RBVEVNRU5UX0lTLjEwMDAuMDcvMDMvMjAyNgEAAADetgEAAwAAAAFPAB1nMCKbfN4IrNO+eKN83gg8Q0lRLk5ZU0U6SUJNLklRX0ZJTl9ESVZfREVCVF9DVVJSRU5ULjEwMDAuMDcvMDMvMjAyNi4uLlVTRC5IAQAAAN62AQADAAAAAADPWF4hm3zeCO5bqXijfN4ILENJUS5OWVNFOklCTS5JUV9ESUxVVF9XRUlHSFQuMTAwMC4wNy8wMy8yMDI2AQAAAN62AQACAAAACjk0OC42NzUyMjgAqHBmI5t83giCF7J4o3zeCENDSVEuTllTRTpJQk0uSVFfREVGX1RBWF9WQUxV</t>
  </si>
  <si>
    <t>QVRJT05fQUxMT1dBTkNFLjEwMDAuMDcvMDMvMjAyNi4uLlVTRC5IAQAAAN62AQACAAAABDExNDMBCAAAAAUAAAABMQEAAAALLTE5MDQ4NjA3NDADAAAAAzE2MAIAAAAFNDYwNDUEAAAAATAHAAAACDMvNy8yMDI2CAAAAAoxMi8zMS8yMDI1CQAAAAEw8o5aIZt83giOZZF4o3zeCC5DSVEuTllTRTpJQk0uSVFfREFZU19TQUxFU19PVVQuMTAwMC4wNy8wMy8yMDI2AQAAAN62AQACAAAACTQzLjI1MTQwNQEIAAAABQAAAAExAQAAAAstMTkwNDg2MDc0MAMAAAADMTYwAgAAAAQ0MDQyBAAAAAEwBwAAAAgzLzcvMjAyNggAAAAKMTIvMzEvMjAyNQkAAAABMIVE2R+bfN4Ir6KMeKN83gg5Q0lRLk5ZU0U6SUJNLklRX1RPVEFMX0RFQlRfUkVQQUlELjEwMDAuMDcvMDMvMjAyNi4uLlVTRC5IAQAAAN62AQACAAAABS01NTE4AQgAAAAFAAAAATEBAAAACy0xOTA0ODYwNzQwAwAAAAMxNjACAAAABDIxNjYEAAAAATAHAAAACDMvNy8yMDI2CAAAAAoxMi8zMS8yMDI1CQAAAAEwpDaHIZt83gjnA6R4o3zeCDtDSVEuTllTRTpJQk0uSVFfRUJJVERBX0VYQ0xfT1BFUl9MRUFTRVNfSU5ULjEwMDAuMDcvMDMvMjAyNgEAAADetgEAAgAAAAg4LjMyOTcxNQEIAAAABQAAAAExAQAAAAstMTkwNDg2MDc0MAMAAAADMTYwAgAAAAU0OTE3MwQAAAABMAcAAAAIMy83LzIwMjYIAAAACjEyLzMxLzIwMjUJAAAAATDNa9kfm3zeCC9zhnij</t>
  </si>
  <si>
    <t>fN4INkNJUS5OWVNFOklCTS5JUV9TVE9DS19CQVNFRF9SRC4xMDAwLjA3LzAzLzIwMjYuLi5VU0QuSAEAAADetgEAAgAAAAM1NDIBCAAAAAUAAAABMQEAAAALLTE5MDQ4NjA3NDADAAAAAzE2MAIAAAAFMjI2NzgEAAAAATAHAAAACDMvNy8yMDI2CAAAAAoxMi8zMS8yMDI1CQAAAAEwJI4wIpt83ghjwq14o3zeCDZDSVEuTllTRTpJQk0uSVFfQ1JFRElUX0xPU1NfQ0YuMTAwMC4wNy8wMy8yMDI2Li4uVVNELkgBAAAA3rYBAAMAAAAAANMfhyGbfN4I6E+seKN83ggxQ0lRLk5ZU0U6SUJNLklRX0NBU0hfT1BFUi4xMDAwLjA3LzAzLzIwMjYuLi5VU0QuSAEAAADetgEAAgAAAAUxMzE5MwEIAAAABQAAAAExAQAAAAstMTkwNDg2MDc0MAMAAAADMTYwAgAAAAQyMDA2BAAAAAEwBwAAAAgzLzcvMjAyNggAAAAKMTIvMzEvMjAyNQkAAAABMKQ2hyGbfN4I8mSzeKN83ggyQ0lRLk5ZU0U6SUJNLklRX1BSRUZfT1RIRVIuMTAwMC4wNy8wMy8yMDI2Li4uVVNELkgBAAAA3rYBAAMAAAAAAMwCWiGbfN4IiwebeKN83ghQQ0lRLk5ZU0U6SUJNLklRX0ZJTkFOQ0lOR19PQkxJR19DVVJSRU5UX0VYQ0xfT1BFUl9MRUFTRVMuMTAwMC4wNy8wMy8yMDI2Li4uVVNELkgBAAAA3rYBAAIAAAAENjQyNAEIAAAABQAAAAExAQAAAAstMTkwNDg2MDc0MAMAAAADMTYwAgAAAAU0ODk4MAQAAAABMAcAAAAIMy83LzIwMjYIAAAACjEyLzMx</t>
  </si>
  <si>
    <t>LzIwMjUJAAAAATC1PVohm3zeCAYWpXijfN4IRkNJUS5OWVNFOklCTS5JUV9UT1RBTF9HRU5FUkFMX1BBUlRORVJfSU5URVJFU1QuMTAwMC4wNy8wMy8yMDI2Li4uVVNELkgBAAAA3rYBAAMAAAAAAPKOWiGbfN4I4+6keKN83ggxQ0lRLk5ZU0U6SUJNLklRX1RPVEFMX0RFQlRfRUJJVERBLjEwMDAuMDcvMDMvMjAyNgEAAADetgEAAgAAAAgzLjcwNzUwNgEIAAAABQAAAAExAQAAAAstMTkwNDg2MDc0MAMAAAADMTYwAgAAAAQ0MTkyBAAAAAEwBwAAAAgzLzcvMjAyNggAAAAKMTIvMzEvMjAyNQkAAAABMM1r2R+bfN4IpnuMeKN83ggzQ0lRLk5ZU0U6SUJNLklRX0VCSVREQV81WVJfQU5OX0NBR1IuMTAwMC4wNy8wMy8yMDI2AQAAAN62AQACAAAABTcuMjUzAQgAAAAFAAAAATEBAAAACy0xOTA0ODYwNzQwAwAAAAMxNjACAAAABDQyMzUEAAAAATAHAAAACDMvNy8yMDI2CAAAAAoxMi8zMS8yMDI1CQAAAAEwoKbZH5t83gime4x4o3zeCDxDSVEuTllTRTpJQk0uSVFfSU1QQUlSTUVOVF9HV19TVVBQTEUuMTAwMC4wNy8wMy8yMDI2Li4uVVNELkgBAAAA3rYBAAMAAAAAACSOMCKbfN4InxO1eKN83gg3Q0lRLk5ZU0U6SUJNLklRX1BSRUZfTk9OX1JFREVFTS4xMDAwLjA3LzAzLzIwMjYuLi5VU0QuSAEAAADetgEAAwAAAAAAzAJaIZt83ghbfZl4o3zeCC9DSVEuTllTRTpJQk0uSVFfR1BfM1lSX0FOTl9DQUdSLjEw</t>
  </si>
  <si>
    <t>MDAuMDcvMDMvMjAyNgEAAADetgEAAgAAAAY2LjMyOTQBCAAAAAUAAAABMQEAAAALLTE5MDQ4NjA3NDADAAAAAzE2MAIAAAAENDIyMQQAAAABMAcAAAAIMy83LzIwMjYIAAAACjEyLzMxLzIwMjUJAAAAATCgptkfm3zeCC9zhnijfN4IMkNJUS5OWVNFOklCTS5JUV9JTVBBSVJfT0lMLjEwMDAuMDcvMDMvMjAyNi4uLlVTRC5IAQAAAN62AQADAAAAAABNFWYjm3zeCAbgwnijfN4IOUNJUS5OWVNFOklCTS5JUV9TVE9DS19CQVNFRF9UT1RBTC4xMDAwLjA3LzAzLzIwMjYuLi5VU0QuSAEAAADetgEAAgAAAAQxNzE1AQgAAAAFAAAAATEBAAAACy0xOTA0ODYwNzQwAwAAAAMxNjACAAAABTI0MDM0BAAAAAEwBwAAAAgzLzcvMjAyNggAAAAKMTIvMzEvMjAyNQkAAAABMLH4hiGbfN4IM+XBeKN83ggzQ0lRLk5ZU0U6SUJNLklRX1BSRVBBSURfRVhQLjEwMDAuMDcvMDMvMjAyNi4uLlVTRC5IAQAAAN62AQACAAAABDE4MTYBCAAAAAUAAAABMQEAAAALLTE5MDQ4NjA3NDADAAAAAzE2MAIAAAAEMTIxMgQAAAABMAcAAAAIMy83LzIwMjYIAAAACjEyLzMxLzIwMjUJAAAAATD7HV4hm3zeCB/vlnijfN4IPUNJUS5OWVNFOklCTS5JUV9MRUFTRUhPTERfSU1QUk9WRU1FTlQuMTAwMC4wNy8wMy8yMDI2Li4uVVNELkgBAAAA3rYBAAMAAAAAALtnWiGbfN4IYtugeKN83ggvQ0lRLk5ZU0U6SUJNLklRX0VGRkVDVF9UQVhfUkFU</t>
  </si>
  <si>
    <t>RS4xMDAwLjA3LzAzLzIwMjYBAAAA3rYBAAMAAAACTk0BCAAAAAUAAAABMQEAAAALLTE5MDQ4NjA3NDADAAAAAzE2MAIAAAAENDM3NgQAAAABMAcAAAAIMy83LzIwMjYIAAAACjEyLzMxLzIwMjUJAAAAATAdZzAim3zeCMAwu3ijfN4IJ0NJUS5OWVNFOklCTS5JUV9HQUFQX0JTLjEwMDAuMDcvMDMvMjAyNgEAAADetgEAAwAAAAdVUyBHQUFQAJ8YBCGbfN4IFMGGeKN83gg6Q0lRLk5ZU0U6SUJNLklRX1JFU1RSVUNUVVJFX1NVUFBMRS4xMDAwLjA3LzAzLzIwMjYuLi5VU0QuSAEAAADetgEAAwAAAAAAJI4wIpt83ggzn7F4o3zeCDVDSVEuTllTRTpJQk0uSVFfRE9fRklOQU5DRV9DRi4xMDAwLjA3LzAzLzIwMjYuLi5VU0QuSAEAAADetgEAAwAAAAAA+x1eIZt83gjVb6p4o3zeCDlDSVEuTllTRTpJQk0uSVFfVE9UQUxfRElWX1BBSURfQ0YuMTAwMC4wNy8wMy8yMDI2Li4uVVNELkgBAAAA3rYBAAIAAAAFLTYyNTUBCAAAAAUAAAABMQEAAAALLTE5MDQ4NjA3NDADAAAAAzE2MAIAAAAEMjAyMgQAAAABMAcAAAAIMy83LzIwMjYIAAAACjEyLzMxLzIwMjUJAAAAATDwXYchm3zeCGSyn3ijfN4IMENJUS5OWVNFOklCTS5JUV9FQklUREFfQ0FQRVhfSU5ULjEwMDAuMDcvMDMvMjAyNgEAAADetgEAAgAAAAc4LjQ0MTg2AQgAAAAFAAAAATEBAAAACy0xOTA0ODYwNzQwAwAAAAMxNjACAAAABDQxOTEEAAAAATAHAAAA</t>
  </si>
  <si>
    <t>CDMvNy8yMDI2CAAAAAoxMi8zMS8yMDI1CQAAAAEwzWvZH5t83gime4x4o3zeCDFDSVEuTllTRTpJQk0uSVFfR1BfMVlSX0FOTl9HUk9XVEguMTAwMC4wNy8wMy8yMDI2AQAAAN62AQACAAAABjEwLjUzMQEIAAAABQAAAAExAQAAAAstMTkwNDg2MDc0MAMAAAADMTYwAgAAAAQ0MTk1BAAAAAEwBwAAAAgzLzcvMjAyNggAAAAKMTIvMzEvMjAyNQkAAAABMM1r2R+bfN4IL3OGeKN83gg2Q0lRLk5ZU0U6SUJNLklRX1NQRUNJQUxfRElWX0NGLjEwMDAuMDcvMDMvMjAyNi4uLlVTRC5IAQAAAN62AQADAAAAAADwXYchm3zeCIvFtHijfN4IM0NJUS5OWVNFOklCTS5JUV9HQUlOX0lOVkVTVC4xMDAwLjA3LzAzLzIwMjYuLi5VU0QuSAEAAADetgEAAgAAAAItNwEIAAAABQAAAAExAQAAAAstMTkwNDg2MDc0MAMAAAADMTYwAgAAAAI2MgQAAAABMAcAAAAIMy83LzIwMjYIAAAACjEyLzMxLzIwMjUJAAAAATBTSWYjm3zeCCppw3ijfN4IM0NJUS5OWVNFOklCTS5JUV9MRVZFUkVEX0ZDRi4xMDAwLjA3LzAzLzIwMjYuLi5VU0QuSAEAAADetgEAAgAAAAkxMzE1Ni42MjUBCAAAAAUAAAABMQEAAAALLTE5MDQ4NjA3NDADAAAAAzE2MAIAAAAENDQyMgQAAAABMAcAAAAIMy83LzIwMjYIAAAACjEyLzMxLzIwMjUJAAAAATDm9l0hm3zeCMWqqXijfN4IOENJUS5OWVNFOklCTS5JUV9TVE9DS19CQVNFRF9DT01QLjEwMDAuMDcv</t>
  </si>
  <si>
    <t>MDMvMjAyNi4uLlVTRC5IAQAAAN62AQACAAAAAzk3NQCx+IYhm3zeCEIMwnijfN4IRUNJUS5OWVNFOklCTS5JUV9HRU5FUkFMX1BBUlRORVJfQ09NTU9OX0VRVUlUWS4xMDAwLjA3LzAzLzIwMjYuLi5VU0QuSAEAAADetgEAAwAAAAAA8o5aIZt83gjv2514o3zeCC1DSVEuTllTRTpJQk0uSVFfQVZHX0VNUExPWUVFUy4xMDAwLjA3LzAzLzIwMjYBAAAA3rYBAAMAAAAAAF7KAyGbfN4IwCqReKN83gg3Q0lRLk5ZU0U6SUJNLklRX05FVF9XT1JLSU5HX0NBUC4xMDAwLjA3LzAzLzIwMjYuLi5VU0QuSAEAAADetgEAAgAAAAUtODkwNwEIAAAABQAAAAExAQAAAAstMTkwNDg2MDc0MAMAAAADMTYwAgAAAAQxMzExBAAAAAEwBwAAAAgzLzcvMjAyNggAAAAKMTIvMzEvMjAyNQkAAAABMLtnWiGbfN4IEC2ceKN83ghOQ0lRLk5ZU0U6SUJNLklRX0NVUlJFTlRfUE9SVElPTl9PUEVSX0xFQVNFX0xJQUJJTElUSUVTLjEwMDAuMDcvMDMvMjAyNi4uLlVTRC5IAQAAAN62AQACAAAAAzgwMAEIAAAABQAAAAExAQAAAAstMTkwNDg2MDc0MAMAAAADMTYwAgAAAAU0ODM4NQQAAAABMAcAAAAIMy83LzIwMjYIAAAACjEyLzMxLzIwMjUJAAAAATDMAlohm3zeCLiNp3ijfN4INUNJUS5OWVNFOklCTS5JUV9ORVRfREVCVF9FQklUREFfQ0FQRVguMTAwMC4wNy8wMy8yMDI2AQAAAN62AQACAAAACDMuMDcyNTQzAQgAAAAFAAAAATEB</t>
  </si>
  <si>
    <t>AAAACy0xOTA0ODYwNzQwAwAAAAMxNjACAAAABTIzMzE0BAAAAAEwBwAAAAgzLzcvMjAyNggAAAAKMTIvMzEvMjAyNQkAAAABMM1r2R+bfN4IpnuMeKN83gg0Q0lRLk5ZU0U6SUJNLklRX1JFVFVSTl9DT01NT05fRVFVSVRZLjEwMDAuMDcvMDMvMjAyNgEAAADetgEAAgAAAAczNS4yNjMxAQgAAAAFAAAAATEBAAAACy0xOTA0ODYwNzQwAwAAAAMxNjACAAAABTMzMzIwBAAAAAEwBwAAAAgzLzcvMjAyNggAAAAKMTIvMzEvMjAyNQkAAAABMOdS+x+bfN4IFMGGeKN83gg7Q0lRLk5ZU0U6SUJNLklRX0NBU0hfSU5URVJFU1RfRklOQU4uMTAwMC4wNy8wMy8yMDI2Li4uVVNELkgBAAAA3rYBAAMAAAAAAOb2XSGbfN4IlYeteKN83ggvQ0lRLk5ZU0U6SUJNLklRX1BFUklPRExFTkdUSF9JUy4xMDAwLjA3LzAzLzIwMjYBAAAA3rYBAAEAAAACMTIAqHBmI5t83ggDTbZ4o3zeCD1DSVEuTllTRTpJQk0uSVFfRklOX0RJVl9MVF9ERUJUX1RPVEFMLjEwMDAuMDcvMDMvMjAyNi4uLlVTRC5IAQAAAN62AQACAAAABTE1MDkzAQgAAAAFAAAAATEBAAAACy0xOTA0ODYwNzQwAwAAAAMxNjACAAAABTI0NTE1BAAAAAEwBwAAAAgzLzcvMjAyNggAAAAKMTIvMzEvMjAyNQkAAAABMF7KAyGbfN4IHXGTeKN83ggxQ0lRLk5ZU0U6SUJNLklRX1NUX0lOVkVTVC4xMDAwLjA3LzAzLzIwMjYuLi5VU0QuSAEAAADetgEAAgAAAAM4MzAB</t>
  </si>
  <si>
    <t>CAAAAAUAAAABMQEAAAALLTE5MDQ4NjA3NDADAAAAAzE2MAIAAAAEMTA2OQQAAAABMAcAAAAIMy83LzIwMjYIAAAACjEyLzMxLzIwMjUJAAAAATD7HV4hm3zeCFher3ijfN4IMkNJUS5OWVNFOklCTS5JUV9DQVNIX1RBWEVTLjEwMDAuMDcvMDMvMjAyNi4uLlVTRC5IAQAAAN62AQACAAAABDE5NDgBCAAAAAUAAAABMQEAAAALLTE5MDQ4NjA3NDADAAAAAzE2MAIAAAAEMzA1MwQAAAABMAcAAAAIMy83LzIwMjYIAAAACjEyLzMxLzIwMjUJAAAAATDm9l0hm3zeCIVBonijfN4IMkNJUS5OWVNFOklCTS5JUV9DVVJSX1RBWEVTLjEwMDAuMDcvMDMvMjAyNi4uLlVTRC5IAQAAAN62AQACAAAAAzcxNgEIAAAABQAAAAExAQAAAAstMTkwNDg2MDc0MAMAAAADMTYwAgAAAAUzNTM4MwQAAAABMAcAAAAIMy83LzIwMjYIAAAACjEyLzMxLzIwMjUJAAAAATAmQDAim3zeCMUCs3ijfN4IO0NJUS5OWVNFOklCTS5JUV9UQVhfQkVORUZJVF9PUFRJT05TLjEwMDAuMDcvMDMvMjAyNi4uLlVTRC5IAQAAAN62AQADAAAAAADTH4chm3zeCF18onijfN4IP0NJUS5OWVNFOklCTS5JUV9HQUlOX0JBUkdBSU5fQUNRX1NVUFBMRS4xMDAwLjA3LzAzLzIwMjYuLi5VU0QuSAEAAADetgEAAwAAAAAAJI4wIpt83gjwdqx4o3zeCD5DSVEuTllTRTpJQk0uSVFfREFfQ0ZfRVhDTF9PUEVSX0xFQVNFUy4xMDAwLjA3LzAzLzIwMjYuLi5VU0Qu</t>
  </si>
  <si>
    <t>SAEAAADetgEAAgAAAAQzNTUwAQgAAAAFAAAAATEBAAAACy0xOTA0ODYwNzQwAwAAAAMxNjACAAAABTQ4OTg1BAAAAAEwBwAAAAgzLzcvMjAyNggAAAAKMTIvMzEvMjAyNQkAAAABMPaYiSGbfN4Ikv/HeKN83ggvQ0lRLk5ZU0U6SUJNLklRX1NUX0RFQlQuMTAwMC4wNy8wMy8yMDI2Li4uVVNELkgBAAAA3rYBAAMAAAAAAM9YXiGbfN4IJhafeKN83ghAQ0lRLk5ZU0U6SUJNLklRX0ZJTkFOQ0VfTEVBU0VTX0xPTkdfVEVSTS4xMDAwLjA3LzAzLzIwMjYuLi5VU0QuSAEAAADetgEAAgAAAAM4NzQBCAAAAAUAAAABMQEAAAALLTE5MDQ4NjA3NDADAAAAAzE2MAIAAAAFNDg5OTEEAAAAATAHAAAACDMvNy8yMDI2CAAAAAoxMi8zMS8yMDI1CQAAAAEwzAJaIZt83ghJ3Zx4o3zeCDdDSVEuTllTRTpJQk0uSVFfREVGX1RBWF9MSUFCX0xULjEwMDAuMDcvMDMvMjAyNi4uLlVTRC5IAQAAAN62AQACAAAAAzc4MQEIAAAABQAAAAExAQAAAAstMTkwNDg2MDc0MAMAAAADMTYwAgAAAAQxMDI3BAAAAAEwBwAAAAgzLzcvMjAyNggAAAAKMTIvMzEvMjAyNQkAAAABMMwCWiGbfN4I3r+WeKN83ggqQ0lRLk5ZU0U6SUJNLklRX0FELjEwMDAuMDcvMDMvMjAyNi4uLlVTRC5IAQAAAN62AQACAAAABi0xMTk3NQEIAAAABQAAAAExAQAAAAstMTkwNDg2MDc0MAMAAAADMTYwAgAAAAQxMDc1BAAAAAEwBwAAAAgzLzcvMjAyNggAAAAK</t>
  </si>
  <si>
    <t>MTIvMzEvMjAyNQkAAAABMPsdXiGbfN4IVbuoeKN83ggxQ0lRLk5ZU0U6SUJNLklRX05JXzFZUl9BTk5fR1JPV1RILjEwMDAuMDcvMDMvMjAyNgEAAADetgEAAgAAAAc3NS44NzU4AQgAAAAFAAAAATEBAAAACy0xOTA0ODYwNzQwAwAAAAMxNjACAAAABDQxOTkEAAAAATAHAAAACDMvNy8yMDI2CAAAAAoxMi8zMS8yMDI1CQAAAAEwzWvZH5t83gime4x4o3zeCCdDSVEuTllTRTpJQk0uSVFfWl9TQ09SRS4xMDAwLjA3LzAzLzIwMjYBAAAA3rYBAAIAAAAIMy4zODYzMDIBCAAAAAUAAAABMQEAAAALLTE5MDQ4NjA3NDADAAAAAzE2MAIAAAAGMTAwMTIzBAAAAAEwBwAAAAgzLzcvMjAyNggAAAAKMTIvMzEvMjAyNQkAAAABMM1r2R+bfN4IL3OGeKN83gg/Q0lRLk5ZU0U6SUJNLklRX01JTk9SSVRZX0lOVEVSRVNUX1RPVEFMLjEwMDAuMDcvMDMvMjAyNi4uLlVTRC5IAQAAAN62AQACAAAAAjkzAQgAAAAFAAAAATEBAAAACy0xOTA0ODYwNzQwAwAAAAMxNjACAAAABDEzMTIEAAAAATAHAAAACDMvNy8yMDI2CAAAAAoxMi8zMS8yMDI1CQAAAAEwx1NaIZt83giRgKh4o3zeCC5DSVEuTllTRTpJQk0uSVFfQ09NTU9OLjEwMDAuMDcvMDMvMjAyNi4uLlVTRC5IAQAAAN62AQACAAAABTYzMzE4AQgAAAAFAAAAATEBAAAACy0xOTA0ODYwNzQwAwAAAAMxNjACAAAABDExMDMEAAAAATAHAAAACDMvNy8yMDI2CAAAAAoxMi8z</t>
  </si>
  <si>
    <t>MS8yMDI1CQAAAAEwzAJaIZt83giSBJ14o3zeCDBDSVEuTllTRTpJQk0uSVFfREFZU19QQVlBQkxFX09VVC4xMDAwLjA3LzAzLzIwMjYBAAAA3rYBAAIAAAAJNTcuNzU5NDI1AQgAAAAFAAAAATEBAAAACy0xOTA0ODYwNzQwAwAAAAMxNjACAAAABDQxODMEAAAAATAHAAAACDMvNy8yMDI2CAAAAAoxMi8zMS8yMDI1CQAAAAEwzWvZH5t83givoox4o3zeCC1DSVEuTllTRTpJQk0uSVFfRUJJVEEuMTAwMC4wNy8wMy8yMDI2Li4uVVNELkgBAAAA3rYBAAIAAAAFMTQ3MzQBCAAAAAUAAAABMQEAAAALLTE5MDQ4NjA3NDADAAAAAzE2MAIAAAAGMTAwNjg5BAAAAAEwBwAAAAgzLzcvMjAyNggAAAAKMTIvMzEvMjAyNQkAAAABMJDxLyKbfN4Ivgm4eKN83gg+Q0lRLk5ZU0U6SUJNLklRX1NUT0NLX09QVElPTlNfQ09NUF9UQVguMTAwMC4wNy8wMy8yMDI2Li4uVVNELkgBAAAA3rYBAAMAAAAAALH4hiGbfN4IxdiseKN83ghDQ0lRLk5ZU0U6SUJNLklRX1JVQV9DQVBJVEFMX0xFQVNFX0FDQ1VNX0RFUC4xMDAwLjA3LzAzLzIwMjYuLi5VU0QuSAEAAADetgEAAwAAAAAAzAJaIZt83gjgKaB4o3zeCDFDSVEuTllTRTpJQk0uSVFfQ0hBTkdFX0FQLjEwMDAuMDcvMDMvMjAyNi4uLlVTRC5IAQAAAN62AQACAAAAAzYyNAEIAAAABQAAAAExAQAAAAstMTkwNDg2MDc0MAMAAAADMTYwAgAAAAQyMDE3BAAAAAEwBwAAAAgzLzcv</t>
  </si>
  <si>
    <t>MjAyNggAAAAKMTIvMzEvMjAyNQkAAAABMKQ2hyGbfN4IGvmpeKN83ggsQ0lRLk5ZU0U6SUJNLklRX05QUEUuMTAwMC4wNy8wMy8yMDI2Li4uVVNELkgBAAAA3rYBAAIAAAAEOTAyOAEIAAAABQAAAAExAQAAAAstMTkwNDg2MDc0MAMAAAADMTYwAgAAAAQxMDA0BAAAAAEwBwAAAAgzLzcvMjAyNggAAAAKMTIvMzEvMjAyNQkAAAABMM9YXiGbfN4IZSixeKN83gg8Q0lRLk5ZU0U6SUJNLklRX09USEVSX1VOVVNVQUxfU1VQUExFLjEwMDAuMDcvMDMvMjAyNi4uLlVTRC5IAQAAAN62AQADAAAAAAAkjjAim3zeCJnbxnijfN4IMUNJUS5OWVNFOklCTS5JUV9SVUFfR1JPU1MuMTAwMC4wNy8wMy8yMDI2Li4uVVNELkgBAAAA3rYBAAMAAAAAAMwCWiGbfN4IiwebeKN83gg6Q0lRLk5ZU0U6SUJNLklRX0FTU0VUX1dSSVRFRE9XTl9DRi4xMDAwLjA3LzAzLzIwMjYuLi5VU0QuSAEAAADetgEAAwAAAAAA0x+HIZt83gi8yaZ4o3zeCElDSVEuTllTRTpJQk0uSVFfSU5URVJFU1RfRVhQX0xFQVNFX0xJQUJJTElUWV9ERUJULjEwMDAuMDcvMDMvMjAyNi4uLlVTRC5IAQAAAN62AQADAAAAAAAmQDAim3zeCMn7rnijfN4IOUNJUS5OWVNFOklCTS5JUV9TVE9DS19CQVNFRF9PVEhFUi4xMDAwLjA3LzAzLzIwMjYuLi5VU0QuSAEAAADetgEAAwAAAAAAsfiGIZt83ghnWsJ4o3zeCEFDSVEuTllTRTpJQk0uSVFfU1RPQ0tfT1BU</t>
  </si>
  <si>
    <t>SU9OU19DT01QX1BSRVRBWC4xMDAwLjA3LzAzLzIwMjYuLi5VU0QuSAEAAADetgEAAwAAAAAAsfiGIZt83ggAjLN4o3zeCCpDSVEuTllTRTpJQk0uSVFfQVIuMTAwMC4wNy8wMy8yMDI2Li4uVVNELkgBAAAA3rYBAAIAAAAEODU5NAEIAAAABQAAAAExAQAAAAstMTkwNDg2MDc0MAMAAAADMTYwAgAAAAQxMDIxBAAAAAEwBwAAAAgzLzcvMjAyNggAAAAKMTIvMzEvMjAyNQkAAAABMPsdXiGbfN4IrlKdeKN83gg9Q0lRLk5ZU0U6SUJNLklRX0NIQU5HRV9UUkFESU5HX0FTU0VUUy4xMDAwLjA3LzAzLzIwMjYuLi5VU0QuSAEAAADetgEAAwAAAAAA0x+HIZt83giS/8d4o3zeCD9DSVEuTllTRTpJQk0uSVFfTUlOT1JJVFlfSU5UX1JFREVFTV9UT1QuMTAwMC4wNy8wMy8yMDI2Li4uVVNELkgBAAAA3rYBAAMAAAAAALtnWiGbfN4I79udeKN83gg2Q0lRLk5ZU0U6SUJNLklRX1RPVEFMX1JFVl81WVJfQU5OX0NBR1IuMTAwMC4wNy8wMy8yMDI2AQAAAN62AQACAAAABTQuMTI0AQgAAAAFAAAAATEBAAAACy0xOTA0ODYwNzQwAwAAAAMxNjACAAAABDQyMzMEAAAAATAHAAAACDMvNy8yMDI2CAAAAAoxMi8zMS8yMDI1CQAAAAEwoKbZH5t83gime4x4o3zeCDVDSVEuTllTRTpJQk0uSVFfQ1VSUkVOQ1lfR0FJTi4xMDAwLjA3LzAzLzIwMjYuLi5VU0QuSAEAAADetgEAAgAAAAQtMjQ0AQgAAAAFAAAAATEBAAAACy0xOTA0</t>
  </si>
  <si>
    <t>ODYwNzQwAwAAAAMxNjACAAAAAjM4BAAAAAEwBwAAAAgzLzcvMjAyNggAAAAKMTIvMzEvMjAyNQkAAAABMFNJZiObfN4IZ5K5eKN83ggsQ0lRLk5ZU0U6SUJNLklRX0xBTkQuMTAwMC4wNy8wMy8yMDI2Li4uVVNELkgBAAAA3rYBAAIAAAADMTgyAQgAAAAFAAAAATEBAAAACy0xOTA0ODYwNzQwAwAAAAMxNjACAAAABDMwOTgEAAAAATAHAAAACDMvNy8yMDI2CAAAAAoxMi8zMS8yMDI1CQAAAAEwu2daIZt83ghKZrJ4o3zeCCxDSVEuTllTRTpJQk0uSVFfSVBSRC4xMDAwLjA3LzAzLzIwMjYuLi5VU0QuSAEAAADetgEAAwAAAAAAU0lmI5t83gh3PrJ4o3zeCCtDSVEuTllTRTpJQk0uSVFfRUJULjEwMDAuMDcvMDMvMjAyNi4uLlVTRC5IAQAAAN62AQACAAAABTEwMzI5AQgAAAAFAAAAATEBAAAACy0xOTA0ODYwNzQwAwAAAAMxNjACAAAAAzEzOQQAAAABMAcAAAAIMy83LzIwMjYIAAAACjEyLzMxLzIwMjUJAAAAATBTSWYjm3zeCHc+snijfN4IL0NJUS5OWVNFOklCTS5JUV9SVUFfTkVULjEwMDAuMDcvMDMvMjAyNi4uLlVTRC5IAQAAAN62AQADAAAAAADMAlohm3zeCEndnHijfN4IN0NJUS5OWVNFOklCTS5JUV9JTlZFU1RfTE9BTlNfQ0YuMTAwMC4wNy8wMy8yMDI2Li4uVVNELkgBAAAA3rYBAAMAAAAAAKQ2hyGbfN4IezmteKN83ggrQ0lRLk5ZU0U6SUJNLklRX0NJUC4xMDAwLjA3LzAzLzIwMjYuLi5VU0Qu</t>
  </si>
  <si>
    <t>SAEAAADetgEAAwAAAAAAu2daIZt83ggRnpN4o3zeCDBDSVEuTllTRTpJQk0uSVFfU09GVFdBUkUuMTAwMC4wNy8wMy8yMDI2Li4uVVNELkgBAAAA3rYBAAMAAAAAALtnWiGbfN4I4+6keKN83gg0Q0lRLk5ZU0U6SUJNLklRX0ZJTklTSEVEX0lOVi4xMDAwLjA3LzAzLzIwMjYuLi5VU0QuSAEAAADetgEAAgAAAAMyMzABCAAAAAUAAAABMQEAAAALLTE5MDQ4NjA3NDADAAAAAzE2MAIAAAAEMzA3NQQAAAABMAcAAAAIMy83LzIwMjYIAAAACjEyLzMxLzIwMjUJAAAAATC7Z1ohm3zeCO/bnXijfN4ILENJUS5OWVNFOklCTS5JUV9CQVNJQ19XRUlHSFQuMTAwMC4wNy8wMy8yMDI2AQAAAN62AQACAAAACjkzMi4yOTM5MjcAqHBmI5t83giS/8d4o3zeCC9DSVEuTllTRTpJQk0uSVFfREVQX1JVQS4xMDAwLjA3LzAzLzIwMjYuLi5VU0QuSAEAAADetgEAAgAAAAM5MDABCAAAAAUAAAABMQEAAAALLTE5MDQ4NjA3NDADAAAAAzE2MAIAAAAFNDgzNTcEAAAAATAHAAAACDMvNy8yMDI2CAAAAAoxMi8zMS8yMDI1CQAAAAEw9piJIZt83giTaKJ4o3zeCExDSVEuTllTRTpJQk0uSVFfRElTVFJJQlVUQUJMRV9DQVNIX1BFUl9TSEFSRV9ESUxVVEVELjEwMDAuMDcvMDMvMjAyNi4uLlVTRC5IAQAAAN62AQADAAAAAACocGYjm3zeCNdYwHijfN4IMENJUS5OWVNFOklCTS5JUV9UUkVBU1VSWS4xMDAwLjA3LzAzLzIwMjYuLi5V</t>
  </si>
  <si>
    <t>U0QuSAEAAADetgEAAgAAAActMTcwNjA1AQgAAAAFAAAAATEBAAAACy0xOTA0ODYwNzQwAwAAAAMxNjACAAAABDEyNDgEAAAAATAHAAAACDMvNy8yMDI2CAAAAAoxMi8zMS8yMDI1CQAAAAEwzAJaIZt83gjev5Z4o3zeCDFDSVEuTllTRTpJQk0uSVFfVE9UQUxfREVCVF9FUVVJVFkuMTAwMC4wNy8wMy8yMDI2AQAAAN62AQACAAAACDE5Ny4zMjc1AQgAAAAFAAAAATEBAAAACy0xOTA0ODYwNzQwAwAAAAMxNjACAAAABDQwMzQEAAAAATAHAAAACDMvNy8yMDI2CAAAAAoxMi8zMS8yMDI1CQAAAAEwzWvZH5t83givoox4o3zeCClDSVEuTllTRTpJQk0uSVFfUEVSSU9EREFURS45OTkuMDcvMDMvMjAyNgEAAADetgEABQAAAAozMS8xMi8yMDI0AKhwZiObfN4IA5fBeKN83ggzQ0lRLk5ZU0U6SUJNLklRX1JFVFVSTl9DT01NT05fRVFVSVRZLjk5OS4wNy8wMy8yMDI2AQAAAN62AQACAAAABzI0LjEzNzIBCAAAAAUAAAABMQEAAAALLTE5MDQ4NjA3NDMDAAAAAzE2MAIAAAAFMzMzMjAEAAAAATAHAAAACDMvNy8yMDI2CAAAAAoxMi8zMS8yMDI0CQAAAAEwEz/7H5t83ggEOId4o3zeCDBDSVEuTllTRTpJQk0uSVFfVE9UQUxfREVCVF9FQklUREEuOTk5LjA3LzAzLzIwMjYBAAAA3rYBAAIAAAAINC4xMTM4NDIBCAAAAAUAAAABMQEAAAALLTE5MDQ4NjA3NDMDAAAAAzE2MAIAAAAENDE5MgQAAAABMAcAAAAIMy83LzIw</t>
  </si>
  <si>
    <t>MjYIAAAACjEyLzMxLzIwMjQJAAAAATDNa9kfm3zeCHWPknijfN4IMUNJUS5OWVNFOklCTS5JUV9DQVNIX1NIQVJFLjk5OS4wNy8wMy8yMDI2Li4uVVNELkgBAAAA3rYBAAIAAAAJMTUuMDU2ODM4AQgAAAAFAAAAATEBAAAACy0xOTA0ODYwNzQzAwAAAAMxNjACAAAABDQzODEEAAAAATAHAAAACDMvNy8yMDI2CAAAAAoxMi8zMS8yMDI0CQAAAAEwx1NaIZt83ggGBJB4o3zeCDFDSVEuTllTRTpJQk0uSVFfQVZHX1RFTVBfRU1QTE9ZRUVTLjk5OS4wNy8wMy8yMDI2AQAAAN62AQACAAAABTE0MjAwAQgAAAAFAAAAATEBAAAACy0xOTA0ODYwNzQzAwAAAAMxNjACAAAABTI0Njc1BAAAAAEwBwAAAAgzLzcvMjAyNggAAAAKMTIvMzEvMjAyNAkAAAABMF7KAyGbfN4IMIaHeKN83gg5Q0lRLk5ZU0U6SUJNLklRX0ZJTl9ESVZfQ0FTSF9FUVVJVi45OTkuMDcvMDMvMjAyNi4uLlVTRC5IAQAAAN62AQADAAAAAABeygMhm3zeCKlKlnijfN4IOkNJUS5OWVNFOklCTS5JUV9MSUFCSUxJVElFU19MRVZFTF8yLjk5OS4wNy8wMy8yMDI2Li4uVVNELkgBAAAA3rYBAAIAAAADNzI2AKC2AyGbfN4IMIaHeKN83gg7Q0lRLk5ZU0U6SUJNLklRX0ZJTl9ESVZfREVCVF9DVVJSRU5ULjk5OS4wNy8wMy8yMDI2Li4uVVNELkgBAAAA3rYBAAMAAAAAAM9YXiGbfN4IQ0eqeKN83gg9Q0lRLk5ZU0U6SUJNLklRX05BVFVSQUxfUkVTT1VS</t>
  </si>
  <si>
    <t>Q0VTX0NPU1QuOTk5LjA3LzAzLzIwMjYuLi5VU0QuSAEAAADetgEAAwAAAAAAu2daIZt83gjHzJp4o3zeCC9DSVEuTllTRTpJQk0uSVFfVE9UQUxfQ0EuOTk5LjA3LzAzLzIwMjYuLi5VU0QuSAEAAADetgEAAgAAAAUzNDQ4MgEIAAAABQAAAAExAQAAAAstMTkwNDg2MDc0MwMAAAADMTYwAgAAAAQxMDA4BAAAAAEwBwAAAAgzLzcvMjAyNggAAAAKMTIvMzEvMjAyNAkAAAABMPsdXiGbfN4IBhaleKN83ggqQ0lRLk5ZU0U6SUJNLklRX1RCVi45OTkuMDcvMDMvMjAyNi4uLlVTRC5IAQAAAN62AQACAAAABi00NDA1OQEIAAAABQAAAAExAQAAAAstMTkwNDg2MDc0MwMAAAADMTYwAgAAAAQxMzEwBAAAAAEwBwAAAAgzLzcvMjAyNggAAAAKMTIvMzEvMjAyNAkAAAABMMdTWiGbfN4I6oykeKN83gg2Q0lRLk5ZU0U6SUJNLklRX0xPQU5TX1JFQ0VJVl9MVC45OTkuMDcvMDMvMjAyNi4uLlVTRC5IAQAAAN62AQADAAAAAADPWF4hm3zeCKodlXijfN4INUNJUS5OWVNFOklCTS5JUV9DSEFOR0VfREVGX1RBWC45OTkuMDcvMDMvMjAyNi4uLlVTRC5IAQAAAN62AQADAAAAAACkNochm3zeCP+drHijfN4IOENJUS5OWVNFOklCTS5JUV9DT05USU5HRU5UX1JFTlRBTC45OTkuMDcvMDMvMjAyNi4uLlVTRC5IAQAAAN62AQACAAAAAzMyMQAdZzAim3zeCGUosXijfN4INUNJUS5OWVNFOklCTS5JUV9TUEVDSUFMX0RJVl9DRi45</t>
  </si>
  <si>
    <t>OTkuMDcvMDMvMjAyNi4uLlVTRC5IAQAAAN62AQADAAAAAADwXYchm3zeCNiJtXijfN4INUNJUS5OWVNFOklCTS5JUV9TVE9DS19CQVNFRF9SRC45OTkuMDcvMDMvMjAyNi4uLlVTRC5IAQAAAN62AQACAAAAAzM5OAEIAAAABQAAAAExAQAAAAstMTkwNDg2MDc0MwMAAAADMTYwAgAAAAUyMjY3OAQAAAABMAcAAAAIMy83LzIwMjYIAAAACjEyLzMxLzIwMjQJAAAAATAkjjAim3zeCMn7rnijfN4INkNJUS5OWVNFOklCTS5JUV9DQVNIX0FDUVVJUkVfQ0YuOTk5LjA3LzAzLzIwMjYuLi5VU0QuSAEAAADetgEAAgAAAAUtMzI4OQEIAAAABQAAAAExAQAAAAstMTkwNDg2MDc0MwMAAAADMTYwAgAAAAQyMDU3BAAAAAEwBwAAAAgzLzcvMjAyNggAAAAKMTIvMzEvMjAyNAkAAAABMKQ2hyGbfN4I7YugeKN83ggrQ0lRLk5ZU0U6SUJNLklRX0lQUkQuOTk5LjA3LzAzLzIwMjYuLi5VU0QuSAEAAADetgEAAwAAAAAAU0lmI5t83ghCtLh4o3zeCDFDSVEuTllTRTpJQk0uSVFfTklfQ09NUEFOWS45OTkuMDcvMDMvMjAyNi4uLlVTRC5IAQAAAN62AQACAAAABDYwMjMBCAAAAAUAAAABMQEAAAALLTE5MDQ4NjA3NDMDAAAAAzE2MAIAAAAFNDE1NzEEAAAAATAHAAAACDMvNy8yMDI2CAAAAAoxMi8zMS8yMDI0CQAAAAEwU0lmI5t83ggVMMF4o3zeCDFDSVEuTllTRTpJQk0uSVFfSU5TX1NFVFRMRS45OTkuMDcvMDMvMjAyNi4u</t>
  </si>
  <si>
    <t>LlVTRC5IAQAAAN62AQADAAAAAABTSWYjm3zeCIy0xnijfN4INUNJUS5OWVNFOklCTS5JUV9ESUxVVF9FUFNfTk9STS45OTkuMDcvMDMvMjAyNi4uLlVTRC5IAQAAAN62AQACAAAACDYuMDgwMTk3AQgAAAAFAAAAATEBAAAACy0xOTA0ODYwNzQzAwAAAAMxNjACAAAABDQzODAEAAAAATAHAAAACDMvNy8yMDI2CAAAAAoxMi8zMS8yMDI0CQAAAAEwqHBmI5t83ghsZ8R4o3zeCDFDSVEuTllTRTpJQk0uSVFfRUFSTklOR19DTy45OTkuMDcvMDMvMjAyNi4uLlVTRC5IAQAAAN62AQACAAAABDYwMTUBCAAAAAUAAAABMQEAAAALLTE5MDQ4NjA3NDMDAAAAAzE2MAIAAAABNwQAAAABMAcAAAAIMy83LzIwMjYIAAAACjEyLzMxLzIwMjQJAAAAATBTSWYjm3zeCD/yw3ijfN4IJkNJUS5OWVNFOklCTS5JUV9HQUFQX0NGLjk5OS4wNy8wMy8yMDI2AQAAAN62AQADAAAAB1VTIEdBQVAA+x1eIZt83ghsgZR4o3zeCDhDSVEuTllTRTpJQk0uSVFfTkVHQVRJVkVfR1dfQU1PUlQuOTk5LjA3LzAzLzIwMjYuLi5VU0QuSAEAAADetgEAAwAAAAAAJI4wIpt83giw7p94o3zeCCpDSVEuTllTRTpJQk0uSVFfUVVJQ0tfUkFUSU8uOTk5LjA3LzAzLzIwMjYBAAAA3rYBAAIAAAAIMC44NzYwNDgBCAAAAAUAAAABMQEAAAALLTE5MDQ4NjA3NDMDAAAAAzE2MAIAAAAENDEyMQQAAAABMAcAAAAIMy83LzIwMjYIAAAACjEyLzMxLzIwMjQJ</t>
  </si>
  <si>
    <t>AAAAATCFRNkfm3zeCFnvkHijfN4ILENJUS5OWVNFOklCTS5JUV9MSUZPUi45OTkuMDcvMDMvMjAyNi4uLlVTRC5IAQAAAN62AQADAAAAAAC7Z1ohm3zeCCeah3ijfN4IL0NJUS5OWVNFOklCTS5JUV9UUkVBU1VSWS45OTkuMDcvMDMvMjAyNi4uLlVTRC5IAQAAAN62AQACAAAABy0xNjk5NjgBCAAAAAUAAAABMQEAAAALLTE5MDQ4NjA3NDMDAAAAAzE2MAIAAAAEMTI0OAQAAAABMAcAAAAIMy83LzIwMjYIAAAACjEyLzMxLzIwMjQJAAAAATDMAlohm3zeCIPJl3ijfN4IPENJUS5OWVNFOklCTS5JUV9GSU5fRElWX1NUX0RFQlRfVE9UQUwuOTk5LjA3LzAzLzIwMjYuLi5VU0QuSAEAAADetgEAAwAAAAAAXsoDIZt83gjp8aF4o3zeCC9DSVEuTllTRTpJQk0uSVFfU09GVFdBUkUuOTk5LjA3LzAzLzIwMjYuLi5VU0QuSAEAAADetgEAAwAAAAAAu2daIZt83ggnmod4o3zeCDpDSVEuTllTRTpJQk0uSVFfSU5DX1RBWF9QQVlfQ1VSUkVOVC45OTkuMDcvMDMvMjAyNi4uLlVTRC5IAQAAAN62AQACAAAABDIwMzMBCAAAAAUAAAABMQEAAAALLTE5MDQ4NjA3NDMDAAAAAzE2MAIAAAAEMTA5NAQAAAABMAcAAAAIMy83LzIwMjYIAAAACjEyLzMxLzIwMjQJAAAAATDPWF4hm3zeCO2SmXijfN4IMkNJUS5OWVNFOklCTS5JUV9QUkVGX0VRVUlUWS45OTkuMDcvMDMvMjAyNi4uLlVTRC5IAQAAAN62AQADAAAAAADMAlohm3ze</t>
  </si>
  <si>
    <t>CEMnlHijfN4IN0NJUS5OWVNFOklCTS5JUV9DQVNIX1RBWEVTX0ZJTkFOLjk5OS4wNy8wMy8yMDI2Li4uVVNELkgBAAAA3rYBAAMAAAAAAOb2XSGbfN4I1HmdeKN83ghNQ0lRLk5ZU0U6SUJNLklRX0xJUVVJREFUSU9OX1ZBTFVFX1BSRUZFUlJFRF9OT05fUkVERUVNLjk5OS4wNy8wMy8yMDI2Li4uVVNELkgBAAAA3rYBAAMAAAAAAJ+PAyGbfN4IJ5qHeKN83ggyQ0lRLk5ZU0U6SUJNLklRX0NBU0hfSU5WRVNULjk5OS4wNy8wMy8yMDI2Li4uVVNELkgBAAAA3rYBAAIAAAAFLTQ5MzcBCAAAAAUAAAABMQEAAAALLTE5MDQ4NjA3NDMDAAAAAzE2MAIAAAAEMjAwNQQAAAABMAcAAAAIMy83LzIwMjYIAAAACjEyLzMxLzIwMjQJAAAAATCkNochm3zeCNCwtXijfN4INUNJUS5OWVNFOklCTS5JUV9TVF9ERUJUX0lTU1VFRC45OTkuMDcvMDMvMjAyNi4uLlVTRC5IAQAAAN62AQACAAAAAjMwAQgAAAAFAAAAATEBAAAACy0xOTA0ODYwNzQzAwAAAAMxNjACAAAABDIwNDMEAAAAATAHAAAACDMvNy8yMDI2CAAAAAoxMi8zMS8yMDI0CQAAAAEwpDaHIZt83gh1T7F4o3zeCDRDSVEuTllTRTpJQk0uSVFfTUVSR0VSX1NVUFBMRS45OTkuMDcvMDMvMjAyNi4uLlVTRC5IAQAAAN62AQADAAAAAAAkjjAim3zeCPB2rHijfN4IO0NJUS5OWVNFOklCTS5JUV9TVE9DS19CQVNFRF9DT01QX1RBWC45OTkuMDcvMDMvMjAyNi4uLlVT</t>
  </si>
  <si>
    <t>RC5IAQAAAN62AQACAAAABC00NjkAsfiGIZt83giw7p94o3zeCDtDSVEuTllTRTpJQk0uSVFfTUlOT1JJVFlfSU5URVJFU1RfQ0YuOTk5LjA3LzAzLzIwMjYuLi5VU0QuSAEAAADetgEAAwAAAAAA0x+HIZt83giw7p94o3zeCClDSVEuTllTRTpJQk0uSVFfRlguOTk5LjA3LzAzLzIwMjYuLi5VU0QuSAEAAADetgEAAgAAAAQtMzU5AQgAAAAFAAAAATEBAAAACy0xOTA0ODYwNzQzAwAAAAMxNjACAAAABDIxNDQEAAAAATAHAAAACDMvNy8yMDI2CAAAAAoxMi8zMS8yMDI0CQAAAAEw8F2HIZt83gjUeZ14o3zeCClDSVEuTllTRTpJQk0uSVFfTkkuOTk5LjA3LzAzLzIwMjYuLi5VU0QuSAEAAADetgEAAgAAAAQ2MDIzAQgAAAAFAAAAATEBAAAACy0xOTA0ODYwNzQzAwAAAAMxNjACAAAAAjE1BAAAAAEwBwAAAAgzLzcvMjAyNggAAAAKMTIvMzEvMjAyNAkAAAABMFNJZiObfN4I7vW4eKN83gg7Q0lRLk5ZU0U6SUJNLklRX05FR0FUSVZFX0dXX0FNT1JUX0FULjk5OS4wNy8wMy8yMDI2Li4uVVNELkgBAAAA3rYBAAMAAAAAACSOMCKbfN4IociqeKN83gg1Q0lRLk5ZU0U6SUJNLklRX0VCSVRBX0VYQ0xfU0JDLjk5OS4wNy8wMy8yMDI2Li4uVVNELkgBAAAA3rYBAAIAAAAFMTI5MjkBCAAAAAUAAAABMQEAAAALLTE5MDQ4NjA3NDMDAAAAAzE2MAIAAAAFMjQxMzYEAAAAATAHAAAACDMvNy8yMDI2CAAAAAoxMi8zMS8y</t>
  </si>
  <si>
    <t>MDI0CQAAAAEw1xgwIpt83ghgOsh4o3zeCDVDSVEuTllTRTpJQk0uSVFfUFJFRl9ESVZfT1RIRVIuOTk5LjA3LzAzLzIwMjYuLi5VU0QuSAEAAADetgEAAwAAAAAAU0lmI5t83ggxu7d4o3zeCC9DSVEuTllTRTpJQk0uSVFfREFfU1VQUEwuOTk5LjA3LzAzLzIwMjYuLi5VU0QuSAEAAADetgEAAwAAAAAATRVmI5t83ggF4bt4o3zeCDZDSVEuTllTRTpJQk0uSVFfSU5WRVNUX0xPQU5TX0NGLjk5OS4wNy8wMy8yMDI2Li4uVVNELkgBAAAA3rYBAAMAAAAAAKQ2hyGbfN4IlYeteKN83gg7Q0lRLk5ZU0U6SUJNLklRX0lNUEFJUk1FTlRfR1dfU1VQUExFLjk5OS4wNy8wMy8yMDI2Li4uVVNELkgBAAAA3rYBAAMAAAAAACSOMCKbfN4I3de1eKN83gg3Q0lRLk5ZU0U6SUJNLklRX1NUT0NLX0JBU0VEX0NPTVAuOTk5LjA3LzAzLzIwMjYuLi5VU0QuSAEAAADetgEAAgAAAAM4NDIAsfiGIZt83ghSM8J4o3zeCDhDSVEuTllTRTpJQk0uSVFfSU5TX1NFVFRMRV9TVVBQTEUuOTk5LjA3LzAzLzIwMjYuLi5VU0QuSAEAAADetgEAAwAAAAAAJI4wIpt83ggKFqB4o3zeCDVDSVEuTllTRTpJQk0uSVFfRUJJVERBUl9FUV9JTkMuOTk5LjA3LzAzLzIwMjYuLi5VU0QuSAEAAADetgEAAgAAAAUxNTUwNAEIAAAABQAAAAExAQAAAAstMTkwNDg2MDc0MwMAAAADMTYwAgAAAAUyNDEyOQQAAAABMAcAAAAIMy83LzIwMjYIAAAACjEy</t>
  </si>
  <si>
    <t>LzMxLzIwMjQJAAAAATDXGDAim3zeCMAwu3ijfN4IQENJUS5OWVNFOklCTS5JUV9ESVNUUklCVVRBQkxFX0NBU0hfU0hBUkVTX0RJTFVURUQuOTk5LjA3LzAzLzIwMjYBAAAA3rYBAAMAAAAAAKhwZiObfN4IdZHCeKN83gg2Q0lRLk5ZU0U6SUJNLklRX0VCSVREQV9FWENMX1NCQy45OTkuMDcvMDMvMjAyNi4uLlVTRC5IAQAAAN62AQACAAAABTE0MTk3AQgAAAAFAAAAATEBAAAACy0xOTA0ODYwNzQzAwAAAAMxNjACAAAABTI0MTM1BAAAAAEwBwAAAAgzLzcvMjAyNggAAAAKMTIvMzEvMjAyNAkAAAABMKuXZiObfN4ITES5eKN83ghEQ0lRLk5ZU0U6SUJNLklRX0dFTkVSQUxfUEFSVE5FUl9DT01NT05fRVFVSVRZLjk5OS4wNy8wMy8yMDI2Li4uVVNELkgBAAAA3rYBAAMAAAAAAPKOWiGbfN4I2xeneKN83ggqQ0lRLk5ZU0U6SUJNLklRX0FTU0VUX1RVUk5TLjk5OS4wNy8wMy8yMDI2AQAAAN62AQACAAAACDAuNDYwNzE0AQgAAAAFAAAAATEBAAAACy0xOTA0ODYwNzQzAwAAAAMxNjACAAAABDQxNzcEAAAAATAHAAAACDMvNy8yMDI2CAAAAAoxMi8zMS8yMDI0CQAAAAEwhUTZH5t83ggEOId4o3zeCC1DSVEuTllTRTpJQk0uSVFfREFZU19TQUxFU19PVVQuOTk5LjA3LzAzLzIwMjYBAAAA3rYBAAIAAAAJNDQuMTEyODgyAQgAAAAFAAAAATEBAAAACy0xOTA0ODYwNzQzAwAAAAMxNjACAAAABDQwNDIEAAAAATAH</t>
  </si>
  <si>
    <t>AAAACDMvNy8yMDI2CAAAAAoxMi8zMS8yMDI0CQAAAAEwhUTZH5t83gjPtJ14o3zeCDpDSVEuTllTRTpJQk0uSVFfU1RfREVCVF9ERVJJVkFUSVZFUy45OTkuMDcvMDMvMjAyNi4uLlVTRC5IAQAAAN62AQADAAAAAAB18QMhm3zeCApfh3ijfN4IKUNJUS5OWVNFOklCTS5JUV9BRC45OTkuMDcvMDMvMjAyNi4uLlVTRC5IAQAAAN62AQACAAAABi0xMTk1OQEIAAAABQAAAAExAQAAAAstMTkwNDg2MDc0MwMAAAADMTYwAgAAAAQxMDc1BAAAAAEwBwAAAAgzLzcvMjAyNggAAAAKMTIvMzEvMjAyNAkAAAABMPsdXiGbfN4I49uReKN83gg6Q0lRLk5ZU0U6SUJNLklRX01JTk9SSVRZX0lOVF9SRURFRU0uOTk5LjA3LzAzLzIwMjYuLi5VU0QuSAEAAADetgEAAwAAAAAAu2daIZt83ggnmod4o3zeCDpDSVEuTllTRTpJQk0uSVFfQURfRVhDTF9PUEVSX0xFQVNFUy45OTkuMDcvMDMvMjAyNi4uLlVTRC5IAQAAAN62AQACAAAABi0xMTk1OQEIAAAABQAAAAExAQAAAAstMTkwNDg2MDc0MwMAAAADMTYwAgAAAAU0ODk3NQQAAAABMAcAAAAIMy83LzIwMjYIAAAACjEyLzMxLzIwMjQJAAAAATDMAlohm3zeCBBoknijfN4IOUNJUS5OWVNFOklCTS5JUV9UT1RBTF9ERUJUX0NVUlJFTlQuOTk5LjA3LzAzLzIwMjYuLi5VU0QuSAEAAADetgEAAgAAAAQ1ODU3AQgAAAAFAAAAATEBAAAACy0xOTA0ODYwNzQzAwAAAAMxNjACAAAA</t>
  </si>
  <si>
    <t>BTI1MjIzBAAAAAEwBwAAAAgzLzcvMjAyNggAAAAKMTIvMzEvMjAyNAkAAAABMMdTWiGbfN4I7/uSeKN83ggyQ0lRLk5ZU0U6SUJNLklRX1BSRUZfUkVERUVNLjk5OS4wNy8wMy8yMDI2Li4uVVNELkgBAAAA3rYBAAMAAAAAAMwCWiGbfN4I+zaveKN83gg/Q0lRLk5ZU0U6SUJNLklRX0FNT1JUX1NPRlRXQVJFX0FTU0VUU19DRi45OTkuMDcvMDMvMjAyNi4uLlVTRC5IAQAAAN62AQACAAAAAzY2OQEIAAAABQAAAAExAQAAAAstMTkwNDg2MDc0MwMAAAADMTYwAgAAAAU0NjAxMQQAAAABMAcAAAAIMy83LzIwMjYIAAAACjEyLzMxLzIwMjQJAAAAATDm9l0hm3zeCNfco3ijfN4IM0NJUS5OWVNFOklCTS5JUV9PVEhFUl9SRUNFSVYuOTk5LjA3LzAzLzIwMjYuLi5VU0QuSAEAAADetgEAAgAAAAM5NDcBCAAAAAUAAAABMQEAAAALLTE5MDQ4NjA3NDMDAAAAAzE2MAIAAAAEMTIwNgQAAAABMAcAAAAIMy83LzIwMjYIAAAACjEyLzMxLzIwMjQJAAAAATD7HV4hm3zeCMaOtnijfN4IMUNJUS5OWVNFOklCTS5JUV9PSUxfSU1QQUlSLjk5OS4wNy8wMy8yMDI2Li4uVVNELkgBAAAA3rYBAAMAAAAAALH4hiGbfN4IMTy0eKN83gguQ0lRLk5ZU0U6SUJNLklRX1BFTlNJT04uOTk5LjA3LzAzLzIwMjYuLi5VU0QuSAEAAADetgEAAgAAAAQ5NDMyAQgAAAAFAAAAATEBAAAACy0xOTA0ODYwNzQzAwAAAAMxNjACAAAABDEyMTME</t>
  </si>
  <si>
    <t>AAAAATAHAAAACDMvNy8yMDI2CAAAAAoxMi8zMS8yMDI0CQAAAAEwGoBeIZt83giZGaZ4o3zeCERDSVEuTllTRTpJQk0uSVFfREVQUkVDSUFUSU9OX1JFTlRBTF9BU1NFVFNfQ0YuOTk5LjA3LzAzLzIwMjYuLi5VU0QuSAEAAADetgEAAwAAAAAA9piJIZt83gi4jad4o3zeCCxDSVEuTllTRTpJQk0uSVFfRUJJVERBX01BUkdJTi45OTkuMDcvMDMvMjAyNgEAAADetgEAAgAAAAcyMC41MzQ0AQgAAAAFAAAAATEBAAAACy0xOTA0ODYwNzQzAwAAAAMxNjACAAAABDQwNDcEAAAAATAHAAAACDMvNy8yMDI2CAAAAAoxMi8zMS8yMDI0CQAAAAEw51L7H5t83ggEOId4o3zeCC5DSVEuTllTRTpJQk0uSVFfSU5WRU5UT1JZX1RVUk5TLjk5OS4wNy8wMy8yMDI2AQAAAN62AQACAAAACTIxLjkwMzY3MwEIAAAABQAAAAExAQAAAAstMTkwNDg2MDc0MwMAAAADMTYwAgAAAAQ0MDgyBAAAAAEwBwAAAAgzLzcvMjAyNggAAAAKMTIvMzEvMjAyNAkAAAABMIVE2R+bfN4I+aaVeKN83ghAQ0lRLk5ZU0U6SUJNLklRX0VCSVREQV9FWENMX09QRVJfTEVBU0VTX0NBUEVYX0lOVC45OTkuMDcvMDMvMjAyNgEAAADetgEAAgAAAAg2LjkxNDcxOQEIAAAABQAAAAExAQAAAAstMTkwNDg2MDc0MwMAAAADMTYwAgAAAAU0OTE3NAQAAAABMAcAAAAIMy83LzIwMjYIAAAACjEyLzMxLzIwMjQJAAAAATDNa9kfm3zeCNIQh3ijfN4ILENJUS5O</t>
  </si>
  <si>
    <t>WVNFOklCTS5JUV9SRVRVUk5fQVNTRVRTLjk5OS4wNy8wMy8yMDI2AQAAAN62AQACAAAABjQuNDkxMgEIAAAABQAAAAExAQAAAAstMTkwNDg2MDc0MwMAAAADMTYwAgAAAAQ0MTc4BAAAAAEwBwAAAAgzLzcvMjAyNggAAAAKMTIvMzEvMjAyNAkAAAABMBM/+x+bfN4IWe+QeKN83gg4Q0lRLk5ZU0U6SUJNLklRX01JTk9SSVRZX0lOVEVSRVNULjk5OS4wNy8wMy8yMDI2Li4uVVNELkgBAAAA3rYBAAIAAAACODYBCAAAAAUAAAABMQEAAAALLTE5MDQ4NjA3NDMDAAAAAzE2MAIAAAAEMTA1MgQAAAABMAcAAAAIMy83LzIwMjYIAAAACjEyLzMxLzIwMjQJAAAAATDMAlohm3zeCPgYonijfN4IOENJUS5OWVNFOklCTS5JUV9GSU5fRElWX1NUX0lOVkVTVC45OTkuMDcvMDMvMjAyNi4uLlVTRC5IAQAAAN62AQADAAAAAABeygMhm3zeCApfh3ijfN4IPUNJUS5OWVNFOklCTS5JUV9UT1RBTF9ERUJUX0VYQ0xfTEVBU0VTLjk5OS4wNy8wMy8yMDI2Li4uVVNELkgBAAAA3rYBAAIAAAAFNTM5NzIBCAAAAAUAAAABMQEAAAALLTE5MDQ4NjA3NDMDAAAAAzE2MAIAAAAFNDg5OTIEAAAAATAHAAAACDMvNy8yMDI2CAAAAAoxMi8zMS8yMDI0CQAAAAEwtT1aIZt83gg1PZ94o3zeCDRDSVEuTllTRTpJQk0uSVFfT1RIRVJfTElBQl9MVC45OTkuMDcvMDMvMjAyNi4uLlVTRC5IAQAAAN62AQACAAAABTEwMjMyAQgAAAAFAAAAATEB</t>
  </si>
  <si>
    <t>AAAACy0xOTA0ODYwNzQzAwAAAAMxNjACAAAABDEwNjIEAAAAATAHAAAACDMvNy8yMDI2CAAAAAoxMi8zMS8yMDI0CQAAAAEwzAJaIZt83ghKZrJ4o3zeCC9DSVEuTllTRTpJQk0uSVFfTkVUX0RFQlQuOTk5LjA3LzAzLzIwMjYuLi5VU0QuSAEAAADetgEAAgAAAAU0MzgwNQEIAAAABQAAAAExAQAAAAstMTkwNDg2MDc0MwMAAAADMTYwAgAAAAQ0MzY0BAAAAAEwBwAAAAgzLzcvMjAyNggAAAAKMTIvMzEvMjAyNAkAAAABMMdTWiGbfN4It3GWeKN83ghIQ0lRLk5ZU0U6SUJNLklRX0xPTkdfVEVSTV9ERUJUX1JFUEFJRF9FWENMX0xFQVNFUy45OTkuMDcvMDMvMjAyNi4uLlVTRC5IAQAAAN62AQACAAAABS02NjE1AQgAAAAFAAAAATEBAAAACy0xOTA0ODYwNzQzAwAAAAMxNjACAAAABTQ4OTg0BAAAAAEwBwAAAAgzLzcvMjAyNggAAAAKMTIvMzEvMjAyNAkAAAABMPsdXiGbfN4I5WSgeKN83gg+Q0lRLk5ZU0U6SUJNLklRX1JFU1RSX1NUT0NLX0NPTVBfUFJFVEFYLjk5OS4wNy8wMy8yMDI2Li4uVVNELkgBAAAA3rYBAAMAAAAAALH4hiGbfN4Iogm7eKN83gg2Q0lRLk5ZU0U6SUJNLklRX0ZJTl9ESVZfTElBQl9MVC45OTkuMDcvMDMvMjAyNi4uLlVTRC5IAQAAAN62AQADAAAAAAAagF4hm3zeCO5bqXijfN4IOENJUS5OWVNFOklCTS5JUV9UT1RBTF9ESVZfUEFJRF9DRi45OTkuMDcvMDMvMjAyNi4uLlVTRC5I</t>
  </si>
  <si>
    <t>AQAAAN62AQACAAAABS02MTQ3AQgAAAAFAAAAATEBAAAACy0xOTA0ODYwNzQzAwAAAAMxNjACAAAABDIwMjIEAAAAATAHAAAACDMvNy8yMDI2CAAAAAoxMi8zMS8yMDI0CQAAAAEw8F2HIZt83gjooJ14o3zeCDhDSVEuTllTRTpJQk0uSVFfR1dfSU5UQU5fQU1PUlRfQ0YuOTk5LjA3LzAzLzIwMjYuLi5VU0QuSAEAAADetgEAAgAAAAQxODMwAQgAAAAFAAAAATEBAAAACy0xOTA0ODYwNzQzAwAAAAMxNjACAAAABDIxODIEAAAAATAHAAAACDMvNy8yMDI2CAAAAAoxMi8zMS8yMDI0CQAAAAEwsfiGIZt83giw7p94o3zeCD1DSVEuTllTRTpJQk0uSVFfT1RIRVJfSU5WRVNUX0FDVF9TVVBQTC45OTkuMDcvMDMvMjAyNi4uLlVTRC5IAQAAAN62AQADAAAAAACkNochm3zeCFIzwnijfN4INUNJUS5OWVNFOklCTS5JUV9MVF9ERUJUX0lTU1VFRC45OTkuMDcvMDMvMjAyNi4uLlVTRC5IAQAAAN62AQACAAAABDU3MDUBCAAAAAUAAAABMQEAAAALLTE5MDQ4NjA3NDMDAAAAAzE2MAIAAAAEMjAzNAQAAAABMAcAAAAIMy83LzIwMjYIAAAACjEyLzMxLzIwMjQJAAAAATCkNochm3zeCO2LoHijfN4INENJUS5OWVNFOklCTS5JUV9OSV9BVkFJTF9JTkNMLjk5OS4wNy8wMy8yMDI2Li4uVVNELkgBAAAA3rYBAAIAAAAENjAyMwEIAAAABQAAAAExAQAAAAstMTkwNDg2MDc0MwMAAAADMTYwAgAAAAIxNgQAAAABMAcAAAAIMy83</t>
  </si>
  <si>
    <t>LzIwMjYIAAAACjEyLzMxLzIwMjQJAAAAATCocGYjm3zeCFwAxXijfN4IKUNJUS5OWVNFOklCTS5JUV9TQU1FX1NUT1JFLjk5OS4wNy8wMy8yMDI2AQAAAN62AQADAAAAAADXGDAim3zeCMcQrnijfN4ILENJUS5OWVNFOklCTS5JUV9OSV9DRi45OTkuMDcvMDMvMjAyNi4uLlVTRC5IAQAAAN62AQACAAAABDYwMjMBCAAAAAUAAAABMQEAAAALLTE5MDQ4NjA3NDMDAAAAAzE2MAIAAAAEMjE1MAQAAAABMAcAAAAIMy83LzIwMjYIAAAACjEyLzMxLzIwMjQJAAAAATCx+IYhm3zeCLDun3ijfN4IPkNJUS5OWVNFOklCTS5JUV9TQUxBUklFU19PVEhFUl9CRU5FRklUUy45OTkuMDcvMDMvMjAyNi4uLlVTRC5IAQAAAN62AQADAAAAAAAkjjAim3zeCLNbunijfN4IOENJUS5OWVNFOklCTS5JUV9UT1RBTF9ERUJUX1JFUEFJRC45OTkuMDcvMDMvMjAyNi4uLlVTRC5IAQAAAN62AQACAAAABS02NjE1AQgAAAAFAAAAATEBAAAACy0xOTA0ODYwNzQzAwAAAAMxNjACAAAABDIxNjYEAAAAATAHAAAACDMvNy8yMDI2CAAAAAoxMi8zMS8yMDI0CQAAAAEwpDaHIZt83gj0lqp4o3zeCDtDSVEuTllTRTpJQk0uSVFfREVGRVJSRURfVEFYRVNfVE9UQUwuOTk5LjA3LzAzLzIwMjYuLi5VU0QuSAEAAADetgEAAgAAAAUtMjMzNgEIAAAABQAAAAExAQAAAAstMTkwNDg2MDc0MwMAAAADMTYwAgAAAAUzNTM4NQQAAAABMAcAAAAIMy83</t>
  </si>
  <si>
    <t>LzIwMjYIAAAACjEyLzMxLzIwMjQJAAAAATAmQDAim3zeCMAwu3ijfN4IQENJUS5OWVNFOklCTS5JUV9TVE9DS19CQVNFRF9FWFBMT1JFX0RSSUxMLjk5OS4wNy8wMy8yMDI2Li4uVVNELkgBAAAA3rYBAAMAAAAAALH4hiGbfN4ImdvGeKN83ggyQ0lRLk5ZU0U6SUJNLklRX0ZJTl9ESVZfRVhQLjk5OS4wNy8wMy8yMDI2Li4uVVNELkgBAAAA3rYBAAIAAAADMzY5AQgAAAAFAAAAATEBAAAACy0xOTA0ODYwNzQzAwAAAAMxNjACAAAAAjUxBAAAAAEwBwAAAAgzLzcvMjAyNggAAAAKMTIvMzEvMjAyNAkAAAABME0VZiObfN4IYWHGeKN83ggvQ0lRLk5ZU0U6SUJNLklRX0RBWVNfUEFZQUJMRV9PVVQuOTk5LjA3LzAzLzIwMjYBAAAA3rYBAAIAAAAJNTUuNDE1Njk0AQgAAAAFAAAAATEBAAAACy0xOTA0ODYwNzQzAwAAAAMxNjACAAAABDQxODMEAAAAATAHAAAACDMvNy8yMDI2CAAAAAoxMi8zMS8yMDI0CQAAAAEwzWvZH5t83giayZh4o3zeCCdDSVEuTllTRTpJQk0uSVFfRUJJVF9JTlQuOTk5LjA3LzAzLzIwMjYBAAAA3rYBAAIAAAAINS43MTcyODkBCAAAAAUAAAABMQEAAAALLTE5MDQ4NjA3NDMDAAAAAzE2MAIAAAAENDE4OQQAAAABMAcAAAAIMy83LzIwMjYIAAAACjEyLzMxLzIwMjQJAAAAATDNa9kfm3zeCNIQh3ijfN4INUNJUS5OWVNFOklCTS5JUV9UT1RBTF9SRVZfNVlSX0FOTl9DQUdSLjk5OS4wNy8w</t>
  </si>
  <si>
    <t>My8yMDI2AQAAAN62AQACAAAABjEuNjg4MgEIAAAABQAAAAExAQAAAAstMTkwNDg2MDc0MwMAAAADMTYwAgAAAAQ0MjMzBAAAAAEwBwAAAAgzLzcvMjAyNggAAAAKMTIvMzEvMjAyNAkAAAABMKCm2R+bfN4Ir6KMeKN83ggsQ0lRLk5ZU0U6SUJNLklRX0NVUlJFTlRfUkFUSU8uOTk5LjA3LzAzLzIwMjYBAAAA3rYBAAIAAAAIMS4wNDA0MzIBCAAAAAUAAAABMQEAAAALLTE5MDQ4NjA3NDMDAAAAAzE2MAIAAAAENDAzMAQAAAABMAcAAAAIMy83LzIwMjYIAAAACjEyLzMxLzIwMjQJAAAAATCFRNkfm3zeCNIQh3ijfN4IO0NJUS5OWVNFOklCTS5JUV9DSEFOR0VfREVGX1RBWF9UT1RBTC45OTkuMDcvMDMvMjAyNi4uLlVTRC5IAQAAAN62AQACAAAABS0yMzMwAQgAAAAFAAAAATEBAAAACy0xOTA0ODYwNzQzAwAAAAMxNjACAAAABTMwOTI0BAAAAAEwBwAAAAgzLzcvMjAyNggAAAAKMTIvMzEvMjAyNAkAAAABMOb2XSGbfN4ICrGweKN83gg1Q0lRLk5ZU0U6SUJNLklRX09USEVSX09QRVJfQUNULjk5OS4wNy8wMy8yMDI2Li4uVVNELkgBAAAA3rYBAAIAAAADNzgzAQgAAAAFAAAAATEBAAAACy0xOTA0ODYwNzQzAwAAAAMxNjACAAAABDIwNDcEAAAAATAHAAAACDMvNy8yMDI2CAAAAAoxMi8zMS8yMDI0CQAAAAEw0x+HIZt83gheha94o3zeCC5DSVEuTllTRTpJQk0uSVFfREVQX1JVQS45OTkuMDcvMDMvMjAyNi4u</t>
  </si>
  <si>
    <t>LlVTRC5IAQAAAN62AQACAAAAAzkwMAEIAAAABQAAAAExAQAAAAstMTkwNDg2MDc0MwMAAAADMTYwAgAAAAU0ODM1NwQAAAABMAcAAAAIMy83LzIwMjYIAAAACjEyLzMxLzIwMjQJAAAAATD2mIkhm3zeCNR5nXijfN4IPUNJUS5OWVNFOklCTS5JUV9FQklUREFfRVFfSU5DX0VYQ0xfU0JDLjk5OS4wNy8wMy8yMDI2Li4uVVNELkgBAAAA3rYBAAIAAAAFMTQxOTcBCAAAAAUAAAABMQEAAAALLTE5MDQ4NjA3NDMDAAAAAzE2MAIAAAAFMjQxMzEEAAAAATAHAAAACDMvNy8yMDI2CAAAAAoxMi8zMS8yMDI0CQAAAAEwqHBmI5t83ghCDMJ4o3zeCDlDSVEuTllTRTpJQk0uSVFfUkVTVFJVQ1RVUkVfU1VQUExFLjk5OS4wNy8wMy8yMDI2Li4uVVNELkgBAAAA3rYBAAMAAAAAACSOMCKbfN4IsNuyeKN83ggqQ0lRLk5ZU0U6SUJNLklRX0VCVC45OTkuMDcvMDMvMjAyNi4uLlVTRC5IAQAAAN62AQACAAAABDU3OTcBCAAAAAUAAAABMQEAAAALLTE5MDQ4NjA3NDMDAAAAAzE2MAIAAAADMTM5BAAAAAEwBwAAAAgzLzcvMjAyNggAAAAKMTIvMzEvMjAyNAkAAAABMFNJZiObfN4IBeG7eKN83ggtQ0lRLk5ZU0U6SUJNLklRX01FUkdFUi45OTkuMDcvMDMvMjAyNi4uLlVTRC5IAQAAAN62AQACAAAABC0xMjMBCAAAAAUAAAABMQEAAAALLTE5MDQ4NjA3NDMDAAAAAzE2MAIAAAACODAEAAAAATAHAAAACDMvNy8yMDI2CAAAAAox</t>
  </si>
  <si>
    <t>Mi8zMS8yMDI0CQAAAAEwU0lmI5t83ggDl8F4o3zeCDVDSVEuTllTRTpJQk0uSVFfUFJPVl9CQURfREVCVFMuOTk5LjA3LzAzLzIwMjYuLi5VU0QuSAEAAADetgEAAwAAAAAATRVmI5t83ghCtLh4o3zeCCtDSVEuTllTRTpJQk0uSVFfRUJJVC45OTkuMDcvMDMvMjAyNi4uLlVTRC5IAQAAAN62AQACAAAABDk3ODgBCAAAAAUAAAABMQEAAAALLTE5MDQ4NjA3NDMDAAAAAzE2MAIAAAADNDAwBAAAAAEwBwAAAAgzLzcvMjAyNggAAAAKMTIvMzEvMjAyNAkAAAABMKuXZiObfN4IdZHCeKN83ggwQ0lRLk5ZU0U6SUJNLklRX1NHQV9TVVBQTC45OTkuMDcvMDMvMjAyNi4uLlVTRC5IAQAAAN62AQACAAAABTE5MjgxAQgAAAAFAAAAATEBAAAACy0xOTA0ODYwNzQzAwAAAAMxNjACAAAAAzEwMgQAAAABMAcAAAAIMy83LzIwMjYIAAAACjEyLzMxLzIwMjQJAAAAATBNFWYjm3zeCBlYuHijfN4IJ0NJUS5OWVNFOklCTS5JUV9BUl9UVVJOUy45OTkuMDcvMDMvMjAyNgEAAADetgEAAgAAAAc4LjI5Njg3AQgAAAAFAAAAATEBAAAACy0xOTA0ODYwNzQzAwAAAAMxNjACAAAABDQwMDEEAAAAATAHAAAACDMvNy8yMDI2CAAAAAoxMi8zMS8yMDI0CQAAAAEwhUTZH5t83ggEOId4o3zeCEFDSVEuTllTRTpJQk0uSVFfVE9UQUxfREVCVF9FQklUREFfRVhDTF9PUEVSX0xFQVNFUy45OTkuMDcvMDMvMjAyNgEAAADetgEAAgAAAAg0</t>
  </si>
  <si>
    <t>LjUzMTczOQEIAAAABQAAAAExAQAAAAstMTkwNDg2MDc0MwMAAAADMTYwAgAAAAU0ODk5NAQAAAABMAcAAAAIMy83LzIwMjYIAAAACjEyLzMxLzIwMjQJAAAAATDNa9kfm3zeCNIQh3ijfN4IOUNJUS5OWVNFOklCTS5JUV9UT1RBTF9SRVZfRU1QTE9ZRUUuOTk5LjA3LzAzLzIwMjYuLi5VU0QuSAEAAADetgEAAgAAAAYyMzIuMTYBCAAAAAUAAAABMQEAAAALLTE5MDQ4NjA3NDMDAAAAAzE2MAIAAAAENDEyMwQAAAABMAcAAAAIMy83LzIwMjYIAAAACjEyLzMxLzIwMjQJAAAAATDNa9kfm3zeCMfJjHijfN4ILENJUS5OWVNFOklCTS5JUV9DQVBFWF9QQ1RfUkVWLjk5OS4wNy8wMy8yMDI2AQAAAN62AQACAAAABDEuNjcBCAAAAAUAAAABMQEAAAALLTE5MDQ4NjA3NDMDAAAAAzE2MAIAAAAFMzUzODAEAAAAATAHAAAACDMvNy8yMDI2CAAAAAoxMi8zMS8yMDI0CQAAAAEw51L7H5t83gj9sqB4o3zeCDJDSVEuTllTRTpJQk0uSVFfRUJJVERBXzNZUl9BTk5fQ0FHUi45OTkuMDcvMDMvMjAyNgEAAADetgEAAgAAAAY0LjQ0NzUBCAAAAAUAAAABMQEAAAALLTE5MDQ4NjA3NDMDAAAAAzE2MAIAAAAENDIyMgQAAAABMAcAAAAIMy83LzIwMjYIAAAACjEyLzMxLzIwMjQJAAAAATCgptkfm3zeCK+ijHijfN4IKUNJUS5OWVNFOklCTS5JUV9FQklUREFfSU5ULjk5OS4wNy8wMy8yMDI2AQAAAN62AQACAAAACDguMjkxNDcx</t>
  </si>
  <si>
    <t>AQgAAAAFAAAAATEBAAAACy0xOTA0ODYwNzQzAwAAAAMxNjACAAAABDQxOTAEAAAAATAHAAAACDMvNy8yMDI2CAAAAAoxMi8zMS8yMDI0CQAAAAEwzWvZH5t83gihfpp4o3zeCDxDSVEuTllTRTpJQk0uSVFfQURWQU5DRVNfRk9SX1NVUFBMSUVTLjk5OS4wNy8wMy8yMDI2Li4uVVNELkgBAAAA3rYBAAMAAAAAAHXxAyGbfN4Iz7SdeKN83ggpQ0lRLk5ZU0U6SUJNLklRX0FQLjk5OS4wNy8wMy8yMDI2Li4uVVNELkgBAAAA3rYBAAIAAAAENDAzMgEIAAAABQAAAAExAQAAAAstMTkwNDg2MDc0MwMAAAADMTYwAgAAAAQxMDE4BAAAAAEwBwAAAAgzLzcvMjAyNggAAAAKMTIvMzEvMjAyNAkAAAABMM9YXiGbfN4IJhafeKN83gg7Q0lRLk5ZU0U6SUJNLklRX0RFUklWQVRJVkVfQVNTRVRTX0xULjk5OS4wNy8wMy8yMDI2Li4uVVNELkgBAAAA3rYBAAIAAAACOTYBCAAAAAUAAAABMQEAAAALLTE5MDQ4NjA3NDMDAAAAAzE2MAIAAAAEMTExMAQAAAABMAcAAAAIMy83LzIwMjYIAAAACjEyLzMxLzIwMjQJAAAAATB18QMhm3zeCArOlXijfN4INUNJUS5OWVNFOklCTS5JUV9BU1NFVFNfTEVWRUxfMi45OTkuMDcvMDMvMjAyNi4uLlVTRC5IAQAAAN62AQACAAAABDc5NzgAoLYDIZt83ghqqJR4o3zeCDBDSVEuTllTRTpJQk0uSVFfSU5UQU5fTkVULjk5OS4wNy8wMy8yMDI2Li4uVVNELkgBAAAA3rYBAAIAAAAFMTA2NjAB</t>
  </si>
  <si>
    <t>CAAAAAUAAAABMQEAAAALLTE5MDQ4NjA3NDMDAAAAAzE2MAIAAAAFNDg5NjIEAAAAATAHAAAACDMvNy8yMDI2CAAAAAoxMi8zMS8yMDI0CQAAAAEwdfEDIZt83ggEOId4o3zeCD5DSVEuTllTRTpJQk0uSVFfREVSSVZBVElWRV9MSUFCX0NVUlJFTlQuOTk5LjA3LzAzLzIwMjYuLi5VU0QuSAEAAADetgEAAgAAAAMyNjIBCAAAAAUAAAABMQEAAAALLTE5MDQ4NjA3NDMDAAAAAzE2MAIAAAAFNDA0MTcEAAAAATAHAAAACDMvNy8yMDI2CAAAAAoxMi8zMS8yMDI0CQAAAAEwdfEDIZt83giMXpd4o3zeCDNDSVEuTllTRTpJQk0uSVFfUFJFRl9DT05WRVJULjk5OS4wNy8wMy8yMDI2Li4uVVNELkgBAAAA3rYBAAMAAAAAAMwCWiGbfN4IEGiSeKN83ghBQ0lRLk5ZU0U6SUJNLklRX0NIQU5HRV9ORVRfV09SS0lOR19DQVBJVEFMLjk5OS4wNy8wMy8yMDI2Li4uVVNELkgBAAAA3rYBAAIAAAACMTUBCAAAAAUAAAABMQEAAAALLTE5MDQ4NjA3NDMDAAAAAzE2MAIAAAAENDQyMQQAAAABMAcAAAAIMy83LzIwMjYIAAAACjEyLzMxLzIwMjQJAAAAATDm9l0hm3zeCNR5nXijfN4ILkNJUS5OWVNFOklCTS5JUV9TVF9ERUJULjk5OS4wNy8wMy8yMDI2Li4uVVNELkgBAAAA3rYBAAIAAAACMzABCAAAAAUAAAABMQEAAAALLTE5MDQ4NjA3NDMDAAAAAzE2MAIAAAAEMTA0NgQAAAABMAcAAAAIMy83LzIwMjYIAAAACjEyLzMxLzIw</t>
  </si>
  <si>
    <t>MjQJAAAAATDPWF4hm3zeCO4+p3ijfN4IQkNJUS5OWVNFOklCTS5JUV9UT1RBTF9ERUJUX0VYQ0xfT1BFUl9MRUFTRVMuOTk5LjA3LzAzLzIwMjYuLi5VU0QuSAEAAADetgEAAgAAAAU1NDk3MwEIAAAABQAAAAExAQAAAAstMTkwNDg2MDc0MwMAAAADMTYwAgAAAAU0ODk4MgQAAAABMAcAAAAIMy83LzIwMjYIAAAACjEyLzMxLzIwMjQJAAAAATC1PVohm3zeCDUAlHijfN4IOkNJUS5OWVNFOklCTS5JUV9UT1RBTF9DT01NT05fRVFVSVRZLjk5OS4wNy8wMy8yMDI2Li4uVVNELkgBAAAA3rYBAAIAAAAFMjczMDcBCAAAAAUAAAABMQEAAAALLTE5MDQ4NjA3NDMDAAAAAzE2MAIAAAAEMTAwNgQAAAABMAcAAAAIMy83LzIwMjYIAAAACjEyLzMxLzIwMjQJAAAAATDMAlohm3zeCJ6hmHijfN4IOkNJUS5OWVNFOklCTS5JUV9DQVNIX0lOVEVSRVNUX0ZJTkFOLjk5OS4wNy8wMy8yMDI2Li4uVVNELkgBAAAA3rYBAAMAAAAAAOb2XSGbfN4I1HmdeKN83ggtQ0lRLk5ZU0U6SUJNLklRX0VCSVREQS45OTkuMDcvMDMvMjAyNi4uLlVTRC5IAQAAAN62AQACAAAABTEyODg2AQgAAAAFAAAAATEBAAAACy0xOTA0ODYwNzQzAwAAAAMxNjACAAAABDQwNTEEAAAAATAHAAAACDMvNy8yMDI2CAAAAAoxMi8zMS8yMDI0CQAAAAEwqHBmI5t83gjVN654o3zeCDpDSVEuTllTRTpJQk0uSVFfU0FMRV9SRUFMX0VTVEFURV9DRi45OTku</t>
  </si>
  <si>
    <t>MDcvMDMvMjAyNi4uLlVTRC5IAQAAAN62AQADAAAAAACkNochm3zeCF18onijfN4IKUNJUS5OWVNFOklCTS5JUV9SRS45OTkuMDcvMDMvMjAyNi4uLlVTRC5IAQAAAN62AQACAAAABjE1MTE2MwEIAAAABQAAAAExAQAAAAstMTkwNDg2MDc0MwMAAAADMTYwAgAAAAQxMjIyBAAAAAEwBwAAAAgzLzcvMjAyNggAAAAKMTIvMzEvMjAyNAkAAAABMMwCWiGbfN4IkYCoeKN83gg9Q0lRLk5ZU0U6SUJNLklRX0RFRkVSUkVEX0ZPUkVJR05fVEFYRVMuOTk5LjA3LzAzLzIwMjYuLi5VU0QuSAEAAADetgEAAgAAAAMyMDMBCAAAAAUAAAABMQEAAAALLTE5MDQ4NjA3NDMDAAAAAzE2MAIAAAAEMzA1NQQAAAABMAcAAAAIMy83LzIwMjYIAAAACjEyLzMxLzIwMjQJAAAAATAmQDAim3zeCErEv3ijfN4ILENJUS5OWVNFOklCTS5JUV9FQklUQS45OTkuMDcvMDMvMjAyNi4uLlVTRC5IAQAAAN62AQACAAAABTExNjE4AQgAAAAFAAAAATEBAAAACy0xOTA0ODYwNzQzAwAAAAMxNjACAAAABjEwMDY4OQQAAAABMAcAAAAIMy83LzIwMjYIAAAACjEyLzMxLzIwMjQJAAAAATCQ8S8im3zeCExEuXijfN4IOkNJUS5OWVNFOklCTS5JUV9UQVhfQkVORUZJVF9PUFRJT05TLjk5OS4wNy8wMy8yMDI2Li4uVVNELkgBAAAA3rYBAAMAAAAAANMfhyGbfN4I/52seKN83gg3Q0lRLk5ZU0U6SUJNLklRX0lOVF9FWFBfSU5DTF9DQVAuOTk5LjA3</t>
  </si>
  <si>
    <t>LzAzLzIwMjYuLi5VU0QuSAEAAADetgEAAgAAAAQxNzI0AQgAAAAFAAAAATEBAAAACy0xOTA0ODYwNzQzAwAAAAMxNjACAAAABTIxODYxBAAAAAEwBwAAAAgzLzcvMjAyNggAAAAKMTIvMzEvMjAyNAkAAAABMCZAMCKbfN4IQbu6eKN83ggxQ0lRLk5ZU0U6SUJNLklRX0NPTU1PTl9SRVAuOTk5LjA3LzAzLzIwMjYuLi5VU0QuSAEAAADetgEAAgAAAAQtNjUxAQgAAAAFAAAAATEBAAAACy0xOTA0ODYwNzQzAwAAAAMxNjACAAAABDIxNjQEAAAAATAHAAAACDMvNy8yMDI2CAAAAAoxMi8zMS8yMDI0CQAAAAEwpDaHIZt83gjooJ14o3zeCDJDSVEuTllTRTpJQk0uSVFfSVBSRF9TVVBQTEUuOTk5LjA3LzAzLzIwMjYuLi5VU0QuSAEAAADetgEAAwAAAAAAJI4wIpt83ghCDMJ4o3zeCDpDSVEuTllTRTpJQk0uSVFfTEVHQUxfU0VUVExFX1NVUFBMRS45OTkuMDcvMDMvMjAyNi4uLlVTRC5IAQAAAN62AQADAAAAAAAkjjAim3zeCDOfsXijfN4ILUNJUS5OWVNFOklCTS5JUV9SRF9FWFAuOTk5LjA3LzAzLzIwMjYuLi5VU0QuSAEAAADetgEAAgAAAAQ3NDc5AQgAAAAFAAAAATEBAAAACy0xOTA0ODYwNzQzAwAAAAMxNjACAAAAAzEwMAQAAAABMAcAAAAIMy83LzIwMjYIAAAACjEyLzMxLzIwMjQJAAAAATBNFWYjm3zeCH6OxHijfN4IRkNJUS5OWVNFOklCTS5JUV9ESVNUUklCVVRBQkxFX0NBU0hfU1RBTkRBUkRJWkVE</t>
  </si>
  <si>
    <t>Ljk5OS4wNy8wMy8yMDI2Li4uVVNELkgBAAAA3rYBAAMAAAAAACZAMCKbfN4IgcnEeKN83gg8Q0lRLk5ZU0U6SUJNLklRX0dQUEVfRVhDTF9PUEVSX0xFQVNFUy45OTkuMDcvMDMvMjAyNi4uLlVTRC5IAQAAAN62AQACAAAABTE3NjkxAQgAAAAFAAAAATEBAAAACy0xOTA0ODYwNzQzAwAAAAMxNjACAAAABTQ4OTc0BAAAAAEwBwAAAAgzLzcvMjAyNggAAAAKMTIvMzEvMjAyNAkAAAABMMwCWiGbfN4IdEOaeKN83ggyQ0lRLk5ZU0U6SUJNLklRX0ZJTl9ESVZfUkVWLjk5OS4wNy8wMy8yMDI2Li4uVVNELkgBAAAA3rYBAAIAAAADNzA5AQgAAAAFAAAAATEBAAAACy0xOTA0ODYwNzQzAwAAAAMxNjACAAAAAjUyBAAAAAEwBwAAAAgzLzcvMjAyNggAAAAKMTIvMzEvMjAyNAkAAAABME0VZiObfN4I7vW4eKN83ggwQ0lRLk5ZU0U6SUJNLklRX0JVSUxESU5HUy45OTkuMDcvMDMvMjAyNi4uLlVTRC5IAQAAAN62AQACAAAABDQ4MjUBCAAAAAUAAAABMQEAAAALLTE5MDQ4NjA3NDMDAAAAAzE2MAIAAAAEMzAyMwQAAAABMAcAAAAIMy83LzIwMjYIAAAACjEyLzMxLzIwMjQJAAAAATC7Z1ohm3zeCCeah3ijfN4IMUNJUS5OWVNFOklCTS5JUV9DQVNIX0ZJTkFOLjk5OS4wNy8wMy8yMDI2Li4uVVNELkgBAAAA3rYBAAIAAAAFLTcwNzkBCAAAAAUAAAABMQEAAAALLTE5MDQ4NjA3NDMDAAAAAzE2MAIAAAAEMjAwNAQAAAAB</t>
  </si>
  <si>
    <t>MAcAAAAIMy83LzIwMjYIAAAACjEyLzMxLzIwMjQJAAAAATDwXYchm3zeCA7SqXijfN4IMUNJUS5OWVNFOklCTS5JUV9DVVJSX1RBWEVTLjk5OS4wNy8wMy8yMDI2Li4uVVNELkgBAAAA3rYBAAIAAAAEMjExOAEIAAAABQAAAAExAQAAAAstMTkwNDg2MDc0MwMAAAADMTYwAgAAAAUzNTM4MwQAAAABMAcAAAAIMy83LzIwMjYIAAAACjEyLzMxLzIwMjQJAAAAATAmQDAim3zeCMrGs3ijfN4IM0NJUS5OWVNFOklCTS5JUV9BTU9SVF9ESUNfQ0YuOTk5LjA3LzAzLzIwMjYuLi5VU0QuSAEAAADetgEAAwAAAAAA5vZdIZt83gjUeZ14o3zeCDBDSVEuTllTRTpJQk0uSVFfVE9UQUxfUkVWLjk5OS4wNy8wMy8yMDI2Li4uVVNELkgBAAAA3rYBAAIAAAAFNjI3NTMBCAAAAAUAAAABMQEAAAALLTE5MDQ4NjA3NDMDAAAAAzE2MAIAAAACMjgEAAAAATAHAAAACDMvNy8yMDI2CAAAAAoxMi8zMS8yMDI0CQAAAAEwTRVmI5t83giAjcZ4o3zeCDRDSVEuTllTRTpJQk0uSVFfQ09NTU9OX0lTU1VFRC45OTkuMDcvMDMvMjAyNi4uLlVTRC5IAQAAAN62AQACAAAAAzc0NQEIAAAABQAAAAExAQAAAAstMTkwNDg2MDc0MwMAAAADMTYwAgAAAAQyMTY5BAAAAAEwBwAAAAgzLzcvMjAyNggAAAAKMTIvMzEvMjAyNAkAAAABMKQ2hyGbfN4I0JbHeKN83gg2Q0lRLk5ZU0U6SUJNLklRX1RPVEFMX0xJQUJfVE9UQUxfQVNTRVRTLjk5OS4w</t>
  </si>
  <si>
    <t>Ny8wMy8yMDI2AQAAAN62AQACAAAABzgwLjAzMDYBCAAAAAUAAAABMQEAAAALLTE5MDQ4NjA3NDMDAAAAAzE2MAIAAAAENDE4OAQAAAABMAcAAAAIMy83LzIwMjYIAAAACjEyLzMxLzIwMjQJAAAAATDNa9kfm3zeCDU9n3ijfN4IMENJUS5OWVNFOklCTS5JUV9OSV8xWVJfQU5OX0dST1dUSC45OTkuMDcvMDMvMjAyNgEAAADetgEAAgAAAAgtMTkuNzE0OAEIAAAABQAAAAExAQAAAAstMTkwNDg2MDc0MwMAAAADMTYwAgAAAAQ0MTk5BAAAAAEwBwAAAAgzLzcvMjAyNggAAAAKMTIvMzEvMjAyNAkAAAABMM1r2R+bfN4Ir6KMeKN83ggxQ0lRLk5ZU0U6SUJNLklRX1RPVEFMX0RFQlRfQ0FQSVRBTC45OTkuMDcvMDMvMjAyNgEAAADetgEAAgAAAAc2OC4wNjkzAQgAAAAFAAAAATEBAAAACy0xOTA0ODYwNzQzAwAAAAMxNjACAAAABDQxODYEAAAAATAHAAAACDMvNy8yMDI2CAAAAAoxMi8zMS8yMDI0CQAAAAEwzWvZH5t83gjSEId4o3zeCC9DSVEuTllTRTpJQk0uSVFfRVBTXzVZUl9BTk5fQ0FHUi45OTkuMDcvMDMvMjAyNgEAAADetgEAAgAAAActNC4zMDUxAQgAAAAFAAAAATEBAAAACy0xOTA0ODYwNzQzAwAAAAMxNjACAAAABDQyMzkEAAAAATAHAAAACDMvNy8yMDI2CAAAAAoxMi8zMS8yMDI0CQAAAAEwoKbZH5t83gjf6YZ4o3zeCCZDSVEuTllTRTpJQk0uSVFfWl9TQ09SRS45OTkuMDcvMDMvMjAyNgEAAADe</t>
  </si>
  <si>
    <t>tgEAAgAAAAYzLjIyMjIBCAAAAAUAAAABMQEAAAALLTE5MDQ4NjA3NDMDAAAAAzE2MAIAAAAGMTAwMTIzBAAAAAEwBwAAAAgzLzcvMjAyNggAAAAKMTIvMzEvMjAyNAkAAAABMM1r2R+bfN4I0hCHeKN83gg3Q0lRLk5ZU0U6SUJNLklRX0xPTkdfVEVSTV9MRUFTRVMuOTk5LjA3LzAzLzIwMjYuLi5VU0QuSAEAAADetgEAAgAAAAQzNDU4AQgAAAAFAAAAATEBAAAACy0xOTA0ODYwNzQzAwAAAAMxNjACAAAABDExODMEAAAAATAHAAAACDMvNy8yMDI2CAAAAAoxMi8zMS8yMDI0CQAAAAEwz1heIZt83gj4GKJ4o3zeCDlDSVEuTllTRTpJQk0uSVFfREVCVF9FUVVJVl9ORVRfUEJPLjk5OS4wNy8wMy8yMDI2Li4uVVNELkgBAAAA3rYBAAIAAAADLTg3AQgAAAAFAAAAATEBAAAACy0xOTA0ODYwNzQzAwAAAAMxNjACAAAABTIxNjc5BAAAAAEwBwAAAAgzLzcvMjAyNggAAAAKMTIvMzEvMjAyNAkAAAABMF7KAyGbfN4Iz7SdeKN83gg+Q0lRLk5ZU0U6SUJNLklRX0VNUExPWUVFU19VTkRFUl9VTklPTl9DT05UUkFDVFMuOTk5LjA3LzAzLzIwMjYBAAAA3rYBAAMAAAAAAF7KAyGbfN4IMIaHeKN83gg9Q0lRLk5ZU0U6SUJNLklRX1RPVEFMX0RFQlRfTk9OX0NVUlJFTlQuOTk5LjA3LzAzLzIwMjYuLi5VU0QuSAEAAADetgEAAgAAAAU1MjUzOQEIAAAABQAAAAExAQAAAAstMTkwNDg2MDc0MwMAAAADMTYwAgAAAAUyNTIy</t>
  </si>
  <si>
    <t>NAQAAAABMAcAAAAIMy83LzIwMjYIAAAACjEyLzMxLzIwMjQJAAAAATDHU1ohm3zeCDfJh3ijfN4IO0NJUS5OWVNFOklCTS5JUV9DQVNIX0lOVEVSRVNUX0lOVkVTVC45OTkuMDcvMDMvMjAyNi4uLlVTRC5IAQAAAN62AQADAAAAAADm9l0hm3zeCHVPsXijfN4IOkNJUS5OWVNFOklCTS5JUV9HQUlOX0JBUkdBSU5fQUNRX0NGLjk5OS4wNy8wMy8yMDI2Li4uVVNELkgBAAAA3rYBAAMAAAAAAPsdXiGbfN4IDLSkeKN83gg2Q0lRLk5ZU0U6SUJNLklRX0RFRl9UQVhfTElBQl9MVC45OTkuMDcvMDMvMjAyNi4uLlVTRC5IAQAAAN62AQACAAAAAzgxNQEIAAAABQAAAAExAQAAAAstMTkwNDg2MDc0MwMAAAADMTYwAgAAAAQxMDI3BAAAAAEwBwAAAAgzLzcvMjAyNggAAAAKMTIvMzEvMjAyNAkAAAABMMwCWiGbfN4IufCXeKN83gg4Q0lRLk5ZU0U6SUJNLklRX1RPVEFMX09VVFNUQU5ESU5HX0JTX0RBVEUuOTk5LjA3LzAzLzIwMjYBAAAA3rYBAAIAAAAJOTI2LjI5MDA3AQQAAAAFAAAAATUBAAAACy0xOTA0ODYwNzQzAgAAAAUyNDE1MgYAAAABMLU9WiGbfN4IQ0eqeKN83ggzQ0lRLk5ZU0U6SUJNLklRX1RPVEFMX0VRVUlUWS45OTkuMDcvMDMvMjAyNi4uLlVTRC5IAQAAAN62AQACAAAABTI3MzkzAQgAAAAFAAAAATEBAAAACy0xOTA0ODYwNzQzAwAAAAMxNjACAAAABDEyNzUEAAAAATAHAAAACDMvNy8yMDI2CAAA</t>
  </si>
  <si>
    <t>AAoxMi8zMS8yMDI0CQAAAAEwzAJaIZt83gh0Q5p4o3zeCDNDSVEuTllTRTpJQk0uSVFfVE9UQUxfTEVBU0VTLjk5OS4wNy8wMy8yMDI2Li4uVVNELkgBAAAA3rYBAAIAAAAENDQyNAEIAAAABQAAAAExAQAAAAstMTkwNDg2MDc0MwMAAAADMTYwAgAAAAU0ODk3OQQAAAABMAcAAAAIMy83LzIwMjYIAAAACjEyLzMxLzIwMjQJAAAAATC1PVohm3zeCPtBmXijfN4IPENJUS5OWVNFOklCTS5JUV9FQklUQV9FUV9JTkNfRVhDTF9TQkMuOTk5LjA3LzAzLzIwMjYuLi5VU0QuSAEAAADetgEAAgAAAAUxMjkyOQEIAAAABQAAAAExAQAAAAstMTkwNDg2MDc0MwMAAAADMTYwAgAAAAUyNDEzMgQAAAABMAcAAAAIMy83LzIwMjYIAAAACjEyLzMxLzIwMjQJAAAAATDXGDAim3zeCAYJwXijfN4INENJUS5OWVNFOklCTS5JUV9ET19GSU5BTkNFX0NGLjk5OS4wNy8wMy8yMDI2Li4uVVNELkgBAAAA3rYBAAMAAAAAAPsdXiGbfN4Ir3umeKN83ghCQ0lRLk5ZU0U6SUJNLklRX1NBTEVfUFJPQ0VFRFNfUkVOVEFMX0FTU0VUUy45OTkuMDcvMDMvMjAyNi4uLlVTRC5IAQAAAN62AQADAAAAAADm9l0hm3zeCNR5nXijfN4IPkNJUS5OWVNFOklCTS5JUV9ESVNUUklCVVRBQkxFX0NBU0hfU0hBUkVTX0JBU0lDLjk5OS4wNy8wMy8yMDI2AQAAAN62AQADAAAAAACocGYjm3zeCKphyHijfN4IQUNJUS5OWVNFOklCTS5JUV9ERVBSRUNJ</t>
  </si>
  <si>
    <t>QVRJT05fUkVOVEFMX0FTU0VUUy45OTkuMDcvMDMvMjAyNi4uLlVTRC5IAQAAAN62AQADAAAAAAAkjjAim3zeCJnbxnijfN4IMkNJUS5OWVNFOklCTS5JUV9QUkVGX0RJVl9DRi45OTkuMDcvMDMvMjAyNi4uLlVTRC5IAQAAAN62AQADAAAAAADwXYchm3zeCOignXijfN4IM0NJUS5OWVNFOklCTS5JUV9NQUlOVF9SRVBBSVIuOTk5LjA3LzAzLzIwMjYuLi5VU0QuSAEAAADetgEAAwAAAAAAJI4wIpt83gjwi6t4o3zeCD5DSVEuTllTRTpJQk0uSVFfU1RPQ0tfQkFTRURfQ09NUF9QUkVUQVguOTk5LjA3LzAzLzIwMjYuLi5VU0QuSAEAAADetgEAAgAAAAQxMzExALH4hiGbfN4IAIyzeKN83gg3Q0lRLk5ZU0U6SUJNLklRX0VCSVREQVJfRVhDTF9TQkMuOTk5LjA3LzAzLzIwMjYuLi5VU0QuSAEAAADetgEAAgAAAAUxNTUwNgEIAAAABQAAAAExAQAAAAstMTkwNDg2MDc0MwMAAAADMTYwAgAAAAUyNDEzNwQAAAABMAcAAAAIMy83LzIwMjYIAAAACjEyLzMxLzIwMjQJAAAAATDXGDAim3zeCHBitXijfN4IMkNJUS5OWVNFOklCTS5JUV9JTlRfSU5WX0lOQy45OTkuMDcvMDMvMjAyNi4uLlVTRC5IAQAAAN62AQADAAAAAABNFWYjm3zeCF9AxHijfN4IOkNJUS5OWVNFOklCTS5JUV9FQklUREFfRVhDTF9PUEVSX0xFQVNFU19JTlQuOTk5LjA3LzAzLzIwMjYBAAAA3rYBAAIAAAAINy41MjY4NjkBCAAAAAUAAAABMQEA</t>
  </si>
  <si>
    <t>AAALLTE5MDQ4NjA3NDMDAAAAAzE2MAIAAAAFNDkxNzMEAAAAATAHAAAACDMvNy8yMDI2CAAAAAoxMi8zMS8yMDI0CQAAAAEwzWvZH5t83gjSEId4o3zeCC5DSVEuTllTRTpJQk0uSVFfR1BfM1lSX0FOTl9DQUdSLjk5OS4wNy8wMy8yMDI2AQAAAN62AQACAAAABjQuMTMxNQEIAAAABQAAAAExAQAAAAstMTkwNDg2MDc0MwMAAAADMTYwAgAAAAQ0MjIxBAAAAAEwBwAAAAgzLzcvMjAyNggAAAAKMTIvMzEvMjAyNAkAAAABMKCm2R+bfN4I3+mGeKN83gg0Q0lRLk5ZU0U6SUJNLklRX0VCSVREQV8xWVJfQU5OX0dST1dUSC45OTkuMDcvMDMvMjAyNgEAAADetgEAAgAAAAY1LjEzMTcBCAAAAAUAAAABMQEAAAALLTE5MDQ4NjA3NDMDAAAAAzE2MAIAAAAENDE5NgQAAAABMAcAAAAIMy83LzIwMjYIAAAACjEyLzMxLzIwMjQJAAAAATDNa9kfm3zeCK+ijHijfN4IPENJUS5OWVNFOklCTS5JUV9ERUJUX0VRVUlWX09QRVJfTEVBU0UuOTk5LjA3LzAzLzIwMjYuLi5VU0QuSAEAAADetgEAAgAAAAUxMDQ3MgEIAAAABQAAAAExAQAAAAstMTkwNDg2MDc0MwMAAAADMTYwAgAAAAUyMTY3MQQAAAABMAcAAAAIMy83LzIwMjYIAAAACjEyLzMxLzIwMjQJAAAAATBeygMhm3zeCApfh3ijfN4ILUNJUS5OWVNFOklCTS5JUV9DT01NT04uOTk5LjA3LzAzLzIwMjYuLi5VU0QuSAEAAADetgEAAgAAAAU2MTM4MAEIAAAABQAAAAEx</t>
  </si>
  <si>
    <t>AQAAAAstMTkwNDg2MDc0MwMAAAADMTYwAgAAAAQxMTAzBAAAAAEwBwAAAAgzLzcvMjAyNggAAAAKMTIvMzEvMjAyNAkAAAABMMwCWiGbfN4INT2feKN83ggwQ0lRLk5ZU0U6SUJNLklRX05VTUJFUl9BRFJIT0xERVJTLjk5OS4wNy8wMy8yMDI2AQAAAN62AQADAAAAAABeygMhm3zeCKvwmHijfN4IOUNJUS5OWVNFOklCTS5JUV9GSU5fRElWX0RFQlRfVE9UQUwuOTk5LjA3LzAzLzIwMjYuLi5VU0QuSAEAAADetgEAAgAAAAUxMjExNgEIAAAABQAAAAExAQAAAAstMTkwNDg2MDc0MwMAAAADMTYwAgAAAAUyNDUxNgQAAAABMAcAAAAIMy83LzIwMjYIAAAACjEyLzMxLzIwMjQJAAAAATBeygMhm3zeCApfh3ijfN4IM0NJUS5OWVNFOklCTS5JUV9ET19JTlZFU1RfQ0YuOTk5LjA3LzAzLzIwMjYuLi5VU0QuSAEAAADetgEAAwAAAAAA+x1eIZt83giuUp14o3zeCDNDSVEuTllTRTpJQk0uSVFfVE9UQUxfUkVDRUlWLjk5OS4wNy8wMy8yMDI2Li4uVVNELkgBAAAA3rYBAAIAAAAEODE4NAEIAAAABQAAAAExAQAAAAstMTkwNDg2MDc0MwMAAAADMTYwAgAAAAQxMDAxBAAAAAEwBwAAAAgzLzcvMjAyNggAAAAKMTIvMzEvMjAyNAkAAAABMPsdXiGbfN4IH++WeKN83gg2Q0lRLk5ZU0U6SUJNLklRX1BSRUZfTk9OX1JFREVFTS45OTkuMDcvMDMvMjAyNi4uLlVTRC5IAQAAAN62AQADAAAAAADMAlohm3zeCKFqmnijfN4I</t>
  </si>
  <si>
    <t>N0NJUS5OWVNFOklCTS5JUV9BTExPV19ET1VCVF9BQ0NULjk5OS4wNy8wMy8yMDI2Li4uVVNELkgBAAAA3rYBAAIAAAADMTE0AQgAAAAFAAAAATEBAAAACy0xOTA0ODYwNzQzAwAAAAMxNjACAAAABDMwMTIEAAAAATAHAAAACDMvNy8yMDI2CAAAAAoxMi8zMS8yMDI0CQAAAAEwu2daIZt83gg3yYd4o3zeCDtDSVEuTllTRTpJQk0uSVFfVE9UQUxfRklOQU5DRV9MRUFTRVMuOTk5LjA3LzAzLzIwMjYuLi5VU0QuSAEAAADetgEAAgAAAAQxMDAxAQgAAAAFAAAAATEBAAAACy0xOTA0ODYwNzQzAwAAAAMxNjACAAAABTQ5MDMxBAAAAAEwBwAAAAgzLzcvMjAyNggAAAAKMTIvMzEvMjAyNAkAAAABMMwCWiGbfN4IoSOWeKN83ggwQ0lRLk5ZU0U6SUJNLklRX1RPVEFMX0NBUC45OTkuMDcvMDMvMjAyNi4uLlVTRC5IAQAAAN62AQACAAAABTg1Nzg5AQgAAAAFAAAAATEBAAAACy0xOTA0ODYwNzQzAwAAAAMxNjACAAAABDQxNzUEAAAAATAHAAAACDMvNy8yMDI2CAAAAAoxMi8zMS8yMDI0CQAAAAEwu2daIZt83ghfK5l4o3zeCC5DSVEuTllTRTpJQk0uSVFfTklfU0ZBUy45OTkuMDcvMDMvMjAyNi4uLlVTRC5IAQAAAN62AQADAAAAAADXGDAim3zeCKrEx3ijfN4INUNJUS5OWVNFOklCTS5JUV9TVE9DS19CQVNFRF9HQS45OTkuMDcvMDMvMjAyNi4uLlVTRC5IAQAAAN62AQADAAAAAACx+IYhm3zeCBh3tHijfN4INUNJ</t>
  </si>
  <si>
    <t>US5OWVNFOklCTS5JUV9PVEhFUl9DTF9TVVBQTC45OTkuMDcvMDMvMjAyNi4uLlVTRC5IAQAAAN62AQACAAAAAzI2MQEIAAAABQAAAAExAQAAAAstMTkwNDg2MDc0MwMAAAADMTYwAgAAAAQxMDU3BAAAAAEwBwAAAAgzLzcvMjAyNggAAAAKMTIvMzEvMjAyNAkAAAABMM9YXiGbfN4IdY+SeKN83ggwQ0lRLk5ZU0U6SUJNLklRX01BUktFVElORy45OTkuMDcvMDMvMjAyNi4uLlVTRC5IAQAAAN62AQADAAAAAAAdZzAim3zeCMn7rnijfN4IL0NJUS5OWVNFOklCTS5JUV9MT0FOU19DRi45OTkuMDcvMDMvMjAyNi4uLlVTRC5IAQAAAN62AQADAAAAAADTH4chm3zeCFN5oXijfN4INUNJUS5OWVNFOklCTS5JUV9NSVNDX0FESlVTVF9DRi45OTkuMDcvMDMvMjAyNi4uLlVTRC5IAQAAAN62AQACAAAAATEBCAAAAAUAAAABMQEAAAALLTE5MDQ4NjA3NDMDAAAAAzE2MAIAAAAEMjE0OQQAAAABMAcAAAAIMy83LzIwMjYIAAAACjEyLzMxLzIwMjQJAAAAATDwXYchm3zeCGSyn3ijfN4INUNJUS5OWVNFOklCTS5JUV9HV19JTlRBTl9BTU9SVC45OTkuMDcvMDMvMjAyNi4uLlVTRC5IAQAAAN62AQADAAAAAABNFWYjm3zeCB1Zt3ijfN4IN0NJUS5OWVNFOklCTS5JUV9SRVNUUl9TVE9DS19DT01QLjk5OS4wNy8wMy8yMDI2Li4uVVNELkgBAAAA3rYBAAMAAAAAALH4hiGbfN4IQR25eKN83gg7Q0lRLk5ZU0U6SUJNLklRX0VC</t>
  </si>
  <si>
    <t>SVRfRVFfSU5DX0VYQ0xfU0JDLjk5OS4wNy8wMy8yMDI2Li4uVVNELkgBAAAA3rYBAAIAAAAFMTEwOTkBCAAAAAUAAAABMQEAAAALLTE5MDQ4NjA3NDMDAAAAAzE2MAIAAAAFMjQxMzAEAAAAATAHAAAACDMvNy8yMDI2CAAAAAoxMi8zMS8yMDI0CQAAAAEwq5dmI5t83gjQlsd4o3zeCDtDSVEuTllTRTpJQk0uSVFfQ0FQSVRBTElaRURfSU5URVJFU1QuOTk5LjA3LzAzLzIwMjYuLi5VU0QuSAEAAADetgEAAgAAAAIxMgEIAAAABQAAAAExAQAAAAstMTkwNDg2MDc0MwMAAAADMTYwAgAAAAQzMDMyBAAAAAEwBwAAAAgzLzcvMjAyNggAAAAKMTIvMzEvMjAyNAkAAAABMCZAMCKbfN4IxxCueKN83ghIQ0lRLk5ZU0U6SUJNLklRX0VCSVREQV9FUV9JTkNfRVhDTF9PUEVSX0xFQVNFX0FESi45OTkuMDcvMDMvMjAyNi4uLlVTRC5IAQAAAN62AQACAAAABTEyODg2AQgAAAAFAAAAATEBAAAACy0xOTA0ODYwNzQzAwAAAAMxNjACAAAABTQ4OTg3BAAAAAEwBwAAAAgzLzcvMjAyNggAAAAKMTIvMzEvMjAyNAkAAAABMKuXZiObfN4IqmHIeKN83gg2Q0lRLk5ZU0U6SUJNLklRX0VYVFJBX0FDQ19JVEVNUy45OTkuMDcvMDMvMjAyNi4uLlVTRC5IAQAAAN62AQADAAAAAABTSWYjm3zeCEk6xnijfN4IP0NJUS5OWVNFOklCTS5JUV9ESVNUUklCVVRBQkxFX0NBU0hfU0hBUkUuOTk5LjA3LzAzLzIwMjYuLi5VU0QuSAEAAADe</t>
  </si>
  <si>
    <t>tgEAAwAAAAAAqHBmI5t83giqYch4o3zeCC9DSVEuTllTRTpJQk0uSVFfQ0ZfU0hBUkUuOTk5LjA3LzAzLzIwMjYuLi5VU0QuSAEAAADetgEAAgAAAAkxMi43NTgwOTMBCAAAAAUAAAABMQEAAAALLTE5MDQ4NjA3NDMDAAAAAzE2MAIAAAAFNDM5MjMEAAAAATAHAAAACDMvNy8yMDI2CAAAAAoxMi8zMS8yMDI0CQAAAAEw+x1eIZt83giIKaF4o3zeCDVDSVEuTllTRTpJQk0uSVFfU1RfREVCVF9SRVBBSUQuOTk5LjA3LzAzLzIwMjYuLi5VU0QuSAEAAADetgEAAwAAAAAApDaHIZt83gjyZLN4o3zeCDNDSVEuTllTRTpJQk0uSVFfT1RIRVJfRVFVSVRZLjk5OS4wNy8wMy8yMDI2Li4uVVNELkgBAAAA3rYBAAIAAAAGLTE1MjY4AQgAAAAFAAAAATEBAAAACy0xOTA0ODYwNzQzAwAAAAMxNjACAAAABDEwMjgEAAAAATAHAAAACDMvNy8yMDI2CAAAAAoxMi8zMS8yMDI0CQAAAAEwzAJaIZt83gjVb6p4o3zeCCtDSVEuTllTRTpJQk0uSVFfQ09HUy45OTkuMDcvMDMvMjAyNi4uLlVTRC5IAQAAAN62AQACAAAABTI2ODMyAQgAAAAFAAAAATEBAAAACy0xOTA0ODYwNzQzAwAAAAMxNjACAAAAAjM0BAAAAAEwBwAAAAgzLzcvMjAyNggAAAAKMTIvMzEvMjAyNAkAAAABME0VZiObfN4I8JK7eKN83ggwQ0lRLk5ZU0U6SUJNLklRX0RJVkVTVF9DRi45OTkuMDcvMDMvMjAyNi4uLlVTRC5IAQAAAN62AQACAAAAAzY5OAEIAAAA</t>
  </si>
  <si>
    <t>BQAAAAExAQAAAAstMTkwNDg2MDc0MwMAAAADMTYwAgAAAAQyMDc3BAAAAAEwBwAAAAgzLzcvMjAyNggAAAAKMTIvMzEvMjAyNAkAAAABMKQ2hyGbfN4IZNiweKN83ggqQ0lRLk5ZU0U6SUJNLklRX0VCSVRfTUFSR0lOLjk5OS4wNy8wMy8yMDI2AQAAAN62AQACAAAABzE1LjU5NzYBCAAAAAUAAAABMQEAAAALLTE5MDQ4NjA3NDMDAAAAAzE2MAIAAAAENDA1MwQAAAABMAcAAAAIMy83LzIwMjYIAAAACjEyLzMxLzIwMjQJAAAAATDnUvsfm3zeCMXxkXijfN4IPkNJUS5OWVNFOklCTS5JUV9NSU5PUklUWV9JTlRFUkVTVF9UT1RBTC45OTkuMDcvMDMvMjAyNi4uLlVTRC5IAQAAAN62AQACAAAAAjg2AQgAAAAFAAAAATEBAAAACy0xOTA0ODYwNzQzAwAAAAMxNjACAAAABDEzMTIEAAAAATAHAAAACDMvNy8yMDI2CAAAAAoxMi8zMS8yMDI0CQAAAAEwx1NaIZt83gg3yYd4o3zeCDRDSVEuTllTRTpJQk0uSVFfVU5FQVJOX1JFVl9MVC45OTkuMDcvMDMvMjAyNi4uLlVTRC5IAQAAAN62AQACAAAABDM2MjIBCAAAAAUAAAABMQEAAAALLTE5MDQ4NjA3NDMDAAAAAzE2MAIAAAAEMTI1NgQAAAABMAcAAAAIMy83LzIwMjYIAAAACjEyLzMxLzIwMjQJAAAAATAagF4hm3zeCBG1p3ijfN4IPkNJUS5OWVNFOklCTS5JUV9NSU5PUklUWV9JTlRfUkVERUVNX1RPVC45OTkuMDcvMDMvMjAyNi4uLlVTRC5IAQAAAN62AQADAAAA</t>
  </si>
  <si>
    <t>AAC7Z1ohm3zeCCeah3ijfN4INENJUS5OWVNFOklCTS5JUV9FUVVJVFlfTUVUSE9ELjk5OS4wNy8wMy8yMDI2Li4uVVNELkgBAAAA3rYBAAIAAAADMTA4AQgAAAAFAAAAATEBAAAACy0xOTA0ODYwNzQzAwAAAAMxNjACAAAABDMwNjMEAAAAATAHAAAACDMvNy8yMDI2CAAAAAoxMi8zMS8yMDI0CQAAAAEwu2daIZt83gj73I94o3zeCDVDSVEuTllTRTpJQk0uSVFfU1RfTk9URV9SRUNFSVYuOTk5LjA3LzAzLzIwMjYuLi5VU0QuSAEAAADetgEAAwAAAAAA+x1eIZt83ghUVKZ4o3zeCCxDSVEuTllTRTpJQk0uSVFfREFfQ0YuOTk5LjA3LzAzLzIwMjYuLi5VU0QuSAEAAADetgEAAgAAAAQzOTk4AQgAAAAFAAAAATEBAAAACy0xOTA0ODYwNzQzAwAAAAMxNjACAAAABDIxNjAEAAAAATAHAAAACDMvNy8yMDI2CAAAAAoxMi8zMS8yMDI0CQAAAAEw0x+HIZt83giw7p94o3zeCDNDSVEuTllTRTpJQk0uSVFfRUJJVEFfRVFfSU5DLjk5OS4wNy8wMy8yMDI2Li4uVVNELkgBAAAA3rYBAAIAAAAFMTE2MTgBCAAAAAUAAAABMQEAAAALLTE5MDQ4NjA3NDMDAAAAAzE2MAIAAAAFMjE2NzYEAAAAATAHAAAACDMvNy8yMDI2CAAAAAoxMi8zMS8yMDI0CQAAAAEw1xgwIpt83giBycR4o3zeCC5DSVEuTllTRTpJQk0uSVFfQ0FTSF9DT05WRVJTSU9OLjk5OS4wNy8wMy8yMDI2AQAAAN62AQACAAAACDUuNDA2NTUyAQgAAAAFAAAA</t>
  </si>
  <si>
    <t>ATEBAAAACy0xOTA0ODYwNzQzAwAAAAMxNjACAAAABDQxODQEAAAAATAHAAAACDMvNy8yMDI2CAAAAAoxMi8zMS8yMDI0CQAAAAEwzWvZH5t83gjSEId4o3zeCCtDSVEuTllTRTpJQk0uSVFfTEFORC45OTkuMDcvMDMvMjAyNi4uLlVTRC5IAQAAAN62AQACAAAAAzE3OQEIAAAABQAAAAExAQAAAAstMTkwNDg2MDc0MwMAAAADMTYwAgAAAAQzMDk4BAAAAAEwBwAAAAgzLzcvMjAyNggAAAAKMTIvMzEvMjAyNAkAAAABMLtnWiGbfN4IjmWReKN83ghDQ0lRLk5ZU0U6SUJNLklRX0NIQU5HRV9PVEhFUl9ORVRfT1BFUl9BU1NFVFMuOTk5LjA3LzAzLzIwMjYuLi5VU0QuSAEAAADetgEAAgAAAAQxODY2AQgAAAAFAAAAATEBAAAACy0xOTA0ODYwNzQzAwAAAAMxNjACAAAABDIwNDUEAAAAATAHAAAACDMvNy8yMDI2CAAAAAoxMi8zMS8yMDI0CQAAAAEwpDaHIZt83ggtvsF4o3zeCDJDSVEuTllTRTpJQk0uSVFfR0FJTl9BU1NFVFMuOTk5LjA3LzAzLzIwMjYuLi5VU0QuSAEAAADetgEAAgAAAAM1OTIBCAAAAAUAAAABMQEAAAALLTE5MDQ4NjA3NDMDAAAAAzE2MAIAAAACNTYEAAAAATAHAAAACDMvNy8yMDI2CAAAAAoxMi8zMS8yMDI0CQAAAAEwU0lmI5t83ggZWLh4o3zeCDpDSVEuTllTRTpJQk0uSVFfREFfU1VQUExfUEFSVElBTF9DRi45OTkuMDcvMDMvMjAyNi4uLlVTRC5IAQAAAN62AQADAAAAAADwXYchm3ze</t>
  </si>
  <si>
    <t>CNR5nXijfN4IMENJUS5OWVNFOklCTS5JUV9FQklUXzNZUl9BTk5fQ0FHUi45OTkuMDcvMDMvMjAyNgEAAADetgEAAgAAAAUyMC41OAEIAAAABQAAAAExAQAAAAstMTkwNDg2MDc0MwMAAAADMTYwAgAAAAQ0MjIzBAAAAAEwBwAAAAgzLzcvMjAyNggAAAAKMTIvMzEvMjAyNAkAAAABMKCm2R+bfN4I3+mGeKN83gg5Q0lRLk5ZU0U6SUJNLklRX0xUX01BUktfU0VDVVJJVElFUy45OTkuMDcvMDMvMjAyNi4uLlVTRC5IAQAAAN62AQADAAAAAAB18QMhm3zeCApfh3ijfN4INENJUS5OWVNFOklCTS5JUV9TQUxFX0lOVEFOX0NGLjk5OS4wNy8wMy8yMDI2Li4uVVNELkgBAAAA3rYBAAIAAAAELTYzNwEIAAAABQAAAAExAQAAAAstMTkwNDg2MDc0MwMAAAADMTYwAgAAAAQyMDI5BAAAAAEwBwAAAAgzLzcvMjAyNggAAAAKMTIvMzEvMjAyNAkAAAABMKQ2hyGbfN4I/y+oeKN83ghAQ0lRLk5ZU0U6SUJNLklRX1NUT0NLX09QVElPTlNfQ09NUF9QUkVUQVguOTk5LjA3LzAzLzIwMjYuLi5VU0QuSAEAAADetgEAAwAAAAAAsfiGIZt83giw7p94o3zeCEBDSVEuTllTRTpJQk0uSVFfREVSSVZBVElWRV9UUkFESU5HX0FTU0VUUy45OTkuMDcvMDMvMjAyNi4uLlVTRC5IAQAAAN62AQADAAAAAAB18QMhm3zeCNsXp3ijfN4ITENJUS5OWVNFOklCTS5JUV9MSUFCSUxJVElFU19ORVRUSU5HX09USEVSX0FESlVTVE1FTlRTLjk5</t>
  </si>
  <si>
    <t>OS4wNy8wMy8yMDI2Li4uVVNELkgBAAAA3rYBAAMAAAAAAKC2AyGbfN4IMIaHeKN83ggqQ0lRLk5ZU0U6SUJNLklRX0RJQy45OTkuMDcvMDMvMjAyNi4uLlVTRC5IAQAAAN62AQADAAAAAAAdZzAim3zeCMZvx3ijfN4IN0NJUS5OWVNFOklCTS5JUV9UT1RBTF9SRVZfMVlSX0FOTl9HUk9XVEguOTk5LjA3LzAzLzIwMjYBAAAA3rYBAAIAAAAGMS40NDM1AQgAAAAFAAAAATEBAAAACy0xOTA0ODYwNzQzAwAAAAMxNjACAAAABDQxOTQEAAAAATAHAAAACDMvNy8yMDI2CAAAAAoxMi8zMS8yMDI0CQAAAAEwzWvZH5t83givoox4o3zeCDxDSVEuTllTRTpJQk0uSVFfUkVTVFJJQ1RFRF9DQVNIX1RPVEFMLjk5OS4wNy8wMy8yMDI2Li4uVVNELkgBAAAA3rYBAAIAAAADMjE0AQgAAAAFAAAAATEBAAAACy0xOTA0ODYwNzQzAwAAAAMxNjACAAAABTI0MTkyBAAAAAEwBwAAAAgzLzcvMjAyNggAAAAKMTIvMzEvMjAyNAkAAAABMF7KAyGbfN4IdPWZeKN83gg5Q0lRLk5ZU0U6SUJNLklRX0dST1NTX0lOVEFOX0FTU0VUUy45OTkuMDcvMDMvMjAyNi4uLlVTRC5IAQAAAN62AQACAAAABTE3OTY0AQgAAAAFAAAAATEBAAAACy0xOTA0ODYwNzQzAwAAAAMxNjACAAAABTI0MjkzBAAAAAEwBwAAAAgzLzcvMjAyNggAAAAKMTIvMzEvMjAyNAkAAAABMHXxAyGbfN4ICl+HeKN83ggwQ0lRLk5ZU0U6SUJNLklRX0lOVkVOVE9SWS45</t>
  </si>
  <si>
    <t>OTkuMDcvMDMvMjAyNi4uLlVTRC5IAQAAAN62AQACAAAABDEyODkBCAAAAAUAAAABMQEAAAALLTE5MDQ4NjA3NDMDAAAAAzE2MAIAAAAEMTA0MwQAAAABMAcAAAAIMy83LzIwMjYIAAAACjEyLzMxLzIwMjQJAAAAATD7HV4hm3zeCEpmsnijfN4ITUNJUS5OWVNFOklCTS5JUV9DVVJSRU5UX1BPUlRJT05fT1BFUl9MRUFTRV9MSUFCSUxJVElFUy45OTkuMDcvMDMvMjAyNi4uLlVTRC5IAQAAAN62AQACAAAAAzc2OAEIAAAABQAAAAExAQAAAAstMTkwNDg2MDc0MwMAAAADMTYwAgAAAAU0ODM4NQQAAAABMAcAAAAIMy83LzIwMjYIAAAACjEyLzMxLzIwMjQJAAAAATDMAlohm3zeCJGAqHijfN4IMUNJUS5OWVNFOklCTS5JUV9DQVNIX0VRVUlWLjk5OS4wNy8wMy8yMDI2Li4uVVNELkgBAAAA3rYBAAIAAAAFMTM5NDcBCAAAAAUAAAABMQEAAAALLTE5MDQ4NjA3NDMDAAAAAzE2MAIAAAAEMTA5NgQAAAABMAcAAAAIMy83LzIwMjYIAAAACjEyLzMxLzIwMjQJAAAAATD7HV4hm3zeCK5SnXijfN4IK0NJUS5OWVNFOklCTS5JUV9BUElDLjk5OS4wNy8wMy8yMDI2Li4uVVNELkgBAAAA3rYBAAMAAAAAAMwCWiGbfN4IQ0eqeKN83gg8Q0lRLk5ZU0U6SUJNLklRX1JVQV9DQVBJVEFMX0xFQVNFX05FVC45OTkuMDcvMDMvMjAyNi4uLlVTRC5IAQAAAN62AQADAAAAAADMAlohm3zeCIPJl3ijfN4IOENJUS5OWVNFOklCTS5J</t>
  </si>
  <si>
    <t>UV9BU1NFVFNfRkFJUl9WQUxVRS45OTkuMDcvMDMvMjAyNi4uLlVTRC5IAQAAAN62AQACAAAABDgyNjIAoLYDIZt83ggnmod4o3zeCDhDSVEuTllTRTpJQk0uSVFfQ0FTSF9JTlRFUkVTVF9ORVQuOTk5LjA3LzAzLzIwMjYuLi5VU0QuSAEAAADetgEAAwAAAAAA5vZdIZt83gjUeZ14o3zeCDpDSVEuTllTRTpJQk0uSVFfTFRfREVCVF9ERVJJVkFUSVZFUy45OTkuMDcvMDMvMjAyNi4uLlVTRC5IAQAAAN62AQADAAAAAAB18QMhm3zeCApfh3ijfN4IPkNJUS5OWVNFOklCTS5JUV9FWENJU0VfVEFYRVNfRVhDTF9TQUxFUy45OTkuMDcvMDMvMjAyNi4uLlVTRC5IAQAAAN62AQADAAAAAADXGDAim3zeCI7tsXijfN4IOUNJUS5OWVNFOklCTS5JUV9TVE9DS19PUFRJT05TX0NPTVAuOTk5LjA3LzAzLzIwMjYuLi5VU0QuSAEAAADetgEAAwAAAAAAsfiGIZt83giw7p94o3zeCDVDSVEuTllTRTpJQk0uSVFfVFJBRElOR19BU1NFVFMuOTk5LjA3LzAzLzIwMjYuLi5VU0QuSAEAAADetgEAAwAAAAAA+x1eIZt83giuUp14o3zeCDVDSVEuTllTRTpJQk0uSVFfU1RPQ0tfQkFTRURfQVQuOTk5LjA3LzAzLzIwMjYuLi5VU0QuSAEAAADetgEAAwAAAAAAsfiGIZt83ghjwq14o3zeCDhDSVEuTllTRTpJQk0uSVFfUFJPVl9CQURfREVCVFNfQ0YuOTk5LjA3LzAzLzIwMjYuLi5VU0QuSAEAAADetgEAAwAAAAAA0x+HIZt83giV</t>
  </si>
  <si>
    <t>4rp4o3zeCCpDSVEuTllTRTpJQk0uSVFfUkVWLjk5OS4wNy8wMy8yMDI2Li4uVVNELkgBAAAA3rYBAAIAAAAFNjIwNDQBCAAAAAUAAAABMQEAAAALLTE5MDQ4NjA3NDMDAAAAAzE2MAIAAAADMTEyBAAAAAEwBwAAAAgzLzcvMjAyNggAAAAKMTIvMzEvMjAyNAkAAAABME0VZiObfN4IyXXFeKN83ggpQ0lRLk5ZU0U6SUJNLklRX0RPLjk5OS4wNy8wMy8yMDI2Li4uVVNELkgBAAAA3rYBAAIAAAABOAEIAAAABQAAAAExAQAAAAstMTkwNDg2MDc0MwMAAAADMTYwAgAAAAI0MAQAAAABMAcAAAAIMy83LzIwMjYIAAAACjEyLzMxLzIwMjQJAAAAATBTSWYjm3zeCJRru3ijfN4IJkNJUS5OWVNFOklCTS5JUV9HQUFQX0lTLjk5OS4wNy8wMy8yMDI2AQAAAN62AQADAAAAB1VTIEdBQVAAHWcwIpt83gjAMLt4o3zeCDRDSVEuTllTRTpJQk0uSVFfSU5DX0VRVUlUWV9DRi45OTkuMDcvMDMvMjAyNi4uLlVTRC5IAQAAAN62AQADAAAAAADTH4chm3zeCF18onijfN4IO0NJUS5OWVNFOklCTS5JUV9ERUZfVEFYX0xJQUJfQ1VSUkVOVC45OTkuMDcvMDMvMjAyNi4uLlVTRC5IAQAAAN62AQADAAAAAADPWF4hm3zeCKF+mnijfN4INUNJUS5OWVNFOklCTS5JUV9HQUlOX0lOVkVTVF9DRi45OTkuMDcvMDMvMjAyNi4uLlVTRC5IAQAAAN62AQADAAAAAADTH4chm3zeCP2yoHijfN4IOENJUS5OWVNFOklCTS5JUV9TVE9DS19CQVNF</t>
  </si>
  <si>
    <t>RF9PVEhFUi45OTkuMDcvMDMvMjAyNi4uLlVTRC5IAQAAAN62AQADAAAAAACx+IYhm3zeCLDun3ijfN4IP0NJUS5OWVNFOklCTS5JUV9PVEhFUl9OT05fT1BFUl9FWFBfU1VQUEwuOTk5LjA3LzAzLzIwMjYuLi5VU0QuSAEAAADetgEAAgAAAAMyNzQBCAAAAAUAAAABMQEAAAALLTE5MDQ4NjA3NDMDAAAAAzE2MAIAAAACODUEAAAAATAHAAAACDMvNy8yMDI2CAAAAAoxMi8zMS8yMDI0CQAAAAEwU0lmI5t83ggG4MJ4o3zeCDJDSVEuTllTRTpJQk0uSVFfR0FJTl9JTlZFU1QuOTk5LjA3LzAzLzIwMjYuLi5VU0QuSAEAAADetgEAAgAAAAIyMAEIAAAABQAAAAExAQAAAAstMTkwNDg2MDc0MwMAAAADMTYwAgAAAAI2MgQAAAABMAcAAAAIMy83LzIwMjYIAAAACjEyLzMxLzIwMjQJAAAAATBTSWYjm3zeCPK4wnijfN4ILkNJUS5OWVNFOklCTS5JUV9MVF9ERUJUX0NBUElUQUwuOTk5LjA3LzAzLzIwMjYBAAAA3rYBAAIAAAAHNjEuMjQyMQEIAAAABQAAAAExAQAAAAstMTkwNDg2MDc0MwMAAAADMTYwAgAAAAQ0MTg3BAAAAAEwBwAAAAgzLzcvMjAyNggAAAAKMTIvMzEvMjAyNAkAAAABMM1r2R+bfN4I0hCHeKN83gg6Q0lRLk5ZU0U6SUJNLklRX0lOVEVSQ09NUEFOWV9OT05fQ0EuOTk5LjA3LzAzLzIwMjYuLi5VU0QuSAEAAADetgEAAwAAAAAAdfEDIZt83ggEOId4o3zeCDdDSVEuTllTRTpJQk0uSVFfQ0hBTkdF</t>
  </si>
  <si>
    <t>X0lOVkVOVE9SWS45OTkuMDcvMDMvMjAyNi4uLlVTRC5IAQAAAN62AQACAAAABC0xNjYBCAAAAAUAAAABMQEAAAALLTE5MDQ4NjA3NDMDAAAAAzE2MAIAAAAEMjA5OQQAAAABMAcAAAAIMy83LzIwMjYIAAAACjEyLzMxLzIwMjQJAAAAATCkNochm3zeCF6Fr3ijfN4IL0NJUS5OWVNFOklCTS5JUV9PUEVSX0lOQy45OTkuMDcvMDMvMjAyNi4uLlVTRC5IAQAAAN62AQACAAAABDk3ODgBCAAAAAUAAAABMQEAAAALLTE5MDQ4NjA3NDMDAAAAAzE2MAIAAAACMjEEAAAAATAHAAAACDMvNy8yMDI2CAAAAAoxMi8zMS8yMDI0CQAAAAEwTRVmI5t83gjwkrt4o3zeCDRDSVEuTllTRTpJQk0uSVFfQ1VSUkVOQ1lfR0FJTi45OTkuMDcvMDMvMjAyNi4uLlVTRC5IAQAAAN62AQACAAAAAjIwAQgAAAAFAAAAATEBAAAACy0xOTA0ODYwNzQzAwAAAAMxNjACAAAAAjM4BAAAAAEwBwAAAAgzLzcvMjAyNggAAAAKMTIvMzEvMjAyNAkAAAABMFNJZiObfN4IuPm5eKN83gg0Q0lRLk5ZU0U6SUJNLklRX05FVF9ERUJUX0VCSVREQV9DQVBFWC45OTkuMDcvMDMvMjAyNgEAAADetgEAAgAAAAgzLjMzMTkzOAEIAAAABQAAAAExAQAAAAstMTkwNDg2MDc0MwMAAAADMTYwAgAAAAUyMzMxNAQAAAABMAcAAAAIMy83LzIwMjYIAAAACjEyLzMxLzIwMjQJAAAAATDNa9kfm3zeCMfJjHijfN4IK0NJUS5OWVNFOklCTS5JUV9DQUxDX1RZUEVf</t>
  </si>
  <si>
    <t>QlMuOTk5LjA3LzAzLzIwMjYBAAAA3rYBAAMAAAADUkVQAJ8YBCGbfN4ImsmYeKN83gg4Q0lRLk5ZU0U6SUJNLklRX0ZJTl9ESVZfQVNTRVRTX0xULjk5OS4wNy8wMy8yMDI2Li4uVVNELkgBAAAA3rYBAAMAAAAAAM9YXiGbfN4IXFqUeKN83ggvQ0lRLk5ZU0U6SUJNLklRX0JWX1NIQVJFLjk5OS4wNy8wMy8yMDI2Li4uVVNELkgBAAAA3rYBAAIAAAAJMjkuNDc5OTY2AQgAAAAFAAAAATEBAAAACy0xOTA0ODYwNzQzAwAAAAMxNjACAAAABDQwMjAEAAAAATAHAAAACDMvNy8yMDI2CAAAAAoxMi8zMS8yMDI0CQAAAAEwtT1aIZt83gh7eph4o3zeCEtDSVEuTllTRTpJQk0uSVFfRElTVFJJQlVUQUJMRV9DQVNIX1BFUl9TSEFSRV9ESUxVVEVELjk5OS4wNy8wMy8yMDI2Li4uVVNELkgBAAAA3rYBAAMAAAAAAKhwZiObfN4IBgnBeKN83gg7Q0lRLk5ZU0U6SUJNLklRX01JTk9SSVRZX0lOVEVSRVNUX0lTLjk5OS4wNy8wMy8yMDI2Li4uVVNELkgBAAAA3rYBAAMAAAAAAFNJZiObfN4Ikv/HeKN83ggwQ0lRLk5ZU0U6SUJNLklRX0dQXzFZUl9BTk5fR1JPV1RILjk5OS4wNy8wMy8yMDI2AQAAAN62AQACAAAABjMuNjUwMQEIAAAABQAAAAExAQAAAAstMTkwNDg2MDc0MwMAAAADMTYwAgAAAAQ0MTk1BAAAAAEwBwAAAAgzLzcvMjAyNggAAAAKMTIvMzEvMjAyNAkAAAABMM1r2R+bfN4I3+mGeKN83ggtQ0lRLk5ZU0U6</t>
  </si>
  <si>
    <t>SUJNLklRX0xUX0RFQlRfRVFVSVRZLjk5OS4wNy8wMy8yMDI2AQAAAN62AQACAAAACDE5MS43OTcxAQgAAAAFAAAAATEBAAAACy0xOTA0ODYwNzQzAwAAAAMxNjACAAAABDQwODUEAAAAATAHAAAACDMvNy8yMDI2CAAAAAoxMi8zMS8yMDI0CQAAAAEwzWvZH5t83gjAKpF4o3zeCDRDSVEuTllTRTpJQk0uSVFfT1JERVJfQkFDS0xPRy45OTkuMDcvMDMvMjAyNi4uLlVTRC5IAQAAAN62AQADAAAAAAB18QMhm3zeCEsDkXijfN4ILENJUS5OWVNFOklCTS5JUV9BVkdfRU1QTE9ZRUVTLjk5OS4wNy8wMy8yMDI2AQAAAN62AQADAAAAAABeygMhm3zeCMMFknijfN4IMkNJUS5OWVNFOklCTS5JUV9QUkVQQUlEX0VYUC45OTkuMDcvMDMvMjAyNi4uLlVTRC5IAQAAAN62AQACAAAABDE1MTIBCAAAAAUAAAABMQEAAAALLTE5MDQ4NjA3NDMDAAAAAzE2MAIAAAAEMTIxMgQAAAABMAcAAAAIMy83LzIwMjYIAAAACjEyLzMxLzIwMjQJAAAAATD7HV4hm3zeCKhSp3ijfN4ILkNJUS5OWVNFOklCTS5JUV9XSVBfSU5WLjk5OS4wNy8wMy8yMDI2Li4uVVNELkgBAAAA3rYBAAIAAAAEMTE1NQEIAAAABQAAAAExAQAAAAstMTkwNDg2MDc0MwMAAAADMTYwAgAAAAQzMjE5BAAAAAEwBwAAAAgzLzcvMjAyNggAAAAKMTIvMzEvMjAyNAkAAAABMLtnWiGbfN4IJ5qHeKN83ggyQ0lRLk5ZU0U6SUJNLklRX0lOU19ESVZfUkVWLjk5OS4w</t>
  </si>
  <si>
    <t>Ny8wMy8yMDI2Li4uVVNELkgBAAAA3rYBAAMAAAAAAE0VZiObfN4IyXXFeKN83ggtQ0lRLk5ZU0U6SUJNLklRX0dBX0VYUC45OTkuMDcvMDMvMjAyNi4uLlVTRC5IAQAAAN62AQADAAAAAAAdZzAim3zeCLDbsnijfN4IKkNJUS5OWVNFOklCTS5JUV9DSVAuOTk5LjA3LzAzLzIwMjYuLi5VU0QuSAEAAADetgEAAwAAAAAAu2daIZt83ggnmod4o3zeCDVDSVEuTllTRTpJQk0uSVFfR0FJTl9BU1NFVFNfQ0YuOTk5LjA3LzAzLzIwMjYuLi5VU0QuSAEAAADetgEAAgAAAAQtNjUyAQgAAAAFAAAAATEBAAAACy0xOTA0ODYwNzQzAwAAAAMxNjACAAAABDIwMjYEAAAAATAHAAAACDMvNy8yMDI2CAAAAAoxMi8zMS8yMDI0CQAAAAEw0x+HIZt83gi8yaZ4o3zeCClDSVEuTllTRTpJQk0uSVFfQVIuOTk5LjA3LzAzLzIwMjYuLi5VU0QuSAEAAADetgEAAgAAAAQ3MjM3AQgAAAAFAAAAATEBAAAACy0xOTA0ODYwNzQzAwAAAAMxNjACAAAABDEwMjEEAAAAATAHAAAACDMvNy8yMDI2CAAAAAoxMi8zMS8yMDI0CQAAAAEw+x1eIZt83ggZWLh4o3zeCDRDSVEuTllTRTpJQk0uSVFfQ09NTU9OX0RJVl9DRi45OTkuMDcvMDMvMjAyNi4uLlVTRC5IAQAAAN62AQACAAAABS02MTQ3AQgAAAAFAAAAATEBAAAACy0xOTA0ODYwNzQzAwAAAAMxNjACAAAABDIwNzQEAAAAATAHAAAACDMvNy8yMDI2CAAAAAoxMi8zMS8yMDI0CQAAAAEw</t>
  </si>
  <si>
    <t>8F2HIZt83gjX3KN4o3zeCEVDSVEuTllTRTpJQk0uSVFfVE9UQUxfR0VORVJBTF9QQVJUTkVSX0lOVEVSRVNULjk5OS4wNy8wMy8yMDI2Li4uVVNELkgBAAAA3rYBAAMAAAAAAPKOWiGbfN4IJ5qHeKN83ggwQ0lRLk5ZU0U6SUJNLklRX0RJVl9TSEFSRS45OTkuMDcvMDMvMjAyNi4uLlVTRC5IAQAAAN62AQACAAAABDYuNjcBCAAAAAUAAAABMQEAAAALLTE5MDQ4NjA3NDMDAAAAAzE2MAIAAAAEMzA1OAQAAAABMAcAAAAIMy83LzIwMjYIAAAACjEyLzMxLzIwMjQJAAAAATCocGYjm3zeCFtruXijfN4ILkNJUS5OWVNFOklCTS5JUV9HUF81WVJfQU5OX0NBR1IuOTk5LjA3LzAzLzIwMjYBAAAA3rYBAAIAAAAGMi40Mjc2AQgAAAAFAAAAATEBAAAACy0xOTA0ODYwNzQzAwAAAAMxNjACAAAABDQyMzQEAAAAATAHAAAACDMvNy8yMDI2CAAAAAoxMi8zMS8yMDI0CQAAAAEwoKbZH5t83gjf6YZ4o3zeCClDSVEuTllTRTpJQk0uSVFfR1cuOTk5LjA3LzAzLzIwMjYuLi5VU0QuSAEAAADetgEAAgAAAAU2MDcwNgEIAAAABQAAAAExAQAAAAstMTkwNDg2MDc0MwMAAAADMTYwAgAAAAQxMTcxBAAAAAEwBwAAAAgzLzcvMjAyNggAAAAKMTIvMzEvMjAyNAkAAAABMM9YXiGbfN4IQ0eqeKN83ggwQ0lRLk5ZU0U6SUJNLklRX09USEVSX0lOVi45OTkuMDcvMDMvMjAyNi4uLlVTRC5IAQAAAN62AQADAAAAAAC7Z1ohm3zeCCea</t>
  </si>
  <si>
    <t>h3ijfN4IOENJUS5OWVNFOklCTS5JUV9UT1RBTF9PUEVSX0xFQVNFUy45OTkuMDcvMDMvMjAyNi4uLlVTRC5IAQAAAN62AQACAAAABDM0MjMBCAAAAAUAAAABMQEAAAALLTE5MDQ4NjA3NDMDAAAAAzE2MAIAAAAFNDg5NzgEAAAAATAHAAAACDMvNy8yMDI2CAAAAAoxMi8zMS8yMDI0CQAAAAEwtT1aIZt83giZGaZ4o3zeCDVDSVEuTllTRTpJQk0uSVFfQ0FTSF9TVF9JTlZFU1QuOTk5LjA3LzAzLzIwMjYuLi5VU0QuSAEAAADetgEAAgAAAAUxNDU5MQEIAAAABQAAAAExAQAAAAstMTkwNDg2MDc0MwMAAAADMTYwAgAAAAQxMDAyBAAAAAEwBwAAAAgzLzcvMjAyNggAAAAKMTIvMzEvMjAyNAkAAAABMPsdXiGbfN4IhViVeKN83gg2Q0lRLk5ZU0U6SUJNLklRX0ZJTl9ESVZfREVCVF9MVC45OTkuMDcvMDMvMjAyNi4uLlVTRC5IAQAAAN62AQADAAAAAAAagF4hm3zeCEMnlHijfN4IPkNJUS5OWVNFOklCTS5JUV9SVUFfQ0FQSVRBTF9MRUFTRV9HUk9TUy45OTkuMDcvMDMvMjAyNi4uLlVTRC5IAQAAAN62AQADAAAAAADMAlohm3zeCHyetHijfN4INUNJUS5OWVNFOklCTS5JUV9CQVNJQ19FUFNfSU5DTC45OTkuMDcvMDMvMjAyNi4uLlVTRC5IAQAAAN62AQACAAAACDYuNTM0MTgzAQgAAAAFAAAAATEBAAAACy0xOTA0ODYwNzQzAwAAAAMxNjACAAAAATkEAAAAATAHAAAACDMvNy8yMDI2CAAAAAoxMi8zMS8yMDI0</t>
  </si>
  <si>
    <t>CQAAAAEwqHBmI5t83gjxLcd4o3zeCC9DSVEuTllTRTpJQk0uSVFfRElMVVRfTkkuOTk5LjA3LzAzLzIwMjYuLi5VU0QuSAEAAADetgEAAgAAAAs2MDE2LjU3NTA1OAEIAAAABQAAAAExAQAAAAstMTkwNDg2MDc0MwMAAAADMTYwAgAAAAQzNTIyBAAAAAEwBwAAAAgzLzcvMjAyNggAAAAKMTIvMzEvMjAyNAkAAAABMCZAMCKbfN4ILVzBeKN83gg4Q0lRLk5ZU0U6SUJNLklRX05FVF9SRU5UQUxfRVhQX0ZOLjk5OS4wNy8wMy8yMDI2Li4uVVNELkgBAAAA3rYBAAIAAAAEMTMwOQEIAAAABQAAAAExAQAAAAstMTkwNDg2MDc0MwMAAAADMTYwAgAAAAQzMTcwBAAAAAEwBwAAAAgzLzcvMjAyNggAAAAKMTIvMzEvMjAyNAkAAAABMB1nMCKbfN4InxO1eKN83gguQ0lRLk5ZU0U6SUJNLklRX1BFUklPRExFTkdUSF9JUy45OTkuMDcvMDMvMjAyNgEAAADetgEAAQAAAAIxMgCocGYjm3zeCFwAxXijfN4IO0NJUS5OWVNFOklCTS5JUV9ORUdBVElWRV9HV19BTU9SVF9DRi45OTkuMDcvMDMvMjAyNi4uLlVTRC5IAQAAAN62AQADAAAAAADm9l0hm3zeCOVkoHijfN4ILkNJUS5OWVNFOklCTS5JUV9MVF9ERUJULjk5OS4wNy8wMy8yMDI2Li4uVVNELkgBAAAA3rYBAAIAAAAFNDkwODEBCAAAAAUAAAABMQEAAAALLTE5MDQ4NjA3NDMDAAAAAzE2MAIAAAAEMTA0OQQAAAABMAcAAAAIMy83LzIwMjYIAAAACjEyLzMxLzIwMjQJ</t>
  </si>
  <si>
    <t>AAAAATDPWF4hm3zeCARKk3ijfN4IPUNJUS5OWVNFOklCTS5JUV9BU1NFVF9XUklURURPV05fU1VQUExFLjk5OS4wNy8wMy8yMDI2Li4uVVNELkgBAAAA3rYBAAMAAAAAACSOMCKbfN4IMq6veKN83gg5Q0lRLk5ZU0U6SUJNLklRX0FTU0VUX1dSSVRFRE9XTl9DRi45OTkuMDcvMDMvMjAyNi4uLlVTRC5IAQAAAN62AQADAAAAAADTH4chm3zeCFIzwnijfN4IM0NJUS5OWVNFOklCTS5JUV9FQklUREFfQ0FQRVguOTk5LjA3LzAzLzIwMjYuLi5VU0QuSAEAAADetgEAAgAAAAUxMTgzOAEIAAAABQAAAAExAQAAAAstMTkwNDg2MDc0MwMAAAADMTYwAgAAAAUzNTM3OQQAAAABMAcAAAAIMy83LzIwMjYIAAAACjEyLzMxLzIwMjQJAAAAATDXGDAim3zeCCg2v3ijfN4IMUNJUS5OWVNFOklCTS5JUV9PVEhFUl9PUEVSLjk5OS4wNy8wMy8yMDI2Li4uVVNELkgBAAAA3rYBAAIAAAAELTk5NgEIAAAABQAAAAExAQAAAAstMTkwNDg2MDc0MwMAAAADMTYwAgAAAAMyNjAEAAAAATAHAAAACDMvNy8yMDI2CAAAAAoxMi8zMS8yMDI0CQAAAAEwTRVmI5t83ghnkrl4o3zeCDxDSVEuTllTRTpJQk0uSVFfVE9UQUxfUkVWX0FTX1JFUE9SVEVELjk5OS4wNy8wMy8yMDI2Li4uVVNELkgBAAAA3rYBAAIAAAAFNjI3NTMBCAAAAAUAAAABMQEAAAALLTE5MDQ4NjA3NDMDAAAAAzE2MAIAAAADMzM5BAAAAAEwBwAAAAgzLzcvMjAyNggA</t>
  </si>
  <si>
    <t>AAAKMTIvMzEvMjAyNAkAAAABMNcYMCKbfN4ITES5eKN83gg1Q0lRLk5ZU0U6SUJNLklRX0FDQ1VNX0FNT1JUX0dXLjk5OS4wNy8wMy8yMDI2Li4uVVNELkgBAAAA3rYBAAMAAAAAAHXxAyGbfN4IbIGUeKN83gg1Q0lRLk5ZU0U6SUJNLklRX0FTU0VUU19MRVZFTF8zLjk5OS4wNy8wMy8yMDI2Li4uVVNELkgBAAAA3rYBAAMAAAAAAKC2AyGbfN4IJ5qHeKN83ggrQ0lRLk5ZU0U6SUJNLklRX05QUEUuOTk5LjA3LzAzLzIwMjYuLi5VU0QuSAEAAADetgEAAgAAAAQ4OTI5AQgAAAAFAAAAATEBAAAACy0xOTA0ODYwNzQzAwAAAAMxNjACAAAABDEwMDQEAAAAATAHAAAACDMvNy8yMDI2CAAAAAoxMi8zMS8yMDI0CQAAAAEwz1heIZt83gjeLpt4o3zeCDlDSVEuTllTRTpJQk0uSVFfSU5WRVNUX1NFQ1VSSVRZX0NGLjk5OS4wNy8wMy8yMDI2Li4uVVNELkgBAAAA3rYBAAIAAAAFLTEyMTgBCAAAAAUAAAABMQEAAAALLTE5MDQ4NjA3NDMDAAAAAzE2MAIAAAAEMjAyNwQAAAABMAcAAAAIMy83LzIwMjYIAAAACjEyLzMxLzIwMjQJAAAAATCkNochm3zeCKmNsnijfN4INENJUS5OWVNFOklCTS5JUV9DQVNIX0lOVEVSRVNULjk5OS4wNy8wMy8yMDI2Li4uVVNELkgBAAAA3rYBAAIAAAAEMTk3OAEIAAAABQAAAAExAQAAAAstMTkwNDg2MDc0MwMAAAADMTYwAgAAAAQzMDI4BAAAAAEwBwAAAAgzLzcvMjAyNggAAAAKMTIv</t>
  </si>
  <si>
    <t>MzEvMjAyNAkAAAABMOb2XSGbfN4I/52seKN83gg1Q0lRLk5ZU0U6SUJNLklRX0xPQU5TX0ZPUl9TQUxFLjk5OS4wNy8wMy8yMDI2Li4uVVNELkgBAAAA3rYBAAMAAAAAAPsdXiGbfN4IuRareKN83gg8Q0lRLk5ZU0U6SUJNLklRX0NIQU5HRV9UUkFESU5HX0FTU0VUUy45OTkuMDcvMDMvMjAyNi4uLlVTRC5IAQAAAN62AQADAAAAAADTH4chm3zeCOcDpHijfN4ILkNJUS5OWVNFOklCTS5JUV9OSV9OT1JNLjk5OS4wNy8wMy8yMDI2Li4uVVNELkgBAAAA3rYBAAIAAAAINTY5OC4xMjUBCAAAAAUAAAABMQEAAAALLTE5MDQ4NjA3NDMDAAAAAzE2MAIAAAAENDM3OAQAAAABMAcAAAAIMy83LzIwMjYIAAAACjEyLzMxLzIwMjQJAAAAATAmQDAim3zeCJnbxnijfN4INUNJUS5OWVNFOklCTS5JUV9ESUxVVF9FUFNfRVhDTC45OTkuMDcvMDMvMjAyNi4uLlVTRC5IAQAAAN62AQACAAAACDYuNDE5OTk5AQgAAAAFAAAAATEBAAAACy0xOTA0ODYwNzQzAwAAAAMxNjACAAAAAzE0MgQAAAABMAcAAAAIMy83LzIwMjYIAAAACjEyLzMxLzIwMjQJAAAAATCocGYjm3zeCBgxuHijfN4IQkNJUS5OWVNFOklCTS5JUV9HRU5FUkFMX1BBUlRORVJfUFJFRl9FUVVJVFkuOTk5LjA3LzAzLzIwMjYuLi5VU0QuSAEAAADetgEAAwAAAAAA8o5aIZt83ggnmod4o3zeCC1DSVEuTllTRTpJQk0uSVFfUkVTVEFURU1FTlRfQ0YuOTk5LjA3</t>
  </si>
  <si>
    <t>LzAzLzIwMjYBAAAA3rYBAAMAAAACTkMA+x1eIZt83ghsgZR4o3zeCDlDSVEuTllTRTpJQk0uSVFfQ0FTSF9JTlRFUkVTVF9PUEVSLjk5OS4wNy8wMy8yMDI2Li4uVVNELkgBAAAA3rYBAAMAAAAAAOb2XSGbfN4I1HmdeKN83ggxQ0lRLk5ZU0U6SUJNLklRX0NBU0hfVEFYRVMuOTk5LjA3LzAzLzIwMjYuLi5VU0QuSAEAAADetgEAAgAAAAQxNzIzAQgAAAAFAAAAATEBAAAACy0xOTA0ODYwNzQzAwAAAAMxNjACAAAABDMwNTMEAAAAATAHAAAACDMvNy8yMDI2CAAAAAoxMi8zMS8yMDI0CQAAAAEw5vZdIZt83gjFPat4o3zeCC5DSVEuTllTRTpJQk0uSVFfRUZGRUNUX1RBWF9SQVRFLjk5OS4wNy8wMy8yMDI2AQAAAN62AQADAAAAAk5NAQgAAAAFAAAAATEBAAAACy0xOTA0ODYwNzQzAwAAAAMxNjACAAAABDQzNzYEAAAAATAHAAAACDMvNy8yMDI2CAAAAAoxMi8zMS8yMDI0CQAAAAEwHWcwIpt83gh8nrR4o3zeCDdDSVEuTllTRTpJQk0uSVFfTkVUX0lOVEVSRVNUX0VYUC45OTkuMDcvMDMvMjAyNi4uLlVTRC5IAQAAAN62AQACAAAABC05NjUBCAAAAAUAAAABMQEAAAALLTE5MDQ4NjA3NDMDAAAAAzE2MAIAAAADMzY4BAAAAAEwBwAAAAgzLzcvMjAyNggAAAAKMTIvMzEvMjAyNAkAAAABMFNJZiObfN4ICva3eKN83gg2Q0lRLk5ZU0U6SUJNLklRX1RPVEFMX0RFQlRfRUJJVERBX0NBUEVYLjk5OS4wNy8wMy8y</t>
  </si>
  <si>
    <t>MDI2AQAAAN62AQACAAAACDQuNDQxNzczAQgAAAAFAAAAATEBAAAACy0xOTA0ODYwNzQzAwAAAAMxNjACAAAABTIzMzEzBAAAAAEwBwAAAAgzLzcvMjAyNggAAAAKMTIvMzEvMjAyNAkAAAABMM1r2R+bfN4IUlSceKN83ggtQ0lRLk5ZU0U6SUJNLklRX0dXX05FVC45OTkuMDcvMDMvMjAyNi4uLlVTRC5IAQAAAN62AQACAAAABTYwNzA2AQgAAAAFAAAAATEBAAAACy0xOTA0ODYwNzQzAwAAAAMxNjACAAAABTQ4OTYwBAAAAAEwBwAAAAgzLzcvMjAyNggAAAAKMTIvMzEvMjAyNAkAAAABMHXxAyGbfN4IbIGUeKN83ghCQ0lRLk5ZU0U6SUJNLklRX09QRVJBVElOR19MRUFTRV9MSUFCSUxJVElFUy45OTkuMDcvMDMvMjAyNi4uLlVTRC5IAQAAAN62AQADAAAAAAD7HV4hm3zeCMw0qXijfN4INUNJUS5OWVNFOklCTS5JUV9ESUxVVF9FUFNfSU5DTC45OTkuMDcvMDMvMjAyNi4uLlVTRC5IAQAAAN62AQACAAAACDYuNDI4NTM2AQgAAAAFAAAAATEBAAAACy0xOTA0ODYwNzQzAwAAAAMxNjACAAAAATgEAAAAATAHAAAACDMvNy8yMDI2CAAAAAoxMi8zMS8yMDI0CQAAAAEwqHBmI5t83ghKxL94o3zeCCtDSVEuTllTRTpJQk0uSVFfRElMVVRfV0VJR0hULjk5OS4wNy8wMy8yMDI2AQAAAN62AQACAAAACjkzNy4xNjEyMjQAqHBmI5t83gjyuMJ4o3zeCDBDSVEuTllTRTpJQk0uSVFfRklYRURfQVNTRVRfVFVSTlMuOTk5</t>
  </si>
  <si>
    <t>LjA3LzAzLzIwMjYBAAAA3rYBAAIAAAAINy4xMTA4MjEBCAAAAAUAAAABMQEAAAALLTE5MDQ4NjA3NDMDAAAAAzE2MAIAAAAENDA2NgQAAAABMAcAAAAIMy83LzIwMjYIAAAACjEyLzMxLzIwMjQJAAAAATCFRNkfm3zeCP/NmXijfN4IR0NJUS5OWVNFOklCTS5JUV9BU1NFVFNfTkVUVElOR19PVEhFUl9BREpVU1RNRU5UUy45OTkuMDcvMDMvMjAyNi4uLlVTRC5IAQAAAN62AQADAAAAAACgtgMhm3zeCAAGnHijfN4INkNJUS5OWVNFOklCTS5JUV9JTlRFUkNPTVBBTllfQ0wuOTk5LjA3LzAzLzIwMjYuLi5VU0QuSAEAAADetgEAAwAAAAAAnxgEIZt83gihI5Z4o3zeCDhDSVEuTllTRTpJQk0uSVFfQ1VSUkVOVF9QT1JUX0RFQlQuOTk5LjA3LzAzLzIwMjYuLi5VU0QuSAEAAADetgEAAgAAAAQ0ODYxAQgAAAAFAAAAATEBAAAACy0xOTA0ODYwNzQzAwAAAAMxNjACAAAABDEyOTcEAAAAATAHAAAACDMvNy8yMDI2CAAAAAoxMi8zMS8yMDI0CQAAAAEwz1heIZt83ggMtKR4o3zeCDNDSVEuTllTRTpJQk0uSVFfR1dfSU5UQU5fTkVULjk5OS4wNy8wMy8yMDI2Li4uVVNELkgBAAAA3rYBAAMAAAAAAHXxAyGbfN4IBDiHeKN83gg2Q0lRLk5ZU0U6SUJNLklRX05FVF9XT1JLSU5HX0NBUC45OTkuMDcvMDMvMjAyNi4uLlVTRC5IAQAAAN62AQACAAAABS03Mzk0AQgAAAAFAAAAATEBAAAACy0xOTA0ODYwNzQzAwAAAAMx</t>
  </si>
  <si>
    <t>NjACAAAABDEzMTEEAAAAATAHAAAACDMvNy8yMDI2CAAAAAoxMi8zMS8yMDI0CQAAAAEwu2daIZt83ghtopx4o3zeCDVDSVEuTllTRTpJQk0uSVFfT1RIRVJfQ0FfU1VQUEwuOTk5LjA3LzAzLzIwMjYuLi5VU0QuSAEAAADetgEAAgAAAAQxNTMzAQgAAAAFAAAAATEBAAAACy0xOTA0ODYwNzQzAwAAAAMxNjACAAAABDEwNTUEAAAAATAHAAAACDMvNy8yMDI2CAAAAAoxMi8zMS8yMDI0CQAAAAEw+x1eIZt83gjtkpl4o3zeCD1DSVEuTllTRTpJQk0uSVFfRklOQU5DRV9MRUFTRVNfQ1VSUkVOVC45OTkuMDcvMDMvMjAyNi4uLlVTRC5IAQAAAN62AQACAAAAAzE5OAEIAAAABQAAAAExAQAAAAstMTkwNDg2MDc0MwMAAAADMTYwAgAAAAU0ODk5MAQAAAABMAcAAAAIMy83LzIwMjYIAAAACjEyLzMxLzIwMjQJAAAAATDMAlohm3zeCDUAlHijfN4IMUNJUS5OWVNFOklCTS5JUV9UT1RBTF9ERUJULjk5OS4wNy8wMy8yMDI2Li4uVVNELkgBAAAA3rYBAAIAAAAFNTgzOTYBCAAAAAUAAAABMQEAAAALLTE5MDQ4NjA3NDMDAAAAAzE2MAIAAAAENDE3MwQAAAABMAcAAAAIMy83LzIwMjYIAAAACjEyLzMxLzIwMjQJAAAAATDHU1ohm3zeCDfJh3ijfN4IRENJUS5OWVNFOklCTS5JUV9UT1RBTF9ERUJUX1JFUEFJRF9FWENMX0xFQVNFUy45OTkuMDcvMDMvMjAyNi4uLlVTRC5IAQAAAN62AQACAAAABS02NjE1AQgAAAAFAAAA</t>
  </si>
  <si>
    <t>ATEBAAAACy0xOTA0ODYwNzQzAwAAAAMxNjACAAAABTQ4OTg2BAAAAAEwBwAAAAgzLzcvMjAyNggAAAAKMTIvMzEvMjAyNAkAAAABMPsdXiGbfN4IrlKdeKN83ggrQ0lRLk5ZU0U6SUJNLklRX0NBTENfVFlQRV9DRi45OTkuMDcvMDMvMjAyNgEAAADetgEAAwAAAANSRVAA+x1eIZt83giuUp14o3zeCDBDSVEuTllTRTpJQk0uSVFfQ0hBTkdFX0FQLjk5OS4wNy8wMy8yMDI2Li4uVVNELkgBAAAA3rYBAAIAAAADLTEzAQgAAAAFAAAAATEBAAAACy0xOTA0ODYwNzQzAwAAAAMxNjACAAAABDIwMTcEAAAAATAHAAAACDMvNy8yMDI2CAAAAAoxMi8zMS8yMDI0CQAAAAEwpDaHIZt83gjoT6x4o3zeCDhDSVEuTllTRTpJQk0uSVFfQ0hBTkdFX1VORUFSTl9SRVYuOTk5LjA3LzAzLzIwMjYuLi5VU0QuSAEAAADetgEAAwAAAAAApDaHIZt83ghCDMJ4o3zeCC5DSVEuTllTRTpJQk0uSVFfRklMSU5HX0NVUlJFTkNZLjk5OS4wNy8wMy8yMDI2AQAAAN62AQADAAAAA1VTRAAdZzAim3zeCMn7rnijfN4ILUNJUS5OWVNFOklCTS5JUV9SRVNUQVRFTUVOVF9JUy45OTkuMDcvMDMvMjAyNgEAAADetgEAAwAAAAJOQwAdZzAim3zeCGdawnijfN4IM0NJUS5OWVNFOklCTS5JUV9MRUdBTF9TRVRUTEUuOTk5LjA3LzAzLzIwMjYuLi5VU0QuSAEAAADetgEAAwAAAAAAU0lmI5t83gifk8B4o3zeCDpDSVEuTllTRTpJQk0uSVFfT1RI</t>
  </si>
  <si>
    <t>RVJfVU5VU1VBTF9TVVBQTC45OTkuMDcvMDMvMjAyNi4uLlVTRC5IAQAAAN62AQACAAAABS0zMTEzAQgAAAAFAAAAATEBAAAACy0xOTA0ODYwNzQzAwAAAAMxNjACAAAAAjg3BAAAAAEwBwAAAAgzLzcvMjAyNggAAAAKMTIvMzEvMjAyNAkAAAABMFNJZiObfN4I0TG3eKN83ggyQ0lRLk5ZU0U6SUJNLklRX0xFVkVSRURfRkNGLjk5OS4wNy8wMy8yMDI2Li4uVVNELkgBAAAA3rYBAAIAAAAGOTMyNS41AQgAAAAFAAAAATEBAAAACy0xOTA0ODYwNzQzAwAAAAMxNjACAAAABDQ0MjIEAAAAATAHAAAACDMvNy8yMDI2CAAAAAoxMi8zMS8yMDI0CQAAAAEw5vZdIZt83gjVb6p4o3zeCDRDSVEuTllTRTpJQk0uSVFfRUJJVF9FWENMX1NCQy45OTkuMDcvMDMvMjAyNi4uLlVTRC5IAQAAAN62AQACAAAABTExMDk5AQgAAAAFAAAAATEBAAAACy0xOTA0ODYwNzQzAwAAAAMxNjACAAAABTI0MTM0BAAAAAEwBwAAAAgzLzcvMjAyNggAAAAKMTIvMzEvMjAyNAkAAAABMJDxLyKbfN4Ikj2zeKN83gg2Q0lRLk5ZU0U6SUJNLklRX1RPVEFMX1JFVl9TSEFSRS45OTkuMDcvMDMvMjAyNi4uLlVTRC5IAQAAAN62AQACAAAACTY4LjA3ODk2NAEIAAAABQAAAAExAQAAAAstMTkwNDg2MDc0MwMAAAADMTYwAgAAAAQ0MzgyBAAAAAEwBwAAAAgzLzcvMjAyNggAAAAKMTIvMzEvMjAyNAkAAAABMKhwZiObfN4IKDa/eKN83gg6Q0lRLk5Z</t>
  </si>
  <si>
    <t>U0U6SUJNLklRX0NVUlJfRE9NRVNUSUNfVEFYRVMuOTk5LjA3LzAzLzIwMjYuLi5VU0QuSAEAAADetgEAAgAAAAQtMTgzAQgAAAAFAAAAATEBAAAACy0xOTA0ODYwNzQzAwAAAAMxNjACAAAABDMwMjcEAAAAATAHAAAACDMvNy8yMDI2CAAAAAoxMi8zMS8yMDI0CQAAAAEwJkAwIpt83gjFArN4o3zeCDFDSVEuTllTRTpJQk0uSVFfSU1QQUlSX09JTC45OTkuMDcvMDMvMjAyNi4uLlVTRC5IAQAAAN62AQADAAAAAABNFWYjm3zeCD/yw3ijfN4IMENJUS5OWVNFOklCTS5JUV9MVF9JTlZFU1QuOTk5LjA3LzAzLzIwMjYuLi5VU0QuSAEAAADetgEAAgAAAAQxNjkxAQgAAAAFAAAAATEBAAAACy0xOTA0ODYwNzQzAwAAAAMxNjACAAAABDEwNTQEAAAAATAHAAAACDMvNy8yMDI2CAAAAAoxMi8zMS8yMDI0CQAAAAEwz1heIZt83gj4GKJ4o3zeCC9DSVEuTllTRTpJQk0uSVFfRUJUX0VYQ0wuOTk5LjA3LzAzLzIwMjYuLi5VU0QuSAEAAADetgEAAgAAAAQ5MTE3AQgAAAAFAAAAATEBAAAACy0xOTA0ODYwNzQzAwAAAAMxNjACAAAAATQEAAAAATAHAAAACDMvNy8yMDI2CAAAAAoxMi8zMS8yMDI0CQAAAAEwU0lmI5t83ghCYr94o3zeCC9DSVEuTllTRTpJQk0uSVFfRUJJVERBX0NBUEVYX0lOVC45OTkuMDcvMDMvMjAyNgEAAADetgEAAgAAAAg3LjY3OTMyMgEIAAAABQAAAAExAQAAAAstMTkwNDg2MDc0MwMAAAADMTYw</t>
  </si>
  <si>
    <t>AgAAAAQ0MTkxBAAAAAEwBwAAAAgzLzcvMjAyNggAAAAKMTIvMzEvMjAyNAkAAAABMM1r2R+bfN4IayWXeKN83gguQ0lRLk5ZU0U6SUJNLklRX0VCSVREQVIuOTk5LjA3LzAzLzIwMjYuLi5VU0QuSAEAAADetgEAAgAAAAUxNDE5NQEIAAAABQAAAAExAQAAAAstMTkwNDg2MDc0MwMAAAADMTYwAgAAAAUyMTY3NAQAAAABMAcAAAAIMy83LzIwMjYIAAAACjEyLzMxLzIwMjQJAAAAATDXGDAim3zeCIHJxHijfN4IM0NJUS5OWVNFOklCTS5JUV9JTlRFUkVTVF9FWFAuOTk5LjA3LzAzLzIwMjYuLi5VU0QuSAEAAADetgEAAgAAAAUtMTcxMgEIAAAABQAAAAExAQAAAAstMTkwNDg2MDc0MwMAAAADMTYwAgAAAAI4MgQAAAABMAcAAAAIMy83LzIwMjYIAAAACjEyLzMxLzIwMjQJAAAAATBTSWYjm3zeCChCw3ijfN4IRENJUS5OWVNFOklCTS5JUV9DVVJSRU5UX1BPUlRfREVCVF9ERVJJVkFUSVZFUy45OTkuMDcvMDMvMjAyNi4uLlVTRC5IAQAAAN62AQADAAAAAAB18QMhm3zeCJGAqHijfN4INUNJUS5OWVNFOklCTS5JUV9ERUZfQ0hBUkdFU19MVC45OTkuMDcvMDMvMjAyNi4uLlVTRC5IAQAAAN62AQACAAAAAzc4OAEIAAAABQAAAAExAQAAAAstMTkwNDg2MDc0MwMAAAADMTYwAgAAAAQxMDI1BAAAAAEwBwAAAAgzLzcvMjAyNggAAAAKMTIvMzEvMjAyNAkAAAABMM9YXiGbfN4IQ0eqeKN83ggvQ0lRLk5ZU0U6SUJN</t>
  </si>
  <si>
    <t>LklRX0dXX0lOVEFOLjk5OS4wNy8wMy8yMDI2Li4uVVNELkgBAAAA3rYBAAIAAAAFNzEzNjYBCAAAAAUAAAABMQEAAAALLTE5MDQ4NjA3NDMDAAAAAzE2MAIAAAAFMzUzODEEAAAAATAHAAAACDMvNy8yMDI2CAAAAAoxMi8zMS8yMDI0CQAAAAEwx1NaIZt83gg3yYd4o3zeCDVDSVEuTllTRTpJQk0uSVFfTFRfREVCVF9SRVBBSUQuOTk5LjA3LzAzLzIwMjYuLi5VU0QuSAEAAADetgEAAgAAAAUtNjYxNQEIAAAABQAAAAExAQAAAAstMTkwNDg2MDc0MwMAAAADMTYwAgAAAAQyMDM2BAAAAAEwBwAAAAgzLzcvMjAyNggAAAAKMTIvMzEvMjAyNAkAAAABMKQ2hyGbfN4IXoWveKN83gg4Q0lRLk5ZU0U6SUJNLklRX1NQRUNJQUxfRElWX1NIQVJFLjk5OS4wNy8wMy8yMDI2Li4uVVNELkgBAAAA3rYBAAMAAAAAAKhwZiObfN4I+bm7eKN83gg0Q0lRLk5ZU0U6SUJNLklRX0lNUEFJUk1FTlRfR1cuOTk5LjA3LzAzLzIwMjYuLi5VU0QuSAEAAADetgEAAwAAAAAAU0lmI5t83gjKTsV4o3zeCDVDSVEuTllTRTpJQk0uSVFfU1RPQ0tfQkFTRURfQ0YuOTk5LjA3LzAzLzIwMjYuLi5VU0QuSAEAAADetgEAAgAAAAQxMzExAQgAAAAFAAAAATEBAAAACy0xOTA0ODYwNzQzAwAAAAMxNjACAAAABDIxMjcEAAAAATAHAAAACDMvNy8yMDI2CAAAAAoxMi8zMS8yMDI0CQAAAAEw0x+HIZt83gj/L6h4o3zeCC9DSVEuTllTRTpJQk0u</t>
  </si>
  <si>
    <t>SVFfRFJfUkFUSU9fUFJJTUFSWS45OTkuMDcvMDMvMjAyNgEAAADetgEAAgAAAAExAKhwZiObfN4ItifFeKN83ggrQ0lRLk5ZU0U6SUJNLklRX0NBTENfVFlQRV9JUy45OTkuMDcvMDMvMjAyNgEAAADetgEAAwAAAANSRVAAHWcwIpt83gjFArN4o3zeCD5DSVEuTllTRTpJQk0uSVFfRVhDSVNFX1RBWEVTX0lOQ0xfU0FMRVMuOTk5LjA3LzAzLzIwMjYuLi5VU0QuSAEAAADetgEAAwAAAAAAJkAwIpt83giZ28Z4o3zeCDhDSVEuTllTRTpJQk0uSVFfRkVFU19PVEhFUl9JTkNPTUUuOTk5LjA3LzAzLzIwMjYuLi5VU0QuSAEAAADetgEAAwAAAAAA1xgwIpt83ggCJrZ4o3zeCDRDSVEuTllTRTpJQk0uSVFfRVhQTE9SRV9EUklMTC45OTkuMDcvMDMvMjAyNi4uLlVTRC5IAQAAAN62AQADAAAAAABNFWYjm3zeCAbgwnijfN4IM0NJUS5OWVNFOklCTS5JUV9PVEhFUl9SRU5UQUwuOTk5LjA3LzAzLzIwMjYuLi5VU0QuSAEAAADetgEAAwAAAAAAHWcwIpt83ghBHbl4o3zeCDhDSVEuTllTRTpJQk0uSVFfQlZfU0hBUkVfUkVQT1JURUQuOTk5LjA3LzAzLzIwMjYuLi5VU0QuSAEAAADetgEAAwAAAAAAx1NaIZt83gjXjJF4o3zeCDBDSVEuTllTRTpJQk0uSVFfUkRfRVhQX0ZOLjk5OS4wNy8wMy8yMDI2Li4uVVNELkgBAAAA3rYBAAIAAAAENzQ3OQEIAAAABQAAAAExAQAAAAstMTkwNDg2MDc0MwMAAAADMTYwAgAAAAQz</t>
  </si>
  <si>
    <t>MTY4BAAAAAEwBwAAAAgzLzcvMjAyNggAAAAKMTIvMzEvMjAyNAkAAAABMB1nMCKbfN4IwDC7eKN83gg8Q0lRLk5ZU0U6SUJNLklRX0lNUFVUX09QRVJfTEVBU0VfREVQUi45OTkuMDcvMDMvMjAyNi4uLlVTRC5IAQAAAN62AQACAAAACzEwMDMuODY2ODY0AQgAAAAFAAAAATEBAAAACy0xOTA0ODYwNzQzAwAAAAMxNjACAAAABTIxNjczBAAAAAEwBwAAAAgzLzcvMjAyNggAAAAKMTIvMzEvMjAyNAkAAAABMCSOMCKbfN4Iv+mteKN83gg2Q0lRLk5ZU0U6SUJNLklRX0FTU0VUX1dSSVRFRE9XTi45OTkuMDcvMDMvMjAyNi4uLlVTRC5IAQAAAN62AQADAAAAAABTSWYjm3zeCLXXxXijfN4INkNJUS5OWVNFOklCTS5JUV9JTlRFUkNPTVBBTllfQ0EuOTk5LjA3LzAzLzIwMjYuLi5VU0QuSAEAAADetgEAAwAAAAAAdfEDIZt83ggVKp54o3zeCDJDSVEuTllTRTpJQk0uSVFfU1RPQ0tfQkFTRUQuOTk5LjA3LzAzLzIwMjYuLi5VU0QuSAEAAADetgEAAwAAAAAATRVmI5t83ggCE8Z4o3zeCEBDSVEuTllTRTpJQk0uSVFfR1dfSU5UQU5fQU1PUlRfUEFSVElBTF9DRi45OTkuMDcvMDMvMjAyNi4uLlVTRC5IAQAAAN62AQADAAAAAADwXYchm3zeCO71uHijfN4IPUNJUS5OWVNFOklCTS5JUV9MSUFCSUxJVElFU19GQUlSX1ZBTFVFLjk5OS4wNy8wMy8yMDI2Li4uVVNELkgBAAAA3rYBAAIAAAADNzI2AF7KAyGbfN4ICHme</t>
  </si>
  <si>
    <t>eKN83ggvQ0lRLk5ZU0U6SUJNLklRX1BSRUZfUkVQLjk5OS4wNy8wMy8yMDI2Li4uVVNELkgBAAAA3rYBAAMAAAAAAPBdhyGbfN4I6KCdeKN83gg9Q0lRLk5ZU0U6SUJNLklRX0RBX0NGX0VYQ0xfT1BFUl9MRUFTRVMuOTk5LjA3LzAzLzIwMjYuLi5VU0QuSAEAAADetgEAAgAAAAQzMDk4AQgAAAAFAAAAATEBAAAACy0xOTA0ODYwNzQzAwAAAAMxNjACAAAABTQ4OTg1BAAAAAEwBwAAAAgzLzcvMjAyNggAAAAKMTIvMzEvMjAyNAkAAAABMPaYiSGbfN4I1HmdeKN83gguQ0lRLk5ZU0U6SUJNLklRX1JVQV9ORVQuOTk5LjA3LzAzLzIwMjYuLi5VU0QuSAEAAADetgEAAwAAAAAAzAJaIZt83ggVKp54o3zeCDhDSVEuTllTRTpJQk0uSVFfRElTVFJJQlVUQUJMRV9DQVNIX1BBWU9VVC45OTkuMDcvMDMvMjAyNgEAAADetgEAAwAAAAAAHWcwIpt83gjFArN4o3zeCDJDSVEuTllTRTpJQk0uSVFfT1RIRVJfSU5UQU4uOTk5LjA3LzAzLzIwMjYuLi5VU0QuSAEAAADetgEAAgAAAAUxMDY2MAEIAAAABQAAAAExAQAAAAstMTkwNDg2MDc0MwMAAAADMTYwAgAAAAQxMDQwBAAAAAEwBwAAAAgzLzcvMjAyNggAAAAKMTIvMzEvMjAyNAkAAAABMM9YXiGbfN4IqFKneKN83gg0Q0lRLk5ZU0U6SUJNLklRX05JX0FWQUlMX0VYQ0wuOTk5LjA3LzAzLzIwMjYuLi5VU0QuSAEAAADetgEAAgAAAAQ2MDE1AQgAAAAFAAAAATEBAAAA</t>
  </si>
  <si>
    <t>Cy0xOTA0ODYwNzQzAwAAAAMxNjACAAAAAzM3OQQAAAABMAcAAAAIMy83LzIwMjYIAAAACjEyLzMxLzIwMjQJAAAAATCocGYjm3zeCOzluXijfN4IMkNJUS5OWVNFOklCTS5JUV9FQklUXzFZUl9BTk5fR1JPV1RILjk5OS4wNy8wMy8yMDI2AQAAAN62AQACAAAABjMuODk1NQEIAAAABQAAAAExAQAAAAstMTkwNDg2MDc0MwMAAAADMTYwAgAAAAQ0MTk3BAAAAAEwBwAAAAgzLzcvMjAyNggAAAAKMTIvMzEvMjAyNAkAAAABMM1r2R+bfN4I3+mGeKN83ggyQ0lRLk5ZU0U6SUJNLklRX0VCSVREQV81WVJfQU5OX0NBR1IuOTk5LjA3LzAzLzIwMjYBAAAA3rYBAAIAAAAHLTEuMDY5OQEIAAAABQAAAAExAQAAAAstMTkwNDg2MDc0MwMAAAADMTYwAgAAAAQ0MjM1BAAAAAEwBwAAAAgzLzcvMjAyNggAAAAKMTIvMzEvMjAyNAkAAAABMKCm2R+bfN4Ir6KMeKN83ghHQ0lRLk5ZU0U6SUJNLklRX1RPVEFMX0RFQlRfRUJJVERBX0VYQ0xfT1BFUl9MRUFTRVNfQ0FQRVguOTk5LjA3LzAzLzIwMjYBAAAA3rYBAAIAAAAINC45MzI5MjcBCAAAAAUAAAABMQEAAAALLTE5MDQ4NjA3NDMDAAAAAzE2MAIAAAAFNDkxODMEAAAAATAHAAAACDMvNy8yMDI2CAAAAAoxMi8zMS8yMDI0CQAAAAEwzWvZH5t83gjSEId4o3zeCChDSVEuTllTRTpJQk0uSVFfUEFSVF9USU1FLjk5OS4wNy8wMy8yMDI2AQAAAN62AQADAAAAAABeygMhm3ze</t>
  </si>
  <si>
    <t>CDCGh3ijfN4ISkNJUS5OWVNFOklCTS5JUV9MSVFVSURBVElPTl9WQUxVRV9QUkVGRVJSRURfQ09OVkVSVC45OTkuMDcvMDMvMjAyNi4uLlVTRC5IAQAAAN62AQADAAAAAACfjwMhm3zeCKvwmHijfN4IQENJUS5OWVNFOklCTS5JUV9ERVJJVkFUSVZFX0FTU0VUU19DVVJSRU5ULjk5OS4wNy8wMy8yMDI2Li4uVVNELkgBAAAA3rYBAAIAAAADNTc1AQgAAAAFAAAAATEBAAAACy0xOTA0ODYwNzQzAwAAAAMxNjACAAAABDExMDkEAAAAATAHAAAACDMvNy8yMDI2CAAAAAoxMi8zMS8yMDI0CQAAAAEwdfEDIZt83ggKX4d4o3zeCDpDSVEuTllTRTpJQk0uSVFfVE9UQUxfREVCVF9FWENMX0ZJTi45OTkuMDcvMDMvMjAyNi4uLlVTRC5IAQAAAN62AQACAAAABTU4Mzk2AQgAAAAFAAAAATEBAAAACy0xOTA0ODYwNzQzAwAAAAMxNjACAAAABTIxODYwBAAAAAEwBwAAAAgzLzcvMjAyNggAAAAKMTIvMzEvMjAyNAkAAAABMHXxAyGbfN4ICl+HeKN83ggrQ0lRLk5ZU0U6SUJNLklRX0dQUEUuOTk5LjA3LzAzLzIwMjYuLi5VU0QuSAEAAADetgEAAgAAAAUyMDg4OAEIAAAABQAAAAExAQAAAAstMTkwNDg2MDc0MwMAAAADMTYwAgAAAAQxMTY5BAAAAAEwBwAAAAgzLzcvMjAyNggAAAAKMTIvMzEvMjAyNAkAAAABMPsdXiGbfN4IlD2geKN83gg5Q0lRLk5ZU0U6SUJNLklRX0NPTU1PTl9QUkVGX0RJVl9DRi45OTkuMDcvMDMv</t>
  </si>
  <si>
    <t>MjAyNi4uLlVTRC5IAQAAAN62AQADAAAAAADwXYchm3zeCHs5rXijfN4IMENJUS5OWVNFOklCTS5JUV9UQlZfU0hBUkUuOTk5LjA3LzAzLzIwMjYuLi5VU0QuSAEAAADetgEAAgAAAAotNDcuNTY1MDEzAQgAAAAFAAAAATEBAAAACy0xOTA0ODYwNzQzAwAAAAMxNjACAAAABDQxNTYEAAAAATAHAAAACDMvNy8yMDI2CAAAAAoxMi8zMS8yMDI0CQAAAAEwx1NaIZt83gjHzJp4o3zeCDJDSVEuTllTRTpJQk0uSVFfTUFJTlRfQ0FQRVguOTk5LjA3LzAzLzIwMjYuLi5VU0QuSAEAAADetgEAAwAAAAAA+x1eIZt83ggX26R4o3zeCC9DSVEuTllTRTpJQk0uSVFfVE9UQUxfQ0wuOTk5LjA3LzAzLzIwMjYuLi5VU0QuSAEAAADetgEAAgAAAAUzMzE0MgEIAAAABQAAAAExAQAAAAstMTkwNDg2MDc0MwMAAAADMTYwAgAAAAQxMDA5BAAAAAEwBwAAAAgzLzcvMjAyNggAAAAKMTIvMzEvMjAyNAkAAAABMM9YXiGbfN4I3i6beKN83gg5Q0lRLk5ZU0U6SUJNLklRX1RCVl9TSEFSRV9SRVBPUlRFRC45OTkuMDcvMDMvMjAyNi4uLlVTRC5IAQAAAN62AQADAAAAAADHU1ohm3zeCDfJh3ijfN4IQENJUS5OWVNFOklCTS5JUV9GSU5fRElWX01JTk9SSVRZX0lOVEVSRVNULjk5OS4wNy8wMy8yMDI2Li4uVVNELkgBAAAA3rYBAAMAAAAAALtnWiGbfN4INlOYeKN83gguQ0lRLk5ZU0U6SUJNLklRX1BFUklPRExFTkdUSF9DRi45OTku</t>
  </si>
  <si>
    <t>MDcvMDMvMjAyNgEAAADetgEAAQAAAAIxMgDwXYchm3zeCFher3ijfN4IK0NJUS5OWVNFOklCTS5JUV9QQVlPVVRfUkFUSU8uOTk5LjA3LzAzLzIwMjYBAAAA3rYBAAIAAAAIMTAyLjA1ODcBCAAAAAUAAAABMQEAAAALLTE5MDQ4NjA3NDMDAAAAAzE2MAIAAAAENDM3NwQAAAABMAcAAAAIMy83LzIwMjYIAAAACjEyLzMxLzIwMjQJAAAAATAdZzAim3zeCLNbunijfN4IPUNJUS5OWVNFOklCTS5JUV9GSU5fRElWX0FTU0VUU19DVVJSRU5ULjk5OS4wNy8wMy8yMDI2Li4uVVNELkgBAAAA3rYBAAIAAAADOTAwAQgAAAAFAAAAATEBAAAACy0xOTA0ODYwNzQzAwAAAAMxNjACAAAABDEwMjkEAAAAATAHAAAACDMvNy8yMDI2CAAAAAoxMi8zMS8yMDI0CQAAAAEw+x1eIZt83gjwdqx4o3zeCDVDSVEuTllTRTpJQk0uSVFfQ1JFRElUX0xPU1NfQ0YuOTk5LjA3LzAzLzIwMjYuLi5VU0QuSAEAAADetgEAAwAAAAAA0x+HIZt83gj/nax4o3zeCCxDSVEuTllTRTpJQk0uSVFfRklMSU5HREFURV9JUy45OTkuMDcvMDMvMjAyNgEAAADetgEABQAAAAoyNC8wMi8yMDI2AKhwZiObfN4ITES5eKN83ggrQ0lRLk5ZU0U6SUJNLklRX0JBU0lDX1dFSUdIVC45OTkuMDcvMDMvMjAyNgEAAADetgEAAgAAAAo5MjEuNzY3ODM0AKhwZiObfN4Iyk7FeKN83gg3Q0lRLk5ZU0U6SUJNLklRX1RPVEFMX09USEVSX09QRVIuOTk5LjA3LzAz</t>
  </si>
  <si>
    <t>LzIwMjYuLi5VU0QuSAEAAADetgEAAgAAAAUyNTc2NAEIAAAABQAAAAExAQAAAAstMTkwNDg2MDc0MwMAAAADMTYwAgAAAAMzODAEAAAAATAHAAAACDMvNy8yMDI2CAAAAAoxMi8zMS8yMDI0CQAAAAEwTRVmI5t83gjyGsN4o3zeCDJDSVEuTllTRTpJQk0uSVFfSU5TX0RJVl9FWFAuOTk5LjA3LzAzLzIwMjYuLi5VU0QuSAEAAADetgEAAwAAAAAATRVmI5t83gjousB4o3zeCDZDSVEuTllTRTpJQk0uSVFfT1RIRVJfUkVWX1NVUFBMLjk5OS4wNy8wMy8yMDI2Li4uVVNELkgBAAAA3rYBAAMAAAAAAE0VZiObfN4I4iC6eKN83gg4Q0lRLk5ZU0U6SUJNLklRX1NUT0NLX0JBU0VEX1RPVEFMLjk5OS4wNy8wMy8yMDI2Li4uVVNELkgBAAAA3rYBAAIAAAAEMTMxMQEIAAAABQAAAAExAQAAAAstMTkwNDg2MDc0MwMAAAADMTYwAgAAAAUyNDAzNAQAAAABMAcAAAAIMy83LzIwMjYIAAAACjEyLzMxLzIwMjQJAAAAATCx+IYhm3zeCLDun3ijfN4IM0NJUS5OWVNFOklCTS5JUV9GSU5JU0hFRF9JTlYuOTk5LjA3LzAzLzIwMjYuLi5VU0QuSAEAAADetgEAAgAAAAMxMzQBCAAAAAUAAAABMQEAAAALLTE5MDQ4NjA3NDMDAAAAAzE2MAIAAAAEMzA3NQQAAAABMAcAAAAIMy83LzIwMjYIAAAACjEyLzMxLzIwMjQJAAAAATC7Z1ohm3zeCJGAqHijfN4ILkNJUS5OWVNFOklCTS5JUV9OSV81WVJfQU5OX0NBR1IuOTk5LjA3LzAz</t>
  </si>
  <si>
    <t>LzIwMjYBAAAA3rYBAAIAAAAGLTguNTc4AQgAAAAFAAAAATEBAAAACy0xOTA0ODYwNzQzAwAAAAMxNjACAAAABDQyMzgEAAAAATAHAAAACDMvNy8yMDI2CAAAAAoxMi8zMS8yMDI0CQAAAAEwoKbZH5t83givoox4o3zeCEJDSVEuTllTRTpJQk0uSVFfRklOX0RJVl9NSU5PUklUWV9JTlRfUkVERUVNLjk5OS4wNy8wMy8yMDI2Li4uVVNELkgBAAAA3rYBAAMAAAAAALtnWiGbfN4ImtSSeKN83ggtQ0lRLk5ZU0U6SUJNLklRX0NPU1RfQk9SUk9XSU5HLjk5OS4wNy8wMy8yMDI2AQAAAN62AQACAAAABjIuOTEzOAEIAAAABQAAAAExAQAAAAstMTkwNDg2MDc0MwMAAAADMTYwAgAAAAUyMTY4MQQAAAABMAcAAAAIMy83LzIwMjYIAAAACjEyLzMxLzIwMjQJAAAAATBeygMhm3zeCHWPknijfN4IRkNJUS5OWVNFOklCTS5JUV9GQUlSX1ZBTFVFX0NIQU5HRV9JTkNMX0VBUk5JTkdTLjk5OS4wNy8wMy8yMDI2Li4uVVNELkgBAAAA3rYBAAMAAAAAAF7KAyGbfN4IMIaHeKN83gg8Q0lRLk5ZU0U6SUJNLklRX0xFQVNFSE9MRF9JTVBST1ZFTUVOVC45OTkuMDcvMDMvMjAyNi4uLlVTRC5IAQAAAN62AQADAAAAAAC7Z1ohm3zeCLKgnnijfN4IM0NJUS5OWVNFOklCTS5JUV9UT1RBTF9BU1NFVFMuOTk5LjA3LzAzLzIwMjYuLi5VU0QuSAEAAADetgEAAgAAAAYxMzcxNzUBCAAAAAUAAAABMQEAAAALLTE5MDQ4NjA3NDMDAAAA</t>
  </si>
  <si>
    <t>AzE2MAIAAAAEMTAwNwQAAAABMAcAAAAIMy83LzIwMjYIAAAACjEyLzMxLzIwMjQJAAAAATDPWF4hm3zeCN6/lnijfN4IMUNJUS5OWVNFOklCTS5JUV9ERVBSRV9TVVBQLjk5OS4wNy8wMy8yMDI2Li4uVVNELkgBAAAA3rYBAAMAAAAAAH6EiSGbfN4I1HmdeKN83ggwQ0lRLk5ZU0U6SUJNLklRX1NUX0lOVkVTVC45OTkuMDcvMDMvMjAyNi4uLlVTRC5IAQAAAN62AQACAAAAAzY0NAEIAAAABQAAAAExAQAAAAstMTkwNDg2MDc0MwMAAAADMTYwAgAAAAQxMDY5BAAAAAEwBwAAAAgzLzcvMjAyNggAAAAKMTIvMzEvMjAyNAkAAAABMPsdXiGbfN4IbIGUeKN83gg4Q0lRLk5ZU0U6SUJNLklRX1RPVEFMX0RFQlRfSVNTVUVELjk5OS4wNy8wMy8yMDI2Li4uVVNELkgBAAAA3rYBAAIAAAAENTczNQEIAAAABQAAAAExAQAAAAstMTkwNDg2MDc0MwMAAAADMTYwAgAAAAQyMTYxBAAAAAEwBwAAAAgzLzcvMjAyNggAAAAKMTIvMzEvMjAyNAkAAAABMKQ2hyGbfN4Iogm7eKN83gg8Q0lRLk5ZU0U6SUJNLklRX0ZJTl9ESVZfTE9BTlNfQ1VSUkVOVC45OTkuMDcvMDMvMjAyNi4uLlVTRC5IAQAAAN62AQACAAAABDYyNTkBCAAAAAUAAAABMQEAAAALLTE5MDQ4NjA3NDMDAAAAAzE2MAIAAAAEMTAzMgQAAAABMAcAAAAIMy83LzIwMjYIAAAACjEyLzMxLzIwMjQJAAAAATD7HV4hm3zeCNW1o3ijfN4IPUNJUS5OWVNFOklCTS5J</t>
  </si>
  <si>
    <t>UV9ERUZfVEFYX0FTU0VUU19DVVJSRU5ULjk5OS4wNy8wMy8yMDI2Li4uVVNELkgBAAAA3rYBAAMAAAAAAPsdXiGbfN4IDLSkeKN83gg/Q0lRLk5ZU0U6SUJNLklRX09QRVJBVElOR19MRUFTRV9QQVlNRU5UUy45OTkuMDcvMDMvMjAyNi4uLlVTRC5IAQAAAN62AQADAAAAAAD7HV4hm3zeCK5SnXijfN4IPENJUS5OWVNFOklCTS5JUV9ORVRfUkVOVEFMX0VYUF9TVVBQTEUuOTk5LjA3LzAzLzIwMjYuLi5VU0QuSAEAAADetgEAAgAAAAQxMzA5AQgAAAAFAAAAATEBAAAACy0xOTA0ODYwNzQzAwAAAAMxNjACAAAABTI0MjYzBAAAAAEwBwAAAAgzLzcvMjAyNggAAAAKMTIvMzEvMjAyNAkAAAABMB1nMCKbfN4IMqLEeKN83ggxQ0lRLk5ZU0U6SUJNLklRX1BSRUZfT1RIRVIuOTk5LjA3LzAzLzIwMjYuLi5VU0QuSAEAAADetgEAAwAAAAAAzAJaIZt83gjqjKR4o3zeCD5DSVEuTllTRTpJQk0uSVFfRUJJVERBUl9FUV9JTkNfRVhDTF9TQkMuOTk5LjA3LzAzLzIwMjYuLi5VU0QuSAEAAADetgEAAgAAAAUxNTUwNgEIAAAABQAAAAExAQAAAAstMTkwNDg2MDc0MwMAAAADMTYwAgAAAAUyNDEzMwQAAAABMAcAAAAIMy83LzIwMjYIAAAACjEyLzMxLzIwMjQJAAAAATDXGDAim3zeCNIat3ijfN4INUNJUS5OWVNFOklCTS5JUV9NSU5JTVVNX1JFTlRBTC45OTkuMDcvMDMvMjAyNi4uLlVTRC5IAQAAAN62AQADAAAAAAAd</t>
  </si>
  <si>
    <t>ZzAim3zeCPCLq3ijfN4IOUNJUS5OWVNFOklCTS5JUV9BU19SRVBPUlRFRF9FQklUREEuOTk5LjA3LzAzLzIwMjYuLi5VU0QuSAEAAADetgEAAwAAAAAA1xgwIpt83giqxMd4o3zeCDZDSVEuTllTRTpJQk0uSVFfRklOX0RJVl9JTlRfRVhQLjk5OS4wNy8wMy8yMDI2Li4uVVNELkgBAAAA3rYBAAMAAAAAAE0VZiObfN4Ifo7EeKN83gg2Q0lRLk5ZU0U6SUJNLklRX1NBTEVTX01BUktFVElORy45OTkuMDcvMDMvMjAyNi4uLlVTRC5IAQAAAN62AQACAAAABDExNzMBCAAAAAUAAAABMQEAAAALLTE5MDQ4NjA3NDMDAAAAAzE2MAIAAAAFMjE1NjEEAAAAATAHAAAACDMvNy8yMDI2CAAAAAoxMi8zMS8yMDI0CQAAAAEwHWcwIpt83ghnWsJ4o3zeCDZDSVEuTllTRTpJQk0uSVFfR0FJTl9BU1NFVFNfUkVWLjk5OS4wNy8wMy8yMDI2Li4uVVNELkgBAAAA3rYBAAMAAAAAAE0VZiObfN4IBuDCeKN83gg0Q0lRLk5ZU0U6SUJNLklRX0FJUkNSQUZUX1JFTlQuOTk5LjA3LzAzLzIwMjYuLi5VU0QuSAEAAADetgEAAwAAAAAAHWcwIpt83ghBjbh4o3zeCDJDSVEuTllTRTpJQk0uSVFfREFfU1VQUExfQ0YuOTk5LjA3LzAzLzIwMjYuLi5VU0QuSAEAAADetgEAAgAAAAQyMTY4AQgAAAAFAAAAATEBAAAACy0xOTA0ODYwNzQzAwAAAAMxNjACAAAABDIxNzEEAAAAATAHAAAACDMvNy8yMDI2CAAAAAoxMi8zMS8yMDI0CQAAAAEw</t>
  </si>
  <si>
    <t>sfiGIZt83ghjwq14o3zeCDtDSVEuTllTRTpJQk0uSVFfV0FSUkFOVFlfTElBQklMSVRJRVMuOTk5LjA3LzAzLzIwMjYuLi5VU0QuSAEAAADetgEAAwAAAAAAdfEDIZt83gjRF5h4o3zeCCZDSVEuTllTRTpJQk0uSVFfR0FBUF9CUy45OTkuMDcvMDMvMjAyNgEAAADetgEAAwAAAAdVUyBHQUFQAJ8YBCGbfN4IBDiHeKN83ghCQ0lRLk5ZU0U6SUJNLklRX0RFUklWQVRJVkVfTElBQl9OT05fQ1VSUkVOVC45OTkuMDcvMDMvMjAyNi4uLlVTRC5IAQAAAN62AQACAAAAAzQ2MwEIAAAABQAAAAExAQAAAAstMTkwNDg2MDc0MwMAAAADMTYwAgAAAAU0MDQxOQQAAAABMAcAAAAIMy83LzIwMjYIAAAACjEyLzMxLzIwMjQJAAAAATB18QMhm3zeCApfh3ijfN4INUNJUS5OWVNFOklCTS5JUV9BU1NFVFNfTEVWRUxfMS45OTkuMDcvMDMvMjAyNi4uLlVTRC5IAQAAAN62AQACAAAAAzI4NACfjwMhm3zeCCeah3ijfN4IKUNJUS5OWVNFOklCTS5JUV9BRS45OTkuMDcvMDMvMjAyNi4uLlVTRC5IAQAAAN62AQACAAAABDcwNTIBCAAAAAUAAAABMQEAAAALLTE5MDQ4NjA3NDMDAAAAAzE2MAIAAAAEMTAxNgQAAAABMAcAAAAIMy83LzIwMjYIAAAACjEyLzMxLzIwMjQJAAAAATDPWF4hm3zeCHsNqXijfN4IP0NJUS5OWVNFOklCTS5JUV9JTVBVVF9PUEVSX0xFQVNFX0lOVF9FWFAuOTk5LjA3LzAzLzIwMjYuLi5VU0QuSAEAAADe</t>
  </si>
  <si>
    <t>tgEAAgAAAAozMDUuMTMzMTM2AQgAAAAFAAAAATEBAAAACy0xOTA0ODYwNzQzAwAAAAMxNjACAAAABTIxNjcyBAAAAAEwBwAAAAgzLzcvMjAyNggAAAAKMTIvMzEvMjAyNAkAAAABMCSOMCKbfN4InxO1eKN83ggsQ0lRLk5ZU0U6SUJNLklRX0FSX0xULjk5OS4wNy8wMy8yMDI2Li4uVVNELkgBAAAA3rYBAAMAAAAAAM9YXiGbfN4IVbuoeKN83gg2Q0lRLk5ZU0U6SUJNLklRX1JFU1RSSUNURURfQ0FTSC45OTkuMDcvMDMvMjAyNi4uLlVTRC5IAQAAAN62AQACAAAAAzIxNAEIAAAABQAAAAExAQAAAAstMTkwNDg2MDc0MwMAAAADMTYwAgAAAAQxMTA0BAAAAAEwBwAAAAgzLzcvMjAyNggAAAAKMTIvMzEvMjAyNAkAAAABMPsdXiGbfN4ITHmQeKN83gg+Q0lRLk5ZU0U6SUJNLklRX09USEVSX0ZJTkFOQ0VfQUNUX1NVUFBMLjk5OS4wNy8wMy8yMDI2Li4uVVNELkgBAAAA3rYBAAIAAAAELTE0NgEIAAAABQAAAAExAQAAAAstMTkwNDg2MDc0MwMAAAADMTYwAgAAAAQyMDUwBAAAAAEwBwAAAAgzLzcvMjAyNggAAAAKMTIvMzEvMjAyNAkAAAABMPBdhyGbfN4I6KCdeKN83ghIQ0lRLk5ZU0U6SUJNLklRX0xUX1BPUlRJT05fT1BFUl9MRUFTRV9MSUFCSUxJVElFUy45OTkuMDcvMDMvMjAyNi4uLlVTRC5IAQAAAN62AQACAAAABDI2NTUBCAAAAAUAAAABMQEAAAALLTE5MDQ4NjA3NDMDAAAAAzE2MAIAAAAFNDgzODME</t>
  </si>
  <si>
    <t>AAAAATAHAAAACDMvNy8yMDI2CAAAAAoxMi8zMS8yMDI0CQAAAAEwtT1aIZt83gh0l5d4o3zeCD1DSVEuTllTRTpJQk0uSVFfQ0FTSF9JTlRFUkVTVF9SRUNFSVZFRC45OTkuMDcvMDMvMjAyNi4uLlVTRC5IAQAAAN62AQADAAAAAADm9l0hm3zeCNfQqHijfN4IPENJUS5OWVNFOklCTS5JUV9OUFBFX0VYQ0xfT1BFUl9MRUFTRVMuOTk5LjA3LzAzLzIwMjYuLi5VU0QuSAEAAADetgEAAgAAAAQ1NzMyAQgAAAAFAAAAATEBAAAACy0xOTA0ODYwNzQzAwAAAAMxNjACAAAABTQ4OTc2BAAAAAEwBwAAAAgzLzcvMjAyNggAAAAKMTIvMzEvMjAyNAkAAAABMMwCWiGbfN4I+BiieKN83gg+Q0lRLk5ZU0U6SUJNLklRX0VYUExPUkVfRFJJTExfRVhQX1RPVEFMLjk5OS4wNy8wMy8yMDI2Li4uVVNELkgBAAAA3rYBAAMAAAAAACSOMCKbfN4IM5+xeKN83ggsQ0lRLk5ZU0U6SUJNLklRX0NBUEVYLjk5OS4wNy8wMy8yMDI2Li4uVVNELkgBAAAA3rYBAAIAAAAFLTEwNDgBCAAAAAUAAAABMQEAAAALLTE5MDQ4NjA3NDMDAAAAAzE2MAIAAAAEMjAyMQQAAAABMAcAAAAIMy83LzIwMjYIAAAACjEyLzMxLzIwMjQJAAAAATCkNochm3zeCGSyn3ijfN4IOENJUS5OWVNFOklCTS5JUV9JTlZFU1RNRU5UX0lOQ09NRS45OTkuMDcvMDMvMjAyNi4uLlVTRC5IAQAAAN62AQADAAAAAADXGDAim3zeCNdYwHijfN4INENJUS5OWVNFOklC</t>
  </si>
  <si>
    <t>TS5JUV9VTkxFVkVSRURfRkNGLjk5OS4wNy8wMy8yMDI2Li4uVVNELkgBAAAA3rYBAAIAAAAHMTAzOTUuNQEIAAAABQAAAAExAQAAAAstMTkwNDg2MDc0MwMAAAADMTYwAgAAAAQ0NDIzBAAAAAEwBwAAAAgzLzcvMjAyNggAAAAKMTIvMzEvMjAyNAkAAAABMPsdXiGbfN4I1HmdeKN83gg6Q0lRLk5ZU0U6SUJNLklRX0lOVEVSRVNUX0lOVkVTVF9JTkMuOTk5LjA3LzAzLzIwMjYuLi5VU0QuSAEAAADetgEAAgAAAAM3NDcBCAAAAAUAAAABMQEAAAALLTE5MDQ4NjA3NDMDAAAAAzE2MAIAAAACNjUEAAAAATAHAAAACDMvNy8yMDI2CAAAAAoxMi8zMS8yMDI0CQAAAAEwU0lmI5t83ggVMMF4o3zeCDpDSVEuTllTRTpJQk0uSVFfTk9OQ0FTSF9QRU5TSU9OX0VYUC45OTkuMDcvMDMvMjAyNi4uLlVTRC5IAQAAAN62AQACAAAABDMzNTMBCAAAAAUAAAABMQEAAAALLTE5MDQ4NjA3NDMDAAAAAzE2MAIAAAAFMjE2NzgEAAAAATAHAAAACDMvNy8yMDI2CAAAAAoxMi8zMS8yMDI0CQAAAAEwJkAwIpt83gh1xrF4o3zeCDJDSVEuTllTRTpJQk0uSVFfU0FMRV9QUEVfQ0YuOTk5LjA3LzAzLzIwMjYuLi5VU0QuSAEAAADetgEAAgAAAAM1NTcBCAAAAAUAAAABMQEAAAALLTE5MDQ4NjA3NDMDAAAAAzE2MAIAAAAEMjA0MgQAAAABMAcAAAAIMy83LzIwMjYIAAAACjEyLzMxLzIwMjQJAAAAATCkNochm3zeCPSWqnijfN4IO0NJ</t>
  </si>
  <si>
    <t>US5OWVNFOklCTS5JUV9SRVNUUl9TVE9DS19DT01QX1RBWC45OTkuMDcvMDMvMjAyNi4uLlVTRC5IAQAAAN62AQADAAAAAACx+IYhm3zeCLDun3ijfN4INkNJUS5OWVNFOklCTS5JUV9DQVNIX1RBWEVTX09QRVIuOTk5LjA3LzAzLzIwMjYuLi5VU0QuSAEAAADetgEAAwAAAAAA5vZdIZt83gjUeZ14o3zeCDtDSVEuTllTRTpJQk0uSVFfRklOX0RJVl9MSUFCX0NVUlJFTlQuOTk5LjA3LzAzLzIwMjYuLi5VU0QuSAEAAADetgEAAwAAAAAAz1heIZt83ggRtad4o3zeCD5DSVEuTllTRTpJQk0uSVFfR0FJTl9CQVJHQUlOX0FDUV9TVVBQTEUuOTk5LjA3LzAzLzIwMjYuLi5VU0QuSAEAAADetgEAAwAAAAAAJI4wIpt83gjF2Kx4o3zeCDBDSVEuTllTRTpJQk0uSVFfQ0FTSF9PUEVSLjk5OS4wNy8wMy8yMDI2Li4uVVNELkgBAAAA3rYBAAIAAAAFMTM0NDUBCAAAAAUAAAABMQEAAAALLTE5MDQ4NjA3NDMDAAAAAzE2MAIAAAAEMjAwNgQAAAABMAcAAAAIMy83LzIwMjYIAAAACjEyLzMxLzIwMjQJAAAAATCkNochm3zeCLNbunijfN4INkNJUS5OWVNFOklCTS5JUV9HQUlOX0lOVkVTVF9SRVYuOTk5LjA3LzAzLzIwMjYuLi5VU0QuSAEAAADetgEAAwAAAAAATRVmI5t83ghCtLh4o3zeCDJDSVEuTllTRTpJQk0uSVFfRUJJVF9FUV9JTkMuOTk5LjA3LzAzLzIwMjYuLi5VU0QuSAEAAADetgEAAgAAAAQ5Nzg4AQgAAAAF</t>
  </si>
  <si>
    <t>AAAAATEBAAAACy0xOTA0ODYwNzQzAwAAAAMxNjACAAAABTIxNjc1BAAAAAEwBwAAAAgzLzcvMjAyNggAAAAKMTIvMzEvMjAyNAkAAAABMKuXZiObfN4Iju2xeKN83ghKQ0lRLk5ZU0U6SUJNLklRX09QRVJBVElOR19MRUFTRV9MSUFCSUxJVElFU19OT05DQVNILjk5OS4wNy8wMy8yMDI2Li4uVVNELkgBAAAA3rYBAAMAAAAAAPsdXiGbfN4IrlKdeKN83gg5Q0lRLk5ZU0U6SUJNLklRX0RJU1RSSUJVVEFCTEVfQ0FTSC45OTkuMDcvMDMvMjAyNi4uLlVTRC5IAQAAAN62AQADAAAAAAAmQDAim3zeCN6cxXijfN4INENJUS5OWVNFOklCTS5JUV9FQklUREFfRVFfSU5DLjk5OS4wNy8wMy8yMDI2Li4uVVNELkgBAAAA3rYBAAIAAAAFMTQxOTUBCAAAAAUAAAABMQEAAAALLTE5MDQ4NjA3NDMDAAAAAzE2MAIAAAAFMjE2NzcEAAAAATAHAAAACDMvNy8yMDI2CAAAAAoxMi8zMS8yMDI0CQAAAAEwqHBmI5t83gjA68d4o3zeCDJDSVEuTllTRTpJQk0uSVFfQVJfVU5CSUxMRUQuOTk5LjA3LzAzLzIwMjYuLi5VU0QuSAEAAADetgEAAgAAAAM0MzMBCAAAAAUAAAABMQEAAAALLTE5MDQ4NjA3NDMDAAAAAzE2MAIAAAAFNDU0MjAEAAAAATAHAAAACDMvNy8yMDI2CAAAAAoxMi8zMS8yMDI0CQAAAAEwu2daIZt83gg3yYd4o3zeCDlDSVEuTllTRTpJQk0uSVFfQ1VSUl9GT1JFSUdOX1RBWEVTLjk5OS4wNy8wMy8yMDI2Li4u</t>
  </si>
  <si>
    <t>VVNELkgBAAAA3rYBAAIAAAAEMjMwMQEIAAAABQAAAAExAQAAAAstMTkwNDg2MDc0MwMAAAADMTYwAgAAAAQzMDMwBAAAAAEwBwAAAAgzLzcvMjAyNggAAAAKMTIvMzEvMjAyNAkAAAABMCZAMCKbfN4IuRareKN83ggpQ0lRLk5ZU0U6SUJNLklRX0dQLjk5OS4wNy8wMy8yMDI2Li4uVVNELkgBAAAA3rYBAAIAAAAFMzU1NTIBCAAAAAUAAAABMQEAAAALLTE5MDQ4NjA3NDMDAAAAAzE2MAIAAAACMTAEAAAAATAHAAAACDMvNy8yMDI2CAAAAAoxMi8zMS8yMDI0CQAAAAEwTRVmI5t83giI6794o3zeCDJDSVEuTllTRTpJQk0uSVFfUkVTVFJVQ1RVUkUuOTk5LjA3LzAzLzIwMjYuLi5VU0QuSAEAAADetgEAAgAAAAQtNjk2AQgAAAAFAAAAATEBAAAACy0xOTA0ODYwNzQzAwAAAAMxNjACAAAAAjk4BAAAAAEwBwAAAAgzLzcvMjAyNggAAAAKMTIvMzEvMjAyNAkAAAABMFNJZiObfN4IgI3GeKN83ghJQ0lRLk5ZU0U6SUJNLklRX1BST1ZfQkFEX0RFQlRTX1BBVElFTlRfU0VSVklDRV9SRVYuOTk5LjA3LzAzLzIwMjYuLi5VU0QuSAEAAADetgEAAwAAAAAA1xgwIpt83ghKxL94o3zeCD5DSVEuTllTRTpJQk0uSVFfUlVBX09QRVJBVElOR19MRUFTRV9ORVQuOTk5LjA3LzAzLzIwMjYuLi5VU0QuSAEAAADetgEAAwAAAAAAzAJaIZt83gjbF6d4o3zeCDxDSVEuTllTRTpJQk0uSVFfRUJJVERBX0xFQVNFX0FESlVTVEVE</t>
  </si>
  <si>
    <t>Ljk5OS4wNy8wMy8yMDI2Li4uVVNELkgBAAAA3rYBAAIAAAAFMTQxOTUBCAAAAAUAAAABMQEAAAALLTE5MDQ4NjA3NDMDAAAAAzE2MAIAAAAFNDg5OTMEAAAAATAHAAAACDMvNy8yMDI2CAAAAAoxMi8zMS8yMDI0CQAAAAEwq5dmI5t83ghR/K94o3zeCDFDSVEuTllTRTpJQk0uSVFfSU5DX0VRVUlUWS45OTkuMDcvMDMvMjAyNi4uLlVTRC5IAQAAAN62AQADAAAAAABTSWYjm3zeCEABwHijfN4ILkNJUS5OWVNFOklCTS5JUV9ORVRfREVCVF9FQklUREEuOTk5LjA3LzAzLzIwMjYBAAAA3rYBAAIAAAAIMy4wODU5NDUBCAAAAAUAAAABMQEAAAALLTE5MDQ4NjA3NDMDAAAAAzE2MAIAAAAENDE5MwQAAAABMAcAAAAIMy83LzIwMjYIAAAACjEyLzMxLzIwMjQJAAAAATDNa9kfm3zeCCYWn3ijfN4IQkNJUS5OWVNFOklCTS5JUV9ERUZfVEFYX1ZBTFVBVElPTl9BTExPV0FOQ0UuOTk5LjA3LzAzLzIwMjYuLi5VU0QuSAEAAADetgEAAgAAAAQxMjIzAQgAAAAFAAAAATEBAAAACy0xOTA0ODYwNzQzAwAAAAMxNjACAAAABTQ2MDQ1BAAAAAEwBwAAAAgzLzcvMjAyNggAAAAKMTIvMzEvMjAyNAkAAAABMPKOWiGbfN4IJ5qHeKN83ghAQ0lRLk5ZU0U6SUJNLklRX0VBUk5JTkdfUEFSRU5UX0VYQ0xfRVhUUkEuOTk5LjA3LzAzLzIwMjYuLi5VU0QuSAEAAADetgEAAgAAAAQ2MDE1AQgAAAAFAAAAATEBAAAACy0xOTA0ODYw</t>
  </si>
  <si>
    <t>NzQzAwAAAAMxNjACAAAABTQxNTk2BAAAAAEwBwAAAAgzLzcvMjAyNggAAAAKMTIvMzEvMjAyNAkAAAABMNcYMCKbfN4IUfyveKN83gg1Q0lRLk5ZU0U6SUJNLklRX05FVF9SRU5UQUxfRVhQLjk5OS4wNy8wMy8yMDI2Li4uVVNELkgBAAAA3rYBAAMAAAAAAB1nMCKbfN4IYDrIeKN83gg9Q0lRLk5ZU0U6SUJNLklRX0FOTlVfRElTVFJJQlVUSU9OX1VOSVQuOTk5LjA3LzAzLzIwMjYuLi5VU0QuSAEAAADetgEAAwAAAAAAHWcwIpt83gjGb8d4o3zeCEJDSVEuTllTRTpJQk0uSVFfUkVTVFJJQ1RFRF9DQVNIX05PTl9DVVJSRU5ULjk5OS4wNy8wMy8yMDI2Li4uVVNELkgBAAAA3rYBAAMAAAAAAF7KAyGbfN4ICl+HeKN83ghCQ0lRLk5ZU0U6SUJNLklRX1JVQV9DQVBJVEFMX0xFQVNFX0FDQ1VNX0RFUC45OTkuMDcvMDMvMjAyNi4uLlVTRC5IAQAAAN62AQADAAAAAADMAlohm3zeCMQCoXijfN4IPUNJUS5OWVNFOklCTS5JUV9DT05USU5HRU5UX0xJQUJJTElUSUVTLjk5OS4wNy8wMy8yMDI2Li4uVVNELkgBAAAA3rYBAAMAAAAAAHXxAyGbfN4ICl+HeKN83gg6Q0lRLk5ZU0U6SUJNLklRX0xJQUJJTElUSUVTX0xFVkVMXzMuOTk5LjA3LzAzLzIwMjYuLi5VU0QuSAEAAADetgEAAwAAAAAAoLYDIZt83gg2U5h4o3zeCDBDSVEuTllTRTpJQk0uSVFfUlVBX0dST1NTLjk5OS4wNy8wMy8yMDI2Li4uVVNELkgBAAAA</t>
  </si>
  <si>
    <t>3rYBAAMAAAAAAMwCWiGbfN4IA022eKN83gg7Q0lRLk5ZU0U6SUJNLklRX09USEVSX1VOVVNVQUxfU1VQUExFLjk5OS4wNy8wMy8yMDI2Li4uVVNELkgBAAAA3rYBAAMAAAAAACSOMCKbfN4IChageKN83gg1Q0lRLk5ZU0U6SUJNLklRX0JBU0lDX0VQU19FWENMLjk5OS4wNy8wMy8yMDI2Li4uVVNELkgBAAAA3rYBAAIAAAAINi41MjU1MDQBCAAAAAUAAAABMQEAAAALLTE5MDQ4NjA3NDMDAAAAAzE2MAIAAAAEMzA2NAQAAAABMAcAAAAIMy83LzIwMjYIAAAACjEyLzMxLzIwMjQJAAAAATCocGYjm3zeCEJiv3ijfN4IK0NJUS5OWVNFOklCTS5JUV9HUk9TU19NQVJHSU4uOTk5LjA3LzAzLzIwMjYBAAAA3rYBAAIAAAAHNTYuNjUzOAEIAAAABQAAAAExAQAAAAstMTkwNDg2MDc0MwMAAAADMTYwAgAAAAQ0MDc0BAAAAAEwBwAAAAgzLzcvMjAyNggAAAAKMTIvMzEvMjAyNAkAAAABMOdS+x+bfN4IayWXeKN83ggxQ0lRLk5ZU0U6SUJNLklRX0VQU18xWVJfQU5OX0dST1dUSC45OTkuMDcvMDMvMjAyNgEAAADetgEAAgAAAActMjEuMjI3AQgAAAAFAAAAATEBAAAACy0xOTA0ODYwNzQzAwAAAAMxNjACAAAABDQyMDAEAAAAATAHAAAACDMvNy8yMDI2CAAAAAoxMi8zMS8yMDI0CQAAAAEwzWvZH5t83gjf6YZ4o3zeCDpDSVEuTllTRTpJQk0uSVFfTElBQklMSVRJRVNfTEVWRUxfMS45OTkuMDcvMDMvMjAyNi4uLlVT</t>
  </si>
  <si>
    <t>RC5IAQAAAN62AQADAAAAAACgtgMhm3zeCMAqkXijfN4IP0NJUS5OWVNFOklCTS5JUV9BQ0NVTV9BTU9SVF9JTlRBTl9BU1NFVFMuOTk5LjA3LzAzLzIwMjYuLi5VU0QuSAEAAADetgEAAgAAAAUtODA5NAEIAAAABQAAAAExAQAAAAstMTkwNDg2MDc0MwMAAAADMTYwAgAAAAUyNDMzMQQAAAABMAcAAAAIMy83LzIwMjYIAAAACjEyLzMxLzIwMjQJAAAAATB18QMhm3zeCM+0nXijfN4ILkNJUS5OWVNFOklCTS5JUV9UT1RBTF9FTVBMT1lFRVMuOTk5LjA3LzAzLzIwMjYBAAAA3rYBAAIAAAAGMjcwMzAwAF7KAyGbfN4IbaKceKN83gg/Q0lRLk5ZU0U6SUJNLklRX0ZJTkFOQ0VfTEVBU0VTX0xPTkdfVEVSTS45OTkuMDcvMDMvMjAyNi4uLlVTRC5IAQAAAN62AQACAAAAAzgwMwEIAAAABQAAAAExAQAAAAstMTkwNDg2MDc0MwMAAAADMTYwAgAAAAU0ODk5MQQAAAABMAcAAAAIMy83LzIwMjYIAAAACjEyLzMxLzIwMjQJAAAAATDMAlohm3zeCP8CnnijfN4IO0NJUS5OWVNFOklCTS5JUV9UT1RBTF9VTlVTVUFMX1NVUFBMRS45OTkuMDcvMDMvMjAyNi4uLlVTRC5IAQAAAN62AQADAAAAAAAkjjAim3zeCN3XtXijfN4IOENJUS5OWVNFOklCTS5JUV9ERUZfVEFYX0FTU0VUU19MVC45OTkuMDcvMDMvMjAyNi4uLlVTRC5IAQAAAN62AQACAAAABDY5NzgBCAAAAAUAAAABMQEAAAALLTE5MDQ4NjA3NDMDAAAAAzE2MAIA</t>
  </si>
  <si>
    <t>AAAEMTAyNgQAAAABMAcAAAAIMy83LzIwMjYIAAAACjEyLzMxLzIwMjQJAAAAATDPWF4hm3zeCAd7tnijfN4ILENJUS5OWVNFOklCTS5JUV9ET19DRi45OTkuMDcvMDMvMjAyNi4uLlVTRC5IAQAAAN62AQADAAAAAADTH4chm3zeCGXMtnijfN4IQ0NJUS5OWVNFOklCTS5JUV9EQV9TVVBQTF9DRl9FWENMX09QRVJfTEVBU0VTLjk5OS4wNy8wMy8yMDI2Li4uVVNELkgBAAAA3rYBAAIAAAAEMTI2OAEIAAAABQAAAAExAQAAAAstMTkwNDg2MDc0MwMAAAADMTYwAgAAAAU0ODk4MwQAAAABMAcAAAAIMy83LzIwMjYIAAAACjEyLzMxLzIwMjQJAAAAATD2mIkhm3zeCA7SqXijfN4IKENJUS5OWVNFOklCTS5JUV9GVUxMX1RJTUUuOTk5LjA3LzAzLzIwMjYBAAAA3rYBAAIAAAAGMjcwMzAwAF7KAyGbfN4ICs6VeKN83gg2Q0lRLk5ZU0U6SUJNLklRX05FVF9ERUJUX0lTU1VFRC45OTkuMDcvMDMvMjAyNi4uLlVTRC5IAQAAAN62AQACAAAABC04ODABCAAAAAUAAAABMQEAAAALLTE5MDQ4NjA3NDMDAAAAAzE2MAIAAAAEMjAwMwQAAAABMAcAAAAIMy83LzIwMjYIAAAACjEyLzMxLzIwMjQJAAAAATD7HV4hm3zeCK5SnXijfN4INUNJUS5OWVNFOklCTS5JUV9TVE9DS19CQVNFRF9TTS45OTkuMDcvMDMvMjAyNi4uLlVTRC5IAQAAAN62AQADAAAAAACx+IYhm3zeCLDun3ijfN4IMUNJUS5OWVNFOklCTS5JUV9ORVRfQ0hB</t>
  </si>
  <si>
    <t>TkdFLjk5OS4wNy8wMy8yMDI2Li4uVVNELkgBAAAA3rYBAAIAAAAEMTA3MQEIAAAABQAAAAExAQAAAAstMTkwNDg2MDc0MwMAAAADMTYwAgAAAAQyMDkzBAAAAAEwBwAAAAgzLzcvMjAyNggAAAAKMTIvMzEvMjAyNAkAAAABMPBdhyGbfN4I1HmdeKN83gg+Q0lRLk5ZU0U6SUJNLklRX0RFRkVSUkVEX0RPTUVTVElDX1RBWEVTLjk5OS4wNy8wMy8yMDI2Li4uVVNELkgBAAAA3rYBAAIAAAAFLTI1MzkBCAAAAAUAAAABMQEAAAALLTE5MDQ4NjA3NDMDAAAAAzE2MAIAAAAEMzA1NAQAAAABMAcAAAAIMy83LzIwMjYIAAAACjEyLzMxLzIwMjQJAAAAATAmQDAim3zeCLYnxXijfN4INkNJUS5OWVNFOklCTS5JUV9JTlRFUkVTVF9JTkNPTUUuOTk5LjA3LzAzLzIwMjYuLi5VU0QuSAEAAADetgEAAgAAAAM3NDcBCAAAAAUAAAABMQEAAAALLTE5MDQ4NjA3NDMDAAAAAzE2MAIAAAADMjEwBAAAAAEwBwAAAAgzLzcvMjAyNggAAAAKMTIvMzEvMjAyNAkAAAABMNcYMCKbfN4IPp2weKN83gg0Q0lRLk5ZU0U6SUJNLklRX1BSRV9PUEVOX0NPU1QuOTk5LjA3LzAzLzIwMjYuLi5VU0QuSAEAAADetgEAAwAAAAAATRVmI5t83gjousB4o3zeCEBDSVEuTllTRTpJQk0uSVFfTk9OUkVDVVJSSU5HX0lOQ09NRV9UQVhFUy45OTkuMDcvMDMvMjAyNi4uLlVTRC5IAQAAAN62AQACAAAABC00NTUBCAAAAAUAAAABMQEAAAALLTE5MDQ4</t>
  </si>
  <si>
    <t>NjA3NDMDAAAAAzE2MAIAAAAFNDg4MzkEAAAAATAHAAAACDMvNy8yMDI2CAAAAAoxMi8zMS8yMDI0CQAAAAEwJkAwIpt83gifE7V4o3zeCDVDSVEuTllTRTpJQk0uSVFfQ0hBTkdFX0lOQ19UQVguOTk5LjA3LzAzLzIwMjYuLi5VU0QuSAEAAADetgEAAwAAAAAApDaHIZt83gjyZLN4o3zeCDFDSVEuTllTRTpJQk0uSVFfQ09NTU9OX0RJVi45OTkuMDcvMDMvMjAyNi4uLlVTRC5IAQAAAN62AQACAAAABDYxNDcAHWcwIpt83gjD76p4o3zeCDBDSVEuTllTRTpJQk0uSVFfREFfRUJJVERBLjk5OS4wNy8wMy8yMDI2Li4uVVNELkgBAAAA3rYBAAIAAAAEMzA5OAEIAAAABQAAAAExAQAAAAstMTkwNDg2MDc0MwMAAAADMTYwAgAAAAQyMjA2BAAAAAEwBwAAAAgzLzcvMjAyNggAAAAKMTIvMzEvMjAyNAkAAAABMCZAMCKbfN4IQY24eKN83ggoQ0lRLk5ZU0U6SUJNLklRX05JX01BUkdJTi45OTkuMDcvMDMvMjAyNgEAAADetgEAAgAAAAY5LjU5NzkBCAAAAAUAAAABMQEAAAALLTE5MDQ4NjA3NDMDAAAAAzE2MAIAAAAENDA5NAQAAAABMAcAAAAIMy83LzIwMjYIAAAACjEyLzMxLzIwMjQJAAAAATDnUvsfm3zeCAQ4h3ijfN4IL0NJUS5OWVNFOklCTS5JUV9FUFNfM1lSX0FOTl9DQUdSLjk5OS4wNy8wMy8yMDI2AQAAAN62AQACAAAABjcuMjA5MwEIAAAABQAAAAExAQAAAAstMTkwNDg2MDc0MwMAAAADMTYwAgAAAAQ0</t>
  </si>
  <si>
    <t>MjI2BAAAAAEwBwAAAAgzLzcvMjAyNggAAAAKMTIvMzEvMjAyNAkAAAABMKCm2R+bfN4I3+mGeKN83gg8Q0lRLk5ZU0U6SUJNLklRX0ZJTl9ESVZfTFRfREVCVF9UT1RBTC45OTkuMDcvMDMvMjAyNi4uLlVTRC5IAQAAAN62AQACAAAABTEyMTE2AQgAAAAFAAAAATEBAAAACy0xOTA0ODYwNzQzAwAAAAMxNjACAAAABTI0NTE1BAAAAAEwBwAAAAgzLzcvMjAyNggAAAAKMTIvMzEvMjAyNAkAAAABMF7KAyGbfN4IMIaHeKN83gg2Q0lRLk5ZU0U6SUJNLklRX09USEVSX0xUX0FTU0VUUy45OTkuMDcvMDMvMjAyNi4uLlVTRC5IAQAAAN62AQACAAAABDc1ODgBCAAAAAUAAAABMQEAAAALLTE5MDQ4NjA3NDMDAAAAAzE2MAIAAAAEMTA2MAQAAAABMAcAAAAIMy83LzIwMjYIAAAACjEyLzMxLzIwMjQJAAAAATDPWF4hm3zeCHyetHijfN4IMENJUS5OWVNFOklCTS5JUV9DSEFOR0VfQVIuOTk5LjA3LzAzLzIwMjYuLi5VU0QuSAEAAADetgEAAgAAAAQtMzc0AQgAAAAFAAAAATEBAAAACy0xOTA0ODYwNzQzAwAAAAMxNjACAAAABDIwMTgEAAAAATAHAAAACDMvNy8yMDI2CAAAAAoxMi8zMS8yMDI0CQAAAAEwpDaHIZt83gga+al4o3zeCDhDSVEuTllTRTpJQk0uSVFfQ0FTSF9UQVhFU19JTlZFU1QuOTk5LjA3LzAzLzIwMjYuLi5VU0QuSAEAAADetgEAAwAAAAAA5vZdIZt83gjYibV4o3zeCDZDSVEuTllTRTpJQk0uSVFf</t>
  </si>
  <si>
    <t>U1RPQ0tfQkFTRURfU0dBLjk5OS4wNy8wMy8yMDI2Li4uVVNELkgBAAAA3rYBAAIAAAADNjkwAQgAAAAFAAAAATEBAAAACy0xOTA0ODYwNzQzAwAAAAMxNjACAAAABTIyNjc5BAAAAAEwBwAAAAgzLzcvMjAyNggAAAAKMTIvMzEvMjAyNAkAAAABMLH4hiGbfN4IsO6feKN83gg3Q0lRLk5ZU0U6SUJNLklRX0ZJTl9ESVZfTE9BTlNfTFQuOTk5LjA3LzAzLzIwMjYuLi5VU0QuSAEAAADetgEAAgAAAAQ1MzUzAQgAAAAFAAAAATEBAAAACy0xOTA0ODYwNzQzAwAAAAMxNjACAAAABDEwMzMEAAAAATAHAAAACDMvNy8yMDI2CAAAAAoxMi8zMS8yMDI0CQAAAAEwz1heIZt83gihK514o3zeCC9DSVEuTllTRTpJQk0uSVFfRVBTX05PUk0uOTk5LjA3LzAzLzIwMjYuLi5VU0QuSAEAAADetgEAAgAAAAg2LjE4MTczNQEIAAAABQAAAAExAQAAAAstMTkwNDg2MDc0MwMAAAADMTYwAgAAAAQ0Mzc5BAAAAAEwBwAAAAgzLzcvMjAyNggAAAAKMTIvMzEvMjAyNAkAAAABMKhwZiObfN4I1IK6eKN83ggyQ0lRLk5ZU0U6SUJNLklRX0lOVF9FWFBfTFRELjk5OS4wNy8wMy8yMDI2Li4uVVNELkgBAAAA3rYBAAMAAAAAACZAMCKbfN4Iw/O2eKN83gg+Q0lRLk5ZU0U6SUJNLklRX0xFQVNFX0FESlVTVE1FTlRfRUJJVERBLjk5OS4wNy8wMy8yMDI2Li4uVVNELkgBAAAA3rYBAAIAAAAEMTMwOQCrl2Yjm3zeCNdYwHijfN4IMkNJUS5O</t>
  </si>
  <si>
    <t>WVNFOklCTS5JUV9BRFZFUlRJU0lORy45OTkuMDcvMDMvMjAyNi4uLlVTRC5IAQAAAN62AQACAAAABDExNzMBCAAAAAUAAAABMQEAAAALLTE5MDQ4NjA3NDMDAAAAAzE2MAIAAAAEMzAxMwQAAAABMAcAAAAIMy83LzIwMjYIAAAACjEyLzMxLzIwMjQJAAAAATAdZzAim3zeCJ8TtXijfN4ILkNJUS5OWVNFOklCTS5JUV9JTkNfVEFYLjk5OS4wNy8wMy8yMDI2Li4uVVNELkgBAAAA3rYBAAIAAAAELTIxOAEIAAAABQAAAAExAQAAAAstMTkwNDg2MDc0MwMAAAADMTYwAgAAAAI3NQQAAAABMAcAAAAIMy83LzIwMjYIAAAACjEyLzMxLzIwMjQJAAAAATBTSWYjm3zeCFtruXijfN4IMUNJUS5OWVNFOklCTS5JUV9UT1RBTF9MSUFCLjk5OS4wNy8wMy8yMDI2Li4uVVNELkgBAAAA3rYBAAIAAAAGMTA5NzgyAQgAAAAFAAAAATEBAAAACy0xOTA0ODYwNzQzAwAAAAMxNjACAAAABDEyNzYEAAAAATAHAAAACDMvNy8yMDI2CAAAAAoxMi8zMS8yMDI0CQAAAAEwzAJaIZt83gieoZh4o3zeCDJDSVEuTllTRTpJQk0uSVFfT1RIRVJfQU1PUlQuOTk5LjA3LzAzLzIwMjYuLi5VU0QuSAEAAADetgEAAgAAAAM2NjkBCAAAAAUAAAABMQEAAAALLTE5MDQ4NjA3NDMDAAAAAzE2MAIAAAAEMjAxNAQAAAABMAcAAAAIMy83LzIwMjYIAAAACjEyLzMxLzIwMjQJAAAAATDTH4chm3zeCPSWqnijfN4IPENJUS5OWVNFOklCTS5JUV9UT1RB</t>
  </si>
  <si>
    <t>TF9PVVRTVEFORElOR19GSUxJTkdfREFURS45OTkuMDcvMDMvMjAyNgEAAADetgEAAgAAAAo5MjcuMjY0MzMyAQQAAAAFAAAAATUBAAAACy0xOTA0ODYwNzQzAgAAAAUyNDE1MwYAAAABMLU9WiGbfN4ItpiWeKN83gg4Q0lRLk5ZU0U6SUJNLklRX1RPVEFMX0xJQUJfRVFVSVRZLjk5OS4wNy8wMy8yMDI2Li4uVVNELkgBAAAA3rYBAAIAAAAGMTM3MTc1AQgAAAAFAAAAATEBAAAACy0xOTA0ODYwNzQzAwAAAAMxNjACAAAABDEwMTMEAAAAATAHAAAACDMvNy8yMDI2CAAAAAoxMi8zMS8yMDI0CQAAAAEwzAJaIZt83ggQaJJ4o3zeCFNDSVEuTllTRTpJQk0uSVFfRklOQU5DSU5HX09CTElHX05PTl9DVVJSRU5UX0VYQ0xfT1BFUl9MRUFTRVMuOTk5LjA3LzAzLzIwMjYuLi5VU0QuSAEAAADetgEAAgAAAAU0OTg4NAEIAAAABQAAAAExAQAAAAstMTkwNDg2MDc0MwMAAAADMTYwAgAAAAU0ODk4MQQAAAABMAcAAAAIMy83LzIwMjYIAAAACjEyLzMxLzIwMjQJAAAAATC1PVohm3zeCFJUnHijfN4ILUNJUS5OWVNFOklCTS5JUV9SRVRVUk5fQ0FQSVRBTC45OTkuMDcvMDMvMjAyNgEAAADetgEAAgAAAAY3LjI2ODEBCAAAAAUAAAABMQEAAAALLTE5MDQ4NjA3NDMDAAAAAzE2MAIAAAAENDM2MwQAAAABMAcAAAAIMy83LzIwMjYIAAAACjEyLzMxLzIwMjQJAAAAATATP/sfm3zeCAQ4h3ijfN4IPUNJUS5OWVNFOklCTS5J</t>
  </si>
  <si>
    <t>UV9TVE9DS19PUFRJT05TX0NPTVBfVEFYLjk5OS4wNy8wMy8yMDI2Li4uVVNELkgBAAAA3rYBAAMAAAAAALH4hiGbfN4I0JbHeKN83gg5Q0lRLk5ZU0U6SUJNLklRX1VORUFSTl9SRVZfQ1VSUkVOVC45OTkuMDcvMDMvMjAyNi4uLlVTRC5IAQAAAN62AQACAAAABTEzOTA3AQgAAAAFAAAAATEBAAAACy0xOTA0ODYwNzQzAwAAAAMxNjACAAAABDEwNzQEAAAAATAHAAAACDMvNy8yMDI2CAAAAAoxMi8zMS8yMDI0CQAAAAEwz1heIZt83gi5x5F4o3zeCDBDSVEuTllTRTpJQk0uSVFfVE9UQUxfREVCVF9FUVVJVFkuOTk5LjA3LzAzLzIwMjYBAAAA3rYBAAIAAAAIMjEzLjE3ODUBCAAAAAUAAAABMQEAAAALLTE5MDQ4NjA3NDMDAAAAAzE2MAIAAAAENDAzNAQAAAABMAcAAAAIMy83LzIwMjYIAAAACjEyLzMxLzIwMjQJAAAAATDNa9kfm3zeCPmmlXijfN4IMkNJUS5OWVNFOklCTS5JUV9XT1JLSU5HX0NBUC45OTkuMDcvMDMvMjAyNi4uLlVTRC5IAQAAAN62AQACAAAABDEzNDABCAAAAAUAAAABMQEAAAALLTE5MDQ4NjA3NDMDAAAAAzE2MAIAAAAENDE2NQQAAAABMAcAAAAIMy83LzIwMjYIAAAACjEyLzMxLzIwMjQJAAAAATC7Z1ohm3zeCDfJh3ijfN4IMkNJUS5OWVNFOklCTS5JUV9QUkVGX0lTU1VFRC45OTkuMDcvMDMvMjAyNi4uLlVTRC5IAQAAAN62AQADAAAAAADwXYchm3zeCAZSoXijfN4IN0NJUS5OWVNF</t>
  </si>
  <si>
    <t>OklCTS5JUV9HQUlOX0JBUkdBSU5fQUNRLjk5OS4wNy8wMy8yMDI2Li4uVVNELkgBAAAA3rYBAAMAAAAAACSOMCKbfN4IwDC7eKN83ghPQ0lRLk5ZU0U6SUJNLklRX0ZJTkFOQ0lOR19PQkxJR19DVVJSRU5UX0VYQ0xfT1BFUl9MRUFTRVMuOTk5LjA3LzAzLzIwMjYuLi5VU0QuSAEAAADetgEAAgAAAAQ1MDg5AQgAAAAFAAAAATEBAAAACy0xOTA0ODYwNzQzAwAAAAMxNjACAAAABTQ4OTgwBAAAAAEwBwAAAAgzLzcvMjAyNggAAAAKMTIvMzEvMjAyNAkAAAABMLU9WiGbfN4I14yReKN83gg/Q0lRLk5ZU0U6SUJNLklRX05FVF9ERUJUX0VCSVREQV9FWENMX09QRVJfTEVBU0VTLjk5OS4wNy8wMy8yMDI2AQAAAN62AQACAAAACDMuMzk5NDI1AQgAAAAFAAAAATEBAAAACy0xOTA0ODYwNzQzAwAAAAMxNjACAAAABTQ5MTc1BAAAAAEwBwAAAAgzLzcvMjAyNggAAAAKMTIvMzEvMjAyNAkAAAABMM1r2R+bfN4I0hCHeKN83ghFQ0lRLk5ZU0U6SUJNLklRX05FVF9ERUJUX0VCSVREQV9FWENMX09QRVJfTEVBU0VTX0NBUEVYLjk5OS4wNy8wMy8yMDI2AQAAAN62AQACAAAACDMuNzAwMzcxAQgAAAAFAAAAATEBAAAACy0xOTA0ODYwNzQzAwAAAAMxNjACAAAABTQ5MTgyBAAAAAEwBwAAAAgzLzcvMjAyNggAAAAKMTIvMzEvMjAyNAkAAAABMM1r2R+bfN4I0hCHeKN83ggsQ0lRLk5ZU0U6SUJNLklRX1JFVFVSTl9FUVVJ</t>
  </si>
  <si>
    <t>VFkuOTk5LjA3LzAzLzIwMjYBAAAA3rYBAAIAAAAHMjQuMDU3MQEIAAAABQAAAAExAQAAAAstMTkwNDg2MDc0MwMAAAADMTYwAgAAAAQ0MTI4BAAAAAEwBwAAAAgzLzcvMjAyNggAAAAKMTIvMzEvMjAyNAkAAAABMBM/+x+bfN4INnuceKN83ggwQ0lRLk5ZU0U6SUJNLklRX0VCSVRfNVlSX0FOTl9DQUdSLjk5OS4wNy8wMy8yMDI2AQAAAN62AQACAAAABjUuMzYwMQEIAAAABQAAAAExAQAAAAstMTkwNDg2MDc0MwMAAAADMTYwAgAAAAQ0MjM2BAAAAAEwBwAAAAgzLzcvMjAyNggAAAAKMTIvMzEvMjAyNAkAAAABMKCm2R+bfN4I3+mGeKN83gg1Q0lRLk5ZU0U6SUJNLklRX1RPVEFMX1JFVl8zWVJfQU5OX0NBR1IuOTk5LjA3LzAzLzIwMjYBAAAA3rYBAAIAAAAFMy4wNDYBCAAAAAUAAAABMQEAAAALLTE5MDQ4NjA3NDMDAAAAAzE2MAIAAAAENDIyMAQAAAABMAcAAAAIMy83LzIwMjYIAAAACjEyLzMxLzIwMjQJAAAAATDNa9kfm3zeCK+ijHijfN4ILkNJUS5OWVNFOklCTS5JUV9OSV8zWVJfQU5OX0NBR1IuOTk5LjA3LzAzLzIwMjYBAAAA3rYBAAIAAAAGMS41OTk0AQgAAAAFAAAAATEBAAAACy0xOTA0ODYwNzQzAwAAAAMxNjACAAAABDQyMjUEAAAAATAHAAAACDMvNy8yMDI2CAAAAAoxMi8zMS8yMDI0CQAAAAEwoKbZH5t83givoox4o3zeCC9DSVEuTllTRTpJQk0uSVFfQ0ZPX0NVUlJFTlRfTElBQi45OTku</t>
  </si>
  <si>
    <t>MDcvMDMvMjAyNgEAAADetgEAAgAAAAgwLjQwNTY3OAEIAAAABQAAAAExAQAAAAstMTkwNDg2MDc0MwMAAAADMTYwAgAAAAQ0MTg1BAAAAAEwBwAAAAgzLzcvMjAyNggAAAAKMTIvMzEvMjAyNAkAAAABMIVE2R+bfN4I0hCHeKN83ggtQ0lRLk5ZU0U6SUJNLklRX1JFU1RBVEVNRU5UX0JTLjk5OS4wNy8wMy8yMDI2AQAAAN62AQADAAAAAk5DAJ8YBCGbfN4IBDiHeKN83ghEQ0lRLk5ZU0U6SUJNLklRX1JVQV9PUEVSQVRJTkdfTEVBU0VfQUNDVU1fREVQLjk5OS4wNy8wMy8yMDI2Li4uVVNELkgBAAAA3rYBAAMAAAAAAMwCWiGbfN4InqGYeKN83ggwQ0lRLk5ZU0U6SUJNLklRX01BQ0hJTkVSWS45OTkuMDcvMDMvMjAyNi4uLlVTRC5IAQAAAN62AQACAAAABTEyNjg3AQgAAAAFAAAAATEBAAAACy0xOTA0ODYwNzQzAwAAAAMxNjACAAAABDMxMTQEAAAAATAHAAAACDMvNy8yMDI2CAAAAAoxMi8zMS8yMDI0CQAAAAEwu2daIZt83gi3cZZ4o3zeCC9DSVEuTllTRTpJQk0uSVFfR1JPU1NfR1cuOTk5LjA3LzAzLzIwMjYuLi5VU0QuSAEAAADetgEAAwAAAAAAdfEDIZt83ggKX4d4o3zeCEhDSVEuTllTRTpJQk0uSVFfR0VORVJBTF9QQVJUTkVSX01JTk9SSVRZX0lOVEVSRVNULjk5OS4wNy8wMy8yMDI2Li4uVVNELkgBAAAA3rYBAAMAAAAAAPKOWiGbfN4ImtSSeKN83ghJQ0lRLk5ZU0U6SUJNLklRX0xJUVVJREFU</t>
  </si>
  <si>
    <t>SU9OX1ZBTFVFX1BSRUZFUlJFRF9SRURFRU0uOTk5LjA3LzAzLzIwMjYuLi5VU0QuSAEAAADetgEAAwAAAAAAn48DIZt83giyoJ54o3zeCDpDSVEuTllTRTpJQk0uSVFfSU5URVJDT01QQU5ZX05PTl9DTC45OTkuMDcvMDMvMjAyNi4uLlVTRC5IAQAAAN62AQADAAAAAACfGAQhm3zeCAQ4h3ijfN4ILkNJUS5OWVNFOklCTS5JUV9SQVdfSU5WLjk5OS4wNy8wMy8yMDI2Li4uVVNELkgBAAAA3rYBAAMAAAAAALtnWiGbfN4ImxaZeKN83ghAQ0lRLk5ZU0U6SUJNLklRX1JVQV9PUEVSQVRJTkdfTEVBU0VfR1JPU1MuOTk5LjA3LzAzLzIwMjYuLi5VU0QuSAEAAADetgEAAgAAAAQzMTk3AQgAAAAFAAAAATEBAAAACy0xOTA0ODYwNzQzAwAAAAMxNjACAAAABTQ4Mzc3BAAAAAEwBwAAAAgzLzcvMjAyNggAAAAKMTIvMzEvMjAyNAkAAAABMMwCWiGbfN4I7lupeKN83gg0Q0lRLk5ZU0U6SUJNLklRX1JVQV9BQ0NVTV9ERVAuOTk5LjA3LzAzLzIwMjYuLi5VU0QuSAEAAADetgEAAwAAAAAAzAJaIZt83ghDJ5R4o3zeCClDSVEuTllTRTpJQk0uSVFfSU5WX01FVEhPRC45OTkuMDcvMDMvMjAyNgEAAADetgEAAwAAAAhBdmcgQ29zdAC7Z1ohm3zeCL/PlHijfN4IOkNJUS5OWVNFOklCTS5JUV9DVVJSRU5UX1BPUlRfTEVBU0VTLjk5OS4wNy8wMy8yMDI2Li4uVVNELkgBAAAA3rYBAAIAAAADOTY2AQgAAAAFAAAAATEBAAAA</t>
  </si>
  <si>
    <t>Cy0xOTA0ODYwNzQzAwAAAAMxNjACAAAABDEwOTAEAAAAATAHAAAACDMvNy8yMDI2CAAAAAoxMi8zMS8yMDI0CQAAAAEwz1heIZt83ghSUpB4o3zeCEhDSVEuTllTRTpJQk0uSVFfSU5URVJFU1RfRVhQX0xFQVNFX0xJQUJJTElUWV9ERUJULjk5OS4wNy8wMy8yMDI2Li4uVVNELkgBAAAA3rYBAAMAAAAAACZAMCKbfN4IQdWveKN83gg3Q0lRLk5ZU0U6SUJNLklRX1NUT0NLX0JBU0VEX0NPR1MuOTk5LjA3LzAzLzIwMjYuLi5VU0QuSAEAAADetgEAAgAAAAMyMjMBCAAAAAUAAAABMQEAAAALLTE5MDQ4NjA3NDMDAAAAAzE2MAIAAAAFMjI2NzQEAAAAATAHAAAACDMvNy8yMDI2CAAAAAoxMi8zMS8yMDI0CQAAAAEwJI4wIpt83giw7p94o3zeCDFDSVEuTllTRTpJQk0uSVFfREFZU19JTlZFTlRPUllfT1VULjk5OS4wNy8wMy8yMDI2AQAAAN62AQACAAAACTE2LjcwOTM2NAEIAAAABQAAAAExAQAAAAstMTkwNDg2MDc0MwMAAAADMTYwAgAAAAQ0MDM1BAAAAAEwBwAAAAgzLzcvMjAyNggAAAAKMTIvMzEvMjAyNAkAAAABMM1r2R+bfN4I0hCHeKN83gguQ0lRLk5ZU0U6SUJNLklRX0dQXzNZUl9BTk5fQ0FHUi45OTguMDcvMDMvMjAyNgEAAADetgEAAgAAAAQzLjU4AQgAAAAFAAAAATEBAAAACy0xOTA0ODYwNzQ0AwAAAAMxNjACAAAABDQyMjEEAAAAATAHAAAACDMvNy8yMDI2CAAAAAoxMi8zMS8yMDIzCQAAAAEw</t>
  </si>
  <si>
    <t>oKbZH5t83gg3yYd4o3zeCCdDSVEuTllTRTpJQk0uSVFfRUJJVF9JTlQuOTk4LjA3LzAzLzIwMjYBAAAA3rYBAAIAAAAINS44NjI0NzYBCAAAAAUAAAABMQEAAAALLTE5MDQ4NjA3NDQDAAAAAzE2MAIAAAAENDE4OQQAAAABMAcAAAAIMy83LzIwMjYIAAAACjEyLzMxLzIwMjMJAAAAATDNa9kfm3zeCJvwh3ijfN4IM0NJUS5OWVNFOklCTS5JUV9UT1RBTF9FUVVJVFkuOTk4LjA3LzAzLzIwMjYuLi5VU0QuSAEAAADetgEAAgAAAAUyMjYxMwEIAAAABQAAAAExAQAAAAstMTkwNDg2MDc0NAMAAAADMTYwAgAAAAQxMjc1BAAAAAEwBwAAAAgzLzcvMjAyNggAAAAKMTIvMzEvMjAyMwkAAAABMMwCWiGbfN4IiwebeKN83gg+Q0lRLk5ZU0U6SUJNLklRX1JVQV9DQVBJVEFMX0xFQVNFX0dST1NTLjk5OC4wNy8wMy8yMDI2Li4uVVNELkgBAAAA3rYBAAMAAAAAAMwCWiGbfN4ItpiWeKN83gg4Q0lRLk5ZU0U6SUJNLklRX0FTU0VUU19GQUlSX1ZBTFVFLjk5OC4wNy8wMy8yMDI2Li4uVVNELkgBAAAA3rYBAAIAAAAEODQzOQCgtgMhm3zeCIxel3ijfN4IRENJUS5OWVNFOklCTS5JUV9UT1RBTF9ERUJUX1JFUEFJRF9FWENMX0xFQVNFUy45OTguMDcvMDMvMjAyNi4uLlVTRC5IAQAAAN62AQACAAAABS01MDg5AQgAAAAFAAAAATEBAAAACy0xOTA0ODYwNzQ0AwAAAAMxNjACAAAABTQ4OTg2BAAAAAEwBwAAAAgzLzcvMjAy</t>
  </si>
  <si>
    <t>NggAAAAKMTIvMzEvMjAyMwkAAAABMPsdXiGbfN4IIBKteKN83ghJQ0lRLk5ZU0U6SUJNLklRX0xJUVVJREFUSU9OX1ZBTFVFX1BSRUZFUlJFRF9SRURFRU0uOTk4LjA3LzAzLzIwMjYuLi5VU0QuSAEAAADetgEAAwAAAAAAn48DIZt83gggU414o3zeCENDSVEuTllTRTpJQk0uSVFfQ0hBTkdFX09USEVSX05FVF9PUEVSX0FTU0VUUy45OTguMDcvMDMvMjAyNi4uLlVTRC5IAQAAAN62AQACAAAABDEwMDQBCAAAAAUAAAABMQEAAAALLTE5MDQ4NjA3NDQDAAAAAzE2MAIAAAAEMjA0NQQAAAABMAcAAAAIMy83LzIwMjYIAAAACjEyLzMxLzIwMjMJAAAAATCkNochm3zeCGSyn3ijfN4IL0NJUS5OWVNFOklCTS5JUV9UUkVBU1VSWS45OTguMDcvMDMvMjAyNi4uLlVTRC5IAQAAAN62AQACAAAABy0xNjk2MjQBCAAAAAUAAAABMQEAAAALLTE5MDQ4NjA3NDQDAAAAAzE2MAIAAAAEMTI0OAQAAAABMAcAAAAIMy83LzIwMjYIAAAACjEyLzMxLzIwMjMJAAAAATDMAlohm3zeCJkZpnijfN4IM0NJUS5OWVNFOklCTS5JUV9GSU5JU0hFRF9JTlYuOTk4LjA3LzAzLzIwMjYuLi5VU0QuSAEAAADetgEAAgAAAAI3OAEIAAAABQAAAAExAQAAAAstMTkwNDg2MDc0NAMAAAADMTYwAgAAAAQzMDc1BAAAAAEwBwAAAAgzLzcvMjAyNggAAAAKMTIvMzEvMjAyMwkAAAABMLtnWiGbfN4IGHqNeKN83gg7Q0lRLk5ZU0U6SUJNLklRX0ZJ</t>
  </si>
  <si>
    <t>Tl9ESVZfTElBQl9DVVJSRU5ULjk5OC4wNy8wMy8yMDI2Li4uVVNELkgBAAAA3rYBAAMAAAAAAM9YXiGbfN4IuceReKN83gg3Q0lRLk5ZU0U6SUJNLklRX0NIQU5HRV9JTlZFTlRPUlkuOTk4LjA3LzAzLzIwMjYuLi5VU0QuSAEAAADetgEAAgAAAAMzOTABCAAAAAUAAAABMQEAAAALLTE5MDQ4NjA3NDQDAAAAAzE2MAIAAAAEMjA5OQQAAAABMAcAAAAIMy83LzIwMjYIAAAACjEyLzMxLzIwMjMJAAAAATCkNochm3zeCGTYsHijfN4ILkNJUS5OWVNFOklCTS5JUV9OSV9OT1JNLjk5OC4wNy8wMy8yMDI2Li4uVVNELkgBAAAA3rYBAAIAAAAINTQwNi44NzUBCAAAAAUAAAABMQEAAAALLTE5MDQ4NjA3NDQDAAAAAzE2MAIAAAAENDM3OAQAAAABMAcAAAAIMy83LzIwMjYIAAAACjEyLzMxLzIwMjMJAAAAATAmQDAim3zeCMZvx3ijfN4INkNJUS5OWVNFOklCTS5JUV9FWFRSQV9BQ0NfSVRFTVMuOTk4LjA3LzAzLzIwMjYuLi5VU0QuSAEAAADetgEAAwAAAAAAU0lmI5t83ghpSMd4o3zeCDVDSVEuTllTRTpJQk0uSVFfQ0hBTkdFX0lOQ19UQVguOTk4LjA3LzAzLzIwMjYuLi5VU0QuSAEAAADetgEAAwAAAAAApDaHIZt83ggz5cF4o3zeCDhDSVEuTllTRTpJQk0uSVFfR1dfSU5UQU5fQU1PUlRfQ0YuOTk4LjA3LzAzLzIwMjYuLi5VU0QuSAEAAADetgEAAgAAAAQxNjI3AQgAAAAFAAAAATEBAAAACy0xOTA0ODYwNzQ0</t>
  </si>
  <si>
    <t>AwAAAAMxNjACAAAABDIxODIEAAAAATAHAAAACDMvNy8yMDI2CAAAAAoxMi8zMS8yMDIzCQAAAAEwsfiGIZt83gj9sqB4o3zeCDJDSVEuTllTRTpJQk0uSVFfSU5UX0VYUF9MVEQuOTk4LjA3LzAzLzIwMjYuLi5VU0QuSAEAAADetgEAAwAAAAAAJkAwIpt83gjmk7d4o3zeCDVDSVEuTllTRTpJQk0uSVFfUFJPVl9CQURfREVCVFMuOTk4LjA3LzAzLzIwMjYuLi5VU0QuSAEAAADetgEAAwAAAAAATRVmI5t83gjwkrt4o3zeCDFDSVEuTllTRTpJQk0uSVFfT0lMX0lNUEFJUi45OTguMDcvMDMvMjAyNi4uLlVTRC5IAQAAAN62AQADAAAAAACx+IYhm3zeCLzJpnijfN4IL0NJUS5OWVNFOklCTS5JUV9EQV9TVVBQTC45OTguMDcvMDMvMjAyNi4uLlVTRC5IAQAAAN62AQADAAAAAABNFWYjm3zeCIUxwHijfN4IMENJUS5OWVNFOklCTS5JUV9DSEFOR0VfQVIuOTk4LjA3LzAzLzIwMjYuLi5VU0QuSAEAAADetgEAAgAAAAM3MjUBCAAAAAUAAAABMQEAAAALLTE5MDQ4NjA3NDQDAAAAAzE2MAIAAAAEMjAxOAQAAAABMAcAAAAIMy83LzIwMjYIAAAACjEyLzMxLzIwMjMJAAAAATCkNochm3zeCICNxnijfN4IL0NJUS5OWVNFOklCTS5JUV9DRk9fQ1VSUkVOVF9MSUFCLjk5Ny4wNy8wMy8yMDI2AQAAAN62AQACAAAACDAuMzMxMjE3AQgAAAAFAAAAATEBAAAACy0xOTU4MjgxMDk2AwAAAAMxNjACAAAABDQxODUEAAAAATAH</t>
  </si>
  <si>
    <t>AAAACDMvNy8yMDI2CAAAAAoxMi8zMS8yMDIyCQAAAAEwhUTZH5t83gg1PZ94o3zeCC5DSVEuTllTRTpJQk0uSVFfTklfM1lSX0FOTl9DQUdSLjk5OC4wNy8wMy8yMDI2AQAAAN62AQACAAAABzEwLjMwMzMBCAAAAAUAAAABMQEAAAALLTE5MDQ4NjA3NDQDAAAAAzE2MAIAAAAENDIyNQQAAAABMAcAAAAIMy83LzIwMjYIAAAACjEyLzMxLzIwMjMJAAAAATCgptkfm3zeCMfJjHijfN4IGENJUS4uSVFfVEVWX0VCSVREQS4yMDAwLgUAAAAAAAAACAAAABQoSW52YWxpZCBJZGVudGlmaWVyKaWopcCZfN4IQ3D1/6J83ggYQ0lRLi5JUV9QRVJJT0REQVRFLjIwMDAuBQAAAAAAAAAIAAAAFChJbnZhbGlkIElkZW50aWZpZXIppailwJl83ghh6tuSo3zeCB9DSVEuLklRX1RPVEFMX1JFVi4xMDAwLi4uLlVTRC5IBQAAAAAAAAAIAAAAFChJbnZhbGlkIElkZW50aWZpZXIpfYGlwJl83ggjnNuSo3zeCB1DSVEuLklRX0NBU0hfQ09OVkVSU0lPTi4yMDAwLgUAAAAAAAAACAAAABQoSW52YWxpZCBJZGVudGlmaWVyKaWopcCZfN4ITsPbkqN83ggaQ0lRLi5JUV9HUk9TU19NQVJHSU4uMjAwMC4FAAAAAAAAAAgAAAAUKEludmFsaWQgSWRlbnRpZmllcimlqKXAmXzeCFAT3JKjfN4IHkNJUS4uSVFfRUJJVERBX0NBUEVYX0lOVC4yMDAwLgUAAAAAAAAACAAAABQoSW52YWxpZCBJZGVudGlmaWVyKaWopcCZfN4IYerbkqN83ggc</t>
  </si>
  <si>
    <t>Q0lRLi5JUV9EQVlTX1NBTEVTX09VVC4yMDAwLgUAAAAAAAAACAAAABQoSW52YWxpZCBJZGVudGlmaWVyKaWopcCZfN4ITsPbkqN83ggYQ0lRLi5JUV9QRVJJT0REQVRFLjEwMDAuBQAAAAAAAAAIAAAAFChJbnZhbGlkIElkZW50aWZpZXIppailwJl83ghh6tuSo3zeCCBDSVEuLklRX0RBWVNfSU5WRU5UT1JZX09VVC4yMDAwLgUAAAAAAAAACAAAABQoSW52YWxpZCBJZGVudGlmaWVyKX2BpcCZfN4ITsPbkqN83ggkQ0lRLi5JUV9DQVNIX1NUX0lOVkVTVC41MDAuLi5GLlVTRC5IBQAAAAAAAAAIAAAAFChJbnZhbGlkIElkZW50aWZpZXIppailwJl83ggjnNuSo3zeCBlDSVEuLklRX0dST1NTX01BUkdJTi45OTguBQAAAAAAAAAIAAAAFChJbnZhbGlkIElkZW50aWZpZXIppailwJl83giHKtySo3zeCBxDSVEuLklRX0VCSVREQS4yMDAwLi4uLlVTRC5IBQAAAAAAAAAIAAAAFChJbnZhbGlkIElkZW50aWZpZXIpfYGlwJl83ggjnNuSo3zeCBpDSVEuLklRX0NVUlJFTlRfUkFUSU8uNTAwLgUAAAAAAAAACAAAABQoSW52YWxpZCBJZGVudGlmaWVyKaWopcCZfN4IYerbkqN83ggXQ0lRLi5JUV9OSV9NQVJHSU4uMTAwMC4FAAAAAAAAAAgAAAAUKEludmFsaWQgSWRlbnRpZmllcimlqKXAmXzeCGHq25KjfN4IGkNJUS4uSVFfUEVfRVhDTF9GV0QuMTAwMDIuBQAAAAAAAAAIAAAAFChJbnZhbGlkIElkZW50aWZpZXIp</t>
  </si>
  <si>
    <t>pailwJl83giHKtySo3zeCBZDSVEuLklRX05JX01BUkdJTi45OTguBQAAAAAAAAAIAAAAFChJbnZhbGlkIElkZW50aWZpZXIpfYGlwJl83ghh6tuSo3zeCCRDSVEuLklRX1RPVEFMX1JFVl8zWVJfQU5OX0NBR1IuMjAwMC4FAAAAAAAAAAgAAAAUKEludmFsaWQgSWRlbnRpZmllcimlqKXAmXzeCGHq25KjfN4IIENJUS4uSVFfRVBTXzFZUl9BTk5fR1JPV1RILjIwMDAuBQAAAAAAAAAIAAAAFChJbnZhbGlkIElkZW50aWZpZXIppailwJl83ghQE9ySo3zeCBpDSVEuLklRX0VCSVREQV9NQVJHSU4uOTk5LgUAAAAAAAAACAAAABQoSW52YWxpZCBJZGVudGlmaWVyKX2BpcCZfN4IYerbkqN83gghQ0lRLi5JUV9FQklUREFfM1lSX0FOTl9DQUdSLjIwMDAuBQAAAAAAAAAIAAAAFChJbnZhbGlkIElkZW50aWZpZXIppailwJl83ghOw9uSo3zeCB1DSVEuLklRX05FVF9ERUJUX0VCSVREQS4yMDAwLgUAAAAAAAAACAAAABQoSW52YWxpZCBJZGVudGlmaWVyKaWopcCZfN4IYerbkqN83gghQ0lRLi5JUV9FQklUREFfNVlSX0FOTl9DQUdSLjIwMDAuBQAAAAAAAAAIAAAAFChJbnZhbGlkIElkZW50aWZpZXIppailwJl83ghOw9uSo3zeCBZDSVEuLklRX0FSX1RVUk5TLjIwMDAuBQAAAAAAAAAIAAAAFChJbnZhbGlkIElkZW50aWZpZXIppailwJl83giHKtySo3zeCCJDSVEuLklRX1JFVkVOVUVfRVNULjEwMDAxLi4uLlVT</t>
  </si>
  <si>
    <t>RC5IBQAAAAAAAAAIAAAAFChJbnZhbGlkIElkZW50aWZpZXIppailwJl83ggjnNuSo3zeCB1DSVEuLklRX1RFVl9FQklUREFfRldELjEwMDAxLgUAAAAAAAAACAAAABQoSW52YWxpZCBJZGVudGlmaWVyKaWopcCZfN4ITsPbkqN83ggbQ0lRLi5JUV9URVZfVE9UQUxfUkVWLjIwMDAuBQAAAAAAAAAIAAAAFChJbnZhbGlkIElkZW50aWZpZXIppailwJl83ghDcPX/onzeCBhDSVEuLklRX0VCSVREQV9JTlQuMjAwMC4FAAAAAAAAAAgAAAAUKEludmFsaWQgSWRlbnRpZmllcimlqKXAmXzeCFAT3JKjfN4IH0NJUS4uSVFfVE9UQUxfREVCVF9DQVBJVEFMLjUwMC4FAAAAAAAAAAgAAAAUKEludmFsaWQgSWRlbnRpZmllcimlqKXAmXzeCGHq25KjfN4IJENJUS4uSVFfRElMVVRfRVBTX0VYQ0wuMTAwMC4uLi5VU0QuSAUAAAAAAAAACAAAABQoSW52YWxpZCBJZGVudGlmaWVyKaWopcCZfN4II5zbkqN83ggbQ0lRLi5JUV9FQklUREFfTUFSR0lOLjEwMDAuBQAAAAAAAAAIAAAAFChJbnZhbGlkIElkZW50aWZpZXIppailwJl83ghQE9ySo3zeCCBDSVEuLklRX1RPVEFMX0RFQlQuNTAwLi4uRi5VU0QuSAUAAAAAAAAACAAAABQoSW52YWxpZCBJZGVudGlmaWVyKaWopcCZfN4II5zbkqN83ggkQ0lRLi5JUV9UT1RBTF9SRVZfNVlSX0FOTl9DQUdSLjIwMDAuBQAAAAAAAAAIAAAAFChJbnZhbGlkIElkZW50aWZpZXIppail</t>
  </si>
  <si>
    <t>wJl83ghh6tuSo3zeCCZDSVEuLklRX1RPVEFMX1JFVl8xWVJfQU5OX0dST1dUSC4yMDAwLgUAAAAAAAAACAAAABQoSW52YWxpZCBJZGVudGlmaWVyKX2BpcCZfN4ITsPbkqN83ggWQ0lRLi5JUV9OSV9NQVJHSU4uOTk5LgUAAAAAAAAACAAAABQoSW52YWxpZCBJZGVudGlmaWVyKaWopcCZfN4IYerbkqN83ggfQ0lRLi5JUV9GSVhFRF9BU1NFVF9UVVJOUy4yMDAwLgUAAAAAAAAACAAAABQoSW52YWxpZCBJZGVudGlmaWVyKaWopcCZfN4ITsPbkqN83ggbQ0lRLi5JUV9FQklUREFfTUFSR0lOLjIwMDAuBQAAAAAAAAAIAAAAFChJbnZhbGlkIElkZW50aWZpZXIppailwJl83ghh6tuSo3zeCBpDSVEuLklRX1NIQVJFU09VVFNUQU5ESU5HLgUAAAAAAAAACAAAABQoSW52YWxpZCBJZGVudGlmaWVyKaWopcCZfN4ITsPbkqN83ggZQ0lRLi5JUV9BU1NFVF9UVVJOUy4yMDAwLgUAAAAAAAAACAAAABQoSW52YWxpZCBJZGVudGlmaWVyKaWopcCZfN4ITsPbkqN83gghQ0lRLi5JUV9FQklUREFfRVNULjEwMDAxLi4uLlVTRC5IBQAAAAAAAAAIAAAAFChJbnZhbGlkIElkZW50aWZpZXIppailwJl83ghOw9uSo3zeCCFDSVEuLklRX0VCSVREQV9FU1QuMTAwMDIuLi4uVVNELkgFAAAAAAAAAAgAAAAUKEludmFsaWQgSWRlbnRpZmllcimlqKXAmXzeCCR125KjfN4IG0NJUS4uSVFfUkVUVVJOX0VRVUlUWS4yMDAwLgUAAAAA</t>
  </si>
  <si>
    <t>AAAACAAAABQoSW52YWxpZCBJZGVudGlmaWVyKaWopcCZfN4IUBPckqN83ggmQ0lRLi5JUV9UT1RBTF9SRVZfMVlSX0FOTl9HUk9XVEguMTAwMC4FAAAAAAAAAAgAAAAUKEludmFsaWQgSWRlbnRpZmllcimlqKXAmXzeCGHq25KjfN4IHUNJUS4uSVFfVEVWX0VCSVREQV9GV0QuMTAwMDIuBQAAAAAAAAAIAAAAFChJbnZhbGlkIElkZW50aWZpZXIppailwJl83ghOw9uSo3zeCB5DSVEuLklRX0VQU19FU1QuMTAwMDIuLi4uVVNELkgFAAAAAAAAAAgAAAAUKEludmFsaWQgSWRlbnRpZmllcimlqKXAmXzeCE7D25KjfN4IH0NJUS4uSVFfVE9UQUxfREVCVF9FQklUREEuMjAwMC4FAAAAAAAAAAgAAAAUKEludmFsaWQgSWRlbnRpZmllcil9gaXAmXzeCIcq3JKjfN4IJUNJUS4uSVFfUkVUVVJOX0lOVkVTVEVEX0NBUElUQUwuMjAwMC4FAAAAAAAAAAgAAAAUKEludmFsaWQgSWRlbnRpZmllcimlqKXAmXzeCGHq25KjfN4IF0NJUS4uSVFfTklfTUFSR0lOLjIwMDAuBQAAAAAAAAAIAAAAFChJbnZhbGlkIElkZW50aWZpZXIppailwJl83ghh6tuSo3zeCBZDSVEuLklRX1lFQVJMT1cuLlVTRC5IBQAAAAAAAAAIAAAAFChJbnZhbGlkIElkZW50aWZpZXIppailwJl83ggjnNuSo3zeCCNDSVEuLklRX0VCSVREQV8xWVJfQU5OX0dST1dUSC4xMDAwLgUAAAAAAAAACAAAABQoSW52YWxpZCBJZGVudGlmaWVyKaWopcCZfN4I</t>
  </si>
  <si>
    <t>TsPbkqN83gghQ0lRLi5JUV9QUkVGX0VRVUlUWS41MDAuLi5GLlVTRC5IBQAAAAAAAAAIAAAAFChJbnZhbGlkIElkZW50aWZpZXIppailwJl83ggjnNuSo3zeCBpDSVEuLklRX0dST1NTX01BUkdJTi4xMDAwLgUAAAAAAAAACAAAABQoSW52YWxpZCBJZGVudGlmaWVyKaWopcCZfN4IhyrckqN83gggQ0lRLi5JUV9FUFNfMVlSX0FOTl9HUk9XVEguMTAwMC4FAAAAAAAAAAgAAAAUKEludmFsaWQgSWRlbnRpZmllcimlqKXAmXzeCIcq3JKjfN4IHkNJUS4uSVFfRVBTX0VTVC4xMDAwMS4uLi5VU0QuSAUAAAAAAAAACAAAABQoSW52YWxpZCBJZGVudGlmaWVyKaWopcCZfN4II5zbkqN83ggdQ0lRLi5JUV9JTlZFTlRPUllfVFVSTlMuMjAwMC4FAAAAAAAAAAgAAAAUKEludmFsaWQgSWRlbnRpZmllcimlqKXAmXzeCIcq3JKjfN4IGUNJUS4uSVFfR1JPU1NfTUFSR0lOLjk5OS4FAAAAAAAAAAgAAAAUKEludmFsaWQgSWRlbnRpZmllcimlqKXAmXzeCFAT3JKjfN4IFENJUS4uSVFfQ09NUEFOWV9OQU1FBQAAAAAAAAAIAAAAFChJbnZhbGlkIElkZW50aWZpZXIppailwJl83gio4YN4o3zeCB9DSVEuLklRX1RPVEFMX1JFVi4yMDAwLi4uLlVTRC5IBQAAAAAAAAAIAAAAFChJbnZhbGlkIElkZW50aWZpZXIppailwJl83ggjnNuSo3zeCBxDSVEuLklRX0xBU1RTQUxFUFJJQ0UuLlVTRC5IBQAAAAAAAAAIAAAAFChJbnZh</t>
  </si>
  <si>
    <t>bGlkIElkZW50aWZpZXIppailwJl83ggjnNuSo3zeCB5DSVEuLklRX1RPVEFMX0RFQlRfRVFVSVRZLjUwMC4FAAAAAAAAAAgAAAAUKEludmFsaWQgSWRlbnRpZmllcimlqKXAmXzeCFAT3JKjfN4IHkNJUS4uSVFfRVBTXzNZUl9BTk5fQ0FHUi4yMDAwLgUAAAAAAAAACAAAABQoSW52YWxpZCBJZGVudGlmaWVyKaWopcCZfN4IhyrckqN83ggaQ0lRLi5JUV9QRV9FWENMX0ZXRC4xMDAwMS4FAAAAAAAAAAgAAAAUKEludmFsaWQgSWRlbnRpZmllcimlqKXAmXzeCE7D25KjfN4II0NJUS4uSVFfRUJJVERBXzFZUl9BTk5fR1JPV1RILjIwMDAuBQAAAAAAAAAIAAAAFChJbnZhbGlkIElkZW50aWZpZXIppailwJl83giHKtySo3zeCCRDSVEuLklRX0RJTFVUX0VQU19FWENMLjIwMDAuLi4uVVNELkgFAAAAAAAAAAgAAAAUKEludmFsaWQgSWRlbnRpZmllcimlqKXAmXzeCCOc25KjfN4IF0NJUS4uSVFfWUVBUkhJR0guLlVTRC5IBQAAAAAAAAAIAAAAFChJbnZhbGlkIElkZW50aWZpZXIppailwJl83ggjnNuSo3zeCBVDSVEuLklRX1BFX0VYQ0wuMjAwMC4FAAAAAAAAAAgAAAAUKEludmFsaWQgSWRlbnRpZmllcimlqKXAmXzeCENw9f+ifN4IIkNJUS4uSVFfUkVWRU5VRV9FU1QuMTAwMDIuLi4uVVNELkgFAAAAAAAAAAgAAAAUKEludmFsaWQgSWRlbnRpZmllcil9gaXAmXzeCCOc25KjfN4IEkNJUS4uSVFfUFRCVi4y</t>
  </si>
  <si>
    <t>3gja3msvonzeCClDSVEuTllTRTpJQk0uSVFfQ0FTSF9JTlZFU1QuMjAwMC4uLi5VU0QuSAEAAADetgEAAgAAAAYtMTAzMDIBCAAAAAUAAAABMQEAAAALLTE5MDQ4NjA2NTcDAAAAAzE2MAIAAAAEMjAwNQQAAAABMAcAAAAIMy83LzIwMjYIAAAACjEyLzMxLzIwMjUJAAAAATDYoBHAmXzeCHZqYi+ifN4ILENJUS5OWVNFOklCTS5JUV9MT0FOU19GT1JfU0FMRS4yMDAwLi4uLlVTRC5IAQAAAN62AQADAAAAAADYoBHAmXzeCE08dS+ifN4IJUNJUS5OWVNFOklCTS5JUV9SVUFfTkVULjIwMDAuLi4uVVNELkgBAAAA3rYBAAMAAAAAANigEcCZfN4I1eRiL6J83ggxQ0lRLk5ZU0U6SUJNLklRX1NBTEVfUkVBTF9FU1RBVEVfQ0YuMjAwMC4uLi5VU0QuSAEAAADetgEAAwAAAAAA2KARwJl83ggtVGYvonzeCCxDSVEuTllTRTpJQk0uSVFfT1RIRVJfQ0FfU1VQUEwuMjAwMC4uLi5VU0QuSAEAAADetgEAAgAAAAQxMzE2AQgAAAAFAAAAATEBAAAACy0xOTA0ODYwNjU3AwAAAAMxNjACAAAABDEwNTUEAAAAATAHAAAACDMvNy8yMDI2CAAAAAoxMi8zMS8yMDI1CQAAAAEw2KARwJl83gh0xH4vonzeCClDSVEuTllTRTpJQk0uSVFfUFJFRl9JU1NVRUQuMjAwMC4uLi5VU0QuSAEAAADetgEAAwAAAAAA2KARwJl83gh40V8vonzeCCVDSVEuTllTRTpJQk0uSVFfU1RfREVCVC4yMDAwLi4uLlVTRC5IAQAAAN62AQADAAAAAADY</t>
  </si>
  <si>
    <t>oBHAmXzeCKLbcy+ifN4IJkNJUS5OWVNFOklCTS5JUV9UUkVBU1VSWS4yMDAwLi4uLlVTRC5IAQAAAN62AQACAAAABy0xNzA2MDUBCAAAAAUAAAABMQEAAAALLTE5MDQ4NjA2NTcDAAAAAzE2MAIAAAAEMTI0OAQAAAABMAcAAAAIMy83LzIwMjYIAAAACjEyLzMxLzIwMjUJAAAAATDYoBHAmXzeCPQCdC+ifN4IKENJUS5OWVNFOklCTS5JUV9PSUxfSU1QQUlSLjIwMDAuLi4uVVNELkgBAAAA3rYBAAMAAAAAANigEcCZfN4IuFZiL6J83ggqQ0lRLk5ZU0U6SUJNLklRX09USEVSX1JFQ0VJVi4yMDAwLi4uLlVTRC5IAQAAAN62AQACAAAABDEwNTIBCAAAAAUAAAABMQEAAAALLTE5MDQ4NjA2NTcDAAAAAzE2MAIAAAAEMTIwNgQAAAABMAcAAAAIMy83LzIwMjYIAAAACjEyLzMxLzIwMjUJAAAAATDYoBHAmXzeCCbNZy+ifN4IMkNJUS5OWVNFOklCTS5JUV9ERVJJVkFUSVZFX0FTU0VUU19MVC4yMDAwLi4uLlVTRC5IAQAAAN62AQACAAAAAzM2MQEIAAAABQAAAAExAQAAAAstMTkwNDg2MDY1NwMAAAADMTYwAgAAAAQxMTEwBAAAAAEwBwAAAAgzLzcvMjAyNggAAAAKMTIvMzEvMjAyNQkAAAABMNigEcCZfN4Iqih3L6J83gglQ0lRLk5ZU0U6SUJNLklRX0xUX0RFQlQuMjAwMC4uLi5VU0QuSAEAAADetgEAAgAAAAU1Mzk2MgEIAAAABQAAAAExAQAAAAstMTkwNDg2MDY1NwMAAAADMTYwAgAAAAQxMDQ5BAAAAAEwBwAA</t>
  </si>
  <si>
    <t>AAgzLzcvMjAyNggAAAAKMTIvMzEvMjAyNQkAAAABMNigEcCZfN4ISsNpL6J83gg9Q0lRLk5ZU0U6SUJNLklRX0ZBSVJfVkFMVUVfQ0hBTkdFX0lOQ0xfRUFSTklOR1MuMjAwMC4uLi5VU0QuSAEAAADetgEAAwAAAAAA2KARwJl83giXo4EvonzeCDdDSVEuTllTRTpJQk0uSVFfREVSSVZBVElWRV9BU1NFVFNfQ1VSUkVOVC4yMDAwLi4uLlVTRC5IAQAAAN62AQACAAAAAzIzMgEIAAAABQAAAAExAQAAAAstMTkwNDg2MDY1NwMAAAADMTYwAgAAAAQxMTA5BAAAAAEwBwAAAAgzLzcvMjAyNggAAAAKMTIvMzEvMjAyNQkAAAABMNigEcCZfN4IdWaAL6J83ggpQ0lRLk5ZU0U6SUJNLklRX0VCSVRfMVlSX0FOTl9HUk9XVEguMjAwMC4BAAAA3rYBAAIAAAAHMjguNDAyMQEIAAAABQAAAAExAQAAAAstMTkwNDg2MDY1NwMAAAADMTYwAgAAAAQ0MTk3BAAAAAEwBwAAAAgzLzcvMjAyNggAAAAKMTIvMzEvMjAyNQkAAAABMNigEcCZfN4IGooxL6J83ggeQ0lRLk5ZU0U6SUJNLklRX0VCSVRfSU5ULjIwMDAuAQAAAN62AQACAAAABzYuNDk1MDkBCAAAAAUAAAABMQEAAAALLTE5MDQ4NjA2NTcDAAAAAzE2MAIAAAAENDE4OQQAAAABMAcAAAAIMy83LzIwMjYIAAAACjEyLzMxLzIwMjUJAAAAATDYoBHAmXzeCDD+LS+ifN4IJUNJUS5OWVNFOklCTS5JUV9HUF8zWVJfQU5OX0NBR1IuMjAwMC4BAAAA3rYBAAIAAAAGNi4zMjk0</t>
  </si>
  <si>
    <t>Ul9JTkNPTUUuMjAwMC4uLi5VU0QuSAEAAADetgEAAwAAAAAA2KARwJl83ghHSF8vonzeCCdDSVEuTllTRTpJQk0uSVFfU0dBX1NVUFBMLjIwMDAuLi4uVVNELkgBAAAA3rYBAAIAAAAFMTkzODABCAAAAAUAAAABMQEAAAALLTE5MDQ4NjA2NTcDAAAAAzE2MAIAAAADMTAyBAAAAAEwBwAAAAgzLzcvMjAyNggAAAAKMTIvMzEvMjAyNQkAAAABMNigEcCZfN4IDe1UL6J83ggoQ0lRLk5ZU0U6SUJNLklRX05JX0NPTVBBTlkuMjAwMC4uLi5VU0QuSAEAAADetgEAAgAAAAUxMDU5MwEIAAAABQAAAAExAQAAAAstMTkwNDg2MDY1NwMAAAADMTYwAgAAAAU0MTU3MQQAAAABMAcAAAAIMy83LzIwMjYIAAAACjEyLzMxLzIwMjUJAAAAATDYoBHAmXzeCOi2Ri+ifN4IMkNJUS5OWVNFOklCTS5JUV9ERUZFUlJFRF9UQVhFU19UT1RBTC4yMDAwLi4uLlVTRC5IAQAAAN62AQACAAAABC05NTcBCAAAAAUAAAABMQEAAAALLTE5MDQ4NjA2NTcDAAAAAzE2MAIAAAAFMzUzODUEAAAAATAHAAAACDMvNy8yMDI2CAAAAAoxMi8zMS8yMDI1CQAAAAEw2KARwJl83ggVT2gvonzeCChDSVEuTllTRTpJQk0uSVFfTkVUX0NIQU5HRS4yMDAwLi4uLlVTRC5IAQAAAN62AQACAAAABC01MjABCAAAAAUAAAABMQEAAAALLTE5MDQ4NjA2NTcDAAAAAzE2MAIAAAAEMjA5MwQAAAABMAcAAAAIMy83LzIwMjYIAAAACjEyLzMxLzIwMjUJAAAAATDY</t>
  </si>
  <si>
    <t>oBHAmXzeCPCeVC+ifN4ILENJUS5OWVNFOklCTS5JUV9TUEVDSUFMX0RJVl9DRi4yMDAwLi4uLlVTRC5IAQAAAN62AQADAAAAAADYoBHAmXzeCK7mXS+ifN4IMUNJUS5OWVNFOklCTS5JUV9HQUlOX0JBUkdBSU5fQUNRX0NGLjIwMDAuLi4uVVNELkgBAAAA3rYBAAMAAAAAANigEcCZfN4IBE5pL6J83gg2Q0lRLk5ZU0U6SUJNLklRX0lNUFVUX09QRVJfTEVBU0VfSU5UX0VYUC4yMDAwLi4uLlVTRC5IAQAAAN62AQACAAAACjMyOS44OTg1MjgBCAAAAAUAAAABMQEAAAALLTE5MDQ4NjA2NTcDAAAAAzE2MAIAAAAFMjE2NzIEAAAAATAHAAAACDMvNy8yMDI2CAAAAAoxMi8zMS8yMDI1CQAAAAEw2KARwJl83gg/DF0vonzeCCxDSVEuTllTRTpJQk0uSVFfTFRfREVCVF9JU1NVRUQuMjAwMC4uLi5VU0QuSAEAAADetgEAAgAAAAQ4MzkxAQgAAAAFAAAAATEBAAAACy0xOTA0ODYwNjU3AwAAAAMxNjACAAAABDIwMzQEAAAAATAHAAAACDMvNy8yMDI2CAAAAAoxMi8zMS8yMDI1CQAAAAEw2KARwJl83giygV0vonzeCCBDSVEuTllTRTpJQk0uSVFfQUUuMjAwMC4uLi5VU0QuSAEAAADetgEAAgAAAAQ3OTc2AQgAAAAFAAAAATEBAAAACy0xOTA0ODYwNjU3AwAAAAMxNjACAAAABDEwMTYEAAAAATAHAAAACDMvNy8yMDI2CAAAAAoxMi8zMS8yMDI1CQAAAAEw2KARwJl83ggvolcvonzeCDdDSVEuTllTRTpJQk0uSVFfR1df</t>
  </si>
  <si>
    <t>SU5UQU5fQU1PUlRfUEFSVElBTF9DRi4yMDAwLi4uLlVTRC5IAQAAAN62AQADAAAAAADYoBHAmXzeCMXuby+ifN4IMkNJUS5OWVNFOklCTS5JUV9GSU5fRElWX0xJQUJfQ1VSUkVOVC4yMDAwLi4uLlVTRC5IAQAAAN62AQADAAAAAADYoBHAmXzeCLcYfy+ifN4IIkNJUS5OWVNFOklCTS5JUV9BUElDLjIwMDAuLi4uVVNELkgBAAAA3rYBAAMAAAAAANigEcCZfN4I4dtuL6J83ggjQ0lRLk5ZU0U6SUJNLklRX05JX0NGLjIwMDAuLi4uVVNELkgBAAAA3rYBAAIAAAAFMTA1OTMBCAAAAAUAAAABMQEAAAALLTE5MDQ4NjA2NTcDAAAAAzE2MAIAAAAEMjE1MAQAAAABMAcAAAAIMy83LzIwMjYIAAAACjEyLzMxLzIwMjUJAAAAATDYoBHAmXzeCBtzSS+ifN4INENJUS5OWVNFOklCTS5JUV9GSU5fRElWX0FTU0VUU19DVVJSRU5ULjIwMDAuLi4uVVNELkgBAAAA3rYBAAIAAAAEMTEzMQEIAAAABQAAAAExAQAAAAstMTkwNDg2MDY1NwMAAAADMTYwAgAAAAQxMDI5BAAAAAEwBwAAAAgzLzcvMjAyNggAAAAKMTIvMzEvMjAyNQkAAAABMNigEcCZfN4ICqNsL6J83ggnQ0lRLk5ZU0U6SUJNLklRX0lOVEFOX05FVC4yMDAwLi4uLlVTRC5IAQAAAN62AQACAAAABTExMzkxAQgAAAAFAAAAATEBAAAACy0xOTA0ODYwNjU3AwAAAAMxNjACAAAABTQ4OTYyBAAAAAEwBwAAAAgzLzcvMjAyNggAAAAKMTIvMzEvMjAyNQkAAAABMNig</t>
  </si>
  <si>
    <t>AQgAAAAFAAAAATEBAAAACy0xOTA0ODYwNjU3AwAAAAMxNjACAAAAATgEAAAAATAHAAAACDMvNy8yMDI2CAAAAAoxMi8zMS8yMDI1CQAAAAEwqHBmI5t83ggVMMF4o3zeCC1DSVEuTllTRTpJQk0uSVFfRUJJVEEuMjAwMC4wNy8wMy8yMDI2Li4uVVNELkgBAAAA3rYBAAIAAAAFMTQ3MzQBCAAAAAUAAAABMQEAAAALLTE5MDQ4NjA2NTcDAAAAAzE2MAIAAAAGMTAwNjg5BAAAAAEwBwAAAAgzLzcvMjAyNggAAAAKMTIvMzEvMjAyNQkAAAABMJDxLyKbfN4I5pO3eKN83ggrQ0lRLk5ZU0U6SUJNLklRX1JFVi4yMDAwLjA3LzAzLzIwMjYuLi5VU0QuSAEAAADetgEAAgAAAAU2Njc5OQEIAAAABQAAAAExAQAAAAstMTkwNDg2MDY1NwMAAAADMTYwAgAAAAMxMTIEAAAAATAHAAAACDMvNy8yMDI2CAAAAAoxMi8zMS8yMDI1CQAAAAEwTRVmI5t83giMtMZ4o3zeCDRDSVEuTllTRTpJQk0uSVFfTEVHQUxfU0VUVExFLjIwMDAuMDcvMDMvMjAyNi4uLlVTRC5IAQAAAN62AQADAAAAAABTSWYjm3zeCEJiv3ijfN4ILENJUS5OWVNFOklCTS5JUV9JUFJELjIwMDAuMDcvMDMvMjAyNi4uLlVTRC5IAQAAAN62AQADAAAAAABTSWYjm3zeCLj5uXijfN4INUNJUS5OWVNFOklCTS5JUV9QUkVfT1BFTl9DT1NULjIwMDAuMDcvMDMvMjAyNi4uLlVTRC5IAQAAAN62AQADAAAAAABNFWYjm3zeCPCSu3ijfN4IPENJUS5OWVNFOklCTS5J</t>
  </si>
  <si>
    <t>UV9ERUZfVEFYX0xJQUJfQ1VSUkVOVC4yMDAwLjA3LzAzLzIwMjYuLi5VU0QuSAEAAADetgEAAwAAAAAAz1heIZt83gjNJIZ4o3zeCDxDSVEuTllTRTpJQk0uSVFfTkVHQVRJVkVfR1dfQU1PUlRfQVQuMjAwMC4wNy8wMy8yMDI2Li4uVVNELkgBAAAA3rYBAAMAAAAAACSOMCKbfN4I6LrAeKN83gg4Q0lRLk5ZU0U6SUJNLklRX0lOVF9FWFBfSU5DTF9DQVAuMjAwMC4wNy8wMy8yMDI2Li4uVVNELkgBAAAA3rYBAAIAAAAEMTkzOQEIAAAABQAAAAExAQAAAAstMTkwNDg2MDY1NwMAAAADMTYwAgAAAAUyMTg2MQQAAAABMAcAAAAIMy83LzIwMjYIAAAACjEyLzMxLzIwMjUJAAAAATAmQDAim3zeCC1cwXijfN4INUNJUS5OWVNFOklCTS5JUV9DT01NT05fSVNTVUVELjIwMDAuMDcvMDMvMjAyNi4uLlVTRC5IAQAAAN62AQACAAAAAzcxMAEIAAAABQAAAAExAQAAAAstMTkwNDg2MDY1NwMAAAADMTYwAgAAAAQyMTY5BAAAAAEwBwAAAAgzLzcvMjAyNggAAAAKMTIvMzEvMjAyNQkAAAABMKQ2hyGbfN4IDtKpeKN83gg6Q0lRLk5ZU0U6SUJNLklRX1VORUFSTl9SRVZfQ1VSUkVOVC4yMDAwLjA3LzAzLzIwMjYuLi5VU0QuSAEAAADetgEAAgAAAAUxNjEwMQEIAAAABQAAAAExAQAAAAstMTkwNDg2MDY1NwMAAAADMTYwAgAAAAQxMDc0BAAAAAEwBwAAAAgzLzcvMjAyNggAAAAKMTIvMzEvMjAyNQkAAAABMM9YXiGbfN4I</t>
  </si>
  <si>
    <t>UlKQeKN83gg+Q0lRLk5ZU0U6SUJNLklRX0RFRl9UQVhfQVNTRVRTX0NVUlJFTlQuMjAwMC4wNy8wMy8yMDI2Li4uVVNELkgBAAAA3rYBAAMAAAAAAPsdXiGbfN4IHVm3eKN83gg5Q0lRLk5ZU0U6SUJNLklRX0NBU0hfVEFYRVNfSU5WRVNULjIwMDAuMDcvMDMvMjAyNi4uLlVTRC5IAQAAAN62AQADAAAAAADm9l0hm3zeCBfbpHijfN4IO0NJUS5OWVNFOklCTS5JUV9EQV9TVVBQTF9QQVJUSUFMX0NGLjIwMDAuMDcvMDMvMjAyNi4uLlVTRC5IAQAAAN62AQADAAAAAADwXYchm3zeCOqQm3ijfN4INUNJUS5OWVNFOklCTS5JUV9PVEhFUl9MSUFCX0xULjIwMDAuMDcvMDMvMjAyNi4uLlVTRC5IAQAAAN62AQACAAAABDkwMjgBCAAAAAUAAAABMQEAAAALLTE5MDQ4NjA2NTcDAAAAAzE2MAIAAAAEMTA2MgQAAAABMAcAAAAIMy83LzIwMjYIAAAACjEyLzMxLzIwMjUJAAAAATDMAlohm3zeCKr2hXijfN4IOkNJUS5OWVNFOklCTS5JUV9DQVNIX0lOVEVSRVNUX09QRVIuMjAwMC4wNy8wMy8yMDI2Li4uVVNELkgBAAAA3rYBAAMAAAAAAOb2XSGbfN4I6pCbeKN83gg7Q0lRLk5ZU0U6SUJNLklRX0NVUlJFTlRfUE9SVF9MRUFTRVMuMjAwMC4wNy8wMy8yMDI2Li4uVVNELkgBAAAA3rYBAAIAAAAEMTA3OQEIAAAABQAAAAExAQAAAAstMTkwNDg2MDY1NwMAAAADMTYwAgAAAAQxMDkwBAAAAAEwBwAAAAgzLzcvMjAyNggA</t>
  </si>
  <si>
    <t>AAAKMTIvMzEvMjAyNQkAAAABMM9YXiGbfN4IJhafeKN83gg7Q0lRLk5ZU0U6SUJNLklRX0FEX0VYQ0xfT1BFUl9MRUFTRVMuMjAwMC4wNy8wMy8yMDI2Li4uVVNELkgBAAAA3rYBAAIAAAAGLTExOTc1AQgAAAAFAAAAATEBAAAACy0xOTA0ODYwNjU3AwAAAAMxNjACAAAABTQ4OTc1BAAAAAEwBwAAAAgzLzcvMjAyNggAAAAKMTIvMzEvMjAyNQkAAAABMMwCWiGbfN4IqvaFeKN83ggtQ0lRLk5ZU0U6SUJNLklRX0RPX0NGLjIwMDAuMDcvMDMvMjAyNi4uLlVTRC5IAQAAAN62AQADAAAAAADTH4chm3zeCPS3m3ijfN4IOENJUS5OWVNFOklCTS5JUV9GSU5fRElWX0xPQU5TX0xULjIwMDAuMDcvMDMvMjAyNi4uLlVTRC5IAQAAAN62AQACAAAABDc3MDgBCAAAAAUAAAABMQEAAAALLTE5MDQ4NjA2NTcDAAAAAzE2MAIAAAAEMTAzMwQAAAABMAcAAAAIMy83LzIwMjYIAAAACjEyLzMxLzIwMjUJAAAAATDPWF4hm3zeCN4um3ijfN4IQUNJUS5OWVNFOklCTS5JUV9SVUFfT1BFUkFUSU5HX0xFQVNFX0dST1NTLjIwMDAuMDcvMDMvMjAyNi4uLlVTRC5IAQAAAN62AQACAAAABDMxMjkBCAAAAAUAAAABMQEAAAALLTE5MDQ4NjA2NTcDAAAAAzE2MAIAAAAFNDgzNzcEAAAAATAHAAAACDMvNy8yMDI2CAAAAAoxMi8zMS8yMDI1CQAAAAEwzAJaIZt83giq9oV4o3zeCDpDSVEuTllTRTpJQk0uSVFfREVCVF9FUVVJVl9ORVRf</t>
  </si>
  <si>
    <t>UEJPLjIwMDAuMDcvMDMvMjAyNi4uLlVTRC5IAQAAAN62AQACAAAABC00NzQBCAAAAAUAAAABMQEAAAALLTE5MDQ4NjA2NTcDAAAAAzE2MAIAAAAFMjE2NzkEAAAAATAHAAAACDMvNy8yMDI2CAAAAAoxMi8zMS8yMDI1CQAAAAEwXsoDIZt83ghJ8ot4o3zeCDlDSVEuTllTRTpJQk0uSVFfREVGX1RBWF9BU1NFVFNfTFQuMjAwMC4wNy8wMy8yMDI2Li4uVVNELkgBAAAA3rYBAAIAAAAEODYxMAEIAAAABQAAAAExAQAAAAstMTkwNDg2MDY1NwMAAAADMTYwAgAAAAQxMDI2BAAAAAEwBwAAAAgzLzcvMjAyNggAAAAKMTIvMzEvMjAyNQkAAAABMM9YXiGbfN4IoSudeKN83ggvQ0lRLk5ZU0U6SUJNLklRX0xUX0RFQlRfQ0FQSVRBTC4yMDAwLjA3LzAzLzIwMjYBAAAA3rYBAAIAAAAHNTguOTQ2MgEIAAAABQAAAAExAQAAAAstMTkwNDg2MDY1NwMAAAADMTYwAgAAAAQ0MTg3BAAAAAEwBwAAAAgzLzcvMjAyNggAAAAKMTIvMzEvMjAyNQkAAAABMM1r2R+bfN4I+h6FeKN83gg6Q0lRLk5ZU0U6SUJNLklRX1RPVEFMX1JFVl9FTVBMT1lFRS4yMDAwLjA3LzAzLzIwMjYuLi5VU0QuSAEAAADetgEAAgAAAAcyNTUuNTI0AQgAAAAFAAAAATEBAAAACy0xOTA0ODYwNjU3AwAAAAMxNjACAAAABDQxMjMEAAAAATAHAAAACDMvNy8yMDI2CAAAAAoxMi8zMS8yMDI1CQAAAAEwzWvZH5t83gh1oot4o3zeCC1DSVEuTllTRTpJQk0u</t>
  </si>
  <si>
    <t>Ny8yMDI2CAAAAAoxMi8zMS8yMDI1CQAAAAEwqHBmI5t83ggCJrZ4o3zeCC9DSVEuTllTRTpJQk0uSVFfUEVSSU9ETEVOR1RIX0lTLjIwMDAuMDcvMDMvMjAyNgEAAADetgEAAQAAAAIxMgCocGYjm3zeCPfKw3ijfN4IO0NJUS5OWVNFOklCTS5JUV9PVEhFUl9VTlVTVUFMX1NVUFBMLjIwMDAuMDcvMDMvMjAyNi4uLlVTRC5IAQAAAN62AQADAAAAAABTSWYjm3zeCJL/x3ijfN4ILENJUS5OWVNFOklCTS5JUV9DQUxDX1RZUEVfSVMuMjAwMC4wNy8wMy8yMDI2AQAAAN62AQADAAAAA1JFUAAdZzAim3zeCGUosXijfN4ILENJUS5OWVNFOklCTS5JUV9CQVNJQ19XRUlHSFQuMjAwMC4wNy8wMy8yMDI2AQAAAN62AQACAAAACjkzMi4yOTM5MjcAqHBmI5t83ghsZ8R4o3zeCDJDSVEuTllTRTpJQk0uSVFfQ0FTSF9UQVhFUy4yMDAwLjA3LzAzLzIwMjYuLi5VU0QuSAEAAADetgEAAgAAAAQxOTQ4AQgAAAAFAAAAATEBAAAACy0xOTA0ODYwNjU3AwAAAAMxNjACAAAABDMwNTMEAAAAATAHAAAACDMvNy8yMDI2CAAAAAoxMi8zMS8yMDI1CQAAAAEw5vZdIZt83ggGUqF4o3zeCCxDSVEuTllTRTpJQk0uSVFfUEFZT1VUX1JBVElPLjIwMDAuMDcvMDMvMjAyNgEAAADetgEAAgAAAAc1OS4wNDg0AQgAAAAFAAAAATEBAAAACy0xOTA0ODYwNjU3AwAAAAMxNjACAAAABDQzNzcEAAAAATAHAAAACDMvNy8yMDI2CAAAAAoxMi8z</t>
  </si>
  <si>
    <t>MS8yMDI1CQAAAAEwHWcwIpt83ghBjbh4o3zeCDdDSVEuTllTRTpJQk0uSVFfU1RPQ0tfQkFTRURfU0dBLjIwMDAuMDcvMDMvMjAyNi4uLlVTRC5IAQAAAN62AQACAAAAAzkwNAEIAAAABQAAAAExAQAAAAstMTkwNDg2MDY1NwMAAAADMTYwAgAAAAUyMjY3OQQAAAABMAcAAAAIMy83LzIwMjYIAAAACjEyLzMxLzIwMjUJAAAAATCx+IYhm3zeCGlIx3ijfN4IVENJUS5OWVNFOklCTS5JUV9GSU5BTkNJTkdfT0JMSUdfTk9OX0NVUlJFTlRfRVhDTF9PUEVSX0xFQVNFUy4yMDAwLjA3LzAzLzIwMjYuLi5VU0QuSAEAAADetgEAAgAAAAU1NDgzNgEIAAAABQAAAAExAQAAAAstMTkwNDg2MDY1NwMAAAADMTYwAgAAAAU0ODk4MQQAAAABMAcAAAAIMy83LzIwMjYIAAAACjEyLzMxLzIwMjUJAAAAATC1PVohm3zeCD7PhXijfN4IL0NJUS5OWVNFOklCTS5JUV9QRU5TSU9OLjIwMDAuMDcvMDMvMjAyNi4uLlVTRC5IAQAAAN62AQACAAAABDkwMTgBCAAAAAUAAAABMQEAAAALLTE5MDQ4NjA2NTcDAAAAAzE2MAIAAAAEMTIxMwQAAAABMAcAAAAIMy83LzIwMjYIAAAACjEyLzMxLzIwMjUJAAAAATAagF4hm3zeCM0khnijfN4IM0NJUS5OWVNFOklCTS5JUV9NQUlOVF9DQVBFWC4yMDAwLjA3LzAzLzIwMjYuLi5VU0QuSAEAAADetgEAAwAAAAAA+x1eIZt83giVh614o3zeCDJDSVEuTllTRTpJQk0uSVFfVE9UQUxfTElBQi4y</t>
  </si>
  <si>
    <t>MDAwLjA3LzAzLzIwMjYuLi5VU0QuSAEAAADetgEAAgAAAAYxMTkxMzkBCAAAAAUAAAABMQEAAAALLTE5MDQ4NjA2NTcDAAAAAzE2MAIAAAAEMTI3NgQAAAABMAcAAAAIMy83LzIwMjYIAAAACjEyLzMxLzIwMjUJAAAAATDMAlohm3zeCIPJl3ijfN4IP0NJUS5OWVNFOklCTS5JUV9SVUFfT1BFUkFUSU5HX0xFQVNFX05FVC4yMDAwLjA3LzAzLzIwMjYuLi5VU0QuSAEAAADetgEAAwAAAAAAzAJaIZt83giq9oV4o3zeCDdDSVEuTllTRTpJQk0uSVFfQ0FTSF9BQ1FVSVJFX0NGLjIwMDAuMDcvMDMvMjAyNi4uLlVTRC5IAQAAAN62AQACAAAABS04Mjk0AQgAAAAFAAAAATEBAAAACy0xOTA0ODYwNjU3AwAAAAMxNjACAAAABDIwNTcEAAAAATAHAAAACDMvNy8yMDI2CAAAAAoxMi8zMS8yMDI1CQAAAAEwpDaHIZt83giLxbR4o3zeCCpDSVEuTllTRTpJQk0uSVFfR1cuMjAwMC4wNy8wMy8yMDI2Li4uVVNELkgBAAAA3rYBAAIAAAAFNjc3MTcBCAAAAAUAAAABMQEAAAALLTE5MDQ4NjA2NTcDAAAAAzE2MAIAAAAEMTE3MQQAAAABMAcAAAAIMy83LzIwMjYIAAAACjEyLzMxLzIwMjUJAAAAATDPWF4hm3zeCLOWqXijfN4IP0NJUS5OWVNFOklCTS5JUV9SVUFfQ0FQSVRBTF9MRUFTRV9HUk9TUy4yMDAwLjA3LzAzLzIwMjYuLi5VU0QuSAEAAADetgEAAwAAAAAAzAJaIZt83ghDJ5R4o3zeCDtDSVEuTllTRTpJQk0uSVFf</t>
  </si>
  <si>
    <t>U1RfREVCVF9ERVJJVkFUSVZFUy4yMDAwLjA3LzAzLzIwMjYuLi5VU0QuSAEAAADetgEAAwAAAAAAdfEDIZt83ggQbYV4o3zeCEpDSVEuTllTRTpJQk0uSVFfTElRVUlEQVRJT05fVkFMVUVfUFJFRkVSUkVEX1JFREVFTS4yMDAwLjA3LzAzLzIwMjYuLi5VU0QuSAEAAADetgEAAwAAAAAAn48DIZt83ghoLYx4o3zeCDBDSVEuTllTRTpJQk0uSVFfT1BFUl9JTkMuMjAwMC4wNy8wMy8yMDI2Li4uVVNELkgBAAAA3rYBAAIAAAAFMTI1NjgBCAAAAAUAAAABMQEAAAALLTE5MDQ4NjA2NTcDAAAAAzE2MAIAAAACMjEEAAAAATAHAAAACDMvNy8yMDI2CAAAAAoxMi8zMS8yMDI1CQAAAAEwTRVmI5t83gjUgrp4o3zeCDtDSVEuTllTRTpJQk0uSVFfSU5URVJFU1RfSU5WRVNUX0lOQy4yMDAwLjA3LzAzLzIwMjYuLi5VU0QuSAEAAADetgEAAgAAAAM2NDUBCAAAAAUAAAABMQEAAAALLTE5MDQ4NjA2NTcDAAAAAzE2MAIAAAACNjUEAAAAATAHAAAACDMvNy8yMDI2CAAAAAoxMi8zMS8yMDI1CQAAAAEwU0lmI5t83gjousB4o3zeCC9DSVEuTllTRTpJQk0uSVFfREVQX1JVQS4yMDAwLjA3LzAzLzIwMjYuLi5VU0QuSAEAAADetgEAAgAAAAM5MDABCAAAAAUAAAABMQEAAAALLTE5MDQ4NjA2NTcDAAAAAzE2MAIAAAAFNDgzNTcEAAAAATAHAAAACDMvNy8yMDI2CAAAAAoxMi8zMS8yMDI1CQAAAAEw9piJIZt83gjqkJt4o3ze</t>
  </si>
  <si>
    <t>CEJDSVEuTllTRTpJQk0uSVFfREVQUkVDSUFUSU9OX1JFTlRBTF9BU1NFVFMuMjAwMC4wNy8wMy8yMDI2Li4uVVNELkgBAAAA3rYBAAMAAAAAACSOMCKbfN4I3de1eKN83gg2Q0lRLk5ZU0U6SUJNLklRX1NUT0NLX0JBU0VEX0FULjIwMDAuMDcvMDMvMjAyNi4uLlVTRC5IAQAAAN62AQADAAAAAACx+IYhm3zeCMXYrHijfN4IOENJUS5OWVNFOklCTS5JUV9DSEFOR0VfSU5WRU5UT1JZLjIwMDAuMDcvMDMvMjAyNi4uLlVTRC5IAQAAAN62AQACAAAAAjcwAQgAAAAFAAAAATEBAAAACy0xOTA0ODYwNjU3AwAAAAMxNjACAAAABDIwOTkEAAAAATAHAAAACDMvNy8yMDI2CAAAAAoxMi8zMS8yMDI1CQAAAAEwpDaHIZt83gj0t5t4o3zeCENDSVEuTllTRTpJQk0uSVFfUlVBX0NBUElUQUxfTEVBU0VfQUNDVU1fREVQLjIwMDAuMDcvMDMvMjAyNi4uLlVTRC5IAQAAAN62AQADAAAAAADMAlohm3zeCKr2hXijfN4IOUNJUS5OWVNFOklCTS5JUV9CVl9TSEFSRV9SRVBPUlRFRC4yMDAwLjA3LzAzLzIwMjYuLi5VU0QuSAEAAADetgEAAwAAAAAAx1NaIZt83gg+z4V4o3zeCDJDSVEuTllTRTpJQk0uSVFfUFJFRl9PVEhFUi4yMDAwLjA3LzAzLzIwMjYuLi5VU0QuSAEAAADetgEAAwAAAAAAzAJaIZt83gihapp4o3zeCDtDSVEuTllTRTpJQk0uSVFfQ0FTSF9JTlRFUkVTVF9GSU5BTi4yMDAwLjA3LzAzLzIwMjYuLi5VU0Qu</t>
  </si>
  <si>
    <t>SAEAAADetgEAAwAAAAAA5vZdIZt83gicaZt4o3zeCDJDSVEuTllTRTpJQk0uSVFfREVQUkVfU1VQUC4yMDAwLjA3LzAzLzIwMjYuLi5VU0QuSAEAAADetgEAAwAAAAAAfoSJIZt83gjqkJt4o3zeCDVDSVEuTllTRTpJQk0uSVFfQ0FTSF9JTlRFUkVTVC4yMDAwLjA3LzAzLzIwMjYuLi5VU0QuSAEAAADetgEAAgAAAAQyMDQyAQgAAAAFAAAAATEBAAAACy0xOTA0ODYwNjU3AwAAAAMxNjACAAAABDMwMjgEAAAAATAHAAAACDMvNy8yMDI2CAAAAAoxMi8zMS8yMDI1CQAAAAEw5vZdIZt83gj+sqt4o3zeCDRDSVEuTllTRTpJQk0uSVFfT1RIRVJfRVFVSVRZLjIwMDAuMDcvMDMvMjAyNi4uLlVTRC5IAQAAAN62AQACAAAABi0xNTcxMwEIAAAABQAAAAExAQAAAAstMTkwNDg2MDY1NwMAAAADMTYwAgAAAAQxMDI4BAAAAAEwBwAAAAgzLzcvMjAyNggAAAAKMTIvMzEvMjAyNQkAAAABMMwCWiGbfN4IBhaleKN83gg+Q0lRLk5ZU0U6SUJNLklRX0xJQUJJTElUSUVTX0ZBSVJfVkFMVUUuMjAwMC4wNy8wMy8yMDI2Li4uVVNELkgBAAAA3rYBAAIAAAADNTEzAF7KAyGbfN4IYRmMeKN83ggpQ0lRLk5ZU0U6SUJNLklRX0ZVTExfVElNRS4yMDAwLjA3LzAzLzIwMjYBAAAA3rYBAAIAAAAGMjY0MzAwAF7KAyGbfN4IYRmMeKN83ghBQ0lRLk5ZU0U6SUJNLklRX0ZJTl9ESVZfTUlOT1JJVFlfSU5URVJFU1QuMjAwMC4wNy8w</t>
  </si>
  <si>
    <t>My8yMDI2Li4uVVNELkgBAAAA3rYBAAMAAAAAALtnWiGbfN4IaC2MeKN83ghJQ0lRLk5ZU0U6SUJNLklRX0xUX1BPUlRJT05fT1BFUl9MRUFTRV9MSUFCSUxJVElFUy4yMDAwLjA3LzAzLzIwMjYuLi5VU0QuSAEAAADetgEAAgAAAAQyNTQ3AQgAAAAFAAAAATEBAAAACy0xOTA0ODYwNjU3AwAAAAMxNjACAAAABTQ4MzgzBAAAAAEwBwAAAAgzLzcvMjAyNggAAAAKMTIvMzEvMjAyNQkAAAABMLU9WiGbfN4IPs+FeKN83ghGQ0lRLk5ZU0U6SUJNLklRX05FVF9ERUJUX0VCSVREQV9FWENMX09QRVJfTEVBU0VTX0NBUEVYLjIwMDAuMDcvMDMvMjAyNgEAAADetgEAAgAAAAgzLjMzOTk4OAEIAAAABQAAAAExAQAAAAstMTkwNDg2MDY1NwMAAAADMTYwAgAAAAU0OTE4MgQAAAABMAcAAAAIMy83LzIwMjYIAAAACjEyLzMxLzIwMjUJAAAAATDNa9kfm3zeCOn3hHijfN4IPkNJUS5OWVNFOklCTS5JUV9TVE9DS19PUFRJT05TX0NPTVBfVEFYLjIwMDAuMDcvMDMvMjAyNi4uLlVTRC5IAQAAAN62AQADAAAAAACx+IYhm3zeCOhPrHijfN4ILkNJUS5OWVNFOklCTS5JUV9SRVNUQVRFTUVOVF9JUy4yMDAwLjA3LzAzLzIwMjYBAAAA3rYBAAMAAAABTwAdZzAim3zeCEIMwnijfN4INkNJUS5OWVNFOklCTS5JUV9DSEFOR0VfREVGX1RBWC4yMDAwLjA3LzAzLzIwMjYuLi5VU0QuSAEAAADetgEAAwAAAAAApDaHIZt83gj0t5t4</t>
  </si>
  <si>
    <t>o3zeCDhDSVEuTllTRTpJQk0uSVFfTE9OR19URVJNX0xFQVNFUy4yMDAwLjA3LzAzLzIwMjYuLi5VU0QuSAEAAADetgEAAgAAAAQzNDIxAQgAAAAFAAAAATEBAAAACy0xOTA0ODYwNjU3AwAAAAMxNjACAAAABDExODMEAAAAATAHAAAACDMvNy8yMDI2CAAAAAoxMi8zMS8yMDI1CQAAAAEwz1heIZt83gjNJIZ4o3zeCCtDSVEuTllTRTpJQk0uSVFfVEJWLjIwMDAuMDcvMDMvMjAyNi4uLlVTRC5IAQAAAN62AQACAAAABi00NjQ2MAEIAAAABQAAAAExAQAAAAstMTkwNDg2MDY1NwMAAAADMTYwAgAAAAQxMzEwBAAAAAEwBwAAAAgzLzcvMjAyNggAAAAKMTIvMzEvMjAyNQkAAAABMMdTWiGbfN4IklSMeKN83ggtQ0lRLk5ZU0U6SUJNLklRX0FSX0xULjIwMDAuMDcvMDMvMjAyNi4uLlVTRC5IAQAAAN62AQADAAAAAADPWF4hm3zeCBG1p3ijfN4IO0NJUS5OWVNFOklCTS5JUV9MVF9ERUJUX0RFUklWQVRJVkVTLjIwMDAuMDcvMDMvMjAyNi4uLlVTRC5IAQAAAN62AQADAAAAAAB18QMhm3zeCBBthXijfN4INkNJUS5OWVNFOklCTS5JUV9UT1RBTF9SRVZfNVlSX0FOTl9DQUdSLjIwMDAuMDcvMDMvMjAyNgEAAADetgEAAgAAAAU0LjEyNAEIAAAABQAAAAExAQAAAAstMTkwNDg2MDY1NwMAAAADMTYwAgAAAAQ0MjMzBAAAAAEwBwAAAAgzLzcvMjAyNggAAAAKMTIvMzEvMjAyNQkAAAABMKCm2R+bfN4IaHuLeKN83ggi</t>
  </si>
  <si>
    <t>TU1PTl9FUVVJVFkuMjAwMC4wNy8wMy8yMDI2AQAAAN62AQACAAAABzM1LjI2MzEBCAAAAAUAAAABMQEAAAALLTE5MDQ4NjA2NTcDAAAAAzE2MAIAAAAFMzMzMjAEAAAAATAHAAAACDMvNy8yMDI2CAAAAAoxMi8zMS8yMDI1CQAAAAEw51L7H5t83ggcRoV4o3zeCC1DSVEuTllTRTpJQk0uSVFfRUJJVERBX01BUkdJTi4yMDAwLjA3LzAzLzIwMjYBAAAA3rYBAAIAAAAHMjMuODY2MQEIAAAABQAAAAExAQAAAAstMTkwNDg2MDY1NwMAAAADMTYwAgAAAAQ0MDQ3BAAAAAEwBwAAAAgzLzcvMjAyNggAAAAKMTIvMzEvMjAyNQkAAAABMOdS+x+bfN4I+h6FeKN83ggzQ0lRLk5ZU0U6SUJNLklRX0ZJTl9ESVZfRVhQLjIwMDAuMDcvMDMvMjAyNi4uLlVTRC5IAQAAAN62AQACAAAAAzQwMwEIAAAABQAAAAExAQAAAAstMTkwNDg2MDY1NwMAAAADMTYwAgAAAAI1MQQAAAABMAcAAAAIMy83LzIwMjYIAAAACjEyLzMxLzIwMjUJAAAAATBNFWYjm3zeCGxnxHijfN4IOUNJUS5OWVNFOklCTS5JUV9ORUdBVElWRV9HV19BTU9SVC4yMDAwLjA3LzAzLzIwMjYuLi5VU0QuSAEAAADetgEAAwAAAAAAJI4wIpt83gjJ+654o3zeCDlDSVEuTllTRTpJQk0uSVFfQ0hBTkdFX1VORUFSTl9SRVYuMjAwMC4wNy8wMy8yMDI2Li4uVVNELkgBAAAA3rYBAAMAAAAAAKQ2hyGbfN4I9LebeKN83gg9Q0lRLk5ZU0U6SUJNLklRX0dQUEVfRVhD</t>
  </si>
  <si>
    <t>VVMgR0FBUAD7HV4hm3zeCJI9s3ijfN4IPUNJUS5OWVNFOklCTS5JUV9OUFBFX0VYQ0xfT1BFUl9MRUFTRVMuMjAwMC4wNy8wMy8yMDI2Li4uVVNELkgBAAAA3rYBAAIAAAAENTg5OQEIAAAABQAAAAExAQAAAAstMTkwNDg2MDY1NwMAAAADMTYwAgAAAAU0ODk3NgQAAAABMAcAAAAIMy83LzIwMjYIAAAACjEyLzMxLzIwMjUJAAAAATDMAlohm3zeCHRDmnijfN4IQ0NJUS5OWVNFOklCTS5JUV9HRU5FUkFMX1BBUlRORVJfUFJFRl9FUVVJVFkuMjAwMC4wNy8wMy8yMDI2Li4uVVNELkgBAAAA3rYBAAMAAAAAAPKOWiGbfN4IVZSFeKN83gg7Q0lRLk5ZU0U6SUJNLklRX0lOVEVSQ09NUEFOWV9OT05fQ0wuMjAwMC4wNy8wMy8yMDI2Li4uVVNELkgBAAAA3rYBAAMAAAAAAJ8YBCGbfN4IHEaFeKN83gg6Q0lRLk5ZU0U6SUJNLklRX0ZJTl9ESVZfREVCVF9UT1RBTC4yMDAwLjA3LzAzLzIwMjYuLi5VU0QuSAEAAADetgEAAgAAAAUxNTA5MwEIAAAABQAAAAExAQAAAAstMTkwNDg2MDY1NwMAAAADMTYwAgAAAAUyNDUxNgQAAAABMAcAAAAIMy83LzIwMjYIAAAACjEyLzMxLzIwMjUJAAAAATBeygMhm3zeCBBthXijfN4IPkNJUS5OWVNFOklCTS5JUV9FQklUREFfRVFfSU5DX0VYQ0xfU0JDLjIwMDAuMDcvMDMvMjAyNi4uLlVTRC5IAQAAAN62AQACAAAABTE3ODMzAQgAAAAFAAAAATEBAAAACy0xOTA0ODYwNjU3AwAA</t>
  </si>
  <si>
    <t>AAAAAjk4BAAAAAEwBwAAAAgzLzcvMjAyNggAAAAKMTIvMzEvMjAyNQkAAAABMFNJZiObfN4IbGfEeKN83gg+Q0lRLk5ZU0U6SUJNLklRX0FOTlVfRElTVFJJQlVUSU9OX1VOSVQuMjAwMC4wNy8wMy8yMDI2Li4uVVNELkgBAAAA3rYBAAMAAAAAAB1nMCKbfN4IX0DEeKN83gg9Q0lRLk5ZU0U6SUJNLklRX1RPVEFMX1JFVl9BU19SRVBPUlRFRC4yMDAwLjA3LzAzLzIwMjYuLi5VU0QuSAEAAADetgEAAgAAAAU2NzUzNQEIAAAABQAAAAExAQAAAAstMTkwNDg2MDY1NwMAAAADMTYwAgAAAAMzMzkEAAAAATAHAAAACDMvNy8yMDI2CAAAAAoxMi8zMS8yMDI1CQAAAAEw1xgwIpt83ghhTrV4o3zeCDNDSVEuTllTRTpJQk0uSVFfUFJFRl9ESVZfQ0YuMjAwMC4wNy8wMy8yMDI2Li4uVVNELkgBAAAA3rYBAAMAAAAAAPBdhyGbfN4I6pCbeKN83gg0Q0lRLk5ZU0U6SUJNLklRX1BSRUZfQ09OVkVSVC4yMDAwLjA3LzAzLzIwMjYuLi5VU0QuSAEAAADetgEAAwAAAAAAzAJaIZt83giq9oV4o3zeCCpDSVEuTllTRTpJQk0uSVFfUEVSSU9EREFURS4yMDAwLjA3LzAzLzIwMjYBAAAA3rYBAAUAAAAKMzEvMTIvMjAyNQCocGYjm3zeCOi6wHijfN4ILENJUS5OWVNFOklCTS5JUV9HUFBFLjIwMDAuMDcvMDMvMjAyNi4uLlVTRC5IAQAAAN62AQACAAAABTIxMDAzAQgAAAAFAAAAATEBAAAACy0xOTA0ODYwNjU3AwAAAAMxNjAC</t>
  </si>
  <si>
    <t>AAAABDExNjkEAAAAATAHAAAACDMvNy8yMDI2CAAAAAoxMi8zMS8yMDI1CQAAAAEw+x1eIZt83ghCZJ94o3zeCEBDSVEuTllTRTpJQk0uSVFfQUNDVU1fQU1PUlRfSU5UQU5fQVNTRVRTLjIwMDAuMDcvMDMvMjAyNi4uLlVTRC5IAQAAAN62AQACAAAABi0xMDQwMwEIAAAABQAAAAExAQAAAAstMTkwNDg2MDY1NwMAAAADMTYwAgAAAAUyNDMzMQQAAAABMAcAAAAIMy83LzIwMjYIAAAACjEyLzMxLzIwMjUJAAAAATB18QMhm3zeCEnyi3ijfN4IL0NJUS5OWVNFOklCTS5JUV9JTkNfVEFYLjIwMDAuMDcvMDMvMjAyNi4uLlVTRC5IAQAAAN62AQACAAAABC0yNDIBCAAAAAUAAAABMQEAAAALLTE5MDQ4NjA2NTcDAAAAAzE2MAIAAAACNzUEAAAAATAHAAAACDMvNy8yMDI2CAAAAAoxMi8zMS8yMDI1CQAAAAEwU0lmI5t83gg84rd4o3zeCC9DSVEuTllTRTpJQk0uSVFfRUZGRUNUX1RBWF9SQVRFLjIwMDAuMDcvMDMvMjAyNgEAAADetgEAAwAAAAJOTQEIAAAABQAAAAExAQAAAAstMTkwNDg2MDY1NwMAAAADMTYwAgAAAAQ0Mzc2BAAAAAEwBwAAAAgzLzcvMjAyNggAAAAKMTIvMzEvMjAyNQkAAAABMB1nMCKbfN4IysazeKN83gg+Q0lRLk5ZU0U6SUJNLklRX0RFRkVSUkVEX0ZPUkVJR05fVEFYRVMuMjAwMC4wNy8wMy8yMDI2Li4uVVNELkgBAAAA3rYBAAIAAAAELTcwOAEIAAAABQAAAAExAQAAAAstMTkwNDg2MDY1</t>
  </si>
  <si>
    <t>NwMAAAADMTYwAgAAAAQzMDU1BAAAAAEwBwAAAAgzLzcvMjAyNggAAAAKMTIvMzEvMjAyNQkAAAABMCZAMCKbfN4IxQKzeKN83gg2Q0lRLk5ZU0U6SUJNLklRX1RSQURJTkdfQVNTRVRTLjIwMDAuMDcvMDMvMjAyNi4uLlVTRC5IAQAAAN62AQADAAAAAAD7HV4hm3zeCPlLhnijfN4IM0NJUS5OWVNFOklCTS5JUV9QUkVQQUlEX0VYUC4yMDAwLjA3LzAzLzIwMjYuLi5VU0QuSAEAAADetgEAAgAAAAQxODE2AQgAAAAFAAAAATEBAAAACy0xOTA0ODYwNjU3AwAAAAMxNjACAAAABDEyMTIEAAAAATAHAAAACDMvNy8yMDI2CAAAAAoxMi8zMS8yMDI1CQAAAAEw+x1eIZt83ghUVKZ4o3zeCDRDSVEuTllTRTpJQk0uSVFfVE9UQUxfQVNTRVRTLjIwMDAuMDcvMDMvMjAyNi4uLlVTRC5IAQAAAN62AQACAAAABjE1MTg4MAEIAAAABQAAAAExAQAAAAstMTkwNDg2MDY1NwMAAAADMTYwAgAAAAQxMDA3BAAAAAEwBwAAAAgzLzcvMjAyNggAAAAKMTIvMzEvMjAyNQkAAAABMM9YXiGbfN4IzSSGeKN83ggpQ0lRLk5ZU0U6SUJNLklRX1BBUlRfVElNRS4yMDAwLjA3LzAzLzIwMjYBAAAA3rYBAAMAAAAAAF7KAyGbfN4IVZSFeKN83ggrQ0lRLk5ZU0U6SUJNLklRX0VCSVRfTUFSR0lOLjIwMDAuMDcvMDMvMjAyNgEAAADetgEAAgAAAAcxOC42MDk2AQgAAAAFAAAAATEBAAAACy0xOTA0ODYwNjU3AwAAAAMxNjACAAAABDQwNTME</t>
  </si>
  <si>
    <t>AAAAATAHAAAACDMvNy8yMDI2CAAAAAoxMi8zMS8yMDI1CQAAAAEw51L7H5t83ghKyYt4o3zeCDBDSVEuTllTRTpJQk0uSVFfREFZU19QQVlBQkxFX09VVC4yMDAwLjA3LzAzLzIwMjYBAAAA3rYBAAIAAAAJNTcuNzU5NDI1AQgAAAAFAAAAATEBAAAACy0xOTA0ODYwNjU3AwAAAAMxNjACAAAABDQxODMEAAAAATAHAAAACDMvNy8yMDI2CAAAAAoxMi8zMS8yMDI1CQAAAAEwzWvZH5t83ghKyYt4o3zeCDVDSVEuTllTRTpJQk0uSVFfTklfQVZBSUxfSU5DTC4yMDAwLjA3LzAzLzIwMjYuLi5VU0QuSAEAAADetgEAAgAAAAUxMDU5MwEIAAAABQAAAAExAQAAAAstMTkwNDg2MDY1NwMAAAADMTYwAgAAAAIxNgQAAAABMAcAAAAIMy83LzIwMjYIAAAACjEyLzMxLzIwMjUJAAAAATCocGYjm3zeCPK4wnijfN4INkNJUS5OWVNFOklCTS5JUV9ORVRfUkVOVEFMX0VYUC4yMDAwLjA3LzAzLzIwMjYuLi5VU0QuSAEAAADetgEAAwAAAAAAHWcwIpt83giqxMd4o3zeCC9DSVEuTllTRTpJQk0uSVFfTklfTk9STS4yMDAwLjA3LzAzLzIwMjYuLi5VU0QuSAEAAADetgEAAgAAAAg2OTc0LjM3NQEIAAAABQAAAAExAQAAAAstMTkwNDg2MDY1NwMAAAADMTYwAgAAAAQ0Mzc4BAAAAAEwBwAAAAgzLzcvMjAyNggAAAAKMTIvMzEvMjAyNQkAAAABMCZAMCKbfN4I3pzFeKN83gg8Q0lRLk5ZU0U6SUJNLklRX0ZJTl9ESVZfREVCVF9D</t>
  </si>
  <si>
    <t>VVJSRU5ULjIwMDAuMDcvMDMvMjAyNi4uLlVTRC5IAQAAAN62AQADAAAAAADPWF4hm3zeCM0khnijfN4IO0NJUS5OWVNFOklCTS5JUV9JTlRFUkNPTVBBTllfTk9OX0NBLjIwMDAuMDcvMDMvMjAyNi4uLlVTRC5IAQAAAN62AQADAAAAAAB18QMhm3zeCBxGhXijfN4IUENJUS5OWVNFOklCTS5JUV9GSU5BTkNJTkdfT0JMSUdfQ1VSUkVOVF9FWENMX09QRVJfTEVBU0VTLjIwMDAuMDcvMDMvMjAyNi4uLlVTRC5IAQAAAN62AQACAAAABDY0MjQBCAAAAAUAAAABMQEAAAALLTE5MDQ4NjA2NTcDAAAAAzE2MAIAAAAFNDg5ODAEAAAAATAHAAAACDMvNy8yMDI2CAAAAAoxMi8zMS8yMDI1CQAAAAEwtT1aIZt83giSVIx4o3zeCC5DSVEuTllTRTpJQk0uSVFfQ09TVF9CT1JST1dJTkcuMjAwMC4wNy8wMy8yMDI2AQAAAN62AQACAAAABjMuMTUyNwEIAAAABQAAAAExAQAAAAstMTkwNDg2MDY1NwMAAAADMTYwAgAAAAUyMTY4MQQAAAABMAcAAAAIMy83LzIwMjYIAAAACjEyLzMxLzIwMjUJAAAAATBeygMhm3zeCEnyi3ijfN4IPUNJUS5OWVNFOklCTS5JUV9FQklUREFfTEVBU0VfQURKVVNURUQuMjAwMC4wNy8wMy8yMDI2Li4uVVNELkgBAAAA3rYBAAIAAAAFMTc0MjYBCAAAAAUAAAABMQEAAAALLTE5MDQ4NjA2NTcDAAAAAzE2MAIAAAAFNDg5OTMEAAAAATAHAAAACDMvNy8yMDI2CAAAAAoxMi8zMS8yMDI1CQAAAAEw</t>
  </si>
  <si>
    <t>q5dmI5t83gjVN654o3zeCD5DSVEuTllTRTpJQk0uSVFfREFfQ0ZfRVhDTF9PUEVSX0xFQVNFUy4yMDAwLjA3LzAzLzIwMjYuLi5VU0QuSAEAAADetgEAAgAAAAQzNTUwAQgAAAAFAAAAATEBAAAACy0xOTA0ODYwNjU3AwAAAAMxNjACAAAABTQ4OTg1BAAAAAEwBwAAAAgzLzcvMjAyNggAAAAKMTIvMzEvMjAyNQkAAAABMPaYiSGbfN4I6pCbeKN83gg5Q0lRLk5ZU0U6SUJNLklRX0RJU1RSSUJVVEFCTEVfQ0FTSF9QQVlPVVQuMjAwMC4wNy8wMy8yMDI2AQAAAN62AQADAAAAAAAdZzAim3zeCLF1sHijfN4ILkNJUS5OWVNFOklCTS5JUV9DT01NT04uMjAwMC4wNy8wMy8yMDI2Li4uVVNELkgBAAAA3rYBAAIAAAAFNjMzMTgBCAAAAAUAAAABMQEAAAALLTE5MDQ4NjA2NTcDAAAAAzE2MAIAAAAEMTEwMwQAAAABMAcAAAAIMy83LzIwMjYIAAAACjEyLzMxLzIwMjUJAAAAATDMAlohm3zeCOIUrHijfN4IO0NJUS5OWVNFOklCTS5JUV9MSUFCSUxJVElFU19MRVZFTF8zLjIwMDAuMDcvMDMvMjAyNi4uLlVTRC5IAQAAAN62AQADAAAAAACgtgMhm3zeCGEZjHijfN4IMENJUS5OWVNFOklCTS5JUV9HV19JTlRBTi4yMDAwLjA3LzAzLzIwMjYuLi5VU0QuSAEAAADetgEAAgAAAAU3OTEwOAEIAAAABQAAAAExAQAAAAstMTkwNDg2MDY1NwMAAAADMTYwAgAAAAUzNTM4MQQAAAABMAcAAAAIMy83LzIwMjYIAAAACjEyLzMx</t>
  </si>
  <si>
    <t>LzIwMjUJAAAAATDHU1ohm3zeCD7PhXijfN4IQ0NJUS5OWVNFOklCTS5JUV9ERVJJVkFUSVZFX0xJQUJfTk9OX0NVUlJFTlQuMjAwMC4wNy8wMy8yMDI2Li4uVVNELkgBAAAA3rYBAAIAAAADMjU5AQgAAAAFAAAAATEBAAAACy0xOTA0ODYwNjU3AwAAAAMxNjACAAAABTQwNDE5BAAAAAEwBwAAAAgzLzcvMjAyNggAAAAKMTIvMzEvMjAyNQkAAAABMHXxAyGbfN4IEG2FeKN83ggyQ0lRLk5ZU0U6SUJNLklRX0VQU18xWVJfQU5OX0dST1dUSC4yMDAwLjA3LzAzLzIwMjYBAAAA3rYBAAIAAAAHNzMuNTIwMgEIAAAABQAAAAExAQAAAAstMTkwNDg2MDY1NwMAAAADMTYwAgAAAAQ0MjAwBAAAAAEwBwAAAAgzLzcvMjAyNggAAAAKMTIvMzEvMjAyNQkAAAABMM1r2R+bfN4I6feEeKN83gg3Q0lRLk5ZU0U6SUJNLklRX1RPVEFMX0RFQlRfRUJJVERBX0NBUEVYLjIwMDAuMDcvMDMvMjAyNgEAAADetgEAAgAAAAgzLjk1NTEyNwEIAAAABQAAAAExAQAAAAstMTkwNDg2MDY1NwMAAAADMTYwAgAAAAUyMzMxMwQAAAABMAcAAAAIMy83LzIwMjYIAAAACjEyLzMxLzIwMjUJAAAAATDNa9kfm3zeCHWii3ijfN4IJUNJUS5OWVNFOklCTS5JUV9DQVNIX0NPTlZFUlNJT04uMjAwMC4BAAAA3rYBAAIAAAAIMS45NDE0MzUBCAAAAAUAAAABMQEAAAALLTE5MDQ4NjA2NTcDAAAAAzE2MAIAAAAENDE4NAQAAAABMAcAAAAIMy83LzIw</t>
  </si>
  <si>
    <t>AAAFAAAAATEBAAAACy0xOTA0ODYwNjU3AwAAAAMxNjACAAAABDMxNzAEAAAAATAHAAAACDMvNy8yMDI2CAAAAAoxMi8zMS8yMDI1CQAAAAEwHWcwIpt83gjD87Z4o3zeCDBDSVEuTllTRTpJQk0uSVFfRElMVVRfTkkuMjAwMC4wNy8wMy8yMDI2Li4uVVNELkgBAAAA3rYBAAIAAAALMTA1NjguMjQyMDQBCAAAAAUAAAABMQEAAAALLTE5MDQ4NjA2NTcDAAAAAzE2MAIAAAAEMzUyMgQAAAABMAcAAAAIMy83LzIwMjYIAAAACjEyLzMxLzIwMjUJAAAAATAmQDAim3zeCJ8TtXijfN4IN0NJUS5OWVNFOklCTS5JUV9PVEhFUl9SRVZfU1VQUEwuMjAwMC4wNy8wMy8yMDI2Li4uVVNELkgBAAAA3rYBAAIAAAACLTEBCAAAAAUAAAABMQEAAAALLTE5MDQ4NjA2NTcDAAAAAzE2MAIAAAACOTAEAAAAATAHAAAACDMvNy8yMDI2CAAAAAoxMi8zMS8yMDI1CQAAAAEwTRVmI5t83ghnkrl4o3zeCEVDSVEuTllTRTpJQk0uSVFfREVQUkVDSUFUSU9OX1JFTlRBTF9BU1NFVFNfQ0YuMjAwMC4wNy8wMy8yMDI2Li4uVVNELkgBAAAA3rYBAAMAAAAAAPaYiSGbfN4IZcy2eKN83ghCQ0lRLk5ZU0U6SUJNLklRX0NIQU5HRV9ORVRfV09SS0lOR19DQVBJVEFMLjIwMDAuMDcvMDMvMjAyNi4uLlVTRC5IAQAAAN62AQACAAAABS0xNTEzAQgAAAAFAAAAATEBAAAACy0xOTA0ODYwNjU3AwAAAAMxNjACAAAABDQ0MjEEAAAAATAHAAAACDMv</t>
  </si>
  <si>
    <t>Ny8yMDI2CAAAAAoxMi8zMS8yMDI1CQAAAAEw5vZdIZt83gicaZt4o3zeCDxDSVEuTllTRTpJQk0uSVFfT1RIRVJfVU5VU1VBTF9TVVBQTEUuMjAwMC4wNy8wMy8yMDI2Li4uVVNELkgBAAAA3rYBAAMAAAAAACSOMCKbfN4I8IureKN83ggzQ0lRLk5ZU0U6SUJNLklRX1NBTEVfUFBFX0NGLjIwMDAuMDcvMDMvMjAyNi4uLlVTRC5IAQAAAN62AQACAAAAAzEyMQEIAAAABQAAAAExAQAAAAstMTkwNDg2MDY1NwMAAAADMTYwAgAAAAQyMDQyBAAAAAEwBwAAAAgzLzcvMjAyNggAAAAKMTIvMzEvMjAyNQkAAAABMKQ2hyGbfN4I9LebeKN83gg1Q0lRLk5ZU0U6SUJNLklRX0FJUkNSQUZUX1JFTlQuMjAwMC4wNy8wMy8yMDI2Li4uVVNELkgBAAAA3rYBAAMAAAAAAB1nMCKbfN4IHVm3eKN83ggxQ0lRLk5ZU0U6SUJNLklRX09USEVSX0lOVi4yMDAwLjA3LzAzLzIwMjYuLi5VU0QuSAEAAADetgEAAwAAAAAAu2daIZt83ghVlIV4o3zeCCpDSVEuTllTRTpJQk0uSVFfSU5WX01FVEhPRC4yMDAwLjA3LzAzLzIwMjYBAAAA3rYBAAMAAAAIQXZnIENvc3QAu2daIZt83giSVIx4o3zeCCtDSVEuTllTRTpJQk0uSVFfQVNTRVRfVFVSTlMuMjAwMC4wNy8wMy8yMDI2AQAAAN62AQACAAAACDAuNDY3MjgxAQgAAAAFAAAAATEBAAAACy0xOTA0ODYwNjU3AwAAAAMxNjACAAAABDQxNzcEAAAAATAHAAAACDMvNy8yMDI2CAAAAAox</t>
  </si>
  <si>
    <t>MDI2CAAAAAoxMi8zMS8yMDI1CQAAAAEwTRVmI5t83gjyGsN4o3zeCD5DSVEuTllTRTpJQk0uSVFfQ0FTSF9JTlRFUkVTVF9SRUNFSVZFRC4yMDAwLjA3LzAzLzIwMjYuLi5VU0QuSAEAAADetgEAAwAAAAAA5vZdIZt83ggDTbZ4o3zeCD9DSVEuTllTRTpJQk0uSVFfTUlOT1JJVFlfSU5URVJFU1RfVE9UQUwuMjAwMC4wNy8wMy8yMDI2Li4uVVNELkgBAAAA3rYBAAIAAAACOTMBCAAAAAUAAAABMQEAAAALLTE5MDQ4NjA2NTcDAAAAAzE2MAIAAAAEMTMxMgQAAAABMAcAAAAIMy83LzIwMjYIAAAACjEyLzMxLzIwMjUJAAAAATDHU1ohm3zeCD7PhXijfN4IKkNJUS5OWVNFOklCTS5JUV9GWC4yMDAwLjA3LzAzLzIwMjYuLi5VU0QuSAEAAADetgEAAgAAAAM0MTgBCAAAAAUAAAABMQEAAAALLTE5MDQ4NjA2NTcDAAAAAzE2MAIAAAAEMjE0NAQAAAABMAcAAAAIMy83LzIwMjYIAAAACjEyLzMxLzIwMjUJAAAAATDwXYchm3zeCOqQm3ijfN4IOUNJUS5OWVNFOklCTS5JUV9TVE9DS19CQVNFRF9PVEhFUi4yMDAwLjA3LzAzLzIwMjYuLi5VU0QuSAEAAADetgEAAwAAAAAAsfiGIZt83ggAjLN4o3zeCEZDSVEuTllTRTpJQk0uSVFfVE9UQUxfR0VORVJBTF9QQVJUTkVSX0lOVEVSRVNULjIwMDAuMDcvMDMvMjAyNi4uLlVTRC5IAQAAAN62AQADAAAAAACfjwMhm3zeCFWUhXijfN4IOkNJUS5OWVNFOklCTS5JUV9HUk9T</t>
  </si>
  <si>
    <t>U19JTlRBTl9BU1NFVFMuMjAwMC4wNy8wMy8yMDI2Li4uVVNELkgBAAAA3rYBAAIAAAAFMjA4MzABCAAAAAUAAAABMQEAAAALLTE5MDQ4NjA2NTcDAAAAAzE2MAIAAAAFMjQyOTMEAAAAATAHAAAACDMvNy8yMDI2CAAAAAoxMi8zMS8yMDI1CQAAAAEwdfEDIZt83ggcRoV4o3zeCC5DSVEuTllTRTpJQk0uSVFfTFRfREVCVF9FUVVJVFkuMjAwMC4wNy8wMy8yMDI2AQAAAN62AQACAAAACDE3NS4yNjM0AQgAAAAFAAAAATEBAAAACy0xOTA0ODYwNjU3AwAAAAMxNjACAAAABDQwODUEAAAAATAHAAAACDMvNy8yMDI2CAAAAAoxMi8zMS8yMDI1CQAAAAEwzWvZH5t83gh1oot4o3zeCC1DSVEuTllTRTpJQk0uSVFfQ0FQRVhfUENUX1JFVi4yMDAwLjA3LzAzLzIwMjYBAAAA3rYBAAIAAAAGMS42MTU0AQgAAAAFAAAAATEBAAAACy0xOTA0ODYwNjU3AwAAAAMxNjACAAAABTM1MzgwBAAAAAEwBwAAAAgzLzcvMjAyNggAAAAKMTIvMzEvMjAyNQkAAAABMOdS+x+bfN4ISsmLeKN83gg5Q0lRLk5ZU0U6SUJNLklRX0NPTlRJTkdFTlRfUkVOVEFMLjIwMDAuMDcvMDMvMjAyNi4uLlVTRC5IAQAAAN62AQACAAAAAzMwMAAdZzAim3zeCMn7rnijfN4INkNJUS5OWVNFOklCTS5JUV9ESUxVVF9FUFNfTk9STS4yMDAwLjA3LzAzLzIwMjYuLi5VU0QuSAEAAADetgEAAgAAAAg3LjM1MTY5OQEIAAAABQAAAAExAQAAAAstMTkwNDg2</t>
  </si>
  <si>
    <t>MDY1NwMAAAADMTYwAgAAAAQ0MzgwBAAAAAEwBwAAAAgzLzcvMjAyNggAAAAKMTIvMzEvMjAyNQkAAAABMKhwZiObfN4IgheyeKN83gg8Q0lRLk5ZU0U6SUJNLklRX1RPVEFMX1VOVVNVQUxfU1VQUExFLjIwMDAuMDcvMDMvMjAyNi4uLlVTRC5IAQAAAN62AQADAAAAAAAkjjAim3zeCBh3tHijfN4IOkNJUS5OWVNFOklCTS5JUV9ESVNUUklCVVRBQkxFX0NBU0guMjAwMC4wNy8wMy8yMDI2Li4uVVNELkgBAAAA3rYBAAMAAAAAACZAMCKbfN4IxQKzeKN83ggqQ0lRLk5ZU0U6SUJNLklRX05JLjIwMDAuMDcvMDMvMjAyNi4uLlVTRC5IAQAAAN62AQACAAAABTEwNTkzAQgAAAAFAAAAATEBAAAACy0xOTA0ODYwNjU3AwAAAAMxNjACAAAAAjE1BAAAAAEwBwAAAAgzLzcvMjAyNggAAAAKMTIvMzEvMjAyNQkAAAABMFNJZiObfN4INYPBeKN83gg2Q0lRLk5ZU0U6SUJNLklRX09USEVSX0NMX1NVUFBMLjIwMDAuMDcvMDMvMjAyNi4uLlVTRC5IAQAAAN62AQACAAAAAzI1NAEIAAAABQAAAAExAQAAAAstMTkwNDg2MDY1NwMAAAADMTYwAgAAAAQxMDU3BAAAAAEwBwAAAAgzLzcvMjAyNggAAAAKMTIvMzEvMjAyNQkAAAABMM9YXiGbfN4Iew2peKN83gg5Q0lRLk5ZU0U6SUJNLklRX1RPVEFMX0RFQlRfUkVQQUlELjIwMDAuMDcvMDMvMjAyNi4uLlVTRC5IAQAAAN62AQACAAAABS01NTE4AQgAAAAFAAAAATEBAAAACy0x</t>
  </si>
  <si>
    <t>AAABMQEAAAALLTE5MDQ4NjA2NTcDAAAAAzE2MAIAAAAFMjQxMzcEAAAAATAHAAAACDMvNy8yMDI2CAAAAAoxMi8zMS8yMDI1CQAAAAEw1xgwIpt83ghAAcB4o3zeCDhDSVEuTllTRTpJQk0uSVFfVE9UQUxfT1RIRVJfT1BFUi4yMDAwLjA3LzAzLzIwMjYuLi5VU0QuSAEAAADetgEAAgAAAAUyNjcyOAEIAAAABQAAAAExAQAAAAstMTkwNDg2MDY1NwMAAAADMTYwAgAAAAMzODAEAAAAATAHAAAACDMvNy8yMDI2CAAAAAoxMi8zMS8yMDI1CQAAAAEwTRVmI5t83ggaB8N4o3zeCCtDSVEuTllTRTpJQk0uSVFfRUJULjIwMDAuMDcvMDMvMjAyNi4uLlVTRC5IAQAAAN62AQACAAAABTEwMzI5AQgAAAAFAAAAATEBAAAACy0xOTA0ODYwNjU3AwAAAAMxNjACAAAAAzEzOQQAAAABMAcAAAAIMy83LzIwMjYIAAAACjEyLzMxLzIwMjUJAAAAATBTSWYjm3zeCAOXwXijfN4IM0NJUS5OWVNFOklCTS5JUV9FQklUREFfM1lSX0FOTl9DQUdSLjIwMDAuMDcvMDMvMjAyNgEAAADetgEAAgAAAAcxNC4zNjYzAQgAAAAFAAAAATEBAAAACy0xOTA0ODYwNjU3AwAAAAMxNjACAAAABDQyMjIEAAAAATAHAAAACDMvNy8yMDI2CAAAAAoxMi8zMS8yMDI1CQAAAAEwoKbZH5t83gh1oot4o3zeCDVDSVEuTllTRTpJQk0uSVFfTkVUX0RFQlRfRUJJVERBX0NBUEVYLjIwMDAuMDcvMDMvMjAyNgEAAADetgEAAgAAAAgzLjA3MjU0MwEIAAAA</t>
  </si>
  <si>
    <t>BQAAAAExAQAAAAstMTkwNDg2MDY1NwMAAAADMTYwAgAAAAUyMzMxNAQAAAABMAcAAAAIMy83LzIwMjYIAAAACjEyLzMxLzIwMjUJAAAAATDNa9kfm3zeCHWii3ijfN4INkNJUS5OWVNFOklCTS5JUV9TVF9ERUJUX0lTU1VFRC4yMDAwLjA3LzAzLzIwMjYuLi5VU0QuSAEAAADetgEAAwAAAAAApDaHIZt83gheha94o3zeCD1DSVEuTllTRTpJQk0uSVFfQ0hBTkdFX1RSQURJTkdfQVNTRVRTLjIwMDAuMDcvMDMvMjAyNi4uLlVTRC5IAQAAAN62AQADAAAAAADTH4chm3zeCPS3m3ijfN4IMUNJUS5OWVNFOklCTS5JUV9CVUlMRElOR1MuMjAwMC4wNy8wMy8yMDI2Li4uVVNELkgBAAAA3rYBAAIAAAAENDgwNwEIAAAABQAAAAExAQAAAAstMTkwNDg2MDY1NwMAAAADMTYwAgAAAAQzMDIzBAAAAAEwBwAAAAgzLzcvMjAyNggAAAAKMTIvMzEvMjAyNQkAAAABMLtnWiGbfN4IVZSFeKN83ggzQ0lRLk5ZU0U6SUJNLklRX0xFVkVSRURfRkNGLjIwMDAuMDcvMDMvMjAyNi4uLlVTRC5IAQAAAN62AQACAAAACTEzMTU2LjYyNQEIAAAABQAAAAExAQAAAAstMTkwNDg2MDY1NwMAAAADMTYwAgAAAAQ0NDIyBAAAAAEwBwAAAAgzLzcvMjAyNggAAAAKMTIvMzEvMjAyNQkAAAABMOb2XSGbfN4IzDSpeKN83gg7Q0lRLk5ZU0U6SUJNLklRX0xJQUJJTElUSUVTX0xFVkVMXzEuMjAwMC4wNy8wMy8yMDI2Li4uVVNELkgBAAAA3rYB</t>
  </si>
  <si>
    <t>AAMAAAAAAKC2AyGbfN4IYRmMeKN83ggwQ0lRLk5ZU0U6SUJNLklRX0VQU18zWVJfQU5OX0NBR1IuMjAwMC4wNy8wMy8yMDI2AQAAAN62AQACAAAABzc4Ljc2NTQBCAAAAAUAAAABMQEAAAALLTE5MDQ4NjA2NTcDAAAAAzE2MAIAAAAENDIyNgQAAAABMAcAAAAIMy83LzIwMjYIAAAACjEyLzMxLzIwMjUJAAAAATCgptkfm3zeCOn3hHijfN4IL0NJUS5OWVNFOklCTS5JUV9OSV8zWVJfQU5OX0NBR1IuMjAwMC4wNy8wMy8yMDI2AQAAAN62AQACAAAABzg2LjI3MTYBCAAAAAUAAAABMQEAAAALLTE5MDQ4NjA2NTcDAAAAAzE2MAIAAAAENDIyNQQAAAABMAcAAAAIMy83LzIwMjYIAAAACjEyLzMxLzIwMjUJAAAAATCgptkfm3zeCHWii3ijfN4IQENJUS5OWVNFOklCTS5JUV9ORVRfREVCVF9FQklUREFfRVhDTF9PUEVSX0xFQVNFUy4yMDAwLjA3LzAzLzIwMjYBAAAA3rYBAAIAAAAIMy4xMTM5MDkBCAAAAAUAAAABMQEAAAALLTE5MDQ4NjA2NTcDAAAAAzE2MAIAAAAFNDkxNzUEAAAAATAHAAAACDMvNy8yMDI2CAAAAAoxMi8zMS8yMDI1CQAAAAEwzWvZH5t83gjp94R4o3zeCDRDSVEuTllTRTpJQk0uSVFfRUJJVERBX0NBUEVYLjIwMDAuMDcvMDMvMjAyNi4uLlVTRC5IAQAAAN62AQACAAAABTE1MDI3AQgAAAAFAAAAATEBAAAACy0xOTA0ODYwNjU3AwAAAAMxNjACAAAABTM1Mzc5BAAAAAEwBwAAAAgzLzcvMjAy</t>
  </si>
  <si>
    <t>NwMAAAADMTYwAgAAAAQ0MDMwBAAAAAEwBwAAAAgzLzcvMjAyNggAAAAKMTIvMzEvMjAyNQkAAAABMIVE2R+bfN4I+h6FeKN83gg/Q0lRLk5ZU0U6SUJNLklRX0VYQ0lTRV9UQVhFU19FWENMX1NBTEVTLjIwMDAuMDcvMDMvMjAyNi4uLlVTRC5IAQAAAN62AQADAAAAAADXGDAim3zeCEHVr3ijfN4IMkNJUS5OWVNFOklCTS5JUV9DVVJSX1RBWEVTLjIwMDAuMDcvMDMvMjAyNi4uLlVTRC5IAQAAAN62AQACAAAAAzcxNgEIAAAABQAAAAExAQAAAAstMTkwNDg2MDY1NwMAAAADMTYwAgAAAAUzNTM4MwQAAAABMAcAAAAIMy83LzIwMjYIAAAACjEyLzMxLzIwMjUJAAAAATAmQDAim3zeCHXGsXijfN4IQENJUS5OWVNFOklCTS5JUV9PUEVSQVRJTkdfTEVBU0VfUEFZTUVOVFMuMjAwMC4wNy8wMy8yMDI2Li4uVVNELkgBAAAA3rYBAAMAAAAAAPsdXiGbfN4InGmbeKN83ghEQ0lRLk5ZU0U6SUJNLklRX0RBX1NVUFBMX0NGX0VYQ0xfT1BFUl9MRUFTRVMuMjAwMC4wNy8wMy8yMDI2Li4uVVNELkgBAAAA3rYBAAIAAAAEMTM4NAEIAAAABQAAAAExAQAAAAstMTkwNDg2MDY1NwMAAAADMTYwAgAAAAU0ODk4MwQAAAABMAcAAAAIMy83LzIwMjYIAAAACjEyLzMxLzIwMjUJAAAAATD2mIkhm3zeCP+drHijfN4IPENJUS5OWVNFOklCTS5JUV9DSEFOR0VfREVGX1RBWF9UT1RBTC4yMDAwLjA3LzAzLzIwMjYuLi5VU0QuSAEA</t>
  </si>
  <si>
    <t>AADetgEAAgAAAAQtOTU3AQgAAAAFAAAAATEBAAAACy0xOTA0ODYwNjU3AwAAAAMxNjACAAAABTMwOTI0BAAAAAEwBwAAAAgzLzcvMjAyNggAAAAKMTIvMzEvMjAyNQkAAAABMOb2XSGbfN4Ir3umeKN83gg+Q0lRLk5ZU0U6SUJNLklRX0ZJTkFOQ0VfTEVBU0VTX0NVUlJFTlQuMjAwMC4wNy8wMy8yMDI2Li4uVVNELkgBAAAA3rYBAAIAAAADMjc5AQgAAAAFAAAAATEBAAAACy0xOTA0ODYwNjU3AwAAAAMxNjACAAAABTQ4OTkwBAAAAAEwBwAAAAgzLzcvMjAyNggAAAAKMTIvMzEvMjAyNQkAAAABMMwCWiGbfN4IqvaFeKN83gg3Q0lRLk5ZU0U6SUJNLklRX0ZJTl9ESVZfREVCVF9MVC4yMDAwLjA3LzAzLzIwMjYuLi5VU0QuSAEAAADetgEAAwAAAAAAGoBeIZt83gh1j5J4o3zeCDVDSVEuTllTRTpJQk0uSVFfRVFVSVRZX01FVEhPRC4yMDAwLjA3LzAzLzIwMjYuLi5VU0QuSAEAAADetgEAAgAAAAI2MAEIAAAABQAAAAExAQAAAAstMTkwNDg2MDY1NwMAAAADMTYwAgAAAAQzMDYzBAAAAAEwBwAAAAgzLzcvMjAyNggAAAAKMTIvMzEvMjAyNQkAAAABMLtnWiGbfN4IklSMeKN83ggkQ0lRLk5ZU0U6SUJNLklRX0RBWVNfU0FMRVNfT1VULjIwMDAuAQAAAN62AQACAAAACTQzLjI1MTQwNQEIAAAABQAAAAExAQAAAAstMTkwNDg2MDY1NwMAAAADMTYwAgAAAAQ0MDQyBAAAAAEwBwAAAAgzLzcvMjAyNggAAAAKMTIv</t>
  </si>
  <si>
    <t>AAAAATDXGDAim3zeCI7tsXijfN4IO0NJUS5OWVNFOklCTS5JUV9OT05DQVNIX1BFTlNJT05fRVhQLjIwMDAuMDcvMDMvMjAyNi4uLlVTRC5IAQAAAN62AQACAAAAAy00OQEIAAAABQAAAAExAQAAAAstMTkwNDg2MDY1NwMAAAADMTYwAgAAAAUyMTY3OAQAAAABMAcAAAAIMy83LzIwMjYIAAAACjEyLzMxLzIwMjUJAAAAATAmQDAim3zeCEHVr3ijfN4IO0NJUS5OWVNFOklCTS5JUV9MRUdBTF9TRVRUTEVfU1VQUExFLjIwMDAuMDcvMDMvMjAyNi4uLlVTRC5IAQAAAN62AQADAAAAAAAkjjAim3zeCDKur3ijfN4INkNJUS5OWVNFOklCTS5JUV9HQUlOX0lOVkVTVF9DRi4yMDAwLjA3LzAzLzIwMjYuLi5VU0QuSAEAAADetgEAAwAAAAAA0x+HIZt83ggL35t4o3zeCDBDSVEuTllTRTpJQk0uSVFfRVBTXzVZUl9BTk5fQ0FHUi4yMDAwLjA3LzAzLzIwMjYBAAAA3rYBAAIAAAAHMjAuNTA3NwEIAAAABQAAAAExAQAAAAstMTkwNDg2MDY1NwMAAAADMTYwAgAAAAQ0MjM5BAAAAAEwBwAAAAgzLzcvMjAyNggAAAAKMTIvMzEvMjAyNQkAAAABMKCm2R+bfN4I5tCEeKN83ghBQ0lRLk5ZU0U6SUJNLklRX0RJU1RSSUJVVEFCTEVfQ0FTSF9TSEFSRVNfRElMVVRFRC4yMDAwLjA3LzAzLzIwMjYBAAAA3rYBAAMAAAAAAKhwZiObfN4I+bm7eKN83ghJQ0lRLk5ZU0U6SUJNLklRX0dFTkVSQUxfUEFSVE5FUl9NSU5PUklUWV9J</t>
  </si>
  <si>
    <t>NjA2NTcDAAAAAzE2MAIAAAAEMzA2NAQAAAABMAcAAAAIMy83LzIwMjYIAAAACjEyLzMxLzIwMjUJAAAAATCocGYjm3zeCJRru3ijfN4IM0NJUS5OWVNFOklCTS5JUV9JUFJEX1NVUFBMRS4yMDAwLjA3LzAzLzIwMjYuLi5VU0QuSAEAAADetgEAAwAAAAAAJI4wIpt83gj34cB4o3zeCDVDSVEuTllTRTpJQk0uSVFfTUVSR0VSX1NVUFBMRS4yMDAwLjA3LzAzLzIwMjYuLi5VU0QuSAEAAADetgEAAwAAAAAAJI4wIpt83gjwi6t4o3zeCEBDSVEuTllTRTpJQk0uSVFfT1RIRVJfTk9OX09QRVJfRVhQX1NVUFBMLjIwMDAuMDcvMDMvMjAyNi4uLlVTRC5IAQAAAN62AQACAAAAAzEyNQEIAAAABQAAAAExAQAAAAstMTkwNDg2MDY1NwMAAAADMTYwAgAAAAI4NQQAAAABMAcAAAAIMy83LzIwMjYIAAAACjEyLzMxLzIwMjUJAAAAATBTSWYjm3zeCD/yw3ijfN4IMENJUS5OWVNFOklCTS5JUV9FQklUREFfQ0FQRVhfSU5ULjIwMDAuMDcvMDMvMjAyNgEAAADetgEAAgAAAAc4LjQ0MTg2AQgAAAAFAAAAATEBAAAACy0xOTA0ODYwNjU3AwAAAAMxNjACAAAABDQxOTEEAAAAATAHAAAACDMvNy8yMDI2CAAAAAoxMi8zMS8yMDI1CQAAAAEwzWvZH5t83gh1oot4o3zeCC9DSVEuTllTRTpJQk0uSVFfTkVUX0RFQlRfRUJJVERBLjIwMDAuMDcvMDMvMjAyNgEAAADetgEAAgAAAAgyLjg4MDE3OQEIAAAABQAAAAExAQAAAAstMTkw</t>
  </si>
  <si>
    <t>MjAyNi4uLlVTRC5IAQAAAN62AQACAAAABDM1NTABCAAAAAUAAAABMQEAAAALLTE5MDQ4NjA2NTcDAAAAAzE2MAIAAAAEMjIwNgQAAAABMAcAAAAIMy83LzIwMjYIAAAACjEyLzMxLzIwMjUJAAAAATAmQDAim3zeCMPvqnijfN4INUNJUS5OWVNFOklCTS5JUV9VTkVBUk5fUkVWX0xULjIwMDAuMDcvMDMvMjAyNi4uLlVTRC5IAQAAAN62AQACAAAABDQyNzEBCAAAAAUAAAABMQEAAAALLTE5MDQ4NjA2NTcDAAAAAzE2MAIAAAAEMTI1NgQAAAABMAcAAAAIMy83LzIwMjYIAAAACjEyLzMxLzIwMjUJAAAAATAagF4hm3zeCEMnlHijfN4IL0NJUS5OWVNFOklCTS5JUV9SQVdfSU5WLjIwMDAuMDcvMDMvMjAyNi4uLlVTRC5IAQAAAN62AQADAAAAAAC7Z1ohm3zeCGgtjHijfN4IMUNJUS5OWVNFOklCTS5JUV9FQklUXzVZUl9BTk5fQ0FHUi4yMDAwLjA3LzAzLzIwMjYBAAAA3rYBAAIAAAAHMjEuOTM3OQEIAAAABQAAAAExAQAAAAstMTkwNDg2MDY1NwMAAAADMTYwAgAAAAQ0MjM2BAAAAAEwBwAAAAgzLzcvMjAyNggAAAAKMTIvMzEvMjAyNQkAAAABMKCm2R+bfN4I5tCEeKN83ggrQ0lRLk5ZU0U6SUJNLklRX0VCSVREQV8xWVJfQU5OX0dST1dUSC4yMDAwLgEAAADetgEAAgAAAAcyNS4wODE0AQgAAAAFAAAAATEBAAAACy0xOTA0ODYwNjU3AwAAAAMxNjACAAAABDQxOTYEAAAAATAHAAAACDMvNy8yMDI2CAAAAAox</t>
  </si>
  <si>
    <t>SVFfUkVTVFJfU1RPQ0tfQ09NUF9QUkVUQVguMjAwMC4wNy8wMy8yMDI2Li4uVVNELkgBAAAA3rYBAAMAAAAAALH4hiGbfN4IprSyeKN83ghBQ0lRLk5ZU0U6SUJNLklRX05PTlJFQ1VSUklOR19JTkNPTUVfVEFYRVMuMjAwMC4wNy8wMy8yMDI2Li4uVVNELkgBAAAA3rYBAAIAAAAFLTExNjEBCAAAAAUAAAABMQEAAAALLTE5MDQ4NjA2NTcDAAAAAzE2MAIAAAAFNDg4MzkEAAAAATAHAAAACDMvNy8yMDI2CAAAAAoxMi8zMS8yMDI1CQAAAAEwJkAwIpt83giqxMd4o3zeCDRDSVEuTllTRTpJQk0uSVFfT1RIRVJfUkVOVEFMLjIwMDAuMDcvMDMvMjAyNi4uLlVTRC5IAQAAAN62AQADAAAAAAAdZzAim3zeCLDbsnijfN4INENJUS5OWVNFOklCTS5JUV9NQUlOVF9SRVBBSVIuMjAwMC4wNy8wMy8yMDI2Li4uVVNELkgBAAAA3rYBAAMAAAAAACSOMCKbfN4IZ1rCeKN83gg2Q0lRLk5ZU0U6SUJNLklRX0VCSVRBX0VYQ0xfU0JDLjIwMDAuMDcvMDMvMjAyNi4uLlVTRC5IAQAAAN62AQACAAAABTE2NDQ5AQgAAAAFAAAAATEBAAAACy0xOTA0ODYwNjU3AwAAAAMxNjACAAAABTI0MTM2BAAAAAEwBwAAAAgzLzcvMjAyNggAAAAKMTIvMzEvMjAyNQkAAAABMNcYMCKbfN4IxQKzeKN83gg8Q0lRLk5ZU0U6SUJNLklRX0NBUElUQUxJWkVEX0lOVEVSRVNULjIwMDAuMDcvMDMvMjAyNi4uLlVTRC5IAQAAAN62AQACAAAAATQB</t>
  </si>
  <si>
    <t>AQAAAAstMTkwNDg2MDY1NwMAAAADMTYwAgAAAAQxMDQwBAAAAAEwBwAAAAgzLzcvMjAyNggAAAAKMTIvMzEvMjAyNQkAAAABMM9YXiGbfN4IzSSGeKN83gg/Q0lRLk5ZU0U6SUJNLklRX1NUT0NLX0JBU0VEX0NPTVBfUFJFVEFYLjIwMDAuMDcvMDMvMjAyNi4uLlVTRC5IAQAAAN62AQACAAAABDE3MTUAsfiGIZt83ggreLF4o3zeCDBDSVEuTllTRTpJQk0uSVFfVE9UQUxfQ0wuMjAwMC4wNy8wMy8yMDI2Li4uVVNELkgBAAAA3rYBAAIAAAAFMzg2NTgBCAAAAAUAAAABMQEAAAALLTE5MDQ4NjA2NTcDAAAAAzE2MAIAAAAEMTAwOQQAAAABMAcAAAAIMy83LzIwMjYIAAAACjEyLzMxLzIwMjUJAAAAATDPWF4hm3zeCM0khnijfN4INkNJUS5OWVNFOklCTS5JUV9ERUZfQ0hBUkdFU19MVC4yMDAwLjA3LzAzLzIwMjYuLi5VU0QuSAEAAADetgEAAgAAAAM4MjUBCAAAAAUAAAABMQEAAAALLTE5MDQ4NjA2NTcDAAAAAzE2MAIAAAAEMTAyNQQAAAABMAcAAAAIMy83LzIwMjYIAAAACjEyLzMxLzIwMjUJAAAAATDPWF4hm3zeCM0khnijfN4IPENJUS5OWVNFOklCTS5JUV9JTVBBSVJNRU5UX0dXX1NVUFBMRS4yMDAwLjA3LzAzLzIwMjYuLi5VU0QuSAEAAADetgEAAwAAAAAAJI4wIpt83ggYd7R4o3zeCDBDSVEuTllTRTpJQk0uSVFfVE9UQUxfQ0EuMjAwMC4wNy8wMy8yMDI2Li4uVVNELkgBAAAA3rYBAAIAAAAFMzY5</t>
  </si>
  <si>
    <t>MCSOMCKbfN4IxdiseKN83ggxQ0lRLk5ZU0U6SUJNLklRX0dQXzFZUl9BTk5fR1JPV1RILjIwMDAuMDcvMDMvMjAyNgEAAADetgEAAgAAAAYxMC41MzEBCAAAAAUAAAABMQEAAAALLTE5MDQ4NjA2NTcDAAAAAzE2MAIAAAAENDE5NQQAAAABMAcAAAAIMy83LzIwMjYIAAAACjEyLzMxLzIwMjUJAAAAATDNa9kfm3zeCOn3hHijfN4IKkNJUS5OWVNFOklCTS5JUV9FQklUREFfSU5ULjIwMDAuMDcvMDMvMjAyNgEAAADetgEAAgAAAAg5LjAwNTY4NAEIAAAABQAAAAExAQAAAAstMTkwNDg2MDY1NwMAAAADMTYwAgAAAAQ0MTkwBAAAAAEwBwAAAAgzLzcvMjAyNggAAAAKMTIvMzEvMjAyNQkAAAABMM1r2R+bfN4IdaKLeKN83gguQ0lRLk5ZU0U6SUJNLklRX1JFU1RBVEVNRU5UX0JTLjIwMDAuMDcvMDMvMjAyNgEAAADetgEAAwAAAAFPAJ8YBCGbfN4IHEaFeKN83gg5Q0lRLk5ZU0U6SUJNLklRX0ZJTl9ESVZfQVNTRVRTX0xULjIwMDAuMDcvMDMvMjAyNi4uLlVTRC5IAQAAAN62AQADAAAAAADPWF4hm3zeCM0khnijfN4IQ0NJUS5OWVNFOklCTS5JUV9SRVNUUklDVEVEX0NBU0hfTk9OX0NVUlJFTlQuMjAwMC4wNy8wMy8yMDI2Li4uVVNELkgBAAAA3rYBAAMAAAAAAF7KAyGbfN4IEG2FeKN83ggzQ0lRLk5ZU0U6SUJNLklRX1BSRUZfRVFVSVRZLjIwMDAuMDcvMDMvMjAyNi4uLlVTRC5IAQAAAN62AQADAAAAAADM</t>
  </si>
  <si>
    <t>Alohm3zeCKr2hXijfN4IMUNJUS5OWVNFOklCTS5JUV9JTlRBTl9ORVQuMjAwMC4wNy8wMy8yMDI2Li4uVVNELkgBAAAA3rYBAAIAAAAFMTEzOTEBCAAAAAUAAAABMQEAAAALLTE5MDQ4NjA2NTcDAAAAAzE2MAIAAAAFNDg5NjIEAAAAATAHAAAACDMvNy8yMDI2CAAAAAoxMi8zMS8yMDI1CQAAAAEwdfEDIZt83ggcRoV4o3zeCD5DSVEuTllTRTpJQk0uSVFfRklOX0RJVl9BU1NFVFNfQ1VSUkVOVC4yMDAwLjA3LzAzLzIwMjYuLi5VU0QuSAEAAADetgEAAgAAAAQxMTMxAQgAAAAFAAAAATEBAAAACy0xOTA0ODYwNjU3AwAAAAMxNjACAAAABDEwMjkEAAAAATAHAAAACDMvNy8yMDI2CAAAAAoxMi8zMS8yMDI1CQAAAAEw+x1eIZt83ggf75Z4o3zeCC1DSVEuTllTRTpJQk0uSVFfTklfQ0YuMjAwMC4wNy8wMy8yMDI2Li4uVVNELkgBAAAA3rYBAAIAAAAFMTA1OTMBCAAAAAUAAAABMQEAAAALLTE5MDQ4NjA2NTcDAAAAAzE2MAIAAAAEMjE1MAQAAAABMAcAAAAIMy83LzIwMjYIAAAACjEyLzMxLzIwMjUJAAAAATCx+IYhm3zeCACMs3ijfN4ILENJUS5OWVNFOklCTS5JUV9BUElDLjIwMDAuMDcvMDMvMjAyNi4uLlVTRC5IAQAAAN62AQADAAAAAADMAlohm3zeCKr2hXijfN4IPENJUS5OWVNFOklCTS5JUV9GSU5fRElWX0xJQUJfQ1VSUkVOVC4yMDAwLjA3LzAzLzIwMjYuLi5VU0QuSAEAAADetgEAAwAAAAAAz1he</t>
  </si>
  <si>
    <t>IZt83gjiFKx4o3zeCEFDSVEuTllTRTpJQk0uSVFfR1dfSU5UQU5fQU1PUlRfUEFSVElBTF9DRi4yMDAwLjA3LzAzLzIwMjYuLi5VU0QuSAEAAADetgEAAwAAAAAAfoSJIZt83gjX3KN4o3zeCCpDSVEuTllTRTpJQk0uSVFfQUUuMjAwMC4wNy8wMy8yMDI2Li4uVVNELkgBAAAA3rYBAAIAAAAENzk3NgEIAAAABQAAAAExAQAAAAstMTkwNDg2MDY1NwMAAAADMTYwAgAAAAQxMDE2BAAAAAEwBwAAAAgzLzcvMjAyNggAAAAKMTIvMzEvMjAyNQkAAAABMM9YXiGbfN4IzSSGeKN83gg2Q0lRLk5ZU0U6SUJNLklRX0xUX0RFQlRfSVNTVUVELjIwMDAuMDcvMDMvMjAyNi4uLlVTRC5IAQAAAN62AQACAAAABDgzOTEBCAAAAAUAAAABMQEAAAALLTE5MDQ4NjA2NTcDAAAAAzE2MAIAAAAEMjAzNAQAAAABMAcAAAAIMy83LzIwMjYIAAAACjEyLzMxLzIwMjUJAAAAATCkNochm3zeCPS3m3ijfN4IQENJUS5OWVNFOklCTS5JUV9JTVBVVF9PUEVSX0xFQVNFX0lOVF9FWFAuMjAwMC4wNy8wMy8yMDI2Li4uVVNELkgBAAAA3rYBAAIAAAAKMzI5Ljg5ODUyOAEIAAAABQAAAAExAQAAAAstMTkwNDg2MDY1NwMAAAADMTYwAgAAAAUyMTY3MgQAAAABMAcAAAAIMy83LzIwMjYIAAAACjEyLzMxLzIwMjUJAAAAATAkjjAim3zeCIUxwHijfN4IO0NJUS5OWVNFOklCTS5JUV9HQUlOX0JBUkdBSU5fQUNRX0NGLjIwMDAuMDcvMDMvMjAy</t>
  </si>
  <si>
    <t>Ni4uLlVTRC5IAQAAAN62AQADAAAAAAD7HV4hm3zeCP6yq3ijfN4INkNJUS5OWVNFOklCTS5JUV9TUEVDSUFMX0RJVl9DRi4yMDAwLjA3LzAzLzIwMjYuLi5VU0QuSAEAAADetgEAAwAAAAAA8F2HIZt83giwoqZ4o3zeCDJDSVEuTllTRTpJQk0uSVFfTkVUX0NIQU5HRS4yMDAwLjA3LzAzLzIwMjYuLi5VU0QuSAEAAADetgEAAgAAAAQtNTIwAQgAAAAFAAAAATEBAAAACy0xOTA0ODYwNjU3AwAAAAMxNjACAAAABDIwOTMEAAAAATAHAAAACDMvNy8yMDI2CAAAAAoxMi8zMS8yMDI1CQAAAAEw8F2HIZt83gjqkJt4o3zeCDxDSVEuTllTRTpJQk0uSVFfREVGRVJSRURfVEFYRVNfVE9UQUwuMjAwMC4wNy8wMy8yMDI2Li4uVVNELkgBAAAA3rYBAAIAAAAELTk1NwEIAAAABQAAAAExAQAAAAstMTkwNDg2MDY1NwMAAAADMTYwAgAAAAUzNTM4NQQAAAABMAcAAAAIMy83LzIwMjYIAAAACjEyLzMxLzIwMjUJAAAAATAmQDAim3zeCLkWq3ijfN4IMkNJUS5OWVNFOklCTS5JUV9OSV9DT01QQU5ZLjIwMDAuMDcvMDMvMjAyNi4uLlVTRC5IAQAAAN62AQACAAAABTEwNTkzAQgAAAAFAAAAATEBAAAACy0xOTA0ODYwNjU3AwAAAAMxNjACAAAABTQxNTcxBAAAAAEwBwAAAAgzLzcvMjAyNggAAAAKMTIvMzEvMjAyNQkAAAABMFNJZiObfN4IQmK/eKN83ggxQ0lRLk5ZU0U6SUJNLklRX1NHQV9TVVBQTC4yMDAwLjA3LzAzLzIw</t>
  </si>
  <si>
    <t>MjYuLi5VU0QuSAEAAADetgEAAgAAAAUxOTM4MAEIAAAABQAAAAExAQAAAAstMTkwNDg2MDY1NwMAAAADMTYwAgAAAAMxMDIEAAAAATAHAAAACDMvNy8yMDI2CAAAAAoxMi8zMS8yMDI1CQAAAAEwTRVmI5t83ghhYcZ4o3zeCDlDSVEuTllTRTpJQk0uSVFfRkVFU19PVEhFUl9JTkNPTUUuMjAwMC4wNy8wMy8yMDI2Li4uVVNELkgBAAAA3rYBAAMAAAAAANcYMCKbfN4I4wbHeKN83gg5Q0lRLk5ZU0U6SUJNLklRX0lOVkVTVE1FTlRfSU5DT01FLjIwMDAuMDcvMDMvMjAyNi4uLlVTRC5IAQAAAN62AQADAAAAAADXGDAim3zeCMAwu3ijfN4INUNJUS5OWVNFOklCTS5JUV9FQklUX0VYQ0xfU0JDLjIwMDAuMDcvMDMvMjAyNi4uLlVTRC5IAQAAAN62AQACAAAABTE0MjgzAQgAAAAFAAAAATEBAAAACy0xOTA0ODYwNjU3AwAAAAMxNjACAAAABTI0MTM0BAAAAAEwBwAAAAgzLzcvMjAyNggAAAAKMTIvMzEvMjAyNQkAAAABMJDxLyKbfN4IBgnBeKN83ggvQ0lRLk5ZU0U6SUJNLklRX0dQXzNZUl9BTk5fQ0FHUi4yMDAwLjA3LzAzLzIwMjYBAAAA3rYBAAIAAAAGNi4zMjk0AQgAAAAFAAAAATEBAAAACy0xOTA0ODYwNjU3AwAAAAMxNjACAAAABDQyMjEEAAAAATAHAAAACDMvNy8yMDI2CAAAAAoxMi8zMS8yMDI1CQAAAAEwoKbZH5t83gjp94R4o3zeCChDSVEuTllTRTpJQk0uSVFfRUJJVF9JTlQuMjAwMC4wNy8wMy8y</t>
  </si>
  <si>
    <t>MDI2AQAAAN62AQACAAAABzYuNDk1MDkBCAAAAAUAAAABMQEAAAALLTE5MDQ4NjA2NTcDAAAAAzE2MAIAAAAENDE4OQQAAAABMAcAAAAIMy83LzIwMjYIAAAACjEyLzMxLzIwMjUJAAAAATDNa9kfm3zeCOn3hHijfN4IM0NJUS5OWVNFOklCTS5JUV9FQklUXzFZUl9BTk5fR1JPV1RILjIwMDAuMDcvMDMvMjAyNgEAAADetgEAAgAAAAcyOC40MDIxAQgAAAAFAAAAATEBAAAACy0xOTA0ODYwNjU3AwAAAAMxNjACAAAABDQxOTcEAAAAATAHAAAACDMvNy8yMDI2CAAAAAoxMi8zMS8yMDI1CQAAAAEwzWvZH5t83gjp94R4o3zeCEFDSVEuTllTRTpJQk0uSVFfREVSSVZBVElWRV9BU1NFVFNfQ1VSUkVOVC4yMDAwLjA3LzAzLzIwMjYuLi5VU0QuSAEAAADetgEAAgAAAAMyMzIBCAAAAAUAAAABMQEAAAALLTE5MDQ4NjA2NTcDAAAAAzE2MAIAAAAEMTEwOQQAAAABMAcAAAAIMy83LzIwMjYIAAAACjEyLzMxLzIwMjUJAAAAATB18QMhm3zeCBxGhXijfN4IR0NJUS5OWVNFOklCTS5JUV9GQUlSX1ZBTFVFX0NIQU5HRV9JTkNMX0VBUk5JTkdTLjIwMDAuMDcvMDMvMjAyNi4uLlVTRC5IAQAAAN62AQADAAAAAABeygMhm3zeCFWUhXijfN4IL0NJUS5OWVNFOklCTS5JUV9MVF9ERUJULjIwMDAuMDcvMDMvMjAyNi4uLlVTRC5IAQAAAN62AQACAAAABTUzOTYyAQgAAAAFAAAAATEBAAAACy0xOTA0ODYwNjU3AwAAAAMxNjAC</t>
  </si>
  <si>
    <t>AAAABDEwNDkEAAAAATAHAAAACDMvNy8yMDI2CAAAAAoxMi8zMS8yMDI1CQAAAAEwz1heIZt83gi5x5F4o3zeCDxDSVEuTllTRTpJQk0uSVFfREVSSVZBVElWRV9BU1NFVFNfTFQuMjAwMC4wNy8wMy8yMDI2Li4uVVNELkgBAAAA3rYBAAIAAAADMzYxAQgAAAAFAAAAATEBAAAACy0xOTA0ODYwNjU3AwAAAAMxNjACAAAABDExMTAEAAAAATAHAAAACDMvNy8yMDI2CAAAAAoxMi8zMS8yMDI1CQAAAAEwdfEDIZt83ghJ8ot4o3zeCDRDSVEuTllTRTpJQk0uSVFfT1RIRVJfUkVDRUlWLjIwMDAuMDcvMDMvMjAyNi4uLlVTRC5IAQAAAN62AQACAAAABDEwNTIBCAAAAAUAAAABMQEAAAALLTE5MDQ4NjA2NTcDAAAAAzE2MAIAAAAEMTIwNgQAAAABMAcAAAAIMy83LzIwMjYIAAAACjEyLzMxLzIwMjUJAAAAATD7HV4hm3zeCGyBlHijfN4IMkNJUS5OWVNFOklCTS5JUV9PSUxfSU1QQUlSLjIwMDAuMDcvMDMvMjAyNi4uLlVTRC5IAQAAAN62AQADAAAAAACx+IYhm3zeCACMs3ijfN4IMENJUS5OWVNFOklCTS5JUV9UUkVBU1VSWS4yMDAwLjA3LzAzLzIwMjYuLi5VU0QuSAEAAADetgEAAgAAAActMTcwNjA1AQgAAAAFAAAAATEBAAAACy0xOTA0ODYwNjU3AwAAAAMxNjACAAAABDEyNDgEAAAAATAHAAAACDMvNy8yMDI2CAAAAAoxMi8zMS8yMDI1CQAAAAEwzAJaIZt83giq9oV4o3zeCC9DSVEuTllTRTpJQk0uSVFfU1Rf</t>
  </si>
  <si>
    <t>REVCVC4yMDAwLjA3LzAzLzIwMjYuLi5VU0QuSAEAAADetgEAAwAAAAAAz1heIZt83ghUVKZ4o3zeCDNDSVEuTllTRTpJQk0uSVFfUFJFRl9JU1NVRUQuMjAwMC4wNy8wMy8yMDI2Li4uVVNELkgBAAAA3rYBAAMAAAAAAPBdhyGbfN4IZLKfeKN83gg2Q0lRLk5ZU0U6SUJNLklRX09USEVSX0NBX1NVUFBMLjIwMDAuMDcvMDMvMjAyNi4uLlVTRC5IAQAAAN62AQACAAAABDEzMTYBCAAAAAUAAAABMQEAAAALLTE5MDQ4NjA2NTcDAAAAAzE2MAIAAAAEMTA1NQQAAAABMAcAAAAIMy83LzIwMjYIAAAACjEyLzMxLzIwMjUJAAAAATD7HV4hm3zeCKhSp3ijfN4IO0NJUS5OWVNFOklCTS5JUV9TQUxFX1JFQUxfRVNUQVRFX0NGLjIwMDAuMDcvMDMvMjAyNi4uLlVTRC5IAQAAAN62AQADAAAAAACkNochm3zeCO2LoHijfN4IL0NJUS5OWVNFOklCTS5JUV9SVUFfTkVULjIwMDAuMDcvMDMvMjAyNi4uLlVTRC5IAQAAAN62AQADAAAAAADMAlohm3zeCKr2hXijfN4INkNJUS5OWVNFOklCTS5JUV9MT0FOU19GT1JfU0FMRS4yMDAwLjA3LzAzLzIwMjYuLi5VU0QuSAEAAADetgEAAwAAAAAA+x1eIZt83gj5S4Z4o3zeCDNDSVEuTllTRTpJQk0uSVFfQ0FTSF9JTlZFU1QuMjAwMC4wNy8wMy8yMDI2Li4uVVNELkgBAAAA3rYBAAIAAAAGLTEwMzAyAQgAAAAFAAAAATEBAAAACy0xOTA0ODYwNjU3AwAAAAMxNjACAAAABDIwMDUE</t>
  </si>
  <si>
    <t>AAAAATAHAAAACDMvNy8yMDI2CAAAAAoxMi8zMS8yMDI1CQAAAAEwpDaHIZt83gj0t5t4o3zeCDhDSVEuTllTRTpJQk0uSVFfU1RPQ0tfQkFTRURfQ09NUC4yMDAwLjA3LzAzLzIwMjYuLi5VU0QuSAEAAADetgEAAgAAAAM5NzUAsfiGIZt83ggz5cF4o3zeCC9DSVEuTllTRTpJQk0uSVFfRUJJVERBUi4yMDAwLjA3LzAzLzIwMjYuLi5VU0QuSAEAAADetgEAAgAAAAUxNzQyNgEIAAAABQAAAAExAQAAAAstMTkwNDg2MDY1NwMAAAADMTYwAgAAAAUyMTY3NAQAAAABMAcAAAAIMy83LzIwMjYIAAAACjEyLzMxLzIwMjUJAAAAATDXGDAim3zeCHWRwnijfN4IM0NJUS5OWVNFOklCTS5JUV9TVE9DS19CQVNFRC4yMDAwLjA3LzAzLzIwMjYuLi5VU0QuSAEAAADetgEAAwAAAAAATRVmI5t83ghfQMR4o3zeCDdDSVEuTllTRTpJQk0uSVFfR0FJTl9BU1NFVFNfUkVWLjIwMDAuMDcvMDMvMjAyNi4uLlVTRC5IAQAAAN62AQADAAAAAABNFWYjm3zeCO71uHijfN4IN0NJUS5OWVNFOklCTS5JUV9JTlRFUkNPTVBBTllfQ0EuMjAwMC4wNy8wMy8yMDI2Li4uVVNELkgBAAAA3rYBAAMAAAAAAHXxAyGbfN4ISsmLeKN83gguQ0lRLk5ZU0U6SUJNLklRX0dXX05FVC4yMDAwLjA3LzAzLzIwMjYuLi5VU0QuSAEAAADetgEAAgAAAAU2NzcxNwEIAAAABQAAAAExAQAAAAstMTkwNDg2MDY1NwMAAAADMTYwAgAAAAU0ODk2MAQAAAAB</t>
  </si>
  <si>
    <t>MAcAAAAIMy83LzIwMjYIAAAACjEyLzMxLzIwMjUJAAAAATB18QMhm3zeCEnyi3ijfN4IMENJUS5OWVNFOklCTS5JUV9TT0ZUV0FSRS4yMDAwLjA3LzAzLzIwMjYuLi5VU0QuSAEAAADetgEAAwAAAAAAu2daIZt83ghVlIV4o3zeCDdDSVEuTllTRTpJQk0uSVFfUkVTVFJJQ1RFRF9DQVNILjIwMDAuMDcvMDMvMjAyNi4uLlVTRC5IAQAAAN62AQACAAAAAjU0AQgAAAAFAAAAATEBAAAACy0xOTA0ODYwNjU3AwAAAAMxNjACAAAABDExMDQEAAAAATAHAAAACDMvNy8yMDI2CAAAAAoxMi8zMS8yMDI1CQAAAAEw+x1eIZt83gj5S4Z4o3zeCC1DSVEuTllTRTpJQk0uSVFfQVZHX0VNUExPWUVFUy4yMDAwLjA3LzAzLzIwMjYBAAAA3rYBAAMAAAAAAF7KAyGbfN4IYRmMeKN83gg6Q0lRLk5ZU0U6SUJNLklRX1RPVEFMX0RFQlRfQ1VSUkVOVC4yMDAwLjA3LzAzLzIwMjYuLi5VU0QuSAEAAADetgEAAgAAAAQ3MjI0AQgAAAAFAAAAATEBAAAACy0xOTA0ODYwNjU3AwAAAAMxNjACAAAABTI1MjIzBAAAAAEwBwAAAAgzLzcvMjAyNggAAAAKMTIvMzEvMjAyNQkAAAABMMdTWiGbfN4IklSMeKN83gg/Q0lRLk5ZU0U6SUJNLklRX0dBSU5fQkFSR0FJTl9BQ1FfU1VQUExFLjIwMDAuMDcvMDMvMjAyNi4uLlVTRC5IAQAAAN62AQADAAAAAAAkjjAim3zeCLNbunijfN4ILENJUS5OWVNFOklCTS5JUV9DQUxDX1RZUEVfQ0YuMjAw</t>
  </si>
  <si>
    <t>MC4wNy8wMy8yMDI2AQAAAN62AQADAAAAA1JFUAD7HV4hm3zeCJxpm3ijfN4IL0NJUS5OWVNFOklCTS5JUV9GSUxJTkdfQ1VSUkVOQ1kuMjAwMC4wNy8wMy8yMDI2AQAAAN62AQADAAAAA1VTRAAdZzAim3zeCFwAxXijfN4INUNJUS5OWVNFOklCTS5JUV9TQUxFX0lOVEFOX0NGLjIwMDAuMDcvMDMvMjAyNi4uLlVTRC5IAQAAAN62AQACAAAABC02NDcBCAAAAAUAAAABMQEAAAALLTE5MDQ4NjA2NTcDAAAAAzE2MAIAAAAEMjAyOQQAAAABMAcAAAAIMy83LzIwMjYIAAAACjEyLzMxLzIwMjUJAAAAATCkNochm3zeCPS3m3ijfN4INENJUS5OWVNFOklCTS5JUV9ET19JTlZFU1RfQ0YuMjAwMC4wNy8wMy8yMDI2Li4uVVNELkgBAAAA3rYBAAMAAAAAAPsdXiGbfN4InGmbeKN83ggxQ0lRLk5ZU0U6SUJNLklRX1JEX0VYUF9GTi4yMDAwLjA3LzAzLzIwMjYuLi5VU0QuSAEAAADetgEAAgAAAAQ4MzEyAQgAAAAFAAAAATEBAAAACy0xOTA0ODYwNjU3AwAAAAMxNjACAAAABDMxNjgEAAAAATAHAAAACDMvNy8yMDI2CAAAAAoxMi8zMS8yMDI1CQAAAAEwHWcwIpt83giiCbt4o3zeCDlDSVEuTllTRTpJQk0uSVFfUFJPVl9CQURfREVCVFNfQ0YuMjAwMC4wNy8wMy8yMDI2Li4uVVNELkgBAAAA3rYBAAMAAAAAANMfhyGbfN4Is1u6eKN83gg6Q0lRLk5ZU0U6SUJNLklRX0NPTU1PTl9QUkVGX0RJVl9DRi4yMDAwLjA3LzAz</t>
  </si>
  <si>
    <t>LzIwMjYuLi5VU0QuSAEAAADetgEAAwAAAAAA8F2HIZt83giXKKx4o3zeCDZDSVEuTllTRTpJQk0uSVFfQ1JFRElUX0xPU1NfQ0YuMjAwMC4wNy8wMy8yMDI2Li4uVVNELkgBAAAA3rYBAAMAAAAAANMfhyGbfN4IvMmmeKN83gg/Q0lRLk5ZU0U6SUJNLklRX0RFRkVSUkVEX0RPTUVTVElDX1RBWEVTLjIwMDAuMDcvMDMvMjAyNi4uLlVTRC5IAQAAAN62AQACAAAABC0yNDkBCAAAAAUAAAABMQEAAAALLTE5MDQ4NjA2NTcDAAAAAzE2MAIAAAAEMzA1NAQAAAABMAcAAAAIMy83LzIwMjYIAAAACjEyLzMxLzIwMjUJAAAAATAmQDAim3zeCN6cxXijfN4IMENJUS5OWVNFOklCTS5JUV9EUl9SQVRJT19QUklNQVJZLjIwMDAuMDcvMDMvMjAyNgEAAADetgEAAgAAAAExAKhwZiObfN4IXADFeKN83gg7Q0lRLk5ZU0U6SUJNLklRX1RBWF9CRU5FRklUX09QVElPTlMuMjAwMC4wNy8wMy8yMDI2Li4uVVNELkgBAAAA3rYBAAMAAAAAANMfhyGbfN4IC9+beKN83ghKQ0lRLk5ZU0U6SUJNLklRX1BST1ZfQkFEX0RFQlRTX1BBVElFTlRfU0VSVklDRV9SRVYuMjAwMC4wNy8wMy8yMDI2Li4uVVNELkgBAAAA3rYBAAMAAAAAANcYMCKbfN4IAia2eKN83ggsQ0lRLk5ZU0U6SUJNLklRX0NPR1MuMjAwMC4wNy8wMy8yMDI2Li4uVVNELkgBAAAA3rYBAAIAAAAFMjc4MzYBCAAAAAUAAAABMQEAAAALLTE5MDQ4NjA2NTcDAAAAAzE2</t>
  </si>
  <si>
    <t>MAIAAAACMzQEAAAAATAHAAAACDMvNy8yMDI2CAAAAAoxMi8zMS8yMDI1CQAAAAEwTRVmI5t83ghCtLh4o3zeCDFDSVEuTllTRTpJQk0uSVFfVE9UQUxfREVCVF9FUVVJVFkuMjAwMC4wNy8wMy8yMDI2AQAAAN62AQACAAAACDE5Ny4zMjc1AQgAAAAFAAAAATEBAAAACy0xOTA0ODYwNjU3AwAAAAMxNjACAAAABDQwMzQEAAAAATAHAAAACDMvNy8yMDI2CAAAAAoxMi8zMS8yMDI1CQAAAAEwzWvZH5t83ghKyYt4o3zeCCtDSVEuTllTRTpJQk0uSVFfUVVJQ0tfUkFUSU8uMjAwMC4wNy8wMy8yMDI2AQAAAN62AQACAAAACDAuODEyNDMyAQgAAAAFAAAAATEBAAAACy0xOTA0ODYwNjU3AwAAAAMxNjACAAAABDQxMjEEAAAAATAHAAAACDMvNy8yMDI2CAAAAAoxMi8zMS8yMDI1CQAAAAEwhUTZH5t83ghKyYt4o3zeCCdDSVEuTllTRTpJQk0uSVFfR0FBUF9CUy4yMDAwLjA3LzAzLzIwMjYBAAAA3rYBAAMAAAAHVVMgR0FBUACfGAQhm3zeCBxGhXijfN4IQ0NJUS5OWVNFOklCTS5JUV9ERUZfVEFYX1ZBTFVBVElPTl9BTExPV0FOQ0UuMjAwMC4wNy8wMy8yMDI2Li4uVVNELkgBAAAA3rYBAAIAAAAEMTE0MwEIAAAABQAAAAExAQAAAAstMTkwNDg2MDY1NwMAAAADMTYwAgAAAAU0NjA0NQQAAAABMAcAAAAIMy83LzIwMjYIAAAACjEyLzMxLzIwMjUJAAAAATDyjlohm3zeCFWUhXijfN4ISENJUS5OWVNFOklCTS5JUV9B</t>
  </si>
  <si>
    <t>U1NFVFNfTkVUVElOR19PVEhFUl9BREpVU1RNRU5UUy4yMDAwLjA3LzAzLzIwMjYuLi5VU0QuSAEAAADetgEAAwAAAAAAoLYDIZt83ghoLYx4o3zeCEFDSVEuTllTRTpJQk0uSVFfREVSSVZBVElWRV9UUkFESU5HX0FTU0VUUy4yMDAwLjA3LzAzLzIwMjYuLi5VU0QuSAEAAADetgEAAwAAAAAAdfEDIZt83ghJ8ot4o3zeCCxDSVEuTllTRTpJQk0uSVFfTEFORC4yMDAwLjA3LzAzLzIwMjYuLi5VU0QuSAEAAADetgEAAgAAAAMxODIBCAAAAAUAAAABMQEAAAALLTE5MDQ4NjA2NTcDAAAAAzE2MAIAAAAEMzA5OAQAAAABMAcAAAAIMy83LzIwMjYIAAAACjEyLzMxLzIwMjUJAAAAATC7Z1ohm3zeCGgtjHijfN4IM0NJUS5OWVNFOklCTS5JUV9XT1JLSU5HX0NBUC4yMDAwLjA3LzAzLzIwMjYuLi5VU0QuSAEAAADetgEAAgAAAAUtMTcxNAEIAAAABQAAAAExAQAAAAstMTkwNDg2MDY1NwMAAAADMTYwAgAAAAQ0MTY1BAAAAAEwBwAAAAgzLzcvMjAyNggAAAAKMTIvMzEvMjAyNQkAAAABMLtnWiGbfN4IPs+FeKN83gg8Q0lRLk5ZU0U6SUJNLklRX1RPVEFMX0ZJTkFOQ0VfTEVBU0VTLjIwMDAuMDcvMDMvMjAyNi4uLlVTRC5IAQAAAN62AQACAAAABDExNTMBCAAAAAUAAAABMQEAAAALLTE5MDQ4NjA2NTcDAAAAAzE2MAIAAAAFNDkwMzEEAAAAATAHAAAACDMvNy8yMDI2CAAAAAoxMi8zMS8yMDI1CQAAAAEwzAJaIZt8</t>
  </si>
  <si>
    <t>3giq9oV4o3zeCDZDSVEuTllTRTpJQk0uSVFfTFRfREVCVF9SRVBBSUQuMjAwMC4wNy8wMy8yMDI2Li4uVVNELkgBAAAA3rYBAAIAAAAFLTU0ODkBCAAAAAUAAAABMQEAAAALLTE5MDQ4NjA2NTcDAAAAAzE2MAIAAAAEMjAzNgQAAAABMAcAAAAIMy83LzIwMjYIAAAACjEyLzMxLzIwMjUJAAAAATCkNochm3zeCN8IqHijfN4INkNJUS5OWVNFOklCTS5JUV9TVF9OT1RFX1JFQ0VJVi4yMDAwLjA3LzAzLzIwMjYuLi5VU0QuSAEAAADetgEAAwAAAAAA+x1eIZt83gj5S4Z4o3zeCDpDSVEuTllTRTpJQk0uSVFfSU5WRVNUX1NFQ1VSSVRZX0NGLjIwMDAuMDcvMDMvMjAyNi4uLlVTRC5IAQAAAN62AQACAAAABC0zOTEBCAAAAAUAAAABMQEAAAALLTE5MDQ4NjA2NTcDAAAAAzE2MAIAAAAEMjAyNwQAAAABMAcAAAAIMy83LzIwMjYIAAAACjEyLzMxLzIwMjUJAAAAATCkNochm3zeCF18onijfN4IPENJUS5OWVNFOklCTS5JUV9FQklUX0VRX0lOQ19FWENMX1NCQy4yMDAwLjA3LzAzLzIwMjYuLi5VU0QuSAEAAADetgEAAgAAAAUxNDI4MwEIAAAABQAAAAExAQAAAAstMTkwNDg2MDY1NwMAAAADMTYwAgAAAAUyNDEzMAQAAAABMAcAAAAIMy83LzIwMjYIAAAACjEyLzMxLzIwMjUJAAAAATCrl2Yjm3zeCF9AxHijfN4IKkNJUS5OWVNFOklCTS5JUV9BUi4yMDAwLjA3LzAzLzIwMjYuLi5VU0QuSAEAAADetgEAAgAAAAQ4</t>
  </si>
  <si>
    <t>NTk0AQgAAAAFAAAAATEBAAAACy0xOTA0ODYwNjU3AwAAAAMxNjACAAAABDEwMjEEAAAAATAHAAAACDMvNy8yMDI2CAAAAAoxMi8zMS8yMDI1CQAAAAEw+x1eIZt83gj5S4Z4o3zeCDdDSVEuTllTRTpJQk0uSVFfTkVUX0RFQlRfSVNTVUVELjIwMDAuMDcvMDMvMjAyNi4uLlVTRC5IAQAAAN62AQACAAAABDI4NzMBCAAAAAUAAAABMQEAAAALLTE5MDQ4NjA2NTcDAAAAAzE2MAIAAAAEMjAwMwQAAAABMAcAAAAIMy83LzIwMjYIAAAACjEyLzMxLzIwMjUJAAAAATD7HV4hm3zeCJxpm3ijfN4IMUNJUS5OWVNFOklCTS5JUV9DQVNIX09QRVIuMjAwMC4wNy8wMy8yMDI2Li4uVVNELkgBAAAA3rYBAAIAAAAFMTMxOTMBCAAAAAUAAAABMQEAAAALLTE5MDQ4NjA2NTcDAAAAAzE2MAIAAAAEMjAwNgQAAAABMAcAAAAIMy83LzIwMjYIAAAACjEyLzMxLzIwMjUJAAAAATCkNochm3zeCPS3m3ijfN4INkNJUS5OWVNFOklCTS5JUV9HV19JTlRBTl9BTU9SVC4yMDAwLjA3LzAzLzIwMjYuLi5VU0QuSAEAAADetgEAAwAAAAAATRVmI5t83ggqacN4o3zeCDNDSVEuTllTRTpJQk0uSVFfSU5UX0lOVl9JTkMuMjAwMC4wNy8wMy8yMDI2Li4uVVNELkgBAAAA3rYBAAMAAAAAAE0VZiObfN4IBuDCeKN83gg2Q0lRLk5ZU0U6SUJNLklRX0RJTFVUX0VQU19FWENMLjIwMDAuMDcvMDMvMjAyNi4uLlVTRC5IAQAAAN62AQACAAAABTEx</t>
  </si>
  <si>
    <t>LjE0AQgAAAAFAAAAATEBAAAACy0xOTA0ODYwNjU3AwAAAAMxNjACAAAAAzE0MgQAAAABMAcAAAAIMy83LzIwMjYIAAAACjEyLzMxLzIwMjUJAAAAATCocGYjm3zeCNExt3ijfN4IM0NJUS5OWVNFOklCTS5JUV9JTlNfRElWX1JFVi4yMDAwLjA3LzAzLzIwMjYuLi5VU0QuSAEAAADetgEAAwAAAAAATRVmI5t83ghhYcZ4o3zeCDtDSVEuTllTRTpJQk0uSVFfQ1VSUl9ET01FU1RJQ19UQVhFUy4yMDAwLjA3LzAzLzIwMjYuLi5VU0QuSAEAAADetgEAAgAAAAUtMTU4NwEIAAAABQAAAAExAQAAAAstMTkwNDg2MDY1NwMAAAADMTYwAgAAAAQzMDI3BAAAAAEwBwAAAAgzLzcvMjAyNggAAAAKMTIvMzEvMjAyNQkAAAABMCZAMCKbfN4IPp2weKN83gg4Q0lRLk5ZU0U6SUJNLklRX1NUT0NLX0JBU0VEX0NPR1MuMjAwMC4wNy8wMy8yMDI2Li4uVVNELkgBAAAA3rYBAAIAAAADMjY5AQgAAAAFAAAAATEBAAAACy0xOTA0ODYwNjU3AwAAAAMxNjACAAAABTIyNjc0BAAAAAEwBwAAAAgzLzcvMjAyNggAAAAKMTIvMzEvMjAyNQkAAAABMCSOMCKbfN4IleK6eKN83gg3Q0lRLk5ZU0U6SUJNLklRX0FTU0VUX1dSSVRFRE9XTi4yMDAwLjA3LzAzLzIwMjYuLi5VU0QuSAEAAADetgEAAwAAAAAAU0lmI5t83gg/8sN4o3zeCDhDSVEuTllTRTpJQk0uSVFfUkVTVFJfU1RPQ0tfQ09NUC4yMDAwLjA3LzAzLzIwMjYuLi5VU0QuSAEA</t>
  </si>
  <si>
    <t>AADetgEAAwAAAAAAsfiGIZt83ggdWbd4o3zeCElDSVEuTllTRTpJQk0uSVFfSU5URVJFU1RfRVhQX0xFQVNFX0xJQUJJTElUWV9ERUJULjIwMDAuMDcvMDMvMjAyNi4uLlVTRC5IAQAAAN62AQADAAAAAAAmQDAim3zeCL/prXijfN4IPENJUS5OWVNFOklCTS5JUV9NSU5PUklUWV9JTlRFUkVTVF9JUy4yMDAwLjA3LzAzLzIwMjYuLi5VU0QuSAEAAADetgEAAwAAAAAAU0lmI5t83ggoQsN4o3zeCDNDSVEuTllTRTpJQk0uSVFfRklOX0RJVl9SRVYuMjAwMC4wNy8wMy8yMDI2Li4uVVNELkgBAAAA3rYBAAIAAAADNzM3AQgAAAAFAAAAATEBAAAACy0xOTA0ODYwNjU3AwAAAAMxNjACAAAAAjUyBAAAAAEwBwAAAAgzLzcvMjAyNggAAAAKMTIvMzEvMjAyNQkAAAABME0VZiObfN4IcbC/eKN83ggpQ0lRLk5ZU0U6SUJNLklRX05JX01BUkdJTi4yMDAwLjA3LzAzLzIwMjYBAAAA3rYBAAIAAAAHMTUuNjg1MgEIAAAABQAAAAExAQAAAAstMTkwNDg2MDY1NwMAAAADMTYwAgAAAAQ0MDk0BAAAAAEwBwAAAAgzLzcvMjAyNggAAAAKMTIvMzEvMjAyNQkAAAABMOdS+x+bfN4I+h6FeKN83gguQ0lRLk5ZU0U6SUJNLklRX1JFVFVSTl9DQVBJVEFMLjIwMDAuMDcvMDMvMjAyNgEAAADetgEAAgAAAAY4LjU3ODIBCAAAAAUAAAABMQEAAAALLTE5MDQ4NjA2NTcDAAAAAzE2MAIAAAAENDM2MwQAAAABMAcAAAAIMy83LzIwMjYI</t>
  </si>
  <si>
    <t>AAAACjEyLzMxLzIwMjUJAAAAATATP/sfm3zeCBxGhXijfN4IPUNJUS5OWVNFOklCTS5JUV9SRVNUUklDVEVEX0NBU0hfVE9UQUwuMjAwMC4wNy8wMy8yMDI2Li4uVVNELkgBAAAA3rYBAAIAAAACNTQBCAAAAAUAAAABMQEAAAALLTE5MDQ4NjA2NTcDAAAAAzE2MAIAAAAFMjQxOTIEAAAAATAHAAAACDMvNy8yMDI2CAAAAAoxMi8zMS8yMDI1CQAAAAEwXsoDIZt83ghJ8ot4o3zeCDRDSVEuTllTRTpJQk0uSVFfRklOSVNIRURfSU5WLjIwMDAuMDcvMDMvMjAyNi4uLlVTRC5IAQAAAN62AQACAAAAAzIzMAEIAAAABQAAAAExAQAAAAstMTkwNDg2MDY1NwMAAAADMTYwAgAAAAQzMDc1BAAAAAEwBwAAAAgzLzcvMjAyNggAAAAKMTIvMzEvMjAyNQkAAAABMLtnWiGbfN4IaC2MeKN83gg7Q0lRLk5ZU0U6SUJNLklRX0xJQUJJTElUSUVTX0xFVkVMXzIuMjAwMC4wNy8wMy8yMDI2Li4uVVNELkgBAAAA3rYBAAIAAAADNTEzAKC2AyGbfN4IVZSFeKN83gg+Q0lRLk5ZU0U6SUJNLklRX0NPTlRJTkdFTlRfTElBQklMSVRJRVMuMjAwMC4wNy8wMy8yMDI2Li4uVVNELkgBAAAA3rYBAAMAAAAAAHXxAyGbfN4IEG2FeKN83ggsQ0lRLk5ZU0U6SUJNLklRX0NBTENfVFlQRV9CUy4yMDAwLjA3LzAzLzIwMjYBAAAA3rYBAAMAAAADUkVQAJ8YBCGbfN4ISsmLeKN83ghOQ0lRLk5ZU0U6SUJNLklRX0NVUlJFTlRfUE9SVElPTl9P</t>
  </si>
  <si>
    <t>UEVSX0xFQVNFX0xJQUJJTElUSUVTLjIwMDAuMDcvMDMvMjAyNi4uLlVTRC5IAQAAAN62AQACAAAAAzgwMAEIAAAABQAAAAExAQAAAAstMTkwNDg2MDY1NwMAAAADMTYwAgAAAAU0ODM4NQQAAAABMAcAAAAIMy83LzIwMjYIAAAACjEyLzMxLzIwMjUJAAAAATDMAlohm3zeCP8CnnijfN4IOUNJUS5OWVNFOklCTS5JUV9UT1RBTF9PVVRTVEFORElOR19CU19EQVRFLjIwMDAuMDcvMDMvMjAyNgEAAADetgEAAgAAAAo5MzYuOTUyMTI5AQQAAAAFAAAAATUBAAAACy0xOTA0ODYwNjU3AgAAAAUyNDE1MgYAAAABMLU9WiGbfN4IPs+FeKN83gg7Q0lRLk5ZU0U6SUJNLklRX1RPVEFMX0NPTU1PTl9FUVVJVFkuMjAwMC4wNy8wMy8yMDI2Li4uVVNELkgBAAAA3rYBAAIAAAAFMzI2NDgBCAAAAAUAAAABMQEAAAALLTE5MDQ4NjA2NTcDAAAAAzE2MAIAAAAEMTAwNgQAAAABMAcAAAAIMy83LzIwMjYIAAAACjEyLzMxLzIwMjUJAAAAATDMAlohm3zeCKr2hXijfN4IRENJUS5OWVNFOklCTS5JUV9DSEFOR0VfT1RIRVJfTkVUX09QRVJfQVNTRVRTLjIwMDAuMDcvMDMvMjAyNi4uLlVTRC5IAQAAAN62AQACAAAAAzQ0NQEIAAAABQAAAAExAQAAAAstMTkwNDg2MDY1NwMAAAADMTYwAgAAAAQyMDQ1BAAAAAEwBwAAAAgzLzcvMjAyNggAAAAKMTIvMzEvMjAyNQkAAAABMKQ2hyGbfN4I0w6/eKN83ghFQ0lRLk5ZU0U6SUJNLklR</t>
  </si>
  <si>
    <t>X1RPVEFMX0RFQlRfUkVQQUlEX0VYQ0xfTEVBU0VTLjIwMDAuMDcvMDMvMjAyNi4uLlVTRC5IAQAAAN62AQACAAAABS01NTE4AQgAAAAFAAAAATEBAAAACy0xOTA0ODYwNjU3AwAAAAMxNjACAAAABTQ4OTg2BAAAAAEwBwAAAAgzLzcvMjAyNggAAAAKMTIvMzEvMjAyNQkAAAABMPsdXiGbfN4InGmbeKN83ggxQ0lRLk5ZU0U6SUJNLklRX0RJVkVTVF9DRi4yMDAwLjA3LzAzLzIwMjYuLi5VU0QuSAEAAADetgEAAgAAAAItMQEIAAAABQAAAAExAQAAAAstMTkwNDg2MDY1NwMAAAADMTYwAgAAAAQyMDc3BAAAAAEwBwAAAAgzLzcvMjAyNggAAAAKMTIvMzEvMjAyNQkAAAABMKQ2hyGbfN4I9LebeKN83gg5Q0lRLk5ZU0U6SUJNLklRX1NQRUNJQUxfRElWX1NIQVJFLjIwMDAuMDcvMDMvMjAyNi4uLlVTRC5IAQAAAN62AQADAAAAAACocGYjm3zeCAYJwXijfN4IMUNJUS5OWVNFOklCTS5JUV9DSEFOR0VfQVIuMjAwMC4wNy8wMy8yMDI2Li4uVVNELkgBAAAA3rYBAAIAAAAFLTQyNzgBCAAAAAUAAAABMQEAAAALLTE5MDQ4NjA2NTcDAAAAAzE2MAIAAAAEMjAxOAQAAAABMAcAAAAIMy83LzIwMjYIAAAACjEyLzMxLzIwMjUJAAAAATCkNochm3zeCJnstHijfN4IS0NJUS5OWVNFOklCTS5JUV9PUEVSQVRJTkdfTEVBU0VfTElBQklMSVRJRVNfTk9OQ0FTSC4yMDAwLjA3LzAzLzIwMjYuLi5VU0QuSAEAAADetgEAAwAA</t>
  </si>
  <si>
    <t>AAAA+x1eIZt83gicaZt4o3zeCDlDSVEuTllTRTpJQk0uSVFfSU5TX1NFVFRMRV9TVVBQTEUuMjAwMC4wNy8wMy8yMDI2Li4uVVNELkgBAAAA3rYBAAMAAAAAACSOMCKbfN4Ikv/HeKN83gg3Q0lRLk5ZU0U6SUJNLklRX0ZJTl9ESVZfSU5UX0VYUC4yMDAwLjA3LzAzLzIwMjYuLi5VU0QuSAEAAADetgEAAwAAAAAATRVmI5t83giMtMZ4o3zeCC5DSVEuTllTRTpJQk0uSVFfRUJJVERBLjIwMDAuMDcvMDMvMjAyNi4uLlVTRC5IAQAAAN62AQACAAAABTE2MTE4AQgAAAAFAAAAATEBAAAACy0xOTA0ODYwNjU3AwAAAAMxNjACAAAABDQwNTEEAAAAATAHAAAACDMvNy8yMDI2CAAAAAoxMi8zMS8yMDI1CQAAAAEwqHBmI5t83giUa7t4o3zeCC5DSVEuTllTRTpJQk0uSVFfTUVSR0VSLjIwMDAuMDcvMDMvMjAyNi4uLlVTRC5IAQAAAN62AQACAAAABC0xNTMBCAAAAAUAAAABMQEAAAALLTE5MDQ4NjA2NTcDAAAAAzE2MAIAAAACODAEAAAAATAHAAAACDMvNy8yMDI2CAAAAAoxMi8zMS8yMDI1CQAAAAEwU0lmI5t83gifk8B4o3zeCDtDSVEuTllTRTpJQk0uSVFfSU5DX1RBWF9QQVlfQ1VSUkVOVC4yMDAwLjA3LzAzLzIwMjYuLi5VU0QuSAEAAADetgEAAgAAAAQyMzQ3AQgAAAAFAAAAATEBAAAACy0xOTA0ODYwNjU3AwAAAAMxNjACAAAABDEwOTQEAAAAATAHAAAACDMvNy8yMDI2CAAAAAoxMi8zMS8yMDI1CQAAAAEw</t>
  </si>
  <si>
    <t>z1heIZt83gjNJIZ4o3zeCCpDSVEuTllTRTpJQk0uSVFfQVAuMjAwMC4wNy8wMy8yMDI2Li4uVVNELkgBAAAA3rYBAAIAAAAENDc1NgEIAAAABQAAAAExAQAAAAstMTkwNDg2MDY1NwMAAAADMTYwAgAAAAQxMDE4BAAAAAEwBwAAAAgzLzcvMjAyNggAAAAKMTIvMzEvMjAyNQkAAAABMM9YXiGbfN4IQmSfeKN83gg1Q0lRLk5ZU0U6SUJNLklRX0lOQ19FUVVJVFlfQ0YuMjAwMC4wNy8wMy8yMDI2Li4uVVNELkgBAAAA3rYBAAMAAAAAANMfhyGbfN4IC9+beKN83ggxQ0lRLk5ZU0U6SUJNLklRX01BQ0hJTkVSWS4yMDAwLjA3LzAzLzIwMjYuLi5VU0QuSAEAAADetgEAAgAAAAUxMjg4NQEIAAAABQAAAAExAQAAAAstMTkwNDg2MDY1NwMAAAADMTYwAgAAAAQzMTE0BAAAAAEwBwAAAAgzLzcvMjAyNggAAAAKMTIvMzEvMjAyNQkAAAABMLtnWiGbfN4IaC2MeKN83ggtQ0lRLk5ZU0U6SUJNLklRX0RBX0NGLjIwMDAuMDcvMDMvMjAyNi4uLlVTRC5IAQAAAN62AQACAAAABDQ0NTABCAAAAAUAAAABMQEAAAALLTE5MDQ4NjA2NTcDAAAAAzE2MAIAAAAEMjE2MAQAAAABMAcAAAAIMy83LzIwMjYIAAAACjEyLzMxLzIwMjUJAAAAATDTH4chm3zeCGPCrXijfN4INENJUS5OWVNFOklCTS5JUV9UT1RBTF9SRUNFSVYuMjAwMC4wNy8wMy8yMDI2Li4uVVNELkgBAAAA3rYBAAIAAAAEOTY0NgEIAAAABQAAAAExAQAAAAstMTkw</t>
  </si>
  <si>
    <t>NDg2MDY1NwMAAAADMTYwAgAAAAQxMDAxBAAAAAEwBwAAAAgzLzcvMjAyNggAAAAKMTIvMzEvMjAyNQkAAAABMPsdXiGbfN4IhViVeKN83ggzQ0lRLk5ZU0U6SUJNLklRX0RBX1NVUFBMX0NGLjIwMDAuMDcvMDMvMjAyNi4uLlVTRC5IAQAAAN62AQACAAAABDIyODQBCAAAAAUAAAABMQEAAAALLTE5MDQ4NjA2NTcDAAAAAzE2MAIAAAAEMjE3MQQAAAABMAcAAAAIMy83LzIwMjYIAAAACjEyLzMxLzIwMjUJAAAAATCx+IYhm3zeCP+drHijfN4IQ0NJUS5OWVNFOklCTS5JUV9TQUxFX1BST0NFRURTX1JFTlRBTF9BU1NFVFMuMjAwMC4wNy8wMy8yMDI2Li4uVVNELkgBAAAA3rYBAAMAAAAAAOb2XSGbfN4I6pCbeKN83gg+Q0lRLk5ZU0U6SUJNLklRX0FTU0VUX1dSSVRFRE9XTl9TVVBQTEUuMjAwMC4wNy8wMy8yMDI2Li4uVVNELkgBAAAA3rYBAAMAAAAAACSOMCKbfN4IY8KteKN83ggyQ0lRLk5ZU0U6SUJNLklRX1RPVEFMX0RFQlQuMjAwMC4wNy8wMy8yMDI2Li4uVVNELkgBAAAA3rYBAAIAAAAFNjQ2MDcBCAAAAAUAAAABMQEAAAALLTE5MDQ4NjA2NTcDAAAAAzE2MAIAAAAENDE3MwQAAAABMAcAAAAIMy83LzIwMjYIAAAACjEyLzMxLzIwMjUJAAAAATDHU1ohm3zeCD7PhXijfN4IMkNJUS5OWVNFOklCTS5JUV9BVkdfVEVNUF9FTVBMT1lFRVMuMjAwMC4wNy8wMy8yMDI2AQAAAN62AQACAAAABTEzODAwAQgA</t>
  </si>
  <si>
    <t>AAAFAAAAATEBAAAACy0xOTA0ODYwNjU3AwAAAAMxNjACAAAABTI0Njc1BAAAAAEwBwAAAAgzLzcvMjAyNggAAAAKMTIvMzEvMjAyNQkAAAABMF7KAyGbfN4IEG2FeKN83gg1Q0lRLk5ZU0U6SUJNLklRX1JVQV9BQ0NVTV9ERVAuMjAwMC4wNy8wMy8yMDI2Li4uVVNELkgBAAAA3rYBAAMAAAAAAMwCWiGbfN4IEGiSeKN83gg2Q0lRLk5ZU0U6SUJNLklRX0NBU0hfU1RfSU5WRVNULjIwMDAuMDcvMDMvMjAyNi4uLlVTRC5IAQAAAN62AQACAAAABTE0NDE3AQgAAAAFAAAAATEBAAAACy0xOTA0ODYwNjU3AwAAAAMxNjACAAAABDEwMDIEAAAAATAHAAAACDMvNy8yMDI2CAAAAAoxMi8zMS8yMDI1CQAAAAEw+x1eIZt83ghUVKZ4o3zeCDFDSVEuTllTRTpJQk0uSVFfTFRfSU5WRVNULjIwMDAuMDcvMDMvMjAyNi4uLlVTRC5IAQAAAN62AQACAAAABDE3NTEBCAAAAAUAAAABMQEAAAALLTE5MDQ4NjA2NTcDAAAAAzE2MAIAAAAEMTA1NAQAAAABMAcAAAAIMy83LzIwMjYIAAAACjEyLzMxLzIwMjUJAAAAATDPWF4hm3zeCPlLhnijfN4IPUNJUS5OWVNFOklCTS5JUV9MRUFTRUhPTERfSU1QUk9WRU1FTlQuMjAwMC4wNy8wMy8yMDI2Li4uVVNELkgBAAAA3rYBAAMAAAAAALtnWiGbfN4IaC2MeKN83gg9Q0lRLk5ZU0U6SUJNLklRX1RPVEFMX09VVFNUQU5ESU5HX0ZJTElOR19EQVRFLjIwMDAuMDcvMDMvMjAyNgEAAADe</t>
  </si>
  <si>
    <t>tgEAAgAAAAo5MzguMDM0NDA0AQQAAAAFAAAAATUBAAAACy0xOTA0ODYwNjU3AgAAAAUyNDE1MwYAAAABMLU9WiGbfN4IklSMeKN83ghAQ0lRLk5ZU0U6SUJNLklRX0FNT1JUX1NPRlRXQVJFX0FTU0VUU19DRi4yMDAwLjA3LzAzLzIwMjYuLi5VU0QuSAEAAADetgEAAgAAAAM1NzEBCAAAAAUAAAABMQEAAAALLTE5MDQ4NjA2NTcDAAAAAzE2MAIAAAAFNDYwMTEEAAAAATAHAAAACDMvNy8yMDI2CAAAAAoxMi8zMS8yMDI1CQAAAAEw5vZdIZt83ggKsbB4o3zeCDpDSVEuTllTRTpJQk0uSVFfUkVTVFJVQ1RVUkVfU1VQUExFLjIwMDAuMDcvMDMvMjAyNi4uLlVTRC5IAQAAAN62AQADAAAAAAAkjjAim3zeCGIBsXijfN4IN0NJUS5OWVNFOklCTS5JUV9JTlZFU1RfTE9BTlNfQ0YuMjAwMC4wNy8wMy8yMDI2Li4uVVNELkgBAAAA3rYBAAMAAAAAAKQ2hyGbfN4I9LebeKN83ggzQ0lRLk5ZU0U6SUJNLklRX0lOVF9FWFBfTFRELjIwMDAuMDcvMDMvMjAyNi4uLlVTRC5IAQAAAN62AQADAAAAAAAmQDAim3zeCKrEx3ijfN4IP0NJUS5OWVNFOklCTS5JUV9FQklUREFSX0VRX0lOQ19FWENMX1NCQy4yMDAwLjA3LzAzLzIwMjYuLi5VU0QuSAEAAADetgEAAgAAAAUxOTE0MQEIAAAABQAAAAExAQAAAAstMTkwNDg2MDY1NwMAAAADMTYwAgAAAAUyNDEzMwQAAAABMAcAAAAIMy83LzIwMjYIAAAACjEyLzMxLzIwMjUJAAAA</t>
  </si>
  <si>
    <t>ATDXGDAim3zeCKrEx3ijfN4IMENJUS5OWVNFOklCTS5JUV9MT0FOU19DRi4yMDAwLjA3LzAzLzIwMjYuLi5VU0QuSAEAAADetgEAAwAAAAAA0x+HIZt83ggL35t4o3zeCCpDSVEuTllTRTpJQk0uSVFfRE8uMjAwMC4wNy8wMy8yMDI2Li4uVVNELkgBAAAA3rYBAAIAAAACMjIBCAAAAAUAAAABMQEAAAALLTE5MDQ4NjA2NTcDAAAAAzE2MAIAAAACNDAEAAAAATAHAAAACDMvNy8yMDI2CAAAAAoxMi8zMS8yMDI1CQAAAAEwU0lmI5t83gi4+bl4o3zeCDVDSVEuTllTRTpJQk0uSVFfTklfQVZBSUxfRVhDTC4yMDAwLjA3LzAzLzIwMjYuLi5VU0QuSAEAAADetgEAAgAAAAUxMDU3MQEIAAAABQAAAAExAQAAAAstMTkwNDg2MDY1NwMAAAADMTYwAgAAAAMzNzkEAAAAATAHAAAACDMvNy8yMDI2CAAAAAoxMi8zMS8yMDI1CQAAAAEwqHBmI5t83ghba7l4o3zeCDdDSVEuTllTRTpJQk0uSVFfRVhUUkFfQUNDX0lURU1TLjIwMDAuMDcvMDMvMjAyNi4uLlVTRC5IAQAAAN62AQADAAAAAABTSWYjm3zeCLXXxXijfN4IP0NJUS5OWVNFOklCTS5JUV9TQUxBUklFU19PVEhFUl9CRU5FRklUUy4yMDAwLjA3LzAzLzIwMjYuLi5VU0QuSAEAAADetgEAAwAAAAAAJI4wIpt83ghBjbh4o3zeCDJDSVEuTllTRTpJQk0uSVFfSU5TX1NFVFRMRS4yMDAwLjA3LzAzLzIwMjYuLi5VU0QuSAEAAADetgEAAwAAAAAAU0lmI5t83gjyGsN4</t>
  </si>
  <si>
    <t>o3zeCC9DSVEuTllTRTpJQk0uSVFfQ0FTSF9DT05WRVJTSU9OLjIwMDAuMDcvMDMvMjAyNgEAAADetgEAAgAAAAgxLjk0MTQzNQEIAAAABQAAAAExAQAAAAstMTkwNDg2MDY1NwMAAAADMTYwAgAAAAQ0MTg0BAAAAAEwBwAAAAgzLzcvMjAyNggAAAAKMTIvMzEvMjAyNQkAAAABMM1r2R+bfN4I+h6FeKN83ggwQ0lRLk5ZU0U6SUJNLklRX0NGT19DVVJSRU5UX0xJQUIuMjAwMC4wNy8wMy8yMDI2AQAAAN62AQACAAAACDAuMzQxMjc0AQgAAAAFAAAAATEBAAAACy0xOTA0ODYwNjU3AwAAAAMxNjACAAAABDQxODUEAAAAATAHAAAACDMvNy8yMDI2CAAAAAoxMi8zMS8yMDI1CQAAAAEwhUTZH5t83gj6HoV4o3zeCD5DSVEuTllTRTpJQk0uSVFfTkFUVVJBTF9SRVNPVVJDRVNfQ09TVC4yMDAwLjA3LzAzLzIwMjYuLi5VU0QuSAEAAADetgEAAwAAAAAAu2daIZt83ghoLYx4o3zeCDdDSVEuTllTRTpJQk0uSVFfSU5URVJDT01QQU5ZX0NMLjIwMDAuMDcvMDMvMjAyNi4uLlVTRC5IAQAAAN62AQADAAAAAACfGAQhm3zeCErJi3ijfN4INENJUS5OWVNFOklCTS5JUV9UT1RBTF9MRUFTRVMuMjAwMC4wNy8wMy8yMDI2Li4uVVNELkgBAAAA3rYBAAIAAAAENDUwMAEIAAAABQAAAAExAQAAAAstMTkwNDg2MDY1NwMAAAADMTYwAgAAAAU0ODk3OQQAAAABMAcAAAAIMy83LzIwMjYIAAAACjEyLzMxLzIwMjUJAAAAATC1PVoh</t>
  </si>
  <si>
    <t>m3zeCD7PhXijfN4IMUNJUS5OWVNFOklCTS5JUV9OVU1CRVJfQURSSE9MREVSUy4yMDAwLjA3LzAzLzIwMjYBAAAA3rYBAAMAAAAAAF7KAyGbfN4IYRmMeKN83gg1Q0lRLk5ZU0U6SUJNLklRX09SREVSX0JBQ0tMT0cuMjAwMC4wNy8wMy8yMDI2Li4uVVNELkgBAAAA3rYBAAIAAAAFMzE5MDABCAAAAAUAAAABMQEAAAALLTE5MDQ4NjA2NTcDAAAAAzE2MAIAAAAEMzEyNQQAAAABMAcAAAAIMy83LzIwMjYIAAAACjEyLzMxLzIwMjUJAAAAATB18QMhm3zeCEnyi3ijfN4IOUNJUS5OWVNFOklCTS5JUV9DVVJSRU5UX1BPUlRfREVCVC4yMDAwLjA3LzAzLzIwMjYuLi5VU0QuSAEAAADetgEAAgAAAAQ2MTQ1AQgAAAAFAAAAATEBAAAACy0xOTA0ODYwNjU3AwAAAAMxNjACAAAABDEyOTcEAAAAATAHAAAACDMvNy8yMDI2CAAAAAoxMi8zMS8yMDI1CQAAAAEwz1heIZt83gjNJIZ4o3zeCENDSVEuTllTRTpJQk0uSVFfT1BFUkFUSU5HX0xFQVNFX0xJQUJJTElUSUVTLjIwMDAuMDcvMDMvMjAyNi4uLlVTRC5IAQAAAN62AQADAAAAAAD7HV4hm3zeCCHcp3ijfN4IPUNJUS5OWVNFOklCTS5JUV9GSU5fRElWX0xPQU5TX0NVUlJFTlQuMjAwMC4wNy8wMy8yMDI2Li4uVVNELkgBAAAA3rYBAAIAAAAENzM0NAEIAAAABQAAAAExAQAAAAstMTkwNDg2MDY1NwMAAAADMTYwAgAAAAQxMDMyBAAAAAEwBwAAAAgzLzcvMjAyNggA</t>
  </si>
  <si>
    <t>AAAKMTIvMzEvMjAyNQkAAAABMPsdXiGbfN4I+UuGeKN83ghBQ0lRLk5ZU0U6SUJNLklRX1NUT0NLX0JBU0VEX0VYUExPUkVfRFJJTEwuMjAwMC4wNy8wMy8yMDI2Li4uVVNELkgBAAAA3rYBAAMAAAAAALH4hiGbfN4IyXXFeKN83gg3Q0lRLk5ZU0U6SUJNLklRX05FVF9XT1JLSU5HX0NBUC4yMDAwLjA3LzAzLzIwMjYuLi5VU0QuSAEAAADetgEAAgAAAAUtODkwNwEIAAAABQAAAAExAQAAAAstMTkwNDg2MDY1NwMAAAADMTYwAgAAAAQxMzExBAAAAAEwBwAAAAgzLzcvMjAyNggAAAAKMTIvMzEvMjAyNQkAAAABMLtnWiGbfN4IklSMeKN83ggzQ0lRLk5ZU0U6SUJNLklRX1BSRUZfUkVERUVNLjIwMDAuMDcvMDMvMjAyNi4uLlVTRC5IAQAAAN62AQADAAAAAADMAlohm3zeCKr2hXijfN4IOUNJUS5OWVNFOklCTS5JUV9HV19JTlRBTl9BTU9SVF9DRi4yMDAwLjA3LzAzLzIwMjYuLi5VU0QuSAEAAADetgEAAgAAAAQyMTY2AQgAAAAFAAAAATEBAAAACy0xOTA0ODYwNjU3AwAAAAMxNjACAAAABDIxODIEAAAAATAHAAAACDMvNy8yMDI2CAAAAAoxMi8zMS8yMDI1CQAAAAEwsfiGIZt83giiCbt4o3zeCDlDSVEuTllTRTpJQk0uSVFfVE9UQUxfRElWX1BBSURfQ0YuMjAwMC4wNy8wMy8yMDI2Li4uVVNELkgBAAAA3rYBAAIAAAAFLTYyNTUBCAAAAAUAAAABMQEAAAALLTE5MDQ4NjA2NTcDAAAAAzE2MAIAAAAEMjAy</t>
  </si>
  <si>
    <t>MgQAAAABMAcAAAAIMy83LzIwMjYIAAAACjEyLzMxLzIwMjUJAAAAATDwXYchm3zeCOqQm3ijfN4IM0NJUS5OWVNFOklCTS5JUV9PVEhFUl9BTU9SVC4yMDAwLjA3LzAzLzIwMjYuLi5VU0QuSAEAAADetgEAAgAAAAM1NzEBCAAAAAUAAAABMQEAAAALLTE5MDQ4NjA2NTcDAAAAAzE2MAIAAAAEMjAxNAQAAAABMAcAAAAIMy83LzIwMjYIAAAACjEyLzMxLzIwMjUJAAAAATDTH4chm3zeCGXMtnijfN4IMkNJUS5OWVNFOklCTS5JUV9JTkNfRVFVSVRZLjIwMDAuMDcvMDMvMjAyNi4uLlVTRC5IAQAAAN62AQADAAAAAABTSWYjm3zeCEG7unijfN4ISUNJUS5OWVNFOklCTS5JUV9FQklUREFfRVFfSU5DX0VYQ0xfT1BFUl9MRUFTRV9BREouMjAwMC4wNy8wMy8yMDI2Li4uVVNELkgBAAAA3rYBAAIAAAAFMTYxMTgBCAAAAAUAAAABMQEAAAALLTE5MDQ4NjA2NTcDAAAAAzE2MAIAAAAFNDg5ODcEAAAAATAHAAAACDMvNy8yMDI2CAAAAAoxMi8zMS8yMDI1CQAAAAEwq5dmI5t83gjA68d4o3zeCDZDSVEuTllTRTpJQk0uSVFfTUlOSU1VTV9SRU5UQUwuMjAwMC4wNy8wMy8yMDI2Li4uVVNELkgBAAAA3rYBAAMAAAAAAB1nMCKbfN4IhTHAeKN83gg4Q0lRLk5ZU0U6SUJNLklRX0FMTE9XX0RPVUJUX0FDQ1QuMjAwMC4wNy8wMy8yMDI2Li4uVVNELkgBAAAA3rYBAAIAAAACOTkBCAAAAAUAAAABMQEAAAALLTE5MDQ4NjA2</t>
  </si>
  <si>
    <t>NTcDAAAAAzE2MAIAAAAEMzAxMgQAAAABMAcAAAAIMy83LzIwMjYIAAAACjEyLzMxLzIwMjUJAAAAATC7Z1ohm3zeCD7PhXijfN4INkNJUS5OWVNFOklCTS5JUV9BQ0NVTV9BTU9SVF9HVy4yMDAwLjA3LzAzLzIwMjYuLi5VU0QuSAEAAADetgEAAwAAAAAAdfEDIZt83ghJ8ot4o3zeCENDSVEuTllTRTpJQk0uSVFfVE9UQUxfREVCVF9FWENMX09QRVJfTEVBU0VTLjIwMDAuMDcvMDMvMjAyNi4uLlVTRC5IAQAAAN62AQACAAAABTYxMjYwAQgAAAAFAAAAATEBAAAACy0xOTA0ODYwNjU3AwAAAAMxNjACAAAABTQ4OTgyBAAAAAEwBwAAAAgzLzcvMjAyNggAAAAKMTIvMzEvMjAyNQkAAAABMLU9WiGbfN4IklSMeKN83gg5Q0lRLk5ZU0U6SUJNLklRX0FTU0VUU19GQUlSX1ZBTFVFLjIwMDAuMDcvMDMvMjAyNi4uLlVTRC5IAQAAAN62AQACAAAABDg5MDgAoLYDIZt83ghVlIV4o3zeCD1DSVEuTllTRTpJQk0uSVFfREVCVF9FUVVJVl9PUEVSX0xFQVNFLjIwMDAuMDcvMDMvMjAyNi4uLlVTRC5IAQAAAN62AQACAAAABTEwNDY0AQgAAAAFAAAAATEBAAAACy0xOTA0ODYwNjU3AwAAAAMxNjACAAAABTIxNjcxBAAAAAEwBwAAAAgzLzcvMjAyNggAAAAKMTIvMzEvMjAyNQkAAAABMF7KAyGbfN4IEG2FeKN83gg8Q0lRLk5ZU0U6SUJNLklRX1dBUlJBTlRZX0xJQUJJTElUSUVTLjIwMDAuMDcvMDMvMjAyNi4uLlVTRC5I</t>
  </si>
  <si>
    <t>AQAAAN62AQADAAAAAAB18QMhm3zeCEnyi3ijfN4IL0NJUS5OWVNFOklCTS5JUV9XSVBfSU5WLjIwMDAuMDcvMDMvMjAyNi4uLlVTRC5IAQAAAN62AQACAAAAAzk5MAEIAAAABQAAAAExAQAAAAstMTkwNDg2MDY1NwMAAAADMTYwAgAAAAQzMjE5BAAAAAEwBwAAAAgzLzcvMjAyNggAAAAKMTIvMzEvMjAyNQkAAAABMLtnWiGbfN4IVZSFeKN83gguQ0lRLk5ZU0U6SUJNLklRX1JFU1RBVEVNRU5UX0NGLjIwMDAuMDcvMDMvMjAyNgEAAADetgEAAwAAAAFPAPsdXiGbfN4IVFSmeKN83gg8Q0lRLk5ZU0U6SUJNLklRX0NBU0hfSU5URVJFU1RfSU5WRVNULjIwMDAuMDcvMDMvMjAyNi4uLlVTRC5IAQAAAN62AQADAAAAAADm9l0hm3zeCFher3ijfN4IMUNJUS5OWVNFOklCTS5JUV9TVF9JTlZFU1QuMjAwMC4wNy8wMy8yMDI2Li4uVVNELkgBAAAA3rYBAAIAAAADODMwAQgAAAAFAAAAATEBAAAACy0xOTA0ODYwNjU3AwAAAAMxNjACAAAABDEwNjkEAAAAATAHAAAACDMvNy8yMDI2CAAAAAoxMi8zMS8yMDI1CQAAAAEw+x1eIZt83gjmma54o3zeCD1DSVEuTllTRTpJQk0uSVFfUlVBX0NBUElUQUxfTEVBU0VfTkVULjIwMDAuMDcvMDMvMjAyNi4uLlVTRC5IAQAAAN62AQADAAAAAADMAlohm3zeCJI9s3ijfN4IK0NJUS5OWVNFOklCTS5JUV9DSVAuMjAwMC4wNy8wMy8yMDI2Li4uVVNELkgBAAAA3rYBAAMAAAAAALtn</t>
  </si>
  <si>
    <t>WiGbfN4IVZSFeKN83gg8Q0lRLk5ZU0U6SUJNLklRX1JFU1RSX1NUT0NLX0NPTVBfVEFYLjIwMDAuMDcvMDMvMjAyNi4uLlVTRC5IAQAAAN62AQADAAAAAACx+IYhm3zeCMXYrHijfN4INkNJUS5OWVNFOklCTS5JUV9TVF9ERUJUX1JFUEFJRC4yMDAwLjA3LzAzLzIwMjYuLi5VU0QuSAEAAADetgEAAgAAAAMtMjkBCAAAAAUAAAABMQEAAAALLTE5MDQ4NjA2NTcDAAAAAzE2MAIAAAAEMjA0NAQAAAABMAcAAAAIMy83LzIwMjYIAAAACjEyLzMxLzIwMjUJAAAAATCkNochm3zeCPS3m3ijfN4INkNJUS5OWVNFOklCTS5JUV9TVE9DS19CQVNFRF9TTS4yMDAwLjA3LzAzLzIwMjYuLi5VU0QuSAEAAADetgEAAwAAAAAAsfiGIZt83ghBjbh4o3zeCDdDSVEuTllTRTpJQk0uSVFfR0FJTl9JTlZFU1RfUkVWLjIwMDAuMDcvMDMvMjAyNi4uLlVTRC5IAQAAAN62AQADAAAAAABNFWYjm3zeCL4JuHijfN4IM0NJUS5OWVNFOklCTS5JUV9FQklUX0VRX0lOQy4yMDAwLjA3LzAzLzIwMjYuLi5VU0QuSAEAAADetgEAAgAAAAUxMjU2OAEIAAAABQAAAAExAQAAAAstMTkwNDg2MDY1NwMAAAADMTYwAgAAAAUyMTY3NQQAAAABMAcAAAAIMy83LzIwMjYIAAAACjEyLzMxLzIwMjUJAAAAATCrl2Yjm3zeCFH8r3ijfN4ITENJUS5OWVNFOklCTS5JUV9ESVNUUklCVVRBQkxFX0NBU0hfUEVSX1NIQVJFX0RJTFVURUQuMjAwMC4wNy8w</t>
  </si>
  <si>
    <t>My8yMDI2Li4uVVNELkgBAAAA3rYBAAMAAAAAAKhwZiObfN4IQmK/eKN83ggxQ0lRLk5ZU0U6SUJNLklRX1RCVl9TSEFSRS4yMDAwLjA3LzAzLzIwMjYuLi5VU0QuSAEAAADetgEAAgAAAAotNDkuNTg2MzExAQgAAAAFAAAAATEBAAAACy0xOTA0ODYwNjU3AwAAAAMxNjACAAAABDQxNTYEAAAAATAHAAAACDMvNy8yMDI2CAAAAAoxMi8zMS8yMDI1CQAAAAEwx1NaIZt83giSVIx4o3zeCDtDSVEuTllTRTpJQk0uSVFfTUlOT1JJVFlfSU5UX1JFREVFTS4yMDAwLjA3LzAzLzIwMjYuLi5VU0QuSAEAAADetgEAAwAAAAAAu2daIZt83ghVlIV4o3zeCE1DSVEuTllTRTpJQk0uSVFfTElBQklMSVRJRVNfTkVUVElOR19PVEhFUl9BREpVU1RNRU5UUy4yMDAwLjA3LzAzLzIwMjYuLi5VU0QuSAEAAADetgEAAwAAAAAAoLYDIZt83ghVlIV4o3zeCDlDSVEuTllTRTpJQk0uSVFfRklOX0RJVl9TVF9JTlZFU1QuMjAwMC4wNy8wMy8yMDI2Li4uVVNELkgBAAAA3rYBAAMAAAAAAF7KAyGbfN4IEG2FeKN83ggqQ0lRLk5ZU0U6SUJNLklRX1JFLjIwMDAuMDcvMDMvMjAyNi4uLlVTRC5IAQAAAN62AQACAAAABjE1NTY0OAEIAAAABQAAAAExAQAAAAstMTkwNDg2MDY1NwMAAAADMTYwAgAAAAQxMjIyBAAAAAEwBwAAAAgzLzcvMjAyNggAAAAKMTIvMzEvMjAyNQkAAAABMMwCWiGbfN4IuRareKN83gg1Q0lRLk5ZU0U6SUJNLklR</t>
  </si>
  <si>
    <t>X1VOTEVWRVJFRF9GQ0YuMjAwMC4wNy8wMy8yMDI2Li4uVVNELkgBAAAA3rYBAAIAAAAFMTQzNjYBCAAAAAUAAAABMQEAAAALLTE5MDQ4NjA2NTcDAAAAAzE2MAIAAAAENDQyMwQAAAABMAcAAAAIMy83LzIwMjYIAAAACjEyLzMxLzIwMjUJAAAAATD7HV4hm3zeCJxpm3ijfN4IN0NJUS5OWVNFOklCTS5JUV9DQVNIX1RBWEVTX09QRVIuMjAwMC4wNy8wMy8yMDI2Li4uVVNELkgBAAAA3rYBAAMAAAAAAOb2XSGbfN4InGmbeKN83gg1Q0lRLk5ZU0U6SUJNLklRX0RPX0ZJTkFOQ0VfQ0YuMjAwMC4wNy8wMy8yMDI2Li4uVVNELkgBAAAA3rYBAAMAAAAAAPsdXiGbfN4IhTHAeKN83ghFQ0lRLk5ZU0U6SUJNLklRX1JVQV9PUEVSQVRJTkdfTEVBU0VfQUNDVU1fREVQLjIwMDAuMDcvMDMvMjAyNi4uLlVTRC5IAQAAAN62AQADAAAAAADMAlohm3zeCIPJl3ijfN4IN0NJUS5OWVNFOklCTS5JUV9MT0FOU19SRUNFSVZfTFQuMjAwMC4wNy8wMy8yMDI2Li4uVVNELkgBAAAA3rYBAAMAAAAAAM9YXiGbfN4IzSSGeKN83gg6Q0lRLk5ZU0U6SUJNLklRX1RCVl9TSEFSRV9SRVBPUlRFRC4yMDAwLjA3LzAzLzIwMjYuLi5VU0QuSAEAAADetgEAAwAAAAAAx1NaIZt83gg+z4V4o3zeCDJDSVEuTllTRTpJQk0uSVFfQ0FTSF9GSU5BTi4yMDAwLjA3LzAzLzIwMjYuLi5VU0QuSAEAAADetgEAAgAAAAUtMzgyOQEIAAAABQAAAAEx</t>
  </si>
  <si>
    <t>AQAAAAstMTkwNDg2MDY1NwMAAAADMTYwAgAAAAQyMDA0BAAAAAEwBwAAAAgzLzcvMjAyNggAAAAKMTIvMzEvMjAyNQkAAAABMPBdhyGbfN4IezmteKN83ggxQ0lRLk5ZU0U6SUJNLklRX0NIQU5HRV9BUC4yMDAwLjA3LzAzLzIwMjYuLi5VU0QuSAEAAADetgEAAgAAAAM2MjQBCAAAAAUAAAABMQEAAAALLTE5MDQ4NjA2NTcDAAAAAzE2MAIAAAAEMjAxNwQAAAABMAcAAAAIMy83LzIwMjYIAAAACjEyLzMxLzIwMjUJAAAAATCkNochm3zeCAraq3ijfN4IOENJUS5OWVNFOklCTS5JUV9HQUlOX0JBUkdBSU5fQUNRLjIwMDAuMDcvMDMvMjAyNi4uLlVTRC5IAQAAAN62AQADAAAAAAAkjjAim3zeCLDbsnijfN4INkNJUS5OWVNFOklCTS5JUV9CQVNJQ19FUFNfSU5DTC4yMDAwLjA3LzAzLzIwMjYuLi5VU0QuSAEAAADetgEAAgAAAAkxMS4zNjIyOTYBCAAAAAUAAAABMQEAAAALLTE5MDQ4NjA2NTcDAAAAAzE2MAIAAAABOQQAAAABMAcAAAAIMy83LzIwMjYIAAAACjEyLzMxLzIwMjUJAAAAATCocGYjm3zeCLXXxXijfN4IM0NJUS5OWVNFOklCTS5JUV9HQUlOX0lOVkVTVC4yMDAwLjA3LzAzLzIwMjYuLi5VU0QuSAEAAADetgEAAgAAAAItNwEIAAAABQAAAAExAQAAAAstMTkwNDg2MDY1NwMAAAADMTYwAgAAAAI2MgQAAAABMAcAAAAIMy83LzIwMjYIAAAACjEyLzMxLzIwMjUJAAAAATBTSWYjm3zeCAXhu3ijfN4I</t>
  </si>
  <si>
    <t>NUNJUS5OWVNFOklCTS5JUV9BSVJDUkFGVF9SRU5ULjEwMDAuMDcvMDMvMjAyNi4uLlVTRC5IAQAAAN62AQADAAAAAAAdZzAim3zeCMXYrHijfN4IMkNJUS5OWVNFOklCTS5JUV9DT01NT05fRElWLjEwMDAuMDcvMDMvMjAyNi4uLlVTRC5IAQAAAN62AQACAAAABDYyNTUAHWcwIpt83ghSM8J4o3zeCEpDSVEuTllTRTpJQk0uSVFfUFJPVl9CQURfREVCVFNfUEFUSUVOVF9TRVJWSUNFX1JFVi4xMDAwLjA3LzAzLzIwMjYuLi5VU0QuSAEAAADetgEAAwAAAAAA1xgwIpt83gj34cB4o3zeCDJDSVEuTllTRTpJQk0uSVFfRUFSTklOR19DTy4xMDAwLjA3LzAzLzIwMjYuLi5VU0QuSAEAAADetgEAAgAAAAUxMDU3MQEIAAAABQAAAAExAQAAAAstMTkwNDg2MDc0MAMAAAADMTYwAgAAAAE3BAAAAAEwBwAAAAgzLzcvMjAyNggAAAAKMTIvMzEvMjAyNQkAAAABMFNJZiObfN4IgheyeKN83ggtQ0lRLk5ZU0U6SUJNLklRX0RPX0NGLjEwMDAuMDcvMDMvMjAyNi4uLlVTRC5IAQAAAN62AQADAAAAAADTH4chm3zeCACMs3ijfN4IPkNJUS5OWVNFOklCTS5JUV9ERUZfVEFYX0FTU0VUU19DVVJSRU5ULjEwMDAuMDcvMDMvMjAyNi4uLlVTRC5IAQAAAN62AQADAAAAAAD7HV4hm3zeCNW1o3ijfN4ILkNJUS5OWVNFOklCTS5JUV9SRF9FWFAuMTAwMC4wNy8wMy8yMDI2Li4uVVNELkgBAAAA3rYBAAIAAAAEODMxMgEIAAAABQAA</t>
  </si>
  <si>
    <t>AAExAQAAAAstMTkwNDg2MDc0MAMAAAADMTYwAgAAAAMxMDAEAAAAATAHAAAACDMvNy8yMDI2CAAAAAoxMi8zMS8yMDI1CQAAAAEwTRVmI5t83gh3PrJ4o3zeCDZDSVEuTllTRTpJQk0uSVFfU1RPQ0tfQkFTRURfQVQuMTAwMC4wNy8wMy8yMDI2Li4uVVNELkgBAAAA3rYBAAMAAAAAALH4hiGbfN4IUjPCeKN83gg4Q0lRLk5ZU0U6SUJNLklRX1NUT0NLX0JBU0VEX0NPR1MuMTAwMC4wNy8wMy8yMDI2Li4uVVNELkgBAAAA3rYBAAIAAAADMjY5AQgAAAAFAAAAATEBAAAACy0xOTA0ODYwNzQwAwAAAAMxNjACAAAABTIyNjc0BAAAAAEwBwAAAAgzLzcvMjAyNggAAAAKMTIvMzEvMjAyNQkAAAABMCSOMCKbfN4IGHe0eKN83gg0Q0lRLk5ZU0U6SUJNLklRX0VCSVRBX0VRX0lOQy4xMDAwLjA3LzAzLzIwMjYuLi5VU0QuSAEAAADetgEAAgAAAAUxNDczNAEIAAAABQAAAAExAQAAAAstMTkwNDg2MDc0MAMAAAADMTYwAgAAAAUyMTY3NgQAAAABMAcAAAAIMy83LzIwMjYIAAAACjEyLzMxLzIwMjUJAAAAATDXGDAim3zeCMUCs3ijfN4IMUNJUS5OWVNFOklCTS5JUV9ESVZfU0hBUkUuMTAwMC4wNy8wMy8yMDI2Li4uVVNELkgBAAAA3rYBAAIAAAAENi43MQEIAAAABQAAAAExAQAAAAstMTkwNDg2MDc0MAMAAAADMTYwAgAAAAQzMDU4BAAAAAEwBwAAAAgzLzcvMjAyNggAAAAKMTIvMzEvMjAyNQkAAAABMKhwZiObfN4I</t>
  </si>
  <si>
    <t>GDG4eKN83ggtQ0lRLk5ZU0U6SUJNLklRX05JX0NGLjEwMDAuMDcvMDMvMjAyNi4uLlVTRC5IAQAAAN62AQACAAAABTEwNTkzAQgAAAAFAAAAATEBAAAACy0xOTA0ODYwNzQwAwAAAAMxNjACAAAABDIxNTAEAAAAATAHAAAACDMvNy8yMDI2CAAAAAoxMi8zMS8yMDI1CQAAAAEwsfiGIZt83giFMcB4o3zeCDZDSVEuTllTRTpJQk0uSVFfQVNTRVRTX0xFVkVMXzMuMTAwMC4wNy8wMy8yMDI2Li4uVVNELkgBAAAA3rYBAAMAAAAAAKC2AyGbfN4INT2feKN83gg+Q0lRLk5ZU0U6SUJNLklRX1RPVEFMX0RFQlRfTk9OX0NVUlJFTlQuMTAwMC4wNy8wMy8yMDI2Li4uVVNELkgBAAAA3rYBAAIAAAAFNTczODMBCAAAAAUAAAABMQEAAAALLTE5MDQ4NjA3NDADAAAAAzE2MAIAAAAFMjUyMjQEAAAAATAHAAAACDMvNy8yMDI2CAAAAAoxMi8zMS8yMDI1CQAAAAEwx1NaIZt83gj/Ap54o3zeCDtDSVEuTllTRTpJQk0uSVFfQ1VSUkVOVF9QT1JUX0xFQVNFUy4xMDAwLjA3LzAzLzIwMjYuLi5VU0QuSAEAAADetgEAAgAAAAQxMDc5AQgAAAAFAAAAATEBAAAACy0xOTA0ODYwNzQwAwAAAAMxNjACAAAABDEwOTAEAAAAATAHAAAACDMvNy8yMDI2CAAAAAoxMi8zMS8yMDI1CQAAAAEwz1heIZt83gjEAqF4o3zeCDdDSVEuTllTRTpJQk0uSVFfT1RIRVJfTFRfQVNTRVRTLjEwMDAuMDcvMDMvMjAyNi4uLlVTRC5IAQAAAN62AQAC</t>
  </si>
  <si>
    <t>AAAABDc5MDYBCAAAAAUAAAABMQEAAAALLTE5MDQ4NjA3NDADAAAAAzE2MAIAAAAEMTA2MAQAAAABMAcAAAAIMy83LzIwMjYIAAAACjEyLzMxLzIwMjUJAAAAATDPWF4hm3zeCO4+p3ijfN4IL0NJUS5OWVNFOklCTS5JUV9SQVdfSU5WLjEwMDAuMDcvMDMvMjAyNi4uLlVTRC5IAQAAAN62AQADAAAAAAC7Z1ohm3zeCDZTmHijfN4IQENJUS5OWVNFOklCTS5JUV9PUEVSQVRJTkdfTEVBU0VfUEFZTUVOVFMuMTAwMC4wNy8wMy8yMDI2Li4uVVNELkgBAAAA3rYBAAMAAAAAAPsdXiGbfN4IiCmheKN83gg2Q0lRLk5ZU0U6SUJNLklRX0FTU0VUU19MRVZFTF8xLjEwMDAuMDcvMDMvMjAyNi4uLlVTRC5IAQAAAN62AQACAAAAAzQxMwCfjwMhm3zeCKvwmHijfN4IQ0NJUS5OWVNFOklCTS5JUV9ERVJJVkFUSVZFX0xJQUJfTk9OX0NVUlJFTlQuMTAwMC4wNy8wMy8yMDI2Li4uVVNELkgBAAAA3rYBAAIAAAADMjU5AQgAAAAFAAAAATEBAAAACy0xOTA0ODYwNzQwAwAAAAMxNjACAAAABTQwNDE5BAAAAAEwBwAAAAgzLzcvMjAyNggAAAAKMTIvMzEvMjAyNQkAAAABMHXxAyGbfN4I3+mGeKN83gg9Q0lRLk5ZU0U6SUJNLklRX0ZJTl9ESVZfU1RfREVCVF9UT1RBTC4xMDAwLjA3LzAzLzIwMjYuLi5VU0QuSAEAAADetgEAAwAAAAAAXsoDIZt83ggIeZ54o3zeCDlDSVEuTllTRTpJQk0uSVFfVE9UQUxfT1VUU1RBTkRJTkdf</t>
  </si>
  <si>
    <t>QlNfREFURS4xMDAwLjA3LzAzLzIwMjYBAAAA3rYBAAIAAAAKOTM2Ljk1MjEyOQEEAAAABQAAAAE1AQAAAAstMTkwNDg2MDc0MAIAAAAFMjQxNTIGAAAAATC1PVohm3zeCBDInnijfN4IOENJUS5OWVNFOklCTS5JUV9JTlRfRVhQX0lOQ0xfQ0FQLjEwMDAuMDcvMDMvMjAyNi4uLlVTRC5IAQAAAN62AQACAAAABDE5MzkBCAAAAAUAAAABMQEAAAALLTE5MDQ4NjA3NDADAAAAAzE2MAIAAAAFMjE4NjEEAAAAATAHAAAACDMvNy8yMDI2CAAAAAoxMi8zMS8yMDI1CQAAAAEwJkAwIpt83ggDl8F4o3zeCDBDSVEuTllTRTpJQk0uSVFfRFJfUkFUSU9fUFJJTUFSWS4xMDAwLjA3LzAzLzIwMjYBAAAA3rYBAAIAAAABMQCocGYjm3zeCLXXxXijfN4INkNJUS5OWVNFOklCTS5JUV9CQVNJQ19FUFNfRVhDTC4xMDAwLjA3LzAzLzIwMjYuLi5VU0QuSAEAAADetgEAAgAAAAkxMS4zMzg2OTgBCAAAAAUAAAABMQEAAAALLTE5MDQ4NjA3NDADAAAAAzE2MAIAAAAEMzA2NAQAAAABMAcAAAAIMy83LzIwMjYIAAAACjEyLzMxLzIwMjUJAAAAATCocGYjm3zeCIIXsnijfN4IMENJUS5OWVNFOklCTS5JUV9EQV9TVVBQTC4xMDAwLjA3LzAzLzIwMjYuLi5VU0QuSAEAAADetgEAAwAAAAAATRVmI5t83giI6794o3zeCDlDSVEuTllTRTpJQk0uSVFfSU5TX1NFVFRMRV9TVVBQTEUuMTAwMC4wNy8wMy8yMDI2Li4uVVNELkgBAAAA3rYB</t>
  </si>
  <si>
    <t>AAMAAAAAACSOMCKbfN4Iw/O2eKN83gg2Q0lRLk5ZU0U6SUJNLklRX01JU0NfQURKVVNUX0NGLjEwMDAuMDcvMDMvMjAyNi4uLlVTRC5IAQAAAN62AQADAAAAAADwXYchm3zeCMaOtnijfN4IKkNJUS5OWVNFOklCTS5JUV9OSS4xMDAwLjA3LzAzLzIwMjYuLi5VU0QuSAEAAADetgEAAgAAAAUxMDU5MwEIAAAABQAAAAExAQAAAAstMTkwNDg2MDc0MAMAAAADMTYwAgAAAAIxNQQAAAABMAcAAAAIMy83LzIwMjYIAAAACjEyLzMxLzIwMjUJAAAAATBTSWYjm3zeCC2+wXijfN4IOUNJUS5OWVNFOklCTS5JUV9HV19JTlRBTl9BTU9SVF9DRi4xMDAwLjA3LzAzLzIwMjYuLi5VU0QuSAEAAADetgEAAgAAAAQyMTY2AQgAAAAFAAAAATEBAAAACy0xOTA0ODYwNzQwAwAAAAMxNjACAAAABDIxODIEAAAAATAHAAAACDMvNy8yMDI2CAAAAAoxMi8zMS8yMDI1CQAAAAEwsfiGIZt83gjTDr94o3zeCDZDSVEuTllTRTpJQk0uSVFfR0FJTl9BU1NFVFNfQ0YuMTAwMC4wNy8wMy8yMDI2Li4uVVNELkgBAAAA3rYBAAIAAAADLTM5AQgAAAAFAAAAATEBAAAACy0xOTA0ODYwNzQwAwAAAAMxNjACAAAABDIwMjYEAAAAATAHAAAACDMvNy8yMDI2CAAAAAoxMi8zMS8yMDI1CQAAAAEw0x+HIZt83gheha94o3zeCEFDSVEuTllTRTpJQk0uSVFfRUFSTklOR19QQVJFTlRfRVhDTF9FWFRSQS4xMDAwLjA3LzAzLzIwMjYuLi5VU0QuSAEA</t>
  </si>
  <si>
    <t>AADetgEAAgAAAAUxMDU3MQEIAAAABQAAAAExAQAAAAstMTkwNDg2MDc0MAMAAAADMTYwAgAAAAU0MTU5NgQAAAABMAcAAAAIMy83LzIwMjYIAAAACjEyLzMxLzIwMjUJAAAAATDXGDAim3zeCPs2r3ijfN4IP0NJUS5OWVNFOklCTS5JUV9MRUFTRV9BREpVU1RNRU5UX0VCSVREQS4xMDAwLjA3LzAzLzIwMjYuLi5VU0QuSAEAAADetgEAAgAAAAQxMzA4AKuXZiObfN4IKDa/eKN83gg4Q0lRLk5ZU0U6SUJNLklRX0NIQU5HRV9JTlZFTlRPUlkuMTAwMC4wNy8wMy8yMDI2Li4uVVNELkgBAAAA3rYBAAIAAAACNzABCAAAAAUAAAABMQEAAAALLTE5MDQ4NjA3NDADAAAAAzE2MAIAAAAEMjA5OQQAAAABMAcAAAAIMy83LzIwMjYIAAAACjEyLzMxLzIwMjUJAAAAATCkNochm3zeCOcDpHijfN4ISUNJUS5OWVNFOklCTS5JUV9MVF9QT1JUSU9OX09QRVJfTEVBU0VfTElBQklMSVRJRVMuMTAwMC4wNy8wMy8yMDI2Li4uVVNELkgBAAAA3rYBAAIAAAAEMjU0NwEIAAAABQAAAAExAQAAAAstMTkwNDg2MDc0MAMAAAADMTYwAgAAAAU0ODM4MwQAAAABMAcAAAAIMy83LzIwMjYIAAAACjEyLzMxLzIwMjUJAAAAATC1PVohm3zeCLaYlnijfN4IRUNJUS5OWVNFOklCTS5JUV9UT1RBTF9ERUJUX1JFUEFJRF9FWENMX0xFQVNFUy4xMDAwLjA3LzAzLzIwMjYuLi5VU0QuSAEAAADetgEAAgAAAAUtNTUxOAEIAAAABQAAAAExAQAA</t>
  </si>
  <si>
    <t>AAstMTkwNDg2MDc0MAMAAAADMTYwAgAAAAU0ODk4NgQAAAABMAcAAAAIMy83LzIwMjYIAAAACjEyLzMxLzIwMjUJAAAAATD7HV4hm3zeCKhSp3ijfN4INUNJUS5OWVNFOklCTS5JUV9FQklUX0VYQ0xfU0JDLjEwMDAuMDcvMDMvMjAyNi4uLlVTRC5IAQAAAN62AQACAAAABTE0MjgzAQgAAAAFAAAAATEBAAAACy0xOTA0ODYwNzQwAwAAAAMxNjACAAAABTI0MTM0BAAAAAEwBwAAAAgzLzcvMjAyNggAAAAKMTIvMzEvMjAyNQkAAAABMJDxLyKbfN4Iju2xeKN83ggzQ0lRLk5ZU0U6SUJNLklRX0lOVF9JTlZfSU5DLjEwMDAuMDcvMDMvMjAyNi4uLlVTRC5IAQAAAN62AQADAAAAAABNFWYjm3zeCEwZxHijfN4IOENJUS5OWVNFOklCTS5JUV9ORVRfSU5URVJFU1RfRVhQLjEwMDAuMDcvMDMvMjAyNi4uLlVTRC5IAQAAAN62AQACAAAABS0xMjkwAQgAAAAFAAAAATEBAAAACy0xOTA0ODYwNzQwAwAAAAMxNjACAAAAAzM2OAQAAAABMAcAAAAIMy83LzIwMjYIAAAACjEyLzMxLzIwMjUJAAAAATBTSWYjm3zeCB1Zt3ijfN4IM0NJUS5OWVNFOklCTS5JUV9JTlNfRElWX0VYUC4xMDAwLjA3LzAzLzIwMjYuLi5VU0QuSAEAAADetgEAAwAAAAAATRVmI5t83ghKZrJ4o3zeCDJDSVEuTllTRTpJQk0uSVFfSU5DX0VRVUlUWS4xMDAwLjA3LzAzLzIwMjYuLi5VU0QuSAEAAADetgEAAwAAAAAAU0lmI5t83gh3PrJ4o3zeCDdD</t>
  </si>
  <si>
    <t>SVEuTllTRTpJQk0uSVFfR0FJTl9BU1NFVFNfUkVWLjEwMDAuMDcvMDMvMjAyNi4uLlVTRC5IAQAAAN62AQADAAAAAABNFWYjm3zeCJXiunijfN4INkNJUS5OWVNFOklCTS5JUV9TVF9ERUJUX0lTU1VFRC4xMDAwLjA3LzAzLzIwMjYuLi5VU0QuSAEAAADetgEAAwAAAAAApDaHIZt83ghk2LB4o3zeCDZDSVEuTllTRTpJQk0uSVFfQ0hBTkdFX0lOQ19UQVguMTAwMC4wNy8wMy8yMDI2Li4uVVNELkgBAAAA3rYBAAMAAAAAAKQ2hyGbfN4IprSyeKN83ggzQ0lRLk5ZU0U6SUJNLklRX0lOVF9FWFBfTFRELjEwMDAuMDcvMDMvMjAyNi4uLlVTRC5IAQAAAN62AQADAAAAAAAmQDAim3zeCGA6yHijfN4IKkNJUS5OWVNFOklCTS5JUV9TQU1FX1NUT1JFLjEwMDAuMDcvMDMvMjAyNgEAAADetgEAAwAAAAAA1xgwIpt83gh1kcJ4o3zeCEBDSVEuTllTRTpJQk0uSVFfQU1PUlRfU09GVFdBUkVfQVNTRVRTX0NGLjEwMDAuMDcvMDMvMjAyNi4uLlVTRC5IAQAAAN62AQACAAAAAzU3MQEIAAAABQAAAAExAQAAAAstMTkwNDg2MDc0MAMAAAADMTYwAgAAAAU0NjAxMQQAAAABMAcAAAAIMy83LzIwMjYIAAAACjEyLzMxLzIwMjUJAAAAATDm9l0hm3zeCHVPsXijfN4INUNJUS5OWVNFOklCTS5JUV9DT01NT05fSVNTVUVELjEwMDAuMDcvMDMvMjAyNi4uLlVTRC5IAQAAAN62AQACAAAAAzcxMAEIAAAABQAAAAExAQAAAAstMTkw</t>
  </si>
  <si>
    <t>NDg2MDc0MAMAAAADMTYwAgAAAAQyMTY5BAAAAAEwBwAAAAgzLzcvMjAyNggAAAAKMTIvMzEvMjAyNQkAAAABMKQ2hyGbfN4IaUjHeKN83gg2Q0lRLk5ZU0U6SUJNLklRX1NUX05PVEVfUkVDRUlWLjEwMDAuMDcvMDMvMjAyNi4uLlVTRC5IAQAAAN62AQADAAAAAAD7HV4hm3zeCNiJtXijfN4IMkNJUS5OWVNFOklCTS5JUV9UT1RBTF9MSUFCLjEwMDAuMDcvMDMvMjAyNi4uLlVTRC5IAQAAAN62AQACAAAABjExOTEzOQEIAAAABQAAAAExAQAAAAstMTkwNDg2MDc0MAMAAAADMTYwAgAAAAQxMjc2BAAAAAEwBwAAAAgzLzcvMjAyNggAAAAKMTIvMzEvMjAyNQkAAAABMMwCWiGbfN4IQmSfeKN83gg1Q0lRLk5ZU0U6SUJNLklRX1VORUFSTl9SRVZfTFQuMTAwMC4wNy8wMy8yMDI2Li4uVVNELkgBAAAA3rYBAAIAAAAENDI3MQEIAAAABQAAAAExAQAAAAstMTkwNDg2MDc0MAMAAAADMTYwAgAAAAQxMjU2BAAAAAEwBwAAAAgzLzcvMjAyNggAAAAKMTIvMzEvMjAyNQkAAAABMBqAXiGbfN4Iqh2VeKN83gg7Q0lRLk5ZU0U6SUJNLklRX1RPVEFMX0RFQlRfRVhDTF9GSU4uMTAwMC4wNy8wMy8yMDI2Li4uVVNELkgBAAAA3rYBAAIAAAAFNjQ2MDcBCAAAAAUAAAABMQEAAAALLTE5MDQ4NjA3NDADAAAAAzE2MAIAAAAFMjE4NjAEAAAAATAHAAAACDMvNy8yMDI2CAAAAAoxMi8zMS8yMDI1CQAAAAEwdfEDIZt83gjf6YZ4</t>
  </si>
  <si>
    <t>o3zeCDZDSVEuTllTRTpJQk0uSVFfVFJBRElOR19BU1NFVFMuMTAwMC4wNy8wMy8yMDI2Li4uVVNELkgBAAAA3rYBAAMAAAAAAPsdXiGbfN4IxaqpeKN83ghDQ0lRLk5ZU0U6SUJNLklRX1JFU1RSSUNURURfQ0FTSF9OT05fQ1VSUkVOVC4xMDAwLjA3LzAzLzIwMjYuLi5VU0QuSAEAAADetgEAAwAAAAAAXsoDIZt83ggvIKp4o3zeCDpDSVEuTllTRTpJQk0uSVFfRklOX0RJVl9DQVNIX0VRVUlWLjEwMDAuMDcvMDMvMjAyNi4uLlVTRC5IAQAAAN62AQADAAAAAABeygMhm3zeCArOlXijfN4IO0NJUS5OWVNFOklCTS5JUV9MVF9ERUJUX0RFUklWQVRJVkVTLjEwMDAuMDcvMDMvMjAyNi4uLlVTRC5IAQAAAN62AQADAAAAAAB18QMhm3zeCN/phnijfN4IKkNJUS5OWVNFOklCTS5JUV9BUC4xMDAwLjA3LzAzLzIwMjYuLi5VU0QuSAEAAADetgEAAgAAAAQ0NzU2AQgAAAAFAAAAATEBAAAACy0xOTA0ODYwNzQwAwAAAAMxNjACAAAABDEwMTgEAAAAATAHAAAACDMvNy8yMDI2CAAAAAoxMi8zMS8yMDI1CQAAAAEwz1heIZt83giUPaB4o3zeCD5DSVEuTllTRTpJQk0uSVFfTkFUVVJBTF9SRVNPVVJDRVNfQ09TVC4xMDAwLjA3LzAzLzIwMjYuLi5VU0QuSAEAAADetgEAAwAAAAAAu2daIZt83giWHJp4o3zeCCtDSVEuTllTRTpJQk0uSVFfUVVJQ0tfUkFUSU8uMTAwMC4wNy8wMy8yMDI2AQAAAN62AQACAAAACDAuODEy</t>
  </si>
  <si>
    <t>NDMyAQgAAAAFAAAAATEBAAAACy0xOTA0ODYwNzQwAwAAAAMxNjACAAAABDQxMjEEAAAAATAHAAAACDMvNy8yMDI2CAAAAAoxMi8zMS8yMDI1CQAAAAEwhUTZH5t83ggnto94o3zeCDRDSVEuTllTRTpJQk0uSVFfRUJJVERBX0NBUEVYLjEwMDAuMDcvMDMvMjAyNi4uLlVTRC5IAQAAAN62AQACAAAABTE1MDI3AQgAAAAFAAAAATEBAAAACy0xOTA0ODYwNzQwAwAAAAMxNjACAAAABTM1Mzc5BAAAAAEwBwAAAAgzLzcvMjAyNggAAAAKMTIvMzEvMjAyNQkAAAABMNcYMCKbfN4IwDC7eKN83ggsQ0lRLk5ZU0U6SUJNLklRX1BBWU9VVF9SQVRJTy4xMDAwLjA3LzAzLzIwMjYBAAAA3rYBAAIAAAAHNTkuMDQ4NAEIAAAABQAAAAExAQAAAAstMTkwNDg2MDc0MAMAAAADMTYwAgAAAAQ0Mzc3BAAAAAEwBwAAAAgzLzcvMjAyNggAAAAKMTIvMzEvMjAyNQkAAAABMB1nMCKbfN4IQR25eKN83ggwQ0lRLk5ZU0U6SUJNLklRX0JWX1NIQVJFLjEwMDAuMDcvMDMvMjAyNi4uLlVTRC5IAQAAAN62AQACAAAACTM0Ljg0NDg5NgEIAAAABQAAAAExAQAAAAstMTkwNDg2MDc0MAMAAAADMTYwAgAAAAQ0MDIwBAAAAAEwBwAAAAgzLzcvMjAyNggAAAAKMTIvMzEvMjAyNQkAAAABMLU9WiGbfN4IkYCoeKN83gg2Q0lRLk5ZU0U6SUJNLklRX0RFRl9DSEFSR0VTX0xULjEwMDAuMDcvMDMvMjAyNi4uLlVTRC5IAQAAAN62AQACAAAAAzgy</t>
  </si>
  <si>
    <t>NQEIAAAABQAAAAExAQAAAAstMTkwNDg2MDc0MAMAAAADMTYwAgAAAAQxMDI1BAAAAAEwBwAAAAgzLzcvMjAyNggAAAAKMTIvMzEvMjAyNQkAAAABMM9YXiGbfN4Iqh2VeKN83gg2Q0lRLk5ZU0U6SUJNLklRX0VCSVRBX0VYQ0xfU0JDLjEwMDAuMDcvMDMvMjAyNi4uLlVTRC5IAQAAAN62AQACAAAABTE2NDQ5AQgAAAAFAAAAATEBAAAACy0xOTA0ODYwNzQwAwAAAAMxNjACAAAABTI0MTM2BAAAAAEwBwAAAAgzLzcvMjAyNggAAAAKMTIvMzEvMjAyNQkAAAABMNcYMCKbfN4IqsTHeKN83gguQ0lRLk5ZU0U6SUJNLklRX0dBX0VYUC4xMDAwLjA3LzAzLzIwMjYuLi5VU0QuSAEAAADetgEAAwAAAAAAHWcwIpt83gh1xrF4o3zeCD9DSVEuTllTRTpJQk0uSVFfT1RIRVJfRklOQU5DRV9BQ1RfU1VQUEwuMTAwMC4wNy8wMy8yMDI2Li4uVVNELkgBAAAA3rYBAAIAAAAELTEzOQEIAAAABQAAAAExAQAAAAstMTkwNDg2MDc0MAMAAAADMTYwAgAAAAQyMDUwBAAAAAEwBwAAAAgzLzcvMjAyNggAAAAKMTIvMzEvMjAyNQkAAAABMPBdhyGbfN4IZNiweKN83gg3Q0lRLk5ZU0U6SUJNLklRX1NUT0NLX0JBU0VEX1NHQS4xMDAwLjA3LzAzLzIwMjYuLi5VU0QuSAEAAADetgEAAgAAAAM5MDQBCAAAAAUAAAABMQEAAAALLTE5MDQ4NjA3NDADAAAAAzE2MAIAAAAFMjI2NzkEAAAAATAHAAAACDMvNy8yMDI2CAAAAAoxMi8zMS8y</t>
  </si>
  <si>
    <t>MDI1CQAAAAEwsfiGIZt83ghjwq14o3zeCDVDSVEuTllTRTpJQk0uSVFfUFJFX09QRU5fQ09TVC4xMDAwLjA3LzAzLzIwMjYuLi5VU0QuSAEAAADetgEAAwAAAAAATRVmI5t83ghQib94o3zeCCtDSVEuTllTRTpJQk0uSVFfUkVWLjEwMDAuMDcvMDMvMjAyNi4uLlVTRC5IAQAAAN62AQACAAAABTY2Nzk5AQgAAAAFAAAAATEBAAAACy0xOTA0ODYwNzQwAwAAAAMxNjACAAAAAzExMgQAAAABMAcAAAAIMy83LzIwMjYIAAAACjEyLzMxLzIwMjUJAAAAATBNFWYjm3zeCGFhxnijfN4IPkNJUS5OWVNFOklCTS5JUV9FQklUREFfRVFfSU5DX0VYQ0xfU0JDLjEwMDAuMDcvMDMvMjAyNi4uLlVTRC5IAQAAAN62AQACAAAABTE3ODMzAQgAAAAFAAAAATEBAAAACy0xOTA0ODYwNzQwAwAAAAMxNjACAAAABTI0MTMxBAAAAAEwBwAAAAgzLzcvMjAyNggAAAAKMTIvMzEvMjAyNQkAAAABMKhwZiObfN4I1TeueKN83gg6Q0lRLk5ZU0U6SUJNLklRX0NBU0hfSU5URVJFU1RfT1BFUi4xMDAwLjA3LzAzLzIwMjYuLi5VU0QuSAEAAADetgEAAwAAAAAA5vZdIZt83gjX3KN4o3zeCDxDSVEuTllTRTpJQk0uSVFfREVGX1RBWF9MSUFCX0NVUlJFTlQuMTAwMC4wNy8wMy8yMDI2Li4uVVNELkgBAAAA3rYBAAMAAAAAAM9YXiGbfN4I7ZKZeKN83ggvQ0lRLk5ZU0U6SUJNLklRX05JX05PUk0uMTAwMC4wNy8wMy8yMDI2Li4uVVNELkgB</t>
  </si>
  <si>
    <t>AAAA3rYBAAIAAAAINjk3NC4zNzUBCAAAAAUAAAABMQEAAAALLTE5MDQ4NjA3NDADAAAAAzE2MAIAAAAENDM3OAQAAAABMAcAAAAIMy83LzIwMjYIAAAACjEyLzMxLzIwMjUJAAAAATAmQDAim3zeCLYnxXijfN4IOENJUS5OWVNFOklCTS5JUV9FQklUREFSX0VYQ0xfU0JDLjEwMDAuMDcvMDMvMjAyNi4uLlVTRC5IAQAAAN62AQACAAAABTE5MTQxAQgAAAAFAAAAATEBAAAACy0xOTA0ODYwNzQwAwAAAAMxNjACAAAABTI0MTM3BAAAAAEwBwAAAAgzLzcvMjAyNggAAAAKMTIvMzEvMjAyNQkAAAABMNcYMCKbfN4IM+XBeKN83ggnQ0lRLk5ZU0U6SUJNLklRX0dBQVBfQ0YuMTAwMC4wNy8wMy8yMDI2AQAAAN62AQADAAAAB1VTIEdBQVAA+x1eIZt83gju9bh4o3zeCDBDSVEuTllTRTpJQk0uSVFfUFJFRl9SRVAuMTAwMC4wNy8wMy8yMDI2Li4uVVNELkgBAAAA3rYBAAMAAAAAAPBdhyGbfN4I9JaqeKN83gg2Q0lRLk5ZU0U6SUJNLklRX0xPQU5TX0ZPUl9TQUxFLjEwMDAuMDcvMDMvMjAyNi4uLlVTRC5IAQAAAN62AQADAAAAAAD7HV4hm3zeCKhSp3ijfN4INUNJUS5OWVNFOklCTS5JUV9SVUFfQUNDVU1fREVQLjEwMDAuMDcvMDMvMjAyNi4uLlVTRC5IAQAAAN62AQADAAAAAADMAlohm3zeCPkik3ijfN4IPENJUS5OWVNFOklCTS5JUV9UT1RBTF9GSU5BTkNFX0xFQVNFUy4xMDAwLjA3LzAzLzIwMjYuLi5VU0Qu</t>
  </si>
  <si>
    <t>SAEAAADetgEAAgAAAAQxMTUzAQgAAAAFAAAAATEBAAAACy0xOTA0ODYwNzQwAwAAAAMxNjACAAAABTQ5MDMxBAAAAAEwBwAAAAgzLzcvMjAyNggAAAAKMTIvMzEvMjAyNQkAAAABMMwCWiGbfN4Io/aUeKN83gg1Q0lRLk5ZU0U6SUJNLklRX1VOTEVWRVJFRF9GQ0YuMTAwMC4wNy8wMy8yMDI2Li4uVVNELkgBAAAA3rYBAAIAAAAFMTQzNjYBCAAAAAUAAAABMQEAAAALLTE5MDQ4NjA3NDADAAAAAzE2MAIAAAAENDQyMwQAAAABMAcAAAAIMy83LzIwMjYIAAAACjEyLzMxLzIwMjUJAAAAATD7HV4hm3zeCMaOtnijfN4IPkNJUS5OWVNFOklCTS5JUV9GSU5fRElWX0FTU0VUU19DVVJSRU5ULjEwMDAuMDcvMDMvMjAyNi4uLlVTRC5IAQAAAN62AQACAAAABDExMzEBCAAAAAUAAAABMQEAAAALLTE5MDQ4NjA3NDADAAAAAzE2MAIAAAAEMTAyOQQAAAABMAcAAAAIMy83LzIwMjYIAAAACjEyLzMxLzIwMjUJAAAAATD7HV4hm3zeCOIUrHijfN4IO0NJUS5OWVNFOklCTS5JUV9JTlRFUkNPTVBBTllfTk9OX0NBLjEwMDAuMDcvMDMvMjAyNi4uLlVTRC5IAQAAAN62AQADAAAAAAB18QMhm3zeCBTBhnijfN4IPUNJUS5OWVNFOklCTS5JUV9ERUJUX0VRVUlWX09QRVJfTEVBU0UuMTAwMC4wNy8wMy8yMDI2Li4uVVNELkgBAAAA3rYBAAIAAAAFMTA0NjQBCAAAAAUAAAABMQEAAAALLTE5MDQ4NjA3NDADAAAAAzE2MAIAAAAF</t>
  </si>
  <si>
    <t>MjE2NzEEAAAAATAHAAAACDMvNy8yMDI2CAAAAAoxMi8zMS8yMDI1CQAAAAEwXsoDIZt83gjRF5h4o3zeCDhDSVEuTllTRTpJQk0uSVFfTE9OR19URVJNX0xFQVNFUy4xMDAwLjA3LzAzLzIwMjYuLi5VU0QuSAEAAADetgEAAgAAAAQzNDIxAQgAAAAFAAAAATEBAAAACy0xOTA0ODYwNzQwAwAAAAMxNjACAAAABDExODMEAAAAATAHAAAACDMvNy8yMDI2CAAAAAoxMi8zMS8yMDI1CQAAAAEwz1heIZt83gjeLpt4o3zeCE5DSVEuTllTRTpJQk0uSVFfTElRVUlEQVRJT05fVkFMVUVfUFJFRkVSUkVEX05PTl9SRURFRU0uMTAwMC4wNy8wMy8yMDI2Li4uVVNELkgBAAAA3rYBAAMAAAAAAJ+PAyGbfN4ImtSSeKN83gg3Q0lRLk5ZU0U6SUJNLklRX1RPVEFMX0RFQlRfRUJJVERBX0NBUEVYLjEwMDAuMDcvMDMvMjAyNgEAAADetgEAAgAAAAgzLjk1NTEyNwEIAAAABQAAAAExAQAAAAstMTkwNDg2MDc0MAMAAAADMTYwAgAAAAUyMzMxMwQAAAABMAcAAAAIMy83LzIwMjYIAAAACjEyLzMxLzIwMjUJAAAAATDNa9kfm3zeCKZ7jHijfN4IKENJUS5OWVNFOklCTS5JUV9BUl9UVVJOUy4xMDAwLjA3LzAzLzIwMjYBAAAA3rYBAAIAAAAIOC40MzkwMTIBCAAAAAUAAAABMQEAAAALLTE5MDQ4NjA3NDADAAAAAzE2MAIAAAAENDAwMQQAAAABMAcAAAAIMy83LzIwMjYIAAAACjEyLzMxLzIwMjUJAAAAATCFRNkfm3zeCBOahnij</t>
  </si>
  <si>
    <t>fN4IN0NJUS5OWVNFOklCTS5JUV9ORVRfREVCVF9JU1NVRUQuMTAwMC4wNy8wMy8yMDI2Li4uVVNELkgBAAAA3rYBAAIAAAAEMjg3MwEIAAAABQAAAAExAQAAAAstMTkwNDg2MDc0MAMAAAADMTYwAgAAAAQyMDAzBAAAAAEwBwAAAAgzLzcvMjAyNggAAAAKMTIvMzEvMjAyNQkAAAABMPsdXiGbfN4IqY2yeKN83gg/Q0lRLk5ZU0U6SUJNLklRX0RFRkVSUkVEX0RPTUVTVElDX1RBWEVTLjEwMDAuMDcvMDMvMjAyNi4uLlVTRC5IAQAAAN62AQACAAAABC0yNDkBCAAAAAUAAAABMQEAAAALLTE5MDQ4NjA3NDADAAAAAzE2MAIAAAAEMzA1NAQAAAABMAcAAAAIMy83LzIwMjYIAAAACjEyLzMxLzIwMjUJAAAAATAmQDAim3zeCLkWq3ijfN4IL0NJUS5OWVNFOklCTS5JUV9QRVJJT0RMRU5HVEhfQ0YuMTAwMC4wNy8wMy8yMDI2AQAAAN62AQABAAAAAjEyAPBdhyGbfN4Ik2iieKN83ggxQ0lRLk5ZU0U6SUJNLklRX09USEVSX0lOVi4xMDAwLjA3LzAzLzIwMjYuLi5VU0QuSAEAAADetgEAAwAAAAAAu2daIZt83gh0l5d4o3zeCDFDSVEuTllTRTpJQk0uSVFfVE9UQUxfUkVWLjIwMDAuMDcvMDMvMjAyNi4uLlVTRC5IAQAAAN62AQACAAAABTY3NTM1AQgAAAAFAAAAATEBAAAACy0xOTA0ODYwNjU3AwAAAAMxNjACAAAAAjI4BAAAAAEwBwAAAAgzLzcvMjAyNggAAAAKMTIvMzEvMjAyNQkAAAABME0VZiObfN4IX0DEeKN8</t>
  </si>
  <si>
    <t>3ggxQ0lRLk5ZU0U6SUJNLklRX1RPVEFMX1JFVi4xMDAwLjA3LzAzLzIwMjYuLi5VU0QuSAEAAADetgEAAgAAAAU2NzUzNQEIAAAABQAAAAExAQAAAAstMTkwNDg2MDc0MAMAAAADMTYwAgAAAAIyOAQAAAABMAcAAAAIMy83LzIwMjYIAAAACjEyLzMxLzIwMjUJAAAAATBNFWYjm3zeCAITxnijfN4ILkNJUS5OWVNFOklCTS5JUV9EQVlTX1NBTEVTX09VVC4yMDAwLjA3LzAzLzIwMjYBAAAA3rYBAAIAAAAJNDMuMjUxNDA1AQgAAAAFAAAAATEBAAAACy0xOTA0ODYwNjU3AwAAAAMxNjACAAAABDQwNDIEAAAAATAHAAAACDMvNy8yMDI2CAAAAAoxMi8zMS8yMDI1CQAAAAEwhUTZH5t83ghKyYt4o3zeCC1DSVEuTllTRTpJQk0uSVFfUkVUVVJOX0VRVUlUWS4yMDAwLjA3LzAzLzIwMjYBAAAA3rYBAAIAAAAHMzUuMTU4MQEIAAAABQAAAAExAQAAAAstMTkwNDg2MDY1NwMAAAADMTYwAgAAAAQ0MTI4BAAAAAEwBwAAAAgzLzcvMjAyNggAAAAKMTIvMzEvMjAyNQkAAAABMBM/+x+bfN4ISsmLeKN83ggpQ0lRLk5ZU0U6SUJNLklRX05JX01BUkdJTi4xMDAwLjA3LzAzLzIwMjYBAAAA3rYBAAIAAAAHMTUuNjg1MgEIAAAABQAAAAExAQAAAAstMTkwNDg2MDc0MAMAAAADMTYwAgAAAAQ0MDk0BAAAAAEwBwAAAAgzLzcvMjAyNggAAAAKMTIvMzEvMjAyNQkAAAABMOdS+x+bfN4IE5qGeKN83ggyQ0lRLk5ZU0U6SUJNLklR</t>
  </si>
  <si>
    <t>X0RBWVNfSU5WRU5UT1JZX09VVC4yMDAwLjA3LzAzLzIwMjYBAAAA3rYBAAIAAAAJMTYuNDQ5NDU1AQgAAAAFAAAAATEBAAAACy0xOTA0ODYwNjU3AwAAAAMxNjACAAAABDQwMzUEAAAAATAHAAAACDMvNy8yMDI2CAAAAAoxMi8zMS8yMDI1CQAAAAEwzWvZH5t83gj6HoV4o3zeCC5DSVEuTllTRTpJQk0uSVFfRUJJVERBLjEwMDAuMDcvMDMvMjAyNi4uLlVTRC5IAQAAAN62AQACAAAABTE2MTE4AQgAAAAFAAAAATEBAAAACy0xOTA0ODYwNzQwAwAAAAMxNjACAAAABDQwNTEEAAAAATAHAAAACDMvNy8yMDI2CAAAAAoxMi8zMS8yMDI1CQAAAAEwqHBmI5t83ggoNr94o3zeCDNDSVEuTllTRTpJQk0uSVFfRUJJVERBXzVZUl9BTk5fQ0FHUi4yMDAwLjA3LzAzLzIwMjYBAAAA3rYBAAIAAAAFNy4yNTMBCAAAAAUAAAABMQEAAAALLTE5MDQ4NjA2NTcDAAAAAzE2MAIAAAAENDIzNQQAAAABMAcAAAAIMy83LzIwMjYIAAAACjEyLzMxLzIwMjUJAAAAATCgptkfm3zeCGh7i3ijfN4IKkNJUS5OWVNFOklCTS5JUV9ETy4xMDAwLjA3LzAzLzIwMjYuLi5VU0QuSAEAAADetgEAAgAAAAIyMgEIAAAABQAAAAExAQAAAAstMTkwNDg2MDc0MAMAAAADMTYwAgAAAAI0MAQAAAABMAcAAAAIMy83LzIwMjYIAAAACjEyLzMxLzIwMjUJAAAAATBTSWYjm3zeCNSCunijfN4INkNJUS5OWVNFOklCTS5JUV9ESUxVVF9FUFNfSU5DTC4x</t>
  </si>
  <si>
    <t>MDAwLjA3LzAzLzIwMjYuLi5VU0QuSAEAAADetgEAAgAAAAgxMS4xNjMxOQEIAAAABQAAAAExAQAAAAstMTkwNDg2MDc0MAMAAAADMTYwAgAAAAE4BAAAAAEwBwAAAAgzLzcvMjAyNggAAAAKMTIvMzEvMjAyNQkAAAABMKhwZiObfN4IgheyeKN83gg8Q0lRLk5ZU0U6SUJNLklRX05FR0FUSVZFX0dXX0FNT1JUX0NGLjEwMDAuMDcvMDMvMjAyNi4uLlVTRC5IAQAAAN62AQADAAAAAADm9l0hm3zeCE2Ln3ijfN4IN0NJUS5OWVNFOklCTS5JUV9TQUxFU19NQVJLRVRJTkcuMTAwMC4wNy8wMy8yMDI2Li4uVVNELkgBAAAA3rYBAAIAAAAEMTEyOQEIAAAABQAAAAExAQAAAAstMTkwNDg2MDc0MAMAAAADMTYwAgAAAAUyMTU2MQQAAAABMAcAAAAIMy83LzIwMjYIAAAACjEyLzMxLzIwMjUJAAAAATAdZzAim3zeCDPlwXijfN4IN0NJUS5OWVNFOklCTS5JUV9HQUlOX0lOVkVTVF9SRVYuMTAwMC4wNy8wMy8yMDI2Li4uVVNELkgBAAAA3rYBAAMAAAAAAE0VZiObfN4ISmayeKN83ggzQ0lRLk5ZU0U6SUJNLklRX1NUT0NLX0JBU0VELjEwMDAuMDcvMDMvMjAyNi4uLlVTRC5IAQAAAN62AQADAAAAAABNFWYjm3zeCHc+snijfN4INkNJUS5OWVNFOklCTS5JUV9HV19JTlRBTl9BTU9SVC4xMDAwLjA3LzAzLzIwMjYuLi5VU0QuSAEAAADetgEAAwAAAAAATRVmI5t83gh3PrJ4o3zeCDZDSVEuTllTRTpJQk0uSVFfR0FJTl9J</t>
  </si>
  <si>
    <t>TlZFU1RfQ0YuMTAwMC4wNy8wMy8yMDI2Li4uVVNELkgBAAAA3rYBAAMAAAAAANMfhyGbfN4IsO6feKN83ggzQ0lRLk5ZU0U6SUJNLklRX1NBTEVfUFBFX0NGLjEwMDAuMDcvMDMvMjAyNi4uLlVTRC5IAQAAAN62AQACAAAAAzEyMQEIAAAABQAAAAExAQAAAAstMTkwNDg2MDc0MAMAAAADMTYwAgAAAAQyMDQyBAAAAAEwBwAAAAgzLzcvMjAyNggAAAAKMTIvMzEvMjAyNQkAAAABMKQ2hyGbfN4I7vW4eKN83gg5Q0lRLk5ZU0U6SUJNLklRX0RJU1RSSUJVVEFCTEVfQ0FTSF9QQVlPVVQuMTAwMC4wNy8wMy8yMDI2AQAAAN62AQADAAAAAAAdZzAim3zeCHXGsXijfN4IN0NJUS5OWVNFOklCTS5JUV9GSU5fRElWX0lOVF9FWFAuMTAwMC4wNy8wMy8yMDI2Li4uVVNELkgBAAAA3rYBAAMAAAAAAE0VZiObfN4Iyk7FeKN83ggyQ0lRLk5ZU0U6SUJNLklRX05JX0NPTVBBTlkuMTAwMC4wNy8wMy8yMDI2Li4uVVNELkgBAAAA3rYBAAIAAAAFMTA1OTMBCAAAAAUAAAABMQEAAAALLTE5MDQ4NjA3NDADAAAAAzE2MAIAAAAFNDE1NzEEAAAAATAHAAAACDMvNy8yMDI2CAAAAAoxMi8zMS8yMDI1CQAAAAEwU0lmI5t83gifk8B4o3zeCDpDSVEuTllTRTpJQk0uSVFfQ09NTU9OX1BSRUZfRElWX0NGLjEwMDAuMDcvMDMvMjAyNi4uLlVTRC5IAQAAAN62AQADAAAAAADwXYchm3zeCP+drHijfN4IP0NJUS5OWVNFOklCTS5JUV9F</t>
  </si>
  <si>
    <t>WENJU0VfVEFYRVNfSU5DTF9TQUxFUy4xMDAwLjA3LzAzLzIwMjYuLi5VU0QuSAEAAADetgEAAwAAAAAAJkAwIpt83ghfQMR4o3zeCENDSVEuTllTRTpJQk0uSVFfU0FMRV9QUk9DRUVEU19SRU5UQUxfQVNTRVRTLjEwMDAuMDcvMDMvMjAyNi4uLlVTRC5IAQAAAN62AQADAAAAAADm9l0hm3zeCMWqqXijfN4IP0NJUS5OWVNFOklCTS5JUV9FWFBMT1JFX0RSSUxMX0VYUF9UT1RBTC4xMDAwLjA3LzAzLzIwMjYuLi5VU0QuSAEAAADetgEAAwAAAAAAJI4wIpt83ghlKLF4o3zeCEdDSVEuTllTRTpJQk0uSVFfRElTVFJJQlVUQUJMRV9DQVNIX1NUQU5EQVJESVpFRC4xMDAwLjA3LzAzLzIwMjYuLi5VU0QuSAEAAADetgEAAwAAAAAAJkAwIpt83ggzkMN4o3zeCDBDSVEuTllTRTpJQk0uSVFfR1dfSU5UQU4uMTAwMC4wNy8wMy8yMDI2Li4uVVNELkgBAAAA3rYBAAIAAAAFNzkxMDgBCAAAAAUAAAABMQEAAAALLTE5MDQ4NjA3NDADAAAAAzE2MAIAAAAFMzUzODEEAAAAATAHAAAACDMvNy8yMDI2CAAAAAoxMi8zMS8yMDI1CQAAAAEwx1NaIZt83gh0l5d4o3zeCDlDSVEuTllTRTpJQk0uSVFfQ0FTSF9JTlRFUkVTVF9ORVQuMTAwMC4wNy8wMy8yMDI2Li4uVVNELkgBAAAA3rYBAAMAAAAAAOb2XSGbfN4I5WSgeKN83ggwQ0lRLk5ZU0U6SUJNLklRX1RPVEFMX0NMLjEwMDAuMDcvMDMvMjAyNi4uLlVTRC5IAQAAAN62</t>
  </si>
  <si>
    <t>AQACAAAABTM4NjU4AQgAAAAFAAAAATEBAAAACy0xOTA0ODYwNzQwAwAAAAMxNjACAAAABDEwMDkEAAAAATAHAAAACDMvNy8yMDI2CAAAAAoxMi8zMS8yMDI1CQAAAAEwz1heIZt83gihfpp4o3zeCDlDSVEuTllTRTpJQk0uSVFfQVNTRVRTX0ZBSVJfVkFMVUUuMTAwMC4wNy8wMy8yMDI2Li4uVVNELkgBAAAA3rYBAAIAAAAEODkwOACgtgMhm3zeCKlKlnijfN4ILENJUS5OWVNFOklCTS5JUV9BUElDLjEwMDAuMDcvMDMvMjAyNi4uLlVTRC5IAQAAAN62AQADAAAAAADMAlohm3zeCKP2lHijfN4ILENJUS5OWVNFOklCTS5JUV9HUFBFLjEwMDAuMDcvMDMvMjAyNi4uLlVTRC5IAQAAAN62AQACAAAABTIxMDAzAQgAAAAFAAAAATEBAAAACy0xOTA0ODYwNzQwAwAAAAMxNjACAAAABDExNjkEAAAAATAHAAAACDMvNy8yMDI2CAAAAAoxMi8zMS8yMDI1CQAAAAEw+x1eIZt83gjtkpl4o3zeCCpDSVEuTllTRTpJQk0uSVFfR1cuMTAwMC4wNy8wMy8yMDI2Li4uVVNELkgBAAAA3rYBAAIAAAAFNjc3MTcBCAAAAAUAAAABMQEAAAALLTE5MDQ4NjA3NDADAAAAAzE2MAIAAAAEMTE3MQQAAAABMAcAAAAIMy83LzIwMjYIAAAACjEyLzMxLzIwMjUJAAAAATDPWF4hm3zeCN4um3ijfN4IMUNJUS5OWVNFOklCTS5JUV9JTlRBTl9ORVQuMTAwMC4wNy8wMy8yMDI2Li4uVVNELkgBAAAA3rYBAAIAAAAFMTEzOTEBCAAAAAUAAAAB</t>
  </si>
  <si>
    <t>MQEAAAALLTE5MDQ4NjA3NDADAAAAAzE2MAIAAAAFNDg5NjIEAAAAATAHAAAACDMvNy8yMDI2CAAAAAoxMi8zMS8yMDI1CQAAAAEwdfEDIZt83ggUwYZ4o3zeCDhDSVEuTllTRTpJQk0uSVFfVE9UQUxfT1RIRVJfT1BFUi4xMDAwLjA3LzAzLzIwMjYuLi5VU0QuSAEAAADetgEAAgAAAAUyNjcyOAEIAAAABQAAAAExAQAAAAstMTkwNDg2MDc0MAMAAAADMTYwAgAAAAMzODAEAAAAATAHAAAACDMvNy8yMDI2CAAAAAoxMi8zMS8yMDI1CQAAAAEwTRVmI5t83ggCE8Z4o3zeCD9DSVEuTllTRTpJQk0uSVFfU1RPQ0tfQkFTRURfQ09NUF9QUkVUQVguMTAwMC4wNy8wMy8yMDI2Li4uVVNELkgBAAAA3rYBAAIAAAAEMTcxNQCx+IYhm3zeCKa0snijfN4IOUNJUS5OWVNFOklCTS5JUV9UT1RBTF9ERUJUX0lTU1VFRC4xMDAwLjA3LzAzLzIwMjYuLi5VU0QuSAEAAADetgEAAgAAAAQ4MzkxAQgAAAAFAAAAATEBAAAACy0xOTA0ODYwNzQwAwAAAAMxNjACAAAABDIxNjEEAAAAATAHAAAACDMvNy8yMDI2CAAAAAoxMi8zMS8yMDI1CQAAAAEwpDaHIZt83giV4rp4o3zeCEFDSVEuTllTRTpJQk0uSVFfTk9OUkVDVVJSSU5HX0lOQ09NRV9UQVhFUy4xMDAwLjA3LzAzLzIwMjYuLi5VU0QuSAEAAADetgEAAgAAAAUtMTE2MQEIAAAABQAAAAExAQAAAAstMTkwNDg2MDc0MAMAAAADMTYwAgAAAAU0ODgzOQQAAAABMAcAAAAIMy83</t>
  </si>
  <si>
    <t>LzIwMjYIAAAACjEyLzMxLzIwMjUJAAAAATAmQDAim3zeCGA6yHijfN4IPENJUS5OWVNFOklCTS5JUV9ORUdBVElWRV9HV19BTU9SVF9BVC4xMDAwLjA3LzAzLzIwMjYuLi5VU0QuSAEAAADetgEAAwAAAAAAJI4wIpt83ggz5cF4o3zeCDZDSVEuTllTRTpJQk0uSVFfUFJPVl9CQURfREVCVFMuMTAwMC4wNy8wMy8yMDI2Li4uVVNELkgBAAAA3rYBAAMAAAAAAE0VZiObfN4IuPm5eKN83ggxQ0lRLk5ZU0U6SUJNLklRX1JEX0VYUF9GTi4xMDAwLjA3LzAzLzIwMjYuLi5VU0QuSAEAAADetgEAAgAAAAQ4MzEyAQgAAAAFAAAAATEBAAAACy0xOTA0ODYwNzQwAwAAAAMxNjACAAAABDMxNjgEAAAAATAHAAAACDMvNy8yMDI2CAAAAAoxMi8zMS8yMDI1CQAAAAEwHWcwIpt83gjD76p4o3zeCD1DSVEuTllTRTpJQk0uSVFfTkVUX1JFTlRBTF9FWFBfU1VQUExFLjEwMDAuMDcvMDMvMjAyNi4uLlVTRC5IAQAAAN62AQACAAAABDEzMDgBCAAAAAUAAAABMQEAAAALLTE5MDQ4NjA3NDADAAAAAzE2MAIAAAAFMjQyNjMEAAAAATAHAAAACDMvNy8yMDI2CAAAAAoxMi8zMS8yMDI1CQAAAAEwHWcwIpt83ggzkMN4o3zeCDNDSVEuTllTRTpJQk0uSVFfQURWRVJUSVNJTkcuMTAwMC4wNy8wMy8yMDI2Li4uVVNELkgBAAAA3rYBAAIAAAAEMTEyOQEIAAAABQAAAAExAQAAAAstMTkwNDg2MDc0MAMAAAADMTYwAgAAAAQzMDEzBAAA</t>
  </si>
  <si>
    <t>AAEwBwAAAAgzLzcvMjAyNggAAAAKMTIvMzEvMjAyNQkAAAABMB1nMCKbfN4IfJ60eKN83ghBQ0lRLk5ZU0U6SUJNLklRX0ZJTl9ESVZfTUlOT1JJVFlfSU5URVJFU1QuMTAwMC4wNy8wMy8yMDI2Li4uVVNELkgBAAAA3rYBAAMAAAAAALtnWiGbfN4I19CoeKN83ggwQ0lRLk5ZU0U6SUJNLklRX0NGX1NIQVJFLjEwMDAuMDcvMDMvMjAyNi4uLlVTRC5IAQAAAN62AQACAAAACTEyLjI4Njg5NwEIAAAABQAAAAExAQAAAAstMTkwNDg2MDc0MAMAAAADMTYwAgAAAAU0MzkyMwQAAAABMAcAAAAIMy83LzIwMjYIAAAACjEyLzMxLzIwMjUJAAAAATD7HV4hm3zeCOVkoHijfN4IPUNJUS5OWVNFOklCTS5JUV9HUFBFX0VYQ0xfT1BFUl9MRUFTRVMuMTAwMC4wNy8wMy8yMDI2Li4uVVNELkgBAAAA3rYBAAIAAAAFMTc4NzQBCAAAAAUAAAABMQEAAAALLTE5MDQ4NjA3NDADAAAAAzE2MAIAAAAFNDg5NzQEAAAAATAHAAAACDMvNy8yMDI2CAAAAAoxMi8zMS8yMDI1CQAAAAEwzAJaIZt83ggqVpl4o3zeCDBDSVEuTllTRTpJQk0uSVFfVE9UQUxfQ0EuMTAwMC4wNy8wMy8yMDI2Li4uVVNELkgBAAAA3rYBAAIAAAAFMzY5NDQBCAAAAAUAAAABMQEAAAALLTE5MDQ4NjA3NDADAAAAAzE2MAIAAAAEMTAwOAQAAAABMAcAAAAIMy83LzIwMjYIAAAACjEyLzMxLzIwMjUJAAAAATD7HV4hm3zeCFJSkHijfN4IO0NJUS5OWVNFOklC</t>
  </si>
  <si>
    <t>TS5JUV9BRF9FWENMX09QRVJfTEVBU0VTLjEwMDAuMDcvMDMvMjAyNi4uLlVTRC5IAQAAAN62AQACAAAABi0xMTk3NQEIAAAABQAAAAExAQAAAAstMTkwNDg2MDc0MAMAAAADMTYwAgAAAAU0ODk3NQQAAAABMAcAAAAIMy83LzIwMjYIAAAACjEyLzMxLzIwMjUJAAAAATDMAlohm3zeCNeMkXijfN4IOUNJUS5OWVNFOklCTS5JUV9DVVJSRU5UX1BPUlRfREVCVC4xMDAwLjA3LzAzLzIwMjYuLi5VU0QuSAEAAADetgEAAgAAAAQ2MTQ1AQgAAAAFAAAAATEBAAAACy0xOTA0ODYwNzQwAwAAAAMxNjACAAAABDEyOTcEAAAAATAHAAAACDMvNy8yMDI2CAAAAAoxMi8zMS8yMDI1CQAAAAEwz1heIZt83gjAjqN4o3zeCDdDSVEuTllTRTpJQk0uSVFfRklOX0RJVl9ERUJUX0xULjEwMDAuMDcvMDMvMjAyNi4uLlVTRC5IAQAAAN62AQADAAAAAAAagF4hm3zeCARKk3ijfN4IPENJUS5OWVNFOklCTS5JUV9ERVJJVkFUSVZFX0FTU0VUU19MVC4xMDAwLjA3LzAzLzIwMjYuLi5VU0QuSAEAAADetgEAAgAAAAMzNjEBCAAAAAUAAAABMQEAAAALLTE5MDQ4NjA3NDADAAAAAzE2MAIAAAAEMTExMAQAAAABMAcAAAAIMy83LzIwMjYIAAAACjEyLzMxLzIwMjUJAAAAATB18QMhm3zeCGyBlHijfN4IO0NJUS5OWVNFOklCTS5JUV9UT1RBTF9DT01NT05fRVFVSVRZLjEwMDAuMDcvMDMvMjAyNi4uLlVTRC5IAQAAAN62AQACAAAABTMy</t>
  </si>
  <si>
    <t>NjQ4AQgAAAAFAAAAATEBAAAACy0xOTA0ODYwNzQwAwAAAAMxNjACAAAABDEwMDYEAAAAATAHAAAACDMvNy8yMDI2CAAAAAoxMi8zMS8yMDI1CQAAAAEwzAJaIZt83ghlzLZ4o3zeCEVDSVEuTllTRTpJQk0uSVFfUlVBX09QRVJBVElOR19MRUFTRV9BQ0NVTV9ERVAuMTAwMC4wNy8wMy8yMDI2Li4uVVNELkgBAAAA3rYBAAMAAAAAAMwCWiGbfN4ISmayeKN83gg9Q0lRLk5ZU0U6SUJNLklRX1JFU1RSSUNURURfQ0FTSF9UT1RBTC4xMDAwLjA3LzAzLzIwMjYuLi5VU0QuSAEAAADetgEAAgAAAAI1NAEIAAAABQAAAAExAQAAAAstMTkwNDg2MDc0MAMAAAADMTYwAgAAAAUyNDE5MgQAAAABMAcAAAAIMy83LzIwMjYIAAAACjEyLzMxLzIwMjUJAAAAATBeygMhm3zeCJrJmHijfN4IP0NJUS5OWVNFOklCTS5JUV9FWENJU0VfVEFYRVNfSU5DTF9TQUxFUy4yMDAwLjA3LzAzLzIwMjYuLi5VU0QuSAEAAADetgEAAwAAAAAAJkAwIpt83gjenMV4o3zeCD1DSVEuTllTRTpJQk0uSVFfTkVUX1JFTlRBTF9FWFBfU1VQUExFLjIwMDAuMDcvMDMvMjAyNi4uLlVTRC5IAQAAAN62AQACAAAABDEzMDgBCAAAAAUAAAABMQEAAAALLTE5MDQ4NjA2NTcDAAAAAzE2MAIAAAAFMjQyNjMEAAAAATAHAAAACDMvNy8yMDI2CAAAAAoxMi8zMS8yMDI1CQAAAAEwHWcwIpt83ghnWsJ4o3zeCDBDSVEuTllTRTpJQk0uSVFfUFJFRl9SRVAu</t>
  </si>
  <si>
    <t>MjAwMC4wNy8wMy8yMDI2Li4uVVNELkgBAAAA3rYBAAMAAAAAAPBdhyGbfN4I6pCbeKN83gg3Q0lRLk5ZU0U6SUJNLklRX0lOVEVSQ09NUEFOWV9DQS4xMDAwLjA3LzAzLzIwMjYuLi5VU0QuSAEAAADetgEAAwAAAAAAdfEDIZt83gjPtJ14o3zeCDFDSVEuTllTRTpJQk0uSVFfSU5WRU5UT1JZLjIwMDAuMDcvMDMvMjAyNi4uLlVTRC5IAQAAAN62AQACAAAABDEyMjABCAAAAAUAAAABMQEAAAALLTE5MDQ4NjA2NTcDAAAAAzE2MAIAAAAEMTA0MwQAAAABMAcAAAAIMy83LzIwMjYIAAAACjEyLzMxLzIwMjUJAAAAATD7HV4hm3zeCPlLhnijfN4ILUNJUS5OWVNFOklCTS5JUV9MSUZPUi4yMDAwLjA3LzAzLzIwMjYuLi5VU0QuSAEAAADetgEAAwAAAAAAu2daIZt83ghVlIV4o3zeCDRDSVEuTllTRTpJQk0uSVFfR1dfSU5UQU5fTkVULjIwMDAuMDcvMDMvMjAyNi4uLlVTRC5IAQAAAN62AQADAAAAAAB18QMhm3zeCBxGhXijfN4IPUNJUS5OWVNFOklCTS5JUV9GSU5fRElWX0xUX0RFQlRfVE9UQUwuMjAwMC4wNy8wMy8yMDI2Li4uVVNELkgBAAAA3rYBAAIAAAAFMTUwOTMBCAAAAAUAAAABMQEAAAALLTE5MDQ4NjA2NTcDAAAAAzE2MAIAAAAFMjQ1MTUEAAAAATAHAAAACDMvNy8yMDI2CAAAAAoxMi8zMS8yMDI1CQAAAAEwXsoDIZt83ggQbYV4o3zeCDpDSVEuTllTRTpJQk0uSVFfQVNfUkVQT1JURURfRUJJVERB</t>
  </si>
  <si>
    <t>LjIwMDAuMDcvMDMvMjAyNi4uLlVTRC5IAQAAAN62AQADAAAAAADXGDAim3zeCMZvx3ijfN4INkNJUS5OWVNFOklCTS5JUV9TVE9DS19CQVNFRF9HQS4yMDAwLjA3LzAzLzIwMjYuLi5VU0QuSAEAAADetgEAAwAAAAAAsfiGIZt83ggAjLN4o3zeCCpDSVEuTllTRTpJQk0uSVFfU0FNRV9TVE9SRS4yMDAwLjA3LzAzLzIwMjYBAAAA3rYBAAMAAAAAANcYMCKbfN4I7vW4eKN83gg6Q0lRLk5ZU0U6SUJNLklRX1NUT0NLX09QVElPTlNfQ09NUC4yMDAwLjA3LzAzLzIwMjYuLi5VU0QuSAEAAADetgEAAwAAAAAAsfiGIZt83gjJdcV4o3zeCDlDSVEuTllTRTpJQk0uSVFfQ0FTSF9JTlRFUkVTVF9ORVQuMjAwMC4wNy8wMy8yMDI2Li4uVVNELkgBAAAA3rYBAAMAAAAAAOb2XSGbfN4I6pCbeKN83gg3Q0lRLk5ZU0U6SUJNLklRX0RFRl9UQVhfTElBQl9MVC4yMDAwLjA3LzAzLzIwMjYuLi5VU0QuSAEAAADetgEAAgAAAAM3ODEBCAAAAAUAAAABMQEAAAALLTE5MDQ4NjA2NTcDAAAAAzE2MAIAAAAEMTAyNwQAAAABMAcAAAAIMy83LzIwMjYIAAAACjEyLzMxLzIwMjUJAAAAATDMAlohm3zeCOqMpHijfN4INkNJUS5OWVNFOklCTS5JUV9BU1NFVFNfTEVWRUxfMS4yMDAwLjA3LzAzLzIwMjYuLi5VU0QuSAEAAADetgEAAgAAAAM0MTMAn48DIZt83ghVlIV4o3zeCENDSVEuTllTRTpJQk0uSVFfRklOX0RJVl9NSU5PUklU</t>
  </si>
  <si>
    <t>NggAAAAKMTIvMzEvMjAyNQkAAAABMFNJZiObfN4IGVi4eKN83ggsQ0lRLk5ZU0U6SUJNLklRX0VCSVQuMjAwMC4wNy8wMy8yMDI2Li4uVVNELkgBAAAA3rYBAAIAAAAFMTI1NjgBCAAAAAUAAAABMQEAAAALLTE5MDQ4NjA2NTcDAAAAAzE2MAIAAAADNDAwBAAAAAEwBwAAAAgzLzcvMjAyNggAAAAKMTIvMzEvMjAyNQkAAAABMKuXZiObfN4I+bm7eKN83gg/Q0lRLk5ZU0U6SUJNLklRX0xFQVNFX0FESlVTVE1FTlRfRUJJVERBLjIwMDAuMDcvMDMvMjAyNi4uLlVTRC5IAQAAAN62AQACAAAABDEzMDgAq5dmI5t83gjAMLt4o3zeCDtDSVEuTllTRTpJQk0uSVFfRUJJVERBX0VYQ0xfT1BFUl9MRUFTRVNfSU5ULjIwMDAuMDcvMDMvMjAyNgEAAADetgEAAgAAAAg4LjMyOTcxNQEIAAAABQAAAAExAQAAAAstMTkwNDg2MDY1NwMAAAADMTYwAgAAAAU0OTE3MwQAAAABMAcAAAAIMy83LzIwMjYIAAAACjEyLzMxLzIwMjUJAAAAATDNa9kfm3zeCOn3hHijfN4IMkNJUS5OWVNFOklCTS5JUV9FQVJOSU5HX0NPLjIwMDAuMDcvMDMvMjAyNi4uLlVTRC5IAQAAAN62AQACAAAABTEwNTcxAQgAAAAFAAAAATEBAAAACy0xOTA0ODYwNjU3AwAAAAMxNjACAAAAATcEAAAAATAHAAAACDMvNy8yMDI2CAAAAAoxMi8zMS8yMDI1CQAAAAEwU0lmI5t83gjyuMJ4o3zeCDxDSVEuTllTRTpJQk0uSVFfTUlOT1JJVFlfSU5URVJFU1Rf</t>
  </si>
  <si>
    <t>Q0YuMjAwMC4wNy8wMy8yMDI2Li4uVVNELkgBAAAA3rYBAAMAAAAAANMfhyGbfN4IC9+beKN83ghJQ0lRLk5ZU0U6SUJNLklRX0xPTkdfVEVSTV9ERUJUX1JFUEFJRF9FWENMX0xFQVNFUy4yMDAwLjA3LzAzLzIwMjYuLi5VU0QuSAEAAADetgEAAgAAAAUtNTQ4OQEIAAAABQAAAAExAQAAAAstMTkwNDg2MDY1NwMAAAADMTYwAgAAAAU0ODk4NAQAAAABMAcAAAAIMy83LzIwMjYIAAAACjEyLzMxLzIwMjUJAAAAATD7HV4hm3zeCFher3ijfN4IQUNJUS5OWVNFOklCTS5JUV9FQklUREFfRVhDTF9PUEVSX0xFQVNFU19DQVBFWF9JTlQuMjAwMC4wNy8wMy8yMDI2AQAAAN62AQACAAAACDcuNzY1ODkxAQgAAAAFAAAAATEBAAAACy0xOTA0ODYwNjU3AwAAAAMxNjACAAAABTQ5MTc0BAAAAAEwBwAAAAgzLzcvMjAyNggAAAAKMTIvMzEvMjAyNQkAAAABMM1r2R+bfN4I6feEeKN83ggxQ0lRLk5ZU0U6SUJNLklRX01BUktFVElORy4yMDAwLjA3LzAzLzIwMjYuLi5VU0QuSAEAAADetgEAAwAAAAAAHWcwIpt83gjGb8d4o3zeCDxDSVEuTllTRTpJQk0uSVFfU1RPQ0tfQkFTRURfQ09NUF9UQVguMjAwMC4wNy8wMy8yMDI2Li4uVVNELkgBAAAA3rYBAAIAAAAELTc0MACx+IYhm3zeCP+drHijfN4IMENJUS5OWVNFOklCTS5JUV9DRl9TSEFSRS4yMDAwLjA3LzAzLzIwMjYuLi5VU0QuSAEAAADetgEAAgAAAAkxMi4yODY4</t>
  </si>
  <si>
    <t>OTcBCAAAAAUAAAABMQEAAAALLTE5MDQ4NjA2NTcDAAAAAzE2MAIAAAAFNDM5MjMEAAAAATAHAAAACDMvNy8yMDI2CAAAAAoxMi8zMS8yMDI1CQAAAAEw+x1eIZt83ghNi594o3zeCDFDSVEuTllTRTpJQk0uSVFfVE9UQUxfQ0FQLjIwMDAuMDcvMDMvMjAyNi4uLlVTRC5IAQAAAN62AQACAAAABTk3MzQ4AQgAAAAFAAAAATEBAAAACy0xOTA0ODYwNjU3AwAAAAMxNjACAAAABDQxNzUEAAAAATAHAAAACDMvNy8yMDI2CAAAAAoxMi8zMS8yMDI1CQAAAAEwu2daIZt83giSVIx4o3zeCCxDSVEuTllTRTpJQk0uSVFfTlBQRS4yMDAwLjA3LzAzLzIwMjYuLi5VU0QuSAEAAADetgEAAgAAAAQ5MDI4AQgAAAAFAAAAATEBAAAACy0xOTA0ODYwNjU3AwAAAAMxNjACAAAABDEwMDQEAAAAATAHAAAACDMvNy8yMDI2CAAAAAoxMi8zMS8yMDI1CQAAAAEwz1heIZt83gjtkpl4o3zeCDZDSVEuTllTRTpJQk0uSVFfQVNTRVRTX0xFVkVMXzMuMjAwMC4wNy8wMy8yMDI2Li4uVVNELkgBAAAA3rYBAAMAAAAAAKC2AyGbfN4IVZSFeKN83ghLQ0lRLk5ZU0U6SUJNLklRX0xJUVVJREFUSU9OX1ZBTFVFX1BSRUZFUlJFRF9DT05WRVJULjIwMDAuMDcvMDMvMjAyNi4uLlVTRC5IAQAAAN62AQADAAAAAACfjwMhm3zeCGgtjHijfN4IN0NJUS5OWVNFOklCTS5JUV9QUkVGX05PTl9SRURFRU0uMjAwMC4wNy8wMy8yMDI2Li4uVVNELkgB</t>
  </si>
  <si>
    <t>fN4I5wOkeKN83ggtQ0lRLk5ZU0U6SUJNLklRX0ZJTElOR0RBVEVfSVMuMjAwMC4wNy8wMy8yMDI2AQAAAN62AQAFAAAACjI0LzAyLzIwMjYAqHBmI5t83ggxu7d4o3zeCDZDSVEuTllTRTpJQk0uSVFfQ0hBTkdFX0lOQ19UQVguMjAwMC4wNy8wMy8yMDI2Li4uVVNELkgBAAAA3rYBAAMAAAAAAKQ2hyGbfN4IGvmpeKN83ggzQ0lRLk5ZU0U6SUJNLklRX0FEVkVSVElTSU5HLjIwMDAuMDcvMDMvMjAyNi4uLlVTRC5IAQAAAN62AQACAAAABDExMjkBCAAAAAUAAAABMQEAAAALLTE5MDQ4NjA2NTcDAAAAAzE2MAIAAAAEMzAxMwQAAAABMAcAAAAIMy83LzIwMjYIAAAACjEyLzMxLzIwMjUJAAAAATAdZzAim3zeCKrEx3ijfN4IKkNJUS5OWVNFOklCTS5JUV9BRC4yMDAwLjA3LzAzLzIwMjYuLi5VU0QuSAEAAADetgEAAgAAAAYtMTE5NzUBCAAAAAUAAAABMQEAAAALLTE5MDQ4NjA2NTcDAAAAAzE2MAIAAAAEMTA3NQQAAAABMAcAAAAIMy83LzIwMjYIAAAACjEyLzMxLzIwMjUJAAAAATD7HV4hm3zeCPlLhnijfN4ITkNJUS5OWVNFOklCTS5JUV9MSVFVSURBVElPTl9WQUxVRV9QUkVGRVJSRURfTk9OX1JFREVFTS4yMDAwLjA3LzAzLzIwMjYuLi5VU0QuSAEAAADetgEAAwAAAAAAn48DIZt83ghVlIV4o3zeCC9DSVEuTllTRTpJQk0uSVFfTklfNVlSX0FOTl9DQUdSLjIwMDAuMDcvMDMvMjAyNgEAAADetgEAAgAA</t>
  </si>
  <si>
    <t>AAcxMy42Mzc0AQgAAAAFAAAAATEBAAAACy0xOTA0ODYwNjU3AwAAAAMxNjACAAAABDQyMzgEAAAAATAHAAAACDMvNy8yMDI2CAAAAAoxMi8zMS8yMDI1CQAAAAEwoKbZH5t83ghoe4t4o3zeCDpDSVEuTllTRTpJQk0uSVFfQ1VSUl9GT1JFSUdOX1RBWEVTLjIwMDAuMDcvMDMvMjAyNi4uLlVTRC5IAQAAAN62AQACAAAABDIzMDMBCAAAAAUAAAABMQEAAAALLTE5MDQ4NjA2NTcDAAAAAzE2MAIAAAAEMzAzMAQAAAABMAcAAAAIMy83LzIwMjYIAAAACjEyLzMxLzIwMjUJAAAAATAmQDAim3zeCOIgunijfN4IR0NJUS5OWVNFOklCTS5JUV9ESVNUUklCVVRBQkxFX0NBU0hfU1RBTkRBUkRJWkVELjIwMDAuMDcvMDMvMjAyNi4uLlVTRC5IAQAAAN62AQADAAAAAAAmQDAim3zeCGdawnijfN4IMkNJUS5OWVNFOklCTS5JUV9DQVNIX0VRVUlWLjIwMDAuMDcvMDMvMjAyNi4uLlVTRC5IAQAAAN62AQACAAAABTEzNTg3AQgAAAAFAAAAATEBAAAACy0xOTA0ODYwNjU3AwAAAAMxNjACAAAABDEwOTYEAAAAATAHAAAACDMvNy8yMDI2CAAAAAoxMi8zMS8yMDI1CQAAAAEw+x1eIZt83gicaZt4o3zeCDdDSVEuTllTRTpJQk0uSVFfT1RIRVJfTFRfQVNTRVRTLjIwMDAuMDcvMDMvMjAyNi4uLlVTRC5IAQAAAN62AQACAAAABDc5MDYBCAAAAAUAAAABMQEAAAALLTE5MDQ4NjA2NTcDAAAAAzE2MAIAAAAEMTA2MAQAAAABMAcA</t>
  </si>
  <si>
    <t>AAAAHWcwIpt83ghlKLF4o3zeCDdDSVEuTllTRTpJQk0uSVFfRklOX0RJVl9MSUFCX0xULjIwMDAuMDcvMDMvMjAyNi4uLlVTRC5IAQAAAN62AQADAAAAAAAagF4hm3zeCM0khnijfN4IL0NJUS5OWVNFOklCTS5JUV9UT1RBTF9FTVBMT1lFRVMuMjAwMC4wNy8wMy8yMDI2AQAAAN62AQACAAAABjI2NDMwMABeygMhm3zeCGEZjHijfN4IPkNJUS5OWVNFOklCTS5JUV9UT1RBTF9ERUJUX0VYQ0xfTEVBU0VTLjIwMDAuMDcvMDMvMjAyNi4uLlVTRC5IAQAAAN62AQACAAAABTYwMTA3AQgAAAAFAAAAATEBAAAACy0xOTA0ODYwNjU3AwAAAAMxNjACAAAABTQ4OTkyBAAAAAEwBwAAAAgzLzcvMjAyNggAAAAKMTIvMzEvMjAyNQkAAAABMLU9WiGbfN4IPs+FeKN83ghAQ0lRLk5ZU0U6SUJNLklRX0ZJTkFOQ0VfTEVBU0VTX0xPTkdfVEVSTS4yMDAwLjA3LzAzLzIwMjYuLi5VU0QuSAEAAADetgEAAgAAAAM4NzQBCAAAAAUAAAABMQEAAAALLTE5MDQ4NjA2NTcDAAAAAzE2MAIAAAAFNDg5OTEEAAAAATAHAAAACDMvNy8yMDI2CAAAAAoxMi8zMS8yMDI1CQAAAAEwzAJaIZt83ghSVJx4o3zeCCZDSVEuTllTRTpJQk0uSVFfRVBTX0VTVC4xMDAwMS4uLi5VU0QuSAEAAADetgEAAgAAAAcxMi4zNzU5AQ4AAAAFAAAAAjExAQAAAAcyNjIxNjk3AgAAAAoxMDAyNTM2NjM0AwAAAAYxMDAxNzMEAAAAATIGAAAAATAHAAAAAzE2</t>
  </si>
  <si>
    <t>ATAHAAAACDMvNy8yMDI2CAAAAAoxMi8zMS8yMDI1CQAAAAEwzWvZH5t83ggvc4Z4o3zeCC9DSVEuTllTRTpJQk0uSVFfR1BfNVlSX0FOTl9DQUdSLjEwMDAuMDcvMDMvMjAyNgEAAADetgEAAgAAAAY0Ljk0ODUBCAAAAAUAAAABMQEAAAALLTE5MDQ4NjA3NDADAAAAAzE2MAIAAAAENDIzNAQAAAABMAcAAAAIMy83LzIwMjYIAAAACjEyLzMxLzIwMjUJAAAAATCgptkfm3zeCPlLhnijfN4IN0NJUS5OWVNFOklCTS5JUV9UT1RBTF9MSUFCX1RPVEFMX0FTU0VUUy4xMDAwLjA3LzAzLzIwMjYBAAAA3rYBAAIAAAAHNzguNDQyOAEIAAAABQAAAAExAQAAAAstMTkwNDg2MDc0MAMAAAADMTYwAgAAAAQ0MTg4BAAAAAEwBwAAAAgzLzcvMjAyNggAAAAKMTIvMzEvMjAyNQkAAAABMM1r2R+bfN4Ir6KMeKN83ggvQ0lRLk5ZU0U6SUJNLklRX0xUX0RFQlRfQ0FQSVRBTC4xMDAwLjA3LzAzLzIwMjYBAAAA3rYBAAIAAAAHNTguOTQ2MgEIAAAABQAAAAExAQAAAAstMTkwNDg2MDc0MAMAAAADMTYwAgAAAAQ0MTg3BAAAAAEwBwAAAAgzLzcvMjAyNggAAAAKMTIvMzEvMjAyNQkAAAABMM1r2R+bfN4IL3OGeKN83ggrQ0lRLk5ZU0U6SUJNLklRX0RJQy4xMDAwLjA3LzAzLzIwMjYuLi5VU0QuSAEAAADetgEAAwAAAAAAHWcwIpt83gjj/rV4o3zeCD1DSVEuTllTRTpJQk0uSVFfSU1QVVRfT1BFUl9MRUFTRV9ERVBSLjEwMDAu</t>
  </si>
  <si>
    <t>MDcvMDMvMjAyNi4uLlVTRC5IAQAAAN62AQACAAAACjk3OC4xMDE0NzIBCAAAAAUAAAABMQEAAAALLTE5MDQ4NjA3NDADAAAAAzE2MAIAAAAFMjE2NzMEAAAAATAHAAAACDMvNy8yMDI2CAAAAAoxMi8zMS8yMDI1CQAAAAEwJI4wIpt83gjTDr94o3zeCDVDSVEuTllTRTpJQk0uSVFfSU5DX0VRVUlUWV9DRi4xMDAwLjA3LzAzLzIwMjYuLi5VU0QuSAEAAADetgEAAwAAAAAA0x+HIZt83ghTeaF4o3zeCDtDSVEuTllTRTpJQk0uSVFfTk9OQ0FTSF9QRU5TSU9OX0VYUC4xMDAwLjA3LzAzLzIwMjYuLi5VU0QuSAEAAADetgEAAgAAAAMtNDkBCAAAAAUAAAABMQEAAAALLTE5MDQ4NjA3NDADAAAAAzE2MAIAAAAFMjE2NzgEAAAAATAHAAAACDMvNy8yMDI2CAAAAAoxMi8zMS8yMDI1CQAAAAEwJkAwIpt83gixdbB4o3zeCDJDSVEuTllTRTpJQk0uSVFfSU5TX1NFVFRMRS4xMDAwLjA3LzAzLzIwMjYuLi5VU0QuSAEAAADetgEAAwAAAAAAU0lmI5t83ghpSMd4o3zeCEBDSVEuTllTRTpJQk0uSVFfT1RIRVJfTk9OX09QRVJfRVhQX1NVUFBMLjEwMDAuMDcvMDMvMjAyNi4uLlVTRC5IAQAAAN62AQACAAAAAzEyNQEIAAAABQAAAAExAQAAAAstMTkwNDg2MDc0MAMAAAADMTYwAgAAAAI4NQQAAAABMAcAAAAIMy83LzIwMjYIAAAACjEyLzMxLzIwMjUJAAAAATBTSWYjm3zeCHc+snijfN4IM0NJUS5OWVNFOklCTS5JUV9S</t>
  </si>
  <si>
    <t>RVNUUlVDVFVSRS4xMDAwLjA3LzAzLzIwMjYuLi5VU0QuSAEAAADetgEAAgAAAAQtNjcwAQgAAAAFAAAAATEBAAAACy0xOTA0ODYwNzQwAwAAAAMxNjACAAAAAjk4BAAAAAEwBwAAAAgzLzcvMjAyNggAAAAKMTIvMzEvMjAyNQkAAAABMFNJZiObfN4Idz6yeKN83ggxQ0lRLk5ZU0U6SUJNLklRX01BUktFVElORy4xMDAwLjA3LzAzLzIwMjYuLi5VU0QuSAEAAADetgEAAwAAAAAAHWcwIpt83gi/6a14o3zeCEJDSVEuTllTRTpJQk0uSVFfQ0hBTkdFX05FVF9XT1JLSU5HX0NBUElUQUwuMTAwMC4wNy8wMy8yMDI2Li4uVVNELkgBAAAA3rYBAAIAAAAFLTE1MTMBCAAAAAUAAAABMQEAAAALLTE5MDQ4NjA3NDADAAAAAzE2MAIAAAAENDQyMQQAAAABMAcAAAAIMy83LzIwMjYIAAAACjEyLzMxLzIwMjUJAAAAATDm9l0hm3zeCOIUrHijfN4INkNJUS5OWVNFOklCTS5JUV9TVE9DS19CQVNFRF9HQS4xMDAwLjA3LzAzLzIwMjYuLi5VU0QuSAEAAADetgEAAwAAAAAAsfiGIZt83gjQlsd4o3zeCDtDSVEuTllTRTpJQk0uSVFfTEVHQUxfU0VUVExFX1NVUFBMRS4xMDAwLjA3LzAzLzIwMjYuLi5VU0QuSAEAAADetgEAAwAAAAAAJI4wIpt83ghiAbF4o3zeCDFDSVEuTllTRTpJQk0uSVFfTlVNQkVSX0FEUkhPTERFUlMuMTAwMC4wNy8wMy8yMDI2AQAAAN62AQADAAAAAABeygMhm3zeCNEXmHijfN4ILENJUS5OWVNFOklC</t>
  </si>
  <si>
    <t>TS5JUV9DQUxDX1RZUEVfQ0YuMTAwMC4wNy8wMy8yMDI2AQAAAN62AQADAAAAA1JFUAD7HV4hm3zeCHyetHijfN4IQ0NJUS5OWVNFOklCTS5JUV9UT1RBTF9ERUJUX0VYQ0xfT1BFUl9MRUFTRVMuMTAwMC4wNy8wMy8yMDI2Li4uVVNELkgBAAAA3rYBAAIAAAAFNjEyNjABCAAAAAUAAAABMQEAAAALLTE5MDQ4NjA3NDADAAAAAzE2MAIAAAAFNDg5ODIEAAAAATAHAAAACDMvNy8yMDI2CAAAAAoxMi8zMS8yMDI1CQAAAAEwtT1aIZt83gjv+5J4o3zeCDFDSVEuTllTRTpJQk0uSVFfVE9UQUxfQ0FQLjEwMDAuMDcvMDMvMjAyNi4uLlVTRC5IAQAAAN62AQACAAAABTk3MzQ4AQgAAAAFAAAAATEBAAAACy0xOTA0ODYwNzQwAwAAAAMxNjACAAAABDQxNzUEAAAAATAHAAAACDMvNy8yMDI2CAAAAAoxMi8zMS8yMDI1CQAAAAEwu2daIZt83gh7eph4o3zeCD9DSVEuTllTRTpJQk0uSVFfUlVBX09QRVJBVElOR19MRUFTRV9ORVQuMTAwMC4wNy8wMy8yMDI2Li4uVVNELkgBAAAA3rYBAAMAAAAAAMwCWiGbfN4IBgSQeKN83ggqQ0lRLk5ZU0U6SUJNLklRX0FFLjEwMDAuMDcvMDMvMjAyNi4uLlVTRC5IAQAAAN62AQACAAAABDc5NzYBCAAAAAUAAAABMQEAAAALLTE5MDQ4NjA3NDADAAAAAzE2MAIAAAAEMTAxNgQAAAABMAcAAAAIMy83LzIwMjYIAAAACjEyLzMxLzIwMjUJAAAAATDPWF4hm3zeCN6/lnijfN4INENJUS5O</t>
  </si>
  <si>
    <t>WVNFOklCTS5JUV9PVEhFUl9FUVVJVFkuMTAwMC4wNy8wMy8yMDI2Li4uVVNELkgBAAAA3rYBAAIAAAAGLTE1NzEzAQgAAAAFAAAAATEBAAAACy0xOTA0ODYwNzQwAwAAAAMxNjACAAAABDEwMjgEAAAAATAHAAAACDMvNy8yMDI2CAAAAAoxMi8zMS8yMDI1CQAAAAEwzAJaIZt83ggJ7554o3zeCDlDSVEuTllTRTpJQk0uSVFfVE9UQUxfTElBQl9FUVVJVFkuMTAwMC4wNy8wMy8yMDI2Li4uVVNELkgBAAAA3rYBAAIAAAAGMTUxODgwAQgAAAAFAAAAATEBAAAACy0xOTA0ODYwNzQwAwAAAAMxNjACAAAABDEwMTMEAAAAATAHAAAACDMvNy8yMDI2CAAAAAoxMi8zMS8yMDI1CQAAAAEwzAJaIZt83gjXjJF4o3zeCFRDSVEuTllTRTpJQk0uSVFfRklOQU5DSU5HX09CTElHX05PTl9DVVJSRU5UX0VYQ0xfT1BFUl9MRUFTRVMuMTAwMC4wNy8wMy8yMDI2Li4uVVNELkgBAAAA3rYBAAIAAAAFNTQ4MzYBCAAAAAUAAAABMQEAAAALLTE5MDQ4NjA3NDADAAAAAzE2MAIAAAAFNDg5ODEEAAAAATAHAAAACDMvNy8yMDI2CAAAAAoxMi8zMS8yMDI1CQAAAAEwtT1aIZt83gjHzJp4o3zeCD9DSVEuTllTRTpJQk0uSVFfREVSSVZBVElWRV9MSUFCX0NVUlJFTlQuMTAwMC4wNy8wMy8yMDI2Li4uVVNELkgBAAAA3rYBAAIAAAADMjU0AQgAAAAFAAAAATEBAAAACy0xOTA0ODYwNzQwAwAAAAMxNjACAAAABTQwNDE3BAAAAAEwBwAA</t>
  </si>
  <si>
    <t>AAgzLzcvMjAyNggAAAAKMTIvMzEvMjAyNQkAAAABMHXxAyGbfN4IqUqWeKN83ggzQ0lRLk5ZU0U6SUJNLklRX0VCSVREQV8zWVJfQU5OX0NBR1IuMTAwMC4wNy8wMy8yMDI2AQAAAN62AQACAAAABzE0LjM2NjMBCAAAAAUAAAABMQEAAAALLTE5MDQ4NjA3NDADAAAAAzE2MAIAAAAENDIyMgQAAAABMAcAAAAIMy83LzIwMjYIAAAACjEyLzMxLzIwMjUJAAAAATCgptkfm3zeCKZ7jHijfN4IOkNJUS5OWVNFOklCTS5JUV9UT1RBTF9SRVZfRU1QTE9ZRUUuMTAwMC4wNy8wMy8yMDI2Li4uVVNELkgBAAAA3rYBAAIAAAAHMjU1LjUyNAEIAAAABQAAAAExAQAAAAstMTkwNDg2MDc0MAMAAAADMTYwAgAAAAQ0MTIzBAAAAAEwBwAAAAgzLzcvMjAyNggAAAAKMTIvMzEvMjAyNQkAAAABMM1r2R+bfN4IpnuMeKN83ggwQ0lRLk5ZU0U6SUJNLklRX0VQU181WVJfQU5OX0NBR1IuMTAwMC4wNy8wMy8yMDI2AQAAAN62AQACAAAABzIwLjUwNzcBCAAAAAUAAAABMQEAAAALLTE5MDQ4NjA3NDADAAAAAzE2MAIAAAAENDIzOQQAAAABMAcAAAAIMy83LzIwMjYIAAAACjEyLzMxLzIwMjUJAAAAATCgptkfm3zeCPlLhnijfN4IMUNJUS5OWVNFOklCTS5JUV9EQV9FQklUREEuMTAwMC4wNy8wMy8yMDI2Li4uVVNELkgBAAAA3rYBAAIAAAAEMzU1MAEIAAAABQAAAAExAQAAAAstMTkwNDg2MDc0MAMAAAADMTYwAgAAAAQyMjA2BAAA</t>
  </si>
  <si>
    <t>AAEwBwAAAAgzLzcvMjAyNggAAAAKMTIvMzEvMjAyNQkAAAABMCZAMCKbfN4I5pO3eKN83gg4Q0lRLk5ZU0U6SUJNLklRX0dBSU5fQkFSR0FJTl9BQ1EuMTAwMC4wNy8wMy8yMDI2Li4uVVNELkgBAAAA3rYBAAMAAAAAACSOMCKbfN4IAIyzeKN83gg5Q0lRLk5ZU0U6SUJNLklRX05FVF9SRU5UQUxfRVhQX0ZOLjEwMDAuMDcvMDMvMjAyNi4uLlVTRC5IAQAAAN62AQACAAAABDEzMDgBCAAAAAUAAAABMQEAAAALLTE5MDQ4NjA3NDADAAAAAzE2MAIAAAAEMzE3MAQAAAABMAcAAAAIMy83LzIwMjYIAAAACjEyLzMxLzIwMjUJAAAAATAdZzAim3zeCBh3tHijfN4INkNJUS5OWVNFOklCTS5JUV9FQklUREFSX0VRX0lOQy4xMDAwLjA3LzAzLzIwMjYuLi5VU0QuSAEAAADetgEAAgAAAAUxODczNAEIAAAABQAAAAExAQAAAAstMTkwNDg2MDc0MAMAAAADMTYwAgAAAAUyNDEyOQQAAAABMAcAAAAIMy83LzIwMjYIAAAACjEyLzMxLzIwMjUJAAAAATDXGDAim3zeCOlHunijfN4IO0NJUS5OWVNFOklCTS5JUV9PVEhFUl9VTlVTVUFMX1NVUFBMLjEwMDAuMDcvMDMvMjAyNi4uLlVTRC5IAQAAAN62AQADAAAAAABTSWYjm3zeCChCw3ijfN4IL0NJUS5OWVNFOklCTS5JUV9JTkNfVEFYLjEwMDAuMDcvMDMvMjAyNi4uLlVTRC5IAQAAAN62AQACAAAABC0yNDIBCAAAAAUAAAABMQEAAAALLTE5MDQ4NjA3NDADAAAAAzE2MAIA</t>
  </si>
  <si>
    <t>AAACNzUEAAAAATAHAAAACDMvNy8yMDI2CAAAAAoxMi8zMS8yMDI1CQAAAAEwU0lmI5t83ggYMbh4o3zeCDxDSVEuTllTRTpJQk0uSVFfUkVTVFJfU1RPQ0tfQ09NUF9UQVguMTAwMC4wNy8wMy8yMDI2Li4uVVNELkgBAAAA3rYBAAMAAAAAALH4hiGbfN4IleK6eKN83ggtQ0lRLk5ZU0U6SUJNLklRX0FSX0xULjEwMDAuMDcvMDMvMjAyNi4uLlVTRC5IAQAAAN62AQADAAAAAADPWF4hm3zeCKErnXijfN4IOkNJUS5OWVNFOklCTS5JUV9TVE9DS19PUFRJT05TX0NPTVAuMTAwMC4wNy8wMy8yMDI2Li4uVVNELkgBAAAA3rYBAAMAAAAAALH4hiGbfN4IgI3GeKN83gg5Q0lRLk5ZU0U6SUJNLklRX1BST1ZfQkFEX0RFQlRTX0NGLjEwMDAuMDcvMDMvMjAyNi4uLlVTRC5IAQAAAN62AQADAAAAAADTH4chm3zeCP8vqHijfN4INkNJUS5OWVNFOklCTS5JUV9PVEhFUl9DTF9TVVBQTC4xMDAwLjA3LzAzLzIwMjYuLi5VU0QuSAEAAADetgEAAgAAAAMyNTQBCAAAAAUAAAABMQEAAAALLTE5MDQ4NjA3NDADAAAAAzE2MAIAAAAEMTA1NwQAAAABMAcAAAAIMy83LzIwMjYIAAAACjEyLzMxLzIwMjUJAAAAATDPWF4hm3zeCLnHkXijfN4IMkNJUS5OWVNFOklCTS5JUV9DQVNIX0VRVUlWLjEwMDAuMDcvMDMvMjAyNi4uLlVTRC5IAQAAAN62AQACAAAABTEzNTg3AQgAAAAFAAAAATEBAAAACy0xOTA0ODYwNzQwAwAAAAMxNjAC</t>
  </si>
  <si>
    <t>AAAABDEwOTYEAAAAATAHAAAACDMvNy8yMDI2CAAAAAoxMi8zMS8yMDI1CQAAAAEw+x1eIZt83ghlKLF4o3zeCCtDSVEuTllTRTpJQk0uSVFfVEJWLjEwMDAuMDcvMDMvMjAyNi4uLlVTRC5IAQAAAN62AQACAAAABi00NjQ2MAEIAAAABQAAAAExAQAAAAstMTkwNDg2MDc0MAMAAAADMTYwAgAAAAQxMzEwBAAAAAEwBwAAAAgzLzcvMjAyNggAAAAKMTIvMzEvMjAyNQkAAAABMMdTWiGbfN4I/wKeeKN83gg5Q0lRLk5ZU0U6SUJNLklRX05FR0FUSVZFX0dXX0FNT1JULjEwMDAuMDcvMDMvMjAyNi4uLlVTRC5IAQAAAN62AQADAAAAAAAkjjAim3zeCDKur3ijfN4IQUNJUS5OWVNFOklCTS5JUV9SVUFfT1BFUkFUSU5HX0xFQVNFX0dST1NTLjEwMDAuMDcvMDMvMjAyNi4uLlVTRC5IAQAAAN62AQACAAAABDMxMjkBCAAAAAUAAAABMQEAAAALLTE5MDQ4NjA3NDADAAAAAzE2MAIAAAAFNDgzNzcEAAAAATAHAAAACDMvNy8yMDI2CAAAAAoxMi8zMS8yMDI1CQAAAAEwzAJaIZt83ggJ7554o3zeCCpDSVEuTllTRTpJQk0uSVFfUkUuMTAwMC4wNy8wMy8yMDI2Li4uVVNELkgBAAAA3rYBAAIAAAAGMTU1NjQ4AQgAAAAFAAAAATEBAAAACy0xOTA0ODYwNzQwAwAAAAMxNjACAAAABDEyMjIEAAAAATAHAAAACDMvNy8yMDI2CAAAAAoxMi8zMS8yMDI1CQAAAAEwzAJaIZt83ggRtad4o3zeCD5DSVEuTllTRTpJQk0uSVFfTElB</t>
  </si>
  <si>
    <t>QklMSVRJRVNfRkFJUl9WQUxVRS4xMDAwLjA3LzAzLzIwMjYuLi5VU0QuSAEAAADetgEAAgAAAAM1MTMAXsoDIZt83gjbF6d4o3zeCD5DSVEuTllTRTpJQk0uSVFfRklOQU5DRV9MRUFTRVNfQ1VSUkVOVC4xMDAwLjA3LzAzLzIwMjYuLi5VU0QuSAEAAADetgEAAgAAAAMyNzkBCAAAAAUAAAABMQEAAAALLTE5MDQ4NjA3NDADAAAAAzE2MAIAAAAFNDg5OTAEAAAAATAHAAAACDMvNy8yMDI2CAAAAAoxMi8zMS8yMDI1CQAAAAEwzAJaIZt83gjv+5J4o3zeCDJDSVEuTllTRTpJQk0uSVFfQ0FTSF9TSEFSRS4xMDAwLjA3LzAzLzIwMjYuLi5VU0QuSAEAAADetgEAAgAAAAkxNC41MDEyNzQBCAAAAAUAAAABMQEAAAALLTE5MDQ4NjA3NDADAAAAAzE2MAIAAAAENDM4MQQAAAABMAcAAAAIMy83LzIwMjYIAAAACjEyLzMxLzIwMjUJAAAAATDHU1ohm3zeCMtno3ijfN4ILkNJUS5OWVNFOklCTS5JUV9SRVNUQVRFTUVOVF9CUy4xMDAwLjA3LzAzLzIwMjYBAAAA3rYBAAMAAAABTwCfGAQhm3zeCBTBhnijfN4IPkNJUS5OWVNFOklCTS5JUV9BTk5VX0RJU1RSSUJVVElPTl9VTklULjEwMDAuMDcvMDMvMjAyNi4uLlVTRC5IAQAAAN62AQADAAAAAAAdZzAim3zeCJnbxnijfN4IPENJUS5OWVNFOklCTS5JUV9DQVBJVEFMSVpFRF9JTlRFUkVTVC4xMDAwLjA3LzAzLzIwMjYuLi5VU0QuSAEAAADetgEAAgAAAAE0AQgAAAAF</t>
  </si>
  <si>
    <t>AAAAATEBAAAACy0xOTA0ODYwNzQwAwAAAAMxNjACAAAABDMwMzIEAAAAATAHAAAACDMvNy8yMDI2CAAAAAoxMi8zMS8yMDI1CQAAAAEwJkAwIpt83ggoNr94o3zeCD5DSVEuTllTRTpJQk0uSVFfREVGRVJSRURfRk9SRUlHTl9UQVhFUy4xMDAwLjA3LzAzLzIwMjYuLi5VU0QuSAEAAADetgEAAgAAAAQtNzA4AQgAAAAFAAAAATEBAAAACy0xOTA0ODYwNzQwAwAAAAMxNjACAAAABDMwNTUEAAAAATAHAAAACDMvNy8yMDI2CAAAAAoxMi8zMS8yMDI1CQAAAAEwJkAwIpt83gjKxrN4o3zeCDdDSVEuTllTRTpJQk0uSVFfVE9UQUxfUkVWX1NIQVJFLjEwMDAuMDcvMDMvMjAyNi4uLlVTRC5IAQAAAN62AQACAAAABzcyLjQzOTYBCAAAAAUAAAABMQEAAAALLTE5MDQ4NjA3NDADAAAAAzE2MAIAAAAENDM4MgQAAAABMAcAAAAIMy83LzIwMjYIAAAACjEyLzMxLzIwMjUJAAAAATCocGYjm3zeCJRru3ijfN4IN0NJUS5OWVNFOklCTS5JUV9JTlRFUkVTVF9JTkNPTUUuMTAwMC4wNy8wMy8yMDI2Li4uVVNELkgBAAAA3rYBAAIAAAADNjQ1AQgAAAAFAAAAATEBAAAACy0xOTA0ODYwNzQwAwAAAAMxNjACAAAAAzIxMAQAAAABMAcAAAAIMy83LzIwMjYIAAAACjEyLzMxLzIwMjUJAAAAATDXGDAim3zeCFH8r3ijfN4IMENJUS5OWVNFOklCTS5JUV9FUFNfTk9STS4xMDAwLjA3LzAzLzIwMjYuLi5VU0QuSAEAAADetgEAAgAA</t>
  </si>
  <si>
    <t>AAg3LjQ4MDg3NQEIAAAABQAAAAExAQAAAAstMTkwNDg2MDc0MAMAAAADMTYwAgAAAAQ0Mzc5BAAAAAEwBwAAAAgzLzcvMjAyNggAAAAKMTIvMzEvMjAyNQkAAAABMKhwZiObfN4I7OW5eKN83ggvQ0lRLk5ZU0U6SUJNLklRX0VCSVREQVIuMTAwMC4wNy8wMy8yMDI2Li4uVVNELkgBAAAA3rYBAAIAAAAFMTc0MjYBCAAAAAUAAAABMQEAAAALLTE5MDQ4NjA3NDADAAAAAzE2MAIAAAAFMjE2NzQEAAAAATAHAAAACDMvNy8yMDI2CAAAAAoxMi8zMS8yMDI1CQAAAAEw1xgwIpt83ggzkMN4o3zeCDVDSVEuTllTRTpJQk0uSVFfU0FMRV9JTlRBTl9DRi4xMDAwLjA3LzAzLzIwMjYuLi5VU0QuSAEAAADetgEAAgAAAAQtNjQ3AQgAAAAFAAAAATEBAAAACy0xOTA0ODYwNzQwAwAAAAMxNjACAAAABDIwMjkEAAAAATAHAAAACDMvNy8yMDI2CAAAAAoxMi8zMS8yMDI1CQAAAAEwpDaHIZt83gjJdcV4o3zeCDdDSVEuTllTRTpJQk0uSVFfQ0FTSF9UQVhFU19PUEVSLjEwMDAuMDcvMDMvMjAyNi4uLlVTRC5IAQAAAN62AQADAAAAAADm9l0hm3zeCNfQqHijfN4IQUNJUS5OWVNFOklCTS5JUV9TVE9DS19CQVNFRF9FWFBMT1JFX0RSSUxMLjEwMDAuMDcvMDMvMjAyNi4uLlVTRC5IAQAAAN62AQADAAAAAACx+IYhm3zeCICNxnijfN4INkNJUS5OWVNFOklCTS5JUV9TVE9DS19CQVNFRF9DRi4xMDAwLjA3LzAzLzIwMjYuLi5V</t>
  </si>
  <si>
    <t>CDMvNy8yMDI2CAAAAAoxMi8zMS8yMDI1CQAAAAEwpailwJl83ggl/0ovonzeCCxDSVEuTllTRTpJQk0uSVFfQkFTSUNfRVBTX0lOQ0wuMjAwMC4uLi5VU0QuSAEAAADetgEAAgAAAAkxMS4zNjIyOTYBCAAAAAUAAAABMQEAAAALLTE5MDQ4NjA2NTcDAAAAAzE2MAIAAAABOQQAAAABMAcAAAAIMy83LzIwMjYIAAAACjEyLzMxLzIwMjUJAAAAATClqKXAmXzeCOi2Ri+ifN4ILkNJUS5OWVNFOklCTS5JUV9HQUlOX0JBUkdBSU5fQUNRLjIwMDAuLi4uVVNELkgBAAAA3rYBAAMAAAAAAKWopcCZfN4IJBBcL6J83ggnQ0lRLk5ZU0U6SUJNLklRX0NIQU5HRV9BUC4yMDAwLi4uLlVTRC5IAQAAAN62AQACAAAAAzYyNAEIAAAABQAAAAExAQAAAAstMTkwNDg2MDY1NwMAAAADMTYwAgAAAAQyMDE3BAAAAAEwBwAAAAgzLzcvMjAyNggAAAAKMTIvMzEvMjAyNQkAAAABMKWopcCZfN4IeNFfL6J83ggoQ0lRLk5ZU0U6SUJNLklRX0NBU0hfRklOQU4uMjAwMC4uLi5VU0QuSAEAAADetgEAAgAAAAUtMzgyOQEIAAAABQAAAAExAQAAAAstMTkwNDg2MDY1NwMAAAADMTYwAgAAAAQyMDA0BAAAAAEwBwAAAAgzLzcvMjAyNggAAAAKMTIvMzEvMjAyNQkAAAABMKWopcCZfN4Ivb9WL6J83ggwQ0lRLk5ZU0U6SUJNLklRX1RCVl9TSEFSRV9SRVBPUlRFRC4yMDAwLi4uLlVTRC5IAQAAAN62AQADAAAAAAClqKXAmXzeCIFGeC+ifN4I</t>
  </si>
  <si>
    <t>LUNJUS5OWVNFOklCTS5JUV9MT0FOU19SRUNFSVZfTFQuMjAwMC4uLi5VU0QuSAEAAADetgEAAwAAAAAApailwJl83giKAX8vonzeCDtDSVEuTllTRTpJQk0uSVFfUlVBX09QRVJBVElOR19MRUFTRV9BQ0NVTV9ERVAuMjAwMC4uLi5VU0QuSAEAAADetgEAAwAAAAAApailwJl83giybHwvonzeCCtDSVEuTllTRTpJQk0uSVFfRE9fRklOQU5DRV9DRi4yMDAwLi4uLlVTRC5IAQAAAN62AQADAAAAAAClqKXAmXzeCF7gai+ifN4ILUNJUS5OWVNFOklCTS5JUV9DQVNIX1RBWEVTX09QRVIuMjAwMC4uLi5VU0QuSAEAAADetgEAAwAAAAAApailwJl83ggETmkvonzeCCtDSVEuTllTRTpJQk0uSVFfVU5MRVZFUkVEX0ZDRi4yMDAwLi4uLlVTRC5IAQAAAN62AQACAAAABTE0MzY2AQgAAAAFAAAAATEBAAAACy0xOTA0ODYwNjU3AwAAAAMxNjACAAAABDQ0MjMEAAAAATAHAAAACDMvNy8yMDI2CAAAAAoxMi8zMS8yMDI1CQAAAAEwpailwJl83gj1+1UvonzeCCBDSVEuTllTRTpJQk0uSVFfUkUuMjAwMC4uLi5VU0QuSAEAAADetgEAAgAAAAYxNTU2NDgBCAAAAAUAAAABMQEAAAALLTE5MDQ4NjA2NTcDAAAAAzE2MAIAAAAEMTIyMgQAAAABMAcAAAAIMy83LzIwMjYIAAAACjEyLzMxLzIwMjUJAAAAATClqKXAmXzeCCZAfy+ifN4IL0NJUS5OWVNFOklCTS5JUV9GSU5fRElWX1NUX0lOVkVTVC4yMDAwLi4uLlVTRC5IAQAA</t>
  </si>
  <si>
    <t>AN62AQADAAAAAAClqKXAmXzeCJoefC+ifN4IQ0NJUS5OWVNFOklCTS5JUV9MSUFCSUxJVElFU19ORVRUSU5HX09USEVSX0FESlVTVE1FTlRTLjIwMDAuLi4uVVNELkgBAAAA3rYBAAMAAAAAAKWopcCZfN4I/1B0L6J83ggxQ0lRLk5ZU0U6SUJNLklRX01JTk9SSVRZX0lOVF9SRURFRU0uMjAwMC4uLi5VU0QuSAEAAADetgEAAwAAAAAApailwJl83ggsfIEvonzeCCdDSVEuTllTRTpJQk0uSVFfVEJWX1NIQVJFLjIwMDAuLi4uVVNELkgBAAAA3rYBAAIAAAAKLTQ5LjU4NjMxMQEIAAAABQAAAAExAQAAAAstMTkwNDg2MDY1NwMAAAADMTYwAgAAAAQ0MTU2BAAAAAEwBwAAAAgzLzcvMjAyNggAAAAKMTIvMzEvMjAyNQkAAAABMKWopcCZfN4Irad8L6J83ghCQ0lRLk5ZU0U6SUJNLklRX0RJU1RSSUJVVEFCTEVfQ0FTSF9QRVJfU0hBUkVfRElMVVRFRC4yMDAwLi4uLlVTRC5IAQAAAN62AQADAAAAAAClqKXAmXzeCNapYS+ifN4IKUNJUS5OWVNFOklCTS5JUV9FQklUX0VRX0lOQy4yMDAwLi4uLlVTRC5IAQAAAN62AQACAAAABTEyNTY4AQgAAAAFAAAAATEBAAAACy0xOTA0ODYwNjU3AwAAAAMxNjACAAAABTIxNjc1BAAAAAEwBwAAAAgzLzcvMjAyNggAAAAKMTIvMzEvMjAyNQkAAAABMKWopcCZfN4IXQFPL6J83ggtQ0lRLk5ZU0U6SUJNLklRX0dBSU5fSU5WRVNUX1JFVi4yMDAwLi4uLlVTRC5IAQAAAN62AQAD</t>
  </si>
  <si>
    <t>AAAAAAClqKXAmXzeCCuaSS+ifN4ILENJUS5OWVNFOklCTS5JUV9TVE9DS19CQVNFRF9TTS4yMDAwLi4uLlVTRC5IAQAAAN62AQADAAAAAAClqKXAmXzeCFgjTS+ifN4ILENJUS5OWVNFOklCTS5JUV9TVF9ERUJUX1JFUEFJRC4yMDAwLi4uLlVTRC5IAQAAAN62AQACAAAAAy0yOQEIAAAABQAAAAExAQAAAAstMTkwNDg2MDY1NwMAAAADMTYwAgAAAAQyMDQ0BAAAAAEwBwAAAAgzLzcvMjAyNggAAAAKMTIvMzEvMjAyNQkAAAABMKWopcCZfN4If1dXL6J83ggyQ0lRLk5ZU0U6SUJNLklRX1JFU1RSX1NUT0NLX0NPTVBfVEFYLjIwMDAuLi4uVVNELkgBAAAA3rYBAAMAAAAAAKWopcCZfN4IrwNTL6J83gghQ0lRLk5ZU0U6SUJNLklRX0NJUC4yMDAwLi4uLlVTRC5IAQAAAN62AQADAAAAAAClqKXAmXzeCPYpdC+ifN4IM0NJUS5OWVNFOklCTS5JUV9SVUFfQ0FQSVRBTF9MRUFTRV9ORVQuMjAwMC4uLi5VU0QuSAEAAADetgEAAwAAAAAApailwJl83ghiClcvonzeCCdDSVEuTllTRTpJQk0uSVFfU1RfSU5WRVNULjIwMDAuLi4uVVNELkgBAAAA3rYBAAIAAAADODMwAQgAAAAFAAAAATEBAAAACy0xOTA0ODYwNjU3AwAAAAMxNjACAAAABDEwNjkEAAAAATAHAAAACDMvNy8yMDI2CAAAAAoxMi8zMS8yMDI1CQAAAAEwpailwJl83gi1qF0vonzeCDJDSVEuTllTRTpJQk0uSVFfQ0FTSF9JTlRFUkVTVF9JTlZFU1QuMjAw</t>
  </si>
  <si>
    <t>MC4uLi5VU0QuSAEAAADetgEAAwAAAAAApailwJl83gh9xk4vonzeCCRDSVEuTllTRTpJQk0uSVFfUkVTVEFURU1FTlRfQ0YuMjAwMC4BAAAA3rYBAAMAAAABTwClqKXAmXzeCIoTKS+ifN4IJUNJUS5OWVNFOklCTS5JUV9XSVBfSU5WLjIwMDAuLi4uVVNELkgBAAAA3rYBAAIAAAADOTkwAQgAAAAFAAAAATEBAAAACy0xOTA0ODYwNjU3AwAAAAMxNjACAAAABDMyMTkEAAAAATAHAAAACDMvNy8yMDI2CAAAAAoxMi8zMS8yMDI1CQAAAAEwpailwJl83ggsN2AvonzeCDJDSVEuTllTRTpJQk0uSVFfV0FSUkFOVFlfTElBQklMSVRJRVMuMjAwMC4uLi5VU0QuSAEAAADetgEAAwAAAAAApailwJl83ggs8WwvonzeCDNDSVEuTllTRTpJQk0uSVFfREVCVF9FUVVJVl9PUEVSX0xFQVNFLjIwMDAuLi4uVVNELkgBAAAA3rYBAAIAAAAFMTA0NjQBCAAAAAUAAAABMQEAAAALLTE5MDQ4NjA2NTcDAAAAAzE2MAIAAAAFMjE2NzEEAAAAATAHAAAACDMvNy8yMDI2CAAAAAoxMi8zMS8yMDI1CQAAAAEwpailwJl83gjDRnsvonzeCC9DSVEuTllTRTpJQk0uSVFfQVNTRVRTX0ZBSVJfVkFMVUUuMjAwMC4uLi5VU0QuSAEAAADetgEAAgAAAAQ4OTA4AKWopcCZfN4Ig256L6J83gg5Q0lRLk5ZU0U6SUJNLklRX1RPVEFMX0RFQlRfRVhDTF9PUEVSX0xFQVNFUy4yMDAwLi4uLlVTRC5IAQAAAN62AQACAAAABTYxMjYwAQgAAAAFAAAA</t>
  </si>
  <si>
    <t>ATEBAAAACy0xOTA0ODYwNjU3AwAAAAMxNjACAAAABTQ4OTgyBAAAAAEwBwAAAAgzLzcvMjAyNggAAAAKMTIvMzEvMjAyNQkAAAABMKWopcCZfN4IQOxyL6J83ggsQ0lRLk5ZU0U6SUJNLklRX0FDQ1VNX0FNT1JUX0dXLjIwMDAuLi4uVVNELkgBAAAA3rYBAAMAAAAAAKWopcCZfN4IoMqBL6J83gguQ0lRLk5ZU0U6SUJNLklRX0FMTE9XX0RPVUJUX0FDQ1QuMjAwMC4uLi5VU0QuSAEAAADetgEAAgAAAAI5OQEIAAAABQAAAAExAQAAAAstMTkwNDg2MDY1NwMAAAADMTYwAgAAAAQzMDEyBAAAAAEwBwAAAAgzLzcvMjAyNggAAAAKMTIvMzEvMjAyNQkAAAABMKWopcCZfN4IU8B9L6J83ggsQ0lRLk5ZU0U6SUJNLklRX01JTklNVU1fUkVOVEFMLjIwMDAuLi4uVVNELkgBAAAA3rYBAAMAAAAAAKWopcCZfN4IW3ZoL6J83gg/Q0lRLk5ZU0U6SUJNLklRX0VCSVREQV9FUV9JTkNfRVhDTF9PUEVSX0xFQVNFX0FESi4yMDAwLi4uLlVTRC5IAQAAAN62AQACAAAABTE2MTE4AQgAAAAFAAAAATEBAAAACy0xOTA0ODYwNjU3AwAAAAMxNjACAAAABTQ4OTg3BAAAAAEwBwAAAAgzLzcvMjAyNggAAAAKMTIvMzEvMjAyNQkAAAABMKWopcCZfN4Ij7VSL6J83ggoQ0lRLk5ZU0U6SUJNLklRX0lOQ19FUVVJVFkuMjAwMC4uLi5VU0QuSAEAAADetgEAAwAAAAAApailwJl83gjJgmEvonzeCClDSVEuTllTRTpJQk0uSVFfT1RIRVJf</t>
  </si>
  <si>
    <t>QU1PUlQuMjAwMC4uLi5VU0QuSAEAAADetgEAAgAAAAM1NzEBCAAAAAUAAAABMQEAAAALLTE5MDQ4NjA2NTcDAAAAAzE2MAIAAAAEMjAxNAQAAAABMAcAAAAIMy83LzIwMjYIAAAACjEyLzMxLzIwMjUJAAAAATClqKXAmXzeCBdKVi+ifN4IL0NJUS5OWVNFOklCTS5JUV9UT1RBTF9ESVZfUEFJRF9DRi4yMDAwLi4uLlVTRC5IAQAAAN62AQACAAAABS02MjU1AQgAAAAFAAAAATEBAAAACy0xOTA0ODYwNjU3AwAAAAMxNjACAAAABDIwMjIEAAAAATAHAAAACDMvNy8yMDI2CAAAAAoxMi8zMS8yMDI1CQAAAAEwpailwJl83gg4SVkvonzeCC9DSVEuTllTRTpJQk0uSVFfR1dfSU5UQU5fQU1PUlRfQ0YuMjAwMC4uLi5VU0QuSAEAAADetgEAAgAAAAQyMTY2AQgAAAAFAAAAATEBAAAACy0xOTA0ODYwNjU3AwAAAAMxNjACAAAABDIxODIEAAAAATAHAAAACDMvNy8yMDI2CAAAAAoxMi8zMS8yMDI1CQAAAAEwpailwJl83gjmb1svonzeCClDSVEuTllTRTpJQk0uSVFfUFJFRl9SRURFRU0uMjAwMC4uLi5VU0QuSAEAAADetgEAAwAAAAAApailwJl83gjNo2UvonzeCC1DSVEuTllTRTpJQk0uSVFfTkVUX1dPUktJTkdfQ0FQLjIwMDAuLi4uVVNELkgBAAAA3rYBAAIAAAAFLTg5MDcBCAAAAAUAAAABMQEAAAALLTE5MDQ4NjA2NTcDAAAAAzE2MAIAAAAEMTMxMQQAAAABMAcAAAAIMy83LzIwMjYIAAAACjEyLzMxLzIwMjUJ</t>
  </si>
  <si>
    <t>AAAAATClqKXAmXzeCIXGcS+ifN4IN0NJUS5OWVNFOklCTS5JUV9TVE9DS19CQVNFRF9FWFBMT1JFX0RSSUxMLjIwMDAuLi4uVVNELkgBAAAA3rYBAAMAAAAAAKWopcCZfN4IF0pWL6J83ggzQ0lRLk5ZU0U6SUJNLklRX0ZJTl9ESVZfTE9BTlNfQ1VSUkVOVC4yMDAwLi4uLlVTRC5IAQAAAN62AQACAAAABDczNDQBCAAAAAUAAAABMQEAAAALLTE5MDQ4NjA2NTcDAAAAAzE2MAIAAAAEMTAzMgQAAAABMAcAAAAIMy83LzIwMjYIAAAACjEyLzMxLzIwMjUJAAAAATClqKXAmXzeCNMhXi+ifN4IOUNJUS5OWVNFOklCTS5JUV9PUEVSQVRJTkdfTEVBU0VfTElBQklMSVRJRVMuMjAwMC4uLi5VU0QuSAEAAADetgEAAwAAAAAApailwJl83giZIGEvonzeCC9DSVEuTllTRTpJQk0uSVFfQ1VSUkVOVF9QT1JUX0RFQlQuMjAwMC4uLi5VU0QuSAEAAADetgEAAgAAAAQ2MTQ1AQgAAAAFAAAAATEBAAAACy0xOTA0ODYwNjU3AwAAAAMxNjACAAAABDEyOTcEAAAAATAHAAAACDMvNy8yMDI2CAAAAAoxMi8zMS8yMDI1CQAAAAEwpailwJl83gjTIV4vonzeCCtDSVEuTllTRTpJQk0uSVFfT1JERVJfQkFDS0xPRy4yMDAwLi4uLlVTRC5IAQAAAN62AQACAAAABTMxOTAwAQgAAAAFAAAAATEBAAAACy0xOTA0ODYwNjU3AwAAAAMxNjACAAAABDMxMjUEAAAAATAHAAAACDMvNy8yMDI2CAAAAAoxMi8zMS8yMDI1CQAAAAEwpailwJl8</t>
  </si>
  <si>
    <t>3giDbnovonzeCCVDSVEuTllTRTpJQk0uSVFfRklMSU5HX0NVUlJFTkNZLjIwMDAuAQAAAN62AQADAAAAA1VTRACpz6XAmXzeCDDqKi+ifN4IJ0NJUS5OWVNFOklCTS5JUV9OVU1CRVJfQURSSE9MREVSUy4yMDAwLgEAAADetgEAAwAAAAAApailwJl83ggw6iovonzeCCpDSVEuTllTRTpJQk0uSVFfVE9UQUxfTEVBU0VTLjIwMDAuLi4uVVNELkgBAAAA3rYBAAIAAAAENDUwMAEIAAAABQAAAAExAQAAAAstMTkwNDg2MDY1NwMAAAADMTYwAgAAAAU0ODk3OQQAAAABMAcAAAAIMy83LzIwMjYIAAAACjEyLzMxLzIwMjUJAAAAATClqKXAmXzeCLJsfC+ifN4ILUNJUS5OWVNFOklCTS5JUV9JTlRFUkNPTVBBTllfQ0wuMjAwMC4uLi5VU0QuSAEAAADetgEAAwAAAAAApailwJl83ggMe4IvonzeCDRDSVEuTllTRTpJQk0uSVFfTkFUVVJBTF9SRVNPVVJDRVNfQ09TVC4yMDAwLi4uLlVTRC5IAQAAAN62AQADAAAAAAClqKXAmXzeCKMuZS+ifN4IJkNJUS5OWVNFOklCTS5JUV9DRk9fQ1VSUkVOVF9MSUFCLjIwMDAuAQAAAN62AQACAAAACDAuMzQxMjc0AQgAAAAFAAAAATEBAAAACy0xOTA0ODYwNjU3AwAAAAMxNjACAAAABDQxODUEAAAAATAHAAAACDMvNy8yMDI2CAAAAAoxMi8zMS8yMDI1CQAAAAEwpailwJl83ggmYC4vonzeCC5DSVEuTllTRTpJQk0uSVFfVE9UQUxfUkVWXzFZUl9BTk5fR1JPV1RILjIwMDAuAQAA</t>
  </si>
  <si>
    <t>X05JX0FWQUlMX0VYQ0wuMjAwMC4uLi5VU0QuSAEAAADetgEAAgAAAAUxMDU3MQEIAAAABQAAAAExAQAAAAstMTkwNDg2MDY1NwMAAAADMTYwAgAAAAMzNzkEAAAAATAHAAAACDMvNy8yMDI2CAAAAAoxMi8zMS8yMDI1CQAAAAEwpailwJl83ghGZ1IvonzeCCBDSVEuTllTRTpJQk0uSVFfRE8uMjAwMC4uLi5VU0QuSAEAAADetgEAAgAAAAIyMgEIAAAABQAAAAExAQAAAAstMTkwNDg2MDY1NwMAAAADMTYwAgAAAAI0MAQAAAABMAcAAAAIMy83LzIwMjYIAAAACjEyLzMxLzIwMjUJAAAAATClqKXAmXzeCOi2Ri+ifN4IJkNJUS5OWVNFOklCTS5JUV9MT0FOU19DRi4yMDAwLi4uLlVTRC5IAQAAAN62AQADAAAAAAClqKXAmXzeCEEqTi+ifN4INUNJUS5OWVNFOklCTS5JUV9FQklUREFSX0VRX0lOQ19FWENMX1NCQy4yMDAwLi4uLlVTRC5IAQAAAN62AQACAAAABTE5MTQxAQgAAAAFAAAAATEBAAAACy0xOTA0ODYwNjU3AwAAAAMxNjACAAAABTI0MTMzBAAAAAEwBwAAAAgzLzcvMjAyNggAAAAKMTIvMzEvMjAyNQkAAAABMKWopcCZfN4IYvBHL6J83ggpQ0lRLk5ZU0U6SUJNLklRX0lOVF9FWFBfTFRELjIwMDAuLi4uVVNELkgBAAAA3rYBAAMAAAAAAKWopcCZfN4IodxSL6J83ggtQ0lRLk5ZU0U6SUJNLklRX0lOVkVTVF9MT0FOU19DRi4yMDAwLi4uLlVTRC5IAQAAAN62AQADAAAAAAClqKXAmXzeCANWUC+ifN4I</t>
  </si>
  <si>
    <t>MENJUS5OWVNFOklCTS5JUV9SRVNUUlVDVFVSRV9TVVBQTEUuMjAwMC4uLi5VU0QuSAEAAADetgEAAwAAAAAApailwJl83ggT6kgvonzeCDZDSVEuTllTRTpJQk0uSVFfQU1PUlRfU09GVFdBUkVfQVNTRVRTX0NGLjIwMDAuLi4uVVNELkgBAAAA3rYBAAIAAAADNTcxAQgAAAAFAAAAATEBAAAACy0xOTA0ODYwNjU3AwAAAAMxNjACAAAABTQ2MDExBAAAAAEwBwAAAAgzLzcvMjAyNggAAAAKMTIvMzEvMjAyNQkAAAABMKWopcCZfN4IdmpiL6J83ggzQ0lRLk5ZU0U6SUJNLklRX1RPVEFMX09VVFNUQU5ESU5HX0ZJTElOR19EQVRFLjIwMDAuAQAAAN62AQACAAAACjkzOC4wMzQ0MDQBBAAAAAUAAAABNQEAAAALLTE5MDQ4NjA2NTcCAAAABTI0MTUzBgAAAAEwpailwJl83gixdSkvonzeCDNDSVEuTllTRTpJQk0uSVFfTEVBU0VIT0xEX0lNUFJPVkVNRU5ULjIwMDAuLi4uVVNELkgBAAAA3rYBAAMAAAAAAKWopcCZfN4Iqih3L6J83ggnQ0lRLk5ZU0U6SUJNLklRX0xUX0lOVkVTVC4yMDAwLi4uLlVTRC5IAQAAAN62AQACAAAABDE3NTEBCAAAAAUAAAABMQEAAAALLTE5MDQ4NjA2NTcDAAAAAzE2MAIAAAAEMTA1NAQAAAABMAcAAAAIMy83LzIwMjYIAAAACjEyLzMxLzIwMjUJAAAAATClqKXAmXzeCDhJWS+ifN4ILENJUS5OWVNFOklCTS5JUV9DQVNIX1NUX0lOVkVTVC4yMDAwLi4uLlVTRC5IAQAAAN62AQACAAAA</t>
  </si>
  <si>
    <t>BTE0NDE3AQgAAAAFAAAAATEBAAAACy0xOTA0ODYwNjU3AwAAAAMxNjACAAAABDEwMDIEAAAAATAHAAAACDMvNy8yMDI2CAAAAAoxMi8zMS8yMDI1CQAAAAEwpailwJl83gjUX2ovonzeCCtDSVEuTllTRTpJQk0uSVFfUlVBX0FDQ1VNX0RFUC4yMDAwLi4uLlVTRC5IAQAAAN62AQADAAAAAAClqKXAmXzeCCrFci+ifN4IKENJUS5OWVNFOklCTS5JUV9BVkdfVEVNUF9FTVBMT1lFRVMuMjAwMC4BAAAA3rYBAAIAAAAFMTM4MDABCAAAAAUAAAABMQEAAAALLTE5MDQ4NjA2NTcDAAAAAzE2MAIAAAAFMjQ2NzUEAAAAATAHAAAACDMvNy8yMDI2CAAAAAoxMi8zMS8yMDI1CQAAAAEwpailwJl83ghScysvonzeCChDSVEuTllTRTpJQk0uSVFfVE9UQUxfREVCVC4yMDAwLi4uLlVTRC5IAQAAAN62AQACAAAABTY0NjA3AQgAAAAFAAAAATEBAAAACy0xOTA0ODYwNjU3AwAAAAMxNjACAAAABDQxNzMEAAAAATAHAAAACDMvNy8yMDI2CAAAAAoxMi8zMS8yMDI1CQAAAAEwpailwJl83ggfeHQvonzeCDdDSVEuTllTRTpJQk0uSVFfRElTVFJJQlVUQUJMRV9DQVNIX1NIQVJFU19ESUxVVEVELjIwMDAuAQAAAN62AQADAAAAAAClqKXAmXzeCGjEKC+ifN4INENJUS5OWVNFOklCTS5JUV9BU1NFVF9XUklURURPV05fU1VQUExFLjIwMDAuLi4uVVNELkgBAAAA3rYBAAMAAAAAAKWopcCZfN4IiTNdL6J83gg1Q0lRLk5ZU0U6SUJN</t>
  </si>
  <si>
    <t>LklRX0RJU1RSSUJVVEFCTEVfQ0FTSF9TSEFSRVNfQkFTSUMuMjAwMC4BAAAA3rYBAAMAAAAAAKWopcCZfN4IVp0oL6J83gg5Q0lRLk5ZU0U6SUJNLklRX1NBTEVfUFJPQ0VFRFNfUkVOVEFMX0FTU0VUUy4yMDAwLi4uLlVTRC5IAQAAAN62AQADAAAAAAClqKXAmXzeCNo4ai+ifN4IKUNJUS5OWVNFOklCTS5JUV9EQV9TVVBQTF9DRi4yMDAwLi4uLlVTRC5IAQAAAN62AQACAAAABDIyODQBCAAAAAUAAAABMQEAAAALLTE5MDQ4NjA2NTcDAAAAAzE2MAIAAAAEMjE3MQQAAAABMAcAAAAIMy83LzIwMjYIAAAACjEyLzMxLzIwMjUJAAAAATClqKXAmXzeCHEEZy+ifN4IKkNJUS5OWVNFOklCTS5JUV9UT1RBTF9SRUNFSVYuMjAwMC4uLi5VU0QuSAEAAADetgEAAgAAAAQ5NjQ2AQgAAAAFAAAAATEBAAAACy0xOTA0ODYwNjU3AwAAAAMxNjACAAAABDEwMDEEAAAAATAHAAAACDMvNy8yMDI2CAAAAAoxMi8zMS8yMDI1CQAAAAEwpailwJl83gi4CmQvonzeCCNDSVEuTllTRTpJQk0uSVFfREFfQ0YuMjAwMC4uLi5VU0QuSAEAAADetgEAAgAAAAQ0NDUwAQgAAAAFAAAAATEBAAAACy0xOTA0ODYwNjU3AwAAAAMxNjACAAAABDIxNjAEAAAAATAHAAAACDMvNy8yMDI2CAAAAAoxMi8zMS8yMDI1CQAAAAEwpailwJl83ghrjG8vonzeCCdDSVEuTllTRTpJQk0uSVFfTUFDSElORVJZLjIwMDAuLi4uVVNELkgBAAAA3rYBAAIA</t>
  </si>
  <si>
    <t>AAAFMTI4ODUBCAAAAAUAAAABMQEAAAALLTE5MDQ4NjA2NTcDAAAAAzE2MAIAAAAEMzExNAQAAAABMAcAAAAIMy83LzIwMjYIAAAACjEyLzMxLzIwMjUJAAAAATClqKXAmXzeCPYpdC+ifN4IK0NJUS5OWVNFOklCTS5JUV9JTkNfRVFVSVRZX0NGLjIwMDAuLi4uVVNELkgBAAAA3rYBAAMAAAAAAKWopcCZfN4IhitnL6J83gggQ0lRLk5ZU0U6SUJNLklRX0FQLjIwMDAuLi4uVVNELkgBAAAA3rYBAAIAAAAENDc1NgEIAAAABQAAAAExAQAAAAstMTkwNDg2MDY1NwMAAAADMTYwAgAAAAQxMDE4BAAAAAEwBwAAAAgzLzcvMjAyNggAAAAKMTIvMzEvMjAyNQkAAAABMKWopcCZfN4IzPt8L6J83ggxQ0lRLk5ZU0U6SUJNLklRX0lOQ19UQVhfUEFZX0NVUlJFTlQuMjAwMC4uLi5VU0QuSAEAAADetgEAAgAAAAQyMzQ3AQgAAAAFAAAAATEBAAAACy0xOTA0ODYwNjU3AwAAAAMxNjACAAAABDEwOTQEAAAAATAHAAAACDMvNy8yMDI2CAAAAAoxMi8zMS8yMDI1CQAAAAEwpailwJl83ggy8mUvonzeCCRDSVEuTllTRTpJQk0uSVFfTUVSR0VSLjIwMDAuLi4uVVNELkgBAAAA3rYBAAIAAAAELTE1MwEIAAAABQAAAAExAQAAAAstMTkwNDg2MDY1NwMAAAADMTYwAgAAAAI4MAQAAAABMAcAAAAIMy83LzIwMjYIAAAACjEyLzMxLzIwMjUJAAAAATClqKXAmXzeCPUkSS+ifN4ILUNJUS5OWVNFOklCTS5JUV9GSU5fRElWX0lOVF9F</t>
  </si>
  <si>
    <t>WFAuMjAwMC4uLi5VU0QuSAEAAADetgEAAwAAAAAApailwJl83gjlAVQvonzeCC9DSVEuTllTRTpJQk0uSVFfSU5TX1NFVFRMRV9TVVBQTEUuMjAwMC4uLi5VU0QuSAEAAADetgEAAwAAAAAApailwJl83ggjRlsvonzeCEFDSVEuTllTRTpJQk0uSVFfT1BFUkFUSU5HX0xFQVNFX0xJQUJJTElUSUVTX05PTkNBU0guMjAwMC4uLi5VU0QuSAEAAADetgEAAwAAAAAApailwJl83gi+/UgvonzeCCdDSVEuTllTRTpJQk0uSVFfQ0hBTkdFX0FSLjIwMDAuLi4uVVNELkgBAAAA3rYBAAIAAAAFLTQyNzgBCAAAAAUAAAABMQEAAAALLTE5MDQ4NjA2NTcDAAAAAzE2MAIAAAAEMjAxOAQAAAABMAcAAAAIMy83LzIwMjYIAAAACjEyLzMxLzIwMjUJAAAAATClqKXAmXzeCFgjTS+ifN4IL0NJUS5OWVNFOklCTS5JUV9TUEVDSUFMX0RJVl9TSEFSRS4yMDAwLi4uLlVTRC5IAQAAAN62AQADAAAAAAClqKXAmXzeCEZnUi+ifN4IJ0NJUS5OWVNFOklCTS5JUV9ESVZFU1RfQ0YuMjAwMC4uLi5VU0QuSAEAAADetgEAAgAAAAItMQEIAAAABQAAAAExAQAAAAstMTkwNDg2MDY1NwMAAAADMTYwAgAAAAQyMDc3BAAAAAEwBwAAAAgzLzcvMjAyNggAAAAKMTIvMzEvMjAyNQkAAAABMKWopcCZfN4IfVVrL6J83gg7Q0lRLk5ZU0U6SUJNLklRX1RPVEFMX0RFQlRfUkVQQUlEX0VYQ0xfTEVBU0VTLjIwMDAuLi4uVVNELkgBAAAA3rYBAAIA</t>
  </si>
  <si>
    <t>AAAFLTU1MTgBCAAAAAUAAAABMQEAAAALLTE5MDQ4NjA2NTcDAAAAAzE2MAIAAAAFNDg5ODYEAAAAATAHAAAACDMvNy8yMDI2CAAAAAoxMi8zMS8yMDI1CQAAAAEwpailwJl83gjuFXAvonzeCDpDSVEuTllTRTpJQk0uSVFfQ0hBTkdFX09USEVSX05FVF9PUEVSX0FTU0VUUy4yMDAwLi4uLlVTRC5IAQAAAN62AQACAAAAAzQ0NQEIAAAABQAAAAExAQAAAAstMTkwNDg2MDY1NwMAAAADMTYwAgAAAAQyMDQ1BAAAAAEwBwAAAAgzLzcvMjAyNggAAAAKMTIvMzEvMjAyNQkAAAABMKWopcCZfN4I9ftVL6J83ggxQ0lRLk5ZU0U6SUJNLklRX1RPVEFMX0NPTU1PTl9FUVVJVFkuMjAwMC4uLi5VU0QuSAEAAADetgEAAgAAAAUzMjY0OAEIAAAABQAAAAExAQAAAAstMTkwNDg2MDY1NwMAAAADMTYwAgAAAAQxMDA2BAAAAAEwBwAAAAgzLzcvMjAyNggAAAAKMTIvMzEvMjAyNQkAAAABMKWopcCZfN4Ismx8L6J83ggvQ0lRLk5ZU0U6SUJNLklRX1RPVEFMX09VVFNUQU5ESU5HX0JTX0RBVEUuMjAwMC4BAAAA3rYBAAIAAAAKOTM2Ljk1MjEyOQEEAAAABQAAAAE1AQAAAAstMTkwNDg2MDY1NwIAAAAFMjQxNTIGAAAAATClqKXAmXzeCGvVKy+ifN4IRENJUS5OWVNFOklCTS5JUV9DVVJSRU5UX1BPUlRJT05fT1BFUl9MRUFTRV9MSUFCSUxJVElFUy4yMDAwLi4uLlVTRC5IAQAAAN62AQACAAAAAzgwMAEIAAAABQAAAAExAQAA</t>
  </si>
  <si>
    <t>AAstMTkwNDg2MDY1NwMAAAADMTYwAgAAAAU0ODM4NQQAAAABMAcAAAAIMy83LzIwMjYIAAAACjEyLzMxLzIwMjUJAAAAATClqKXAmXzeCCNnfy+ifN4IIkNJUS5OWVNFOklCTS5JUV9DQUxDX1RZUEVfQlMuMjAwMC4BAAAA3rYBAAMAAAADUkVQAKWopcCZfN4IrzssL6J83gg0Q0lRLk5ZU0U6SUJNLklRX0NPTlRJTkdFTlRfTElBQklMSVRJRVMuMjAwMC4uLi5VU0QuSAEAAADetgEAAwAAAAAApailwJl83ggjn3QvonzeCDFDSVEuTllTRTpJQk0uSVFfTElBQklMSVRJRVNfTEVWRUxfMi4yMDAwLi4uLlVTRC5IAQAAAN62AQACAAAAAzUxMwClqKXAmXzeCCzxbC+ifN4IKkNJUS5OWVNFOklCTS5JUV9GSU5JU0hFRF9JTlYuMjAwMC4uLi5VU0QuSAEAAADetgEAAgAAAAMyMzABCAAAAAUAAAABMQEAAAALLTE5MDQ4NjA2NTcDAAAAAzE2MAIAAAAEMzA3NQQAAAABMAcAAAAIMy83LzIwMjYIAAAACjEyLzMxLzIwMjUJAAAAATClqKXAmXzeCCHKbC+ifN4IM0NJUS5OWVNFOklCTS5JUV9SRVNUUklDVEVEX0NBU0hfVE9UQUwuMjAwMC4uLi5VU0QuSAEAAADetgEAAgAAAAI1NAEIAAAABQAAAAExAQAAAAstMTkwNDg2MDY1NwMAAAADMTYwAgAAAAUyNDE5MgQAAAABMAcAAAAIMy83LzIwMjYIAAAACjEyLzMxLzIwMjUJAAAAATClqKXAmXzeCHTEfi+ifN4IJENJUS5OWVNFOklCTS5JUV9SRVRVUk5fQ0FQSVRBTC4y</t>
  </si>
  <si>
    <t>NjACAAAAAjUyBAAAAAEwBwAAAAgzLzcvMjAyNggAAAAKMTIvMzEvMjAyNQkAAAABMKnPpcCZfN4INqVNL6J83ggyQ0lRLk5ZU0U6SUJNLklRX01JTk9SSVRZX0lOVEVSRVNUX0lTLjIwMDAuLi4uVVNELkgBAAAA3rYBAAMAAAAAAKnPpcCZfN4IBSFfL6J83gg/Q0lRLk5ZU0U6SUJNLklRX0lOVEVSRVNUX0VYUF9MRUFTRV9MSUFCSUxJVFlfREVCVC4yMDAwLi4uLlVTRC5IAQAAAN62AQADAAAAAACpz6XAmXzeCOFmRy+ifN4ILkNJUS5OWVNFOklCTS5JUV9SRVNUUl9TVE9DS19DT01QLjIwMDAuLi4uVVNELkgBAAAA3rYBAAMAAAAAAKnPpcCZfN4IgMRoL6J83ggtQ0lRLk5ZU0U6SUJNLklRX0FTU0VUX1dSSVRFRE9XTi4yMDAwLi4uLlVTRC5IAQAAAN62AQADAAAAAACpz6XAmXzeCELmXi+ifN4ILkNJUS5OWVNFOklCTS5JUV9TVE9DS19CQVNFRF9DT0dTLjIwMDAuLi4uVVNELkgBAAAA3rYBAAIAAAADMjY5AQgAAAAFAAAAATEBAAAACy0xOTA0ODYwNjU3AwAAAAMxNjACAAAABTIyNjc0BAAAAAEwBwAAAAgzLzcvMjAyNggAAAAKMTIvMzEvMjAyNQkAAAABMKnPpcCZfN4Ib51oL6J83ggxQ0lRLk5ZU0U6SUJNLklRX0NVUlJfRE9NRVNUSUNfVEFYRVMuMjAwMC4uLi5VU0QuSAEAAADetgEAAgAAAAUtMTU4NwEIAAAABQAAAAExAQAAAAstMTkwNDg2MDY1NwMAAAADMTYwAgAAAAQzMDI3BAAAAAEwBwAAAAgz</t>
  </si>
  <si>
    <t>LzcvMjAyNggAAAAKMTIvMzEvMjAyNQkAAAABMKnPpcCZfN4IExVPL6J83ggpQ0lRLk5ZU0U6SUJNLklRX0lOU19ESVZfUkVWLjIwMDAuLi4uVVNELkgBAAAA3rYBAAMAAAAAAKnPpcCZfN4I92lNL6J83ggpQ0lRLk5ZU0U6SUJNLklRX0lOVF9JTlZfSU5DLjIwMDAuLi4uVVNELkgBAAAA3rYBAAMAAAAAAKnPpcCZfN4IPmhRL6J83ggsQ0lRLk5ZU0U6SUJNLklRX0dXX0lOVEFOX0FNT1JULjIwMDAuLi4uVVNELkgBAAAA3rYBAAMAAAAAAKnPpcCZfN4INqVNL6J83ggnQ0lRLk5ZU0U6SUJNLklRX0NBU0hfT1BFUi4yMDAwLi4uLlVTRC5IAQAAAN62AQACAAAABTEzMTkzAQgAAAAFAAAAATEBAAAACy0xOTA0ODYwNjU3AwAAAAMxNjACAAAABDIwMDYEAAAAATAHAAAACDMvNy8yMDI2CAAAAAoxMi8zMS8yMDI1CQAAAAEwqc+lwJl83gh9VWsvonzeCC1DSVEuTllTRTpJQk0uSVFfTkVUX0RFQlRfSVNTVUVELjIwMDAuLi4uVVNELkgBAAAA3rYBAAIAAAAEMjg3MwEIAAAABQAAAAExAQAAAAstMTkwNDg2MDY1NwMAAAADMTYwAgAAAAQyMDAzBAAAAAEwBwAAAAgzLzcvMjAyNggAAAAKMTIvMzEvMjAyNQkAAAABMKnPpcCZfN4ItahdL6J83gggQ0lRLk5ZU0U6SUJNLklRX0FSLjIwMDAuLi4uVVNELkgBAAAA3rYBAAIAAAAEODU5NAEIAAAABQAAAAExAQAAAAstMTkwNDg2MDY1NwMAAAADMTYwAgAAAAQxMDIxBAAA</t>
  </si>
  <si>
    <t>AAEwBwAAAAgzLzcvMjAyNggAAAAKMTIvMzEvMjAyNQkAAAABMKnPpcCZfN4IhFpYL6J83ggyQ0lRLk5ZU0U6SUJNLklRX0VCSVRfRVFfSU5DX0VYQ0xfU0JDLjIwMDAuLi4uVVNELkgBAAAA3rYBAAIAAAAFMTQyODMBCAAAAAUAAAABMQEAAAALLTE5MDQ4NjA2NTcDAAAAAzE2MAIAAAAFMjQxMzAEAAAAATAHAAAACDMvNy8yMDI2CAAAAAoxMi8zMS8yMDI1CQAAAAEwqc+lwJl83ghHSF8vonzeCDBDSVEuTllTRTpJQk0uSVFfSU5WRVNUX1NFQ1VSSVRZX0NGLjIwMDAuLi4uVVNELkgBAAAA3rYBAAIAAAAELTM5MQEIAAAABQAAAAExAQAAAAstMTkwNDg2MDY1NwMAAAADMTYwAgAAAAQyMDI3BAAAAAEwBwAAAAgzLzcvMjAyNggAAAAKMTIvMzEvMjAyNQkAAAABMKnPpcCZfN4I7QxhL6J83ggsQ0lRLk5ZU0U6SUJNLklRX1NUX05PVEVfUkVDRUlWLjIwMDAuLi4uVVNELkgBAAAA3rYBAAMAAAAAAKnPpcCZfN4I5z5uL6J83ggsQ0lRLk5ZU0U6SUJNLklRX0xUX0RFQlRfUkVQQUlELjIwMDAuLi4uVVNELkgBAAAA3rYBAAIAAAAFLTU0ODkBCAAAAAUAAAABMQEAAAALLTE5MDQ4NjA2NTcDAAAAAzE2MAIAAAAEMjAzNgQAAAABMAcAAAAIMy83LzIwMjYIAAAACjEyLzMxLzIwMjUJAAAAATCpz6XAmXzeCG0GcS+ifN4IMkNJUS5OWVNFOklCTS5JUV9UT1RBTF9GSU5BTkNFX0xFQVNFUy4yMDAwLi4uLlVTRC5IAQAA</t>
  </si>
  <si>
    <t>AN62AQACAAAABDExNTMBCAAAAAUAAAABMQEAAAALLTE5MDQ4NjA2NTcDAAAAAzE2MAIAAAAFNDkwMzEEAAAAATAHAAAACDMvNy8yMDI2CAAAAAoxMi8zMS8yMDI1CQAAAAEwqc+lwJl83gjMMWQvonzeCClDSVEuTllTRTpJQk0uSVFfV09SS0lOR19DQVAuMjAwMC4uLi5VU0QuSAEAAADetgEAAgAAAAUtMTcxNAEIAAAABQAAAAExAQAAAAstMTkwNDg2MDY1NwMAAAADMTYwAgAAAAQ0MTY1BAAAAAEwBwAAAAgzLzcvMjAyNggAAAAKMTIvMzEvMjAyNQkAAAABMKnPpcCZfN4INMB8L6J83ggiQ0lRLk5ZU0U6SUJNLklRX0xBTkQuMjAwMC4uLi5VU0QuSAEAAADetgEAAgAAAAMxODIBCAAAAAUAAAABMQEAAAALLTE5MDQ4NjA2NTcDAAAAAzE2MAIAAAAEMzA5OAQAAAABMAcAAAAIMy83LzIwMjYIAAAACjEyLzMxLzIwMjUJAAAAATCpz6XAmXzeCJcBdy+ifN4IN0NJUS5OWVNFOklCTS5JUV9ERVJJVkFUSVZFX1RSQURJTkdfQVNTRVRTLjIwMDAuLi4uVVNELkgBAAAA3rYBAAMAAAAAAKnPpcCZfN4Iq0V8L6J83gg+Q0lRLk5ZU0U6SUJNLklRX0FTU0VUU19ORVRUSU5HX09USEVSX0FESlVTVE1FTlRTLjIwMDAuLi4uVVNELkgBAAAA3rYBAAMAAAAAAKnPpcCZfN4IPQt4L6J83gg5Q0lRLk5ZU0U6SUJNLklRX0RFRl9UQVhfVkFMVUFUSU9OX0FMTE9XQU5DRS4yMDAwLi4uLlVTRC5IAQAAAN62AQACAAAABDExNDMB</t>
  </si>
  <si>
    <t>OklCTS5JUV9DT01NT05fUFJFRl9ESVZfQ0YuMjAwMC4uLi5VU0QuSAEAAADetgEAAwAAAAAAqc+lwJl83gitVWUvonzeCC9DSVEuTllTRTpJQk0uSVFfUFJPVl9CQURfREVCVFNfQ0YuMjAwMC4uLi5VU0QuSAEAAADetgEAAwAAAAAAqc+lwJl83ghrjG8vonzeCCdDSVEuTllTRTpJQk0uSVFfUkRfRVhQX0ZOLjIwMDAuLi4uVVNELkgBAAAA3rYBAAIAAAAEODMxMgEIAAAABQAAAAExAQAAAAstMTkwNDg2MDY1NwMAAAADMTYwAgAAAAQzMTY4BAAAAAEwBwAAAAgzLzcvMjAyNggAAAAKMTIvMzEvMjAyNQkAAAABMKnPpcCZfN4IR/xML6J83ggqQ0lRLk5ZU0U6SUJNLklRX0RPX0lOVkVTVF9DRi4yMDAwLi4uLlVTRC5IAQAAAN62AQADAAAAAACpz6XAmXzeCDaORy+ifN4IK0NJUS5OWVNFOklCTS5JUV9TQUxFX0lOVEFOX0NGLjIwMDAuLi4uVVNELkgBAAAA3rYBAAIAAAAELTY0NwEIAAAABQAAAAExAQAAAAstMTkwNDg2MDY1NwMAAAADMTYwAgAAAAQyMDI5BAAAAAEwBwAAAAgzLzcvMjAyNggAAAAKMTIvMzEvMjAyNQkAAAABMKnPpcCZfN4IfVVrL6J83ggiQ0lRLk5ZU0U6SUJNLklRX0NBTENfVFlQRV9DRi4yMDAwLgEAAADetgEAAwAAAANSRVAAqc+lwJl83gjOdCovonzeCDVDSVEuTllTRTpJQk0uSVFfR0FJTl9CQVJHQUlOX0FDUV9TVVBQTEUuMjAwMC4uLi5VU0QuSAEAAADetgEAAwAAAAAAqc+lwJl8</t>
  </si>
  <si>
    <t>3girbGQvonzeCDBDSVEuTllTRTpJQk0uSVFfVE9UQUxfREVCVF9DVVJSRU5ULjIwMDAuLi4uVVNELkgBAAAA3rYBAAIAAAAENzIyNAEIAAAABQAAAAExAQAAAAstMTkwNDg2MDY1NwMAAAADMTYwAgAAAAUyNTIyMwQAAAABMAcAAAAIMy83LzIwMjYIAAAACjEyLzMxLzIwMjUJAAAAATCpz6XAmXzeCIFGeC+ifN4II0NJUS5OWVNFOklCTS5JUV9BVkdfRU1QTE9ZRUVTLjIwMDAuAQAAAN62AQADAAAAAACpz6XAmXzeCBOcKi+ifN4ILUNJUS5OWVNFOklCTS5JUV9SRVNUUklDVEVEX0NBU0guMjAwMC4uLi5VU0QuSAEAAADetgEAAgAAAAI1NAEIAAAABQAAAAExAQAAAAstMTkwNDg2MDY1NwMAAAADMTYwAgAAAAQxMTA0BAAAAAEwBwAAAAgzLzcvMjAyNggAAAAKMTIvMzEvMjAyNQkAAAABMKnPpcCZfN4I6mVuL6J83ggmQ0lRLk5ZU0U6SUJNLklRX1NPRlRXQVJFLjIwMDAuLi4uVVNELkgBAAAA3rYBAAMAAAAAAKnPpcCZfN4Iqih3L6J83ggkQ0lRLk5ZU0U6SUJNLklRX0dXX05FVC4yMDAwLi4uLlVTRC5IAQAAAN62AQACAAAABTY3NzE3AQgAAAAFAAAAATEBAAAACy0xOTA0ODYwNjU3AwAAAAMxNjACAAAABTQ4OTYwBAAAAAEwBwAAAAgzLzcvMjAyNggAAAAKMTIvMzEvMjAyNQkAAAABMKnPpcCZfN4Ik4l+L6J83ggdQ0lRLk5ZU0U6T1JDTC5JUV9DT01QQU5ZX05BTUUBAAAA51YAAAMAAAAST3JhY2xlIENv</t>
  </si>
  <si>
    <t>MjAyNAEAAADetgEAAwAAAAJOTQChg+TxmnzeCCe3znijfN4IMUNJUUFWRy5OWVNFOklCTS5JUV9QQlYuMjAwMC4zMS8xMi8yMDIzLjMxLzEyLzIwMjQBAAAA3rYBAAIAAAAQNy41ODA4Njk5NDg3NTYxNAChg+TxmnzeCCe3znijfN4INUNJUUFWRy5OWVNFOklCTS5JUV9QRV9FWENMLjIwMDAuMzEvMTIvMjAyMy4zMS8xMi8yMDI0AQAAAN62AQACAAAAEDIzLjgzOTMxNzkwMDkxNjMAoYPk8Zp83ggnt854o3zeCDZDSVFBVkcuTllTRTpJQk0uSVFfVEVWX0VCSVQuMjAwMC4zMS8xMi8yMDIzLjMxLzEyLzIwMjQBAAAA3rYBAAIAAAAQMjIuNzQ4OTQzMDE3NDg2OQChg+TxmnzeCCe3znijfN4IOENJUUFWRy5OWVNFOklCTS5JUV9URVZfRUJJVERBLjIwMDAuMzEvMTIvMjAyMy4zMS8xMi8yMDI0AQAAAN62AQACAAAAEDE0Ljg0NTA5MDU3NDE4MjEAoYPk8Zp83ggnt854o3zeCDtDSVFBVkcuTllTRTpJQk0uSVFfVEVWX1RPVEFMX1JFVi4yMDAwLjMxLzEyLzIwMjMuMzEvMTIvMjAyNAEAAADetgEAAgAAABAzLjYwNzIzNTA3NjcxMTcxAKGD5PGafN4IJ7fOeKN83ggyQ0lRQVZHLk5ZU0U6SUJNLklRX1BUQlYuMjAwMC4zMS8xMi8yMDIyLjMxLzEyLzIwMjMBAAAA3rYBAAMAAAACTk0AoYPk8Zp83ggg8s54o3zeCDFDSVFBVkcuTllTRTpJQk0uSVFfUEJWLjIwMDAuMzEvMTIvMjAyMi4zMS8xMi8yMDIzAQAAAN62</t>
  </si>
  <si>
    <t>AQACAAAAEDUuNzQwNDAzNjA0ODEwNTQAoYPk8Zp83ggnt854o3zeCDVDSVFBVkcuTllTRTpJQk0uSVFfUEVfRVhDTC4yMDAwLjMxLzEyLzIwMjIuMzEvMTIvMjAyMwEAAADetgEAAgAAABA1NS45NzM4NTMwMzY5OTg0AKGD5PGafN4IIPLOeKN83gg2Q0lRQVZHLk5ZU0U6SUJNLklRX1RFVl9FQklULjIwMDAuMzEvMTIvMjAyMi4zMS8xMi8yMDIzAQAAAN62AQACAAAAEDIwLjk2ODM1MzMyNjQ1MzIAoYPk8Zp83ggnt854o3zeCDhDSVFBVkcuTllTRTpJQk0uSVFfVEVWX0VCSVREQS4yMDAwLjMxLzEyLzIwMjIuMzEvMTIvMjAyMwEAAADetgEAAgAAAA8xMi4yMzc4NDA1NTYyOTkAoYPk8Zp83ggg8s54o3zeCDtDSVFBVkcuTllTRTpJQk0uSVFfVEVWX1RPVEFMX1JFVi4yMDAwLjMxLzEyLzIwMjIuMzEvMTIvMjAyMwEAAADetgEAAgAAABAyLjgyODA5NjI1MjMxNzExAKGD5PGafN4IIPLOeKN83ggyQ0lRQVZHLk5ZU0U6SUJNLklRX1BUQlYuMjAwMC4zMS8xMi8yMDIxLjMxLzEyLzIwMjIBAAAA3rYBAAMAAAACTk0AoYPk8Zp83gjGac94o3zeCDFDSVFBVkcuTllTRTpJQk0uSVFfUEJWLjIwMDAuMzEvMTIvMjAyMS4zMS8xMi8yMDIyAQAAAN62AQACAAAAEDYuMTc4MjgxNDAwNjU5NzYAoYPk8Zp83gjGac94o3zeCDVDSVFBVkcuTllTRTpJQk0uSVFfUEVfRVhDTC4yMDAwLjMxLzEyLzIwMjEuMzEvMTIvMjAy</t>
  </si>
  <si>
    <t>MgEAAADetgEAAgAAABAzNy43MDU3MjUwODQ5NDEzAKGD5PGafN4IxmnPeKN83gg2Q0lRQVZHLk5ZU0U6SUJNLklRX1RFVl9FQklULjIwMDAuMzEvMTIvMjAyMS4zMS8xMi8yMDIyAQAAAN62AQACAAAADzI2LjAzNzk2OTY3OTQ1NAChg+TxmnzeCMZpz3ijfN4IOENJUUFWRy5OWVNFOklCTS5JUV9URVZfRUJJVERBLjIwMDAuMzEvMTIvMjAyMS4zMS8xMi8yMDIyAQAAAN62AQACAAAAEDEyLjE0MTQ3NTIxMTI4NjcAoYPk8Zp83gjGac94o3zeCDtDSVFBVkcuTllTRTpJQk0uSVFfVEVWX1RPVEFMX1JFVi4yMDAwLjMxLzEyLzIwMjEuMzEvMTIvMjAyMgEAAADetgEAAgAAABAyLjc5ODg5NDg1MjY2ODkzAKGD5PGafN4IekLPeKN83ggyQ0lRQVZHLk5ZU0U6SUJNLklRX1BUQlYuMjAwMC4zMS8xMi8yMDIwLjMxLzEyLzIwMjEBAAAA3rYBAAMAAAACTk0AoYPk8Zp83ggg8s54o3zeCDFDSVFBVkcuTllTRTpJQk0uSVFfUEJWLjIwMDAuMzEvMTIvMjAyMC4zMS8xMi8yMDIxAQAAAN62AQACAAAAEDUuNTc1MDIxMzk2Mzk1OTgAoYPk8Zp83ggg8s54o3zeCDVDSVFBVkcuTllTRTpJQk0uSVFfUEVfRVhDTC4yMDAwLjMxLzEyLzIwMjAuMzEvMTIvMjAyMQEAAADetgEAAgAAABAyMi44MzkwNjIyNzU2OTU1AKGD5PGafN4IIPLOeKN83gg2Q0lRQVZHLk5ZU0U6SUJNLklRX1RFVl9FQklULjIwMDAuMzEvMTIvMjAyMC4z</t>
  </si>
  <si>
    <t>MS8xMi8yMDIxAQAAAN62AQACAAAAEDE5LjQxMzY1NjI5Mjg5NDQAoYPk8Zp83ggg8s54o3zeCDhDSVFBVkcuTllTRTpJQk0uSVFfVEVWX0VCSVREQS4yMDAwLjMxLzEyLzIwMjAuMzEvMTIvMjAyMQEAAADetgEAAgAAAA85LjcyNDI3MjUxMDIxOTMAoYPk8Zp83ggg8s54o3zeCDtDSVFBVkcuTllTRTpJQk0uSVFfVEVWX1RPVEFMX1JFVi4yMDAwLjMxLzEyLzIwMjAuMzEvMTIvMjAyMQEAAADetgEAAgAAABAyLjMxNDMzNzA0NjY4ODY5AKGD5PGafN4IIPLOeKN83ggyQ0lRQVZHLk5ZU0U6SUJNLklRX1BUQlYuMjAwMC4zMS8xMi8yMDE5LjMxLzEyLzIwMjABAAAA3rYBAAMAAAACTk0AoYPk8Zp83gh6Qs94o3zeCDFDSVFBVkcuTllTRTpJQk0uSVFfUEJWLjIwMDAuMzEvMTIvMjAxOS4zMS8xMi8yMDIwAQAAAN62AQACAAAADjUuNDA5NzEyNzk5MjE0AKGD5PGafN4IekLPeKN83gg1Q0lRQVZHLk5ZU0U6SUJNLklRX1BFX0VYQ0wuMjAwMC4zMS8xMi8yMDE5LjMxLzEyLzIwMjABAAAA3rYBAAIAAAAQMTMuMTAyODIxNTE1Njc2OAChg+TxmnzeCHpCz3ijfN4INkNJUUFWRy5OWVNFOklCTS5JUV9URVZfRUJJVC4yMDAwLjMxLzEyLzIwMTkuMzEvMTIvMjAyMAEAAADetgEAAgAAABAxNy4zODQ3MzMwMDgzNTgyAKGD5PGafN4IekLPeKN83gg4Q0lRQVZHLk5ZU0U6SUJNLklRX1RFVl9FQklUREEuMjAwMC4zMS8x</t>
  </si>
  <si>
    <t>Mi8yMDE5LjMxLzEyLzIwMjABAAAA3rYBAAIAAAAQOS4yMDIzODI3MDM0NzY3NgChg+TxmnzeCHpCz3ijfN4IO0NJUUFWRy5OWVNFOklCTS5JUV9URVZfVE9UQUxfUkVWLjIwMDAuMzEvMTIvMjAxOS4zMS8xMi8yMDIwAQAAAN62AQACAAAAEDIuMjAzODUyMzczNjcwNzMAoYPk8Zp83gh6Qs94o3zeCDJDSVFBVkcuTllTRTpJQk0uSVFfUFRCVi4yMDAwLjMxLzEyLzIwMTguMzEvMTIvMjAxOQEAAADetgEAAwAAAAJOTQChg+TxmnzeCCDyznijfN4IMUNJUUFWRy5OWVNFOklCTS5JUV9QQlYuMjAwMC4zMS8xMi8yMDE4LjMxLzEyLzIwMTkBAAAA3rYBAAIAAAAQNy4wNDQ4MzU4ODkyODQyMwChg+TxmnzeCCDyznijfN4INUNJUUFWRy5OWVNFOklCTS5JUV9QRV9FWENMLjIwMDAuMzEvMTIvMjAxOC4zMS8xMi8yMDE5AQAAAN62AQACAAAAEDE1LjAwNzA1Njg0ODY0MDMAoYPk8Zp83gilLc94o3zeCDZDSVFBVkcuTllTRTpJQk0uSVFfVEVWX0VCSVQuMjAwMC4zMS8xMi8yMDE4LjMxLzEyLzIwMTkBAAAA3rYBAAIAAAAQMTMuNDgyMzQwMDY2MTQyMgChg+TxmnzeCKUtz3ijfN4IOENJUUFWRy5OWVNFOklCTS5JUV9URVZfRUJJVERBLjIwMDAuMzEvMTIvMjAxOC4zMS8xMi8yMDE5AQAAAN62AQACAAAAEDguNzk2ODMxMzc1MDQyMjYAoYPk8Zp83ggg8s54o3zeCDtDSVFBVkcuTllTRTpJQk0uSVFfVEVWX1RPVEFM</t>
  </si>
  <si>
    <t>X1JFVi4yMDAwLjMxLzEyLzIwMTguMzEvMTIvMjAxOQEAAADetgEAAgAAABAyLjA2MjY2MjY4MDk4OTM0AKGD5PGafN4IIPLOeKN83ggyQ0lRQVZHLk5ZU0U6SUJNLklRX1BUQlYuMjAwMC4zMS8xMi8yMDE3LjMxLzEyLzIwMTgBAAAA3rYBAAMAAAACTk0AoYPk8Zp83gh6Qs94o3zeCDFDSVFBVkcuTllTRTpJQk0uSVFfUEJWLjIwMDAuMzEvMTIvMjAxNy4zMS8xMi8yMDE4AQAAAN62AQACAAAAEDcuMTU5OTQzMDI5ODE5NDQAoYPk8Zp83gilLc94o3zeCDVDSVFBVkcuTllTRTpJQk0uSVFfUEVfRVhDTC4yMDAwLjMxLzEyLzIwMTcuMzEvMTIvMjAxOAEAAADetgEAAgAAABAyMi44MDU3MTc4Mjc4NDU1AKGD5PGafN4IpS3PeKN83gg2Q0lRQVZHLk5ZU0U6SUJNLklRX1RFVl9FQklULjIwMDAuMzEvMTIvMjAxNy4zMS8xMi8yMDE4AQAAAN62AQACAAAAEDEzLjYzNjMxMTI4NDc1NjUAoYPk8Zp83gilLc94o3zeCDhDSVFBVkcuTllTRTpJQk0uSVFfVEVWX0VCSVREQS4yMDAwLjMxLzEyLzIwMTcuMzEvMTIvMjAxOAEAAADetgEAAgAAABA5LjkyNDcyODQyNDU5MjI5AKGD5PGafN4IpS3PeKN83gg7Q0lRQVZHLk5ZU0U6SUJNLklRX1RFVl9UT1RBTF9SRVYuMjAwMC4zMS8xMi8yMDE3LjMxLzEyLzIwMTgBAAAA3rYBAAIAAAAQMi4wNzIzMTMzNTIzOTMwNwChg+TxmnzeCKUtz3ijfN4IMkNJUUFWRy5OWVNFOklC</t>
  </si>
  <si>
    <t>TS5JUV9QVEJWLjIwMDAuMzEvMTIvMjAxNi4zMS8xMi8yMDE3AQAAAN62AQADAAAAAk5NAKGD5PGafN4IekLPeKN83ggxQ0lRQVZHLk5ZU0U6SUJNLklRX1BCVi4yMDAwLjMxLzEyLzIwMTYuMzEvMTIvMjAxNwEAAADetgEAAgAAABA3Ljk5MTMwNzE3MTg2OTg1AKGD5PGafN4IekLPeKN83gg1Q0lRQVZHLk5ZU0U6SUJNLklRX1BFX0VYQ0wuMjAwMC4zMS8xMi8yMDE2LjMxLzEyLzIwMTcBAAAA3rYBAAIAAAAQMTIuOTUyOTIxOTk3MDgyMwChg+TxmnzeCHpCz3ijfN4INkNJUUFWRy5OWVNFOklCTS5JUV9URVZfRUJJVC4yMDAwLjMxLzEyLzIwMTYuMzEvMTIvMjAxNwEAAADetgEAAgAAABAxMy43Njk2NzgyODQ5MTI1AKGD5PGafN4IekLPeKN83gg4Q0lRQVZHLk5ZU0U6SUJNLklRX1RFVl9FQklUREEuMjAwMC4zMS8xMi8yMDE2LjMxLzEyLzIwMTcBAAAA3rYBAAIAAAAQMTAuMjg5MjYxNTQ0MzMyNAChg+TxmnzeCHpCz3ijfN4IO0NJUUFWRy5OWVNFOklCTS5JUV9URVZfVE9UQUxfUkVWLjIwMDAuMzEvMTIvMjAxNi4zMS8xMi8yMDE3AQAAAN62AQACAAAAEDIuMjg5Njg3NzY3Mjc3MjMAoYPk8Zp83gh6Qs94o3zeCDJDSVFBVkcuTllTRTpJQk0uSVFfUFRCVi4yMDAwLjMxLzEyLzIwMTUuMzEvMTIvMjAxNgEAAADetgEAAwAAAAJOTQChg+TxmnzeCJGCznijfN4IMUNJUUFWRy5OWVNFOklCTS5JUV9QQlYu</t>
  </si>
  <si>
    <t>SVRZX0lOVF9SRURFRU0uLjA3LzAzLzIwMjYuLi5VU0QuSAEAAADetgEAAwAAAAAAbFEX85p83ghz4Kg+onzeCDtDSVEuTllTRTpJQk0uSVFfTUlOT1JJVFlfSU5UX1JFREVFTV9UT1QuLjA3LzAzLzIwMjYuLi5VU0QuSAEAAADetgEAAwAAAAAAbFEX85p83ghZsLg+onzeCD1DSVEuTllTRTpJQk0uSVFfRklOX0RJVl9NSU5PUklUWV9JTlRFUkVTVC4uMDcvMDMvMjAyNi4uLlVTRC5IAQAAAN62AQADAAAAAABsURfzmnzeCHNSsj6ifN4IP0NJUS5OWVNFOklCTS5JUV9ERUZfVEFYX1ZBTFVBVElPTl9BTExPV0FOQ0UuLjA3LzAzLzIwMjYuLi5VU0QuSAEAAADetgEAAgAAAAQxMTQzAQgAAAAFAAAAATEBAAAACy0xOTA0ODYwNjU3AwAAAAMxNjACAAAABTQ2MDQ1BAAAAAEwBwAAAAgzLzcvMjAyNggAAAAKMTIvMzEvMjAyNQkAAAABMGxRF/OafN4Ien+hPqJ83ghBQ0lRLk5ZU0U6SUJNLklRX0dFTkVSQUxfUEFSVE5FUl9DT01NT05fRVFVSVRZLi4wNy8wMy8yMDI2Li4uVVNELkgBAAAA3rYBAAMAAAAAAGxRF/OafN4IYeK2PqJ83gg/Q0lRLk5ZU0U6SUJNLklRX0dFTkVSQUxfUEFSVE5FUl9QUkVGX0VRVUlUWS4uMDcvMDMvMjAyNi4uLlVTRC5IAQAAAN62AQADAAAAAABsURfzmnzeCLihrz6ifN4IRUNJUS5OWVNFOklCTS5JUV9HRU5FUkFMX1BBUlRORVJfTUlOT1JJVFlfSU5URVJFU1QuLjA3LzAzLzIwMjYu</t>
  </si>
  <si>
    <t>Li5VU0QuSAEAAADetgEAAwAAAAAAbFEX85p83gh6f6E+onzeCEJDSVEuTllTRTpJQk0uSVFfVE9UQUxfR0VORVJBTF9QQVJUTkVSX0lOVEVSRVNULi4wNy8wMy8yMDI2Li4uVVNELkgBAAAA3rYBAAMAAAAAAGxRF/OafN4Ism22PqJ83ghHQ0lRLk5ZU0U6SUJNLklRX0xJUVVJREFUSU9OX1ZBTFVFX1BSRUZFUlJFRF9DT05WRVJULi4wNy8wMy8yMDI2Li4uVVNELkgBAAAA3rYBAAMAAAAAAGxRF/OafN4ILJOnPqJ83ghKQ0lRLk5ZU0U6SUJNLklRX0xJUVVJREFUSU9OX1ZBTFVFX1BSRUZFUlJFRF9OT05fUkVERUVNLi4wNy8wMy8yMDI2Li4uVVNELkgBAAAA3rYBAAMAAAAAAGxRF/OafN4I7lSuPqJ83ghGQ0lRLk5ZU0U6SUJNLklRX0xJUVVJREFUSU9OX1ZBTFVFX1BSRUZFUlJFRF9SRURFRU0uLjA3LzAzLzIwMjYuLi5VU0QuSAEAAADetgEAAwAAAAAAbFEX85p83gjaT60+onzeCDJDSVEuTllTRTpJQk0uSVFfQVNTRVRTX0xFVkVMXzEuLjA3LzAzLzIwMjYuLi5VU0QuSAEAAADetgEAAgAAAAM0MTMAbFEX85p83giC3Ks+onzeCDJDSVEuTllTRTpJQk0uSVFfQVNTRVRTX0xFVkVMXzIuLjA3LzAzLzIwMjYuLi5VU0QuSAEAAADetgEAAgAAAAQ4NDk1AHV4F/OafN4IFpeqPqJ83ggyQ0lRLk5ZU0U6SUJNLklRX0FTU0VUU19MRVZFTF8zLi4wNy8wMy8yMDI2Li4uVVNELkgBAAAA3rYBAAMAAAAAAHV4F/Oa</t>
  </si>
  <si>
    <t>fN4IRdipPqJ83ghEQ0lRLk5ZU0U6SUJNLklRX0FTU0VUU19ORVRUSU5HX09USEVSX0FESlVTVE1FTlRTLi4wNy8wMy8yMDI2Li4uVVNELkgBAAAA3rYBAAMAAAAAAHV4F/OafN4I8+S1PqJ83gg1Q0lRLk5ZU0U6SUJNLklRX0FTU0VUU19GQUlSX1ZBTFVFLi4wNy8wMy8yMDI2Li4uVVNELkgBAAAA3rYBAAIAAAAEODkwOAB1eBfzmnzeCJGMsz6ifN4IN0NJUS5OWVNFOklCTS5JUV9MSUFCSUxJVElFU19MRVZFTF8xLi4wNy8wMy8yMDI2Li4uVVNELkgBAAAA3rYBAAMAAAAAAHV4F/OafN4ItM+fPqJ83gg3Q0lRLk5ZU0U6SUJNLklRX0xJQUJJTElUSUVTX0xFVkVMXzIuLjA3LzAzLzIwMjYuLi5VU0QuSAEAAADetgEAAgAAAAM1MTMAdXgX85p83ggx3LI+onzeCDdDSVEuTllTRTpJQk0uSVFfTElBQklMSVRJRVNfTEVWRUxfMy4uMDcvMDMvMjAyNi4uLlVTRC5IAQAAAN62AQADAAAAAAB1eBfzmnzeCIsYsT6ifN4ISUNJUS5OWVNFOklCTS5JUV9MSUFCSUxJVElFU19ORVRUSU5HX09USEVSX0FESlVTVE1FTlRTLi4wNy8wMy8yMDI2Li4uVVNELkgBAAAA3rYBAAMAAAAAAHV4F/OafN4Ien+hPqJ83gg6Q0lRLk5ZU0U6SUJNLklRX0xJQUJJTElUSUVTX0ZBSVJfVkFMVUUuLjA3LzAzLzIwMjYuLi5VU0QuSAEAAADetgEAAgAAAAM1MTMAdXgX85p83giLGLE+onzeCENDSVEuTllTRTpJQk0uSVFfRkFJUl9WQUxV</t>
  </si>
  <si>
    <t>RV9DSEFOR0VfSU5DTF9FQVJOSU5HUy4uMDcvMDMvMjAyNi4uLlVTRC5IAQAAAN62AQADAAAAAAB1eBfzmnzeCLihrz6ifN4IOUNJUS5OWVNFOklCTS5JUV9GSU5fRElWX0xUX0RFQlRfVE9UQUwuLjA3LzAzLzIwMjYuLi5VU0QuSAEAAADetgEAAgAAAAUxNTA5MwEIAAAABQAAAAExAQAAAAstMTkwNDg2MDY1NwMAAAADMTYwAgAAAAUyNDUxNQQAAAABMAcAAAAIMy83LzIwMjYIAAAACjEyLzMxLzIwMjUJAAAAATB1eBfzmnzeCGQdoj6ifN4IOUNJUS5OWVNFOklCTS5JUV9GSU5fRElWX1NUX0RFQlRfVE9UQUwuLjA3LzAzLzIwMjYuLi5VU0QuSAEAAADetgEAAwAAAAAAdXgX85p83giC3Ks+onzeCDZDSVEuTllTRTpJQk0uSVFfRklOX0RJVl9ERUJUX1RPVEFMLi4wNy8wMy8yMDI2Li4uVVNELkgBAAAA3rYBAAIAAAAFMTUwOTMBCAAAAAUAAAABMQEAAAALLTE5MDQ4NjA2NTcDAAAAAzE2MAIAAAAFMjQ1MTYEAAAAATAHAAAACDMvNy8yMDI2CAAAAAoxMi8zMS8yMDI1CQAAAAEwdXgX85p83ggWl6o+onzeCDZDSVEuTllTRTpJQk0uSVFfRklOX0RJVl9DQVNIX0VRVUlWLi4wNy8wMy8yMDI2Li4uVVNELkgBAAAA3rYBAAMAAAAAAHV4F/OafN4IyMijPqJ83gg1Q0lRLk5ZU0U6SUJNLklRX0ZJTl9ESVZfU1RfSU5WRVNULi4wNy8wMy8yMDI2Li4uVVNELkgBAAAA3rYBAAMAAAAAAHV4F/OafN4Ii6eePqJ83gg2</t>
  </si>
  <si>
    <t>Q0lRLk5ZU0U6SUJNLklRX0RFQlRfRVFVSVZfTkVUX1BCTy4uMDcvMDMvMjAyNi4uLlVTRC5IAQAAAN62AQACAAAABC00NzQBCAAAAAUAAAABMQEAAAALLTE5MDQ4NjA2NTcDAAAAAzE2MAIAAAAFMjE2NzkEAAAAATAHAAAACDMvNy8yMDI2CAAAAAoxMi8zMS8yMDI1CQAAAAEwdXgX85p83gieY7Q+onzeCDlDSVEuTllTRTpJQk0uSVFfREVCVF9FUVVJVl9PUEVSX0xFQVNFLi4wNy8wMy8yMDI2Li4uVVNELkgBAAAA3rYBAAIAAAAFMTA0NjQBCAAAAAUAAAABMQEAAAALLTE5MDQ4NjA2NTcDAAAAAzE2MAIAAAAFMjE2NzEEAAAAATAHAAAACDMvNy8yMDI2CAAAAAoxMi8zMS8yMDI1CQAAAAEwdXgX85p83gg/76U+onzeCD9DSVEuTllTRTpJQk0uSVFfUkVTVFJJQ1RFRF9DQVNIX05PTl9DVVJSRU5ULi4wNy8wMy8yMDI2Li4uVVNELkgBAAAA3rYBAAMAAAAAAHV4F/OafN4IstqzPqJ83gg5Q0lRLk5ZU0U6SUJNLklRX1JFU1RSSUNURURfQ0FTSF9UT1RBTC4uMDcvMDMvMjAyNi4uLlVTRC5IAQAAAN62AQACAAAAAjU0AQgAAAAFAAAAATEBAAAACy0xOTA0ODYwNjU3AwAAAAMxNjACAAAABTI0MTkyBAAAAAEwBwAAAAgzLzcvMjAyNggAAAAKMTIvMzEvMjAyNQkAAAABMHV4F/OafN4IQxyoPqJ83gg3Q0lRLk5ZU0U6SUJNLklRX1RPVEFMX0RFQlRfRVhDTF9GSU4uLjA3LzAzLzIwMjYuLi5VU0QuSAEAAADetgEA</t>
  </si>
  <si>
    <t>AgAAAAU2NDYwNwEIAAAABQAAAAExAQAAAAstMTkwNDg2MDY1NwMAAAADMTYwAgAAAAUyMTg2MAQAAAABMAcAAAAIMy83LzIwMjYIAAAACjEyLzMxLzIwMjUJAAAAATB1eBfzmnzeCI1Toj6ifN4IMUNJUS5OWVNFOklCTS5JUV9PUkRFUl9CQUNLTE9HLi4wNy8wMy8yMDI2Li4uVVNELkgBAAAA3rYBAAIAAAAFMzE5MDABCAAAAAUAAAABMQEAAAALLTE5MDQ4NjA2NTcDAAAAAzE2MAIAAAAEMzEyNQQAAAABMAcAAAAIMy83LzIwMjYIAAAACjEyLzMxLzIwMjUJAAAAATB1eBfzmnzeCIqAnj6ifN4IOkNJUS5OWVNFOklCTS5JUV9DT05USU5HRU5UX0xJQUJJTElUSUVTLi4wNy8wMy8yMDI2Li4uVVNELkgBAAAA3rYBAAMAAAAAAHV4F/OafN4IMdyyPqJ83gg4Q0lRLk5ZU0U6SUJNLklRX1dBUlJBTlRZX0xJQUJJTElUSUVTLi4wNy8wMy8yMDI2Li4uVVNELkgBAAAA3rYBAAMAAAAAAHV4F/OafN4IQ1GmPqJ83gg3Q0lRLk5ZU0U6SUJNLklRX1NUX0RFQlRfREVSSVZBVElWRVMuLjA3LzAzLzIwMjYuLi5VU0QuSAEAAADetgEAAwAAAAAAdXgX85p83ggsWKE+onzeCEFDSVEuTllTRTpJQk0uSVFfQ1VSUkVOVF9QT1JUX0RFQlRfREVSSVZBVElWRVMuLjA3LzAzLzIwMjYuLi5VU0QuSAEAAADetgEAAwAAAAAAdXgX85p83ggbBLI+onzeCDdDSVEuTllTRTpJQk0uSVFfTFRfREVCVF9ERVJJVkFUSVZFUy4uMDcvMDMv</t>
  </si>
  <si>
    <t>MjAyNi4uLlVTRC5IAQAAAN62AQADAAAAAAB1eBfzmnzeCIsYsT6ifN4IO0NJUS5OWVNFOklCTS5JUV9ERVJJVkFUSVZFX0xJQUJfQ1VSUkVOVC4uMDcvMDMvMjAyNi4uLlVTRC5IAQAAAN62AQACAAAAAzI1NAEIAAAABQAAAAExAQAAAAstMTkwNDg2MDY1NwMAAAADMTYwAgAAAAU0MDQxNwQAAAABMAcAAAAIMy83LzIwMjYIAAAACjEyLzMxLzIwMjUJAAAAATB1eBfzmnzeCMl7pD6ifN4IP0NJUS5OWVNFOklCTS5JUV9ERVJJVkFUSVZFX0xJQUJfTk9OX0NVUlJFTlQuLjA3LzAzLzIwMjYuLi5VU0QuSAEAAADetgEAAgAAAAMyNTkBCAAAAAUAAAABMQEAAAALLTE5MDQ4NjA2NTcDAAAAAzE2MAIAAAAFNDA0MTkEAAAAATAHAAAACDMvNy8yMDI2CAAAAAoxMi8zMS8yMDI1CQAAAAEwdXgX85p83gi0z58+onzeCD1DSVEuTllTRTpJQk0uSVFfREVSSVZBVElWRV9UUkFESU5HX0FTU0VUUy4uMDcvMDMvMjAyNi4uLlVTRC5IAQAAAN62AQADAAAAAAB1eBfzmnzeCIsYsT6ifN4IPUNJUS5OWVNFOklCTS5JUV9ERVJJVkFUSVZFX0FTU0VUU19DVVJSRU5ULi4wNy8wMy8yMDI2Li4uVVNELkgBAAAA3rYBAAIAAAADMjMyAQgAAAAFAAAAATEBAAAACy0xOTA0ODYwNjU3AwAAAAMxNjACAAAABDExMDkEAAAAATAHAAAACDMvNy8yMDI2CAAAAAoxMi8zMS8yMDI1CQAAAAEwdXgX85p83ghXf6c+onzeCDhDSVEuTllTRTpJ</t>
  </si>
  <si>
    <t>Qk0uSVFfREVSSVZBVElWRV9BU1NFVFNfTFQuLjA3LzAzLzIwMjYuLi5VU0QuSAEAAADetgEAAgAAAAMzNjEBCAAAAAUAAAABMQEAAAALLTE5MDQ4NjA2NTcDAAAAAzE2MAIAAAAEMTExMAQAAAABMAcAAAAIMy83LzIwMjYIAAAACjEyLzMxLzIwMjUJAAAAATB6nxfzmnzeCAPdoj6ifN4INkNJUS5OWVNFOklCTS5JUV9HUk9TU19JTlRBTl9BU1NFVFMuLjA3LzAzLzIwMjYuLi5VU0QuSAEAAADetgEAAgAAAAUyMDgzMAEIAAAABQAAAAExAQAAAAstMTkwNDg2MDY1NwMAAAADMTYwAgAAAAUyNDI5MwQAAAABMAcAAAAIMy83LzIwMjYIAAAACjEyLzMxLzIwMjUJAAAAATB6nxfzmnzeCPeCnT6ifN4IPENJUS5OWVNFOklCTS5JUV9BQ0NVTV9BTU9SVF9JTlRBTl9BU1NFVFMuLjA3LzAzLzIwMjYuLi5VU0QuSAEAAADetgEAAgAAAAYtMTA0MDMBCAAAAAUAAAABMQEAAAALLTE5MDQ4NjA2NTcDAAAAAzE2MAIAAAAFMjQzMzEEAAAAATAHAAAACDMvNy8yMDI2CAAAAAoxMi8zMS8yMDI1CQAAAAEwep8X85p83gi4oa8+onzeCCxDSVEuTllTRTpJQk0uSVFfR1JPU1NfR1cuLjA3LzAzLzIwMjYuLi5VU0QuSAEAAADetgEAAwAAAAAAep8X85p83gg3yKU+onzeCDJDSVEuTllTRTpJQk0uSVFfQUNDVU1fQU1PUlRfR1cuLjA3LzAzLzIwMjYuLi5VU0QuSAEAAADetgEAAwAAAAAAep8X85p83ghkHaI+onzeCDZDSVEuTllT</t>
  </si>
  <si>
    <t>RTpJQk0uSVFfTFRfTUFSS19TRUNVUklUSUVTLi4wNy8wMy8yMDI2Li4uVVNELkgBAAAA3rYBAAMAAAAAAHqfF/OafN4Imr6cPqJ83gg5Q0lRLk5ZU0U6SUJNLklRX0FEVkFOQ0VTX0ZPUl9TVVBQTElFUy4uMDcvMDMvMjAyNi4uLlVTRC5IAQAAAN62AQADAAAAAAB6nxfzmnzeCKsYrz6ifN4IMENJUS5OWVNFOklCTS5JUV9HV19JTlRBTl9ORVQuLjA3LzAzLzIwMjYuLi5VU0QuSAEAAADetgEAAwAAAAAAep8X85p83gg3yKU+onzeCCpDSVEuTllTRTpJQk0uSVFfR1dfTkVULi4wNy8wMy8yMDI2Li4uVVNELkgBAAAA3rYBAAIAAAAFNjc3MTcBCAAAAAUAAAABMQEAAAALLTE5MDQ4NjA2NTcDAAAAAzE2MAIAAAAFNDg5NjAEAAAAATAHAAAACDMvNy8yMDI2CAAAAAoxMi8zMS8yMDI1CQAAAAEwep8X85p83gj79aE+onzeCC1DSVEuTllTRTpJQk0uSVFfSU5UQU5fTkVULi4wNy8wMy8yMDI2Li4uVVNELkgBAAAA3rYBAAIAAAAFMTEzOTEBCAAAAAUAAAABMQEAAAALLTE5MDQ4NjA2NTcDAAAAAzE2MAIAAAAFNDg5NjIEAAAAATAHAAAACDMvNy8yMDI2CAAAAAoxMi8zMS8yMDI1CQAAAAEwep8X85p83giavpw+onzeCDNDSVEuTllTRTpJQk0uSVFfSU5URVJDT01QQU5ZX0NBLi4wNy8wMy8yMDI2Li4uVVNELkgBAAAA3rYBAAMAAAAAAHqfF/OafN4IisquPqJ83gg3Q0lRLk5ZU0U6SUJNLklRX0lOVEVSQ09NUEFO</t>
  </si>
  <si>
    <t>WV9OT05fQ0EuLjA3LzAzLzIwMjYuLi5VU0QuSAEAAADetgEAAwAAAAAAep8X85p83ghDUaY+onzeCDNDSVEuTllTRTpJQk0uSVFfSU5URVJDT01QQU5ZX0NMLi4wNy8wMy8yMDI2Li4uVVNELkgBAAAA3rYBAAMAAAAAAHqfF/OafN4IA92iPqJ83gg3Q0lRLk5ZU0U6SUJNLklRX0lOVEVSQ09NUEFOWV9OT05fQ0wuLjA3LzAzLzIwMjYuLi5VU0QuSAEAAADetgEAAwAAAAAAep8X85p83giKgJ4+onzeCDJDSVEuTllTRTpJQk0uSVFfREVGX0NIQVJHRVNfTFQuLjA3LzAzLzIwMjYuLi5VU0QuSAEAAADetgEAAgAAAAM4MjUBCAAAAAUAAAABMQEAAAALLTE5MDQ4NjA2NTcDAAAAAzE2MAIAAAAEMTAyNQQAAAABMAcAAAAIMy83LzIwMjYIAAAACjEyLzMxLzIwMjUJAAAAATAA3pfzmnzeCMM+vz6ifN4IM0NJUS5OWVNFOklCTS5JUV9PVEhFUl9MVF9BU1NFVFMuLjA3LzAzLzIwMjYuLi5VU0QuSAEAAADetgEAAgAAAAQ3OTA2AQgAAAAFAAAAATEBAAAACy0xOTA0ODYwNjU3AwAAAAMxNjACAAAABDEwNjAEAAAAATAHAAAACDMvNy8yMDI2CAAAAAoxMi8zMS8yMDI1CQAAAAEwSA9p85p83gjzw70+onzeCDBDSVEuTllTRTpJQk0uSVFfVE9UQUxfQVNTRVRTLi4wNy8wMy8yMDI2Li4uVVNELkgBAAAA3rYBAAIAAAAGMTUxODgwAQgAAAAFAAAAATEBAAAACy0xOTA0ODYwNjU3AwAAAAMxNjACAAAABDEwMDcEAAAAATAH</t>
  </si>
  <si>
    <t>AAAACDMvNy8yMDI2CAAAAAoxMi8zMS8yMDI1CQAAAAEwSA9p85p83gjhJr0+onzeCCZDSVEuTllTRTpJQk0uSVFfQVAuLjA3LzAzLzIwMjYuLi5VU0QuSAEAAADetgEAAgAAAAQ0NzU2AQgAAAAFAAAAATEBAAAACy0xOTA0ODYwNjU3AwAAAAMxNjACAAAABDEwMTgEAAAAATAHAAAACDMvNy8yMDI2CAAAAAoxMi8zMS8yMDI1CQAAAAEwSA9p85p83gjhJr0+onzeCCZDSVEuTllTRTpJQk0uSVFfQUUuLjA3LzAzLzIwMjYuLi5VU0QuSAEAAADetgEAAgAAAAQ3OTc2AQgAAAAFAAAAATEBAAAACy0xOTA0ODYwNjU3AwAAAAMxNjACAAAABDEwMTYEAAAAATAHAAAACDMvNy8yMDI2CAAAAAoxMi8zMS8yMDI1CQAAAAEwSA9p85p83gie1bs+onzeCCtDSVEuTllTRTpJQk0uSVFfU1RfREVCVC4uMDcvMDMvMjAyNi4uLlVTRC5IAQAAAN62AQADAAAAAABID2nzmnzeCPMSuj6ifN4INUNJUS5OWVNFOklCTS5JUV9DVVJSRU5UX1BPUlRfREVCVC4uMDcvMDMvMjAyNi4uLlVTRC5IAQAAAN62AQACAAAABDYxNDUBCAAAAAUAAAABMQEAAAALLTE5MDQ4NjA2NTcDAAAAAzE2MAIAAAAEMTI5NwQAAAABMAcAAAAIMy83LzIwMjYIAAAACjEyLzMxLzIwMjUJAAAAATBID2nzmnzeCDDFuD6ifN4IN0NJUS5OWVNFOklCTS5JUV9DVVJSRU5UX1BPUlRfTEVBU0VTLi4wNy8wMy8yMDI2Li4uVVNELkgBAAAA3rYBAAIAAAAEMTA3OQEI</t>
  </si>
  <si>
    <t>AAAABQAAAAExAQAAAAstMTkwNDg2MDY1NwMAAAADMTYwAgAAAAQxMDkwBAAAAAEwBwAAAAgzLzcvMjAyNggAAAAKMTIvMzEvMjAyNQkAAAABMEgPafOafN4IBBa4PqJ83gg4Q0lRLk5ZU0U6SUJNLklRX0ZJTl9ESVZfREVCVF9DVVJSRU5ULi4wNy8wMy8yMDI2Li4uVVNELkgBAAAA3rYBAAMAAAAAAEgPafOafN4Ism22PqJ83gg4Q0lRLk5ZU0U6SUJNLklRX0ZJTl9ESVZfTElBQl9DVVJSRU5ULi4wNy8wMy8yMDI2Li4uVVNELkgBAAAA3rYBAAMAAAAAAEgPafOafN4IS3G1PqJ83gg3Q0lRLk5ZU0U6SUJNLklRX0lOQ19UQVhfUEFZX0NVUlJFTlQuLjA3LzAzLzIwMjYuLi5VU0QuSAEAAADetgEAAgAAAAQyMzQ3AQgAAAAFAAAAATEBAAAACy0xOTA0ODYwNjU3AwAAAAMxNjACAAAABDEwOTQEAAAAATAHAAAACDMvNy8yMDI2CAAAAAoxMi8zMS8yMDI1CQAAAAEwSA9p85p83ggaALU+onzeCDZDSVEuTllTRTpJQk0uSVFfVU5FQVJOX1JFVl9DVVJSRU5ULi4wNy8wMy8yMDI2Li4uVVNELkgBAAAA3rYBAAIAAAAFMTYxMDEBCAAAAAUAAAABMQEAAAALLTE5MDQ4NjA2NTcDAAAAAzE2MAIAAAAEMTA3NAQAAAABMAcAAAAIMy83LzIwMjYIAAAACjEyLzMxLzIwMjUJAAAAATBID2nzmnzeCJ5jtD6ifN4IOENJUS5OWVNFOklCTS5JUV9ERUZfVEFYX0xJQUJfQ1VSUkVOVC4uMDcvMDMvMjAyNi4uLlVTRC5IAQAAAN62</t>
  </si>
  <si>
    <t>AQADAAAAAABID2nzmnzeCLLasz6ifN4IMkNJUS5OWVNFOklCTS5JUV9PVEhFUl9DTF9TVVBQTC4uMDcvMDMvMjAyNi4uLlVTRC5IAQAAAN62AQACAAAAAzI1NAEIAAAABQAAAAExAQAAAAstMTkwNDg2MDY1NwMAAAADMTYwAgAAAAQxMDU3BAAAAAEwBwAAAAgzLzcvMjAyNggAAAAKMTIvMzEvMjAyNQkAAAABMEgPafOafN4Ij+S/PqJ83ggsQ0lRLk5ZU0U6SUJNLklRX1RPVEFMX0NMLi4wNy8wMy8yMDI2Li4uVVNELkgBAAAA3rYBAAIAAAAFMzg2NTgBCAAAAAUAAAABMQEAAAALLTE5MDQ4NjA2NTcDAAAAAzE2MAIAAAAEMTAwOQQAAAABMAcAAAAIMy83LzIwMjYIAAAACjEyLzMxLzIwMjUJAAAAATBID2nzmnzeCMKpvz6ifN4IK0NJUS5OWVNFOklCTS5JUV9MVF9ERUJULi4wNy8wMy8yMDI2Li4uVVNELkgBAAAA3rYBAAIAAAAFNTM5NjIBCAAAAAUAAAABMQEAAAALLTE5MDQ4NjA2NTcDAAAAAzE2MAIAAAAEMTA0OQQAAAABMAcAAAAIMy83LzIwMjYIAAAACjEyLzMxLzIwMjUJAAAAATBID2nzmnzeCF+Cvz6ifN4INENJUS5OWVNFOklCTS5JUV9MT05HX1RFUk1fTEVBU0VTLi4wNy8wMy8yMDI2Li4uVVNELkgBAAAA3rYBAAIAAAAEMzQyMQEIAAAABQAAAAExAQAAAAstMTkwNDg2MDY1NwMAAAADMTYwAgAAAAQxMTgzBAAAAAEwBwAAAAgzLzcvMjAyNggAAAAKMTIvMzEvMjAyNQkAAAABMEgPafOafN4Iwz6/</t>
  </si>
  <si>
    <t>PqJ83ggzQ0lRLk5ZU0U6SUJNLklRX0ZJTl9ESVZfREVCVF9MVC4uMDcvMDMvMjAyNi4uLlVTRC5IAQAAAN62AQADAAAAAABID2nzmnzeCKWrqj6ifN4IM0NJUS5OWVNFOklCTS5JUV9GSU5fRElWX0xJQUJfTFQuLjA3LzAzLzIwMjYuLi5VU0QuSAEAAADetgEAAwAAAAAASA9p85p83gjzw70+onzeCDFDSVEuTllTRTpJQk0uSVFfVU5FQVJOX1JFVl9MVC4uMDcvMDMvMjAyNi4uLlVTRC5IAQAAAN62AQACAAAABDQyNzEBCAAAAAUAAAABMQEAAAALLTE5MDQ4NjA2NTcDAAAAAzE2MAIAAAAEMTI1NgQAAAABMAcAAAAIMy83LzIwMjYIAAAACjEyLzMxLzIwMjUJAAAAATBID2nzmnzeCIF5sj6ifN4IK0NJUS5OWVNFOklCTS5JUV9QRU5TSU9OLi4wNy8wMy8yMDI2Li4uVVNELkgBAAAA3rYBAAIAAAAEOTAxOAEIAAAABQAAAAExAQAAAAstMTkwNDg2MDY1NwMAAAADMTYwAgAAAAQxMjEzBAAAAAEwBwAAAAgzLzcvMjAyNggAAAAKMTIvMzEvMjAyNQkAAAABMEgPafOafN4I4Sa9PqJ83ggzQ0lRLk5ZU0U6SUJNLklRX0RFRl9UQVhfTElBQl9MVC4uMDcvMDMvMjAyNi4uLlVTRC5IAQAAAN62AQACAAAAAzc4MQEIAAAABQAAAAExAQAAAAstMTkwNDg2MDY1NwMAAAADMTYwAgAAAAQxMDI3BAAAAAEwBwAAAAgzLzcvMjAyNggAAAAKMTIvMzEvMjAyNQkAAAABMEgPafOafN4IrXa8PqJ83ggxQ0lRLk5ZU0U6SUJNLklR</t>
  </si>
  <si>
    <t>X09USEVSX0xJQUJfTFQuLjA3LzAzLzIwMjYuLi5VU0QuSAEAAADetgEAAgAAAAQ5MDI4AQgAAAAFAAAAATEBAAAACy0xOTA0ODYwNjU3AwAAAAMxNjACAAAABDEwNjIEAAAAATAHAAAACDMvNy8yMDI2CAAAAAoxMi8zMS8yMDI1CQAAAAEwSA9p85p83giQrrs+onzeCC5DSVEuTllTRTpJQk0uSVFfVE9UQUxfTElBQi4uMDcvMDMvMjAyNi4uLlVTRC5IAQAAAN62AQACAAAABjExOTEzOQEIAAAABQAAAAExAQAAAAstMTkwNDg2MDY1NwMAAAADMTYwAgAAAAQxMjc2BAAAAAEwBwAAAAgzLzcvMjAyNggAAAAKMTIvMzEvMjAyNQkAAAABMEgPafOafN4IDZ26PqJ83ggvQ0lRLk5ZU0U6SUJNLklRX1BSRUZfUkVERUVNLi4wNy8wMy8yMDI2Li4uVVNELkgBAAAA3rYBAAMAAAAAAEgPafOafN4I8xK6PqJ83ggzQ0lRLk5ZU0U6SUJNLklRX1BSRUZfTk9OX1JFREVFTS4uMDcvMDMvMjAyNi4uLlVTRC5IAQAAAN62AQADAAAAAABID2nzmnzeCKCzsz6ifN4IMENJUS5OWVNFOklCTS5JUV9QUkVGX0NPTlZFUlQuLjA3LzAzLzIwMjYuLi5VU0QuSAEAAADetgEAAwAAAAAASA9p85p83ggT3bc+onzeCC5DSVEuTllTRTpJQk0uSVFfUFJFRl9PVEhFUi4uMDcvMDMvMjAyNi4uLlVTRC5IAQAAAN62AQADAAAAAABJNmnzmnzeCGHitj6ifN4IL0NJUS5OWVNFOklCTS5JUV9QUkVGX0VRVUlUWS4uMDcvMDMvMjAyNi4uLlVTRC5I</t>
  </si>
  <si>
    <t>AQAAAN62AQADAAAAAABJNmnzmnzeCLJttj6ifN4IKkNJUS5OWVNFOklCTS5JUV9DT01NT04uLjA3LzAzLzIwMjYuLi5VU0QuSAEAAADetgEAAgAAAAU2MzMxOAEIAAAABQAAAAExAQAAAAstMTkwNDg2MDY1NwMAAAADMTYwAgAAAAQxMTAzBAAAAAEwBwAAAAgzLzcvMjAyNggAAAAKMTIvMzEvMjAyNQkAAAABMEk2afOafN4I8+S1PqJ83ggoQ0lRLk5ZU0U6SUJNLklRX0FQSUMuLjA3LzAzLzIwMjYuLi5VU0QuSAEAAADetgEAAwAAAAAASTZp85p83ggaALU+onzeCCZDSVEuTllTRTpJQk0uSVFfUkUuLjA3LzAzLzIwMjYuLi5VU0QuSAEAAADetgEAAgAAAAYxNTU2NDgBCAAAAAUAAAABMQEAAAALLTE5MDQ4NjA2NTcDAAAAAzE2MAIAAAAEMTIyMgQAAAABMAcAAAAIMy83LzIwMjYIAAAACjEyLzMxLzIwMjUJAAAAATBJNmnzmnzeCJ5jtD6ifN4ILENJUS5OWVNFOklCTS5JUV9UUkVBU1VSWS4uMDcvMDMvMjAyNi4uLlVTRC5IAQAAAN62AQACAAAABy0xNzA2MDUBCAAAAAUAAAABMQEAAAALLTE5MDQ4NjA2NTcDAAAAAzE2MAIAAAAEMTI0OAQAAAABMAcAAAAIMy83LzIwMjYIAAAACjEyLzMxLzIwMjUJAAAAATBJNmnzmnzeCIy2sD6ifN4IMENJUS5OWVNFOklCTS5JUV9PVEhFUl9FUVVJVFkuLjA3LzAzLzIwMjYuLi5VU0QuSAEAAADetgEAAgAAAAYtMTU3MTMBCAAAAAUAAAABMQEAAAALLTE5MDQ4NjA2NTcD</t>
  </si>
  <si>
    <t>AAAAAzE2MAIAAAAEMTAyOAQAAAABMAcAAAAIMy83LzIwMjYIAAAACjEyLzMxLzIwMjUJAAAAATBJNmnzmnzeCLLasz6ifN4IN0NJUS5OWVNFOklCTS5JUV9UT1RBTF9DT01NT05fRVFVSVRZLi4wNy8wMy8yMDI2Li4uVVNELkgBAAAA3rYBAAIAAAAFMzI2NDgBCAAAAAUAAAABMQEAAAALLTE5MDQ4NjA2NTcDAAAAAzE2MAIAAAAEMTAwNgQAAAABMAcAAAAIMy83LzIwMjYIAAAACjEyLzMxLzIwMjUJAAAAATBJNmnzmnzeCI/kvz6ifN4INUNJUS5OWVNFOklCTS5JUV9NSU5PUklUWV9JTlRFUkVTVC4uMDcvMDMvMjAyNi4uLlVTRC5IAQAAAN62AQACAAAAAjkzAQgAAAAFAAAAATEBAAAACy0xOTA0ODYwNjU3AwAAAAMxNjACAAAABDEwNTIEAAAAATAHAAAACDMvNy8yMDI2CAAAAAoxMi8zMS8yMDI1CQAAAAEwSTZp85p83gjCqb8+onzeCDBDSVEuTllTRTpJQk0uSVFfVE9UQUxfRVFVSVRZLi4wNy8wMy8yMDI2Li4uVVNELkgBAAAA3rYBAAIAAAAFMzI3NDEBCAAAAAUAAAABMQEAAAALLTE5MDQ4NjA2NTcDAAAAAzE2MAIAAAAEMTI3NQQAAAABMAcAAAAIMy83LzIwMjYIAAAACjEyLzMxLzIwMjUJAAAAATBJNmnzmnzeCMKpvz6ifN4INUNJUS5OWVNFOklCTS5JUV9UT1RBTF9MSUFCX0VRVUlUWS4uMDcvMDMvMjAyNi4uLlVTRC5IAQAAAN62AQACAAAABjE1MTg4MAEIAAAABQAAAAExAQAAAAstMTkwNDg2MDY1</t>
  </si>
  <si>
    <t>NwMAAAADMTYwAgAAAAQxMDEzBAAAAAEwBwAAAAgzLzcvMjAyNggAAAAKMTIvMzEvMjAyNQkAAAABMEk2afOafN4IX4K/PqJ83ggtQ0lRLk5ZU0U6SUJNLklRX1JVQV9HUk9TUy4uMDcvMDMvMjAyNi4uLlVTRC5IAQAAAN62AQADAAAAAABJNmnzmnzeCMM+vz6ifN4IMUNJUS5OWVNFOklCTS5JUV9SVUFfQUNDVU1fREVQLi4wNy8wMy8yMDI2Li4uVVNELkgBAAAA3rYBAAMAAAAAAEk2afOafN4IjLawPqJ83ggrQ0lRLk5ZU0U6SUJNLklRX1JVQV9ORVQuLjA3LzAzLzIwMjYuLi5VU0QuSAEAAADetgEAAwAAAAAASTZp85p83ghSYL4+onzeCDtDSVEuTllTRTpJQk0uSVFfUlVBX0NBUElUQUxfTEVBU0VfR1JPU1MuLjA3LzAzLzIwMjYuLi5VU0QuSAEAAADetgEAAwAAAAAASTZp85p83gjzw70+onzeCD9DSVEuTllTRTpJQk0uSVFfUlVBX0NBUElUQUxfTEVBU0VfQUNDVU1fREVQLi4wNy8wMy8yMDI2Li4uVVNELkgBAAAA3rYBAAMAAAAAAEk2afOafN4I4Sa9PqJ83gg5Q0lRLk5ZU0U6SUJNLklRX1JVQV9DQVBJVEFMX0xFQVNFX05FVC4uMDcvMDMvMjAyNi4uLlVTRC5IAQAAAN62AQADAAAAAABJNmnzmnzeCOEmvT6ifN4IPUNJUS5OWVNFOklCTS5JUV9SVUFfT1BFUkFUSU5HX0xFQVNFX0dST1NTLi4wNy8wMy8yMDI2Li4uVVNELkgBAAAA3rYBAAIAAAAEMzEyOQEIAAAABQAAAAExAQAAAAstMTkwNDg2MDY1</t>
  </si>
  <si>
    <t>NwMAAAADMTYwAgAAAAU0ODM3NwQAAAABMAcAAAAIMy83LzIwMjYIAAAACjEyLzMxLzIwMjUJAAAAATBJNmnzmnzeCKCzsz6ifN4IQUNJUS5OWVNFOklCTS5JUV9SVUFfT1BFUkFUSU5HX0xFQVNFX0FDQ1VNX0RFUC4uMDcvMDMvMjAyNi4uLlVTRC5IAQAAAN62AQADAAAAAABJNmnzmnzeCJCuuz6ifN4IO0NJUS5OWVNFOklCTS5JUV9SVUFfT1BFUkFUSU5HX0xFQVNFX05FVC4uMDcvMDMvMjAyNi4uLlVTRC5IAQAAAN62AQADAAAAAABJNmnzmnzeCIy2sD6ifN4IOUNJUS5OWVNFOklCTS5JUV9HUFBFX0VYQ0xfT1BFUl9MRUFTRVMuLjA3LzAzLzIwMjYuLi5VU0QuSAEAAADetgEAAgAAAAUxNzg3NAEIAAAABQAAAAExAQAAAAstMTkwNDg2MDY1NwMAAAADMTYwAgAAAAU0ODk3NAQAAAABMAcAAAAIMy83LzIwMjYIAAAACjEyLzMxLzIwMjUJAAAAATBJNmnzmnzeCA2duj6ifN4IN0NJUS5OWVNFOklCTS5JUV9BRF9FWENMX09QRVJfTEVBU0VTLi4wNy8wMy8yMDI2Li4uVVNELkgBAAAA3rYBAAIAAAAGLTExOTc1AQgAAAAFAAAAATEBAAAACy0xOTA0ODYwNjU3AwAAAAMxNjACAAAABTQ4OTc1BAAAAAEwBwAAAAgzLzcvMjAyNggAAAAKMTIvMzEvMjAyNQkAAAABMEk2afOafN4IpvGuPqJ83gg5Q0lRLk5ZU0U6SUJNLklRX05QUEVfRVhDTF9PUEVSX0xFQVNFUy4uMDcvMDMvMjAyNi4uLlVTRC5IAQAAAN62AQAC</t>
  </si>
  <si>
    <t>AAAABDU4OTkBCAAAAAUAAAABMQEAAAALLTE5MDQ4NjA2NTcDAAAAAzE2MAIAAAAFNDg5NzYEAAAAATAHAAAACDMvNy8yMDI2CAAAAAoxMi8zMS8yMDI1CQAAAAEwSTZp85p83gjzEro+onzeCDpDSVEuTllTRTpJQk0uSVFfRklOQU5DRV9MRUFTRVNfQ1VSUkVOVC4uMDcvMDMvMjAyNi4uLlVTRC5IAQAAAN62AQACAAAAAzI3OQEIAAAABQAAAAExAQAAAAstMTkwNDg2MDY1NwMAAAADMTYwAgAAAAU0ODk5MAQAAAABMAcAAAAIMy83LzIwMjYIAAAACjEyLzMxLzIwMjUJAAAAATBJNmnzmnzeCBaXqj6ifN4IPENJUS5OWVNFOklCTS5JUV9GSU5BTkNFX0xFQVNFU19MT05HX1RFUk0uLjA3LzAzLzIwMjYuLi5VU0QuSAEAAADetgEAAgAAAAM4NzQBCAAAAAUAAAABMQEAAAALLTE5MDQ4NjA2NTcDAAAAAzE2MAIAAAAFNDg5OTEEAAAAATAHAAAACDMvNy8yMDI2CAAAAAoxMi8zMS8yMDI1CQAAAAEwSTZp85p83ggT3bc+onzeCDhDSVEuTllTRTpJQk0uSVFfVE9UQUxfRklOQU5DRV9MRUFTRVMuLjA3LzAzLzIwMjYuLi5VU0QuSAEAAADetgEAAgAAAAQxMTUzAQgAAAAFAAAAATEBAAAACy0xOTA0ODYwNjU3AwAAAAMxNjACAAAABTQ5MDMxBAAAAAEwBwAAAAgzLzcvMjAyNggAAAAKMTIvMzEvMjAyNQkAAAABMEk2afOafN4IoLOzPqJ83ghKQ0lRLk5ZU0U6SUJNLklRX0NVUlJFTlRfUE9SVElPTl9PUEVSX0xFQVNF</t>
  </si>
  <si>
    <t>X0xJQUJJTElUSUVTLi4wNy8wMy8yMDI2Li4uVVNELkgBAAAA3rYBAAIAAAADODAwAQgAAAAFAAAAATEBAAAACy0xOTA0ODYwNjU3AwAAAAMxNjACAAAABTQ4Mzg1BAAAAAEwBwAAAAgzLzcvMjAyNggAAAAKMTIvMzEvMjAyNQkAAAABMEk2afOafN4IVfCyPqJ83ghFQ0lRLk5ZU0U6SUJNLklRX0xUX1BPUlRJT05fT1BFUl9MRUFTRV9MSUFCSUxJVElFUy4uMDcvMDMvMjAyNi4uLlVTRC5IAQAAAN62AQACAAAABDI1NDcBCAAAAAUAAAABMQEAAAALLTE5MDQ4NjA2NTcDAAAAAzE2MAIAAAAFNDgzODMEAAAAATAHAAAACDMvNy8yMDI2CAAAAAoxMi8zMS8yMDI1CQAAAAEwSTZp85p83giybbY+onzeCDVDSVEuTllTRTpJQk0uSVFfVE9UQUxfT1BFUl9MRUFTRVMuLjA3LzAzLzIwMjYuLi5VU0QuSAEAAADetgEAAgAAAAQzMzQ3AQgAAAAFAAAAATEBAAAACy0xOTA0ODYwNjU3AwAAAAMxNjACAAAABTQ4OTc4BAAAAAEwBwAAAAgzLzcvMjAyNggAAAAKMTIvMzEvMjAyNQkAAAABMFFdafOafN4IjLawPqJ83ggwQ0lRLk5ZU0U6SUJNLklRX1RPVEFMX0xFQVNFUy4uMDcvMDMvMjAyNi4uLlVTRC5IAQAAAN62AQACAAAABDQ1MDABCAAAAAUAAAABMQEAAAALLTE5MDQ4NjA2NTcDAAAAAzE2MAIAAAAFNDg5NzkEAAAAATAHAAAACDMvNy8yMDI2CAAAAAoxMi8zMS8yMDI1CQAAAAEwUV1p85p83gjLZq8+onzeCExDSVEu</t>
  </si>
  <si>
    <t>TllTRTpJQk0uSVFfRklOQU5DSU5HX09CTElHX0NVUlJFTlRfRVhDTF9PUEVSX0xFQVNFUy4uMDcvMDMvMjAyNi4uLlVTRC5IAQAAAN62AQACAAAABDY0MjQBCAAAAAUAAAABMQEAAAALLTE5MDQ4NjA2NTcDAAAAAzE2MAIAAAAFNDg5ODAEAAAAATAHAAAACDMvNy8yMDI2CAAAAAoxMi8zMS8yMDI1CQAAAAEwUV1p85p83gjz5LU+onzeCFBDSVEuTllTRTpJQk0uSVFfRklOQU5DSU5HX09CTElHX05PTl9DVVJSRU5UX0VYQ0xfT1BFUl9MRUFTRVMuLjA3LzAzLzIwMjYuLi5VU0QuSAEAAADetgEAAgAAAAU1NDgzNgEIAAAABQAAAAExAQAAAAstMTkwNDg2MDY1NwMAAAADMTYwAgAAAAU0ODk4MQQAAAABMAcAAAAIMy83LzIwMjYIAAAACjEyLzMxLzIwMjUJAAAAATBRXWnzmnzeCEtxtT6ifN4IP0NJUS5OWVNFOklCTS5JUV9UT1RBTF9ERUJUX0VYQ0xfT1BFUl9MRUFTRVMuLjA3LzAzLzIwMjYuLi5VU0QuSAEAAADetgEAAgAAAAU2MTI2MAEIAAAABQAAAAExAQAAAAstMTkwNDg2MDY1NwMAAAADMTYwAgAAAAU0ODk4MgQAAAABMAcAAAAIMy83LzIwMjYIAAAACjEyLzMxLzIwMjUJAAAAATBRXWnzmnzeCBDZtD6ifN4IOkNJUS5OWVNFOklCTS5JUV9UT1RBTF9ERUJUX0VYQ0xfTEVBU0VTLi4wNy8wMy8yMDI2Li4uVVNELkgBAAAA3rYBAAIAAAAFNjAxMDcBCAAAAAUAAAABMQEAAAALLTE5MDQ4NjA2NTcDAAAA</t>
  </si>
  <si>
    <t>AzE2MAIAAAAFNDg5OTIEAAAAATAHAAAACDMvNy8yMDI2CAAAAAoxMi8zMS8yMDI1CQAAAAEwUV1p85p83gh4A6w+onzeCCxDSVEuTllTRTpJQk0uSVFfQlZfU0hBUkUuLjA3LzAzLzIwMjYuLi5VU0QuSAEAAADetgEAAgAAAAkzNC44NDQ4OTYBCAAAAAUAAAABMQEAAAALLTE5MDQ4NjA2NTcDAAAAAzE2MAIAAAAENDAyMAQAAAABMAcAAAAIMy83LzIwMjYIAAAACjEyLzMxLzIwMjUJAAAAATBRXWnzmnzeCFXwsj6ifN4INUNJUS5OWVNFOklCTS5JUV9CVl9TSEFSRV9SRVBPUlRFRC4uMDcvMDMvMjAyNi4uLlVTRC5IAQAAAN62AQADAAAAAABRXWnzmnzeCIsYsT6ifN4ILUNJUS5OWVNFOklCTS5JUV9UQlZfU0hBUkUuLjA3LzAzLzIwMjYuLi5VU0QuSAEAAADetgEAAgAAAAotNDkuNTg2MzExAQgAAAAFAAAAATEBAAAACy0xOTA0ODYwNjU3AwAAAAMxNjACAAAABDQxNTYEAAAAATAHAAAACDMvNy8yMDI2CAAAAAoxMi8zMS8yMDI1CQAAAAEwUV1p85p83gjCqb8+onzeCDZDSVEuTllTRTpJQk0uSVFfVEJWX1NIQVJFX1JFUE9SVEVELi4wNy8wMy8yMDI2Li4uVVNELkgBAAAA3rYBAAMAAAAAAFFdafOafN4Iy2avPqJ83ggnQ0lRLk5ZU0U6SUJNLklRX1RCVi4uMDcvMDMvMjAyNi4uLlVTRC5IAQAAAN62AQACAAAABi00NjQ2MAEIAAAABQAAAAExAQAAAAstMTkwNDg2MDY1NwMAAAADMTYwAgAAAAQxMzEwBAAA</t>
  </si>
  <si>
    <t>AAEwBwAAAAgzLzcvMjAyNggAAAAKMTIvMzEvMjAyNQkAAAABMFFdafOafN4Iwqm/PqJ83ggsQ0lRLk5ZU0U6SUJNLklRX0dXX0lOVEFOLi4wNy8wMy8yMDI2Li4uVVNELkgBAAAA3rYBAAIAAAAFNzkxMDgBCAAAAAUAAAABMQEAAAALLTE5MDQ4NjA2NTcDAAAAAzE2MAIAAAAFMzUzODEEAAAAATAHAAAACDMvNy8yMDI2CAAAAAoxMi8zMS8yMDI1CQAAAAEwUV1p85p83gjaT60+onzeCC5DSVEuTllTRTpJQk0uSVFfQ0FTSF9TSEFSRS4uMDcvMDMvMjAyNi4uLlVTRC5IAQAAAN62AQACAAAACTE0LjUwMTI3NAEIAAAABQAAAAExAQAAAAstMTkwNDg2MDY1NwMAAAADMTYwAgAAAAQ0MzgxBAAAAAEwBwAAAAgzLzcvMjAyNggAAAAKMTIvMzEvMjAyNQkAAAABMFFdafOafN4Iwqm/PqJ83gguQ0lRLk5ZU0U6SUJNLklRX1RPVEFMX0RFQlQuLjA3LzAzLzIwMjYuLi5VU0QuSAEAAADetgEAAgAAAAU2NDYwNwEIAAAABQAAAAExAQAAAAstMTkwNDg2MDY1NwMAAAADMTYwAgAAAAQ0MTczBAAAAAEwBwAAAAgzLzcvMjAyNggAAAAKMTIvMzEvMjAyNQkAAAABMFFdafOafN4IeAOsPqJ83gg2Q0lRLk5ZU0U6SUJNLklRX1RPVEFMX0RFQlRfQ1VSUkVOVC4uMDcvMDMvMjAyNi4uLlVTRC5IAQAAAN62AQACAAAABDcyMjQBCAAAAAUAAAABMQEAAAALLTE5MDQ4NjA2NTcDAAAAAzE2MAIAAAAFMjUyMjMEAAAAATAHAAAACDMv</t>
  </si>
  <si>
    <t>Ny8yMDI2CAAAAAoxMi8zMS8yMDI1CQAAAAEwUV1p85p83ghF2Kk+onzeCDpDSVEuTllTRTpJQk0uSVFfVE9UQUxfREVCVF9OT05fQ1VSUkVOVC4uMDcvMDMvMjAyNi4uLlVTRC5IAQAAAN62AQACAAAABTU3MzgzAQgAAAAFAAAAATEBAAAACy0xOTA0ODYwNjU3AwAAAAMxNjACAAAABTI1MjI0BAAAAAEwBwAAAAgzLzcvMjAyNggAAAAKMTIvMzEvMjAyNQkAAAABMFFdafOafN4IX4K/PqJ83ggsQ0lRLk5ZU0U6SUJNLklRX05FVF9ERUJULi4wNy8wMy8yMDI2Li4uVVNELkgBAAAA3rYBAAIAAAAFNTAxOTABCAAAAAUAAAABMQEAAAALLTE5MDQ4NjA2NTcDAAAAAzE2MAIAAAAENDM2NAQAAAABMAcAAAAIMy83LzIwMjYIAAAACjEyLzMxLzIwMjUJAAAAATBRXWnzmnzeCDHcsj6ifN4IO0NJUS5OWVNFOklCTS5JUV9NSU5PUklUWV9JTlRFUkVTVF9UT1RBTC4uMDcvMDMvMjAyNi4uLlVTRC5IAQAAAN62AQACAAAAAjkzAQgAAAAFAAAAATEBAAAACy0xOTA0ODYwNjU3AwAAAAMxNjACAAAABDEzMTIEAAAAATAHAAAACDMvNy8yMDI2CAAAAAoxMi8zMS8yMDI1CQAAAAEwUV1p85p83giBebI+onzeCC1DSVEuTllTRTpJQk0uSVFfVE9UQUxfQ0FQLi4wNy8wMy8yMDI2Li4uVVNELkgBAAAA3rYBAAIAAAAFOTczNDgBCAAAAAUAAAABMQEAAAALLTE5MDQ4NjA2NTcDAAAAAzE2MAIAAAAENDE3NQQAAAABMAcAAAAIMy83</t>
  </si>
  <si>
    <t>LzIwMjYIAAAACjEyLzMxLzIwMjUJAAAAATBRXWnzmnzeCFJgvj6ifN4IL0NJUS5OWVNFOklCTS5JUV9XT1JLSU5HX0NBUC4uMDcvMDMvMjAyNi4uLlVTRC5IAQAAAN62AQACAAAABS0xNzE0AQgAAAAFAAAAATEBAAAACy0xOTA0ODYwNjU3AwAAAAMxNjACAAAABDQxNjUEAAAAATAHAAAACDMvNy8yMDI2CAAAAAoxMi8zMS8yMDI1CQAAAAEwUV1p85p83giMtrA+onzeCDNDSVEuTllTRTpJQk0uSVFfTkVUX1dPUktJTkdfQ0FQLi4wNy8wMy8yMDI2Li4uVVNELkgBAAAA3rYBAAIAAAAFLTg5MDcBCAAAAAUAAAABMQEAAAALLTE5MDQ4NjA2NTcDAAAAAzE2MAIAAAAEMTMxMQQAAAABMAcAAAAIMy83LzIwMjYIAAAACjEyLzMxLzIwMjUJAAAAATBRXWnzmnzeCPPDvT6ifN4INENJUS5OWVNFOklCTS5JUV9BTExPV19ET1VCVF9BQ0NULi4wNy8wMy8yMDI2Li4uVVNELkgBAAAA3rYBAAIAAAACOTkBCAAAAAUAAAABMQEAAAALLTE5MDQ4NjA2NTcDAAAAAzE2MAIAAAAEMzAxMgQAAAABMAcAAAAIMy83LzIwMjYIAAAACjEyLzMxLzIwMjUJAAAAATBRXWnzmnzeCIrKrj6ifN4IMUNJUS5OWVNFOklCTS5JUV9FUVVJVFlfTUVUSE9ELi4wNy8wMy8yMDI2Li4uVVNELkgBAAAA3rYBAAIAAAACNjABCAAAAAUAAAABMQEAAAALLTE5MDQ4NjA2NTcDAAAAAzE2MAIAAAAEMzA2MwQAAAABMAcAAAAIMy83LzIwMjYIAAAACjEy</t>
  </si>
  <si>
    <t>LzMxLzIwMjUJAAAAATBRXWnzmnzeCDF8rj6ifN4IL0NJUS5OWVNFOklCTS5JUV9BUl9VTkJJTExFRC4uMDcvMDMvMjAyNi4uLlVTRC5IAQAAAN62AQACAAAAAzQ4MgEIAAAABQAAAAExAQAAAAstMTkwNDg2MDY1NwMAAAADMTYwAgAAAAU0NTQyMAQAAAABMAcAAAAIMy83LzIwMjYIAAAACjEyLzMxLzIwMjUJAAAAATBRXWnzmnzeCOEmvT6ifN4IKUNJUS5OWVNFOklCTS5JUV9MSUZPUi4uMDcvMDMvMjAyNi4uLlVTRC5IAQAAAN62AQADAAAAAABRXWnzmnzeCBaXqj6ifN4IK0NJUS5OWVNFOklCTS5JUV9SQVdfSU5WLi4wNy8wMy8yMDI2Li4uVVNELkgBAAAA3rYBAAMAAAAAAFFdafOafN4I4Sa9PqJ83ggrQ0lRLk5ZU0U6SUJNLklRX1dJUF9JTlYuLjA3LzAzLzIwMjYuLi5VU0QuSAEAAADetgEAAgAAAAM5OTABCAAAAAUAAAABMQEAAAALLTE5MDQ4NjA2NTcDAAAAAzE2MAIAAAAEMzIxOQQAAAABMAcAAAAIMy83LzIwMjYIAAAACjEyLzMxLzIwMjUJAAAAATBRXWnzmnzeCK12vD6ifN4IMENJUS5OWVNFOklCTS5JUV9GSU5JU0hFRF9JTlYuLjA3LzAzLzIwMjYuLi5VU0QuSAEAAADetgEAAgAAAAMyMzABCAAAAAUAAAABMQEAAAALLTE5MDQ4NjA2NTcDAAAAAzE2MAIAAAAEMzA3NQQAAAABMAcAAAAIMy83LzIwMjYIAAAACjEyLzMxLzIwMjUJAAAAATBbhGnzmnzeCJGMsz6ifN4ILUNJUS5OWVNFOklCTS5J</t>
  </si>
  <si>
    <t>UV9PVEhFUl9JTlYuLjA3LzAzLzIwMjYuLi5VU0QuSAEAAADetgEAAwAAAAAAW4Rp85p83giLGLE+onzeCChDSVEuTllTRTpJQk0uSVFfTEFORC4uMDcvMDMvMjAyNi4uLlVTRC5IAQAAAN62AQACAAAAAzE4MgEIAAAABQAAAAExAQAAAAstMTkwNDg2MDY1NwMAAAADMTYwAgAAAAQzMDk4BAAAAAEwBwAAAAgzLzcvMjAyNggAAAAKMTIvMzEvMjAyNQkAAAABMFuEafOafN4IkK67PqJ83ggtQ0lRLk5ZU0U6SUJNLklRX0JVSUxESU5HUy4uMDcvMDMvMjAyNi4uLlVTRC5IAQAAAN62AQACAAAABDQ4MDcBCAAAAAUAAAABMQEAAAALLTE5MDQ4NjA2NTcDAAAAAzE2MAIAAAAEMzAyMwQAAAABMAcAAAAIMy83LzIwMjYIAAAACjEyLzMxLzIwMjUJAAAAATBbhGnzmnzeCIy2sD6ifN4ILUNJUS5OWVNFOklCTS5JUV9NQUNISU5FUlkuLjA3LzAzLzIwMjYuLi5VU0QuSAEAAADetgEAAgAAAAUxMjg4NQEIAAAABQAAAAExAQAAAAstMTkwNDg2MDY1NwMAAAADMTYwAgAAAAQzMTE0BAAAAAEwBwAAAAgzLzcvMjAyNggAAAAKMTIvMzEvMjAyNQkAAAABMFuEafOafN4IuT+vPqJ83ggsQ0lRLk5ZU0U6SUJNLklRX1NPRlRXQVJFLi4wNy8wMy8yMDI2Li4uVVNELkgBAAAA3rYBAAMAAAAAAFuEafOafN4IDZ26PqJ83gg6Q0lRLk5ZU0U6SUJNLklRX05BVFVSQUxfUkVTT1VSQ0VTX0NPU1QuLjA3LzAzLzIwMjYuLi5VU0QuSAEA</t>
  </si>
  <si>
    <t>AADetgEAAwAAAAAAW4Rp85p83gjuVK4+onzeCCdDSVEuTllTRTpJQk0uSVFfQ0lQLi4wNy8wMy8yMDI2Li4uVVNELkgBAAAA3rYBAAMAAAAAAFuEafOafN4I8xK6PqJ83gg5Q0lRLk5ZU0U6SUJNLklRX0xFQVNFSE9MRF9JTVBST1ZFTUVOVC4uMDcvMDMvMjAyNi4uLlVTRC5IAQAAAN62AQADAAAAAABbhGnzmnzeCNpPrT6ifN4ILUNJUS5OWVNFOklCTS5JUV9ESVZFU1RfQ0YuLjA3LzAzLzIwMjYuLi5VU0QuSAEAAADetgEAAgAAAAItMQEIAAAABQAAAAExAQAAAAstMTkwNDg2MDY1NwMAAAADMTYwAgAAAAQyMDc3BAAAAAEwBwAAAAgzLzcvMjAyNggAAAAKMTIvMzEvMjAyNQkAAAABMGkXu/OafN4InE3QPqJ83gg3Q0lRLk5ZU0U6SUJNLklRX1NBTEVfUkVBTF9FU1RBVEVfQ0YuLjA3LzAzLzIwMjYuLi5VU0QuSAEAAADetgEAAwAAAAAADkKX85p83ggg+rg+onzeCDFDSVEuTllTRTpJQk0uSVFfU0FMRV9JTlRBTl9DRi4uMDcvMDMvMjAyNi4uLlVTRC5IAQAAAN62AQACAAAABC02NDcBCAAAAAUAAAABMQEAAAALLTE5MDQ4NjA2NTcDAAAAAzE2MAIAAAAEMjAyOQQAAAABMAcAAAAIMy83LzIwMjYIAAAACjEyLzMxLzIwMjUJAAAAATAOQpfzmnzeCIH/zz6ifN4INkNJUS5OWVNFOklCTS5JUV9JTlZFU1RfU0VDVVJJVFlfQ0YuLjA3LzAzLzIwMjYuLi5VU0QuSAEAAADetgEAAgAAAAQtMzkxAQgAAAAFAAAA</t>
  </si>
  <si>
    <t>ATEBAAAACy0xOTA0ODYwNjU3AwAAAAMxNjACAAAABDIwMjcEAAAAATAHAAAACDMvNy8yMDI2CAAAAAoxMi8zMS8yMDI1CQAAAAEwDkKX85p83gjlXc0+onzeCDNDSVEuTllTRTpJQk0uSVFfSU5WRVNUX0xPQU5TX0NGLi4wNy8wMy8yMDI2Li4uVVNELkgBAAAA3rYBAAMAAAAAAA5Cl/OafN4I1jm6PqJ83gg6Q0lRLk5ZU0U6SUJNLklRX09USEVSX0lOVkVTVF9BQ1RfU1VQUEwuLjA3LzAzLzIwMjYuLi5VU0QuSAEAAADetgEAAgAAAAExAQgAAAAFAAAAATEBAAAACy0xOTA0ODYwNjU3AwAAAAMxNjACAAAABDIwNTEEAAAAATAHAAAACDMvNy8yMDI2CAAAAAoxMi8zMS8yMDI1CQAAAAEwDkKX85p83gi76co+onzeCC9DSVEuTllTRTpJQk0uSVFfQ0FTSF9JTlZFU1QuLjA3LzAzLzIwMjYuLi5VU0QuSAEAAADetgEAAgAAAAYtMTAzMDIBCAAAAAUAAAABMQEAAAALLTE5MDQ4NjA2NTcDAAAAAzE2MAIAAAAEMjAwNQQAAAABMAcAAAAIMy83LzIwMjYIAAAACjEyLzMxLzIwMjUJAAAAATAOQpfzmnzeCK7Cyj6ifN4IMkNJUS5OWVNFOklCTS5JUV9TVF9ERUJUX0lTU1VFRC4uMDcvMDMvMjAyNi4uLlVTRC5IAQAAAN62AQADAAAAAAAOQpfzmnzeCBzRyD6ifN4IMkNJUS5OWVNFOklCTS5JUV9MVF9ERUJUX0lTU1VFRC4uMDcvMDMvMjAyNi4uLlVTRC5IAQAAAN62AQACAAAABDgzOTEBCAAAAAUAAAABMQEAAAALLTE5</t>
  </si>
  <si>
    <t>MDQ4NjA2NTcDAAAAAzE2MAIAAAAEMjAzNAQAAAABMAcAAAAIMy83LzIwMjYIAAAACjEyLzMxLzIwMjUJAAAAATAOQpfzmnzeCCg9uD6ifN4INUNJUS5OWVNFOklCTS5JUV9UT1RBTF9ERUJUX0lTU1VFRC4uMDcvMDMvMjAyNi4uLlVTRC5IAQAAAN62AQACAAAABDgzOTEBCAAAAAUAAAABMQEAAAALLTE5MDQ4NjA2NTcDAAAAAzE2MAIAAAAEMjE2MQQAAAABMAcAAAAIMy83LzIwMjYIAAAACjEyLzMxLzIwMjUJAAAAATAOQpfzmnzeCEpHxz6ifN4IMkNJUS5OWVNFOklCTS5JUV9TVF9ERUJUX1JFUEFJRC4uMDcvMDMvMjAyNi4uLlVTRC5IAQAAAN62AQACAAAAAy0yOQEIAAAABQAAAAExAQAAAAstMTkwNDg2MDY1NwMAAAADMTYwAgAAAAQyMDQ0BAAAAAEwBwAAAAgzLzcvMjAyNggAAAAKMTIvMzEvMjAyNQkAAAABMA5Cl/OafN4IGM/FPqJ83ggyQ0lRLk5ZU0U6SUJNLklRX0xUX0RFQlRfUkVQQUlELi4wNy8wMy8yMDI2Li4uVVNELkgBAAAA3rYBAAIAAAAFLTU0ODkBCAAAAAUAAAABMQEAAAALLTE5MDQ4NjA2NTcDAAAAAzE2MAIAAAAEMjAzNgQAAAABMAcAAAAIMy83LzIwMjYIAAAACjEyLzMxLzIwMjUJAAAAATAOQpfzmnzeCJ7Vuz6ifN4INUNJUS5OWVNFOklCTS5JUV9UT1RBTF9ERUJUX1JFUEFJRC4uMDcvMDMvMjAyNi4uLlVTRC5IAQAAAN62AQACAAAABS01NTE4AQgAAAAFAAAAATEBAAAACy0xOTA0</t>
  </si>
  <si>
    <t>ODYwNjU3AwAAAAMxNjACAAAABDIxNjYEAAAAATAHAAAACDMvNy8yMDI2CAAAAAoxMi8zMS8yMDI1CQAAAAEwDkKX85p83ghrCbc+onzeCDFDSVEuTllTRTpJQk0uSVFfQ09NTU9OX0lTU1VFRC4uMDcvMDMvMjAyNi4uLlVTRC5IAQAAAN62AQACAAAAAzcxMAEIAAAABQAAAAExAQAAAAstMTkwNDg2MDY1NwMAAAADMTYwAgAAAAQyMTY5BAAAAAEwBwAAAAgzLzcvMjAyNggAAAAKMTIvMzEvMjAyNQkAAAABMA5Cl/OafN4Ip6/QPqJ83gguQ0lRLk5ZU0U6SUJNLklRX0NPTU1PTl9SRVAuLjA3LzAzLzIwMjYuLi5VU0QuSAEAAADetgEAAgAAAAUtMTAxOAEIAAAABQAAAAExAQAAAAstMTkwNDg2MDY1NwMAAAADMTYwAgAAAAQyMTY0BAAAAAEwBwAAAAgzLzcvMjAyNggAAAAKMTIvMzEvMjAyNQkAAAABMA5Cl/OafN4IOGLPPqJ83ggvQ0lRLk5ZU0U6SUJNLklRX1BSRUZfSVNTVUVELi4wNy8wMy8yMDI2Li4uVVNELkgBAAAA3rYBAAMAAAAAAGxpl/OafN4IPMS6PqJ83ggsQ0lRLk5ZU0U6SUJNLklRX1BSRUZfUkVQLi4wNy8wMy8yMDI2Li4uVVNELkgBAAAA3rYBAAMAAAAAAGxpl/OafN4Igae2PqJ83ggxQ0lRLk5ZU0U6SUJNLklRX0NPTU1PTl9ESVZfQ0YuLjA3LzAzLzIwMjYuLi5VU0QuSAEAAADetgEAAgAAAAUtNjI1NQEIAAAABQAAAAExAQAAAAstMTkwNDg2MDY1NwMAAAADMTYwAgAAAAQyMDc0BAAAAAEw</t>
  </si>
  <si>
    <t>BwAAAAgzLzcvMjAyNggAAAAKMTIvMzEvMjAyNQkAAAABMGxpl/OafN4I5jrPPqJ83ggvQ0lRLk5ZU0U6SUJNLklRX1BSRUZfRElWX0NGLi4wNy8wMy8yMDI2Li4uVVNELkgBAAAA3rYBAAMAAAAAAGxpl/OafN4IrsLKPqJ83gg2Q0lRLk5ZU0U6SUJNLklRX0NPTU1PTl9QUkVGX0RJVl9DRi4uMDcvMDMvMjAyNi4uLlVTRC5IAQAAAN62AQADAAAAAABsaZfzmnzeCDzEuj6ifN4INUNJUS5OWVNFOklCTS5JUV9UT1RBTF9ESVZfUEFJRF9DRi4uMDcvMDMvMjAyNi4uLlVTRC5IAQAAAN62AQACAAAABS02MjU1AQgAAAAFAAAAATEBAAAACy0xOTA0ODYwNjU3AwAAAAMxNjACAAAABDIwMjIEAAAAATAHAAAACDMvNy8yMDI2CAAAAAoxMi8zMS8yMDI1CQAAAAEwbGmX85p83ggtQrU+onzeCDJDSVEuTllTRTpJQk0uSVFfU1BFQ0lBTF9ESVZfQ0YuLjA3LzAzLzIwMjYuLi5VU0QuSAEAAADetgEAAwAAAAAAbGmX85p83giuwso+onzeCDtDSVEuTllTRTpJQk0uSVFfT1RIRVJfRklOQU5DRV9BQ1RfU1VQUEwuLjA3LzAzLzIwMjYuLi5VU0QuSAEAAADetgEAAgAAAAQtMTM5AQgAAAAFAAAAATEBAAAACy0xOTA0ODYwNjU3AwAAAAMxNjACAAAABDIwNTAEAAAAATAHAAAACDMvNy8yMDI2CAAAAAoxMi8zMS8yMDI1CQAAAAEwbGmX85p83ggc0cg+onzeCC5DSVEuTllTRTpJQk0uSVFfQ0FTSF9GSU5BTi4uMDcvMDMvMjAy</t>
  </si>
  <si>
    <t>Ni4uLlVTRC5IAQAAAN62AQACAAAABS0zODI5AQgAAAAFAAAAATEBAAAACy0xOTA0ODYwNjU3AwAAAAMxNjACAAAABDIwMDQEAAAAATAHAAAACDMvNy8yMDI2CAAAAAoxMi8zMS8yMDI1CQAAAAEwbGmX85p83ggwxbg+onzeCCZDSVEuTllTRTpJQk0uSVFfRlguLjA3LzAzLzIwMjYuLi5VU0QuSAEAAADetgEAAgAAAAM0MTgBCAAAAAUAAAABMQEAAAALLTE5MDQ4NjA2NTcDAAAAAzE2MAIAAAAEMjE0NAQAAAABMAcAAAAIMy83LzIwMjYIAAAACjEyLzMxLzIwMjUJAAAAATBsaZfzmnzeCEpHxz6ifN4IMkNJUS5OWVNFOklCTS5JUV9NSVNDX0FESlVTVF9DRi4uMDcvMDMvMjAyNi4uLlVTRC5IAQAAAN62AQADAAAAAABsaZfzmnzeCGyTxj6ifN4ILkNJUS5OWVNFOklCTS5JUV9ORVRfQ0hBTkdFLi4wNy8wMy8yMDI2Li4uVVNELkgBAAAA3rYBAAIAAAAELTUyMAEIAAAABQAAAAExAQAAAAstMTkwNDg2MDY1NwMAAAADMTYwAgAAAAQyMDkzBAAAAAEwBwAAAAgzLzcvMjAyNggAAAAKMTIvMzEvMjAyNQkAAAABMGxpl/OafN4Id6G+PqJ83gg3Q0lRLk5ZU0U6SUJNLklRX0RBX1NVUFBMX1BBUlRJQUxfQ0YuLjA3LzAzLzIwMjYuLi5VU0QuSAEAAADetgEAAwAAAAAAbGmX85p83ggEFrg+onzeCD1DSVEuTllTRTpJQk0uSVFfR1dfSU5UQU5fQU1PUlRfUEFSVElBTF9DRi4uMDcvMDMvMjAyNi4uLlVTRC5IAQAAAN62</t>
  </si>
  <si>
    <t>AQADAAAAAABsaZfzmnzeCJaHxD6ifN4ILkNJUS5OWVNFOklCTS5JUV9ERVBSRV9TVVBQLi4wNy8wMy8yMDI2Li4uVVNELkgBAAAA3rYBAAMAAAAAAGxpl/OafN4I71rBPqJ83ghBQ0lRLk5ZU0U6SUJNLklRX0RFUFJFQ0lBVElPTl9SRU5UQUxfQVNTRVRTX0NGLi4wNy8wMy8yMDI2Li4uVVNELkgBAAAA3rYBAAMAAAAAAGxpl/OafN4Ij+S/PqJ83ggrQ0lRLk5ZU0U6SUJNLklRX0RFUF9SVUEuLjA3LzAzLzIwMjYuLi5VU0QuSAEAAADetgEAAgAAAAM5MDABCAAAAAUAAAABMQEAAAALLTE5MDQ4NjA2NTcDAAAAAzE2MAIAAAAFNDgzNTcEAAAAATAHAAAACDMvNy8yMDI2CAAAAAoxMi8zMS8yMDI1CQAAAAEwbGmX85p83giunbw+onzeCEBDSVEuTllTRTpJQk0uSVFfREFfU1VQUExfQ0ZfRVhDTF9PUEVSX0xFQVNFUy4uMDcvMDMvMjAyNi4uLlVTRC5IAQAAAN62AQACAAAABDEzODQBCAAAAAUAAAABMQEAAAALLTE5MDQ4NjA2NTcDAAAAAzE2MAIAAAAFNDg5ODMEAAAAATAHAAAACDMvNy8yMDI2CAAAAAoxMi8zMS8yMDI1CQAAAAEwbGmX85p83ggEFrg+onzeCDpDSVEuTllTRTpJQk0uSVFfREFfQ0ZfRVhDTF9PUEVSX0xFQVNFUy4uMDcvMDMvMjAyNi4uLlVTRC5IAQAAAN62AQACAAAABDM1NTABCAAAAAUAAAABMQEAAAALLTE5MDQ4NjA2NTcDAAAAAzE2MAIAAAAFNDg5ODUEAAAAATAHAAAACDMvNy8yMDI2</t>
  </si>
  <si>
    <t>CAAAAAoxMi8zMS8yMDI1CQAAAAEwbGmX85p83ginr9A+onzeCDhDSVEuTllTRTpJQk0uSVFfTkVHQVRJVkVfR1dfQU1PUlRfQ0YuLjA3LzAzLzIwMjYuLi5VU0QuSAEAAADetgEAAwAAAAAAbGmX85p83giPJtA+onzeCDBDSVEuTllTRTpJQk0uSVFfQU1PUlRfRElDX0NGLi4wNy8wMy8yMDI2Li4uVVNELkgBAAAA3rYBAAMAAAAAAGxpl/OafN4IdGu/PqJ83gg8Q0lRLk5ZU0U6SUJNLklRX0FNT1JUX1NPRlRXQVJFX0FTU0VUU19DRi4uMDcvMDMvMjAyNi4uLlVTRC5IAQAAAN62AQACAAAAAzU3MQEIAAAABQAAAAExAQAAAAstMTkwNDg2MDY1NwMAAAADMTYwAgAAAAU0NjAxMQQAAAABMAcAAAAIMy83LzIwMjYIAAAACjEyLzMxLzIwMjUJAAAAATBsaZfzmnzeCDhizz6ifN4IP0NJUS5OWVNFOklCTS5JUV9TQUxFX1BST0NFRURTX1JFTlRBTF9BU1NFVFMuLjA3LzAzLzIwMjYuLi5VU0QuSAEAAADetgEAAwAAAAAAbGmX85p83ggwxbg+onzeCDFDSVEuTllTRTpJQk0uSVFfQ0FTSF9JTlRFUkVTVC4uMDcvMDMvMjAyNi4uLlVTRC5IAQAAAN62AQACAAAABDIwNDIBCAAAAAUAAAABMQEAAAALLTE5MDQ4NjA2NTcDAAAAAzE2MAIAAAAEMzAyOAQAAAABMAcAAAAIMy83LzIwMjYIAAAACjEyLzMxLzIwMjUJAAAAATBsaZfzmnzeCLJttj6ifN4INUNJUS5OWVNFOklCTS5JUV9DQVNIX0lOVEVSRVNUX05FVC4uMDcv</t>
  </si>
  <si>
    <t>MDMvMjAyNi4uLlVTRC5IAQAAAN62AQADAAAAAABsaZfzmnzeCAwjzz6ifN4IOkNJUS5OWVNFOklCTS5JUV9DQVNIX0lOVEVSRVNUX1JFQ0VJVkVELi4wNy8wMy8yMDI2Li4uVVNELkgBAAAA3rYBAAMAAAAAAGxpl/OafN4IFfrNPqJ83gg2Q0lRLk5ZU0U6SUJNLklRX0NBU0hfSU5URVJFU1RfT1BFUi4uMDcvMDMvMjAyNi4uLlVTRC5IAQAAAN62AQADAAAAAABsaZfzmnzeCOVdzT6ifN4IOENJUS5OWVNFOklCTS5JUV9DQVNIX0lOVEVSRVNUX0lOVkVTVC4uMDcvMDMvMjAyNi4uLlVTRC5IAQAAAN62AQADAAAAAABsaZfzmnzeCK6dvD6ifN4IN0NJUS5OWVNFOklCTS5JUV9DQVNIX0lOVEVSRVNUX0ZJTkFOLi4wNy8wMy8yMDI2Li4uVVNELkgBAAAA3rYBAAMAAAAAAGxpl/OafN4IBBa4PqJ83gguQ0lRLk5ZU0U6SUJNLklRX0NBU0hfVEFYRVMuLjA3LzAzLzIwMjYuLi5VU0QuSAEAAADetgEAAgAAAAQxOTQ4AQgAAAAFAAAAATEBAAAACy0xOTA0ODYwNjU3AwAAAAMxNjACAAAABDMwNTMEAAAAATAHAAAACDMvNy8yMDI2CAAAAAoxMi8zMS8yMDI1CQAAAAEwbGmX85p83giybbY+onzeCDNDSVEuTllTRTpJQk0uSVFfQ0FTSF9UQVhFU19PUEVSLi4wNy8wMy8yMDI2Li4uVVNELkgBAAAA3rYBAAMAAAAAAGxpl/OafN4IJQ/MPqJ83gg1Q0lRLk5ZU0U6SUJNLklRX0NBU0hfVEFYRVNfSU5WRVNULi4wNy8wMy8y</t>
  </si>
  <si>
    <t>MDI2Li4uVVNELkgBAAAA3rYBAAMAAAAAAGxpl/OafN4Iwqm/PqJ83gg0Q0lRLk5ZU0U6SUJNLklRX0NBU0hfVEFYRVNfRklOQU4uLjA3LzAzLzIwMjYuLi5VU0QuSAEAAADetgEAAwAAAAAAbGmX85p83giuwso+onzeCDhDSVEuTllTRTpJQk0uSVFfQ0hBTkdFX0RFRl9UQVhfVE9UQUwuLjA3LzAzLzIwMjYuLi5VU0QuSAEAAADetgEAAgAAAAQtOTU3AQgAAAAFAAAAATEBAAAACy0xOTA0ODYwNjU3AwAAAAMxNjACAAAABTMwOTI0BAAAAAEwBwAAAAgzLzcvMjAyNggAAAAKMTIvMzEvMjAyNQkAAAABMGxpl/OafN4IntW7PqJ83gg+Q0lRLk5ZU0U6SUJNLklRX0NIQU5HRV9ORVRfV09SS0lOR19DQVBJVEFMLi4wNy8wMy8yMDI2Li4uVVNELkgBAAAA3rYBAAIAAAAFLTE1MTMBCAAAAAUAAAABMQEAAAALLTE5MDQ4NjA2NTcDAAAAAzE2MAIAAAAENDQyMQQAAAABMAcAAAAIMy83LzIwMjYIAAAACjEyLzMxLzIwMjUJAAAAATBsaZfzmnzeCDDFuD6ifN4IL0NJUS5OWVNFOklCTS5JUV9MRVZFUkVEX0ZDRi4uMDcvMDMvMjAyNi4uLlVTRC5IAQAAAN62AQACAAAACTEzMTU2LjYyNQEIAAAABQAAAAExAQAAAAstMTkwNDg2MDY1NwMAAAADMTYwAgAAAAQ0NDIyBAAAAAEwBwAAAAgzLzcvMjAyNggAAAAKMTIvMzEvMjAyNQkAAAABMGxpl/OafN4IGgC1PqJ83ggxQ0lRLk5ZU0U6SUJNLklRX1VOTEVWRVJFRF9GQ0Yu</t>
  </si>
  <si>
    <t>LjA3LzAzLzIwMjYuLi5VU0QuSAEAAADetgEAAgAAAAUxNDM2NgEIAAAABQAAAAExAQAAAAstMTkwNDg2MDY1NwMAAAADMTYwAgAAAAQ0NDIzBAAAAAEwBwAAAAgzLzcvMjAyNggAAAAKMTIvMzEvMjAyNQkAAAABMGxpl/OafN4IVZvKPqJ83ggsQ0lRLk5ZU0U6SUJNLklRX0NGX1NIQVJFLi4wNy8wMy8yMDI2Li4uVVNELkgBAAAA3rYBAAIAAAAJMTIuMjg2ODk3AQgAAAAFAAAAATEBAAAACy0xOTA0ODYwNjU3AwAAAAMxNjACAAAABTQzOTIzBAAAAAEwBwAAAAgzLzcvMjAyNggAAAAKMTIvMzEvMjAyNQkAAAABMDykl/OafN4IdGu/PqJ83ggzQ0lRLk5ZU0U6SUJNLklRX05FVF9ERUJUX0lTU1VFRC4uMDcvMDMvMjAyNi4uLlVTRC5IAQAAAN62AQACAAAABDI4NzMBCAAAAAUAAAABMQEAAAALLTE5MDQ4NjA2NTcDAAAAAzE2MAIAAAAEMjAwMwQAAAABMAcAAAAIMy83LzIwMjYIAAAACjEyLzMxLzIwMjUJAAAAATA8pJfzmnzeCLFryj6ifN4IL0NJUS5OWVNFOklCTS5JUV9NQUlOVF9DQVBFWC4uMDcvMDMvMjAyNi4uLlVTRC5IAQAAAN62AQADAAAAAAA8pJfzmnzeCA2duj6ifN4IMENJUS5OWVNFOklCTS5JUV9ET19JTlZFU1RfQ0YuLjA3LzAzLzIwMjYuLi5VU0QuSAEAAADetgEAAwAAAAAAPKSX85p83giybbY+onzeCDFDSVEuTllTRTpJQk0uSVFfRE9fRklOQU5DRV9DRi4uMDcvMDMvMjAyNi4uLlVTRC5I</t>
  </si>
  <si>
    <t>AQAAAN62AQADAAAAAAA8pJfzmnzeCBzRyD6ifN4IPENJUS5OWVNFOklCTS5JUV9PUEVSQVRJTkdfTEVBU0VfUEFZTUVOVFMuLjA3LzAzLzIwMjYuLi5VU0QuSAEAAADetgEAAwAAAAAAPKSX85p83ghKR8c+onzeCD9DSVEuTllTRTpJQk0uSVFfT1BFUkFUSU5HX0xFQVNFX0xJQUJJTElUSUVTLi4wNy8wMy8yMDI2Li4uVVNELkgBAAAA3rYBAAMAAAAAADykl/OafN4IUIe+PqJ83ghHQ0lRLk5ZU0U6SUJNLklRX09QRVJBVElOR19MRUFTRV9MSUFCSUxJVElFU19OT05DQVNILi4wNy8wMy8yMDI2Li4uVVNELkgBAAAA3rYBAAMAAAAAADykl/OafN4IbJPGPqJ83ghFQ0lRLk5ZU0U6SUJNLklRX0xPTkdfVEVSTV9ERUJUX1JFUEFJRF9FWENMX0xFQVNFUy4uMDcvMDMvMjAyNi4uLlVTRC5IAQAAAN62AQACAAAABS01NDg5AQgAAAAFAAAAATEBAAAACy0xOTA0ODYwNjU3AwAAAAMxNjACAAAABTQ4OTg0BAAAAAEwBwAAAAgzLzcvMjAyNggAAAAKMTIvMzEvMjAyNQkAAAABMDykl/OafN4IDZ26PqJ83ghBQ0lRLk5ZU0U6SUJNLklRX1RPVEFMX0RFQlRfUkVQQUlEX0VYQ0xfTEVBU0VTLi4wNy8wMy8yMDI2Li4uVVNELkgBAAAA3rYBAAIAAAAFLTU1MTgBCAAAAAUAAAABMQEAAAALLTE5MDQ4NjA2NTcDAAAAAzE2MAIAAAAFNDg5ODYEAAAAATAHAAAACDMvNy8yMDI2CAAAAAoxMi8zMS8yMDI1CQAAAAEwPKSX85p8</t>
  </si>
  <si>
    <t>3ggEFrg+onzeCDdDSVEuTllTRTpJQk0uSVFfR0FJTl9CQVJHQUlOX0FDUV9DRi4uMDcvMDMvMjAyNi4uLlVTRC5IAQAAAN62AQADAAAAAAA8pJfzmnzeCPPktT6ifN4ILkNJUS5OWVNFOklCTS5JUV9DQVNIX0VRVUlWLi4wNy8wMy8yMDI2Li4uVVNELkgBAAAA3rYBAAIAAAAFMTM1ODcBCAAAAAUAAAABMQEAAAALLTE5MDQ4NjA2NTcDAAAAAzE2MAIAAAAEMTA5NgQAAAABMAcAAAAIMy83LzIwMjYIAAAACjEyLzMxLzIwMjUJAAAAATA8pJfzmnzeCJ7Vuz6ifN4ILUNJUS5OWVNFOklCTS5JUV9TVF9JTlZFU1QuLjA3LzAzLzIwMjYuLi5VU0QuSAEAAADetgEAAgAAAAM4MzABCAAAAAUAAAABMQEAAAALLTE5MDQ4NjA2NTcDAAAAAzE2MAIAAAAEMTA2OQQAAAABMAcAAAAIMy83LzIwMjYIAAAACjEyLzMxLzIwMjUJAAAAATA8pJfzmnzeCPMSuj6ifN4IMkNJUS5OWVNFOklCTS5JUV9UUkFESU5HX0FTU0VUUy4uMDcvMDMvMjAyNi4uLlVTRC5IAQAAAN62AQADAAAAAAA8pJfzmnzeCGHitj6ifN4IMkNJUS5OWVNFOklCTS5JUV9DQVNIX1NUX0lOVkVTVC4uMDcvMDMvMjAyNi4uLlVTRC5IAQAAAN62AQACAAAABTE0NDE3AQgAAAAFAAAAATEBAAAACy0xOTA0ODYwNjU3AwAAAAMxNjACAAAABDEwMDIEAAAAATAHAAAACDMvNy8yMDI2CAAAAAoxMi8zMS8yMDI1CQAAAAEwPKSX85p83ghLcbU+onzeCCZDSVEuTllT</t>
  </si>
  <si>
    <t>RTpJQk0uSVFfQVIuLjA3LzAzLzIwMjYuLi5VU0QuSAEAAADetgEAAgAAAAQ4NTk0AQgAAAAFAAAAATEBAAAACy0xOTA0ODYwNjU3AwAAAAMxNjACAAAABDEwMjEEAAAAATAHAAAACDMvNy8yMDI2CAAAAAoxMi8zMS8yMDI1CQAAAAEwPKSX85p83gjvWsE+onzeCDBDSVEuTllTRTpJQk0uSVFfT1RIRVJfUkVDRUlWLi4wNy8wMy8yMDI2Li4uVVNELkgBAAAA3rYBAAIAAAAEMTA1MgEIAAAABQAAAAExAQAAAAstMTkwNDg2MDY1NwMAAAADMTYwAgAAAAQxMjA2BAAAAAEwBwAAAAgzLzcvMjAyNggAAAAKMTIvMzEvMjAyNQkAAAABMDykl/OafN4Iwqm/PqJ83ggyQ0lRLk5ZU0U6SUJNLklRX1NUX05PVEVfUkVDRUlWLi4wNy8wMy8yMDI2Li4uVVNELkgBAAAA3rYBAAMAAAAAADykl/OafN4IX4K/PqJ83ggwQ0lRLk5ZU0U6SUJNLklRX1RPVEFMX1JFQ0VJVi4uMDcvMDMvMjAyNi4uLlVTRC5IAQAAAN62AQACAAAABDk2NDYBCAAAAAUAAAABMQEAAAALLTE5MDQ4NjA2NTcDAAAAAzE2MAIAAAAEMTAwMQQAAAABMAcAAAAIMy83LzIwMjYIAAAACjEyLzMxLzIwMjUJAAAAATA8pJfzmnzeCPPDvT6ifN4ILUNJUS5OWVNFOklCTS5JUV9JTlZFTlRPUlkuLjA3LzAzLzIwMjYuLi5VU0QuSAEAAADetgEAAgAAAAQxMjIwAQgAAAAFAAAAATEBAAAACy0xOTA0ODYwNjU3AwAAAAMxNjACAAAABDEwNDMEAAAAATAHAAAACDMv</t>
  </si>
  <si>
    <t>Ny8yMDI2CAAAAAoxMi8zMS8yMDI1CQAAAAEwPKSX85p83gjhJr0+onzeCC9DSVEuTllTRTpJQk0uSVFfUFJFUEFJRF9FWFAuLjA3LzAzLzIwMjYuLi5VU0QuSAEAAADetgEAAgAAAAQxODE2AQgAAAAFAAAAATEBAAAACy0xOTA0ODYwNjU3AwAAAAMxNjACAAAABDEyMTIEAAAAATAHAAAACDMvNy8yMDI2CAAAAAoxMi8zMS8yMDI1CQAAAAEwPKSX85p83gjzEro+onzeCDlDSVEuTllTRTpJQk0uSVFfRklOX0RJVl9MT0FOU19DVVJSRU5ULi4wNy8wMy8yMDI2Li4uVVNELkgBAAAA3rYBAAIAAAAENzM0NAEIAAAABQAAAAExAQAAAAstMTkwNDg2MDY1NwMAAAADMTYwAgAAAAQxMDMyBAAAAAEwBwAAAAgzLzcvMjAyNggAAAAKMTIvMzEvMjAyNQkAAAABMDykl/OafN4IMMW4PqJ83gg6Q0lRLk5ZU0U6SUJNLklRX0ZJTl9ESVZfQVNTRVRTX0NVUlJFTlQuLjA3LzAzLzIwMjYuLi5VU0QuSAEAAADetgEAAgAAAAQxMTMxAQgAAAAFAAAAATEBAAAACy0xOTA0ODYwNjU3AwAAAAMxNjACAAAABDEwMjkEAAAAATAHAAAACDMvNy8yMDI2CAAAAAoxMi8zMS8yMDI1CQAAAAEwPKSX85p83giybbY+onzeCDJDSVEuTllTRTpJQk0uSVFfTE9BTlNfRk9SX1NBTEUuLjA3LzAzLzIwMjYuLi5VU0QuSAEAAADetgEAAwAAAAAAPKSX85p83ggaALU+onzeCDpDSVEuTllTRTpJQk0uSVFfREVGX1RBWF9BU1NFVFNfQ1VSUkVOVC4u</t>
  </si>
  <si>
    <t>MDcvMDMvMjAyNi4uLlVTRC5IAQAAAN62AQADAAAAAAA8pJfzmnzeCMZtwD6ifN4IM0NJUS5OWVNFOklCTS5JUV9SRVNUUklDVEVEX0NBU0guLjA3LzAzLzIwMjYuLi5VU0QuSAEAAADetgEAAgAAAAI1NAEIAAAABQAAAAExAQAAAAstMTkwNDg2MDY1NwMAAAADMTYwAgAAAAQxMTA0BAAAAAEwBwAAAAgzLzcvMjAyNggAAAAKMTIvMzEvMjAyNQkAAAABMDykl/OafN4Iwqm/PqJ83ggyQ0lRLk5ZU0U6SUJNLklRX09USEVSX0NBX1NVUFBMLi4wNy8wMy8yMDI2Li4uVVNELkgBAAAA3rYBAAIAAAAEMTMxNgEIAAAABQAAAAExAQAAAAstMTkwNDg2MDY1NwMAAAADMTYwAgAAAAQxMDU1BAAAAAEwBwAAAAgzLzcvMjAyNggAAAAKMTIvMzEvMjAyNQkAAAABMDykl/OafN4IX4K/PqJ83ggsQ0lRLk5ZU0U6SUJNLklRX1RPVEFMX0NBLi4wNy8wMy8yMDI2Li4uVVNELkgBAAAA3rYBAAIAAAAFMzY5NDQBCAAAAAUAAAABMQEAAAALLTE5MDQ4NjA2NTcDAAAAAzE2MAIAAAAEMTAwOAQAAAABMAcAAAAIMy83LzIwMjYIAAAACjEyLzMxLzIwMjUJAAAAATA8pJfzmnzeCFCHvj6ifN4IKENJUS5OWVNFOklCTS5JUV9HUFBFLi4wNy8wMy8yMDI2Li4uVVNELkgBAAAA3rYBAAIAAAAFMjEwMDMBCAAAAAUAAAABMQEAAAALLTE5MDQ4NjA2NTcDAAAAAzE2MAIAAAAEMTE2OQQAAAABMAcAAAAIMy83LzIwMjYIAAAACjEyLzMxLzIw</t>
  </si>
  <si>
    <t>MjUJAAAAATA8pJfzmnzeCPPDvT6ifN4IJkNJUS5OWVNFOklCTS5JUV9BRC4uMDcvMDMvMjAyNi4uLlVTRC5IAQAAAN62AQACAAAABi0xMTk3NQEIAAAABQAAAAExAQAAAAstMTkwNDg2MDY1NwMAAAADMTYwAgAAAAQxMDc1BAAAAAEwBwAAAAgzLzcvMjAyNggAAAAKMTIvMzEvMjAyNQkAAAABMDykl/OafN4I4Sa9PqJ83ggoQ0lRLk5ZU0U6SUJNLklRX05QUEUuLjA3LzAzLzIwMjYuLi5VU0QuSAEAAADetgEAAgAAAAQ5MDI4AQgAAAAFAAAAATEBAAAACy0xOTA0ODYwNjU3AwAAAAMxNjACAAAABDEwMDQEAAAAATAHAAAACDMvNy8yMDI2CAAAAAoxMi8zMS8yMDI1CQAAAAEwPKSX85p83gie1bs+onzeCC1DSVEuTllTRTpJQk0uSVFfTFRfSU5WRVNULi4wNy8wMy8yMDI2Li4uVVNELkgBAAAA3rYBAAIAAAAEMTc1MQEIAAAABQAAAAExAQAAAAstMTkwNDg2MDY1NwMAAAADMTYwAgAAAAQxMDU0BAAAAAEwBwAAAAgzLzcvMjAyNggAAAAKMTIvMzEvMjAyNQkAAAABMDykl/OafN4I8xK6PqJ83ggmQ0lRLk5ZU0U6SUJNLklRX0dXLi4wNy8wMy8yMDI2Li4uVVNELkgBAAAA3rYBAAIAAAAFNjc3MTcBCAAAAAUAAAABMQEAAAALLTE5MDQ4NjA2NTcDAAAAAzE2MAIAAAAEMTE3MQQAAAABMAcAAAAIMy83LzIwMjYIAAAACjEyLzMxLzIwMjUJAAAAATA8pJfzmnzeCAQWuD6ifN4IL0NJUS5OWVNFOklCTS5JUV9PVEhF</t>
  </si>
  <si>
    <t>Ul9JTlRBTi4uMDcvMDMvMjAyNi4uLlVTRC5IAQAAAN62AQACAAAABTExMzkxAQgAAAAFAAAAATEBAAAACy0xOTA0ODYwNjU3AwAAAAMxNjACAAAABDEwNDAEAAAAATAHAAAACDMvNy8yMDI2CAAAAAoxMi8zMS8yMDI1CQAAAAEwPKSX85p83giybbY+onzeCDRDSVEuTllTRTpJQk0uSVFfRklOX0RJVl9MT0FOU19MVC4uMDcvMDMvMjAyNi4uLlVTRC5IAQAAAN62AQACAAAABDc3MDgBCAAAAAUAAAABMQEAAAALLTE5MDQ4NjA2NTcDAAAAAzE2MAIAAAAEMTAzMwQAAAABMAcAAAAIMy83LzIwMjYIAAAACjEyLzMxLzIwMjUJAAAAATA8pJfzmnzeCPPktT6ifN4INUNJUS5OWVNFOklCTS5JUV9GSU5fRElWX0FTU0VUU19MVC4uMDcvMDMvMjAyNi4uLlVTRC5IAQAAAN62AQADAAAAAAA8pJfzmnzeCEtxtT6ifN4IKUNJUS5OWVNFOklCTS5JUV9BUl9MVC4uMDcvMDMvMjAyNi4uLlVTRC5IAQAAAN62AQADAAAAAAA8pJfzmnzeCPGKtD6ifN4IM0NJUS5OWVNFOklCTS5JUV9MT0FOU19SRUNFSVZfTFQuLjA3LzAzLzIwMjYuLi5VU0QuSAEAAADetgEAAwAAAAAAPKSX85p83giP5L8+onzeCDVDSVEuTllTRTpJQk0uSVFfREVGX1RBWF9BU1NFVFNfTFQuLjA3LzAzLzIwMjYuLi5VU0QuSAEAAADetgEAAgAAAAQ4NjEwAQgAAAAFAAAAATEBAAAACy0xOTA0ODYwNjU3AwAAAAMxNjACAAAABDEwMjYEAAAAATAHAAAACDMv</t>
  </si>
  <si>
    <t>Ny8yMDI2CAAAAAoxMi8zMS8yMDI1CQAAAAEwAN6X85p83gjCqb8+onzeCCxDSVEuTllTRTpJQk0uSVFfRElMVVRfTkkuLjA3LzAzLzIwMjYuLi5VU0QuSAEAAADetgEAAgAAAAsxMDU2OC4yNDIwNAEIAAAABQAAAAExAQAAAAstMTkwNDg2MDY1NwMAAAADMTYwAgAAAAQzNTIyBAAAAAEwBwAAAAgzLzcvMjAyNggAAAAKMTIvMzEvMjAyNQkAAAABMG17/POafN4I6oTNPqJ83gg4Q0lRLk5ZU0U6SUJNLklRX0NBUElUQUxJWkVEX0lOVEVSRVNULi4wNy8wMy8yMDI2Li4uVVNELkgBAAAA3rYBAAIAAAABNAEIAAAABQAAAAExAQAAAAstMTkwNDg2MDY1NwMAAAADMTYwAgAAAAQzMDMyBAAAAAEwBwAAAAgzLzcvMjAyNggAAAAKMTIvMzEvMjAyNQkAAAABMCGhuvOafN4IEorJPqJ83ggvQ0lRLk5ZU0U6SUJNLklRX0lOVF9FWFBfTFRELi4wNy8wMy8yMDI2Li4uVVNELkgBAAAA3rYBAAMAAAAAACGhuvOafN4ItdbQPqJ83ghFQ0lRLk5ZU0U6SUJNLklRX0lOVEVSRVNUX0VYUF9MRUFTRV9MSUFCSUxJVFlfREVCVC4uMDcvMDMvMjAyNi4uLlVTRC5IAQAAAN62AQADAAAAAAAhobrzmnzeCIH/zz6ifN4INENJUS5OWVNFOklCTS5JUV9JTlRfRVhQX0lOQ0xfQ0FQLi4wNy8wMy8yMDI2Li4uVVNELkgBAAAA3rYBAAIAAAAEMTkzOQEIAAAABQAAAAExAQAAAAstMTkwNDg2MDY1NwMAAAADMTYwAgAAAAUyMTg2MQQAAAAB</t>
  </si>
  <si>
    <t>MAcAAAAIMy83LzIwMjYIAAAACjEyLzMxLzIwMjUJAAAAATAhobrzmnzeCNs0zj6ifN4IN0NJUS5OWVNFOklCTS5JUV9OT05DQVNIX1BFTlNJT05fRVhQLi4wNy8wMy8yMDI2Li4uVVNELkgBAAAA3rYBAAIAAAADLTQ5AQgAAAAFAAAAATEBAAAACy0xOTA0ODYwNjU3AwAAAAMxNjACAAAABTIxNjc4BAAAAAEwBwAAAAgzLzcvMjAyNggAAAAKMTIvMzEvMjAyNQkAAAABMCGhuvOafN4IEorJPqJ83ggtQ0lRLk5ZU0U6SUJNLklRX0RBX0VCSVREQS4uMDcvMDMvMjAyNi4uLlVTRC5IAQAAAN62AQACAAAABDM1NTABCAAAAAUAAAABMQEAAAALLTE5MDQ4NjA2NTcDAAAAAzE2MAIAAAAEMjIwNgQAAAABMAcAAAAIMy83LzIwMjYIAAAACjEyLzMxLzIwMjUJAAAAATAhobrzmnzeCFYKxj6ifN4INkNJUS5OWVNFOklCTS5JUV9ESVNUUklCVVRBQkxFX0NBU0guLjA3LzAzLzIwMjYuLi5VU0QuSAEAAADetgEAAwAAAAAAIaG685p83gi11tA+onzeCENDSVEuTllTRTpJQk0uSVFfRElTVFJJQlVUQUJMRV9DQVNIX1NUQU5EQVJESVpFRC4uMDcvMDMvMjAyNi4uLlVTRC5IAQAAAN62AQADAAAAAAAhobrzmnzeCOqEzT6ifN4IOkNJUS5OWVNFOklCTS5JUV9BTk5VX0RJU1RSSUJVVElPTl9VTklULi4wNy8wMy8yMDI2Li4uVVNELkgBAAAA3rYBAAMAAAAAACGhuvOafN4ItdbQPqJ83gguQ0lRLk5ZU0U6SUJNLklRX0NPTU1P</t>
  </si>
  <si>
    <t>Tl9ESVYuLjA3LzAzLzIwMjYuLi5VU0QuSAEAAADetgEAAgAAAAQ2MjU1ACGhuvOafN4I6oTNPqJ83ggnQ0lRLk5ZU0U6SUJNLklRX0RJQy4uMDcvMDMvMjAyNi4uLlVTRC5IAQAAAN62AQADAAAAAAAhobrzmnzeCLXW0D6ifN4IL0NJUS5OWVNFOklCTS5JUV9BRFZFUlRJU0lORy4uMDcvMDMvMjAyNi4uLlVTRC5IAQAAAN62AQACAAAABDExMjkBCAAAAAUAAAABMQEAAAALLTE5MDQ4NjA2NTcDAAAAAzE2MAIAAAAEMzAxMwQAAAABMAcAAAAIMy83LzIwMjYIAAAACjEyLzMxLzIwMjUJAAAAATAhobrzmnzeCLXW0D6ifN4ILUNJUS5OWVNFOklCTS5JUV9NQVJLRVRJTkcuLjA3LzAzLzIwMjYuLi5VU0QuSAEAAADetgEAAwAAAAAAIaG685p83giB/88+onzeCDNDSVEuTllTRTpJQk0uSVFfU0FMRVNfTUFSS0VUSU5HLi4wNy8wMy8yMDI2Li4uVVNELkgBAAAA3rYBAAIAAAAEMTEyOQEIAAAABQAAAAExAQAAAAstMTkwNDg2MDY1NwMAAAADMTYwAgAAAAUyMTU2MQQAAAABMAcAAAAIMy83LzIwMjYIAAAACjEyLzMxLzIwMjUJAAAAATAhobrzmnzeCA2dzz6ifN4IKkNJUS5OWVNFOklCTS5JUV9HQV9FWFAuLjA3LzAzLzIwMjYuLi5VU0QuSAEAAADetgEAAwAAAAAAIaG685p83giUOsg+onzeCC1DSVEuTllTRTpJQk0uSVFfUkRfRVhQX0ZOLi4wNy8wMy8yMDI2Li4uVVNELkgBAAAA3rYBAAIAAAAEODMxMgEIAAAA</t>
  </si>
  <si>
    <t>BQAAAAExAQAAAAstMTkwNDg2MDY1NwMAAAADMTYwAgAAAAQzMTY4BAAAAAEwBwAAAAgzLzcvMjAyNggAAAAKMTIvMzEvMjAyNQkAAAABMCGhuvOafN4IEorJPqJ83gg1Q0lRLk5ZU0U6SUJNLklRX05FVF9SRU5UQUxfRVhQX0ZOLi4wNy8wMy8yMDI2Li4uVVNELkgBAAAA3rYBAAIAAAAEMTMwOAEIAAAABQAAAAExAQAAAAstMTkwNDg2MDY1NwMAAAADMTYwAgAAAAQzMTcwBAAAAAEwBwAAAAgzLzcvMjAyNggAAAAKMTIvMzEvMjAyNQkAAAABMCGhuvOafN4IdvbFPqJ83ggyQ0lRLk5ZU0U6SUJNLklRX05FVF9SRU5UQUxfRVhQLi4wNy8wMy8yMDI2Li4uVVNELkgBAAAA3rYBAAMAAAAAACGhuvOafN4ItdbQPqJ83gg5Q0lRLk5ZU0U6SUJNLklRX05FVF9SRU5UQUxfRVhQX1NVUFBMRS4uMDcvMDMvMjAyNi4uLlVTRC5IAQAAAN62AQACAAAABDEzMDgBCAAAAAUAAAABMQEAAAALLTE5MDQ4NjA2NTcDAAAAAzE2MAIAAAAFMjQyNjMEAAAAATAHAAAACDMvNy8yMDI2CAAAAAoxMi8zMS8yMDI1CQAAAAEwIaG685p83giB/88+onzeCDVDSVEuTllTRTpJQk0uSVFfQ09OVElOR0VOVF9SRU5UQUwuLjA3LzAzLzIwMjYuLi5VU0QuSAEAAADetgEAAgAAAAMzMDAAIaG685p83giCMcY+onzeCDJDSVEuTllTRTpJQk0uSVFfTUlOSU1VTV9SRU5UQUwuLjA3LzAzLzIwMjYuLi5VU0QuSAEAAADetgEAAwAAAAAAIaG685p8</t>
  </si>
  <si>
    <t>3giuwso+onzeCDBDSVEuTllTRTpJQk0uSVFfT1RIRVJfUkVOVEFMLi4wNy8wMy8yMDI2Li4uVVNELkgBAAAA3rYBAAMAAAAAACGhuvOafN4IDYLHPqJ83ggxQ0lRLk5ZU0U6SUJNLklRX0FJUkNSQUZUX1JFTlQuLjA3LzAzLzIwMjYuLi5VU0QuSAEAAADetgEAAwAAAAAAIaG685p83gieJcQ+onzeCD5DSVEuTllTRTpJQk0uSVFfREVQUkVDSUFUSU9OX1JFTlRBTF9BU1NFVFMuLjA3LzAzLzIwMjYuLi5VU0QuSAEAAADetgEAAwAAAAAAIaG685p83gi11tA+onzeCDtDSVEuTllTRTpJQk0uSVFfRVhQTE9SRV9EUklMTF9FWFBfVE9UQUwuLjA3LzAzLzIwMjYuLi5VU0QuSAEAAADetgEAAwAAAAAAIaG685p83gjbNM4+onzeCDBDSVEuTllTRTpJQk0uSVFfTUFJTlRfUkVQQUlSLi4wNy8wMy8yMDI2Li4uVVNELkgBAAAA3rYBAAMAAAAAACGhuvOafN4I5V3NPqJ83gg8Q0lRLk5ZU0U6SUJNLklRX0lNUFVUX09QRVJfTEVBU0VfSU5UX0VYUC4uMDcvMDMvMjAyNi4uLlVTRC5IAQAAAN62AQACAAAACjMyOS44OTg1MjgBCAAAAAUAAAABMQEAAAALLTE5MDQ4NjA2NTcDAAAAAzE2MAIAAAAFMjE2NzIEAAAAATAHAAAACDMvNy8yMDI2CAAAAAoxMi8zMS8yMDI1CQAAAAEwIaG685p83giuwso+onzeCDlDSVEuTllTRTpJQk0uSVFfSU1QVVRfT1BFUl9MRUFTRV9ERVBSLi4wNy8wMy8yMDI2Li4uVVNELkgBAAAA3rYB</t>
  </si>
  <si>
    <t>AAIAAAAKOTc4LjEwMTQ3MgEIAAAABQAAAAExAQAAAAstMTkwNDg2MDY1NwMAAAADMTYwAgAAAAUyMTY3MwQAAAABMAcAAAAIMy83LzIwMjYIAAAACjEyLzMxLzIwMjUJAAAAATAhobrzmnzeCA2Cxz6ifN4IO0NJUS5OWVNFOklCTS5JUV9TQUxBUklFU19PVEhFUl9CRU5FRklUUy4uMDcvMDMvMjAyNi4uLlVTRC5IAQAAAN62AQADAAAAAAAhobrzmnzeCGyTxj6ifN4INkNJUS5OWVNFOklCTS5JUV9SRVNUUlVDVFVSRV9TVVBQTEUuLjA3LzAzLzIwMjYuLi5VU0QuSAEAAADetgEAAwAAAAAAIaG685p83gjGbcA+onzeCDFDSVEuTllTRTpJQk0uSVFfTUVSR0VSX1NVUFBMRS4uMDcvMDMvMjAyNi4uLlVTRC5IAQAAAN62AQADAAAAAAAhobrzmnzeCLXW0D6ifN4IOENJUS5OWVNFOklCTS5JUV9JTVBBSVJNRU5UX0dXX1NVUFBMRS4uMDcvMDMvMjAyNi4uLlVTRC5IAQAAAN62AQADAAAAAAA/3LrzmnzeCIH/zz6ifN4IOkNJUS5OWVNFOklCTS5JUV9BU1NFVF9XUklURURPV05fU1VQUExFLi4wNy8wMy8yMDI2Li4uVVNELkgBAAAA3rYBAAMAAAAAAD/cuvOafN4I8yLMPqJ83ggvQ0lRLk5ZU0U6SUJNLklRX0lQUkRfU1VQUExFLi4wNy8wMy8yMDI2Li4uVVNELkgBAAAA3rYBAAMAAAAAAD/cuvOafN4Iu+nKPqJ83gg0Q0lRLk5ZU0U6SUJNLklRX0dBSU5fQkFSR0FJTl9BQ1EuLjA3LzAzLzIwMjYuLi5VU0QuSAEA</t>
  </si>
  <si>
    <t>AADetgEAAwAAAAAAP9y685p83ggh5cg+onzeCDtDSVEuTllTRTpJQk0uSVFfR0FJTl9CQVJHQUlOX0FDUV9TVVBQTEUuLjA3LzAzLzIwMjYuLi5VU0QuSAEAAADetgEAAwAAAAAAP9y685p83giLWMY+onzeCDVDSVEuTllTRTpJQk0uSVFfSU5TX1NFVFRMRV9TVVBQTEUuLjA3LzAzLzIwMjYuLi5VU0QuSAEAAADetgEAAwAAAAAAP9y685p83ginr9A+onzeCDdDSVEuTllTRTpJQk0uSVFfTEVHQUxfU0VUVExFX1NVUFBMRS4uMDcvMDMvMjAyNi4uLlVTRC5IAQAAAN62AQADAAAAAAA/3LrzmnzeCJxN0D6ifN4IOENJUS5OWVNFOklCTS5JUV9PVEhFUl9VTlVTVUFMX1NVUFBMRS4uMDcvMDMvMjAyNi4uLlVTRC5IAQAAAN62AQADAAAAAAA/3LrzmnzeCIH/zz6ifN4IOENJUS5OWVNFOklCTS5JUV9UT1RBTF9VTlVTVUFMX1NVUFBMRS4uMDcvMDMvMjAyNi4uLlVTRC5IAQAAAN62AQADAAAAAAA/3LrzmnzeCOY6zz6ifN4INUNJUS5OWVNFOklCTS5JUV9ORUdBVElWRV9HV19BTU9SVC4uMDcvMDMvMjAyNi4uLlVTRC5IAQAAAN62AQADAAAAAAA/3LrzmnzeCEpHxz6ifN4IOENJUS5OWVNFOklCTS5JUV9ORUdBVElWRV9HV19BTU9SVF9BVC4uMDcvMDMvMjAyNi4uLlVTRC5IAQAAAN62AQADAAAAAAA/3LrzmnzeCK7Cyj6ifN4INENJUS5OWVNFOklCTS5JUV9TVE9DS19CQVNFRF9DT0dTLi4wNy8wMy8yMDI2Li4u</t>
  </si>
  <si>
    <t>VVNELkgBAAAA3rYBAAIAAAADMjY5AQgAAAAFAAAAATEBAAAACy0xOTA0ODYwNjU3AwAAAAMxNjACAAAABTIyNjc0BAAAAAEwBwAAAAgzLzcvMjAyNggAAAAKMTIvMzEvMjAyNQkAAAABMD/cuvOafN4IIeXIPqJ83ggyQ0lRLk5ZU0U6SUJNLklRX1NUT0NLX0JBU0VEX1JELi4wNy8wMy8yMDI2Li4uVVNELkgBAAAA3rYBAAIAAAADNTQyAQgAAAAFAAAAATEBAAAACy0xOTA0ODYwNjU3AwAAAAMxNjACAAAABTIyNjc4BAAAAAEwBwAAAAgzLzcvMjAyNggAAAAKMTIvMzEvMjAyNQkAAAABMD/cuvOafN4IdvbFPqJ83ggyQ0lRLk5ZU0U6SUJNLklRX1NUT0NLX0JBU0VEX1NNLi4wNy8wMy8yMDI2Li4uVVNELkgBAAAA3rYBAAMAAAAAAD/cuvOafN4It67EPqJ83ggyQ0lRLk5ZU0U6SUJNLklRX1NUT0NLX0JBU0VEX0dBLi4wNy8wMy8yMDI2Li4uVVNELkgBAAAA3rYBAAMAAAAAAD/cuvOafN4Ip6/QPqJ83ggzQ0lRLk5ZU0U6SUJNLklRX1NUT0NLX0JBU0VEX1NHQS4uMDcvMDMvMjAyNi4uLlVTRC5IAQAAAN62AQACAAAAAzkwNAEIAAAABQAAAAExAQAAAAstMTkwNDg2MDY1NwMAAAADMTYwAgAAAAUyMjY3OQQAAAABMAcAAAAIMy83LzIwMjYIAAAACjEyLzMxLzIwMjUJAAAAATA/3LrzmnzeCIH/zz6ifN4IPUNJUS5OWVNFOklCTS5JUV9TVE9DS19CQVNFRF9FWFBMT1JFX0RSSUxMLi4wNy8wMy8yMDI2Li4uVVNE</t>
  </si>
  <si>
    <t>LkgBAAAA3rYBAAMAAAAAAD/cuvOafN4IOGLPPqJ83gg1Q0lRLk5ZU0U6SUJNLklRX1NUT0NLX0JBU0VEX09USEVSLi4wNy8wMy8yMDI2Li4uVVNELkgBAAAA3rYBAAMAAAAAAD/cuvOafN4I5V3NPqJ83ggyQ0lRLk5ZU0U6SUJNLklRX1NUT0NLX0JBU0VEX0FULi4wNy8wMy8yMDI2Li4uVVNELkgBAAAA3rYBAAMAAAAAAD/cuvOafN4Iu+nKPqJ83gg1Q0lRLk5ZU0U6SUJNLklRX1NUT0NLX0JBU0VEX1RPVEFMLi4wNy8wMy8yMDI2Li4uVVNELkgBAAAA3rYBAAIAAAAEMTcxNQEIAAAABQAAAAExAQAAAAstMTkwNDg2MDY1NwMAAAADMTYwAgAAAAUyNDAzNAQAAAABMAcAAAAIMy83LzIwMjYIAAAACjEyLzMxLzIwMjUJAAAAATA/3LrzmnzeCK7Cyj6ifN4IO0NJUS5OWVNFOklCTS5JUV9SRVNUUl9TVE9DS19DT01QX1BSRVRBWC4uMDcvMDMvMjAyNi4uLlVTRC5IAQAAAN62AQADAAAAAAA/3LrzmnzeCCHlyD6ifN4IOENJUS5OWVNFOklCTS5JUV9SRVNUUl9TVE9DS19DT01QX1RBWC4uMDcvMDMvMjAyNi4uLlVTRC5IAQAAAN62AQADAAAAAAA/3LrzmnzeCItYxj6ifN4INENJUS5OWVNFOklCTS5JUV9SRVNUUl9TVE9DS19DT01QLi4wNy8wMy8yMDI2Li4uVVNELkgBAAAA3rYBAAMAAAAAAD/cuvOafN4IdvbFPqJ83gg9Q0lRLk5ZU0U6SUJNLklRX1NUT0NLX09QVElPTlNfQ09NUF9QUkVUQVguLjA3LzAzLzIw</t>
  </si>
  <si>
    <t>MjYuLi5VU0QuSAEAAADetgEAAwAAAAAAP9y685p83ginr9A+onzeCDpDSVEuTllTRTpJQk0uSVFfU1RPQ0tfT1BUSU9OU19DT01QX1RBWC4uMDcvMDMvMjAyNi4uLlVTRC5IAQAAAN62AQADAAAAAAA/3LrzmnzeCJxN0D6ifN4INkNJUS5OWVNFOklCTS5JUV9TVE9DS19PUFRJT05TX0NPTVAuLjA3LzAzLzIwMjYuLi5VU0QuSAEAAADetgEAAwAAAAAAP9y685p83giB/88+onzeCDtDSVEuTllTRTpJQk0uSVFfU1RPQ0tfQkFTRURfQ09NUF9QUkVUQVguLjA3LzAzLzIwMjYuLi5VU0QuSAEAAADetgEAAgAAAAQxNzE1AD/cuvOafN4I5V3NPqJ83gg4Q0lRLk5ZU0U6SUJNLklRX1NUT0NLX0JBU0VEX0NPTVBfVEFYLi4wNy8wMy8yMDI2Li4uVVNELkgBAAAA3rYBAAIAAAAELTc0MAA/3LrzmnzeCDdiuj6ifN4INENJUS5OWVNFOklCTS5JUV9TVE9DS19CQVNFRF9DT01QLi4wNy8wMy8yMDI2Li4uVVNELkgBAAAA3rYBAAIAAAADOTc1AD/cuvOafN4Iu+nKPqJ83ggpQ0lRLk5ZU0U6SUJNLklRX05JX0NGLi4wNy8wMy8yMDI2Li4uVVNELkgBAAAA3rYBAAIAAAAFMTA1OTMBCAAAAAUAAAABMQEAAAALLTE5MDQ4NjA2NTcDAAAAAzE2MAIAAAAEMjE1MAQAAAABMAcAAAAIMy83LzIwMjYIAAAACjEyLzMxLzIwMjUJAAAAATA/3LrzmnzeCLFryj6ifN4IL0NJUS5OWVNFOklCTS5JUV9EQV9TVVBQTF9DRi4uMDcvMDMv</t>
  </si>
  <si>
    <t>MjAyNi4uLlVTRC5IAQAAAN62AQACAAAABDIyODQBCAAAAAUAAAABMQEAAAALLTE5MDQ4NjA2NTcDAAAAAzE2MAIAAAAEMjE3MQQAAAABMAcAAAAIMy83LzIwMjYIAAAACjEyLzMxLzIwMjUJAAAAATA/3LrzmnzeCGEQvD6ifN4INUNJUS5OWVNFOklCTS5JUV9HV19JTlRBTl9BTU9SVF9DRi4uMDcvMDMvMjAyNi4uLlVTRC5IAQAAAN62AQACAAAABDIxNjYBCAAAAAUAAAABMQEAAAALLTE5MDQ4NjA2NTcDAAAAAzE2MAIAAAAEMjE4MgQAAAABMAcAAAAIMy83LzIwMjYIAAAACjEyLzMxLzIwMjUJAAAAATA/3LrzmnzeCA2Cxz6ifN4ILkNJUS5OWVNFOklCTS5JUV9PSUxfSU1QQUlSLi4wNy8wMy8yMDI2Li4uVVNELkgBAAAA3rYBAAMAAAAAAD/cuvOafN4Ii1jGPqJ83ggpQ0lRLk5ZU0U6SUJNLklRX0RBX0NGLi4wNy8wMy8yMDI2Li4uVVNELkgBAAAA3rYBAAIAAAAENDQ1MAEIAAAABQAAAAExAQAAAAstMTkwNDg2MDY1NwMAAAADMTYwAgAAAAQyMTYwBAAAAAEwBwAAAAgzLzcvMjAyNggAAAAKMTIvMzEvMjAyNQkAAAABMLADu/OafN4IYRC8PqJ83ggvQ0lRLk5ZU0U6SUJNLklRX09USEVSX0FNT1JULi4wNy8wMy8yMDI2Li4uVVNELkgBAAAA3rYBAAIAAAADNTcxAQgAAAAFAAAAATEBAAAACy0xOTA0ODYwNjU3AwAAAAMxNjACAAAABDIwMTQEAAAAATAHAAAACDMvNy8yMDI2CAAAAAoxMi8zMS8yMDI1CQAA</t>
  </si>
  <si>
    <t>AAEwsAO785p83gjGbcA+onzeCDhDSVEuTllTRTpJQk0uSVFfTUlOT1JJVFlfSU5URVJFU1RfQ0YuLjA3LzAzLzIwMjYuLi5VU0QuSAEAAADetgEAAwAAAAAAsAO785p83ginr9A+onzeCDJDSVEuTllTRTpJQk0uSVFfR0FJTl9BU1NFVFNfQ0YuLjA3LzAzLzIwMjYuLi5VU0QuSAEAAADetgEAAgAAAAMtMzkBCAAAAAUAAAABMQEAAAALLTE5MDQ4NjA2NTcDAAAAAzE2MAIAAAAEMjAyNgQAAAABMAcAAAAIMy83LzIwMjYIAAAACjEyLzMxLzIwMjUJAAAAATCwA7vzmnzeCDhizz6ifN4IMkNJUS5OWVNFOklCTS5JUV9HQUlOX0lOVkVTVF9DRi4uMDcvMDMvMjAyNi4uLlVTRC5IAQAAAN62AQADAAAAAACwA7vzmnzeCGsJtz6ifN4INkNJUS5OWVNFOklCTS5JUV9BU1NFVF9XUklURURPV05fQ0YuLjA3LzAzLzIwMjYuLi5VU0QuSAEAAADetgEAAwAAAAAAsAO785p83gjmOs8+onzeCCxDSVEuTllTRTpJQk0uSVFfTE9BTlNfQ0YuLjA3LzAzLzIwMjYuLi5VU0QuSAEAAADetgEAAwAAAAAAsAO785p83gi76co+onzeCDJDSVEuTllTRTpJQk0uSVFfQ1JFRElUX0xPU1NfQ0YuLjA3LzAzLzIwMjYuLi5VU0QuSAEAAADetgEAAwAAAAAAsAO785p83gg3Yro+onzeCDFDSVEuTllTRTpJQk0uSVFfSU5DX0VRVUlUWV9DRi4uMDcvMDMvMjAyNi4uLlVTRC5IAQAAAN62AQADAAAAAACwA7vzmnzeCK7Cyj6ifN4IMkNJUS5O</t>
  </si>
  <si>
    <t>WVNFOklCTS5JUV9TVE9DS19CQVNFRF9DRi4uMDcvMDMvMjAyNi4uLlVTRC5IAQAAAN62AQACAAAABDE3MTUBCAAAAAUAAAABMQEAAAALLTE5MDQ4NjA2NTcDAAAAAzE2MAIAAAAEMjEyNwQAAAABMAcAAAAIMy83LzIwMjYIAAAACjEyLzMxLzIwMjUJAAAAATCwA7vzmnzeCA2Cxz6ifN4IN0NJUS5OWVNFOklCTS5JUV9UQVhfQkVORUZJVF9PUFRJT05TLi4wNy8wMy8yMDI2Li4uVVNELkgBAAAA3rYBAAMAAAAAALADu/OafN4IPMS6PqJ83gg1Q0lRLk5ZU0U6SUJNLklRX1BST1ZfQkFEX0RFQlRTX0NGLi4wNy8wMy8yMDI2Li4uVVNELkgBAAAA3rYBAAMAAAAAALADu/OafN4Ii1jGPqJ83ggpQ0lRLk5ZU0U6SUJNLklRX0RPX0NGLi4wNy8wMy8yMDI2Li4uVVNELkgBAAAA3rYBAAMAAAAAALADu/OafN4It67EPqJ83ggyQ0lRLk5ZU0U6SUJNLklRX09USEVSX09QRVJfQUNULi4wNy8wMy8yMDI2Li4uVVNELkgBAAAA3rYBAAIAAAAELTk1OAEIAAAABQAAAAExAQAAAAstMTkwNDg2MDY1NwMAAAADMTYwAgAAAAQyMDQ3BAAAAAEwBwAAAAgzLzcvMjAyNggAAAAKMTIvMzEvMjAyNQkAAAABMLADu/OafN4IntW7PqJ83gg5Q0lRLk5ZU0U6SUJNLklRX0NIQU5HRV9UUkFESU5HX0FTU0VUUy4uMDcvMDMvMjAyNi4uLlVTRC5IAQAAAN62AQADAAAAAACwA7vzmnzeCKev0D6ifN4ILUNJUS5OWVNFOklCTS5JUV9DSEFO</t>
  </si>
  <si>
    <t>R0VfQVIuLjA3LzAzLzIwMjYuLi5VU0QuSAEAAADetgEAAgAAAAUtNDI3OAEIAAAABQAAAAExAQAAAAstMTkwNDg2MDY1NwMAAAADMTYwAgAAAAQyMDE4BAAAAAEwBwAAAAgzLzcvMjAyNggAAAAKMTIvMzEvMjAyNQkAAAABMLADu/OafN4InE3QPqJ83gg0Q0lRLk5ZU0U6SUJNLklRX0NIQU5HRV9JTlZFTlRPUlkuLjA3LzAzLzIwMjYuLi5VU0QuSAEAAADetgEAAgAAAAI3MAEIAAAABQAAAAExAQAAAAstMTkwNDg2MDY1NwMAAAADMTYwAgAAAAQyMDk5BAAAAAEwBwAAAAgzLzcvMjAyNggAAAAKMTIvMzEvMjAyNQkAAAABMGkXu/OafN4IFfrNPqJ83ggtQ0lRLk5ZU0U6SUJNLklRX0NIQU5HRV9BUC4uMDcvMDMvMjAyNi4uLlVTRC5IAQAAAN62AQACAAAAAzYyNAEIAAAABQAAAAExAQAAAAstMTkwNDg2MDY1NwMAAAADMTYwAgAAAAQyMDE3BAAAAAEwBwAAAAgzLzcvMjAyNggAAAAKMTIvMzEvMjAyNQkAAAABMGkXu/OafN4IKD24PqJ83gg1Q0lRLk5ZU0U6SUJNLklRX0NIQU5HRV9VTkVBUk5fUkVWLi4wNy8wMy8yMDI2Li4uVVNELkgBAAAA3rYBAAMAAAAAAGkXu/OafN4I5V3NPqJ83ggyQ0lRLk5ZU0U6SUJNLklRX0NIQU5HRV9JTkNfVEFYLi4wNy8wMy8yMDI2Li4uVVNELkgBAAAA3rYBAAMAAAAAAGkXu/OafN4I2oXKPqJ83ggyQ0lRLk5ZU0U6SUJNLklRX0NIQU5HRV9ERUZfVEFYLi4wNy8wMy8yMDI2</t>
  </si>
  <si>
    <t>Li4uVVNELkgBAAAA3rYBAAMAAAAAAGkXu/OafN4IPMS6PqJ83ghAQ0lRLk5ZU0U6SUJNLklRX0NIQU5HRV9PVEhFUl9ORVRfT1BFUl9BU1NFVFMuLjA3LzAzLzIwMjYuLi5VU0QuSAEAAADetgEAAgAAAAM0NDUBCAAAAAUAAAABMQEAAAALLTE5MDQ4NjA2NTcDAAAAAzE2MAIAAAAEMjA0NQQAAAABMAcAAAAIMy83LzIwMjYIAAAACjEyLzMxLzIwMjUJAAAAATBpF7vzmnzeCLFryj6ifN4ILUNJUS5OWVNFOklCTS5JUV9DQVNIX09QRVIuLjA3LzAzLzIwMjYuLi5VU0QuSAEAAADetgEAAgAAAAUxMzE5MwEIAAAABQAAAAExAQAAAAstMTkwNDg2MDY1NwMAAAADMTYwAgAAAAQyMDA2BAAAAAEwBwAAAAgzLzcvMjAyNggAAAAKMTIvMzEvMjAyNQkAAAABMGkXu/OafN4IbJPGPqJ83ggpQ0lRLk5ZU0U6SUJNLklRX0NBUEVYLi4wNy8wMy8yMDI2Li4uVVNELkgBAAAA3rYBAAIAAAAFLTEwOTEBCAAAAAUAAAABMQEAAAALLTE5MDQ4NjA2NTcDAAAAAzE2MAIAAAAEMjAyMQQAAAABMAcAAAAIMy83LzIwMjYIAAAACjEyLzMxLzIwMjUJAAAAATBpF7vzmnzeCJ7Vuz6ifN4IL0NJUS5OWVNFOklCTS5JUV9TQUxFX1BQRV9DRi4uMDcvMDMvMjAyNi4uLlVTRC5IAQAAAN62AQACAAAAAzEyMQEIAAAABQAAAAExAQAAAAstMTkwNDg2MDY1NwMAAAADMTYwAgAAAAQyMDQyBAAAAAEwBwAAAAgzLzcvMjAyNggAAAAKMTIvMzEv</t>
  </si>
  <si>
    <t>MjAyNQkAAAABMGkXu/OafN4It67EPqJ83ggzQ0lRLk5ZU0U6SUJNLklRX0NBU0hfQUNRVUlSRV9DRi4uMDcvMDMvMjAyNi4uLlVTRC5IAQAAAN62AQACAAAABS04Mjk0AQgAAAAFAAAAATEBAAAACy0xOTA0ODYwNjU3AwAAAAMxNjACAAAABDIwNTcEAAAAATAHAAAACDMvNy8yMDI2CAAAAAoxMi8zMS8yMDI1CQAAAAEwaRe785p83ginr9A+onzeCDNDSVEuTllTRTpJQk0uSVFfRklOX0RJVl9JTlRfRVhQLi4wNy8wMy8yMDI2Li4uVVNELkgBAAAA3rYBAAMAAAAAAE/8QvSafN4IOGLPPqJ83ggmQ0lRLk5ZU0U6SUJNLklRX0dQLi4wNy8wMy8yMDI2Li4uVVNELkgBAAAA3rYBAAIAAAAFMzkyOTYBCAAAAAUAAAABMQEAAAALLTE5MDQ4NjA2NTcDAAAAAzE2MAIAAAACMTAEAAAAATAHAAAACDMvNy8yMDI2CAAAAAoxMi8zMS8yMDI1CQAAAAEwTC3885p83ginr9A+onzeCC1DSVEuTllTRTpJQk0uSVFfU0dBX1NVUFBMLi4wNy8wMy8yMDI2Li4uVVNELkgBAAAA3rYBAAIAAAAFMTkzODABCAAAAAUAAAABMQEAAAALLTE5MDQ4NjA2NTcDAAAAAzE2MAIAAAADMTAyBAAAAAEwBwAAAAgzLzcvMjAyNggAAAAKMTIvMzEvMjAyNQkAAAABMEwt/POafN4IDCPPPqJ83ggxQ0lRLk5ZU0U6SUJNLklRX0VYUExPUkVfRFJJTEwuLjA3LzAzLzIwMjYuLi5VU0QuSAEAAADetgEAAwAAAAAATC3885p83ghL6M4+onzeCDJDSVEu</t>
  </si>
  <si>
    <t>TllTRTpJQk0uSVFfUFJPVl9CQURfREVCVFMuLjA3LzAzLzIwMjYuLi5VU0QuSAEAAADetgEAAwAAAAAATC3885p83ggyV8o+onzeCC9DSVEuTllTRTpJQk0uSVFfU1RPQ0tfQkFTRUQuLjA3LzAzLzIwMjYuLi5VU0QuSAEAAADetgEAAwAAAAAATC3885p83gjmOs8+onzeCDFDSVEuTllTRTpJQk0uSVFfUFJFX09QRU5fQ09TVC4uMDcvMDMvMjAyNi4uLlVTRC5IAQAAAN62AQADAAAAAABMLfzzmnzeCDWYzD6ifN4IKkNJUS5OWVNFOklCTS5JUV9SRF9FWFAuLjA3LzAzLzIwMjYuLi5VU0QuSAEAAADetgEAAgAAAAQ4MzEyAQgAAAAFAAAAATEBAAAACy0xOTA0ODYwNjU3AwAAAAMxNjACAAAAAzEwMAQAAAABMAcAAAAIMy83LzIwMjYIAAAACjEyLzMxLzIwMjUJAAAAATBMLfzzmnzeCBX6zT6ifN4ILENJUS5OWVNFOklCTS5JUV9EQV9TVVBQTC4uMDcvMDMvMjAyNi4uLlVTRC5IAQAAAN62AQADAAAAAABMLfzzmnzeCOY6zz6ifN4IMkNJUS5OWVNFOklCTS5JUV9HV19JTlRBTl9BTU9SVC4uMDcvMDMvMjAyNi4uLlVTRC5IAQAAAN62AQADAAAAAABMLfzzmnzeCBToyz6ifN4ILkNJUS5OWVNFOklCTS5JUV9JTVBBSVJfT0lMLi4wNy8wMy8yMDI2Li4uVVNELkgBAAAA3rYBAAMAAAAAAEwt/POafN4IS+jOPqJ83gguQ0lRLk5ZU0U6SUJNLklRX09USEVSX09QRVIuLjA3LzAzLzIwMjYuLi5VU0QuSAEAAADetgEA</t>
  </si>
  <si>
    <t>AgAAAAQtOTY0AQgAAAAFAAAAATEBAAAACy0xOTA0ODYwNjU3AwAAAAMxNjACAAAAAzI2MAQAAAABMAcAAAAIMy83LzIwMjYIAAAACjEyLzMxLzIwMjUJAAAAATBMLfzzmnzeCI7wyT6ifN4INENJUS5OWVNFOklCTS5JUV9UT1RBTF9PVEhFUl9PUEVSLi4wNy8wMy8yMDI2Li4uVVNELkgBAAAA3rYBAAIAAAAFMjY3MjgBCAAAAAUAAAABMQEAAAALLTE5MDQ4NjA2NTcDAAAAAzE2MAIAAAADMzgwBAAAAAEwBwAAAAgzLzcvMjAyNggAAAAKMTIvMzEvMjAyNQkAAAABMEwt/POafN4It6rOPqJ83ggsQ0lRLk5ZU0U6SUJNLklRX09QRVJfSU5DLi4wNy8wMy8yMDI2Li4uVVNELkgBAAAA3rYBAAIAAAAFMTI1NjgBCAAAAAUAAAABMQEAAAALLTE5MDQ4NjA2NTcDAAAAAzE2MAIAAAACMjEEAAAAATAHAAAACDMvNy8yMDI2CAAAAAoxMi8zMS8yMDI1CQAAAAEwTC3885p83gg1mMw+onzeCDBDSVEuTllTRTpJQk0uSVFfSU5URVJFU1RfRVhQLi4wNy8wMy8yMDI2Li4uVVNELkgBAAAA3rYBAAIAAAAFLTE5MzUBCAAAAAUAAAABMQEAAAALLTE5MDQ4NjA2NTcDAAAAAzE2MAIAAAACODIEAAAAATAHAAAACDMvNy8yMDI2CAAAAAoxMi8zMS8yMDI1CQAAAAEwTC3885p83gg4Ys8+onzeCDdDSVEuTllTRTpJQk0uSVFfSU5URVJFU1RfSU5WRVNUX0lOQy4uMDcvMDMvMjAyNi4uLlVTRC5IAQAAAN62AQACAAAAAzY0NQEIAAAA</t>
  </si>
  <si>
    <t>BQAAAAExAQAAAAstMTkwNDg2MDY1NwMAAAADMTYwAgAAAAI2NQQAAAABMAcAAAAIMy83LzIwMjYIAAAACjEyLzMxLzIwMjUJAAAAATBMLfzzmnzeCLeqzj6ifN4INENJUS5OWVNFOklCTS5JUV9ORVRfSU5URVJFU1RfRVhQLi4wNy8wMy8yMDI2Li4uVVNELkgBAAAA3rYBAAIAAAAFLTEyOTABCAAAAAUAAAABMQEAAAALLTE5MDQ4NjA2NTcDAAAAAzE2MAIAAAADMzY4BAAAAAEwBwAAAAgzLzcvMjAyNggAAAAKMTIvMzEvMjAyNQkAAAABMEwt/POafN4IFfrNPqJ83gguQ0lRLk5ZU0U6SUJNLklRX0lOQ19FUVVJVFkuLjA3LzAzLzIwMjYuLi5VU0QuSAEAAADetgEAAwAAAAAATC3885p83ghL6M4+onzeCDFDSVEuTllTRTpJQk0uSVFfQ1VSUkVOQ1lfR0FJTi4uMDcvMDMvMjAyNi4uLlVTRC5IAQAAAN62AQACAAAABC0yNDQBCAAAAAUAAAABMQEAAAALLTE5MDQ4NjA2NTcDAAAAAzE2MAIAAAACMzgEAAAAATAHAAAACDMvNy8yMDI2CAAAAAoxMi8zMS8yMDI1CQAAAAEwTC3885p83giO8Mk+onzeCDxDSVEuTllTRTpJQk0uSVFfT1RIRVJfTk9OX09QRVJfRVhQX1NVUFBMLi4wNy8wMy8yMDI2Li4uVVNELkgBAAAA3rYBAAIAAAADMTI1AQgAAAAFAAAAATEBAAAACy0xOTA0ODYwNjU3AwAAAAMxNjACAAAAAjg1BAAAAAEwBwAAAAgzLzcvMjAyNggAAAAKMTIvMzEvMjAyNQkAAAABMEwt/POafN4IS+jOPqJ83ggs</t>
  </si>
  <si>
    <t>Q0lRLk5ZU0U6SUJNLklRX0VCVF9FWENMLi4wNy8wMy8yMDI2Li4uVVNELkgBAAAA3rYBAAIAAAAFMTExNTkBCAAAAAUAAAABMQEAAAALLTE5MDQ4NjA2NTcDAAAAAzE2MAIAAAABNAQAAAABMAcAAAAIMy83LzIwMjYIAAAACjEyLzMxLzIwMjUJAAAAATBMLfzzmnzeCCUPzD6ifN4IL0NJUS5OWVNFOklCTS5JUV9SRVNUUlVDVFVSRS4uMDcvMDMvMjAyNi4uLlVTRC5IAQAAAN62AQACAAAABC02NzABCAAAAAUAAAABMQEAAAALLTE5MDQ4NjA2NTcDAAAAAzE2MAIAAAACOTgEAAAAATAHAAAACDMvNy8yMDI2CAAAAAoxMi8zMS8yMDI1CQAAAAEwTC3885p83gjmOs8+onzeCCpDSVEuTllTRTpJQk0uSVFfTUVSR0VSLi4wNy8wMy8yMDI2Li4uVVNELkgBAAAA3rYBAAIAAAAELTE1MwEIAAAABQAAAAExAQAAAAstMTkwNDg2MDY1NwMAAAADMTYwAgAAAAI4MAQAAAABMAcAAAAIMy83LzIwMjYIAAAACjEyLzMxLzIwMjUJAAAAATBMLfzzmnzeCLeqzj6ifN4IMUNJUS5OWVNFOklCTS5JUV9JTVBBSVJNRU5UX0dXLi4wNy8wMy8yMDI2Li4uVVNELkgBAAAA3rYBAAMAAAAAAEwt/POafN4IFfrNPqJ83ggvQ0lRLk5ZU0U6SUJNLklRX0dBSU5fSU5WRVNULi4wNy8wMy8yMDI2Li4uVVNELkgBAAAA3rYBAAIAAAACLTcBCAAAAAUAAAABMQEAAAALLTE5MDQ4NjA2NTcDAAAAAzE2MAIAAAACNjIEAAAAATAHAAAACDMvNy8y</t>
  </si>
  <si>
    <t>MDI2CAAAAAoxMi8zMS8yMDI1CQAAAAEwTC3885p83gg32M8+onzeCC9DSVEuTllTRTpJQk0uSVFfR0FJTl9BU1NFVFMuLjA3LzAzLzIwMjYuLi5VU0QuSAEAAADetgEAAwAAAAAATC3885p83ggeLso+onzeCDNDSVEuTllTRTpJQk0uSVFfQVNTRVRfV1JJVEVET1dOLi4wNy8wMy8yMDI2Li4uVVNELkgBAAAA3rYBAAMAAAAAAEwt/POafN4Ip6/QPqJ83ggoQ0lRLk5ZU0U6SUJNLklRX0lQUkQuLjA3LzAzLzIwMjYuLi5VU0QuSAEAAADetgEAAwAAAAAAXlT885p83giaS8s+onzeCC5DSVEuTllTRTpJQk0uSVFfSU5TX1NFVFRMRS4uMDcvMDMvMjAyNi4uLlVTRC5IAQAAAN62AQADAAAAAABeVPzzmnzeCKev0D6ifN4IMENJUS5OWVNFOklCTS5JUV9MRUdBTF9TRVRUTEUuLjA3LzAzLzIwMjYuLi5VU0QuSAEAAADetgEAAwAAAAAAXlT885p83gi3qs4+onzeCDdDSVEuTllTRTpJQk0uSVFfT1RIRVJfVU5VU1VBTF9TVVBQTC4uMDcvMDMvMjAyNi4uLlVTRC5IAQAAAN62AQADAAAAAABeVPzzmnzeCKev0D6ifN4IJ0NJUS5OWVNFOklCTS5JUV9FQlQuLjA3LzAzLzIwMjYuLi5VU0QuSAEAAADetgEAAgAAAAUxMDMyOQEIAAAABQAAAAExAQAAAAstMTkwNDg2MDY1NwMAAAADMTYwAgAAAAMxMzkEAAAAATAHAAAACDMvNy8yMDI2CAAAAAoxMi8zMS8yMDI1CQAAAAEwXlT885p83gg32M8+onzeCCtDSVEuTllTRTpJ</t>
  </si>
  <si>
    <t>Qk0uSVFfSU5DX1RBWC4uMDcvMDMvMjAyNi4uLlVTRC5IAQAAAN62AQACAAAABC0yNDIBCAAAAAUAAAABMQEAAAALLTE5MDQ4NjA2NTcDAAAAAzE2MAIAAAACNzUEAAAAATAHAAAACDMvNy8yMDI2CAAAAAoxMi8zMS8yMDI1CQAAAAEwXlT885p83ggI3Mk+onzeCC5DSVEuTllTRTpJQk0uSVFfRUFSTklOR19DTy4uMDcvMDMvMjAyNi4uLlVTRC5IAQAAAN62AQACAAAABTEwNTcxAQgAAAAFAAAAATEBAAAACy0xOTA0ODYwNjU3AwAAAAMxNjACAAAAATcEAAAAATAHAAAACDMvNy8yMDI2CAAAAAoxMi8zMS8yMDI1CQAAAAEwXlT885p83ginr9A+onzeCCZDSVEuTllTRTpJQk0uSVFfRE8uLjA3LzAzLzIwMjYuLi5VU0QuSAEAAADetgEAAgAAAAIyMgEIAAAABQAAAAExAQAAAAstMTkwNDg2MDY1NwMAAAADMTYwAgAAAAI0MAQAAAABMAcAAAAIMy83LzIwMjYIAAAACjEyLzMxLzIwMjUJAAAAATBeVPzzmnzeCBToyz6ifN4IM0NJUS5OWVNFOklCTS5JUV9FWFRSQV9BQ0NfSVRFTVMuLjA3LzAzLzIwMjYuLi5VU0QuSAEAAADetgEAAwAAAAAAXlT885p83ginr9A+onzeCC5DSVEuTllTRTpJQk0uSVFfTklfQ09NUEFOWS4uMDcvMDMvMjAyNi4uLlVTRC5IAQAAAN62AQACAAAABTEwNTkzAQgAAAAFAAAAATEBAAAACy0xOTA0ODYwNjU3AwAAAAMxNjACAAAABTQxNTcxBAAAAAEwBwAAAAgzLzcvMjAyNggAAAAKMTIv</t>
  </si>
  <si>
    <t>MzEvMjAyNQkAAAABMF5U/POafN4INZjMPqJ83gg4Q0lRLk5ZU0U6SUJNLklRX01JTk9SSVRZX0lOVEVSRVNUX0lTLi4wNy8wMy8yMDI2Li4uVVNELkgBAAAA3rYBAAMAAAAAAF5U/POafN4Ip6/QPqJ83ggmQ0lRLk5ZU0U6SUJNLklRX05JLi4wNy8wMy8yMDI2Li4uVVNELkgBAAAA3rYBAAIAAAAFMTA1OTMBCAAAAAUAAAABMQEAAAALLTE5MDQ4NjA2NTcDAAAAAzE2MAIAAAACMTUEAAAAATAHAAAACDMvNy8yMDI2CAAAAAoxMi8zMS8yMDI1CQAAAAEwXlT885p83gg32M8+onzeCDJDSVEuTllTRTpJQk0uSVFfUFJFRl9ESVZfT1RIRVIuLjA3LzAzLzIwMjYuLi5VU0QuSAEAAADetgEAAwAAAAAAXlT885p83ghnx8k+onzeCDFDSVEuTllTRTpJQk0uSVFfTklfQVZBSUxfSU5DTC4uMDcvMDMvMjAyNi4uLlVTRC5IAQAAAN62AQACAAAABTEwNTkzAQgAAAAFAAAAATEBAAAACy0xOTA0ODYwNjU3AwAAAAMxNjACAAAAAjE2BAAAAAEwBwAAAAgzLzcvMjAyNggAAAAKMTIvMzEvMjAyNQkAAAABMF5U/POafN4IYYjQPqJ83ggxQ0lRLk5ZU0U6SUJNLklRX05JX0FWQUlMX0VYQ0wuLjA3LzAzLzIwMjYuLi5VU0QuSAEAAADetgEAAgAAAAUxMDU3MQEIAAAABQAAAAExAQAAAAstMTkwNDg2MDY1NwMAAAADMTYwAgAAAAMzNzkEAAAAATAHAAAACDMvNy8yMDI2CAAAAAoxMi8zMS8yMDI1CQAAAAEwXlT885p83ggV+s0+</t>
  </si>
  <si>
    <t>onzeCDJDSVEuTllTRTpJQk0uSVFfQkFTSUNfRVBTX0lOQ0wuLjA3LzAzLzIwMjYuLi5VU0QuSAEAAADetgEAAgAAAAkxMS4zNjIyOTYBCAAAAAUAAAABMQEAAAALLTE5MDQ4NjA2NTcDAAAAAzE2MAIAAAABOQQAAAABMAcAAAAIMy83LzIwMjYIAAAACjEyLzMxLzIwMjUJAAAAATBeVPzzmnzeCGGI0D6ifN4IMkNJUS5OWVNFOklCTS5JUV9CQVNJQ19FUFNfRVhDTC4uMDcvMDMvMjAyNi4uLlVTRC5IAQAAAN62AQACAAAACTExLjMzODY5OAEIAAAABQAAAAExAQAAAAstMTkwNDg2MDY1NwMAAAADMTYwAgAAAAQzMDY0BAAAAAEwBwAAAAgzLzcvMjAyNggAAAAKMTIvMzEvMjAyNQkAAAABMF5U/POafN4I9qvNPqJ83ggyQ0lRLk5ZU0U6SUJNLklRX0RJTFVUX0VQU19JTkNMLi4wNy8wMy8yMDI2Li4uVVNELkgBAAAA3rYBAAIAAAAIMTEuMTYzMTkBCAAAAAUAAAABMQEAAAALLTE5MDQ4NjA2NTcDAAAAAzE2MAIAAAABOAQAAAABMAcAAAAIMy83LzIwMjYIAAAACjEyLzMxLzIwMjUJAAAAATBeVPzzmnzeCDfYzz6ifN4IMkNJUS5OWVNFOklCTS5JUV9ESUxVVF9FUFNfRVhDTC4uMDcvMDMvMjAyNi4uLlVTRC5IAQAAAN62AQACAAAABTExLjE0AQgAAAAFAAAAATEBAAAACy0xOTA0ODYwNjU3AwAAAAMxNjACAAAAAzE0MgQAAAABMAcAAAAIMy83LzIwMjYIAAAACjEyLzMxLzIwMjUJAAAAATBeVPzzmnzeCGk4yT6i</t>
  </si>
  <si>
    <t>fN4ILENJUS5OWVNFOklCTS5JUV9FUFNfTk9STS4uMDcvMDMvMjAyNi4uLlVTRC5IAQAAAN62AQACAAAACDcuNDgwODc1AQgAAAAFAAAAATEBAAAACy0xOTA0ODYwNjU3AwAAAAMxNjACAAAABDQzNzkEAAAAATAHAAAACDMvNy8yMDI2CAAAAAoxMi8zMS8yMDI1CQAAAAEwXlT885p83ginQso+onzeCDJDSVEuTllTRTpJQk0uSVFfRElMVVRfRVBTX05PUk0uLjA3LzAzLzIwMjYuLi5VU0QuSAEAAADetgEAAgAAAAg3LjM1MTY5OQEIAAAABQAAAAExAQAAAAstMTkwNDg2MDY1NwMAAAADMTYwAgAAAAQ0MzgwBAAAAAEwBwAAAAgzLzcvMjAyNggAAAAKMTIvMzEvMjAyNQkAAAABMF5U/POafN4Iwv3QPqJ83ghIQ0lRLk5ZU0U6SUJNLklRX0RJU1RSSUJVVEFCTEVfQ0FTSF9QRVJfU0hBUkVfRElMVVRFRC4uMDcvMDMvMjAyNi4uLlVTRC5IAQAAAN62AQADAAAAAABeVPzzmnzeCAwjzz6ifN4ILUNJUS5OWVNFOklCTS5JUV9ESVZfU0hBUkUuLjA3LzAzLzIwMjYuLi5VU0QuSAEAAADetgEAAgAAAAQ2LjcxAQgAAAAFAAAAATEBAAAACy0xOTA0ODYwNjU3AwAAAAMxNjACAAAABDMwNTgEAAAAATAHAAAACDMvNy8yMDI2CAAAAAoxMi8zMS8yMDI1CQAAAAEwXlT885p83ghos8k+onzeCDNDSVEuTllTRTpJQk0uSVFfVE9UQUxfUkVWX1NIQVJFLi4wNy8wMy8yMDI2Li4uVVNELkgBAAAA3rYBAAIAAAAHNzIuNDM5NgEI</t>
  </si>
  <si>
    <t>AAAABQAAAAExAQAAAAstMTkwNDg2MDY1NwMAAAADMTYwAgAAAAQ0MzgyBAAAAAEwBwAAAAgzLzcvMjAyNggAAAAKMTIvMzEvMjAyNQkAAAABMF5U/POafN4IJ0rMPqJ83gg8Q0lRLk5ZU0U6SUJNLklRX0RJU1RSSUJVVEFCTEVfQ0FTSF9TSEFSRS4uMDcvMDMvMjAyNi4uLlVTRC5IAQAAAN62AQADAAAAAABeVPzzmnzeCML90D6ifN4INUNJUS5OWVNFOklCTS5JUV9TUEVDSUFMX0RJVl9TSEFSRS4uMDcvMDMvMjAyNi4uLlVTRC5IAQAAAN62AQADAAAAAABeVPzzmnzeCA2dzz6ifN4IKkNJUS5OWVNFOklCTS5JUV9FQklUREEuLjA3LzAzLzIwMjYuLi5VU0QuSAEAAADetgEAAgAAAAUxNjExOAEIAAAABQAAAAExAQAAAAstMTkwNDg2MDY1NwMAAAADMTYwAgAAAAQ0MDUxBAAAAAEwBwAAAAgzLzcvMjAyNggAAAAKMTIvMzEvMjAyNQkAAAABMF5U/POafN4IzRDLPqJ83ggxQ0lRLk5ZU0U6SUJNLklRX0VCSVREQV9FUV9JTkMuLjA3LzAzLzIwMjYuLi5VU0QuSAEAAADetgEAAgAAAAUxNzQyNgEIAAAABQAAAAExAQAAAAstMTkwNDg2MDY1NwMAAAADMTYwAgAAAAUyMTY3NwQAAAABMAcAAAAIMy83LzIwMjYIAAAACjEyLzMxLzIwMjUJAAAAATBeVPzzmnzeCML90D6ifN4IOkNJUS5OWVNFOklCTS5JUV9FQklUREFfRVFfSU5DX0VYQ0xfU0JDLi4wNy8wMy8yMDI2Li4uVVNELkgBAAAA3rYBAAIAAAAFMTc4MzMB</t>
  </si>
  <si>
    <t>CAAAAAUAAAABMQEAAAALLTE5MDQ4NjA2NTcDAAAAAzE2MAIAAAAFMjQxMzEEAAAAATAHAAAACDMvNy8yMDI2CAAAAAoxMi8zMS8yMDI1CQAAAAEwXlT885p83ggNnc8+onzeCDNDSVEuTllTRTpJQk0uSVFfRUJJVERBX0VYQ0xfU0JDLi4wNy8wMy8yMDI2Li4uVVNELkgBAAAA3rYBAAIAAAAFMTc4MzMBCAAAAAUAAAABMQEAAAALLTE5MDQ4NjA2NTcDAAAAAzE2MAIAAAAFMjQxMzUEAAAAATAHAAAACDMvNy8yMDI2CAAAAAoxMi8zMS8yMDI1CQAAAAEwXlT885p83giJGco+onzeCDlDSVEuTllTRTpJQk0uSVFfRUJJVERBX0xFQVNFX0FESlVTVEVELi4wNy8wMy8yMDI2Li4uVVNELkgBAAAA3rYBAAIAAAAFMTc0MjYBCAAAAAUAAAABMQEAAAALLTE5MDQ4NjA2NTcDAAAAAzE2MAIAAAAFNDg5OTMEAAAAATAHAAAACDMvNy8yMDI2CAAAAAoxMi8zMS8yMDI1CQAAAAEwbXv885p83gjC/dA+onzeCDtDSVEuTllTRTpJQk0uSVFfTEVBU0VfQURKVVNUTUVOVF9FQklUREEuLjA3LzAzLzIwMjYuLi5VU0QuSAEAAADetgEAAgAAAAQxMzA4AG17/POafN4I9qvNPqJ83ghFQ0lRLk5ZU0U6SUJNLklRX0VCSVREQV9FUV9JTkNfRVhDTF9PUEVSX0xFQVNFX0FESi4uMDcvMDMvMjAyNi4uLlVTRC5IAQAAAN62AQACAAAABTE2MTE4AQgAAAAFAAAAATEBAAAACy0xOTA0ODYwNjU3AwAAAAMxNjACAAAABTQ4OTg3BAAAAAEw</t>
  </si>
  <si>
    <t>BwAAAAgzLzcvMjAyNggAAAAKMTIvMzEvMjAyNQkAAAABMG17/POafN4Iwv3QPqJ83ggoQ0lRLk5ZU0U6SUJNLklRX0VCSVQuLjA3LzAzLzIwMjYuLi5VU0QuSAEAAADetgEAAgAAAAUxMjU2OAEIAAAABQAAAAExAQAAAAstMTkwNDg2MDY1NwMAAAADMTYwAgAAAAM0MDAEAAAAATAHAAAACDMvNy8yMDI2CAAAAAoxMi8zMS8yMDI1CQAAAAEwbXv885p83giPJtA+onzeCC9DSVEuTllTRTpJQk0uSVFfRUJJVF9FUV9JTkMuLjA3LzAzLzIwMjYuLi5VU0QuSAEAAADetgEAAgAAAAUxMjU2OAEIAAAABQAAAAExAQAAAAstMTkwNDg2MDY1NwMAAAADMTYwAgAAAAUyMTY3NQQAAAABMAcAAAAIMy83LzIwMjYIAAAACjEyLzMxLzIwMjUJAAAAATBte/zzmnzeCGizyT6ifN4IOENJUS5OWVNFOklCTS5JUV9FQklUX0VRX0lOQ19FWENMX1NCQy4uMDcvMDMvMjAyNi4uLlVTRC5IAQAAAN62AQACAAAABTE0MjgzAQgAAAAFAAAAATEBAAAACy0xOTA0ODYwNjU3AwAAAAMxNjACAAAABTI0MTMwBAAAAAEwBwAAAAgzLzcvMjAyNggAAAAKMTIvMzEvMjAyNQkAAAABMG17/POafN4Iwv3QPqJ83ggxQ0lRLk5ZU0U6SUJNLklRX0VCSVRfRVhDTF9TQkMuLjA3LzAzLzIwMjYuLi5VU0QuSAEAAADetgEAAgAAAAUxNDI4MwEIAAAABQAAAAExAQAAAAstMTkwNDg2MDY1NwMAAAADMTYwAgAAAAUyNDEzNAQAAAABMAcAAAAIMy83LzIw</t>
  </si>
  <si>
    <t>MjYIAAAACjEyLzMxLzIwMjUJAAAAATBte/zzmnzeCCRczj6ifN4IKUNJUS5OWVNFOklCTS5JUV9FQklUQS4uMDcvMDMvMjAyNi4uLlVTRC5IAQAAAN62AQACAAAABTE0NzM0AQgAAAAFAAAAATEBAAAACy0xOTA0ODYwNjU3AwAAAAMxNjACAAAABjEwMDY4OQQAAAABMAcAAAAIMy83LzIwMjYIAAAACjEyLzMxLzIwMjUJAAAAATBte/zzmnzeCK8jyT6ifN4IMENJUS5OWVNFOklCTS5JUV9FQklUQV9FUV9JTkMuLjA3LzAzLzIwMjYuLi5VU0QuSAEAAADetgEAAgAAAAUxNDczNAEIAAAABQAAAAExAQAAAAstMTkwNDg2MDY1NwMAAAADMTYwAgAAAAUyMTY3NgQAAAABMAcAAAAIMy83LzIwMjYIAAAACjEyLzMxLzIwMjUJAAAAATBte/zzmnzeCML90D6ifN4IOUNJUS5OWVNFOklCTS5JUV9FQklUQV9FUV9JTkNfRVhDTF9TQkMuLjA3LzAzLzIwMjYuLi5VU0QuSAEAAADetgEAAgAAAAUxNjQ0OQEIAAAABQAAAAExAQAAAAstMTkwNDg2MDY1NwMAAAADMTYwAgAAAAUyNDEzMgQAAAABMAcAAAAIMy83LzIwMjYIAAAACjEyLzMxLzIwMjUJAAAAATBte/zzmnzeCCdKzD6ifN4IMkNJUS5OWVNFOklCTS5JUV9FQklUQV9FWENMX1NCQy4uMDcvMDMvMjAyNi4uLlVTRC5IAQAAAN62AQACAAAABTE2NDQ5AQgAAAAFAAAAATEBAAAACy0xOTA0ODYwNjU3AwAAAAMxNjACAAAABTI0MTM2BAAAAAEwBwAAAAgzLzcvMjAyNggA</t>
  </si>
  <si>
    <t>AAAKMTIvMzEvMjAyNQkAAAABMG17/POafN4Iwv3QPqJ83ggrQ0lRLk5ZU0U6SUJNLklRX0VCSVREQVIuLjA3LzAzLzIwMjYuLi5VU0QuSAEAAADetgEAAgAAAAUxNzQyNgEIAAAABQAAAAExAQAAAAstMTkwNDg2MDY1NwMAAAADMTYwAgAAAAUyMTY3NAQAAAABMAcAAAAIMy83LzIwMjYIAAAACjEyLzMxLzIwMjUJAAAAATBte/zzmnzeCI8m0D6ifN4IMkNJUS5OWVNFOklCTS5JUV9FQklUREFSX0VRX0lOQy4uMDcvMDMvMjAyNi4uLlVTRC5IAQAAAN62AQACAAAABTE4NzM0AQgAAAAFAAAAATEBAAAACy0xOTA0ODYwNjU3AwAAAAMxNjACAAAABTI0MTI5BAAAAAEwBwAAAAgzLzcvMjAyNggAAAAKMTIvMzEvMjAyNQkAAAABMG17/POafN4IVZvKPqJ83gg7Q0lRLk5ZU0U6SUJNLklRX0VCSVREQVJfRVFfSU5DX0VYQ0xfU0JDLi4wNy8wMy8yMDI2Li4uVVNELkgBAAAA3rYBAAIAAAAFMTkxNDEBCAAAAAUAAAABMQEAAAALLTE5MDQ4NjA2NTcDAAAAAzE2MAIAAAAFMjQxMzMEAAAAATAHAAAACDMvNy8yMDI2CAAAAAoxMi8zMS8yMDI1CQAAAAEwbXv885p83gi11tA+onzeCDRDSVEuTllTRTpJQk0uSVFfRUJJVERBUl9FWENMX1NCQy4uMDcvMDMvMjAyNi4uLlVTRC5IAQAAAN62AQACAAAABTE5MTQxAQgAAAAFAAAAATEBAAAACy0xOTA0ODYwNjU3AwAAAAMxNjACAAAABTI0MTM3BAAAAAEwBwAAAAgzLzcvMjAy</t>
  </si>
  <si>
    <t>NggAAAAKMTIvMzEvMjAyNQkAAAABMG17/POafN4IjybQPqJ83ggwQ0lRLk5ZU0U6SUJNLklRX0VCSVREQV9DQVBFWC4uMDcvMDMvMjAyNi4uLlVTRC5IAQAAAN62AQACAAAABTE1MDI3AQgAAAAFAAAAATEBAAAACy0xOTA0ODYwNjU3AwAAAAMxNjACAAAABTM1Mzc5BAAAAAEwBwAAAAgzLzcvMjAyNggAAAAKMTIvMzEvMjAyNQkAAAABMG17/POafN4IyZ7JPqJ83gg1Q0lRLk5ZU0U6SUJNLklRX0ZFRVNfT1RIRVJfSU5DT01FLi4wNy8wMy8yMDI2Li4uVVNELkgBAAAA3rYBAAMAAAAAAG17/POafN4ItdbQPqJ83gg5Q0lRLk5ZU0U6SUJNLklRX1RPVEFMX1JFVl9BU19SRVBPUlRFRC4uMDcvMDMvMjAyNi4uLlVTRC5IAQAAAN62AQACAAAABTY3NTM1AQgAAAAFAAAAATEBAAAACy0xOTA0ODYwNjU3AwAAAAMxNjACAAAAAzMzOQQAAAABMAcAAAAIMy83LzIwMjYIAAAACjEyLzMxLzIwMjUJAAAAATBte/zzmnzeCIkZyj6ifN4INkNJUS5OWVNFOklCTS5JUV9BU19SRVBPUlRFRF9FQklUREEuLjA3LzAzLzIwMjYuLi5VU0QuSAEAAADetgEAAwAAAAAAbXv885p83gi11tA+onzeCEZDSVEuTllTRTpJQk0uSVFfUFJPVl9CQURfREVCVFNfUEFUSUVOVF9TRVJWSUNFX1JFVi4uMDcvMDMvMjAyNi4uLlVTRC5IAQAAAN62AQADAAAAAABte/zzmnzeCA2dzz6ifN4IPUNJUS5OWVNFOklCTS5JUV9FQVJOSU5HX1BBUkVO</t>
  </si>
  <si>
    <t>VF9FWENMX0VYVFJBLi4wNy8wMy8yMDI2Li4uVVNELkgBAAAA3rYBAAIAAAAFMTA1NzEBCAAAAAUAAAABMQEAAAALLTE5MDQ4NjA2NTcDAAAAAzE2MAIAAAAFNDE1OTYEAAAAATAHAAAACDMvNy8yMDI2CAAAAAoxMi8zMS8yMDI1CQAAAAEwbXv885p83gj+Dsk+onzeCCtDSVEuTllTRTpJQk0uSVFfTklfU0ZBUy4uMDcvMDMvMjAyNi4uLlVTRC5IAQAAAN62AQADAAAAAABte/zzmnzeCLXW0D6ifN4IM0NJUS5OWVNFOklCTS5JUV9JTlRFUkVTVF9JTkNPTUUuLjA3LzAzLzIwMjYuLi5VU0QuSAEAAADetgEAAgAAAAM2NDUBCAAAAAUAAAABMQEAAAALLTE5MDQ4NjA2NTcDAAAAAzE2MAIAAAADMjEwBAAAAAEwBwAAAAgzLzcvMjAyNggAAAAKMTIvMzEvMjAyNQkAAAABMG17/POafN4IJFzOPqJ83gg1Q0lRLk5ZU0U6SUJNLklRX0lOVkVTVE1FTlRfSU5DT01FLi4wNy8wMy8yMDI2Li4uVVNELkgBAAAA3rYBAAMAAAAAAG17/POafN4IJ0rMPqJ83gg7Q0lRLk5ZU0U6SUJNLklRX0VYQ0lTRV9UQVhFU19FWENMX1NBTEVTLi4wNy8wMy8yMDI2Li4uVVNELkgBAAAA3rYBAAMAAAAAAG17/POafN4IGM/FPqJ83gg7Q0lRLk5ZU0U6SUJNLklRX0VYQ0lTRV9UQVhFU19JTkNMX1NBTEVTLi4wNy8wMy8yMDI2Li4uVVNELkgBAAAA3rYBAAMAAAAAAG17/POafN4ItdbQPqJ83gg3Q0lRLk5ZU0U6SUJNLklRX0NVUlJfRE9N</t>
  </si>
  <si>
    <t>RVNUSUNfVEFYRVMuLjA3LzAzLzIwMjYuLi5VU0QuSAEAAADetgEAAgAAAAUtMTU4NwEIAAAABQAAAAExAQAAAAstMTkwNDg2MDY1NwMAAAADMTYwAgAAAAQzMDI3BAAAAAEwBwAAAAgzLzcvMjAyNggAAAAKMTIvMzEvMjAyNQkAAAABMG17/POafN4I6oTNPqJ83gg2Q0lRLk5ZU0U6SUJNLklRX0NVUlJfRk9SRUlHTl9UQVhFUy4uMDcvMDMvMjAyNi4uLlVTRC5IAQAAAN62AQACAAAABDIzMDMBCAAAAAUAAAABMQEAAAALLTE5MDQ4NjA2NTcDAAAAAzE2MAIAAAAEMzAzMAQAAAABMAcAAAAIMy83LzIwMjYIAAAACjEyLzMxLzIwMjUJAAAAATBte/zzmnzeCAAFyj6ifN4ILkNJUS5OWVNFOklCTS5JUV9DVVJSX1RBWEVTLi4wNy8wMy8yMDI2Li4uVVNELkgBAAAA3rYBAAIAAAADNzE2AQgAAAAFAAAAATEBAAAACy0xOTA0ODYwNjU3AwAAAAMxNjACAAAABTM1MzgzBAAAAAEwBwAAAAgzLzcvMjAyNggAAAAKMTIvMzEvMjAyNQkAAAABMG17/POafN4InzfFPqJ83gg7Q0lRLk5ZU0U6SUJNLklRX0RFRkVSUkVEX0RPTUVTVElDX1RBWEVTLi4wNy8wMy8yMDI2Li4uVVNELkgBAAAA3rYBAAIAAAAELTI0OQEIAAAABQAAAAExAQAAAAstMTkwNDg2MDY1NwMAAAADMTYwAgAAAAQzMDU0BAAAAAEwBwAAAAgzLzcvMjAyNggAAAAKMTIvMzEvMjAyNQkAAAABMG17/POafN4ItdbQPqJ83gg6Q0lRLk5ZU0U6SUJNLklRX0RF</t>
  </si>
  <si>
    <t>RkVSUkVEX0ZPUkVJR05fVEFYRVMuLjA3LzAzLzIwMjYuLi5VU0QuSAEAAADetgEAAgAAAAQtNzA4AQgAAAAFAAAAATEBAAAACy0xOTA0ODYwNjU3AwAAAAMxNjACAAAABDMwNTUEAAAAATAHAAAACDMvNy8yMDI2CAAAAAoxMi8zMS8yMDI1CQAAAAEwbXv885p83gjqhM0+onzeCDhDSVEuTllTRTpJQk0uSVFfREVGRVJSRURfVEFYRVNfVE9UQUwuLjA3LzAzLzIwMjYuLi5VU0QuSAEAAADetgEAAgAAAAQtOTU3AQgAAAAFAAAAATEBAAAACy0xOTA0ODYwNjU3AwAAAAMxNjACAAAABTM1Mzg1BAAAAAEwBwAAAAgzLzcvMjAyNggAAAAKMTIvMzEvMjAyNQkAAAABMG17/POafN4IyZ7JPqJ83gg9Q0lRLk5ZU0U6SUJNLklRX05PTlJFQ1VSUklOR19JTkNPTUVfVEFYRVMuLjA3LzAzLzIwMjYuLi5VU0QuSAEAAADetgEAAgAAAAUtMTE2MQEIAAAABQAAAAExAQAAAAstMTkwNDg2MDY1NwMAAAADMTYwAgAAAAU0ODgzOQQAAAABMAcAAAAIMy83LzIwMjYIAAAACjEyLzMxLzIwMjUJAAAAATBte/zzmnzeCLXW0D6ifN4IK0NJUS5OWVNFOklCTS5JUV9OSV9OT1JNLi4wNy8wMy8yMDI2Li4uVVNELkgBAAAA3rYBAAIAAAAINjk3NC4zNzUBCAAAAAUAAAABMQEAAAALLTE5MDQ4NjA2NTcDAAAAAzE2MAIAAAAENDM3OAQAAAABMAcAAAAIMy83LzIwMjYIAAAACjEyLzMxLzIwMjUJAAAAATBte/zzmnzeCI8m0D6ifN4IJkNJ</t>
  </si>
  <si>
    <t>US5OWVNFOklCTS5JUV9QRVJJT0REQVRFLi4wNy8wMy8yMDI2AQAAAN62AQAFAAAACjMxLzEyLzIwMjUAaY4Q9Zp83giPJtA+onzeCClDSVEuTllTRTpJQk0uSVFfUkVUVVJOX0FTU0VUUy4uMDcvMDMvMjAyNgEAAADetgEAAgAAAAY1LjQzNDkBCAAAAAUAAAABMQEAAAALLTE5MDQ4NjA2NTcDAAAAAzE2MAIAAAAENDE3OAQAAAABMAcAAAAIMy83LzIwMjYIAAAACjEyLzMxLzIwMjUJAAAAATA1i0L0mnzeCPeCnT6ifN4IKkNJUS5OWVNFOklCTS5JUV9SRVRVUk5fQ0FQSVRBTC4uMDcvMDMvMjAyNgEAAADetgEAAgAAAAY4LjU3ODIBCAAAAAUAAAABMQEAAAALLTE5MDQ4NjA2NTcDAAAAAzE2MAIAAAAENDM2MwQAAAABMAcAAAAIMy83LzIwMjYIAAAACjEyLzMxLzIwMjUJAAAAATA1i0L0mnzeCHPgqD6ifN4IKUNJUS5OWVNFOklCTS5JUV9SRVRVUk5fRVFVSVRZLi4wNy8wMy8yMDI2AQAAAN62AQACAAAABzM1LjE1ODEBCAAAAAUAAAABMQEAAAALLTE5MDQ4NjA2NTcDAAAAAzE2MAIAAAAENDEyOAQAAAABMAcAAAAIMy83LzIwMjYIAAAACjEyLzMxLzIwMjUJAAAAATA1i0L0mnzeCILcqz6ifN4IMENJUS5OWVNFOklCTS5JUV9SRVRVUk5fQ09NTU9OX0VRVUlUWS4uMDcvMDMvMjAyNgEAAADetgEAAgAAAAczNS4yNjMxAQgAAAAFAAAAATEBAAAACy0xOTA0ODYwNjU3AwAAAAMxNjACAAAABTMzMzIwBAAAAAEw</t>
  </si>
  <si>
    <t>BwAAAAgzLzcvMjAyNggAAAAKMTIvMzEvMjAyNQkAAAABMDWLQvSafN4IyXukPqJ83ggoQ0lRLk5ZU0U6SUJNLklRX0dST1NTX01BUkdJTi4uMDcvMDMvMjAyNgEAAADetgEAAgAAAAc1OC4xODYxAQgAAAAFAAAAATEBAAAACy0xOTA0ODYwNjU3AwAAAAMxNjACAAAABDQwNzQEAAAAATAHAAAACDMvNy8yMDI2CAAAAAoxMi8zMS8yMDI1CQAAAAEwNYtC9Jp83gh6oaM+onzeCClDSVEuTllTRTpJQk0uSVFfRUJJVERBX01BUkdJTi4uMDcvMDMvMjAyNgEAAADetgEAAgAAAAcyMy44NjYxAQgAAAAFAAAAATEBAAAACy0xOTA0ODYwNjU3AwAAAAMxNjACAAAABDQwNDcEAAAAATAHAAAACDMvNy8yMDI2CAAAAAoxMi8zMS8yMDI1CQAAAAEwNYtC9Jp83gi6m58+onzeCCdDSVEuTllTRTpJQk0uSVFfRUJJVF9NQVJHSU4uLjA3LzAzLzIwMjYBAAAA3rYBAAIAAAAHMTguNjA5NgEIAAAABQAAAAExAQAAAAstMTkwNDg2MDY1NwMAAAADMTYwAgAAAAQ0MDUzBAAAAAEwBwAAAAgzLzcvMjAyNggAAAAKMTIvMzEvMjAyNQkAAAABMDWLQvSafN4IioCePqJ83gglQ0lRLk5ZU0U6SUJNLklRX05JX01BUkdJTi4uMDcvMDMvMjAyNgEAAADetgEAAgAAAAcxNS42ODUyAQgAAAAFAAAAATEBAAAACy0xOTA0ODYwNjU3AwAAAAMxNjACAAAABDQwOTQEAAAAATAHAAAACDMvNy8yMDI2CAAAAAoxMi8zMS8yMDI1CQAAAAEwNYtC9Jp8</t>
  </si>
  <si>
    <t>3ghS6Jo+onzeCClDSVEuTllTRTpJQk0uSVFfQ0FQRVhfUENUX1JFVi4uMDcvMDMvMjAyNgEAAADetgEAAgAAAAYxLjYxNTQBCAAAAAUAAAABMQEAAAALLTE5MDQ4NjA2NTcDAAAAAzE2MAIAAAAFMzUzODAEAAAAATAHAAAACDMvNy8yMDI2CAAAAAoxMi8zMS8yMDI1CQAAAAEwNYtC9Jp83gh8gqo+onzeCCdDSVEuTllTRTpJQk0uSVFfQVNTRVRfVFVSTlMuLjA3LzAzLzIwMjYBAAAA3rYBAAIAAAAIMC40NjcyODEBCAAAAAUAAAABMQEAAAALLTE5MDQ4NjA2NTcDAAAAAzE2MAIAAAAENDE3NwQAAAABMAcAAAAIMy83LzIwMjYIAAAACjEyLzMxLzIwMjUJAAAAATA1i0L0mnzeCExYpz6ifN4ILUNJUS5OWVNFOklCTS5JUV9GSVhFRF9BU1NFVF9UVVJOUy4uMDcvMDMvMjAyNgEAAADetgEAAgAAAAg3LjUyMTg1NwEIAAAABQAAAAExAQAAAAstMTkwNDg2MDY1NwMAAAADMTYwAgAAAAQ0MDY2BAAAAAEwBwAAAAgzLzcvMjAyNggAAAAKMTIvMzEvMjAyNQkAAAABMDWLQvSafN4IRSqmPqJ83ggkQ0lRLk5ZU0U6SUJNLklRX0FSX1RVUk5TLi4wNy8wMy8yMDI2AQAAAN62AQACAAAACDguNDM5MDEyAQgAAAAFAAAAATEBAAAACy0xOTA0ODYwNjU3AwAAAAMxNjACAAAABDQwMDEEAAAAATAHAAAACDMvNy8yMDI2CAAAAAoxMi8zMS8yMDI1CQAAAAEwNYtC9Jp83ghkHaI+onzeCCtDSVEuTllTRTpJQk0uSVFfSU5WRU5U</t>
  </si>
  <si>
    <t>T1JZX1RVUk5TLi4wNy8wMy8yMDI2AQAAAN62AQACAAAACTIyLjE4ODkxOQEIAAAABQAAAAExAQAAAAstMTkwNDg2MDY1NwMAAAADMTYwAgAAAAQ0MDgyBAAAAAEwBwAAAAgzLzcvMjAyNggAAAAKMTIvMzEvMjAyNQkAAAABMDWLQvSafN4I+/WhPqJ83ggpQ0lRLk5ZU0U6SUJNLklRX0NVUlJFTlRfUkFUSU8uLjA3LzAzLzIwMjYBAAAA3rYBAAIAAAAIMC45NTU2NjIBCAAAAAUAAAABMQEAAAALLTE5MDQ4NjA2NTcDAAAAAzE2MAIAAAAENDAzMAQAAAABMAcAAAAIMy83LzIwMjYIAAAACjEyLzMxLzIwMjUJAAAAATA1i0L0mnzeCONKnT6ifN4IJ0NJUS5OWVNFOklCTS5JUV9RVUlDS19SQVRJTy4uMDcvMDMvMjAyNgEAAADetgEAAgAAAAgwLjgxMjQzMgEIAAAABQAAAAExAQAAAAstMTkwNDg2MDY1NwMAAAADMTYwAgAAAAQ0MTIxBAAAAAEwBwAAAAgzLzcvMjAyNggAAAAKMTIvMzEvMjAyNQkAAAABMDWLQvSafN4IdpecPqJ83ggsQ0lRLk5ZU0U6SUJNLklRX0NGT19DVVJSRU5UX0xJQUIuLjA3LzAzLzIwMjYBAAAA3rYBAAIAAAAIMC4zNDEyNzQBCAAAAAUAAAABMQEAAAALLTE5MDQ4NjA2NTcDAAAAAzE2MAIAAAAENDE4NQQAAAABMAcAAAAIMy83LzIwMjYIAAAACjEyLzMxLzIwMjUJAAAAATA1i0L0mnzeCHPgqD6ifN4IKkNJUS5OWVNFOklCTS5JUV9EQVlTX1NBTEVTX09VVC4uMDcvMDMvMjAyNgEAAADe</t>
  </si>
  <si>
    <t>tgEAAgAAAAk0My4yNTE0MDUBCAAAAAUAAAABMQEAAAALLTE5MDQ4NjA2NTcDAAAAAzE2MAIAAAAENDA0MgQAAAABMAcAAAAIMy83LzIwMjYIAAAACjEyLzMxLzIwMjUJAAAAATA/wUL0mnzeCEXYqT6ifN4ILkNJUS5OWVNFOklCTS5JUV9EQVlTX0lOVkVOVE9SWV9PVVQuLjA3LzAzLzIwMjYBAAAA3rYBAAIAAAAJMTYuNDQ5NDU1AQgAAAAFAAAAATEBAAAACy0xOTA0ODYwNjU3AwAAAAMxNjACAAAABDQwMzUEAAAAATAHAAAACDMvNy8yMDI2CAAAAAoxMi8zMS8yMDI1CQAAAAEwP8FC9Jp83ghFKqY+onzeCCxDSVEuTllTRTpJQk0uSVFfREFZU19QQVlBQkxFX09VVC4uMDcvMDMvMjAyNgEAAADetgEAAgAAAAk1Ny43NTk0MjUBCAAAAAUAAAABMQEAAAALLTE5MDQ4NjA2NTcDAAAAAzE2MAIAAAAENDE4MwQAAAABMAcAAAAIMy83LzIwMjYIAAAACjEyLzMxLzIwMjUJAAAAATA/wUL0mnzeCDfIpT6ifN4IK0NJUS5OWVNFOklCTS5JUV9DQVNIX0NPTlZFUlNJT04uLjA3LzAzLzIwMjYBAAAA3rYBAAIAAAAIMS45NDE0MzUBCAAAAAUAAAABMQEAAAALLTE5MDQ4NjA2NTcDAAAAAzE2MAIAAAAENDE4NAQAAAABMAcAAAAIMy83LzIwMjYIAAAACjEyLzMxLzIwMjUJAAAAATA/wUL0mnzeCGQdoj6ifN4ILUNJUS5OWVNFOklCTS5JUV9UT1RBTF9ERUJUX0VRVUlUWS4uMDcvMDMvMjAyNgEAAADetgEAAgAAAAgxOTcu</t>
  </si>
  <si>
    <t>MzI3NQEIAAAABQAAAAExAQAAAAstMTkwNDg2MDY1NwMAAAADMTYwAgAAAAQ0MDM0BAAAAAEwBwAAAAgzLzcvMjAyNggAAAAKMTIvMzEvMjAyNQkAAAABMD/BQvSafN4I+/WhPqJ83gguQ0lRLk5ZU0U6SUJNLklRX1RPVEFMX0RFQlRfQ0FQSVRBTC4uMDcvMDMvMjAyNgEAAADetgEAAgAAAAY2Ni4zNjcBCAAAAAUAAAABMQEAAAALLTE5MDQ4NjA2NTcDAAAAAzE2MAIAAAAENDE4NgQAAAABMAcAAAAIMy83LzIwMjYIAAAACjEyLzMxLzIwMjUJAAAAATA/wUL0mnzeCIqAnj6ifN4IKkNJUS5OWVNFOklCTS5JUV9MVF9ERUJUX0VRVUlUWS4uMDcvMDMvMjAyNgEAAADetgEAAgAAAAgxNzUuMjYzNAEIAAAABQAAAAExAQAAAAstMTkwNDg2MDY1NwMAAAADMTYwAgAAAAQ0MDg1BAAAAAEwBwAAAAgzLzcvMjAyNggAAAAKMTIvMzEvMjAyNQkAAAABMD/BQvSafN4I40qdPqJ83ggrQ0lRLk5ZU0U6SUJNLklRX0xUX0RFQlRfQ0FQSVRBTC4uMDcvMDMvMjAyNgEAAADetgEAAgAAAAc1OC45NDYyAQgAAAAFAAAAATEBAAAACy0xOTA0ODYwNjU3AwAAAAMxNjACAAAABDQxODcEAAAAATAHAAAACDMvNy8yMDI2CAAAAAoxMi8zMS8yMDI1CQAAAAEwP8FC9Jp83ghS6Jo+onzeCDNDSVEuTllTRTpJQk0uSVFfVE9UQUxfTElBQl9UT1RBTF9BU1NFVFMuLjA3LzAzLzIwMjYBAAAA3rYBAAIAAAAHNzguNDQyOAEIAAAABQAAAAEx</t>
  </si>
  <si>
    <t>AQAAAAstMTkwNDg2MDY1NwMAAAADMTYwAgAAAAQ0MTg4BAAAAAEwBwAAAAgzLzcvMjAyNggAAAAKMTIvMzEvMjAyNQkAAAABMD/BQvSafN4Ic+CoPqJ83ggkQ0lRLk5ZU0U6SUJNLklRX0VCSVRfSU5ULi4wNy8wMy8yMDI2AQAAAN62AQACAAAABzYuNDk1MDkBCAAAAAUAAAABMQEAAAALLTE5MDQ4NjA2NTcDAAAAAzE2MAIAAAAENDE4OQQAAAABMAcAAAAIMy83LzIwMjYIAAAACjEyLzMxLzIwMjUJAAAAATA/wUL0mnzeCF3hpz6ifN4IJkNJUS5OWVNFOklCTS5JUV9FQklUREFfSU5ULi4wNy8wMy8yMDI2AQAAAN62AQACAAAACDkuMDA1Njg0AQgAAAAFAAAAATEBAAAACy0xOTA0ODYwNjU3AwAAAAMxNjACAAAABDQxOTAEAAAAATAHAAAACDMvNy8yMDI2CAAAAAoxMi8zMS8yMDI1CQAAAAEwP8FC9Jp83ghMWKc+onzeCDdDSVEuTllTRTpJQk0uSVFfRUJJVERBX0VYQ0xfT1BFUl9MRUFTRVNfSU5ULi4wNy8wMy8yMDI2AQAAAN62AQACAAAACDguMzI5NzE1AQgAAAAFAAAAATEBAAAACy0xOTA0ODYwNjU3AwAAAAMxNjACAAAABTQ5MTczBAAAAAEwBwAAAAgzLzcvMjAyNggAAAAKMTIvMzEvMjAyNQkAAAABMD/BQvSafN4IeqGjPqJ83ggsQ0lRLk5ZU0U6SUJNLklRX0VCSVREQV9DQVBFWF9JTlQuLjA3LzAzLzIwMjYBAAAA3rYBAAIAAAAHOC40NDE4NgEIAAAABQAAAAExAQAAAAstMTkwNDg2MDY1NwMAAAAD</t>
  </si>
  <si>
    <t>MTYwAgAAAAQ0MTkxBAAAAAEwBwAAAAgzLzcvMjAyNggAAAAKMTIvMzEvMjAyNQkAAAABMD/BQvSafN4IA92iPqJ83gg9Q0lRLk5ZU0U6SUJNLklRX0VCSVREQV9FWENMX09QRVJfTEVBU0VTX0NBUEVYX0lOVC4uMDcvMDMvMjAyNgEAAADetgEAAgAAAAg3Ljc2NTg5MQEIAAAABQAAAAExAQAAAAstMTkwNDg2MDY1NwMAAAADMTYwAgAAAAU0OTE3NAQAAAABMAcAAAAIMy83LzIwMjYIAAAACjEyLzMxLzIwMjUJAAAAATA/wUL0mnzeCP8doD6ifN4ILUNJUS5OWVNFOklCTS5JUV9UT1RBTF9ERUJUX0VCSVREQS4uMDcvMDMvMjAyNgEAAADetgEAAgAAAAgzLjcwNzUwNgEIAAAABQAAAAExAQAAAAstMTkwNDg2MDY1NwMAAAADMTYwAgAAAAQ0MTkyBAAAAAEwBwAAAAgzLzcvMjAyNggAAAAKMTIvMzEvMjAyNQkAAAABMD/BQvSafN4IupufPqJ83gg+Q0lRLk5ZU0U6SUJNLklRX1RPVEFMX0RFQlRfRUJJVERBX0VYQ0xfT1BFUl9MRUFTRVMuLjA3LzAzLzIwMjYBAAAA3rYBAAIAAAAINC4wMDgzNzUBCAAAAAUAAAABMQEAAAALLTE5MDQ4NjA2NTcDAAAAAzE2MAIAAAAFNDg5OTQEAAAAATAHAAAACDMvNy8yMDI2CAAAAAoxMi8zMS8yMDI1CQAAAAEwP8FC9Jp83gic05s+onzeCCtDSVEuTllTRTpJQk0uSVFfTkVUX0RFQlRfRUJJVERBLi4wNy8wMy8yMDI2AQAAAN62AQACAAAACDIuODgwMTc5AQgAAAAFAAAAATEB</t>
  </si>
  <si>
    <t>AAAACy0xOTA0ODYwNjU3AwAAAAMxNjACAAAABDQxOTMEAAAAATAHAAAACDMvNy8yMDI2CAAAAAoxMi8zMS8yMDI1CQAAAAEwP8FC9Jp83ghz4Kg+onzeCDxDSVEuTllTRTpJQk0uSVFfTkVUX0RFQlRfRUJJVERBX0VYQ0xfT1BFUl9MRUFTRVMuLjA3LzAzLzIwMjYBAAAA3rYBAAIAAAAIMy4xMTM5MDkBCAAAAAUAAAABMQEAAAALLTE5MDQ4NjA2NTcDAAAAAzE2MAIAAAAFNDkxNzUEAAAAATAHAAAACDMvNy8yMDI2CAAAAAoxMi8zMS8yMDI1CQAAAAEwP8FC9Jp83ghDHKg+onzeCDNDSVEuTllTRTpJQk0uSVFfVE9UQUxfREVCVF9FQklUREFfQ0FQRVguLjA3LzAzLzIwMjYBAAAA3rYBAAIAAAAIMy45NTUxMjcBCAAAAAUAAAABMQEAAAALLTE5MDQ4NjA2NTcDAAAAAzE2MAIAAAAFMjMzMTMEAAAAATAHAAAACDMvNy8yMDI2CAAAAAoxMi8zMS8yMDI1CQAAAAEwP8FC9Jp83ghDHKg+onzeCERDSVEuTllTRTpJQk0uSVFfVE9UQUxfREVCVF9FQklUREFfRVhDTF9PUEVSX0xFQVNFU19DQVBFWC4uMDcvMDMvMjAyNgEAAADetgEAAgAAAAg0LjI5OTM5NAEIAAAABQAAAAExAQAAAAstMTkwNDg2MDY1NwMAAAADMTYwAgAAAAU0OTE4MwQAAAABMAcAAAAIMy83LzIwMjYIAAAACjEyLzMxLzIwMjUJAAAAATA/wUL0mnzeCDfIpT6ifN4IMUNJUS5OWVNFOklCTS5JUV9ORVRfREVCVF9FQklUREFfQ0FQRVguLjA3LzAz</t>
  </si>
  <si>
    <t>LzIwMjYBAAAA3rYBAAIAAAAIMy4wNzI1NDMBCAAAAAUAAAABMQEAAAALLTE5MDQ4NjA2NTcDAAAAAzE2MAIAAAAFMjMzMTQEAAAAATAHAAAACDMvNy8yMDI2CAAAAAoxMi8zMS8yMDI1CQAAAAEwP8FC9Jp83ghoVKQ+onzeCEJDSVEuTllTRTpJQk0uSVFfTkVUX0RFQlRfRUJJVERBX0VYQ0xfT1BFUl9MRUFTRVNfQ0FQRVguLjA3LzAzLzIwMjYBAAAA3rYBAAIAAAAIMy4zMzk5ODgBCAAAAAUAAAABMQEAAAALLTE5MDQ4NjA2NTcDAAAAAzE2MAIAAAAFNDkxODIEAAAAATAHAAAACDMvNy8yMDI2CAAAAAoxMi8zMS8yMDI1CQAAAAEwP8FC9Jp83ghkHaI+onzeCCNDSVEuTllTRTpJQk0uSVFfWl9TQ09SRS4uMDcvMDMvMjAyNgEAAADetgEAAgAAAAgzLjM4NjMwMgEIAAAABQAAAAExAQAAAAstMTkwNDg2MDY1NwMAAAADMTYwAgAAAAYxMDAxMjMEAAAAATAHAAAACDMvNy8yMDI2CAAAAAoxMi8zMS8yMDI1CQAAAAEwP8FC9Jp83gi6m58+onzeCDRDSVEuTllTRTpJQk0uSVFfVE9UQUxfUkVWXzFZUl9BTk5fR1JPV1RILi4wNy8wMy8yMDI2AQAAAN62AQACAAAABjcuNjIwMwEIAAAABQAAAAExAQAAAAstMTkwNDg2MDY1NwMAAAADMTYwAgAAAAQ0MTk0BAAAAAEwBwAAAAgzLzcvMjAyNggAAAAKMTIvMzEvMjAyNQkAAAABMD/BQvSafN4IioCePqJ83ggtQ0lRLk5ZU0U6SUJNLklRX0dQXzFZUl9BTk5fR1JPV1RI</t>
  </si>
  <si>
    <t>Li4wNy8wMy8yMDI2AQAAAN62AQACAAAABjEwLjUzMQEIAAAABQAAAAExAQAAAAstMTkwNDg2MDY1NwMAAAADMTYwAgAAAAQ0MTk1BAAAAAEwBwAAAAgzLzcvMjAyNggAAAAKMTIvMzEvMjAyNQkAAAABMD/BQvSafN4InNObPqJ83ggxQ0lRLk5ZU0U6SUJNLklRX0VCSVREQV8xWVJfQU5OX0dST1dUSC4uMDcvMDMvMjAyNgEAAADetgEAAgAAAAcyNS4wODE0AQgAAAAFAAAAATEBAAAACy0xOTA0ODYwNjU3AwAAAAMxNjACAAAABDQxOTYEAAAAATAHAAAACDMvNy8yMDI2CAAAAAoxMi8zMS8yMDI1CQAAAAEwP8FC9Jp83ghS6Jo+onzeCC9DSVEuTllTRTpJQk0uSVFfRUJJVF8xWVJfQU5OX0dST1dUSC4uMDcvMDMvMjAyNgEAAADetgEAAgAAAAcyOC40MDIxAQgAAAAFAAAAATEBAAAACy0xOTA0ODYwNjU3AwAAAAMxNjACAAAABDQxOTcEAAAAATAHAAAACDMvNy8yMDI2CAAAAAoxMi8zMS8yMDI1CQAAAAEwP8FC9Jp83ghz4Kg+onzeCC1DSVEuTllTRTpJQk0uSVFfTklfMVlSX0FOTl9HUk9XVEguLjA3LzAzLzIwMjYBAAAA3rYBAAIAAAAHNzUuODc1OAEIAAAABQAAAAExAQAAAAstMTkwNDg2MDY1NwMAAAADMTYwAgAAAAQ0MTk5BAAAAAEwBwAAAAgzLzcvMjAyNggAAAAKMTIvMzEvMjAyNQkAAAABMD/BQvSafN4IQxyoPqJ83gguQ0lRLk5ZU0U6SUJNLklRX0VQU18xWVJfQU5OX0dST1dUSC4uMDcvMDMvMjAy</t>
  </si>
  <si>
    <t>NgEAAADetgEAAgAAAAc3My41MjAyAQgAAAAFAAAAATEBAAAACy0xOTA0ODYwNjU3AwAAAAMxNjACAAAABDQyMDAEAAAAATAHAAAACDMvNy8yMDI2CAAAAAoxMi8zMS8yMDI1CQAAAAEwP8FC9Jp83ghMWKc+onzeCDJDSVEuTllTRTpJQk0uSVFfVE9UQUxfUkVWXzNZUl9BTk5fQ0FHUi4uMDcvMDMvMjAyNgEAAADetgEAAgAAAAYzLjcxNzYBCAAAAAUAAAABMQEAAAALLTE5MDQ4NjA2NTcDAAAAAzE2MAIAAAAENDIyMAQAAAABMAcAAAAIMy83LzIwMjYIAAAACjEyLzMxLzIwMjUJAAAAATA/wUL0mnzeCEUqpj6ifN4IK0NJUS5OWVNFOklCTS5JUV9HUF8zWVJfQU5OX0NBR1IuLjA3LzAzLzIwMjYBAAAA3rYBAAIAAAAGNi4zMjk0AQgAAAAFAAAAATEBAAAACy0xOTA0ODYwNjU3AwAAAAMxNjACAAAABDQyMjEEAAAAATAHAAAACDMvNy8yMDI2CAAAAAoxMi8zMS8yMDI1CQAAAAEwTOhC9Jp83gh6oaM+onzeCC9DSVEuTllTRTpJQk0uSVFfRUJJVERBXzNZUl9BTk5fQ0FHUi4uMDcvMDMvMjAyNgEAAADetgEAAgAAAAcxNC4zNjYzAQgAAAAFAAAAATEBAAAACy0xOTA0ODYwNjU3AwAAAAMxNjACAAAABDQyMjIEAAAAATAHAAAACDMvNy8yMDI2CAAAAAoxMi8zMS8yMDI1CQAAAAEwTOhC9Jp83ggYyaI+onzeCC1DSVEuTllTRTpJQk0uSVFfRUJJVF8zWVJfQU5OX0NBR1IuLjA3LzAzLzIwMjYBAAAA3rYBAAIAAAAH</t>
  </si>
  <si>
    <t>MTguNjY3MQEIAAAABQAAAAExAQAAAAstMTkwNDg2MDY1NwMAAAADMTYwAgAAAAQ0MjIzBAAAAAEwBwAAAAgzLzcvMjAyNggAAAAKMTIvMzEvMjAyNQkAAAABMEzoQvSafN4IYh2hPqJ83ggrQ0lRLk5ZU0U6SUJNLklRX05JXzNZUl9BTk5fQ0FHUi4uMDcvMDMvMjAyNgEAAADetgEAAgAAAAc4Ni4yNzE2AQgAAAAFAAAAATEBAAAACy0xOTA0ODYwNjU3AwAAAAMxNjACAAAABDQyMjUEAAAAATAHAAAACDMvNy8yMDI2CAAAAAoxMi8zMS8yMDI1CQAAAAEwTOhC9Jp83gj/HaA+onzeCCxDSVEuTllTRTpJQk0uSVFfRVBTXzNZUl9BTk5fQ0FHUi4uMDcvMDMvMjAyNgEAAADetgEAAgAAAAc3OC43NjU0AQgAAAAFAAAAATEBAAAACy0xOTA0ODYwNjU3AwAAAAMxNjACAAAABDQyMjYEAAAAATAHAAAACDMvNy8yMDI2CAAAAAoxMi8zMS8yMDI1CQAAAAEwTOhC9Jp83gjjSp0+onzeCDJDSVEuTllTRTpJQk0uSVFfVE9UQUxfUkVWXzVZUl9BTk5fQ0FHUi4uMDcvMDMvMjAyNgEAAADetgEAAgAAAAU0LjEyNAEIAAAABQAAAAExAQAAAAstMTkwNDg2MDY1NwMAAAADMTYwAgAAAAQ0MjMzBAAAAAEwBwAAAAgzLzcvMjAyNggAAAAKMTIvMzEvMjAyNQkAAAABMEzoQvSafN4IdpecPqJ83ggrQ0lRLk5ZU0U6SUJNLklRX0dQXzVZUl9BTk5fQ0FHUi4uMDcvMDMvMjAyNgEAAADetgEAAgAAAAY0Ljk0ODUBCAAAAAUAAAABMQEA</t>
  </si>
  <si>
    <t>AAALLTE5MDQ4NjA2NTcDAAAAAzE2MAIAAAAENDIzNAQAAAABMAcAAAAIMy83LzIwMjYIAAAACjEyLzMxLzIwMjUJAAAAATBM6EL0mnzeCHO2lD6ifN4IL0NJUS5OWVNFOklCTS5JUV9FQklUREFfNVlSX0FOTl9DQUdSLi4wNy8wMy8yMDI2AQAAAN62AQACAAAABTcuMjUzAQgAAAAFAAAAATEBAAAACy0xOTA0ODYwNjU3AwAAAAMxNjACAAAABDQyMzUEAAAAATAHAAAACDMvNy8yMDI2CAAAAAoxMi8zMS8yMDI1CQAAAAEwTOhC9Jp83gj2wJo+onzeCC1DSVEuTllTRTpJQk0uSVFfRUJJVF81WVJfQU5OX0NBR1IuLjA3LzAzLzIwMjYBAAAA3rYBAAIAAAAHMjEuOTM3OQEIAAAABQAAAAExAQAAAAstMTkwNDg2MDY1NwMAAAADMTYwAgAAAAQ0MjM2BAAAAAEwBwAAAAgzLzcvMjAyNggAAAAKMTIvMzEvMjAyNQkAAAABMEzoQvSafN4Ic7aUPqJ83ggrQ0lRLk5ZU0U6SUJNLklRX05JXzVZUl9BTk5fQ0FHUi4uMDcvMDMvMjAyNgEAAADetgEAAgAAAAcxMy42Mzc0AQgAAAAFAAAAATEBAAAACy0xOTA0ODYwNjU3AwAAAAMxNjACAAAABDQyMzgEAAAAATAHAAAACDMvNy8yMDI2CAAAAAoxMi8zMS8yMDI1CQAAAAEwTOhC9Jp83gg0f5k+onzeCCxDSVEuTllTRTpJQk0uSVFfRVBTXzVZUl9BTk5fQ0FHUi4uMDcvMDMvMjAyNgEAAADetgEAAgAAAAcyMC41MDc3AQgAAAAFAAAAATEBAAAACy0xOTA0ODYwNjU3AwAAAAMx</t>
  </si>
  <si>
    <t>NjACAAAABDQyMzkEAAAAATAHAAAACDMvNy8yMDI2CAAAAAoxMi8zMS8yMDI1CQAAAAEwTOhC9Jp83ghztpQ+onzeCCdDSVEuTllTRTpJQk0uSVFfUkVWLi4wNy8wMy8yMDI2Li4uVVNELkgBAAAA3rYBAAIAAAAFNjY3OTkBCAAAAAUAAAABMQEAAAALLTE5MDQ4NjA2NTcDAAAAAzE2MAIAAAADMTEyBAAAAAEwBwAAAAgzLzcvMjAyNggAAAAKMTIvMzEvMjAyNQkAAAABMEzoQvSafN4IOGLPPqJ83ggvQ0lRLk5ZU0U6SUJNLklRX0ZJTl9ESVZfUkVWLi4wNy8wMy8yMDI2Li4uVVNELkgBAAAA3rYBAAIAAAADNzM3AQgAAAAFAAAAATEBAAAACy0xOTA0ODYwNjU3AwAAAAMxNjACAAAAAjUyBAAAAAEwBwAAAAgzLzcvMjAyNggAAAAKMTIvMzEvMjAyNQkAAAABMEzoQvSafN4IOGLPPqJ83ggvQ0lRLk5ZU0U6SUJNLklRX0lOU19ESVZfUkVWLi4wNy8wMy8yMDI2Li4uVVNELkgBAAAA3rYBAAMAAAAAAEzoQvSafN4IDCPPPqJ83ggzQ0lRLk5ZU0U6SUJNLklRX0dBSU5fQVNTRVRTX1JFVi4uMDcvMDMvMjAyNi4uLlVTRC5IAQAAAN62AQADAAAAAABM6EL0mnzeCDhizz6ifN4IM0NJUS5OWVNFOklCTS5JUV9HQUlOX0lOVkVTVF9SRVYuLjA3LzAzLzIwMjYuLi5VU0QuSAEAAADetgEAAwAAAAAAT/xC9Jp83ggTdsk+onzeCC9DSVEuTllTRTpJQk0uSVFfSU5UX0lOVl9JTkMuLjA3LzAzLzIwMjYuLi5VU0QuSAEAAADe</t>
  </si>
  <si>
    <t>tgEAAwAAAAAAT/xC9Jp83gg4Ys8+onzeCDNDSVEuTllTRTpJQk0uSVFfT1RIRVJfUkVWX1NVUFBMLi4wNy8wMy8yMDI2Li4uVVNELkgBAAAA3rYBAAIAAAACLTEBCAAAAAUAAAABMQEAAAALLTE5MDQ4NjA2NTcDAAAAAzE2MAIAAAACOTAEAAAAATAHAAAACDMvNy8yMDI2CAAAAAoxMi8zMS8yMDI1CQAAAAEwT/xC9Jp83ggTdsk+onzeCC1DSVEuTllTRTpJQk0uSVFfVE9UQUxfUkVWLi4wNy8wMy8yMDI2Li4uVVNELkgBAAAA3rYBAAIAAAAFNjc1MzUBCAAAAAUAAAABMQEAAAALLTE5MDQ4NjA2NTcDAAAAAzE2MAIAAAACMjgEAAAAATAHAAAACDMvNy8yMDI2CAAAAAoxMi8zMS8yMDI1CQAAAAEwT/xC9Jp83gjmOs8+onzeCChDSVEuTllTRTpJQk0uSVFfQ09HUy4uMDcvMDMvMjAyNi4uLlVTRC5IAQAAAN62AQACAAAABTI3ODM2AQgAAAAFAAAAATEBAAAACy0xOTA0ODYwNjU3AwAAAAMxNjACAAAAAjM0BAAAAAEwBwAAAAgzLzcvMjAyNggAAAAKMTIvMzEvMjAyNQkAAAABME/8QvSafN4INZjMPqJ83ggvQ0lRLk5ZU0U6SUJNLklRX0ZJTl9ESVZfRVhQLi4wNy8wMy8yMDI2Li4uVVNELkgBAAAA3rYBAAIAAAADNDAzAQgAAAAFAAAAATEBAAAACy0xOTA0ODYwNjU3AwAAAAMxNjACAAAAAjUxBAAAAAEwBwAAAAgzLzcvMjAyNggAAAAKMTIvMzEvMjAyNQkAAAABME/8QvSafN4IOGLPPqJ83ggvQ0lRLk5ZU0U6</t>
  </si>
  <si>
    <t>SUJNLklRX0lOU19ESVZfRVhQLi4wNy8wMy8yMDI2Li4uVVNELkgBAAAA3rYBAAMAAAAAAE/8QvSafN4IAsHOPqJ83ggoQ0lRLk5ZU0U6SUJNLklRX0JBU0lDX1dFSUdIVC4uMDcvMDMvMjAyNgEAAADetgEAAgAAAAo5MzIuMjkzOTI3AExAEPWafN4IYYjQPqJ83ggoQ0lRLk5ZU0U6SUJNLklRX0RJTFVUX1dFSUdIVC4uMDcvMDMvMjAyNgEAAADetgEAAgAAAAo5NDguNjc1MjI4AExAEPWafN4IYYjQPqJ83gg7Q0lRLk5ZU0U6SUJNLklRX0RJU1RSSUJVVEFCTEVfQ0FTSF9TSEFSRVNfQkFTSUMuLjA3LzAzLzIwMjYBAAAA3rYBAAMAAAAAAFZnEPWafN4Iwv3QPqJ83gg9Q0lRLk5ZU0U6SUJNLklRX0RJU1RSSUJVVEFCTEVfQ0FTSF9TSEFSRVNfRElMVVRFRC4uMDcvMDMvMjAyNgEAAADetgEAAwAAAAAAVmcQ9Zp83gg32M8+onzeCCxDSVEuTllTRTpJQk0uSVFfRFJfUkFUSU9fUFJJTUFSWS4uMDcvMDMvMjAyNgEAAADetgEAAgAAAAExAFZnEPWafN4Iwv3QPqJ83ggpQ0lRLk5ZU0U6SUJNLklRX0ZJTElOR0RBVEVfSVMuLjA3LzAzLzIwMjYBAAAA3rYBAAUAAAAKMjQvMDIvMjAyNgBWZxD1mnzeCK8jyT6ifN4IK0NJUS5OWVNFOklCTS5JUV9QRVJJT0RMRU5HVEhfSVMuLjA3LzAzLzIwMjYBAAAA3rYBAAEAAAACMTIAVmcQ9Zp83gjC/dA+onzeCCZDSVEuTllTRTpJQk0uSVFfU0FNRV9TVE9SRS4uMDcvMDMv</t>
  </si>
  <si>
    <t>MjAyNgEAAADetgEAAwAAAAAAVmcQ9Zp83ggkXM4+onzeCDVDSVEuTllTRTpJQk0uSVFfRElTVFJJQlVUQUJMRV9DQVNIX1BBWU9VVC4uMDcvMDMvMjAyNgEAAADetgEAAwAAAAAAVmcQ9Zp83gjbNM4+onzeCCtDSVEuTllTRTpJQk0uSVFfRUZGRUNUX1RBWF9SQVRFLi4wNy8wMy8yMDI2AQAAAN62AQADAAAAAk5NAQgAAAAFAAAAATEBAAAACy0xOTA0ODYwNjU3AwAAAAMxNjACAAAABDQzNzYEAAAAATAHAAAACDMvNy8yMDI2CAAAAAoxMi8zMS8yMDI1CQAAAAEwVmcQ9Zp83ggSisk+onzeCChDSVEuTllTRTpJQk0uSVFfUEFZT1VUX1JBVElPLi4wNy8wMy8yMDI2AQAAAN62AQACAAAABzU5LjA0ODQBCAAAAAUAAAABMQEAAAALLTE5MDQ4NjA2NTcDAAAAAzE2MAIAAAAENDM3NwQAAAABMAcAAAAIMy83LzIwMjYIAAAACjEyLzMxLzIwMjUJAAAAATBWZxD1mnzeCHb2xT6ifN4IK0NJUS5OWVNFOklCTS5JUV9GSUxJTkdfQ1VSUkVOQ1kuLjA3LzAzLzIwMjYBAAAA3rYBAAMAAAADVVNEAGmOEPWafN4IDZ3PPqJ83ggqQ0lRLk5ZU0U6SUJNLklRX1JFU1RBVEVNRU5UX0lTLi4wNy8wMy8yMDI2AQAAAN62AQADAAAAAU8AVmcQ9Zp83gjbNM4+onzeCChDSVEuTllTRTpJQk0uSVFfQ0FMQ19UWVBFX0lTLi4wNy8wMy8yMDI2AQAAAN62AQADAAAAA1JFUABWZxD1mnzeCBKKyT6ifN4II0NJUS5OWVNFOklCTS5JUV9H</t>
  </si>
  <si>
    <t>QUFQX0lTLi4wNy8wMy8yMDI2AQAAAN62AQADAAAAB1VTIEdBQVAAVmcQ9Zp83ggNgsc+onzeCCtDSVEuTllTRTpJQk0uSVFfUEVSSU9ETEVOR1RIX0NGLi4wNy8wMy8yMDI2AQAAAN62AQABAAAAAjEyAFZnEPWafN4IGM/FPqJ83ggqQ0lRLk5ZU0U6SUJNLklRX1JFU1RBVEVNRU5UX0NGLi4wNy8wMy8yMDI2AQAAAN62AQADAAAAAU8AVmcQ9Zp83gjCqb8+onzeCChDSVEuTllTRTpJQk0uSVFfQ0FMQ19UWVBFX0NGLi4wNy8wMy8yMDI2AQAAAN62AQADAAAAA1JFUABWZxD1mnzeCF+Cvz6ifN4II0NJUS5OWVNFOklCTS5JUV9HQUFQX0NGLi4wNy8wMy8yMDI2AQAAAN62AQADAAAAB1VTIEdBQVAAVmcQ9Zp83giWh8Q+onzeCDlDSVEuTllTRTpJQk0uSVFfVE9UQUxfT1VUU1RBTkRJTkdfRklMSU5HX0RBVEUuLjA3LzAzLzIwMjYBAAAA3rYBAAIAAAAKOTM4LjAzNDQwNAEEAAAABQAAAAE1AQAAAAstMTkwNDg2MDY1NwIAAAAFMjQxNTMGAAAAATBWZxD1mnzeCJ5jtD6ifN4INUNJUS5OWVNFOklCTS5JUV9UT1RBTF9PVVRTVEFORElOR19CU19EQVRFLi4wNy8wMy8yMDI2AQAAAN62AQACAAAACjkzNi45NTIxMjkBBAAAAAUAAAABNQEAAAALLTE5MDQ4NjA2NTcCAAAABTI0MTUyBgAAAAEwVmcQ9Zp83giy2rM+onzeCCZDSVEuTllTRTpJQk0uSVFfSU5WX01FVEhPRC4uMDcvMDMvMjAyNgEAAADetgEAAwAAAAhB</t>
  </si>
  <si>
    <t>dmcgQ29zdABWZxD1mnzeCILcqz6ifN4IJUNJUS5OWVNFOklCTS5JUV9GVUxMX1RJTUUuLjA3LzAzLzIwMjYBAAAA3rYBAAIAAAAGMjY0MzAwAFZnEPWafN4Iy2avPqJ83gglQ0lRLk5ZU0U6SUJNLklRX1BBUlRfVElNRS4uMDcvMDMvMjAyNgEAAADetgEAAwAAAAAAVmcQ9Zp83gj3gp0+onzeCCtDSVEuTllTRTpJQk0uSVFfVE9UQUxfRU1QTE9ZRUVTLi4wNy8wMy8yMDI2AQAAAN62AQACAAAABjI2NDMwMABpjhD1mnzeCBDZtD6ifN4IO0NJUS5OWVNFOklCTS5JUV9FTVBMT1lFRVNfVU5ERVJfVU5JT05fQ09OVFJBQ1RTLi4wNy8wMy8yMDI2AQAAAN62AQADAAAAAABpjhD1mnzeCO5Urj6ifN4IKUNJUS5OWVNFOklCTS5JUV9BVkdfRU1QTE9ZRUVTLi4wNy8wMy8yMDI2AQAAAN62AQADAAAAAABpjhD1mnzeCDRsoD6ifN4ILkNJUS5OWVNFOklCTS5JUV9BVkdfVEVNUF9FTVBMT1lFRVMuLjA3LzAzLzIwMjYBAAAA3rYBAAIAAAAFMTM4MDABCAAAAAUAAAABMQEAAAALLTE5MDQ4NjA2NTcDAAAAAzE2MAIAAAAFMjQ2NzUEAAAAATAHAAAACDMvNy8yMDI2CAAAAAoxMi8zMS8yMDI1CQAAAAEwaY4Q9Zp83gjaT60+onzeCC1DSVEuTllTRTpJQk0uSVFfTlVNQkVSX0FEUkhPTERFUlMuLjA3LzAzLzIwMjYBAAAA3rYBAAMAAAAAAGmOEPWafN4ILJOnPqJ83ggqQ0lRLk5ZU0U6SUJNLklRX0NPU1RfQk9SUk9XSU5H</t>
  </si>
  <si>
    <t>UV9DQVNIX0FDUVVJUkVfQ0YuOTkxLjA2LzAzLzIwMjYuLi5VU0QuSAEAAADetgEAAgAAAAUtNTY5NgEIAAAABQAAAAExAQAAAAoxOTQ3MTc5NTgzAwAAAAMxNjACAAAABDIwNTcEAAAAATAHAAAACDMvNi8yMDI2CAAAAAoxMi8zMS8yMDE2CQAAAAEw3xfQ/Jx83ghHZSYvonzeCDlDSVEuTllTRTpJQk0uSVFfQVNTRVRfV1JJVEVET1dOX0NGLjk5MS4wNi8wMy8yMDI2Li4uVVNELkgBAAAA3rYBAAMAAAAAAN8X0PycfN4IlkIWL6J83ggxQ0lRLk5ZU0U6SUJNLklRX09JTF9JTVBBSVIuOTkxLjA2LzAzLzIwMjYuLi5VU0QuSAEAAADetgEAAwAAAAAA3xfQ/Jx83gh3vSMvonzeCD5DSVEuTllTRTpJQk0uSVFfUkVTVFJfU1RPQ0tfQ09NUF9QUkVUQVguOTkxLjA2LzAzLzIwMjYuLi5VU0QuSAEAAADetgEAAwAAAAAA3xfQ/Jx83gg3/B0vonzeCDZDSVEuTllTRTpJQk0uSVFfU1RPQ0tfQkFTRURfU0dBLjk5MS4wNi8wMy8yMDI2Li4uVVNELkgBAAAA3rYBAAIAAAADNDAxAQgAAAAFAAAAATEBAAAACjE5NDcxNzk1ODMDAAAAAzE2MAIAAAAFMjI2NzkEAAAAATAHAAAACDMvNi8yMDI2CAAAAAoxMi8zMS8yMDE2CQAAAAEw3xfQ/Jx83gi0CRUvonzeCDVDSVEuTllTRTpJQk0uSVFfU1RPQ0tfQkFTRURfU00uOTkxLjA2LzAzLzIwMjYuLi5VU0QuSAEAAADetgEAAwAAAAAA3xfQ/Jx83gjbQBwvonzeCDVDSVEuTllT</t>
  </si>
  <si>
    <t>RTpJQk0uSVFfU1RPQ0tfQkFTRURfUkQuOTkxLjA2LzAzLzIwMjYuLi5VU0QuSAEAAADetgEAAgAAAAI1NQEIAAAABQAAAAExAQAAAAoxOTQ3MTc5NTgzAwAAAAMxNjACAAAABTIyNjc4BAAAAAEwBwAAAAgzLzYvMjAyNggAAAAKMTIvMzEvMjAxNgkAAAABMN8X0PycfN4IgA0QL6J83gg3Q0lRLk5ZU0U6SUJNLklRX0dBSU5fQkFSR0FJTl9BQ1EuOTkxLjA2LzAzLzIwMjYuLi5VU0QuSAEAAADetgEAAwAAAAAA3xfQ/Jx83gioaRYvonzeCDJDSVEuTllTRTpJQk0uSVFfSVBSRF9TVVBQTEUuOTkxLjA2LzAzLzIwMjYuLi5VU0QuSAEAAADetgEAAwAAAAAA3xfQ/Jx83gh9yQovonzeCDtDSVEuTllTRTpJQk0uSVFfSU1QQUlSTUVOVF9HV19TVVBQTEUuOTkxLjA2LzAzLzIwMjYuLi5VU0QuSAEAAADetgEAAwAAAAAA3xfQ/Jx83girHxEvonzeCDxDSVEuTllTRTpJQk0uSVFfSU1QVVRfT1BFUl9MRUFTRV9ERVBSLjk5MS4wNi8wMy8yMDI2Li4uVVNELkgBAAAA3rYBAAMAAAAAAN8X0PycfN4I640lL6J83ggzQ0lRLk5ZU0U6SUJNLklRX01BSU5UX1JFUEFJUi45OTEuMDYvMDMvMjAyNi4uLlVTRC5IAQAAAN62AQADAAAAAADfF9D8nHzeCOhMIC+ifN4INENJUS5OWVNFOklCTS5JUV9BSVJDUkFGVF9SRU5ULjk5MS4wNi8wMy8yMDI2Li4uVVNELkgBAAAA3rYBAAMAAAAAAN8X0PycfN4Iek4ZL6J83gg4Q0lRLk5Z</t>
  </si>
  <si>
    <t>U0U6SUJNLklRX0NPTlRJTkdFTlRfUkVOVEFMLjk5MS4wNi8wMy8yMDI2Li4uVVNELkgBAAAA3rYBAAMAAAAAAN8X0PycfN4IjDwUL6J83gg4Q0lRLk5ZU0U6SUJNLklRX05FVF9SRU5UQUxfRVhQX0ZOLjk5MS4wNi8wMy8yMDI2Li4uVVNELkgBAAAA3rYBAAMAAAAAAN8X0PycfN4Ie3sLL6J83ggtQ0lRLk5ZU0U6SUJNLklRX0dBX0VYUC45OTEuMDYvMDMvMjAyNi4uLlVTRC5IAQAAAN62AQADAAAAAADfF9D8nHzeCHGEHy+ifN4IKkNJUS5OWVNFOklCTS5JUV9ESUMuOTkxLjA2LzAzLzIwMjYuLi5VU0QuSAEAAADetgEAAwAAAAAAjCvQ/Jx83ghxZhkvonzeCCtDSVEuTllTRTpJQk0uSVFfUEFZT1VUX1JBVElPLjk5MS4wNi8wMy8yMDI2AQAAAN62AQACAAAABzQ0LjI3MjIBCAAAAAUAAAABMQEAAAAKMTk0NzE3OTU4MwMAAAADMTYwAgAAAAQ0Mzc3BAAAAAEwBwAAAAgzLzYvMjAyNggAAAAKMTIvMzEvMjAxNgkAAAABMDcUyk+dfN4INiUhL6J83gguQ0lRLk5ZU0U6SUJNLklRX0VGRkVDVF9UQVhfUkFURS45OTEuMDYvMDMvMjAyNgEAAADetgEAAgAAAAYzLjY0MTUBCAAAAAUAAAABMQEAAAAKMTk0NzE3OTU4MwMAAAADMTYwAgAAAAQ0Mzc2BAAAAAEwBwAAAAgzLzYvMjAyNggAAAAKMTIvMzEvMjAxNgkAAAABMDcUyk+dfN4IlSAPL6J83gg4Q0lRLk5ZU0U6SUJNLklRX0RJU1RSSUJVVEFCTEVfQ0FTSF9Q</t>
  </si>
  <si>
    <t>QVlPVVQuOTkxLjA2LzAzLzIwMjYBAAAA3rYBAAMAAAAAADcUyk+dfN4ICq0eL6J83gg9Q0lRLk5ZU0U6SUJNLklRX0FOTlVfRElTVFJJQlVUSU9OX1VOSVQuOTkxLjA2LzAzLzIwMjYuLi5VU0QuSAEAAADetgEAAwAAAAAAjCvQ/Jx83ggrtQkvonzeCEBDSVEuTllTRTpJQk0uSVFfRElTVFJJQlVUQUJMRV9DQVNIX1NIQVJFU19ESUxVVEVELjk5MS4wNi8wMy8yMDI2AQAAAN62AQADAAAAAAA3FMpPnXzeCE4+Ji+ifN4IPkNJUS5OWVNFOklCTS5JUV9ESVNUUklCVVRBQkxFX0NBU0hfU0hBUkVTX0JBU0lDLjk5MS4wNi8wMy8yMDI2AQAAAN62AQADAAAAAAA3FMpPnXzeCIVBEi+ifN4IOkNJUS5OWVNFOklCTS5JUV9OT05DQVNIX1BFTlNJT05fRVhQLjk5MS4wNi8wMy8yMDI2Li4uVVNELkgBAAAA3rYBAAIAAAADMzAyAQgAAAAFAAAAATEBAAAACjE5NDcxNzk1ODMDAAAAAzE2MAIAAAAFMjE2NzgEAAAAATAHAAAACDMvNi8yMDI2CAAAAAoxMi8zMS8yMDE2CQAAAAEwjCvQ/Jx83gjbQBwvonzeCDdDSVEuTllTRTpJQk0uSVFfSU5UX0VYUF9JTkNMX0NBUC45OTEuMDYvMDMvMjAyNi4uLlVTRC5IAQAAAN62AQACAAAAAzYzMgEIAAAABQAAAAExAQAAAAoxOTQ3MTc5NTgzAwAAAAMxNjACAAAABTIxODYxBAAAAAEwBwAAAAgzLzYvMjAyNggAAAAKMTIvMzEvMjAxNgkAAAABMIwr0PycfN4IiTQQL6J83ghIQ0lR</t>
  </si>
  <si>
    <t>Lk5ZU0U6SUJNLklRX0lOVEVSRVNUX0VYUF9MRUFTRV9MSUFCSUxJVFlfREVCVC45OTEuMDYvMDMvMjAyNi4uLlVTRC5IAQAAAN62AQADAAAAAACMK9D8nHzeCC35HC+ifN4IQENJUS5OWVNFOklCTS5JUV9OT05SRUNVUlJJTkdfSU5DT01FX1RBWEVTLjk5MS4wNi8wMy8yMDI2Li4uVVNELkgBAAAA3rYBAAMAAAAAAIwr0PycfN4IMxciL6J83ggxQ0lRLk5ZU0U6SUJNLklRX0NVUlJfVEFYRVMuOTkxLjA2LzAzLzIwMjYuLi5VU0QuSAEAAADetgEAAgAAAAQxNDE4AQgAAAAFAAAAATEBAAAACjE5NDcxNzk1ODMDAAAAAzE2MAIAAAAFMzUzODMEAAAAATAHAAAACDMvNi8yMDI2CAAAAAoxMi8zMS8yMDE2CQAAAAEwjCvQ/Jx83ggt+RwvonzeCC5DSVEuTllTRTpJQk0uSVFfTklfU0ZBUy45OTEuMDYvMDMvMjAyNi4uLlVTRC5IAQAAAN62AQADAAAAAACMK9D8nHzeCLRuEi+ifN4ISUNJUS5OWVNFOklCTS5JUV9QUk9WX0JBRF9ERUJUU19QQVRJRU5UX1NFUlZJQ0VfUkVWLjk5MS4wNi8wMy8yMDI2Li4uVVNELkgBAAAA3rYBAAMAAAAAAIwr0PycfN4IUr8fL6J83gg8Q0lRLk5ZU0U6SUJNLklRX1RPVEFMX1JFVl9BU19SRVBPUlRFRC45OTEuMDYvMDMvMjAyNi4uLlVTRC5IAQAAAN62AQACAAAABTc5OTE5AQgAAAAFAAAAATEBAAAACjE5NDcxNzk1ODMDAAAAAzE2MAIAAAADMzM5BAAAAAEwBwAAAAgzLzYvMjAy</t>
  </si>
  <si>
    <t>NggAAAAKMTIvMzEvMjAxNgkAAAABMIwr0PycfN4IhRUnL6J83ggpQ0lRLk5ZU0U6SUJNLklRX1NBTUVfU1RPUkUuOTkxLjA2LzAzLzIwMjYBAAAA3rYBAAMAAAAAADcUyk+dfN4ImlsQL6J83gg4Q0lRLk5ZU0U6SUJNLklRX0ZFRVNfT1RIRVJfSU5DT01FLjk5MS4wNi8wMy8yMDI2Li4uVVNELkgBAAAA3rYBAAMAAAAAAIwr0PycfN4I640lL6J83gg1Q0lRLk5ZU0U6SUJNLklRX0VCSVRBX0VYQ0xfU0JDLjk5MS4wNi8wMy8yMDI2Li4uVVNELkgBAAAA3rYBAAIAAAAFMTYyNTgBCAAAAAUAAAABMQEAAAAKMTk0NzE3OTU4MwMAAAADMTYwAgAAAAUyNDEzNgQAAAABMAcAAAAIMy82LzIwMjYIAAAACjEyLzMxLzIwMTYJAAAAATCMK9D8nHzeCGw1JC+ifN4ILENJUS5OWVNFOklCTS5JUV9FQklUQS45OTEuMDYvMDMvMjAyNi4uLlVTRC5IAQAAAN62AQACAAAABTE1NzE0AQgAAAAFAAAAATEBAAAACjE5NDcxNzk1ODMDAAAAAzE2MAIAAAAGMTAwNjg5BAAAAAEwBwAAAAgzLzYvMjAyNggAAAAKMTIvMzEvMjAxNgkAAAABMIwr0PycfN4IG7UlL6J83gg0Q0lRLk5ZU0U6SUJNLklRX0VCSVRfRVhDTF9TQkMuOTkxLjA2LzAzLzIwMjYuLi5VU0QuSAEAAADetgEAAgAAAAUxNDcxNAEIAAAABQAAAAExAQAAAAoxOTQ3MTc5NTgzAwAAAAMxNjACAAAABTI0MTM0BAAAAAEwBwAAAAgzLzYvMjAyNggAAAAKMTIvMzEvMjAx</t>
  </si>
  <si>
    <t>NgkAAAABMIwr0PycfN4IqeQbL6J83gg7Q0lRLk5ZU0U6SUJNLklRX0VCSVRfRVFfSU5DX0VYQ0xfU0JDLjk5MS4wNi8wMy8yMDI2Li4uVVNELkgBAAAA3rYBAAIAAAAFMTQ3MTQBCAAAAAUAAAABMQEAAAAKMTk0NzE3OTU4MwMAAAADMTYwAgAAAAUyNDEzMAQAAAABMAcAAAAIMy82LzIwMjYIAAAACjEyLzMxLzIwMTYJAAAAATCMK9D8nHzeCMnBEi+ifN4IK0NJUS5OWVNFOklCTS5JUV9FQklULjk5MS4wNi8wMy8yMDI2Li4uVVNELkgBAAAA3rYBAAIAAAAFMTQxNzABCAAAAAUAAAABMQEAAAAKMTk0NzE3OTU4MwMAAAADMTYwAgAAAAM0MDAEAAAAATAHAAAACDMvNi8yMDI2CAAAAAoxMi8zMS8yMDE2CQAAAAEwjCvQ/Jx83gg61RovonzeCDZDSVEuTllTRTpJQk0uSVFfRUJJVERBX0VYQ0xfU0JDLjk5MS4wNi8wMy8yMDI2Li4uVVNELkgBAAAA3rYBAAIAAAAFMTkwOTUBCAAAAAUAAAABMQEAAAAKMTk0NzE3OTU4MwMAAAADMTYwAgAAAAUyNDEzNQQAAAABMAcAAAAIMy82LzIwMjYIAAAACjEyLzMxLzIwMTYJAAAAATCMK9D8nHzeCOGVIy+ifN4IOENJUS5OWVNFOklCTS5JUV9TUEVDSUFMX0RJVl9TSEFSRS45OTEuMDYvMDMvMjAyNi4uLlVTRC5IAQAAAN62AQADAAAAAACMK9D8nHzeCDrVGi+ifN4IP0NJUS5OWVNFOklCTS5JUV9ESVNUUklCVVRBQkxFX0NBU0hfU0hBUkUuOTkxLjA2LzAzLzIwMjYuLi5V</t>
  </si>
  <si>
    <t>U0QuSAEAAADetgEAAwAAAAAAjCvQ/Jx83giboCIvonzeCDZDSVEuTllTRTpJQk0uSVFfVE9UQUxfUkVWX1NIQVJFLjk5MS4wNi8wMy8yMDI2Li4uVVNELkgBAAAA3rYBAAIAAAAJODMuNjQ3ODA3AQgAAAAFAAAAATEBAAAACjE5NDcxNzk1ODMDAAAAAzE2MAIAAAAENDM4MgQAAAABMAcAAAAIMy82LzIwMjYIAAAACjEyLzMxLzIwMTYJAAAAATCMK9D8nHzeCNrVEi+ifN4INUNJUS5OWVNFOklCTS5JUV9ESUxVVF9FUFNfSU5DTC45OTEuMDYvMDMvMjAyNi4uLlVTRC5IAQAAAN62AQACAAAACTEyLjM4MDYxMgEIAAAABQAAAAExAQAAAAoxOTQ3MTc5NTgzAwAAAAMxNjACAAAAATgEAAAAATAHAAAACDMvNi8yMDI2CAAAAAoxMi8zMS8yMDE2CQAAAAEwjCvQ/Jx83gioghAvonzeCCtDSVEuTllTRTpJQk0uSVFfQkFTSUNfV0VJR0hULjk5MS4wNi8wMy8yMDI2AQAAAN62AQACAAAACTk1NS40MjI1MwA3FMpPnXzeCJugIi+ifN4INUNJUS5OWVNFOklCTS5JUV9CQVNJQ19FUFNfRVhDTC45OTEuMDYvMDMvMjAyNi4uLlVTRC5IAQAAAN62AQACAAAACTEyLjQzNTMzNQEIAAAABQAAAAExAQAAAAoxOTQ3MTc5NTgzAwAAAAMxNjACAAAABDMwNjQEAAAAATAHAAAACDMvNi8yMDI2CAAAAAoxMi8zMS8yMDE2CQAAAAEwjCvQ/Jx83ghAQCUvonzeCDRDSVEuTllTRTpJQk0uSVFfTklfQVZBSUxfRVhDTC45OTEuMDYvMDMv</t>
  </si>
  <si>
    <t>MjAyNi4uLlVTRC5IAQAAAN62AQACAAAABTExODgxAQgAAAAFAAAAATEBAAAACjE5NDcxNzk1ODMDAAAAAzE2MAIAAAADMzc5BAAAAAEwBwAAAAgzLzYvMjAyNggAAAAKMTIvMzEvMjAxNgkAAAABMIwr0PycfN4IjscmL6J83gg1Q0lRLk5ZU0U6SUJNLklRX1BSRUZfRElWX09USEVSLjk5MS4wNi8wMy8yMDI2Li4uVVNELkgBAAAA3rYBAAMAAAAAAIwr0PycfN4IIxAlL6J83gg7Q0lRLk5ZU0U6SUJNLklRX01JTk9SSVRZX0lOVEVSRVNUX0lTLjk5MS4wNi8wMy8yMDI2Li4uVVNELkgBAAAA3rYBAAMAAAAAAIwr0PycfN4IM9whL6J83gg2Q0lRLk5ZU0U6SUJNLklRX0VYVFJBX0FDQ19JVEVNUy45OTEuMDYvMDMvMjAyNi4uLlVTRC5IAQAAAN62AQADAAAAAACMK9D8nHzeCFVwDi+ifN4IKUNJUS5OWVNFOklCTS5JUV9ETy45OTEuMDYvMDMvMjAyNi4uLlVTRC5IAQAAAN62AQACAAAAAi05AQgAAAAFAAAAATEBAAAACjE5NDcxNzk1ODMDAAAAAzE2MAIAAAACNDAEAAAAATAHAAAACDMvNi8yMDI2CAAAAAoxMi8zMS8yMDE2CQAAAAEwjCvQ/Jx83giS7iYvonzeCDFDSVEuTllTRTpJQk0uSVFfRUFSTklOR19DTy45OTEuMDYvMDMvMjAyNi4uLlVTRC5IAQAAAN62AQACAAAABTExODgxAQgAAAAFAAAAATEBAAAACjE5NDcxNzk1ODMDAAAAAzE2MAIAAAABNwQAAAABMAcAAAAIMy82LzIwMjYIAAAACjEyLzMxLzIw</t>
  </si>
  <si>
    <t>MTYJAAAAATCMK9D8nHzeCPILHC+ifN4IM0NJUS5OWVNFOklCTS5JUV9MRUdBTF9TRVRUTEUuOTkxLjA2LzAzLzIwMjYuLi5VU0QuSAEAAADetgEAAgAAAAMtNTYBCAAAAAUAAAABMQEAAAAKMTk0NzE3OTU4MwMAAAADMTYwAgAAAAI3NwQAAAABMAcAAAAIMy82LzIwMjYIAAAACjEyLzMxLzIwMTYJAAAAATCMK9D8nHzeCAutGS+ifN4INkNJUS5OWVNFOklCTS5JUV9BU1NFVF9XUklURURPV04uOTkxLjA2LzAzLzIwMjYuLi5VU0QuSAEAAADetgEAAwAAAAAAjCvQ/Jx83ggt1B4vonzeCDJDSVEuTllTRTpJQk0uSVFfR0FJTl9BU1NFVFMuOTkxLjA2LzAzLzIwMjYuLi5VU0QuSAEAAADetgEAAgAAAAIyNwEIAAAABQAAAAExAQAAAAoxOTQ3MTc5NTgzAwAAAAMxNjACAAAAAjU2BAAAAAEwBwAAAAgzLzYvMjAyNggAAAAKMTIvMzEvMjAxNgkAAAABMIwr0PycfN4IINwlL6J83ggyQ0lRLk5ZU0U6SUJNLklRX0dBSU5fSU5WRVNULjk5MS4wNi8wMy8yMDI2Li4uVVNELkgBAAAA3rYBAAIAAAADLTIzAQgAAAAFAAAAATEBAAAACjE5NDcxNzk1ODMDAAAAAzE2MAIAAAACNjIEAAAAATAHAAAACDMvNi8yMDI2CAAAAAoxMi8zMS8yMDE2CQAAAAEwjCvQ/Jx83ghGRx0vonzeCC9DSVEuTllTRTpJQk0uSVFfRUJUX0VYQ0wuOTkxLjA2LzAzLzIwMjYuLi5VU0QuSAEAAADetgEAAgAAAAUxMzQyNQEIAAAABQAAAAExAQAA</t>
  </si>
  <si>
    <t>AAoxOTQ3MTc5NTgzAwAAAAMxNjACAAAAATQEAAAAATAHAAAACDMvNi8yMDI2CAAAAAoxMi8zMS8yMDE2CQAAAAEwjCvQ/Jx83ghSqhwvonzeCDFDSVEuTllTRTpJQk0uSVFfSU5DX0VRVUlUWS45OTEuMDYvMDMvMjAyNi4uLlVTRC5IAQAAAN62AQADAAAAAACMK9D8nHzeCIKbIC+ifN4IN0NJUS5OWVNFOklCTS5JUV9ORVRfSU5URVJFU1RfRVhQLjk5MS4wNi8wMy8yMDI2Li4uVVNELkgBAAAA3rYBAAIAAAAELTUyMgEIAAAABQAAAAExAQAAAAoxOTQ3MTc5NTgzAwAAAAMxNjACAAAAAzM2OAQAAAABMAcAAAAIMy82LzIwMjYIAAAACjEyLzMxLzIwMTYJAAAAATCMK9D8nHzeCCMQJS+ifN4IM0NJUS5OWVNFOklCTS5JUV9JTlRFUkVTVF9FWFAuOTkxLjA2LzAzLzIwMjYuLi5VU0QuSAEAAADetgEAAgAAAAQtNjMwAQgAAAAFAAAAATEBAAAACjE5NDcxNzk1ODMDAAAAAzE2MAIAAAACODIEAAAAATAHAAAACDMvNi8yMDI2CAAAAAoxMi8zMS8yMDE2CQAAAAEwjCvQ/Jx83gh3vSMvonzeCDdDSVEuTllTRTpJQk0uSVFfVE9UQUxfT1RIRVJfT1BFUi45OTEuMDYvMDMvMjAyNi4uLlVTRC5IAQAAAN62AQACAAAABTI0MzQ3AQgAAAAFAAAAATEBAAAACjE5NDcxNzk1ODMDAAAAAzE2MAIAAAADMzgwBAAAAAEwBwAAAAgzLzYvMjAyNggAAAAKMTIvMzEvMjAxNgkAAAABMIwr0PycfN4Id70jL6J83gg1Q0lRLk5ZU0U6</t>
  </si>
  <si>
    <t>SUJNLklRX0dXX0lOVEFOX0FNT1JULjk5MS4wNi8wMy8yMDI2Li4uVVNELkgBAAAA3rYBAAMAAAAAAIwr0PycfN4IYsAYL6J83ggvQ0lRLk5ZU0U6SUJNLklRX0RBX1NVUFBMLjk5MS4wNi8wMy8yMDI2Li4uVVNELkgBAAAA3rYBAAMAAAAAAIwr0PycfN4I20AcL6J83gg0Q0lRLk5ZU0U6SUJNLklRX0VYUExPUkVfRFJJTEwuOTkxLjA2LzAzLzIwMjYuLi5VU0QuSAEAAADetgEAAwAAAAAAjCvQ/Jx83giOxyYvonzeCDBDSVEuTllTRTpJQk0uSVFfU0dBX1NVUFBMLjk5MS4wNi8wMy8yMDI2Li4uVVNELkgBAAAA3rYBAAIAAAAFMjAyMjUBCAAAAAUAAAABMQEAAAAKMTk0NzE3OTU4MwMAAAADMTYwAgAAAAMxMDIEAAAAATAHAAAACDMvNi8yMDI2CAAAAAoxMi8zMS8yMDE2CQAAAAEwjCvQ/Jx83ggt+x4vonzeCClDSVEuTllTRTpJQk0uSVFfR1AuOTkxLjA2LzAzLzIwMjYuLi5VU0QuSAEAAADetgEAAgAAAAUzODUxNwEIAAAABQAAAAExAQAAAAoxOTQ3MTc5NTgzAwAAAAMxNjACAAAAAjEwBAAAAAEwBwAAAAgzLzYvMjAyNggAAAAKMTIvMzEvMjAxNgkAAAABMIwr0PycfN4Igr4OL6J83ggyQ0lRLk5ZU0U6SUJNLklRX0lOU19ESVZfRVhQLjk5MS4wNi8wMy8yMDI2Li4uVVNELkgBAAAA3rYBAAMAAAAAAIwr0PycfN4IoS8jL6J83ggrQ0lRLk5ZU0U6SUJNLklRX0NPR1MuOTkxLjA2LzAzLzIwMjYuLi5VU0Qu</t>
  </si>
  <si>
    <t>SAEAAADetgEAAgAAAAU0MDM1OAEIAAAABQAAAAExAQAAAAoxOTQ3MTc5NTgzAwAAAAMxNjACAAAAAjM0BAAAAAEwBwAAAAgzLzYvMjAyNggAAAAKMTIvMzEvMjAxNgkAAAABMIwr0PycfN4I8OAiL6J83gg2Q0lRLk5ZU0U6SUJNLklRX09USEVSX1JFVl9TVVBQTC45OTEuMDYvMDMvMjAyNi4uLlVTRC5IAQAAAN62AQACAAAAAi0xAQgAAAAFAAAAATEBAAAACjE5NDcxNzk1ODMDAAAAAzE2MAIAAAACOTAEAAAAATAHAAAACDMvNi8yMDI2CAAAAAoxMi8zMS8yMDE2CQAAAAEwjCvQ/Jx83gjw4CIvonzeCDJDSVEuTllTRTpJQk0uSVFfSU5UX0lOVl9JTkMuOTkxLjA2LzAzLzIwMjYuLi5VU0QuSAEAAADetgEAAwAAAAAAjCvQ/Jx83ghOPiYvonzeCDZDSVEuTllTRTpJQk0uSVFfR0FJTl9JTlZFU1RfUkVWLjk5MS4wNi8wMy8yMDI2Li4uVVNELkgBAAAA3rYBAAMAAAAAAIwr0PycfN4IxE8bL6J83ggyQ0lRLk5ZU0U6SUJNLklRX0ZJTl9ESVZfUkVWLjk5MS4wNi8wMy8yMDI2Li4uVVNELkgBAAAA3rYBAAIAAAAEMTcxMAEIAAAABQAAAAExAQAAAAoxOTQ3MTc5NTgzAwAAAAMxNjACAAAAAjUyBAAAAAEwBwAAAAgzLzYvMjAyNggAAAAKMTIvMzEvMjAxNgkAAAABMIwr0PycfN4I6nscL6J83ggqQ0lRLk5ZU0U6SUJNLklRX1JFVi45OTEuMDYvMDMvMjAyNi4uLlVTRC5IAQAAAN62AQACAAAABTc4MjEwAQgAAAAF</t>
  </si>
  <si>
    <t>AAAAATEBAAAACjE5NDcxNzk1ODMDAAAAAzE2MAIAAAADMTEyBAAAAAEwBwAAAAgzLzYvMjAyNggAAAAKMTIvMzEvMjAxNgkAAAABMIwr0PycfN4ILfseL6J83ggyQ0lRLk5ZU0U6SUJNLklRX0lOU19ESVZfUkVWLjk5MS4wNi8wMy8yMDI2Li4uVVNELkgBAAAA3rYBAAMAAAAAAIwr0PycfN4Igr4OL6J83gg2Q0lRLk5ZU0U6SUJNLklRX0dBSU5fQVNTRVRTX1JFVi45OTEuMDYvMDMvMjAyNi4uLlVTRC5IAQAAAN62AQADAAAAAACMK9D8nHzeCIUVJy+ifN4IMENJUS5OWVNFOklCTS5JUV9UT1RBTF9SRVYuOTkxLjA2LzAzLzIwMjYuLi5VU0QuSAEAAADetgEAAgAAAAU3OTkxOQEIAAAABQAAAAExAQAAAAoxOTQ3MTc5NTgzAwAAAAMxNjACAAAAAjI4BAAAAAEwBwAAAAgzLzYvMjAyNggAAAAKMTIvMzEvMjAxNgkAAAABMIwr0PycfN4Igr4OL6J83ggyQ0lRLk5ZU0U6SUJNLklRX0ZJTl9ESVZfRVhQLjk5MS4wNi8wMy8yMDI2Li4uVVNELkgBAAAA3rYBAAIAAAAEMTA0NAEIAAAABQAAAAExAQAAAAoxOTQ3MTc5NTgzAwAAAAMxNjACAAAAAjUxBAAAAAEwBwAAAAgzLzYvMjAyNggAAAAKMTIvMzEvMjAxNgkAAAABMIwr0PycfN4I8gscL6J83gg1Q0lRLk5ZU0U6SUJNLklRX1BST1ZfQkFEX0RFQlRTLjk5MS4wNi8wMy8yMDI2Li4uVVNELkgBAAAA3rYBAAMAAAAAAIwr0PycfN4ILfseL6J83gg2Q0lRLk5ZU0U6</t>
  </si>
  <si>
    <t>SUJNLklRX0ZJTl9ESVZfSU5UX0VYUC45OTEuMDYvMDMvMjAyNi4uLlVTRC5IAQAAAN62AQADAAAAAACMK9D8nHzeCEZHHS+ifN4IMkNJUS5OWVNFOklCTS5JUV9TVE9DS19CQVNFRC45OTEuMDYvMDMvMjAyNi4uLlVTRC5IAQAAAN62AQADAAAAAACMK9D8nHzeCJLuJi+ifN4INENJUS5OWVNFOklCTS5JUV9QUkVfT1BFTl9DT1NULjk5MS4wNi8wMy8yMDI2Li4uVVNELkgBAAAA3rYBAAMAAAAAAIwr0PycfN4IuOoSL6J83ggtQ0lRLk5ZU0U6SUJNLklRX1JEX0VYUC45OTEuMDYvMDMvMjAyNi4uLlVTRC5IAQAAAN62AQACAAAABDU3MjYBCAAAAAUAAAABMQEAAAAKMTk0NzE3OTU4MwMAAAADMTYwAgAAAAMxMDAEAAAAATAHAAAACDMvNi8yMDI2CAAAAAoxMi8zMS8yMDE2CQAAAAEwjCvQ/Jx83ghAQCUvonzeCDFDSVEuTllTRTpJQk0uSVFfT1RIRVJfT1BFUi45OTEuMDYvMDMvMjAyNi4uLlVTRC5IAQAAAN62AQACAAAABS0xNjA0AQgAAAAFAAAAATEBAAAACjE5NDcxNzk1ODMDAAAAAzE2MAIAAAADMjYwBAAAAAEwBwAAAAgzLzYvMjAyNggAAAAKMTIvMzEvMjAxNgkAAAABMIwr0PycfN4Id70jL6J83ggvQ0lRLk5ZU0U6SUJNLklRX09QRVJfSU5DLjk5MS4wNi8wMy8yMDI2Li4uVVNELkgBAAAA3rYBAAIAAAAFMTQxNzABCAAAAAUAAAABMQEAAAAKMTk0NzE3OTU4MwMAAAADMTYwAgAAAAIyMQQAAAABMAcA</t>
  </si>
  <si>
    <t>AAAIMy82LzIwMjYIAAAACjEyLzMxLzIwMTYJAAAAATCMK9D8nHzeCGKXDi+ifN4IOkNJUS5OWVNFOklCTS5JUV9JTlRFUkVTVF9JTlZFU1RfSU5DLjk5MS4wNi8wMy8yMDI2Li4uVVNELkgBAAAA3rYBAAIAAAADMTA4AQgAAAAFAAAAATEBAAAACjE5NDcxNzk1ODMDAAAAAzE2MAIAAAACNjUEAAAAATAHAAAACDMvNi8yMDI2CAAAAAoxMi8zMS8yMDE2CQAAAAEwjCvQ/Jx83ghGRx0vonzeCDRDSVEuTllTRTpJQk0uSVFfQ1VSUkVOQ1lfR0FJTi45OTEuMDYvMDMvMjAyNi4uLlVTRC5IAQAAAN62AQACAAAABC0xNDQBCAAAAAUAAAABMQEAAAAKMTk0NzE3OTU4MwMAAAADMTYwAgAAAAIzOAQAAAABMAcAAAAIMy82LzIwMjYIAAAACjEyLzMxLzIwMTYJAAAAATCMK9D8nHzeCByqEC+ifN4IP0NJUS5OWVNFOklCTS5JUV9PVEhFUl9OT05fT1BFUl9FWFBfU1VQUEwuOTkxLjA2LzAzLzIwMjYuLi5VU0QuSAEAAADetgEAAgAAAAMtNzkBCAAAAAUAAAABMQEAAAAKMTk0NzE3OTU4MwMAAAADMTYwAgAAAAI4NQQAAAABMAcAAAAIMy82LzIwMjYIAAAACjEyLzMxLzIwMTYJAAAAATCMK9D8nHzeCBgPHy+ifN4IMkNJUS5OWVNFOklCTS5JUV9SRVNUUlVDVFVSRS45OTEuMDYvMDMvMjAyNi4uLlVTRC5IAQAAAN62AQACAAAABS0xMDM4AQgAAAAFAAAAATEBAAAACjE5NDcxNzk1ODMDAAAAAzE2MAIAAAACOTgEAAAAATAH</t>
  </si>
  <si>
    <t>AAAACDMvNi8yMDI2CAAAAAoxMi8zMS8yMDE2CQAAAAEwjCvQ/Jx83giRMhsvonzeCC1DSVEuTllTRTpJQk0uSVFfTUVSR0VSLjk5MS4wNi8wMy8yMDI2Li4uVVNELkgBAAAA3rYBAAIAAAACLTUBCAAAAAUAAAABMQEAAAAKMTk0NzE3OTU4MwMAAAADMTYwAgAAAAI4MAQAAAABMAcAAAAIMy82LzIwMjYIAAAACjEyLzMxLzIwMTYJAAAAATCMK9D8nHzeCGvpGi+ifN4INENJUS5OWVNFOklCTS5JUV9JTVBBSVJNRU5UX0dXLjk5MS4wNi8wMy8yMDI2Li4uVVNELkgBAAAA3rYBAAMAAAAAAIwr0PycfN4IZ9EQL6J83ggxQ0lRLk5ZU0U6SUJNLklRX0lOU19TRVRUTEUuOTkxLjA2LzAzLzIwMjYuLi5VU0QuSAEAAADetgEAAwAAAAAAjCvQ/Jx83gh9RhEvonzeCDpDSVEuTllTRTpJQk0uSVFfT1RIRVJfVU5VU1VBTF9TVVBQTC45OTEuMDYvMDMvMjAyNi4uLlVTRC5IAQAAAN62AQADAAAAAACMK9D8nHzeCB/NIi+ifN4IKkNJUS5OWVNFOklCTS5JUV9FQlQuOTkxLjA2LzAzLzIwMjYuLi5VU0QuSAEAAADetgEAAgAAAAUxMjMzMAEIAAAABQAAAAExAQAAAAoxOTQ3MTc5NTgzAwAAAAMxNjACAAAAAzEzOQQAAAABMAcAAAAIMy82LzIwMjYIAAAACjEyLzMxLzIwMTYJAAAAATCMK9D8nHzeCI89Gi+ifN4IMUNJUS5OWVNFOklCTS5JUV9OSV9DT01QQU5ZLjk5MS4wNi8wMy8yMDI2Li4uVVNELkgBAAAA3rYBAAIAAAAF</t>
  </si>
  <si>
    <t>MTE4NzIBCAAAAAUAAAABMQEAAAAKMTk0NzE3OTU4MwMAAAADMTYwAgAAAAU0MTU3MQQAAAABMAcAAAAIMy82LzIwMjYIAAAACjEyLzMxLzIwMTYJAAAAATCMK9D8nHzeCOSDJC+ifN4IKUNJUS5OWVNFOklCTS5JUV9OSS45OTEuMDYvMDMvMjAyNi4uLlVTRC5IAQAAAN62AQACAAAABTExODcyAQgAAAAFAAAAATEBAAAACjE5NDcxNzk1ODMDAAAAAzE2MAIAAAACMTUEAAAAATAHAAAACDMvNi8yMDI2CAAAAAoxMi8zMS8yMDE2CQAAAAEwjCvQ/Jx83ggLrRkvonzeCDVDSVEuTllTRTpJQk0uSVFfQkFTSUNfRVBTX0lOQ0wuOTkxLjA2LzAzLzIwMjYuLi5VU0QuSAEAAADetgEAAgAAAAkxMi40MjU5MTUBCAAAAAUAAAABMQEAAAAKMTk0NzE3OTU4MwMAAAADMTYwAgAAAAE5BAAAAAEwBwAAAAgzLzYvMjAyNggAAAAKMTIvMzEvMjAxNgkAAAABMIwr0PycfN4Ig8IgL6J83gg0Q0lRLk5ZU0U6SUJNLklRX05JX0FWQUlMX0lOQ0wuOTkxLjA2LzAzLzIwMjYuLi5VU0QuSAEAAADetgEAAgAAAAUxMTg3MgEIAAAABQAAAAExAQAAAAoxOTQ3MTc5NTgzAwAAAAMxNjACAAAAAjE2BAAAAAEwBwAAAAgzLzYvMjAyNggAAAAKMTIvMzEvMjAxNgkAAAABMIwr0PycfN4IqIIQL6J83gg1Q0lRLk5ZU0U6SUJNLklRX0RJTFVUX0VQU19FWENMLjk5MS4wNi8wMy8yMDI2Li4uVVNELkgBAAAA3rYBAAIAAAAFMTIuMzkBCAAAAAUA</t>
  </si>
  <si>
    <t>AAABMQEAAAAKMTk0NzE3OTU4MwMAAAADMTYwAgAAAAMxNDIEAAAAATAHAAAACDMvNi8yMDI2CAAAAAoxMi8zMS8yMDE2CQAAAAEwjCvQ/Jx83ghsNSQvonzeCC9DSVEuTllTRTpJQk0uSVFfRVBTX05PUk0uOTkxLjA2LzAzLzIwMjYuLi5VU0QuSAEAAADetgEAAgAAAAg4Ljc4MjEwOQEIAAAABQAAAAExAQAAAAoxOTQ3MTc5NTgzAwAAAAMxNjACAAAABDQzNzkEAAAAATAHAAAACDMvNi8yMDI2CAAAAAoxMi8zMS8yMDE2CQAAAAEwjCvQ/Jx83ggioCYvonzeCDVDSVEuTllTRTpJQk0uSVFfRElMVVRfRVBTX05PUk0uOTkxLjA2LzAzLzIwMjYuLi5VU0QuSAEAAADetgEAAgAAAAg4Ljc1MTk1NwEIAAAABQAAAAExAQAAAAoxOTQ3MTc5NTgzAwAAAAMxNjACAAAABDQzODAEAAAAATAHAAAACDMvNi8yMDI2CAAAAAoxMi8zMS8yMDE2CQAAAAEwjCvQ/Jx83giRMhsvonzeCEtDSVEuTllTRTpJQk0uSVFfRElTVFJJQlVUQUJMRV9DQVNIX1BFUl9TSEFSRV9ESUxVVEVELjk5MS4wNi8wMy8yMDI2Li4uVVNELkgBAAAA3rYBAAMAAAAAAIwr0PycfN4IcpgSL6J83ggwQ0lRLk5ZU0U6SUJNLklRX0RJVl9TSEFSRS45OTEuMDYvMDMvMjAyNi4uLlVTRC5IAQAAAN62AQACAAAAAzUuNQEIAAAABQAAAAExAQAAAAoxOTQ3MTc5NTgzAwAAAAMxNjACAAAABDMwNTgEAAAAATAHAAAACDMvNi8yMDI2CAAAAAoxMi8zMS8yMDE2</t>
  </si>
  <si>
    <t>CQAAAAEwjCvQ/Jx83ggg+SQvonzeCC1DSVEuTllTRTpJQk0uSVFfRUJJVERBLjk5MS4wNi8wMy8yMDI2Li4uVVNELkgBAAAA3rYBAAIAAAAFMTg1NTEBCAAAAAUAAAABMQEAAAAKMTk0NzE3OTU4MwMAAAADMTYwAgAAAAQ0MDUxBAAAAAEwBwAAAAgzLzYvMjAyNggAAAAKMTIvMzEvMjAxNgkAAAABMIwr0PycfN4IM9whL6J83gg9Q0lRLk5ZU0U6SUJNLklRX0VCSVREQV9FUV9JTkNfRVhDTF9TQkMuOTkxLjA2LzAzLzIwMjYuLi5VU0QuSAEAAADetgEAAgAAAAUxOTA5NQEIAAAABQAAAAExAQAAAAoxOTQ3MTc5NTgzAwAAAAMxNjACAAAABTI0MTMxBAAAAAEwBwAAAAgzLzYvMjAyNggAAAAKMTIvMzEvMjAxNgkAAAABMIwr0PycfN4Iku4mL6J83gg8Q0lRLk5ZU0U6SUJNLklRX0VCSVREQV9MRUFTRV9BREpVU1RFRC45OTEuMDYvMDMvMjAyNi4uLlVTRC5IAQAAAN62AQACAAAABTE4NTUxAQgAAAAFAAAAATEBAAAACjE5NDcxNzk1ODMDAAAAAzE2MAIAAAAFNDg5OTMEAAAAATAHAAAACDMvNi8yMDI2CAAAAAoxMi8zMS8yMDE2CQAAAAEwjCvQ/Jx83giJgxIvonzeCD5DSVEuTllTRTpJQk0uSVFfTEVBU0VfQURKVVNUTUVOVF9FQklUREEuOTkxLjA2LzAzLzIwMjYuLi5VU0QuSAEAAADetgEAAwAAAAAAjCvQ/Jx83gjqexwvonzeCEhDSVEuTllTRTpJQk0uSVFfRUJJVERBX0VRX0lOQ19FWENMX09QRVJfTEVB</t>
  </si>
  <si>
    <t>U0VfQURKLjk5MS4wNi8wMy8yMDI2Li4uVVNELkgBAAAA3rYBAAIAAAAFMTg1NTEBCAAAAAUAAAABMQEAAAAKMTk0NzE3OTU4MwMAAAADMTYwAgAAAAU0ODk4NwQAAAABMAcAAAAIMy82LzIwMjYIAAAACjEyLzMxLzIwMTYJAAAAATCMK9D8nHzeCEUDCi+ifN4IM0NJUS5OWVNFOklCTS5JUV9FQklUQV9FUV9JTkMuOTkxLjA2LzAzLzIwMjYuLi5VU0QuSAEAAADetgEAAgAAAAUxNTcxNAEIAAAABQAAAAExAQAAAAoxOTQ3MTc5NTgzAwAAAAMxNjACAAAABTIxNjc2BAAAAAEwBwAAAAgzLzYvMjAyNggAAAAKMTIvMzEvMjAxNgkAAAABMIwr0PycfN4IPm4dL6J83gguQ0lRLk5ZU0U6SUJNLklRX0VCSVREQVIuOTkxLjA2LzAzLzIwMjYuLi5VU0QuSAEAAADetgEAAwAAAAAAjCvQ/Jx83giRMhsvonzeCDVDSVEuTllTRTpJQk0uSVFfRUJJVERBUl9FUV9JTkMuOTkxLjA2LzAzLzIwMjYuLi5VU0QuSAEAAADetgEAAwAAAAAAjCvQ/Jx83ghSSQ4vonzeCD5DSVEuTllTRTpJQk0uSVFfRUJJVERBUl9FUV9JTkNfRVhDTF9TQkMuOTkxLjA2LzAzLzIwMjYuLi5VU0QuSAEAAADetgEAAwAAAAAAjCvQ/Jx83ghukxcvonzeCDNDSVEuTllTRTpJQk0uSVFfRUJJVERBX0NBUEVYLjk5MS4wNi8wMy8yMDI2Li4uVVNELkgBAAAA3rYBAAIAAAAFMTQ5ODQBCAAAAAUAAAABMQEAAAAKMTk0NzE3OTU4MwMAAAADMTYwAgAAAAUz</t>
  </si>
  <si>
    <t>NTM3OQQAAAABMAcAAAAIMy82LzIwMjYIAAAACjEyLzMxLzIwMTYJAAAAATCMK9D8nHzeCGJdHy+ifN4IQENJUS5OWVNFOklCTS5JUV9FQVJOSU5HX1BBUkVOVF9FWENMX0VYVFJBLjk5MS4wNi8wMy8yMDI2Li4uVVNELkgBAAAA3rYBAAIAAAAFMTE4ODEBCAAAAAUAAAABMQEAAAAKMTk0NzE3OTU4MwMAAAADMTYwAgAAAAU0MTU5NgQAAAABMAcAAAAIMy82LzIwMjYIAAAACjEyLzMxLzIwMTYJAAAAATCMK9D8nHzeCBYoGi+ifN4INkNJUS5OWVNFOklCTS5JUV9JTlRFUkVTVF9JTkNPTUUuOTkxLjA2LzAzLzIwMjYuLi5VU0QuSAEAAADetgEAAgAAAAMxMDgBCAAAAAUAAAABMQEAAAAKMTk0NzE3OTU4MwMAAAADMTYwAgAAAAMyMTAEAAAAATAHAAAACDMvNi8yMDI2CAAAAAoxMi8zMS8yMDE2CQAAAAEwjCvQ/Jx83gjoTCAvonzeCDhDSVEuTllTRTpJQk0uSVFfSU5WRVNUTUVOVF9JTkNPTUUuOTkxLjA2LzAzLzIwMjYuLi5VU0QuSAEAAADetgEAAwAAAAAAjCvQ/Jx83gg03AkvonzeCD5DSVEuTllTRTpJQk0uSVFfRVhDSVNFX1RBWEVTX0VYQ0xfU0FMRVMuOTkxLjA2LzAzLzIwMjYuLi5VU0QuSAEAAADetgEAAwAAAAAAjCvQ/Jx83giboCIvonzeCDpDSVEuTllTRTpJQk0uSVFfQ1VSUl9ET01FU1RJQ19UQVhFUy45OTEuMDYvMDMvMjAyNi4uLlVTRC5IAQAAAN62AQACAAAAAzQzMAEIAAAABQAAAAExAQAA</t>
  </si>
  <si>
    <t>AAoxOTQ3MTc5NTgzAwAAAAMxNjACAAAABDMwMjcEAAAAATAHAAAACDMvNi8yMDI2CAAAAAoxMi8zMS8yMDE2CQAAAAEwjCvQ/Jx83giVIA8vonzeCDlDSVEuTllTRTpJQk0uSVFfQ1VSUl9GT1JFSUdOX1RBWEVTLjk5MS4wNi8wMy8yMDI2Li4uVVNELkgBAAAA3rYBAAIAAAADOTg4AQgAAAAFAAAAATEBAAAACjE5NDcxNzk1ODMDAAAAAzE2MAIAAAAEMzAzMAQAAAABMAcAAAAIMy82LzIwMjYIAAAACjEyLzMxLzIwMTYJAAAAATCMK9D8nHzeCOGVIy+ifN4IO0NJUS5OWVNFOklCTS5JUV9ERUZFUlJFRF9UQVhFU19UT1RBTC45OTEuMDYvMDMvMjAyNi4uLlVTRC5IAQAAAN62AQACAAAABC05NjkBCAAAAAUAAAABMQEAAAAKMTk0NzE3OTU4MwMAAAADMTYwAgAAAAUzNTM4NQQAAAABMAcAAAAIMy82LzIwMjYIAAAACjEyLzMxLzIwMTYJAAAAATCMK9D8nHzeCOzAGi+ifN4IPkNJUS5OWVNFOklCTS5JUV9ERUZFUlJFRF9ET01FU1RJQ19UQVhFUy45OTEuMDYvMDMvMjAyNi4uLlVTRC5IAQAAAN62AQACAAAABC03OTABCAAAAAUAAAABMQEAAAAKMTk0NzE3OTU4MwMAAAADMTYwAgAAAAQzMDU0BAAAAAEwBwAAAAgzLzYvMjAyNggAAAAKMTIvMzEvMjAxNgkAAAABMIwr0PycfN4IxE8bL6J83gguQ0lRLk5ZU0U6SUJNLklRX05JX05PUk0uOTkxLjA2LzAzLzIwMjYuLi5VU0QuSAEAAADetgEAAgAAAAg4MzkwLjYy</t>
  </si>
  <si>
    <t>NQEIAAAABQAAAAExAQAAAAoxOTQ3MTc5NTgzAwAAAAMxNjACAAAABDQzNzgEAAAAATAHAAAACDMvNi8yMDI2CAAAAAoxMi8zMS8yMDE2CQAAAAEwjCvQ/Jx83gg+Ig4vonzeCDJDSVEuTllTRTpJQk0uSVFfSU5UX0VYUF9MVEQuOTkxLjA2LzAzLzIwMjYuLi5VU0QuSAEAAADetgEAAwAAAAAAjCvQ/Jx83gg+bh0vonzeCC9DSVEuTllTRTpJQk0uSVFfRElMVVRfTkkuOTkxLjA2LzAzLzIwMjYuLi5VU0QuSAEAAADetgEAAgAAAAwxMTg3OC40Njc2NjIBCAAAAAUAAAABMQEAAAAKMTk0NzE3OTU4MwMAAAADMTYwAgAAAAQzNTIyBAAAAAEwBwAAAAgzLzYvMjAyNggAAAAKMTIvMzEvMjAxNgkAAAABMIwr0PycfN4IMmwXL6J83gg5Q0lRLk5ZU0U6SUJNLklRX0RJU1RSSUJVVEFCTEVfQ0FTSC45OTEuMDYvMDMvMjAyNi4uLlVTRC5IAQAAAN62AQADAAAAAACMK9D8nHzeCA1YFS+ifN4IRkNJUS5OWVNFOklCTS5JUV9ESVNUUklCVVRBQkxFX0NBU0hfU1RBTkRBUkRJWkVELjk5MS4wNi8wMy8yMDI2Li4uVVNELkgBAAAA3rYBAAMAAAAAAIwr0PycfN4IbDUkL6J83ggyQ0lRLk5ZU0U6SUJNLklRX0FEVkVSVElTSU5HLjk5MS4wNi8wMy8yMDI2Li4uVVNELkgBAAAA3rYBAAIAAAAEMTMyNwEIAAAABQAAAAExAQAAAAoxOTQ3MTc5NTgzAwAAAAMxNjACAAAABDMwMTMEAAAAATAHAAAACDMvNi8yMDI2CAAAAAoxMi8z</t>
  </si>
  <si>
    <t>MS8yMDE2CQAAAAEwjCvQ/Jx83gjoTCAvonzeCDBDSVEuTllTRTpJQk0uSVFfTUFSS0VUSU5HLjk5MS4wNi8wMy8yMDI2Li4uVVNELkgBAAAA3rYBAAMAAAAAAIwr0PycfN4IcWYZL6J83gg1Q0lRLk5ZU0U6SUJNLklRX05FVF9SRU5UQUxfRVhQLjk5MS4wNi8wMy8yMDI2Li4uVVNELkgBAAAA3rYBAAMAAAAAAIwr0PycfN4IMmwXL6J83ggwQ0lRLk5ZU0U6SUJNLklRX1JEX0VYUF9GTi45OTEuMDYvMDMvMjAyNi4uLlVTRC5IAQAAAN62AQACAAAABDU3MjYBCAAAAAUAAAABMQEAAAAKMTk0NzE3OTU4MwMAAAADMTYwAgAAAAQzMTY4BAAAAAEwBwAAAAgzLzYvMjAyNggAAAAKMTIvMzEvMjAxNgkAAAABMIwr0PycfN4IJ3oaL6J83gg1Q0lRLk5ZU0U6SUJNLklRX01JTklNVU1fUkVOVEFMLjk5MS4wNi8wMy8yMDI2Li4uVVNELkgBAAAA3rYBAAMAAAAAAIwr0PycfN4IByEkL6J83ggzQ0lRLk5ZU0U6SUJNLklRX09USEVSX1JFTlRBTC45OTEuMDYvMDMvMjAyNi4uLlVTRC5IAQAAAN62AQADAAAAAACMK9D8nHzeCIANEC+ifN4IPkNJUS5OWVNFOklCTS5JUV9FWFBMT1JFX0RSSUxMX0VYUF9UT1RBTC45OTEuMDYvMDMvMjAyNi4uLlVTRC5IAQAAAN62AQADAAAAAACMK9D8nHzeCOIwFS+ifN4IP0NJUS5OWVNFOklCTS5JUV9JTVBVVF9PUEVSX0xFQVNFX0lOVF9FWFAuOTkxLjA2LzAzLzIwMjYuLi5VU0QuSAEA</t>
  </si>
  <si>
    <t>AADetgEAAwAAAAAAjCvQ/Jx83gguLRIvonzeCD5DSVEuTllTRTpJQk0uSVFfU0FMQVJJRVNfT1RIRVJfQkVORUZJVFMuOTkxLjA2LzAzLzIwMjYuLi5VU0QuSAEAAADetgEAAwAAAAAAjCvQ/Jx83ggrtQkvonzeCDlDSVEuTllTRTpJQk0uSVFfUkVTVFJVQ1RVUkVfU1VQUExFLjk5MS4wNi8wMy8yMDI2Li4uVVNELkgBAAAA3rYBAAMAAAAAAIwr0PycfN4ItawaL6J83gg9Q0lRLk5ZU0U6SUJNLklRX0FTU0VUX1dSSVRFRE9XTl9TVVBQTEUuOTkxLjA2LzAzLzIwMjYuLi5VU0QuSAEAAADetgEAAwAAAAAAjCvQ/Jx83giJYCEvonzeCDhDSVEuTllTRTpJQk0uSVFfSU5TX1NFVFRMRV9TVVBQTEUuOTkxLjA2LzAzLzIwMjYuLi5VU0QuSAEAAADetgEAAwAAAAAAjCvQ/Jx83ghh6iAvonzeCDpDSVEuTllTRTpJQk0uSVFfTEVHQUxfU0VUVExFX1NVUFBMRS45OTEuMDYvMDMvMjAyNi4uLlVTRC5IAQAAAN62AQADAAAAAACMK9D8nHzeCA2GHi+ifN4IO0NJUS5OWVNFOklCTS5JUV9PVEhFUl9VTlVTVUFMX1NVUFBMRS45OTEuMDYvMDMvMjAyNi4uLlVTRC5IAQAAAN62AQADAAAAAACMK9D8nHzeCHt7Cy+ifN4IO0NJUS5OWVNFOklCTS5JUV9UT1RBTF9VTlVTVUFMX1NVUFBMRS45OTEuMDYvMDMvMjAyNi4uLlVTRC5IAQAAAN62AQADAAAAAACMK9D8nHzeCIVYFy+ifN4IO0NJUS5OWVNFOklCTS5JUV9ORUdBVElW</t>
  </si>
  <si>
    <t>RV9HV19BTU9SVF9BVC45OTEuMDYvMDMvMjAyNi4uLlVTRC5IAQAAAN62AQADAAAAAACMK9D8nHzeCLYBFC+ifN4IN0NJUS5OWVNFOklCTS5JUV9TVE9DS19CQVNFRF9DT0dTLjk5MS4wNi8wMy8yMDI2Li4uVVNELkgBAAAA3rYBAAIAAAACODgBCAAAAAUAAAABMQEAAAAKMTk0NzE3OTU4MwMAAAADMTYwAgAAAAUyMjY3NAQAAAABMAcAAAAIMy82LzIwMjYIAAAACjEyLzMxLzIwMTYJAAAAATCMK9D8nHzeCOn0GS+ifN4IQENJUS5OWVNFOklCTS5JUV9TVE9DS19CQVNFRF9FWFBMT1JFX0RSSUxMLjk5MS4wNi8wMy8yMDI2Li4uVVNELkgBAAAA3rYBAAMAAAAAAIwr0PycfN4IMxciL6J83gg4Q0lRLk5ZU0U6SUJNLklRX1NUT0NLX0JBU0VEX09USEVSLjk5MS4wNi8wMy8yMDI2Li4uVVNELkgBAAAA3rYBAAMAAAAAAIwr0PycfN4ImRgSL6J83gg1Q0lRLk5ZU0U6SUJNLklRX1NUT0NLX0JBU0VEX0FULjk5MS4wNi8wMy8yMDI2Li4uVVNELkgBAAAA3rYBAAMAAAAAAIwr0PycfN4IcYQfL6J83gg4Q0lRLk5ZU0U6SUJNLklRX1NUT0NLX0JBU0VEX1RPVEFMLjk5MS4wNi8wMy8yMDI2Li4uVVNELkgBAAAA3rYBAAIAAAADNTQ0AQgAAAAFAAAAATEBAAAACjE5NDcxNzk1ODMDAAAAAzE2MAIAAAAFMjQwMzQEAAAAATAHAAAACDMvNi8yMDI2CAAAAAoxMi8zMS8yMDE2CQAAAAEwjCvQ/Jx83ggVjgkvonzeCDdDSVEu</t>
  </si>
  <si>
    <t>TllTRTpJQk0uSVFfUkVTVFJfU1RPQ0tfQ09NUC45OTEuMDYvMDMvMjAyNi4uLlVTRC5IAQAAAN62AQADAAAAAACMK9D8nHzeCKsfES+ifN4IQENJUS5OWVNFOklCTS5JUV9TVE9DS19PUFRJT05TX0NPTVBfUFJFVEFYLjk5MS4wNi8wMy8yMDI2Li4uVVNELkgBAAAA3rYBAAMAAAAAAIwr0PycfN4IJ9IcL6J83gg9Q0lRLk5ZU0U6SUJNLklRX1NUT0NLX09QVElPTlNfQ09NUF9UQVguOTkxLjA2LzAzLzIwMjYuLi5VU0QuSAEAAADetgEAAwAAAAAAjCvQ/Jx83gjFoQovonzeCDlDSVEuTllTRTpJQk0uSVFfU1RPQ0tfT1BUSU9OU19DT01QLjk5MS4wNi8wMy8yMDI2Li4uVVNELkgBAAAA3rYBAAMAAAAAAIwr0PycfN4IqGkWL6J83gg7Q0lRLk5ZU0U6SUJNLklRX1NUT0NLX0JBU0VEX0NPTVBfVEFYLjk5MS4wNi8wMy8yMDI2Li4uVVNELkgBAAAA3rYBAAIAAAAELTE3OQCMK9D8nHzeCA2GHi+ifN4IN0NJUS5OWVNFOklCTS5JUV9TVE9DS19CQVNFRF9DT01QLjk5MS4wNi8wMy8yMDI2Li4uVVNELkgBAAAA3rYBAAIAAAADMzY0AIwr0PycfN4ItawaL6J83ggsQ0lRLk5ZU0U6SUJNLklRX05JX0NGLjk5MS4wNi8wMy8yMDI2Li4uVVNELkgBAAAA3rYBAAIAAAAFMTE4NzIBCAAAAAUAAAABMQEAAAAKMTk0NzE3OTU4MwMAAAADMTYwAgAAAAQyMTUwBAAAAAEwBwAAAAgzLzYvMjAyNggAAAAKMTIvMzEvMjAxNgkA</t>
  </si>
  <si>
    <t>AAABMIwr0PycfN4ItAkVL6J83ggyQ0lRLk5ZU0U6SUJNLklRX0RBX1NVUFBMX0NGLjk5MS4wNi8wMy8yMDI2Li4uVVNELkgBAAAA3rYBAAIAAAAEMjgzNwEIAAAABQAAAAExAQAAAAoxOTQ3MTc5NTgzAwAAAAMxNjACAAAABDIxNzEEAAAAATAHAAAACDMvNi8yMDI2CAAAAAoxMi8zMS8yMDE2CQAAAAEwjCvQ/Jx83gjbNSAvonzeCDhDSVEuTllTRTpJQk0uSVFfR1dfSU5UQU5fQU1PUlRfQ0YuOTkxLjA2LzAzLzIwMjYuLi5VU0QuSAEAAADetgEAAgAAAAQxNTQ0AQgAAAAFAAAAATEBAAAACjE5NDcxNzk1ODMDAAAAAzE2MAIAAAAEMjE4MgQAAAABMAcAAAAIMy82LzIwMjYIAAAACjEyLzMxLzIwMTYJAAAAATCMK9D8nHzeCHn4EC+ifN4ILENJUS5OWVNFOklCTS5JUV9EQV9DRi45OTEuMDYvMDMvMjAyNi4uLlVTRC5IAQAAAN62AQACAAAABDQzODEBCAAAAAUAAAABMQEAAAAKMTk0NzE3OTU4MwMAAAADMTYwAgAAAAQyMTYwBAAAAAEwBwAAAAgzLzYvMjAyNggAAAAKMTIvMzEvMjAxNgkAAAABMIwr0PycfN4IdeYPL6J83ggyQ0lRLk5ZU0U6SUJNLklRX09USEVSX0FNT1JULjk5MS4wNi8wMy8yMDI2Li4uVVNELkgBAAAA3rYBAAMAAAAAAIwr0PycfN4IiWAhL6J83gg7Q0lRLk5ZU0U6SUJNLklRX01JTk9SSVRZX0lOVEVSRVNUX0NGLjk5MS4wNi8wMy8yMDI2Li4uVVNELkgBAAAA3rYBAAMAAAAAAIwr0Pyc</t>
  </si>
  <si>
    <t>fN4IxaEKL6J83gg1Q0lRLk5ZU0U6SUJNLklRX0dBSU5fQVNTRVRTX0NGLjk5MS4wNi8wMy8yMDI2Li4uVVNELkgBAAAA3rYBAAIAAAACNjIBCAAAAAUAAAABMQEAAAAKMTk0NzE3OTU4MwMAAAADMTYwAgAAAAQyMDI2BAAAAAEwBwAAAAgzLzYvMjAyNggAAAAKMTIvMzEvMjAxNgkAAAABMIwr0PycfN4IlkMYL6J83gg1Q0lRLk5ZU0U6SUJNLklRX0NSRURJVF9MT1NTX0NGLjk5MS4wNi8wMy8yMDI2Li4uVVNELkgBAAAA3rYBAAMAAAAAAIwr0PycfN4ItAkVL6J83gg1Q0lRLk5ZU0U6SUJNLklRX1NUT0NLX0JBU0VEX0NGLjk5MS4wNi8wMy8yMDI2Li4uVVNELkgBAAAA3rYBAAIAAAADNTQ0AQgAAAAFAAAAATEBAAAACjE5NDcxNzk1ODMDAAAAAzE2MAIAAAAEMjEyNwQAAAABMAcAAAAIMy82LzIwMjYIAAAACjEyLzMxLzIwMTYJAAAAATCMK9D8nHzeCEX5Di+ifN4IOkNJUS5OWVNFOklCTS5JUV9UQVhfQkVORUZJVF9PUFRJT05TLjk5MS4wNi8wMy8yMDI2Li4uVVNELkgBAAAA3rYBAAMAAAAAAIwr0PycfN4IP4EjL6J83gg4Q0lRLk5ZU0U6SUJNLklRX1BST1ZfQkFEX0RFQlRTX0NGLjk5MS4wNi8wMy8yMDI2Li4uVVNELkgBAAAA3rYBAAMAAAAAAIwr0PycfN4IdeYPL6J83ggsQ0lRLk5ZU0U6SUJNLklRX0RPX0NGLjk5MS4wNi8wMy8yMDI2Li4uVVNELkgBAAAA3rYBAAMAAAAAAIwr0PycfN4IBncbL6J8</t>
  </si>
  <si>
    <t>3gg1Q0lRLk5ZU0U6SUJNLklRX09USEVSX09QRVJfQUNULjk5MS4wNi8wMy8yMDI2Li4uVVNELkgBAAAA3rYBAAIAAAAFLTExMzIBCAAAAAUAAAABMQEAAAAKMTk0NzE3OTU4MwMAAAADMTYwAgAAAAQyMDQ3BAAAAAEwBwAAAAgzLzYvMjAyNggAAAAKMTIvMzEvMjAxNgkAAAABMIwr0PycfN4IdeYPL6J83gg8Q0lRLk5ZU0U6SUJNLklRX0NIQU5HRV9UUkFESU5HX0FTU0VUUy45OTEuMDYvMDMvMjAyNi4uLlVTRC5IAQAAAN62AQADAAAAAACMK9D8nHzeCFUcGC+ifN4IMENJUS5OWVNFOklCTS5JUV9DSEFOR0VfQVIuOTkxLjA2LzAzLzIwMjYuLi5VU0QuSAEAAADetgEAAgAAAAM3MTIBCAAAAAUAAAABMQEAAAAKMTk0NzE3OTU4MwMAAAADMTYwAgAAAAQyMDE4BAAAAAEwBwAAAAgzLzYvMjAyNggAAAAKMTIvMzEvMjAxNgkAAAABMIwr0PycfN4I+ngKL6J83gg3Q0lRLk5ZU0U6SUJNLklRX0NIQU5HRV9JTlZFTlRPUlkuOTkxLjA2LzAzLzIwMjYuLi5VU0QuSAEAAADetgEAAgAAAAMtMTQBCAAAAAUAAAABMQEAAAAKMTk0NzE3OTU4MwMAAAADMTYwAgAAAAQyMDk5BAAAAAEwBwAAAAgzLzYvMjAyNggAAAAKMTIvMzEvMjAxNgkAAAABMIwr0PycfN4IlkIWL6J83gg1Q0lRLk5ZU0U6SUJNLklRX0NIQU5HRV9ERUZfVEFYLjk5MS4wNi8wMy8yMDI2Li4uVVNELkgBAAAA3rYBAAMAAAAAAIwr0PycfN4IKOATL6J8</t>
  </si>
  <si>
    <t>3ghDQ0lRLk5ZU0U6SUJNLklRX0NIQU5HRV9PVEhFUl9ORVRfT1BFUl9BU1NFVFMuOTkxLjA2LzAzLzIwMjYuLi5VU0QuSAEAAADetgEAAgAAAAM0NjIBCAAAAAUAAAABMQEAAAAKMTk0NzE3OTU4MwMAAAADMTYwAgAAAAQyMDQ1BAAAAAEwBwAAAAgzLzYvMjAyNggAAAAKMTIvMzEvMjAxNgkAAAABMIwr0PycfN4IpUwhL6J83ggwQ0lRLk5ZU0U6SUJNLklRX0NBU0hfT1BFUi45OTEuMDYvMDMvMjAyNi4uLlVTRC5IAQAAAN62AQACAAAABTE3MDg0AQgAAAAFAAAAATEBAAAACjE5NDcxNzk1ODMDAAAAAzE2MAIAAAAEMjAwNgQAAAABMAcAAAAIMy82LzIwMjYIAAAACjEyLzMxLzIwMTYJAAAAATCMK9D8nHzeCEX5Di+ifN4ILENJUS5OWVNFOklCTS5JUV9DQVBFWC45OTEuMDYvMDMvMjAyNi4uLlVTRC5IAQAAAN62AQACAAAABS0zNTY3AQgAAAAFAAAAATEBAAAACjE5NDcxNzk1ODMDAAAAAzE2MAIAAAAEMjAyMQQAAAABMAcAAAAIMy82LzIwMjYIAAAACjEyLzMxLzIwMTYJAAAAATCMK9D8nHzeCLCTGi+ifN4IMENJUS5OWVNFOklCTS5JUV9ESVZFU1RfQ0YuOTkxLjA2LzAzLzIwMjYuLi5VU0QuSAEAAADetgEAAgAAAAQtNDU0AQgAAAAFAAAAATEBAAAACjE5NDcxNzk1ODMDAAAAAzE2MAIAAAAEMjA3NwQAAAABMAcAAAAIMy82LzIwMjYIAAAACjEyLzMxLzIwMTYJAAAAATCMK9D8nHzeCGzFES+ifN4IOkNJ</t>
  </si>
  <si>
    <t>US5OWVNFOklCTS5JUV9TQUxFX1JFQUxfRVNUQVRFX0NGLjk5MS4wNi8wMy8yMDI2Li4uVVNELkgBAAAA3rYBAAMAAAAAAIwr0PycfN4I20AcL6J83gg5Q0lRLk5ZU0U6SUJNLklRX0lOVkVTVF9TRUNVUklUWV9DRi45OTEuMDYvMDMvMjAyNi4uLlVTRC5IAQAAAN62AQACAAAABC0xNjEBCAAAAAUAAAABMQEAAAAKMTk0NzE3OTU4MwMAAAADMTYwAgAAAAQyMDI3BAAAAAEwBwAAAAgzLzYvMjAyNggAAAAKMTIvMzEvMjAxNgkAAAABMIwr0PycfN4IBncbL6J83ggyQ0lRLk5ZU0U6SUJNLklRX0NBU0hfSU5WRVNULjk5MS4wNi8wMy8yMDI2Li4uVVNELkgBAAAA3rYBAAIAAAAGLTEwOTI4AQgAAAAFAAAAATEBAAAACjE5NDcxNzk1ODMDAAAAAzE2MAIAAAAEMjAwNQQAAAABMAcAAAAIMy82LzIwMjYIAAAACjEyLzMxLzIwMTYJAAAAATCMK9D8nHzeCCIsCy+ifN4INkNJUS5OWVNFOklCTS5JUV9JTlZFU1RfTE9BTlNfQ0YuOTkxLjA2LzAzLzIwMjYuLi5VU0QuSAEAAADetgEAAgAAAAQtODkxAQgAAAAFAAAAATEBAAAACjE5NDcxNzk1ODMDAAAAAzE2MAIAAAAEMjAzMgQAAAABMAcAAAAIMy82LzIwMjYIAAAACjEyLzMxLzIwMTYJAAAAATCMK9D8nHzeCB+9Dy+ifN4INUNJUS5OWVNFOklCTS5JUV9TVF9ERUJUX0lTU1VFRC45OTEuMDYvMDMvMjAyNi4uLlVTRC5IAQAAAN62AQACAAAAAjI2AQgAAAAFAAAAATEB</t>
  </si>
  <si>
    <t>AAAACjE5NDcxNzk1ODMDAAAAAzE2MAIAAAAEMjA0MwQAAAABMAcAAAAIMy82LzIwMjYIAAAACjEyLzMxLzIwMTYJAAAAATCMK9D8nHzeCFUcGC+ifN4INUNJUS5OWVNFOklCTS5JUV9MVF9ERUJUX0lTU1VFRC45OTEuMDYvMDMvMjAyNi4uLlVTRC5IAQAAAN62AQACAAAABDkxMzIBCAAAAAUAAAABMQEAAAAKMTk0NzE3OTU4MwMAAAADMTYwAgAAAAQyMDM0BAAAAAEwBwAAAAgzLzYvMjAyNggAAAAKMTIvMzEvMjAxNgkAAAABMIwr0PycfN4I+ngKL6J83gg0Q0lRLk5ZU0U6SUJNLklRX0NPTU1PTl9JU1NVRUQuOTkxLjA2LzAzLzIwMjYuLi5VU0QuSAEAAADetgEAAwAAAAAAjCvQ/Jx83giHGxYvonzeCDJDSVEuTllTRTpJQk0uSVFfUFJFRl9JU1NVRUQuOTkxLjA2LzAzLzIwMjYuLi5VU0QuSAEAAADetgEAAwAAAAAAjCvQ/Jx83ghZphUvonzeCDRDSVEuTllTRTpJQk0uSVFfQ09NTU9OX0RJVl9DRi45OTEuMDYvMDMvMjAyNi4uLlVTRC5IAQAAAN62AQACAAAABS01MjU2AQgAAAAFAAAAATEBAAAACjE5NDcxNzk1ODMDAAAAAzE2MAIAAAAEMjA3NAQAAAABMAcAAAAIMy82LzIwMjYIAAAACjEyLzMxLzIwMTYJAAAAATCMK9D8nHzeCM/OFC+ifN4IOUNJUS5OWVNFOklCTS5JUV9DT01NT05fUFJFRl9ESVZfQ0YuOTkxLjA2LzAzLzIwMjYuLi5VU0QuSAEAAADetgEAAwAAAAAAjCvQ/Jx83gjPzhQvonzeCDVD</t>
  </si>
  <si>
    <t>SVEuTllTRTpJQk0uSVFfU1BFQ0lBTF9ESVZfQ0YuOTkxLjA2LzAzLzIwMjYuLi5VU0QuSAEAAADetgEAAwAAAAAAjCvQ/Jx83gjPzhQvonzeCDFDSVEuTllTRTpJQk0uSVFfQ0FTSF9GSU5BTi45OTEuMDYvMDMvMjAyNi4uLlVTRC5IAQAAAN62AQACAAAABS01OTE3AQgAAAAFAAAAATEBAAAACjE5NDcxNzk1ODMDAAAAAzE2MAIAAAAEMjAwNAQAAAABMAcAAAAIMy82LzIwMjYIAAAACjEyLzMxLzIwMTYJAAAAATCMK9D8nHzeCJSzEy+ifN4INUNJUS5OWVNFOklCTS5JUV9NSVNDX0FESlVTVF9DRi45OTEuMDYvMDMvMjAyNi4uLlVTRC5IAQAAAN62AQADAAAAAACMK9D8nHzeCE7/Ei+ifN4IMUNJUS5OWVNFOklCTS5JUV9ORVRfQ0hBTkdFLjk5MS4wNi8wMy8yMDI2Li4uVVNELkgBAAAA3rYBAAIAAAADMTg4AQgAAAAFAAAAATEBAAAACjE5NDcxNzk1ODMDAAAAAzE2MAIAAAAEMjA5MwQAAAABMAcAAAAIMy82LzIwMjYIAAAACjEyLzMxLzIwMTYJAAAAATCMK9D8nHzeCACrJC+ifN4IQENJUS5OWVNFOklCTS5JUV9HV19JTlRBTl9BTU9SVF9QQVJUSUFMX0NGLjk5MS4wNi8wMy8yMDI2Li4uVVNELkgBAAAA3rYBAAMAAAAAAIwr0PycfN4IaagRL6J83ggxQ0lRLk5ZU0U6SUJNLklRX0RFUFJFX1NVUFAuOTkxLjA2LzAzLzIwMjYuLi5VU0QuSAEAAADetgEAAwAAAAAAjCvQ/Jx83gjeZiUvonzeCERDSVEuTllT</t>
  </si>
  <si>
    <t>RTpJQk0uSVFfREVQUkVDSUFUSU9OX1JFTlRBTF9BU1NFVFNfQ0YuOTkxLjA2LzAzLzIwMjYuLi5VU0QuSAEAAADetgEAAwAAAAAAjCvQ/Jx83gh5+BAvonzeCC5DSVEuTllTRTpJQk0uSVFfREVQX1JVQS45OTEuMDYvMDMvMjAyNi4uLlVTRC5IAQAAAN62AQADAAAAAACMK9D8nHzeCMibIS+ifN4IQ0NJUS5OWVNFOklCTS5JUV9EQV9TVVBQTF9DRl9FWENMX09QRVJfTEVBU0VTLjk5MS4wNi8wMy8yMDI2Li4uVVNELkgBAAAA3rYBAAIAAAAEMjgzNwEIAAAABQAAAAExAQAAAAoxOTQ3MTc5NTgzAwAAAAMxNjACAAAABTQ4OTgzBAAAAAEwBwAAAAgzLzYvMjAyNggAAAAKMTIvMzEvMjAxNgkAAAABMIwr0PycfN4I0LoUL6J83ggzQ0lRLk5ZU0U6SUJNLklRX0FNT1JUX0RJQ19DRi45OTEuMDYvMDMvMjAyNi4uLlVTRC5IAQAAAN62AQADAAAAAACMK9D8nHzeCE5lCi+ifN4IP0NJUS5OWVNFOklCTS5JUV9BTU9SVF9TT0ZUV0FSRV9BU1NFVFNfQ0YuOTkxLjA2LzAzLzIwMjYuLi5VU0QuSAEAAADetgEAAwAAAAAAjCvQ/Jx83giX4RcvonzeCDRDSVEuTllTRTpJQk0uSVFfQ0FTSF9JTlRFUkVTVC45OTEuMDYvMDMvMjAyNi4uLlVTRC5IAQAAAN62AQACAAAABDExNTgBCAAAAAUAAAABMQEAAAAKMTk0NzE3OTU4MwMAAAADMTYwAgAAAAQzMDI4BAAAAAEwBwAAAAgzLzYvMjAyNggAAAAKMTIvMzEvMjAxNgkAAAAB</t>
  </si>
  <si>
    <t>MIwr0PycfN4IiWAhL6J83gg4Q0lRLk5ZU0U6SUJNLklRX0NBU0hfSU5URVJFU1RfTkVULjk5MS4wNi8wMy8yMDI2Li4uVVNELkgBAAAA3rYBAAMAAAAAAIwr0PycfN4IefgQL6J83gg9Q0lRLk5ZU0U6SUJNLklRX0NBU0hfSU5URVJFU1RfUkVDRUlWRUQuOTkxLjA2LzAzLzIwMjYuLi5VU0QuSAEAAADetgEAAwAAAAAAjCvQ/Jx83gjhXh4vonzeCDlDSVEuTllTRTpJQk0uSVFfQ0FTSF9JTlRFUkVTVF9PUEVSLjk5MS4wNi8wMy8yMDI2Li4uVVNELkgBAAAA3rYBAAMAAAAAAIwr0PycfN4IlLMTL6J83ggxQ0lRLk5ZU0U6SUJNLklRX0NBU0hfVEFYRVMuOTkxLjA2LzAzLzIwMjYuLi5VU0QuSAEAAADetgEAAgAAAAQxMDc4AQgAAAAFAAAAATEBAAAACjE5NDcxNzk1ODMDAAAAAzE2MAIAAAAEMzA1MwQAAAABMAcAAAAIMy82LzIwMjYIAAAACjEyLzMxLzIwMTYJAAAAATCMK9D8nHzeCAk+Ci+ifN4INkNJUS5OWVNFOklCTS5JUV9DQVNIX1RBWEVTX09QRVIuOTkxLjA2LzAzLzIwMjYuLi5VU0QuSAEAAADetgEAAwAAAAAAjCvQ/Jx83giX4RcvonzeCDhDSVEuTllTRTpJQk0uSVFfQ0FTSF9UQVhFU19JTlZFU1QuOTkxLjA2LzAzLzIwMjYuLi5VU0QuSAEAAADetgEAAwAAAAAAjCvQ/Jx83gi5lQ8vonzeCDdDSVEuTllTRTpJQk0uSVFfQ0FTSF9UQVhFU19GSU5BTi45OTEuMDYvMDMvMjAyNi4uLlVTRC5IAQAA</t>
  </si>
  <si>
    <t>AN62AQADAAAAAACMK9D8nHzeCGJdHy+ifN4IMkNJUS5OWVNFOklCTS5JUV9MRVZFUkVEX0ZDRi45OTEuMDYvMDMvMjAyNi4uLlVTRC5IAQAAAN62AQACAAAABjkxMzkuNQEIAAAABQAAAAExAQAAAAoxOTQ3MTc5NTgzAwAAAAMxNjACAAAABDQ0MjIEAAAAATAHAAAACDMvNi8yMDI2CAAAAAoxMi8zMS8yMDE2CQAAAAEwjCvQ/Jx83ggg4xYvonzeCDRDSVEuTllTRTpJQk0uSVFfVU5MRVZFUkVEX0ZDRi45OTEuMDYvMDMvMjAyNi4uLlVTRC5IAQAAAN62AQACAAAABzk1MzMuMjUBCAAAAAUAAAABMQEAAAAKMTk0NzE3OTU4MwMAAAADMTYwAgAAAAQ0NDIzBAAAAAEwBwAAAAgzLzYvMjAyNggAAAAKMTIvMzEvMjAxNgkAAAABMIwr0PycfN4ICT4KL6J83ggvQ0lRLk5ZU0U6SUJNLklRX0NGX1NIQVJFLjk5MS4wNi8wMy8yMDI2Li4uVVNELkgBAAAA3rYBAAIAAAAJMTMuNTM3NDY1AQgAAAAFAAAAATEBAAAACjE5NDcxNzk1ODMDAAAAAzE2MAIAAAAFNDM5MjMEAAAAATAHAAAACDMvNi8yMDI2CAAAAAoxMi8zMS8yMDE2CQAAAAEwjCvQ/Jx83ggAqyQvonzeCD9DSVEuTllTRTpJQk0uSVFfT1BFUkFUSU5HX0xFQVNFX1BBWU1FTlRTLjk5MS4wNi8wMy8yMDI2Li4uVVNELkgBAAAA3rYBAAMAAAAAAIwr0PycfN4IsJMaL6J83ghCQ0lRLk5ZU0U6SUJNLklRX09QRVJBVElOR19MRUFTRV9MSUFCSUxJVElFUy45OTEu</t>
  </si>
  <si>
    <t>MDYvMDMvMjAyNi4uLlVTRC5IAQAAAN62AQADAAAAAACMK9D8nHzeCHn4EC+ifN4ISENJUS5OWVNFOklCTS5JUV9MT05HX1RFUk1fREVCVF9SRVBBSURfRVhDTF9MRUFTRVMuOTkxLjA2LzAzLzIwMjYuLi5VU0QuSAEAAADetgEAAgAAAAUtNjM5NQEIAAAABQAAAAExAQAAAAoxOTQ3MTc5NTgzAwAAAAMxNjACAAAABTQ4OTg0BAAAAAEwBwAAAAgzLzYvMjAyNggAAAAKMTIvMzEvMjAxNgkAAAABMIwr0PycfN4ISn8VL6J83ggwQ0lRLk5ZU0U6SUJNLklRX1NUX0lOVkVTVC45OTEuMDYvMDMvMjAyNi4uLlVTRC5IAQAAAN62AQACAAAAAzcwMQEIAAAABQAAAAExAQAAAAoxOTQ3MTc5NTgzAwAAAAMxNjACAAAABDEwNjkEAAAAATAHAAAACDMvNi8yMDI2CAAAAAoxMi8zMS8yMDE2CQAAAAEwjCvQ/Jx83gge+SMvonzeCDVDSVEuTllTRTpJQk0uSVFfVFJBRElOR19BU1NFVFMuOTkxLjA2LzAzLzIwMjYuLi5VU0QuSAEAAADetgEAAwAAAAAAjCvQ/Jx83ghESA8vonzeCClDSVEuTllTRTpJQk0uSVFfQVIuOTkxLjA2LzAzLzIwMjYuLi5VU0QuSAEAAADetgEAAgAAAAQ5MTgyAQgAAAAFAAAAATEBAAAACjE5NDcxNzk1ODMDAAAAAzE2MAIAAAAEMTAyMQQAAAABMAcAAAAIMy82LzIwMjYIAAAACjEyLzMxLzIwMTYJAAAAATCMK9D8nHzeCGCkFi+ifN4INUNJUS5OWVNFOklCTS5JUV9TVF9OT1RFX1JFQ0VJVi45OTEu</t>
  </si>
  <si>
    <t>MDYvMDMvMjAyNi4uLlVTRC5IAQAAAN62AQADAAAAAACMK9D8nHzeCFqZGC+ifN4IMkNJUS5OWVNFOklCTS5JUV9QUkVQQUlEX0VYUC45OTEuMDYvMDMvMjAyNi4uLlVTRC5IAQAAAN62AQACAAAABDQwMzIBCAAAAAUAAAABMQEAAAAKMTk0NzE3OTU4MwMAAAADMTYwAgAAAAQxMjEyBAAAAAEwBwAAAAgzLzYvMjAyNggAAAAKMTIvMzEvMjAxNgkAAAABMIwr0PycfN4I5IMkL6J83gg8Q0lRLk5ZU0U6SUJNLklRX0ZJTl9ESVZfTE9BTlNfQ1VSUkVOVC45OTEuMDYvMDMvMjAyNi4uLlVTRC5IAQAAAN62AQACAAAABTE5MDA2AQgAAAAFAAAAATEBAAAACjE5NDcxNzk1ODMDAAAAAzE2MAIAAAAEMTAzMgQAAAABMAcAAAAIMy82LzIwMjYIAAAACjEyLzMxLzIwMTYJAAAAATCMK9D8nHzeCGfREC+ifN4INUNJUS5OWVNFOklCTS5JUV9MT0FOU19GT1JfU0FMRS45OTEuMDYvMDMvMjAyNi4uLlVTRC5IAQAAAN62AQADAAAAAACMK9D8nHzeCH30FS+ifN4INkNJUS5OWVNFOklCTS5JUV9SRVNUUklDVEVEX0NBU0guOTkxLjA2LzAzLzIwMjYuLi5VU0QuSAEAAADetgEAAwAAAAAAjCvQ/Jx83ghiXR8vonzeCDVDSVEuTllTRTpJQk0uSVFfT1RIRVJfQ0FfU1VQUEwuOTkxLjA2LzAzLzIwMjYuLi5VU0QuSAEAAADetgEAAgAAAAM1MzIBCAAAAAUAAAABMQEAAAAKMTk0NzE3OTU4MwMAAAADMTYwAgAAAAQxMDU1BAAAAAEw</t>
  </si>
  <si>
    <t>BwAAAAgzLzYvMjAyNggAAAAKMTIvMzEvMjAxNgkAAAABMIwr0PycfN4IuOoSL6J83ggrQ0lRLk5ZU0U6SUJNLklRX0dQUEUuOTkxLjA2LzAzLzIwMjYuLi5VU0QuSAEAAADetgEAAgAAAAUzMDEzMwEIAAAABQAAAAExAQAAAAoxOTQ3MTc5NTgzAwAAAAMxNjACAAAABDExNjkEAAAAATAHAAAACDMvNi8yMDI2CAAAAAoxMi8zMS8yMDE2CQAAAAEwjCvQ/Jx83giX4RcvonzeCDBDSVEuTllTRTpJQk0uSVFfTFRfSU5WRVNULjk5MS4wNi8wMy8yMDI2Li4uVVNELkgBAAAA3rYBAAIAAAADNjU5AQgAAAAFAAAAATEBAAAACjE5NDcxNzk1ODMDAAAAAzE2MAIAAAAEMTA1NAQAAAABMAcAAAAIMy82LzIwMjYIAAAACjEyLzMxLzIwMTYJAAAAATCMK9D8nHzeCB75Iy+ifN4IN0NJUS5OWVNFOklCTS5JUV9GSU5fRElWX0xPQU5TX0xULjk5MS4wNi8wMy8yMDI2Li4uVVNELkgBAAAA3rYBAAIAAAAEOTAyMQEIAAAABQAAAAExAQAAAAoxOTQ3MTc5NTgzAwAAAAMxNjACAAAABDEwMzMEAAAAATAHAAAACDMvNi8yMDI2CAAAAAoxMi8zMS8yMDE2CQAAAAEwjCvQ/Jx83giX4RcvonzeCDhDSVEuTllTRTpJQk0uSVFfRklOX0RJVl9BU1NFVFNfTFQuOTkxLjA2LzAzLzIwMjYuLi5VU0QuSAEAAADetgEAAwAAAAAAzlLQ/Jx83ghn0RAvonzeCDZDSVEuTllTRTpJQk0uSVFfTE9BTlNfUkVDRUlWX0xULjk5MS4wNi8wMy8yMDI2</t>
  </si>
  <si>
    <t>Li4uVVNELkgBAAAA3rYBAAMAAAAAAM5S0PycfN4Il+EXL6J83gg4Q0lRLk5ZU0U6SUJNLklRX0RFRl9UQVhfQVNTRVRTX0xULjk5MS4wNi8wMy8yMDI2Li4uVVNELkgBAAAA3rYBAAIAAAAENTIyNAEIAAAABQAAAAExAQAAAAoxOTQ3MTc5NTgzAwAAAAMxNjACAAAABDEwMjYEAAAAATAHAAAACDMvNi8yMDI2CAAAAAoxMi8zMS8yMDE2CQAAAAEwzlLQ/Jx83ghESA8vonzeCDNDSVEuTllTRTpJQk0uSVFfVE9UQUxfQVNTRVRTLjk5MS4wNi8wMy8yMDI2Li4uVVNELkgBAAAA3rYBAAIAAAAGMTE3NDcwAQgAAAAFAAAAATEBAAAACjE5NDcxNzk1ODMDAAAAAzE2MAIAAAAEMTAwNwQAAAABMAcAAAAIMy82LzIwMjYIAAAACjEyLzMxLzIwMTYJAAAAATDOUtD8nHzeCNN/FC+ifN4IKUNJUS5OWVNFOklCTS5JUV9BRS45OTEuMDYvMDMvMjAyNi4uLlVTRC5IAQAAAN62AQACAAAABDc4NjABCAAAAAUAAAABMQEAAAAKMTk0NzE3OTU4MwMAAAADMTYwAgAAAAQxMDE2BAAAAAEwBwAAAAgzLzYvMjAyNggAAAAKMTIvMzEvMjAxNgkAAAABMM5S0PycfN4IWpkYL6J83gg7Q0lRLk5ZU0U6SUJNLklRX0ZJTl9ESVZfTElBQl9DVVJSRU5ULjk5MS4wNi8wMy8yMDI2Li4uVVNELkgBAAAA3rYBAAMAAAAAAM5S0PycfN4IUqocL6J83gguQ0lRLk5ZU0U6SUJNLklRX0xUX0RFQlQuOTkxLjA2LzAzLzIwMjYuLi5VU0QuSAEAAADe</t>
  </si>
  <si>
    <t>tgEAAgAAAAUzNDY2MwEIAAAABQAAAAExAQAAAAoxOTQ3MTc5NTgzAwAAAAMxNjACAAAABDEwNDkEAAAAATAHAAAACDMvNi8yMDI2CAAAAAoxMi8zMS8yMDE2CQAAAAEwzlLQ/Jx83gg4jBMvonzeCDZDSVEuTllTRTpJQk0uSVFfRklOX0RJVl9MSUFCX0xULjk5MS4wNi8wMy8yMDI2Li4uVVNELkgBAAAA3rYBAAMAAAAAAM5S0PycfN4IiWAhL6J83gg2Q0lRLk5ZU0U6SUJNLklRX0RFRl9UQVhfTElBQl9MVC45OTEuMDYvMDMvMjAyNi4uLlVTRC5IAQAAAN62AQACAAAAAzQyNAEIAAAABQAAAAExAQAAAAoxOTQ3MTc5NTgzAwAAAAMxNjACAAAABDEwMjcEAAAAATAHAAAACDMvNi8yMDI2CAAAAAoxMi8zMS8yMDE2CQAAAAEwzlLQ/Jx83gi83QovonzeCC1DSVEuTllTRTpJQk0uSVFfQ09NTU9OLjk5MS4wNi8wMy8yMDI2Li4uVVNELkgBAAAA3rYBAAIAAAAFNTM5MzUBCAAAAAUAAAABMQEAAAAKMTk0NzE3OTU4MwMAAAADMTYwAgAAAAQxMTAzBAAAAAEwBwAAAAgzLzYvMjAyNggAAAAKMTIvMzEvMjAxNgkAAAABMM5S0PycfN4IDVgVL6J83ggrQ0lRLk5ZU0U6SUJNLklRX0FQSUMuOTkxLjA2LzAzLzIwMjYuLi5VU0QuSAEAAADetgEAAwAAAAAAzlLQ/Jx83gj5UBMvonzeCDNDSVEuTllTRTpJQk0uSVFfVE9UQUxfRVFVSVRZLjk5MS4wNi8wMy8yMDI2Li4uVVNELkgBAAAA3rYBAAIAAAAFMTgzOTIBCAAAAAUA</t>
  </si>
  <si>
    <t>AAABMQEAAAAKMTk0NzE3OTU4MwMAAAADMTYwAgAAAAQxMjc1BAAAAAEwBwAAAAgzLzYvMjAyNggAAAAKMTIvMzEvMjAxNgkAAAABMM5S0PycfN4IUigTL6J83gg9Q0lRLk5ZU0U6SUJNLklRX0ZJTkFOQ0VfTEVBU0VTX0NVUlJFTlQuOTkxLjA2LzAzLzIwMjYuLi5VU0QuSAEAAADetgEAAwAAAAAAzlLQ/Jx83ghEcxgvonzeCD9DSVEuTllTRTpJQk0uSVFfRklOQU5DRV9MRUFTRVNfTE9OR19URVJNLjk5MS4wNi8wMy8yMDI2Li4uVVNELkgBAAAA3rYBAAMAAAAAAM5S0PycfN4IfboXL6J83ghIQ0lRLk5ZU0U6SUJNLklRX0xUX1BPUlRJT05fT1BFUl9MRUFTRV9MSUFCSUxJVElFUy45OTEuMDYvMDMvMjAyNi4uLlVTRC5IAQAAAN62AQADAAAAAADOUtD8nHzeCL9uDy+ifN4IL0NJUS5OWVNFOklCTS5JUV9HV19JTlRBTi45OTEuMDYvMDMvMjAyNi4uLlVTRC5IAQAAAN62AQACAAAABTQwODg3AQgAAAAFAAAAATEBAAAACjE5NDcxNzk1ODMDAAAAAzE2MAIAAAAFMzUzODEEAAAAATAHAAAACDMvNi8yMDI2CAAAAAoxMi8zMS8yMDE2CQAAAAEwzlLQ/Jx83giHDhkvonzeCDBDSVEuTllTRTpJQk0uSVFfVE9UQUxfQ0FQLjk5MS4wNi8wMy8yMDI2Li4uVVNELkgBAAAA3rYBAAIAAAAFNjA1NjgBCAAAAAUAAAABMQEAAAAKMTk0NzE3OTU4MwMAAAADMTYwAgAAAAQ0MTc1BAAAAAEwBwAAAAgzLzYvMjAyNggAAAAK</t>
  </si>
  <si>
    <t>MTIvMzEvMjAxNgkAAAABMM5S0PycfN4Ikj4iL6J83ggsQ0lRLk5ZU0U6SUJNLklRX0xJRk9SLjk5MS4wNi8wMy8yMDI2Li4uVVNELkgBAAAA3rYBAAMAAAAAAM5S0PycfN4IRHMYL6J83ggrQ0lRLk5ZU0U6SUJNLklRX0xBTkQuOTkxLjA2LzAzLzIwMjYuLi5VU0QuSAEAAADetgEAAgAAAAM1MDYBCAAAAAUAAAABMQEAAAAKMTk0NzE3OTU4MwMAAAADMTYwAgAAAAQzMDk4BAAAAAEwBwAAAAgzLzYvMjAyNggAAAAKMTIvMzEvMjAxNgkAAAABMM5S0PycfN4IfUYRL6J83gg6Q0lRLk5ZU0U6SUJNLklRX0xJQUJJTElUSUVTX0xFVkVMXzMuOTkxLjA2LzAzLzIwMjYuLi5VU0QuSAEAAADetgEAAwAAAAAAzlLQ/Jx83gh9uhcvonzeCDpDSVEuTllTRTpJQk0uSVFfR0FJTl9CQVJHQUlOX0FDUV9DRi45OTAuMDYvMDMvMjAyNi4uLlVTRC5IAQAAAN62AQADAAAAAADYedD8nHzeCMibIS+ifN4IO0NJUS5OWVNFOklCTS5JUV9ORUdBVElWRV9HV19BTU9SVF9DRi45OTAuMDYvMDMvMjAyNi4uLlVTRC5IAQAAAN62AQADAAAAAADYedD8nHzeCCDjFi+ifN4INUNJUS5OWVNFOklCTS5JUV9MVF9ERUJUX1JFUEFJRC45OTAuMDYvMDMvMjAyNi4uLlVTRC5IAQAAAN62AQACAAAABS01NjIyAQgAAAAFAAAAATEBAAAACjE4NzY0MzI4NzIDAAAAAzE2MAIAAAAEMjAzNgQAAAABMAcAAAAIMy82LzIwMjYIAAAACjEyLzMxLzIw</t>
  </si>
  <si>
    <t>MTUJAAAAATDYedD8nHzeCFUcGC+ifN4IPUNJUS5OWVNFOklCTS5JUV9PVEhFUl9JTlZFU1RfQUNUX1NVUFBMLjk5MC4wNi8wMy8yMDI2Li4uVVNELkgBAAAA3rYBAAIAAAABMQEIAAAABQAAAAExAQAAAAoxODc2NDMyODcyAwAAAAMxNjACAAAABDIwNTEEAAAAATAHAAAACDMvNi8yMDI2CAAAAAoxMi8zMS8yMDE1CQAAAAEw2HnQ/Jx83gg3/B0vonzeCDZDSVEuTllTRTpJQk0uSVFfQ0FTSF9BQ1FVSVJFX0NGLjk5MC4wNi8wMy8yMDI2Li4uVVNELkgBAAAA3rYBAAIAAAAFLTMzNDkBCAAAAAUAAAABMQEAAAAKMTg3NjQzMjg3MgMAAAADMTYwAgAAAAQyMDU3BAAAAAEwBwAAAAgzLzYvMjAyNggAAAAKMTIvMzEvMjAxNQkAAAABMNh50PycfN4IxE8bL6J83ggyQ0lRLk5ZU0U6SUJNLklRX1NBTEVfUFBFX0NGLjk5MC4wNi8wMy8yMDI2Li4uVVNELkgBAAAA3rYBAAIAAAADMzcwAQgAAAAFAAAAATEBAAAACjE4NzY0MzI4NzIDAAAAAzE2MAIAAAAEMjA0MgQAAAABMAcAAAAIMy82LzIwMjYIAAAACjEyLzMxLzIwMTUJAAAAATDYedD8nHzeCEX5Di+ifN4IOUNJUS5OWVNFOklCTS5JUV9BU1NFVF9XUklURURPV05fQ0YuOTkwLjA2LzAzLzIwMjYuLi5VU0QuSAEAAADetgEAAwAAAAAA2HnQ/Jx83ghxMRcvonzeCDVDSVEuTllTRTpJQk0uSVFfR0FJTl9JTlZFU1RfQ0YuOTkwLjA2LzAzLzIwMjYuLi5VU0QuSAEA</t>
  </si>
  <si>
    <t>AADetgEAAwAAAAAA2HnQ/Jx83ggGZwkvonzeCDFDSVEuTllTRTpJQk0uSVFfT0lMX0lNUEFJUi45OTAuMDYvMDMvMjAyNi4uLlVTRC5IAQAAAN62AQADAAAAAADYedD8nHzeCEBAJS+ifN4IPkNJUS5OWVNFOklCTS5JUV9SRVNUUl9TVE9DS19DT01QX1BSRVRBWC45OTAuMDYvMDMvMjAyNi4uLlVTRC5IAQAAAN62AQADAAAAAADYedD8nHzeCKhpFi+ifN4INkNJUS5OWVNFOklCTS5JUV9TVE9DS19CQVNFRF9TR0EuOTkwLjA2LzAzLzIwMjYuLi5VU0QuSAEAAADetgEAAgAAAAMzMjIBCAAAAAUAAAABMQEAAAAKMTg3NjQzMjg3MgMAAAADMTYwAgAAAAUyMjY3OQQAAAABMAcAAAAIMy82LzIwMjYIAAAACjEyLzMxLzIwMTUJAAAAATDYedD8nHzeCJI+Ii+ifN4INUNJUS5OWVNFOklCTS5JUV9TVE9DS19CQVNFRF9TTS45OTAuMDYvMDMvMjAyNi4uLlVTRC5IAQAAAN62AQADAAAAAADYedD8nHzeCE60IS+ifN4INUNJUS5OWVNFOklCTS5JUV9TVE9DS19CQVNFRF9SRC45OTAuMDYvMDMvMjAyNi4uLlVTRC5IAQAAAN62AQACAAAAAjUxAQgAAAAFAAAAATEBAAAACjE4NzY0MzI4NzIDAAAAAzE2MAIAAAAFMjI2NzgEAAAAATAHAAAACDMvNi8yMDI2CAAAAAoxMi8zMS8yMDE1CQAAAAEw2HnQ/Jx83giZGBIvonzeCDdDSVEuTllTRTpJQk0uSVFfR0FJTl9CQVJHQUlOX0FDUS45OTAuMDYvMDMvMjAyNi4uLlVTRC5I</t>
  </si>
  <si>
    <t>AQAAAN62AQADAAAAAADYedD8nHzeCIVYFy+ifN4IMkNJUS5OWVNFOklCTS5JUV9JUFJEX1NVUFBMRS45OTAuMDYvMDMvMjAyNi4uLlVTRC5IAQAAAN62AQADAAAAAADYedD8nHzeCHt7Cy+ifN4IO0NJUS5OWVNFOklCTS5JUV9JTVBBSVJNRU5UX0dXX1NVUFBMRS45OTAuMDYvMDMvMjAyNi4uLlVTRC5IAQAAAN62AQADAAAAAADYedD8nHzeCEsIIy+ifN4IPENJUS5OWVNFOklCTS5JUV9JTVBVVF9PUEVSX0xFQVNFX0RFUFIuOTkwLjA2LzAzLzIwMjYuLi5VU0QuSAEAAADetgEAAgAAAAkxMzEwLjc4ODQBCAAAAAUAAAABMQEAAAAKMTg3NjQzMjg3MgMAAAADMTYwAgAAAAUyMTY3MwQAAAABMAcAAAAIMy82LzIwMjYIAAAACjEyLzMxLzIwMTUJAAAAATDYedD8nHzeCEdlJi+ifN4INENJUS5OWVNFOklCTS5JUV9BSVJDUkFGVF9SRU5ULjk5MC4wNi8wMy8yMDI2Li4uVVNELkgBAAAA3rYBAAMAAAAAANh50PycfN4IBw8aL6J83gg4Q0lRLk5ZU0U6SUJNLklRX0NPTlRJTkdFTlRfUkVOVEFMLjk5MC4wNi8wMy8yMDI2Li4uVVNELkgBAAAA3rYBAAMAAAAAANh50PycfN4I4jAVL6J83gg4Q0lRLk5ZU0U6SUJNLklRX05FVF9SRU5UQUxfRVhQX0ZOLjk5MC4wNi8wMy8yMDI2Li4uVVNELkgBAAAA3rYBAAIAAAAEMTQ0NQEIAAAABQAAAAExAQAAAAoxODc2NDMyODcyAwAAAAMxNjACAAAABDMxNzAEAAAAATAHAAAA</t>
  </si>
  <si>
    <t>CDMvNi8yMDI2CAAAAAoxMi8zMS8yMDE1CQAAAAEw2HnQ/Jx83giADRAvonzeCC1DSVEuTllTRTpJQk0uSVFfR0FfRVhQLjk5MC4wNi8wMy8yMDI2Li4uVVNELkgBAAAA3rYBAAMAAAAAANh50PycfN4I6EwgL6J83ggqQ0lRLk5ZU0U6SUJNLklRX0RJQy45OTAuMDYvMDMvMjAyNi4uLlVTRC5IAQAAAN62AQADAAAAAADYedD8nHzeCCL7DS+ifN4IK0NJUS5OWVNFOklCTS5JUV9QQVlPVVRfUkFUSU8uOTkwLjA2LzAzLzIwMjYBAAAA3rYBAAIAAAAHMzcuMTI2NgEIAAAABQAAAAExAQAAAAoxODc2NDMyODcyAwAAAAMxNjACAAAABDQzNzcEAAAAATAHAAAACDMvNi8yMDI2CAAAAAoxMi8zMS8yMDE1CQAAAAEwNxTKT5183giJYCEvonzeCC5DSVEuTllTRTpJQk0uSVFfRUZGRUNUX1RBWF9SQVRFLjk5MC4wNi8wMy8yMDI2AQAAAN62AQACAAAABzE2LjE4NjgBCAAAAAUAAAABMQEAAAAKMTg3NjQzMjg3MgMAAAADMTYwAgAAAAQ0Mzc2BAAAAAEwBwAAAAgzLzYvMjAyNggAAAAKMTIvMzEvMjAxNQkAAAABMDcUyk+dfN4ISwgjL6J83gg4Q0lRLk5ZU0U6SUJNLklRX0RJU1RSSUJVVEFCTEVfQ0FTSF9QQVlPVVQuOTkwLjA2LzAzLzIwMjYBAAAA3rYBAAMAAAAAADcUyk+dfN4IcYQfL6J83gg9Q0lRLk5ZU0U6SUJNLklRX0FOTlVfRElTVFJJQlVUSU9OX1VOSVQuOTkwLjA2LzAzLzIwMjYuLi5VU0QuSAEAAADetgEA</t>
  </si>
  <si>
    <t>AwAAAAAA2HnQ/Jx83ghsNSQvonzeCEBDSVEuTllTRTpJQk0uSVFfRElTVFJJQlVUQUJMRV9DQVNIX1NIQVJFU19ESUxVVEVELjk5MC4wNi8wMy8yMDI2AQAAAN62AQADAAAAAAA3FMpPnXzeCHFmGS+ifN4IPkNJUS5OWVNFOklCTS5JUV9ESVNUUklCVVRBQkxFX0NBU0hfU0hBUkVTX0JBU0lDLjk5MC4wNi8wMy8yMDI2AQAAAN62AQADAAAAAAA3FMpPnXzeCJUgDy+ifN4IMENJUS5OWVNFOklCTS5JUV9EQV9FQklUREEuOTkwLjA2LzAzLzIwMjYuLi5VU0QuSAEAAADetgEAAgAAAAQzODU1AQgAAAAFAAAAATEBAAAACjE4NzY0MzI4NzIDAAAAAzE2MAIAAAAEMjIwNgQAAAABMAcAAAAIMy82LzIwMjYIAAAACjEyLzMxLzIwMTUJAAAAATDYedD8nHzeCDTcCS+ifN4IOkNJUS5OWVNFOklCTS5JUV9OT05DQVNIX1BFTlNJT05fRVhQLjk5MC4wNi8wMy8yMDI2Li4uVVNELkgBAAAA3rYBAAIAAAADNzA2AQgAAAAFAAAAATEBAAAACjE4NzY0MzI4NzIDAAAAAzE2MAIAAAAFMjE2NzgEAAAAATAHAAAACDMvNi8yMDI2CAAAAAoxMi8zMS8yMDE1CQAAAAEw2HnQ/Jx83ghOtCEvonzeCDdDSVEuTllTRTpJQk0uSVFfSU5UX0VYUF9JTkNMX0NBUC45OTAuMDYvMDMvMjAyNi4uLlVTRC5IAQAAAN62AQACAAAAAzQ2OAEIAAAABQAAAAExAQAAAAoxODc2NDMyODcyAwAAAAMxNjACAAAABTIxODYxBAAAAAEwBwAAAAgzLzYv</t>
  </si>
  <si>
    <t>MjAyNggAAAAKMTIvMzEvMjAxNQkAAAABMNh50PycfN4IhUESL6J83ghIQ0lRLk5ZU0U6SUJNLklRX0lOVEVSRVNUX0VYUF9MRUFTRV9MSUFCSUxJVFlfREVCVC45OTAuMDYvMDMvMjAyNi4uLlVTRC5IAQAAAN62AQADAAAAAADYedD8nHzeCAqtHi+ifN4IQENJUS5OWVNFOklCTS5JUV9OT05SRUNVUlJJTkdfSU5DT01FX1RBWEVTLjk5MC4wNi8wMy8yMDI2Li4uVVNELkgBAAAA3rYBAAMAAAAAANh50PycfN4IYl0fL6J83ggxQ0lRLk5ZU0U6SUJNLklRX0NVUlJfVEFYRVMuOTkwLjA2LzAzLzIwMjYuLi5VU0QuSAEAAADetgEAAgAAAAQxOTA4AQgAAAAFAAAAATEBAAAACjE4NzY0MzI4NzIDAAAAAzE2MAIAAAAFMzUzODMEAAAAATAHAAAACDMvNi8yMDI2CAAAAAoxMi8zMS8yMDE1CQAAAAEw2HnQ/Jx83gg+Ig4vonzeCC5DSVEuTllTRTpJQk0uSVFfTklfU0ZBUy45OTAuMDYvMDMvMjAyNi4uLlVTRC5IAQAAAN62AQADAAAAAADYedD8nHzeCKsfES+ifN4ISUNJUS5OWVNFOklCTS5JUV9QUk9WX0JBRF9ERUJUU19QQVRJRU5UX1NFUlZJQ0VfUkVWLjk5MC4wNi8wMy8yMDI2Li4uVVNELkgBAAAA3rYBAAMAAAAAANh50PycfN4I6EwgL6J83gg8Q0lRLk5ZU0U6SUJNLklRX1RPVEFMX1JFVl9BU19SRVBPUlRFRC45OTAuMDYvMDMvMjAyNi4uLlVTRC5IAQAAAN62AQACAAAABTgxNzQxAQgAAAAFAAAAATEBAAAA</t>
  </si>
  <si>
    <t>CjE4NzY0MzI4NzIDAAAAAzE2MAIAAAADMzM5BAAAAAEwBwAAAAgzLzYvMjAyNggAAAAKMTIvMzEvMjAxNQkAAAABMNh50PycfN4IfnoZL6J83ggpQ0lRLk5ZU0U6SUJNLklRX1NBTUVfU1RPUkUuOTkwLjA2LzAzLzIwMjYBAAAA3rYBAAMAAAAAADcUyk+dfN4ItG4SL6J83gg4Q0lRLk5ZU0U6SUJNLklRX0ZFRVNfT1RIRVJfSU5DT01FLjk5MC4wNi8wMy8yMDI2Li4uVVNELkgBAAAA3rYBAAMAAAAAANh50PycfN4IIqAmL6J83gg1Q0lRLk5ZU0U6SUJNLklRX0VCSVRBX0VYQ0xfU0JDLjk5MC4wNi8wMy8yMDI2Li4uVVNELkgBAAAA3rYBAAIAAAAFMTgxNzgBCAAAAAUAAAABMQEAAAAKMTg3NjQzMjg3MgMAAAADMTYwAgAAAAUyNDEzNgQAAAABMAcAAAAIMy82LzIwMjYIAAAACjEyLzMxLzIwMTUJAAAAATDYedD8nHzeCCzSJC+ifN4ILENJUS5OWVNFOklCTS5JUV9FQklUQS45OTAuMDYvMDMvMjAyNi4uLlVTRC5IAQAAAN62AQACAAAABTE3NzEwAQgAAAAFAAAAATEBAAAACjE4NzY0MzI4NzIDAAAAAzE2MAIAAAAGMTAwNjg5BAAAAAEwBwAAAAgzLzYvMjAyNggAAAAKMTIvMzEvMjAxNQkAAAABMNh50PycfN4IUkkOL6J83gg0Q0lRLk5ZU0U6SUJNLklRX0VCSVRfRVhDTF9TQkMuOTkwLjA2LzAzLzIwMjYuLi5VU0QuSAEAAADetgEAAgAAAAUxNjk4NQEIAAAABQAAAAExAQAAAAoxODc2NDMyODcyAwAAAAMx</t>
  </si>
  <si>
    <t>NjACAAAABTI0MTM0BAAAAAEwBwAAAAgzLzYvMjAyNggAAAAKMTIvMzEvMjAxNQkAAAABMNh50PycfN4INiAdL6J83gg7Q0lRLk5ZU0U6SUJNLklRX0VCSVRfRVFfSU5DX0VYQ0xfU0JDLjk5MC4wNi8wMy8yMDI2Li4uVVNELkgBAAAA3rYBAAIAAAAFMTY5ODUBCAAAAAUAAAABMQEAAAAKMTg3NjQzMjg3MgMAAAADMTYwAgAAAAUyNDEzMAQAAAABMAcAAAAIMy82LzIwMjYIAAAACjEyLzMxLzIwMTUJAAAAATDYedD8nHzeCIPCIC+ifN4IK0NJUS5OWVNFOklCTS5JUV9FQklULjk5MC4wNi8wMy8yMDI2Li4uVVNELkgBAAAA3rYBAAIAAAAFMTY1MTcBCAAAAAUAAAABMQEAAAAKMTg3NjQzMjg3MgMAAAADMTYwAgAAAAM0MDAEAAAAATAHAAAACDMvNi8yMDI2CAAAAAoxMi8zMS8yMDE1CQAAAAEw2HnQ/Jx83gip5BsvonzeCDRDSVEuTllTRTpJQk0uSVFfRUJJVERBX0VRX0lOQy45OTAuMDYvMDMvMjAyNi4uLlVTRC5IAQAAAN62AQACAAAABTIwMzcyAQgAAAAFAAAAATEBAAAACjE4NzY0MzI4NzIDAAAAAzE2MAIAAAAFMjE2NzcEAAAAATAHAAAACDMvNi8yMDI2CAAAAAoxMi8zMS8yMDE1CQAAAAEw2HnQ/Jx83ghFAwovonzeCDhDSVEuTllTRTpJQk0uSVFfU1BFQ0lBTF9ESVZfU0hBUkUuOTkwLjA2LzAzLzIwMjYuLi5VU0QuSAEAAADetgEAAwAAAAAA2HnQ/Jx83ghSSQ4vonzeCD9DSVEuTllTRTpJQk0uSVFf</t>
  </si>
  <si>
    <t>RElTVFJJQlVUQUJMRV9DQVNIX1NIQVJFLjk5MC4wNi8wMy8yMDI2Li4uVVNELkgBAAAA3rYBAAMAAAAAANh50PycfN4I4ZUjL6J83gg2Q0lRLk5ZU0U6SUJNLklRX1RPVEFMX1JFVl9TSEFSRS45OTAuMDYvMDMvMjAyNi4uLlVTRC5IAQAAAN62AQACAAAACTgzLjUxNjE3NgEIAAAABQAAAAExAQAAAAoxODc2NDMyODcyAwAAAAMxNjACAAAABDQzODIEAAAAATAHAAAACDMvNi8yMDI2CAAAAAoxMi8zMS8yMDE1CQAAAAEw2HnQ/Jx83ggzFyIvonzeCCtDSVEuTllTRTpJQk0uSVFfRElMVVRfV0VJR0hULjk5MC4wNi8wMy8yMDI2AQAAAN62AQACAAAACjk4Mi43MDAyNjcANxTKT5183ghSvx8vonzeCDVDSVEuTllTRTpJQk0uSVFfRElMVVRfRVBTX0lOQ0wuOTkwLjA2LzAzLzIwMjYuLi5VU0QuSAEAAADetgEAAgAAAAkxMy40MjExODIBCAAAAAUAAAABMQEAAAAKMTg3NjQzMjg3MgMAAAADMTYwAgAAAAE4BAAAAAEwBwAAAAgzLzYvMjAyNggAAAAKMTIvMzEvMjAxNQkAAAABMNh50PycfN4Igr4OL6J83ggrQ0lRLk5ZU0U6SUJNLklRX0JBU0lDX1dFSUdIVC45OTAuMDYvMDMvMjAyNgEAAADetgEAAgAAAAo5NzguNzQ0NTIzADcUyk+dfN4ISwgjL6J83gg1Q0lRLk5ZU0U6SUJNLklRX0JBU0lDX0VQU19FWENMLjk5MC4wNi8wMy8yMDI2Li4uVVNELkgBAAAA3rYBAAIAAAAJMTMuNjU0MjI3AQgAAAAFAAAAATEB</t>
  </si>
  <si>
    <t>AAAACjE4NzY0MzI4NzIDAAAAAzE2MAIAAAAEMzA2NAQAAAABMAcAAAAIMy82LzIwMjYIAAAACjEyLzMxLzIwMTUJAAAAATDYedD8nHzeCGLAGC+ifN4INENJUS5OWVNFOklCTS5JUV9OSV9BVkFJTF9FWENMLjk5MC4wNi8wMy8yMDI2Li4uVVNELkgBAAAA3rYBAAIAAAAFMTMzNjQBCAAAAAUAAAABMQEAAAAKMTg3NjQzMjg3MgMAAAADMTYwAgAAAAMzNzkEAAAAATAHAAAACDMvNi8yMDI2CAAAAAoxMi8zMS8yMDE1CQAAAAEw2HnQ/Jx83gh3vSMvonzeCDVDSVEuTllTRTpJQk0uSVFfUFJFRl9ESVZfT1RIRVIuOTkwLjA2LzAzLzIwMjYuLi5VU0QuSAEAAADetgEAAwAAAAAA2HnQ/Jx83ggbtSUvonzeCDZDSVEuTllTRTpJQk0uSVFfRVhUUkFfQUNDX0lURU1TLjk5MC4wNi8wMy8yMDI2Li4uVVNELkgBAAAA3rYBAAMAAAAAANh50PycfN4IqIIQL6J83ggpQ0lRLk5ZU0U6SUJNLklRX0RPLjk5MC4wNi8wMy8yMDI2Li4uVVNELkgBAAAA3rYBAAIAAAAELTE3NAEIAAAABQAAAAExAQAAAAoxODc2NDMyODcyAwAAAAMxNjACAAAAAjQwBAAAAAEwBwAAAAgzLzYvMjAyNggAAAAKMTIvMzEvMjAxNQkAAAABMNh50PycfN4IoS8jL6J83ggxQ0lRLk5ZU0U6SUJNLklRX0VBUk5JTkdfQ08uOTkwLjA2LzAzLzIwMjYuLi5VU0QuSAEAAADetgEAAgAAAAUxMzM2NAEIAAAABQAAAAExAQAAAAoxODc2NDMyODcyAwAAAAMx</t>
  </si>
  <si>
    <t>NjACAAAAATcEAAAAATAHAAAACDMvNi8yMDI2CAAAAAoxMi8zMS8yMDE1CQAAAAEw2HnQ/Jx83gg2IB0vonzeCDNDSVEuTllTRTpJQk0uSVFfTEVHQUxfU0VUVExFLjk5MC4wNi8wMy8yMDI2Li4uVVNELkgBAAAA3rYBAAIAAAAELTIzMwEIAAAABQAAAAExAQAAAAoxODc2NDMyODcyAwAAAAMxNjACAAAAAjc3BAAAAAEwBwAAAAgzLzYvMjAyNggAAAAKMTIvMzEvMjAxNQkAAAABMNh50PycfN4Ijz0aL6J83gg2Q0lRLk5ZU0U6SUJNLklRX0FTU0VUX1dSSVRFRE9XTi45OTAuMDYvMDMvMjAyNi4uLlVTRC5IAQAAAN62AQADAAAAAADYedD8nHzeCLXmHy+ifN4IMkNJUS5OWVNFOklCTS5JUV9HQUlOX0FTU0VUUy45OTAuMDYvMDMvMjAyNi4uLlVTRC5IAQAAAN62AQACAAAAAjEzAQgAAAAFAAAAATEBAAAACjE4NzY0MzI4NzIDAAAAAzE2MAIAAAACNTYEAAAAATAHAAAACDMvNi8yMDI2CAAAAAoxMi8zMS8yMDE1CQAAAAEw2HnQ/Jx83giOxyYvonzeCDJDSVEuTllTRTpJQk0uSVFfR0FJTl9JTlZFU1QuOTkwLjA2LzAzLzIwMjYuLi5VU0QuSAEAAADetgEAAgAAAAMtNDcBCAAAAAUAAAABMQEAAAAKMTg3NjQzMjg3MgMAAAADMTYwAgAAAAI2MgQAAAABMAcAAAAIMy82LzIwMjYIAAAACjEyLzMxLzIwMTUJAAAAATDYedD8nHzeCC3UHi+ifN4IL0NJUS5OWVNFOklCTS5JUV9FQlRfRVhDTC45OTAuMDYvMDMvMjAy</t>
  </si>
  <si>
    <t>Ni4uLlVTRC5IAQAAAN62AQACAAAABTE2ODE5AQgAAAAFAAAAATEBAAAACjE4NzY0MzI4NzIDAAAAAzE2MAIAAAABNAQAAAABMAcAAAAIMy82LzIwMjYIAAAACjEyLzMxLzIwMTUJAAAAATDYedD8nHzeCAutGS+ifN4IMUNJUS5OWVNFOklCTS5JUV9JTkNfRVFVSVRZLjk5MC4wNi8wMy8yMDI2Li4uVVNELkgBAAAA3rYBAAMAAAAAANh50PycfN4IGA8fL6J83gg3Q0lRLk5ZU0U6SUJNLklRX05FVF9JTlRFUkVTVF9FWFAuOTkwLjA2LzAzLzIwMjYuLi5VU0QuSAEAAADetgEAAgAAAAQtMzk2AQgAAAAFAAAAATEBAAAACjE4NzY0MzI4NzIDAAAAAzE2MAIAAAADMzY4BAAAAAEwBwAAAAgzLzYvMjAyNggAAAAKMTIvMzEvMjAxNQkAAAABMNh50PycfN4IINwlL6J83ggzQ0lRLk5ZU0U6SUJNLklRX0lOVEVSRVNUX0VYUC45OTAuMDYvMDMvMjAyNi4uLlVTRC5IAQAAAN62AQACAAAABC00NjgBCAAAAAUAAAABMQEAAAAKMTg3NjQzMjg3MgMAAAADMTYwAgAAAAI4MgQAAAABMAcAAAAIMy82LzIwMjYIAAAACjEyLzMxLzIwMTUJAAAAATDYedD8nHzeCK1cJC+ifN4IN0NJUS5OWVNFOklCTS5JUV9UT1RBTF9PVEhFUl9PUEVSLjk5MC4wNi8wMy8yMDI2Li4uVVNELkgBAAAA3rYBAAIAAAAFMjQxNjcBCAAAAAUAAAABMQEAAAAKMTg3NjQzMjg3MgMAAAADMTYwAgAAAAMzODAEAAAAATAHAAAACDMvNi8yMDI2CAAAAAox</t>
  </si>
  <si>
    <t>Mi8zMS8yMDE1CQAAAAEw2HnQ/Jx83gitXCQvonzeCDFDSVEuTllTRTpJQk0uSVFfSU1QQUlSX09JTC45OTAuMDYvMDMvMjAyNi4uLlVTRC5IAQAAAN62AQADAAAAAADYedD8nHzeCPDgIi+ifN4INUNJUS5OWVNFOklCTS5JUV9HV19JTlRBTl9BTU9SVC45OTAuMDYvMDMvMjAyNi4uLlVTRC5IAQAAAN62AQADAAAAAADYedD8nHzeCOFeHi+ifN4IL0NJUS5OWVNFOklCTS5JUV9EQV9TVVBQTC45OTAuMDYvMDMvMjAyNi4uLlVTRC5IAQAAAN62AQADAAAAAADYedD8nHzeCGKXDi+ifN4INENJUS5OWVNFOklCTS5JUV9FWFBMT1JFX0RSSUxMLjk5MC4wNi8wMy8yMDI2Li4uVVNELkgBAAAA3rYBAAMAAAAAANh50PycfN4IRBcmL6J83ggwQ0lRLk5ZU0U6SUJNLklRX1NHQV9TVVBQTC45OTAuMDYvMDMvMjAyNi4uLlVTRC5IAQAAAN62AQACAAAABTE5NTg5AQgAAAAFAAAAATEBAAAACjE4NzY0MzI4NzIDAAAAAzE2MAIAAAADMTAyBAAAAAEwBwAAAAgzLzYvMjAyNggAAAAKMTIvMzEvMjAxNQkAAAABMNh50PycfN4I8A4gL6J83ggpQ0lRLk5ZU0U6SUJNLklRX0dQLjk5MC4wNi8wMy8yMDI2Li4uVVNELkgBAAAA3rYBAAIAAAAFNDA2ODQBCAAAAAUAAAABMQEAAAAKMTg3NjQzMjg3MgMAAAADMTYwAgAAAAIxMAQAAAABMAcAAAAIMy82LzIwMjYIAAAACjEyLzMxLzIwMTUJAAAAATDYedD8nHzeCLjqEi+ifN4IMkNJ</t>
  </si>
  <si>
    <t>US5OWVNFOklCTS5JUV9JTlNfRElWX0VYUC45OTAuMDYvMDMvMjAyNi4uLlVTRC5IAQAAAN62AQADAAAAAADYedD8nHzeCOSDJC+ifN4IK0NJUS5OWVNFOklCTS5JUV9DT0dTLjk5MC4wNi8wMy8yMDI2Li4uVVNELkgBAAAA3rYBAAIAAAAFNDAwNDYBCAAAAAUAAAABMQEAAAAKMTg3NjQzMjg3MgMAAAADMTYwAgAAAAIzNAQAAAABMAcAAAAIMy82LzIwMjYIAAAACjEyLzMxLzIwMTUJAAAAATDYedD8nHzeCHe9Iy+ifN4INkNJUS5OWVNFOklCTS5JUV9PVEhFUl9SRVZfU1VQUEwuOTkwLjA2LzAzLzIwMjYuLi5VU0QuSAEAAADetgEAAgAAAAItMQEIAAAABQAAAAExAQAAAAoxODc2NDMyODcyAwAAAAMxNjACAAAAAjkwBAAAAAEwBwAAAAgzLzYvMjAyNggAAAAKMTIvMzEvMjAxNQkAAAABMNh50PycfN4Id70jL6J83ggyQ0lRLk5ZU0U6SUJNLklRX0lOVF9JTlZfSU5DLjk5MC4wNi8wMy8yMDI2Li4uVVNELkgBAAAA3rYBAAMAAAAAANh50PycfN4IUqocL6J83gg2Q0lRLk5ZU0U6SUJNLklRX0dBSU5fSU5WRVNUX1JFVi45OTAuMDYvMDMvMjAyNi4uLlVTRC5IAQAAAN62AQADAAAAAADYedD8nHzeCDMXIi+ifN4IMkNJUS5OWVNFOklCTS5JUV9GSU5fRElWX1JFVi45OTAuMDYvMDMvMjAyNi4uLlVTRC5IAQAAAN62AQACAAAABDE4NjQBCAAAAAUAAAABMQEAAAAKMTg3NjQzMjg3MgMAAAADMTYwAgAAAAI1MgQA</t>
  </si>
  <si>
    <t>AAABMAcAAAAIMy82LzIwMjYIAAAACjEyLzMxLzIwMTUJAAAAATDYedD8nHzeCJI+Ii+ifN4IKkNJUS5OWVNFOklCTS5JUV9SRVYuOTkwLjA2LzAzLzIwMjYuLi5VU0QuSAEAAADetgEAAgAAAAU3OTg3OAEIAAAABQAAAAExAQAAAAoxODc2NDMyODcyAwAAAAMxNjACAAAAAzExMgQAAAABMAcAAAAIMy82LzIwMjYIAAAACjEyLzMxLzIwMTUJAAAAATDYedD8nHzeCPAOIC+ifN4IMkNJUS5OWVNFOklCTS5JUV9JTlNfRElWX1JFVi45OTAuMDYvMDMvMjAyNi4uLlVTRC5IAQAAAN62AQADAAAAAADYedD8nHzeCByqEC+ifN4INkNJUS5OWVNFOklCTS5JUV9HQUlOX0FTU0VUU19SRVYuOTkwLjA2LzAzLzIwMjYuLi5VU0QuSAEAAADetgEAAwAAAAAA2HnQ/Jx83giFFScvonzeCDBDSVEuTllTRTpJQk0uSVFfVE9UQUxfUkVWLjk5MC4wNi8wMy8yMDI2Li4uVVNELkgBAAAA3rYBAAIAAAAFODE3NDEBCAAAAAUAAAABMQEAAAAKMTg3NjQzMjg3MgMAAAADMTYwAgAAAAIyOAQAAAABMAcAAAAIMy82LzIwMjYIAAAACjEyLzMxLzIwMTUJAAAAATDYedD8nHzeCIK+Di+ifN4IMkNJUS5OWVNFOklCTS5JUV9GSU5fRElWX0VYUC45OTAuMDYvMDMvMjAyNi4uLlVTRC5IAQAAAN62AQACAAAABDEwMTEBCAAAAAUAAAABMQEAAAAKMTg3NjQzMjg3MgMAAAADMTYwAgAAAAI1MQQAAAABMAcAAAAIMy82LzIwMjYIAAAACjEyLzMx</t>
  </si>
  <si>
    <t>LzIwMTUJAAAAATDYedD8nHzeCEZHHS+ifN4INkNJUS5OWVNFOklCTS5JUV9GSU5fRElWX0lOVF9FWFAuOTkwLjA2LzAzLzIwMjYuLi5VU0QuSAEAAADetgEAAwAAAAAA2HnQ/Jx83ggt+x4vonzeCDVDSVEuTllTRTpJQk0uSVFfUFJPVl9CQURfREVCVFMuOTkwLjA2LzAzLzIwMjYuLi5VU0QuSAEAAADetgEAAwAAAAAA2HnQ/Jx83gjwDiAvonzeCDRDSVEuTllTRTpJQk0uSVFfUFJFX09QRU5fQ09TVC45OTAuMDYvMDMvMjAyNi4uLlVTRC5IAQAAAN62AQADAAAAAADYedD8nHzeCIKbIC+ifN4ILUNJUS5OWVNFOklCTS5JUV9SRF9FWFAuOTkwLjA2LzAzLzIwMjYuLi5VU0QuSAEAAADetgEAAgAAAAQ1MjQ3AQgAAAAFAAAAATEBAAAACjE4NzY0MzI4NzIDAAAAAzE2MAIAAAADMTAwBAAAAAEwBwAAAAgzLzYvMjAyNggAAAAKMTIvMzEvMjAxNQkAAAABMNh50PycfN4IUqocL6J83ggxQ0lRLk5ZU0U6SUJNLklRX09USEVSX09QRVIuOTkwLjA2LzAzLzIwMjYuLi5VU0QuSAEAAADetgEAAgAAAAQtNjY5AQgAAAAFAAAAATEBAAAACjE4NzY0MzI4NzIDAAAAAzE2MAIAAAADMjYwBAAAAAEwBwAAAAgzLzYvMjAyNggAAAAKMTIvMzEvMjAxNQkAAAABMNh50PycfN4IC60ZL6J83ggvQ0lRLk5ZU0U6SUJNLklRX09QRVJfSU5DLjk5MC4wNi8wMy8yMDI2Li4uVVNELkgBAAAA3rYBAAIAAAAFMTY1MTcBCAAAAAUAAAAB</t>
  </si>
  <si>
    <t>MQEAAAAKMTg3NjQzMjg3MgMAAAADMTYwAgAAAAIyMQQAAAABMAcAAAAIMy82LzIwMjYIAAAACjEyLzMxLzIwMTUJAAAAATDYedD8nHzeCByqEC+ifN4IOkNJUS5OWVNFOklCTS5JUV9JTlRFUkVTVF9JTlZFU1RfSU5DLjk5MC4wNi8wMy8yMDI2Li4uVVNELkgBAAAA3rYBAAIAAAACNzIBCAAAAAUAAAABMQEAAAAKMTg3NjQzMjg3MgMAAAADMTYwAgAAAAI2NQQAAAABMAcAAAAIMy82LzIwMjYIAAAACjEyLzMxLzIwMTUJAAAAATDYedD8nHzeCC3UHi+ifN4INENJUS5OWVNFOklCTS5JUV9DVVJSRU5DWV9HQUlOLjk5MC4wNi8wMy8yMDI2Li4uVVNELkgBAAAA3rYBAAIAAAADNDQ5AQgAAAAFAAAAATEBAAAACjE4NzY0MzI4NzIDAAAAAzE2MAIAAAACMzgEAAAAATAHAAAACDMvNi8yMDI2CAAAAAoxMi8zMS8yMDE1CQAAAAEw2HnQ/Jx83giCvg4vonzeCD9DSVEuTllTRTpJQk0uSVFfT1RIRVJfTk9OX09QRVJfRVhQX1NVUFBMLjk5MC4wNi8wMy8yMDI2Li4uVVNELkgBAAAA3rYBAAIAAAADMjQ5AQgAAAAFAAAAATEBAAAACjE4NzY0MzI4NzIDAAAAAzE2MAIAAAACODUEAAAAATAHAAAACDMvNi8yMDI2CAAAAAoxMi8zMS8yMDE1CQAAAAEw2HnQ/Jx83ghrlR0vonzeCDJDSVEuTllTRTpJQk0uSVFfUkVTVFJVQ1RVUkUuOTkwLjA2LzAzLzIwMjYuLi5VU0QuSAEAAADetgEAAgAAAAQtNTg3AQgAAAAFAAAAATEB</t>
  </si>
  <si>
    <t>AAAACjE4NzY0MzI4NzIDAAAAAzE2MAIAAAACOTgEAAAAATAHAAAACDMvNi8yMDI2CAAAAAoxMi8zMS8yMDE1CQAAAAEw2HnQ/Jx83ggz3CEvonzeCDRDSVEuTllTRTpJQk0uSVFfSU1QQUlSTUVOVF9HVy45OTAuMDYvMDMvMjAyNi4uLlVTRC5IAQAAAN62AQADAAAAAADYedD8nHzeCPlQEy+ifN4IMUNJUS5OWVNFOklCTS5JUV9JTlNfU0VUVExFLjk5MC4wNi8wMy8yMDI2Li4uVVNELkgBAAAA3rYBAAMAAAAAANh50PycfN4IYeogL6J83gg6Q0lRLk5ZU0U6SUJNLklRX09USEVSX1VOVVNVQUxfU1VQUEwuOTkwLjA2LzAzLzIwMjYuLi5VU0QuSAEAAADetgEAAgAAAAE2AQgAAAAFAAAAATEBAAAACjE4NzY0MzI4NzIDAAAAAzE2MAIAAAACODcEAAAAATAHAAAACDMvNi8yMDI2CAAAAAoxMi8zMS8yMDE1CQAAAAEw2HnQ/Jx83ghVcA4vonzeCCpDSVEuTllTRTpJQk0uSVFfRUJULjk5MC4wNi8wMy8yMDI2Li4uVVNELkgBAAAA3rYBAAIAAAAFMTU5NDUBCAAAAAUAAAABMQEAAAAKMTg3NjQzMjg3MgMAAAADMTYwAgAAAAMxMzkEAAAAATAHAAAACDMvNi8yMDI2CAAAAAoxMi8zMS8yMDE1CQAAAAEw2HnQ/Jx83ghr6RovonzeCC5DSVEuTllTRTpJQk0uSVFfSU5DX1RBWC45OTAuMDYvMDMvMjAyNi4uLlVTRC5IAQAAAN62AQACAAAABDI1ODEBCAAAAAUAAAABMQEAAAAKMTg3NjQzMjg3MgMAAAADMTYwAgAAAAI3</t>
  </si>
  <si>
    <t>NQQAAAABMAcAAAAIMy82LzIwMjYIAAAACjEyLzMxLzIwMTUJAAAAATDYedD8nHzeCCMQJS+ifN4IMUNJUS5OWVNFOklCTS5JUV9OSV9DT01QQU5ZLjk5MC4wNi8wMy8yMDI2Li4uVVNELkgBAAAA3rYBAAIAAAAFMTMxOTABCAAAAAUAAAABMQEAAAAKMTg3NjQzMjg3MgMAAAADMTYwAgAAAAU0MTU3MQQAAAABMAcAAAAIMy82LzIwMjYIAAAACjEyLzMxLzIwMTUJAAAAATDYedD8nHzeCIUVJy+ifN4IKUNJUS5OWVNFOklCTS5JUV9OSS45OTAuMDYvMDMvMjAyNi4uLlVTRC5IAQAAAN62AQACAAAABTEzMTkwAQgAAAAFAAAAATEBAAAACjE4NzY0MzI4NzIDAAAAAzE2MAIAAAACMTUEAAAAATAHAAAACDMvNi8yMDI2CAAAAAoxMi8zMS8yMDE1CQAAAAEw2HnQ/Jx83giPPRovonzeCDRDSVEuTllTRTpJQk0uSVFfTklfQVZBSUxfSU5DTC45OTAuMDYvMDMvMjAyNi4uLlVTRC5IAQAAAN62AQACAAAABTEzMTkwAQgAAAAFAAAAATEBAAAACjE4NzY0MzI4NzIDAAAAAzE2MAIAAAACMTYEAAAAATAHAAAACDMvNi8yMDI2CAAAAAoxMi8zMS8yMDE1CQAAAAEw2HnQ/Jx83ggcqhAvonzeCDVDSVEuTllTRTpJQk0uSVFfRElMVVRfRVBTX0VYQ0wuOTkwLjA2LzAzLzIwMjYuLi5VU0QuSAEAAADetgEAAgAAAAkxMy41OTgyNDYBCAAAAAUAAAABMQEAAAAKMTg3NjQzMjg3MgMAAAADMTYwAgAAAAMxNDIEAAAAATAHAAAACDMv</t>
  </si>
  <si>
    <t>Ni8yMDI2CAAAAAoxMi8zMS8yMDE1CQAAAAEw2HnQ/Jx83ggjECUvonzeCC9DSVEuTllTRTpJQk0uSVFfRVBTX05PUk0uOTkwLjA2LzAzLzIwMjYuLi5VU0QuSAEAAADetgEAAgAAAAkxMC43NDAxNjIBCAAAAAUAAAABMQEAAAAKMTg3NjQzMjg3MgMAAAADMTYwAgAAAAQ0Mzc5BAAAAAEwBwAAAAgzLzYvMjAyNggAAAAKMTIvMzEvMjAxNQkAAAABMNh50PycfN4IcTYfL6J83ghLQ0lRLk5ZU0U6SUJNLklRX0RJU1RSSUJVVEFCTEVfQ0FTSF9QRVJfU0hBUkVfRElMVVRFRC45OTAuMDYvMDMvMjAyNi4uLlVTRC5IAQAAAN62AQADAAAAAADYedD8nHzeCERIDy+ifN4IMENJUS5OWVNFOklCTS5JUV9ESVZfU0hBUkUuOTkwLjA2LzAzLzIwMjYuLi5VU0QuSAEAAADetgEAAgAAAAE1AQgAAAAFAAAAATEBAAAACjE4NzY0MzI4NzIDAAAAAzE2MAIAAAAEMzA1OAQAAAABMAcAAAAIMy82LzIwMjYIAAAACjEyLzMxLzIwMTUJAAAAATDYedD8nHzeCBu1JS+ifN4ILUNJUS5OWVNFOklCTS5JUV9FQklUREEuOTkwLjA2LzAzLzIwMjYuLi5VU0QuSAEAAADetgEAAgAAAAUyMDM3MgEIAAAABQAAAAExAQAAAAoxODc2NDMyODcyAwAAAAMxNjACAAAABDQwNTEEAAAAATAHAAAACDMvNi8yMDI2CAAAAAoxMi8zMS8yMDE1CQAAAAEw2HnQ/Jx83giboCIvonzeCD1DSVEuTllTRTpJQk0uSVFfRUJJVERBX0VRX0lOQ19FWENMX1NC</t>
  </si>
  <si>
    <t>Qy45OTAuMDYvMDMvMjAyNi4uLlVTRC5IAQAAAN62AQACAAAABTIwODQwAQgAAAAFAAAAATEBAAAACjE4NzY0MzI4NzIDAAAAAzE2MAIAAAAFMjQxMzEEAAAAATAHAAAACDMvNi8yMDI2CAAAAAoxMi8zMS8yMDE1CQAAAAEw2HnQ/Jx83gjkgyQvonzeCDxDSVEuTllTRTpJQk0uSVFfRUJJVERBX0xFQVNFX0FESlVTVEVELjk5MC4wNi8wMy8yMDI2Li4uVVNELkgBAAAA3rYBAAIAAAAFMjAzNzIBCAAAAAUAAAABMQEAAAAKMTg3NjQzMjg3MgMAAAADMTYwAgAAAAU0ODk5MwQAAAABMAcAAAAIMy82LzIwMjYIAAAACjEyLzMxLzIwMTUJAAAAATDYedD8nHzeCMnBEi+ifN4IPkNJUS5OWVNFOklCTS5JUV9MRUFTRV9BREpVU1RNRU5UX0VCSVREQS45OTAuMDYvMDMvMjAyNi4uLlVTRC5IAQAAAN62AQADAAAAAADYedD8nHzeCI03Hi+ifN4ISENJUS5OWVNFOklCTS5JUV9FQklUREFfRVFfSU5DX0VYQ0xfT1BFUl9MRUFTRV9BREouOTkwLjA2LzAzLzIwMjYuLi5VU0QuSAEAAADetgEAAgAAAAUyMDM3MgEIAAAABQAAAAExAQAAAAoxODc2NDMyODcyAwAAAAMxNjACAAAABTQ4OTg3BAAAAAEwBwAAAAgzLzYvMjAyNggAAAAKMTIvMzEvMjAxNQkAAAABMNh50PycfN4IM9whL6J83ggzQ0lRLk5ZU0U6SUJNLklRX0VCSVRBX0VRX0lOQy45OTAuMDYvMDMvMjAyNi4uLlVTRC5IAQAAAN62AQACAAAABTE3NzEwAQgAAAAF</t>
  </si>
  <si>
    <t>AAAAATEBAAAACjE4NzY0MzI4NzIDAAAAAzE2MAIAAAAFMjE2NzYEAAAAATAHAAAACDMvNi8yMDI2CAAAAAoxMi8zMS8yMDE1CQAAAAEw2HnQ/Jx83ghukxcvonzeCC5DSVEuTllTRTpJQk0uSVFfRUJJVERBUi45OTAuMDYvMDMvMjAyNi4uLlVTRC5IAQAAAN62AQACAAAABTIxODE3AQgAAAAFAAAAATEBAAAACjE4NzY0MzI4NzIDAAAAAzE2MAIAAAAFMjE2NzQEAAAAATAHAAAACDMvNi8yMDI2CAAAAAoxMi8zMS8yMDE1CQAAAAEw2HnQ/Jx83ggz3CEvonzeCDVDSVEuTllTRTpJQk0uSVFfRUJJVERBUl9FUV9JTkMuOTkwLjA2LzAzLzIwMjYuLi5VU0QuSAEAAADetgEAAgAAAAUyMTgxNwEIAAAABQAAAAExAQAAAAoxODc2NDMyODcyAwAAAAMxNjACAAAABTI0MTI5BAAAAAEwBwAAAAgzLzYvMjAyNggAAAAKMTIvMzEvMjAxNQkAAAABMNh50PycfN4ImlsQL6J83gg+Q0lRLk5ZU0U6SUJNLklRX0VCSVREQVJfRVFfSU5DX0VYQ0xfU0JDLjk5MC4wNi8wMy8yMDI2Li4uVVNELkgBAAAA3rYBAAIAAAAFMjIyODUBCAAAAAUAAAABMQEAAAAKMTg3NjQzMjg3MgMAAAADMTYwAgAAAAUyNDEzMwQAAAABMAcAAAAIMy82LzIwMjYIAAAACjEyLzMxLzIwMTUJAAAAATDYedD8nHzeCBu1JS+ifN4IM0NJUS5OWVNFOklCTS5JUV9FQklUREFfQ0FQRVguOTkwLjA2LzAzLzIwMjYuLi5VU0QuSAEAAADetgEAAgAAAAUxNjc5</t>
  </si>
  <si>
    <t>MwEIAAAABQAAAAExAQAAAAoxODc2NDMyODcyAwAAAAMxNjACAAAABTM1Mzc5BAAAAAEwBwAAAAgzLzYvMjAyNggAAAAKMTIvMzEvMjAxNQkAAAABMNh50PycfN4IfnoZL6J83gg5Q0lRLk5ZU0U6SUJNLklRX0FTX1JFUE9SVEVEX0VCSVREQS45OTAuMDYvMDMvMjAyNi4uLlVTRC5IAQAAAN62AQADAAAAAADYedD8nHzeCDTcCS+ifN4INkNJUS5OWVNFOklCTS5JUV9JTlRFUkVTVF9JTkNPTUUuOTkwLjA2LzAzLzIwMjYuLi5VU0QuSAEAAADetgEAAgAAAAI3MgEIAAAABQAAAAExAQAAAAoxODc2NDMyODcyAwAAAAMxNjACAAAAAzIxMAQAAAABMAcAAAAIMy82LzIwMjYIAAAACjEyLzMxLzIwMTUJAAAAATDYedD8nHzeCDYlIS+ifN4IOENJUS5OWVNFOklCTS5JUV9JTlZFU1RNRU5UX0lOQ09NRS45OTAuMDYvMDMvMjAyNi4uLlVTRC5IAQAAAN62AQADAAAAAADYedD8nHzeCI03Hi+ifN4IPkNJUS5OWVNFOklCTS5JUV9FWENJU0VfVEFYRVNfRVhDTF9TQUxFUy45OTAuMDYvMDMvMjAyNi4uLlVTRC5IAQAAAN62AQADAAAAAADYedD8nHzeCOGVIy+ifN4IOkNJUS5OWVNFOklCTS5JUV9DVVJSX0RPTUVTVElDX1RBWEVTLjk5MC4wNi8wMy8yMDI2Li4uVVNELkgBAAAA3rYBAAIAAAAELTE5MwEIAAAABQAAAAExAQAAAAoxODc2NDMyODcyAwAAAAMxNjACAAAABDMwMjcEAAAAATAHAAAACDMvNi8yMDI2CAAAAAox</t>
  </si>
  <si>
    <t>Mi8zMS8yMDE1CQAAAAEw2HnQ/Jx83ghAQCUvonzeCDlDSVEuTllTRTpJQk0uSVFfQ1VSUl9GT1JFSUdOX1RBWEVTLjk5MC4wNi8wMy8yMDI2Li4uVVNELkgBAAAA3rYBAAIAAAAEMjEwMQEIAAAABQAAAAExAQAAAAoxODc2NDMyODcyAwAAAAMxNjACAAAABDMwMzAEAAAAATAHAAAACDMvNi8yMDI2CAAAAAoxMi8zMS8yMDE1CQAAAAEw2HnQ/Jx83ghsNSQvonzeCD5DSVEuTllTRTpJQk0uSVFfREVGRVJSRURfRE9NRVNUSUNfVEFYRVMuOTkwLjA2LzAzLzIwMjYuLi5VU0QuSAEAAADetgEAAgAAAAM2NjkBCAAAAAUAAAABMQEAAAAKMTg3NjQzMjg3MgMAAAADMTYwAgAAAAQzMDU0BAAAAAEwBwAAAAgzLzYvMjAyNggAAAAKMTIvMzEvMjAxNQkAAAABMNh50PycfN4IbpMXL6J83gg7Q0lRLk5ZU0U6SUJNLklRX0RFRkVSUkVEX1RBWEVTX1RPVEFMLjk5MC4wNi8wMy8yMDI2Li4uVVNELkgBAAAA3rYBAAIAAAADNjczAQgAAAAFAAAAATEBAAAACjE4NzY0MzI4NzIDAAAAAzE2MAIAAAAFMzUzODUEAAAAATAHAAAACDMvNi8yMDI2CAAAAAoxMi8zMS8yMDE1CQAAAAEw2HnQ/Jx83gjmuRsvonzeCC5DSVEuTllTRTpJQk0uSVFfTklfTk9STS45OTAuMDYvMDMvMjAyNi4uLlVTRC5IAQAAAN62AQACAAAACTEwNTExLjg3NQEIAAAABQAAAAExAQAAAAoxODc2NDMyODcyAwAAAAMxNjACAAAABDQzNzgEAAAAATAHAAAA</t>
  </si>
  <si>
    <t>CDMvNi8yMDI2CAAAAAoxMi8zMS8yMDE1CQAAAAEw2HnQ/Jx83giJNBAvonzeCC9DSVEuTllTRTpJQk0uSVFfRElMVVRfTkkuOTkwLjA2LzAzLzIwMjYuLi5VU0QuSAEAAADetgEAAgAAAAUxMzM2MwEIAAAABQAAAAExAQAAAAoxODc2NDMyODcyAwAAAAMxNjACAAAABDM1MjIEAAAAATAHAAAACDMvNi8yMDI2CAAAAAoxMi8zMS8yMDE1CQAAAAEw2HnQ/Jx83ggt+RwvonzeCDJDSVEuTllTRTpJQk0uSVFfSU5UX0VYUF9MVEQuOTkwLjA2LzAzLzIwMjYuLi5VU0QuSAEAAADetgEAAwAAAAAA2HnQ/Jx83gibHhsvonzeCDlDSVEuTllTRTpJQk0uSVFfRElTVFJJQlVUQUJMRV9DQVNILjk5MC4wNi8wMy8yMDI2Li4uVVNELkgBAAAA3rYBAAMAAAAAANh50PycfN4IRBcmL6J83ggyQ0lRLk5ZU0U6SUJNLklRX0FEVkVSVElTSU5HLjk5MC4wNi8wMy8yMDI2Li4uVVNELkgBAAAA3rYBAAIAAAAEMTI5MAEIAAAABQAAAAExAQAAAAoxODc2NDMyODcyAwAAAAMxNjACAAAABDMwMTMEAAAAATAHAAAACDMvNi8yMDI2CAAAAAoxMi8zMS8yMDE1CQAAAAEw2HnQ/Jx83ggi+w0vonzeCDBDSVEuTllTRTpJQk0uSVFfTUFSS0VUSU5HLjk5MC4wNi8wMy8yMDI2Li4uVVNELkgBAAAA3rYBAAMAAAAAANh50PycfN4IMmwXL6J83ggwQ0lRLk5ZU0U6SUJNLklRX1JEX0VYUF9GTi45OTAuMDYvMDMvMjAyNi4uLlVTRC5IAQAAAN62</t>
  </si>
  <si>
    <t>AQACAAAABDUyNDcBCAAAAAUAAAABMQEAAAAKMTg3NjQzMjg3MgMAAAADMTYwAgAAAAQzMTY4BAAAAAEwBwAAAAgzLzYvMjAyNggAAAAKMTIvMzEvMjAxNQkAAAABMNh50PycfN4I5rkbL6J83gg1Q0lRLk5ZU0U6SUJNLklRX05FVF9SRU5UQUxfRVhQLjk5MC4wNi8wMy8yMDI2Li4uVVNELkgBAAAA3rYBAAIAAAAEMTQ0NQEIAAAABQAAAAExAQAAAAoxODc2NDMyODcyAwAAAAMxNjACAAAABTI0MjYxBAAAAAEwBwAAAAgzLzYvMjAyNggAAAAKMTIvMzEvMjAxNQkAAAABMNh50PycfN4IcTYfL6J83gg1Q0lRLk5ZU0U6SUJNLklRX01JTklNVU1fUkVOVEFMLjk5MC4wNi8wMy8yMDI2Li4uVVNELkgBAAAA3rYBAAMAAAAAANh50PycfN4ILNIkL6J83ggzQ0lRLk5ZU0U6SUJNLklRX09USEVSX1JFTlRBTC45OTAuMDYvMDMvMjAyNi4uLlVTRC5IAQAAAN62AQADAAAAAADYedD8nHzeCIVBEi+ifN4IQUNJUS5OWVNFOklCTS5JUV9ERVBSRUNJQVRJT05fUkVOVEFMX0FTU0VUUy45OTAuMDYvMDMvMjAyNi4uLlVTRC5IAQAAAN62AQADAAAAAADYedD8nHzeCCu1CS+ifN4IPkNJUS5OWVNFOklCTS5JUV9FWFBMT1JFX0RSSUxMX0VYUF9UT1RBTC45OTAuMDYvMDMvMjAyNi4uLlVTRC5IAQAAAN62AQADAAAAAADYedD8nHzeCNtAHC+ifN4IP0NJUS5OWVNFOklCTS5JUV9JTVBVVF9PUEVSX0xFQVNFX0lOVF9FWFAuOTkw</t>
  </si>
  <si>
    <t>LjA2LzAzLzIwMjYuLi5VU0QuSAEAAADetgEAAgAAAAgxMzQuMjExNgEIAAAABQAAAAExAQAAAAoxODc2NDMyODcyAwAAAAMxNjACAAAABTIxNjcyBAAAAAEwBwAAAAgzLzYvMjAyNggAAAAKMTIvMzEvMjAxNQkAAAABMK600PycfN4IlSAPL6J83gg+Q0lRLk5ZU0U6SUJNLklRX1NBTEFSSUVTX09USEVSX0JFTkVGSVRTLjk5MC4wNi8wMy8yMDI2Li4uVVNELkgBAAAA3rYBAAMAAAAAAK600PycfN4IfckKL6J83gg5Q0lRLk5ZU0U6SUJNLklRX1JFU1RSVUNUVVJFX1NVUFBMRS45OTAuMDYvMDMvMjAyNi4uLlVTRC5IAQAAAN62AQADAAAAAACutND8nHzeCCCeGy+ifN4IPUNJUS5OWVNFOklCTS5JUV9BU1NFVF9XUklURURPV05fU1VQUExFLjk5MC4wNi8wMy8yMDI2Li4uVVNELkgBAAAA3rYBAAMAAAAAAK600PycfN4IGA8fL6J83gg4Q0lRLk5ZU0U6SUJNLklRX0lOU19TRVRUTEVfU1VQUExFLjk5MC4wNi8wMy8yMDI2Li4uVVNELkgBAAAA3rYBAAMAAAAAAK600PycfN4ItgEUL6J83gg6Q0lRLk5ZU0U6SUJNLklRX0xFR0FMX1NFVFRMRV9TVVBQTEUuOTkwLjA2LzAzLzIwMjYuLi5VU0QuSAEAAADetgEAAwAAAAAArrTQ/Jx83ghxhB8vonzeCDtDSVEuTllTRTpJQk0uSVFfT1RIRVJfVU5VU1VBTF9TVVBQTEUuOTkwLjA2LzAzLzIwMjYuLi5VU0QuSAEAAADetgEAAwAAAAAArrTQ/Jx83giADRAvonzeCDtD</t>
  </si>
  <si>
    <t>SVEuTllTRTpJQk0uSVFfVE9UQUxfVU5VU1VBTF9TVVBQTEUuOTkwLjA2LzAzLzIwMjYuLi5VU0QuSAEAAADetgEAAwAAAAAArrTQ/Jx83ggAqyQvonzeCDtDSVEuTllTRTpJQk0uSVFfTkVHQVRJVkVfR1dfQU1PUlRfQVQuOTkwLjA2LzAzLzIwMjYuLi5VU0QuSAEAAADetgEAAwAAAAAArrTQ/Jx83gjiMBUvonzeCDdDSVEuTllTRTpJQk0uSVFfU1RPQ0tfQkFTRURfQ09HUy45OTAuMDYvMDMvMjAyNi4uLlVTRC5IAQAAAN62AQACAAAAAzEwMAEIAAAABQAAAAExAQAAAAoxODc2NDMyODcyAwAAAAMxNjACAAAABTIyNjc0BAAAAAEwBwAAAAgzLzYvMjAyNggAAAAKMTIvMzEvMjAxNQkAAAABMK600PycfN4ItawaL6J83gg1Q0lRLk5ZU0U6SUJNLklRX1NUT0NLX0JBU0VEX0dBLjk5MC4wNi8wMy8yMDI2Li4uVVNELkgBAAAA3rYBAAMAAAAAAK600PycfN4IFY4JL6J83gg4Q0lRLk5ZU0U6SUJNLklRX1NUT0NLX0JBU0VEX09USEVSLjk5MC4wNi8wMy8yMDI2Li4uVVNELkgBAAAA3rYBAAIAAAACLTUBCAAAAAUAAAABMQEAAAAKMTg3NjQzMjg3MgMAAAADMTYwAgAAAAUyMjY3NgQAAAABMAcAAAAIMy82LzIwMjYIAAAACjEyLzMxLzIwMTUJAAAAATCutND8nHzeCKsfES+ifN4INUNJUS5OWVNFOklCTS5JUV9TVE9DS19CQVNFRF9BVC45OTAuMDYvMDMvMjAyNi4uLlVTRC5IAQAAAN62AQADAAAAAACutND8nHze</t>
  </si>
  <si>
    <t>CNs1IC+ifN4IOENJUS5OWVNFOklCTS5JUV9TVE9DS19CQVNFRF9UT1RBTC45OTAuMDYvMDMvMjAyNi4uLlVTRC5IAQAAAN62AQACAAAAAzQ2OAEIAAAABQAAAAExAQAAAAoxODc2NDMyODcyAwAAAAMxNjACAAAABTI0MDM0BAAAAAEwBwAAAAgzLzYvMjAyNggAAAAKMTIvMzEvMjAxNQkAAAABMK600PycfN4Im7UKL6J83gg3Q0lRLk5ZU0U6SUJNLklRX1JFU1RSX1NUT0NLX0NPTVAuOTkwLjA2LzAzLzIwMjYuLi5VU0QuSAEAAADetgEAAwAAAAAArrTQ/Jx83ghh6iAvonzeCEBDSVEuTllTRTpJQk0uSVFfU1RPQ0tfT1BUSU9OU19DT01QX1BSRVRBWC45OTAuMDYvMDMvMjAyNi4uLlVTRC5IAQAAAN62AQADAAAAAACutND8nHzeCA2GHi+ifN4IPUNJUS5OWVNFOklCTS5JUV9TVE9DS19PUFRJT05TX0NPTVBfVEFYLjk5MC4wNi8wMy8yMDI2Li4uVVNELkgBAAAA3rYBAAMAAAAAAK600PycfN4IblQLL6J83gg5Q0lRLk5ZU0U6SUJNLklRX1NUT0NLX09QVElPTlNfQ09NUC45OTAuMDYvMDMvMjAyNi4uLlVTRC5IAQAAAN62AQADAAAAAACutND8nHzeCHExFy+ifN4IO0NJUS5OWVNFOklCTS5JUV9TVE9DS19CQVNFRF9DT01QX1RBWC45OTAuMDYvMDMvMjAyNi4uLlVTRC5IAQAAAN62AQACAAAABC0xNTYArrTQ/Jx83gi2ARQvonzeCDdDSVEuTllTRTpJQk0uSVFfU1RPQ0tfQkFTRURfQ09NUC45OTAuMDYvMDMv</t>
  </si>
  <si>
    <t>MjAyNi4uLlVTRC5IAQAAAN62AQACAAAAAzMxMgCutND8nHzeCCCeGy+ifN4ILENJUS5OWVNFOklCTS5JUV9OSV9DRi45OTAuMDYvMDMvMjAyNi4uLlVTRC5IAQAAAN62AQACAAAABTEzMTkwAQgAAAAFAAAAATEBAAAACjE4NzY0MzI4NzIDAAAAAzE2MAIAAAAEMjE1MAQAAAABMAcAAAAIMy82LzIwMjYIAAAACjEyLzMxLzIwMTUJAAAAATCutND8nHzeCNtAHC+ifN4IOENJUS5OWVNFOklCTS5JUV9HV19JTlRBTl9BTU9SVF9DRi45OTAuMDYvMDMvMjAyNi4uLlVTRC5IAQAAAN62AQACAAAABDExOTMBCAAAAAUAAAABMQEAAAAKMTg3NjQzMjg3MgMAAAADMTYwAgAAAAQyMTgyBAAAAAEwBwAAAAgzLzYvMjAyNggAAAAKMTIvMzEvMjAxNQkAAAABMK600PycfN4Iek4ZL6J83ggsQ0lRLk5ZU0U6SUJNLklRX0RBX0NGLjk5MC4wNi8wMy8yMDI2Li4uVVNELkgBAAAA3rYBAAIAAAAEMzg1NQEIAAAABQAAAAExAQAAAAoxODc2NDMyODcyAwAAAAMxNjACAAAABDIxNjAEAAAAATAHAAAACDMvNi8yMDI2CAAAAAoxMi8zMS8yMDE1CQAAAAEwrrTQ/Jx83gjjAxIvonzeCDtDSVEuTllTRTpJQk0uSVFfTUlOT1JJVFlfSU5URVJFU1RfQ0YuOTkwLjA2LzAzLzIwMjYuLi5VU0QuSAEAAADetgEAAwAAAAAArrTQ/Jx83ghuVAsvonzeCDVDSVEuTllTRTpJQk0uSVFfR0FJTl9BU1NFVFNfQ0YuOTkwLjA2LzAzLzIwMjYuLi5V</t>
  </si>
  <si>
    <t>U0QuSAEAAADetgEAAgAAAAM0ODEBCAAAAAUAAAABMQEAAAAKMTg3NjQzMjg3MgMAAAADMTYwAgAAAAQyMDI2BAAAAAEwBwAAAAgzLzYvMjAyNggAAAAKMTIvMzEvMjAxNQkAAAABMK600PycfN4I6fQZL6J83gg1Q0lRLk5ZU0U6SUJNLklRX0NSRURJVF9MT1NTX0NGLjk5MC4wNi8wMy8yMDI2Li4uVVNELkgBAAAA3rYBAAMAAAAAAK600PycfN4IJ9IcL6J83gg1Q0lRLk5ZU0U6SUJNLklRX1NUT0NLX0JBU0VEX0NGLjk5MC4wNi8wMy8yMDI2Li4uVVNELkgBAAAA3rYBAAIAAAADNDY4AQgAAAAFAAAAATEBAAAACjE4NzY0MzI4NzIDAAAAAzE2MAIAAAAEMjEyNwQAAAABMAcAAAAIMy82LzIwMjYIAAAACjEyLzMxLzIwMTUJAAAAATCutND8nHzeCN5mJS+ifN4IOkNJUS5OWVNFOklCTS5JUV9UQVhfQkVORUZJVF9PUFRJT05TLjk5MC4wNi8wMy8yMDI2Li4uVVNELkgBAAAA3rYBAAMAAAAAAK600PycfN4IHvkjL6J83gg4Q0lRLk5ZU0U6SUJNLklRX1BST1ZfQkFEX0RFQlRTX0NGLjk5MC4wNi8wMy8yMDI2Li4uVVNELkgBAAAA3rYBAAMAAAAAAK600PycfN4IitkRL6J83ggsQ0lRLk5ZU0U6SUJNLklRX0RPX0NGLjk5MC4wNi8wMy8yMDI2Li4uVVNELkgBAAAA3rYBAAIAAAACNzEBCAAAAAUAAAABMQEAAAAKMTg3NjQzMjg3MgMAAAADMTYwAgAAAAQyMDgxBAAAAAEwBwAAAAgzLzYvMjAyNggAAAAKMTIvMzEv</t>
  </si>
  <si>
    <t>MjAxNQkAAAABMK600PycfN4IJ9IcL6J83gg8Q0lRLk5ZU0U6SUJNLklRX0NIQU5HRV9UUkFESU5HX0FTU0VUUy45OTAuMDYvMDMvMjAyNi4uLlVTRC5IAQAAAN62AQADAAAAAACutND8nHzeCN5mJS+ifN4IMENJUS5OWVNFOklCTS5JUV9DSEFOR0VfQVIuOTkwLjA2LzAzLzIwMjYuLi5VU0QuSAEAAADetgEAAgAAAAM4MTIBCAAAAAUAAAABMQEAAAAKMTg3NjQzMjg3MgMAAAADMTYwAgAAAAQyMDE4BAAAAAEwBwAAAAgzLzYvMjAyNggAAAAKMTIvMzEvMjAxNQkAAAABMK600PycfN4IIiwLL6J83gg3Q0lRLk5ZU0U6SUJNLklRX0NIQU5HRV9JTlZFTlRPUlkuOTkwLjA2LzAzLzIwMjYuLi5VU0QuSAEAAADetgEAAgAAAAMxMzMBCAAAAAUAAAABMQEAAAAKMTg3NjQzMjg3MgMAAAADMTYwAgAAAAQyMDk5BAAAAAEwBwAAAAgzLzYvMjAyNggAAAAKMTIvMzEvMjAxNQkAAAABMK600PycfN4IZAoXL6J83ggwQ0lRLk5ZU0U6SUJNLklRX0NIQU5HRV9BUC45OTAuMDYvMDMvMjAyNi4uLlVTRC5IAQAAAN62AQACAAAAAjgxAQgAAAAFAAAAATEBAAAACjE4NzY0MzI4NzIDAAAAAzE2MAIAAAAEMjAxNwQAAAABMAcAAAAIMy82LzIwMjYIAAAACjEyLzMxLzIwMTUJAAAAATCutND8nHzeCAZnCS+ifN4IOENJUS5OWVNFOklCTS5JUV9DSEFOR0VfVU5FQVJOX1JFVi45OTAuMDYvMDMvMjAyNi4uLlVTRC5IAQAAAN62AQAD</t>
  </si>
  <si>
    <t>AAAAAACutND8nHzeCGTNFS+ifN4INUNJUS5OWVNFOklCTS5JUV9DSEFOR0VfREVGX1RBWC45OTAuMDYvMDMvMjAyNi4uLlVTRC5IAQAAAN62AQADAAAAAACutND8nHzeCM/OFC+ifN4IQ0NJUS5OWVNFOklCTS5JUV9DSEFOR0VfT1RIRVJfTkVUX09QRVJfQVNTRVRTLjk5MC4wNi8wMy8yMDI2Li4uVVNELkgBAAAA3rYBAAIAAAAFLTMyMjIBCAAAAAUAAAABMQEAAAAKMTg3NjQzMjg3MgMAAAADMTYwAgAAAAQyMDQ1BAAAAAEwBwAAAAgzLzYvMjAyNggAAAAKMTIvMzEvMjAxNQkAAAABMK600PycfN4Imx4bL6J83ggwQ0lRLk5ZU0U6SUJNLklRX0NBU0hfT1BFUi45OTAuMDYvMDMvMjAyNi4uLlVTRC5IAQAAAN62AQACAAAABTE3MjU1AQgAAAAFAAAAATEBAAAACjE4NzY0MzI4NzIDAAAAAzE2MAIAAAAEMjAwNgQAAAABMAcAAAAIMy82LzIwMjYIAAAACjEyLzMxLzIwMTUJAAAAATCutND8nHzeCCfSHC+ifN4IMENJUS5OWVNFOklCTS5JUV9ESVZFU1RfQ0YuOTkwLjA2LzAzLzIwMjYuLi5VU0QuSAEAAADetgEAAgAAAAQtNDAxAQgAAAAFAAAAATEBAAAACjE4NzY0MzI4NzIDAAAAAzE2MAIAAAAEMjA3NwQAAAABMAcAAAAIMy82LzIwMjYIAAAACjEyLzMxLzIwMTUJAAAAATCutND8nHzeCEX5Di+ifN4IOkNJUS5OWVNFOklCTS5JUV9TQUxFX1JFQUxfRVNUQVRFX0NGLjk5MC4wNi8wMy8yMDI2Li4uVVNELkgB</t>
  </si>
  <si>
    <t>AAAA3rYBAAMAAAAAAK600PycfN4ITrQhL6J83gg0Q0lRLk5ZU0U6SUJNLklRX1NBTEVfSU5UQU5fQ0YuOTkwLjA2LzAzLzIwMjYuLi5VU0QuSAEAAADetgEAAgAAAAQtNTcyAQgAAAAFAAAAATEBAAAACjE4NzY0MzI4NzIDAAAAAzE2MAIAAAAEMjAyOQQAAAABMAcAAAAIMy82LzIwMjYIAAAACjEyLzMxLzIwMTUJAAAAATCutND8nHzeCGzFES+ifN4IOUNJUS5OWVNFOklCTS5JUV9JTlZFU1RfU0VDVVJJVFlfQ0YuOTkwLjA2LzAzLzIwMjYuLi5VU0QuSAEAAADetgEAAgAAAAQtMjMxAQgAAAAFAAAAATEBAAAACjE4NzY0MzI4NzIDAAAAAzE2MAIAAAAEMjAyNwQAAAABMAcAAAAIMy82LzIwMjYIAAAACjEyLzMxLzIwMTUJAAAAATCutND8nHzeCCfSHC+ifN4INkNJUS5OWVNFOklCTS5JUV9JTlZFU1RfTE9BTlNfQ0YuOTkwLjA2LzAzLzIwMjYuLi5VU0QuSAEAAADetgEAAgAAAAQtMzk4AQgAAAAFAAAAATEBAAAACjE4NzY0MzI4NzIDAAAAAzE2MAIAAAAEMjAzMgQAAAABMAcAAAAIMy82LzIwMjYIAAAACjEyLzMxLzIwMTUJAAAAATCutND8nHzeCGzFES+ifN4IMkNJUS5OWVNFOklCTS5JUV9DQVNIX0lOVkVTVC45OTAuMDYvMDMvMjAyNi4uLlVTRC5IAQAAAN62AQACAAAABS04MTU5AQgAAAAFAAAAATEBAAAACjE4NzY0MzI4NzIDAAAAAzE2MAIAAAAEMjAwNQQAAAABMAcAAAAIMy82LzIwMjYIAAAACjEy</t>
  </si>
  <si>
    <t>LzMxLzIwMTUJAAAAATCutND8nHzeCB+9Dy+ifN4INUNJUS5OWVNFOklCTS5JUV9TVF9ERUJUX0lTU1VFRC45OTAuMDYvMDMvMjAyNi4uLlVTRC5IAQAAAN62AQACAAAAAzEwMQEIAAAABQAAAAExAQAAAAoxODc2NDMyODcyAwAAAAMxNjACAAAABDIwNDMEAAAAATAHAAAACDMvNi8yMDI2CAAAAAoxMi8zMS8yMDE1CQAAAAEwrrTQ/Jx83giSPiIvonzeCDVDSVEuTllTRTpJQk0uSVFfTFRfREVCVF9JU1NVRUQuOTkwLjA2LzAzLzIwMjYuLi5VU0QuSAEAAADetgEAAgAAAAQ1NTQwAQgAAAAFAAAAATEBAAAACjE4NzY0MzI4NzIDAAAAAzE2MAIAAAAEMjAzNAQAAAABMAcAAAAIMy82LzIwMjYIAAAACjEyLzMxLzIwMTUJAAAAATCutND8nHzeCCIsCy+ifN4INUNJUS5OWVNFOklCTS5JUV9TVF9ERUJUX1JFUEFJRC45OTAuMDYvMDMvMjAyNi4uLlVTRC5IAQAAAN62AQADAAAAAACutND8nHzeCPp4Ci+ifN4INENJUS5OWVNFOklCTS5JUV9DT01NT05fSVNTVUVELjk5MC4wNi8wMy8yMDI2Li4uVVNELkgBAAAA3rYBAAIAAAADMzIyAQgAAAAFAAAAATEBAAAACjE4NzY0MzI4NzIDAAAAAzE2MAIAAAAEMjE2OQQAAAABMAcAAAAIMy82LzIwMjYIAAAACjEyLzMxLzIwMTUJAAAAATCutND8nHzeCCDjFi+ifN4INENJUS5OWVNFOklCTS5JUV9DT01NT05fRElWX0NGLjk5MC4wNi8wMy8yMDI2Li4uVVNELkgBAAAA3rYB</t>
  </si>
  <si>
    <t>AAIAAAAFLTQ4OTcBCAAAAAUAAAABMQEAAAAKMTg3NjQzMjg3MgMAAAADMTYwAgAAAAQyMDc0BAAAAAEwBwAAAAgzLzYvMjAyNggAAAAKMTIvMzEvMjAxNQkAAAABMK600PycfN4IWaYVL6J83gg1Q0lRLk5ZU0U6SUJNLklRX1NQRUNJQUxfRElWX0NGLjk5MC4wNi8wMy8yMDI2Li4uVVNELkgBAAAA3rYBAAMAAAAAAK600PycfN4IWaYVL6J83ggxQ0lRLk5ZU0U6SUJNLklRX0NBU0hfRklOQU4uOTkwLjA2LzAzLzIwMjYuLi5VU0QuSAEAAADetgEAAgAAAAUtOTQxMwEIAAAABQAAAAExAQAAAAoxODc2NDMyODcyAwAAAAMxNjACAAAABDIwMDQEAAAAATAHAAAACDMvNi8yMDI2CAAAAAoxMi8zMS8yMDE1CQAAAAEwrrTQ/Jx83gjPzhQvonzeCDVDSVEuTllTRTpJQk0uSVFfTUlTQ19BREpVU1RfQ0YuOTkwLjA2LzAzLzIwMjYuLi5VU0QuSAEAAADetgEAAwAAAAAArrTQ/Jx83giUsxMvonzeCDpDSVEuTllTRTpJQk0uSVFfREFfU1VQUExfUEFSVElBTF9DRi45OTAuMDYvMDMvMjAyNi4uLlVTRC5IAQAAAN62AQADAAAAAACutND8nHzeCI41GS+ifN4IQENJUS5OWVNFOklCTS5JUV9HV19JTlRBTl9BTU9SVF9QQVJUSUFMX0NGLjk5MC4wNi8wMy8yMDI2Li4uVVNELkgBAAAA3rYBAAMAAAAAAK600PycfN4IefgQL6J83ggxQ0lRLk5ZU0U6SUJNLklRX0RFUFJFX1NVUFAuOTkwLjA2LzAzLzIwMjYuLi5VU0QuSAEA</t>
  </si>
  <si>
    <t>AADetgEAAwAAAAAArrTQ/Jx83ghHZSYvonzeCERDSVEuTllTRTpJQk0uSVFfREVQUkVDSUFUSU9OX1JFTlRBTF9BU1NFVFNfQ0YuOTkwLjA2LzAzLzIwMjYuLi5VU0QuSAEAAADetgEAAwAAAAAArrTQ/Jx83ghO/xIvonzeCEJDSVEuTllTRTpJQk0uSVFfU0FMRV9QUk9DRUVEU19SRU5UQUxfQVNTRVRTLjk5MC4wNi8wMy8yMDI2Li4uVVNELkgBAAAA3rYBAAMAAAAAAK600PycfN4IH70PL6J83gg0Q0lRLk5ZU0U6SUJNLklRX0NBU0hfSU5URVJFU1QuOTkwLjA2LzAzLzIwMjYuLi5VU0QuSAEAAADetgEAAgAAAAM5OTUBCAAAAAUAAAABMQEAAAAKMTg3NjQzMjg3MgMAAAADMTYwAgAAAAQzMDI4BAAAAAEwBwAAAAgzLzYvMjAyNggAAAAKMTIvMzEvMjAxNQkAAAABMK600PycfN4IyJshL6J83gg4Q0lRLk5ZU0U6SUJNLklRX0NBU0hfSU5URVJFU1RfTkVULjk5MC4wNi8wMy8yMDI2Li4uVVNELkgBAAAA3rYBAAMAAAAAAK600PycfN4Iv24PL6J83gg9Q0lRLk5ZU0U6SUJNLklRX0NBU0hfSU5URVJFU1RfUkVDRUlWRUQuOTkwLjA2LzAzLzIwMjYuLi5VU0QuSAEAAADetgEAAwAAAAAArrTQ/Jx83ghiXR8vonzeCDlDSVEuTllTRTpJQk0uSVFfQ0FTSF9JTlRFUkVTVF9PUEVSLjk5MC4wNi8wMy8yMDI2Li4uVVNELkgBAAAA3rYBAAMAAAAAAK600PycfN4I0LoUL6J83gg4Q0lRLk5ZU0U6SUJNLklRX0NBU0hf</t>
  </si>
  <si>
    <t>VEFYRVNfSU5WRVNULjk5MC4wNi8wMy8yMDI2Li4uVVNELkgBAAAA3rYBAAMAAAAAAK600PycfN4IpG0RL6J83gg3Q0lRLk5ZU0U6SUJNLklRX0NBU0hfVEFYRVNfRklOQU4uOTkwLjA2LzAzLzIwMjYuLi5VU0QuSAEAAADetgEAAwAAAAAArrTQ/Jx83gjwDiAvonzeCDtDSVEuTllTRTpJQk0uSVFfQ0hBTkdFX0RFRl9UQVhfVE9UQUwuOTkwLjA2LzAzLzIwMjYuLi5VU0QuSAEAAADetgEAAgAAAAQxMzg3AQgAAAAFAAAAATEBAAAACjE4NzY0MzI4NzIDAAAAAzE2MAIAAAAFMzA5MjQEAAAAATAHAAAACDMvNi8yMDI2CAAAAAoxMi8zMS8yMDE1CQAAAAEwrrTQ/Jx83giUsxMvonzeCDRDSVEuTllTRTpJQk0uSVFfVU5MRVZFUkVEX0ZDRi45OTAuMDYvMDMvMjAyNi4uLlVTRC5IAQAAAN62AQACAAAACDkwMzkuMTI1AQgAAAAFAAAAATEBAAAACjE4NzY0MzI4NzIDAAAAAzE2MAIAAAAENDQyMwQAAAABMAcAAAAIMy82LzIwMjYIAAAACjEyLzMxLzIwMTUJAAAAATCutND8nHzeCBgFCy+ifN4IL0NJUS5OWVNFOklCTS5JUV9DRl9TSEFSRS45OTAuMDYvMDMvMjAyNi4uLlVTRC5IAQAAAN62AQACAAAACDEzLjM4ODU4AQgAAAAFAAAAATEBAAAACjE4NzY0MzI4NzIDAAAAAzE2MAIAAAAFNDM5MjMEAAAAATAHAAAACDMvNi8yMDI2CAAAAAoxMi8zMS8yMDE1CQAAAAEwrrTQ/Jx83gjeZiUvonzeCD9DSVEuTllTRTpJ</t>
  </si>
  <si>
    <t>Qk0uSVFfT1BFUkFUSU5HX0xFQVNFX1BBWU1FTlRTLjk5MC4wNi8wMy8yMDI2Li4uVVNELkgBAAAA3rYBAAMAAAAAAK600PycfN4IBncbL6J83ghCQ0lRLk5ZU0U6SUJNLklRX09QRVJBVElOR19MRUFTRV9MSUFCSUxJVElFUy45OTAuMDYvMDMvMjAyNi4uLlVTRC5IAQAAAN62AQADAAAAAACutND8nHzeCL9uDy+ifN4ISENJUS5OWVNFOklCTS5JUV9MT05HX1RFUk1fREVCVF9SRVBBSURfRVhDTF9MRUFTRVMuOTkwLjA2LzAzLzIwMjYuLi5VU0QuSAEAAADetgEAAgAAAAUtNTYyMgEIAAAABQAAAAExAQAAAAoxODc2NDMyODcyAwAAAAMxNjACAAAABTQ4OTg0BAAAAAEwBwAAAAgzLzYvMjAyNggAAAAKMTIvMzEvMjAxNQkAAAABMK600PycfN4IffQVL6J83ghEQ0lRLk5ZU0U6SUJNLklRX1RPVEFMX0RFQlRfUkVQQUlEX0VYQ0xfTEVBU0VTLjk5MC4wNi8wMy8yMDI2Li4uVVNELkgBAAAA3rYBAAIAAAAFLTU2MjIBCAAAAAUAAAABMQEAAAAKMTg3NjQzMjg3MgMAAAADMTYwAgAAAAU0ODk4NgQAAAABMAcAAAAIMy82LzIwMjYIAAAACjEyLzMxLzIwMTUJAAAAATCutND8nHzeCAk+Ci+ifN4IMUNJUS5OWVNFOklCTS5JUV9DQVNIX0VRVUlWLjk5MC4wNi8wMy8yMDI2Li4uVVNELkgBAAAA3rYBAAIAAAAENzY4NgEIAAAABQAAAAExAQAAAAoxODc2NDMyODcyAwAAAAMxNjACAAAABDEwOTYEAAAAATAHAAAACDMv</t>
  </si>
  <si>
    <t>Ni8yMDI2CAAAAAoxMi8zMS8yMDE1CQAAAAEwrrTQ/Jx83ggJPgovonzeCDBDSVEuTllTRTpJQk0uSVFfU1RfSU5WRVNULjk5MC4wNi8wMy8yMDI2Li4uVVNELkgBAAAA3rYBAAIAAAADNTA4AQgAAAAFAAAAATEBAAAACjE4NzY0MzI4NzIDAAAAAzE2MAIAAAAEMTA2OQQAAAABMAcAAAAIMy82LzIwMjYIAAAACjEyLzMxLzIwMTUJAAAAATCutND8nHzeCACrJC+ifN4IKUNJUS5OWVNFOklCTS5JUV9BUi45OTAuMDYvMDMvMjAyNi4uLlVTRC5IAQAAAN62AQACAAAABDgzMzMBCAAAAAUAAAABMQEAAAAKMTg3NjQzMjg3MgMAAAADMTYwAgAAAAQxMDIxBAAAAAEwBwAAAAgzLzYvMjAyNggAAAAKMTIvMzEvMjAxNQkAAAABMK600PycfN4Il+EXL6J83ggyQ0lRLk5ZU0U6SUJNLklRX1BSRVBBSURfRVhQLjk5MC4wNi8wMy8yMDI2Li4uVVNELkgBAAAA3rYBAAIAAAAEMzkxMgEIAAAABQAAAAExAQAAAAoxODc2NDMyODcyAwAAAAMxNjACAAAABDEyMTIEAAAAATAHAAAACDMvNi8yMDI2CAAAAAoxMi8zMS8yMDE1CQAAAAEwFMvQ/Jx83ghiwBgvonzeCDVDSVEuTllTRTpJQk0uSVFfTE9BTlNfRk9SX1NBTEUuOTkwLjA2LzAzLzIwMjYuLi5VU0QuSAEAAADetgEAAwAAAAAAFMvQ/Jx83ghgpBYvonzeCD1DSVEuTllTRTpJQk0uSVFfREVGX1RBWF9BU1NFVFNfQ1VSUkVOVC45OTAuMDYvMDMvMjAyNi4uLlVTRC5IAQAA</t>
  </si>
  <si>
    <t>AN62AQADAAAAAAAUy9D8nHzeCBgFCy+ifN4INkNJUS5OWVNFOklCTS5JUV9SRVNUUklDVEVEX0NBU0guOTkwLjA2LzAzLzIwMjYuLi5VU0QuSAEAAADetgEAAwAAAAAAFMvQ/Jx83gjwDiAvonzeCDVDSVEuTllTRTpJQk0uSVFfT1RIRVJfQ0FfU1VQUEwuOTkwLjA2LzAzLzIwMjYuLi5VU0QuSAEAAADetgEAAgAAAAMyOTMBCAAAAAUAAAABMQEAAAAKMTg3NjQzMjg3MgMAAAADMTYwAgAAAAQxMDU1BAAAAAEwBwAAAAgzLzYvMjAyNggAAAAKMTIvMzEvMjAxNQkAAAABMBTL0PycfN4IOIwTL6J83gg3Q0lRLk5ZU0U6SUJNLklRX0ZJTl9ESVZfTE9BTlNfTFQuOTkwLjA2LzAzLzIwMjYuLi5VU0QuSAEAAADetgEAAgAAAAUxMDAxMwEIAAAABQAAAAExAQAAAAoxODc2NDMyODcyAwAAAAMxNjACAAAABDEwMzMEAAAAATAHAAAACDMvNi8yMDI2CAAAAAoxMi8zMS8yMDE1CQAAAAEw9avh/Jx83ghh6iAvonzeCDZDSVEuTllTRTpJQk0uSVFfTE9BTlNfUkVDRUlWX0xULjk5MC4wNi8wMy8yMDI2Li4uVVNELkgBAAAA3rYBAAMAAAAAAPWr4fycfN4IsJMaL6J83gg1Q0lRLk5ZU0U6SUJNLklRX0RFRl9DSEFSR0VTX0xULjk5MC4wNi8wMy8yMDI2Li4uVVNELkgBAAAA3rYBAAIAAAAEMTYyNgEIAAAABQAAAAExAQAAAAoxODc2NDMyODcyAwAAAAMxNjACAAAABDEwMjUEAAAAATAHAAAACDMvNi8yMDI2CAAAAAoxMi8z</t>
  </si>
  <si>
    <t>MS8yMDE1CQAAAAEw9avh/Jx83ghFAwovonzeCDZDSVEuTllTRTpJQk0uSVFfT1RIRVJfTFRfQVNTRVRTLjk5MC4wNi8wMy8yMDI2Li4uVVNELkgBAAAA3rYBAAIAAAAENDE2NAEIAAAABQAAAAExAQAAAAoxODc2NDMyODcyAwAAAAMxNjACAAAABDEwNjAEAAAAATAHAAAACDMvNi8yMDI2CAAAAAoxMi8zMS8yMDE1CQAAAAEw9avh/Jx83ghiwBgvonzeCDNDSVEuTllTRTpJQk0uSVFfVE9UQUxfQVNTRVRTLjk5MC4wNi8wMy8yMDI2Li4uVVNELkgBAAAA3rYBAAIAAAAGMTEwNDk1AQgAAAAFAAAAATEBAAAACjE4NzY0MzI4NzIDAAAAAzE2MAIAAAAEMTAwNwQAAAABMAcAAAAIMy82LzIwMjYIAAAACjEyLzMxLzIwMTUJAAAAATD1q+H8nHzeCEp/FS+ifN4IKUNJUS5OWVNFOklCTS5JUV9BUC45OTAuMDYvMDMvMjAyNi4uLlVTRC5IAQAAAN62AQACAAAABDYwMjgBCAAAAAUAAAABMQEAAAAKMTg3NjQzMjg3MgMAAAADMTYwAgAAAAQxMDE4BAAAAAEwBwAAAAgzLzYvMjAyNggAAAAKMTIvMzEvMjAxNQkAAAABMPWr4fycfN4IvN0KL6J83gguQ0lRLk5ZU0U6SUJNLklRX1NUX0RFQlQuOTkwLjA2LzAzLzIwMjYuLi5VU0QuSAEAAADetgEAAgAAAAQxMTkwAQgAAAAFAAAAATEBAAAACjE4NzY0MzI4NzIDAAAAAzE2MAIAAAAEMTA0NgQAAAABMAcAAAAIMy82LzIwMjYIAAAACjEyLzMxLzIwMTUJAAAAATD1q+H8nHze</t>
  </si>
  <si>
    <t>CJfhFy+ifN4IOENJUS5OWVNFOklCTS5JUV9DVVJSRU5UX1BPUlRfREVCVC45OTAuMDYvMDMvMjAyNi4uLlVTRC5IAQAAAN62AQACAAAABDUyNzEBCAAAAAUAAAABMQEAAAAKMTg3NjQzMjg3MgMAAAADMTYwAgAAAAQxMjk3BAAAAAEwBwAAAAgzLzYvMjAyNggAAAAKMTIvMzEvMjAxNQkAAAABMPWr4fycfN4I038UL6J83gg6Q0lRLk5ZU0U6SUJNLklRX0lOQ19UQVhfUEFZX0NVUlJFTlQuOTkwLjA2LzAzLzIwMjYuLi5VU0QuSAEAAADetgEAAgAAAAQyODQ3AQgAAAAFAAAAATEBAAAACjE4NzY0MzI4NzIDAAAAAzE2MAIAAAAEMTA5NAQAAAABMAcAAAAIMy82LzIwMjYIAAAACjEyLzMxLzIwMTUJAAAAATAP0+H8nHzeCGCkFi+ifN4INUNJUS5OWVNFOklCTS5JUV9PVEhFUl9DTF9TVVBQTC45OTAuMDYvMDMvMjAyNi4uLlVTRC5IAQAAAN62AQACAAAAAzE3NQEIAAAABQAAAAExAQAAAAoxODc2NDMyODcyAwAAAAMxNjACAAAABDEwNTcEAAAAATAHAAAACDMvNi8yMDI2CAAAAAoxMi8zMS8yMDE1CQAAAAEwD9Ph/Jx83ghEcxgvonzeCC5DSVEuTllTRTpJQk0uSVFfTFRfREVCVC45OTAuMDYvMDMvMjAyNi4uLlVTRC5IAQAAAN62AQACAAAABTMzNDMxAQgAAAAFAAAAATEBAAAACjE4NzY0MzI4NzIDAAAAAzE2MAIAAAAEMTA0OQQAAAABMAcAAAAIMy82LzIwMjYIAAAACjEyLzMxLzIwMTUJAAAAATAP0+H8nHze</t>
  </si>
  <si>
    <t>CNN/FC+ifN4IN0NJUS5OWVNFOklCTS5JUV9MT05HX1RFUk1fTEVBU0VTLjk5MC4wNi8wMy8yMDI2Li4uVVNELkgBAAAA3rYBAAMAAAAAAA/T4fycfN4IvN0KL6J83gg2Q0lRLk5ZU0U6SUJNLklRX0ZJTl9ESVZfTElBQl9MVC45OTAuMDYvMDMvMjAyNi4uLlVTRC5IAQAAAN62AQADAAAAAAAP0+H8nHzeCMibIS+ifN4IM0NJUS5OWVNFOklCTS5JUV9PVEhFUl9FUVVJVFkuOTkwLjA2LzAzLzIwMjYuLi5VU0QuSAEAAADetgEAAgAAAAYtMjk2MDYBCAAAAAUAAAABMQEAAAAKMTg3NjQzMjg3MgMAAAADMTYwAgAAAAQxMDI4BAAAAAEwBwAAAAgzLzYvMjAyNggAAAAKMTIvMzEvMjAxNQkAAAABMAOb8vycfN4I8A4gL6J83gguQ0lRLk5ZU0U6SUJNLklRX1JVQV9ORVQuOTkwLjA2LzAzLzIwMjYuLi5VU0QuSAEAAADetgEAAwAAAAAAA5vy/Jx83ghkzRUvonzeCD5DSVEuTllTRTpJQk0uSVFfUlVBX09QRVJBVElOR19MRUFTRV9ORVQuOTkwLjA2LzAzLzIwMjYuLi5VU0QuSAEAAADetgEAAwAAAAAAA5vy/Jx83ggNWBUvonzeCDxDSVEuTllTRTpJQk0uSVFfR1BQRV9FWENMX09QRVJfTEVBU0VTLjk5MC4wNi8wMy8yMDI2Li4uVVNELkgBAAAA3rYBAAIAAAAFMjkzNDMBCAAAAAUAAAABMQEAAAAKMTg3NjQzMjg3MgMAAAADMTYwAgAAAAU0ODk3NAQAAAABMAcAAAAIMy82LzIwMjYIAAAACjEyLzMxLzIwMTUJAAAA</t>
  </si>
  <si>
    <t>ATADm/L8nHzeCPlQEy+ifN4IU0NJUS5OWVNFOklCTS5JUV9GSU5BTkNJTkdfT0JMSUdfTk9OX0NVUlJFTlRfRVhDTF9PUEVSX0xFQVNFUy45OTAuMDYvMDMvMjAyNi4uLlVTRC5IAQAAAN62AQACAAAABTMzNDMxAQgAAAAFAAAAATEBAAAACjE4NzY0MzI4NzIDAAAAAzE2MAIAAAAFNDg5ODEEAAAAATAHAAAACDMvNi8yMDI2CAAAAAoxMi8zMS8yMDE1CQAAAAEwA5vy/Jx83gh9uhcvonzeCDlDSVEuTllTRTpJQk0uSVFfVE9UQUxfREVCVF9DVVJSRU5ULjk5MC4wNi8wMy8yMDI2Li4uVVNELkgBAAAA3rYBAAIAAAAENjQ2MQEIAAAABQAAAAExAQAAAAoxODc2NDMyODcyAwAAAAMxNjACAAAABTI1MjIzBAAAAAEwBwAAAAgzLzYvMjAyNggAAAAKMTIvMzEvMjAxNQkAAAABMAOb8vycfN4IUigTL6J83gg3Q0lRLk5ZU0U6SUJNLklRX0FMTE9XX0RPVUJUX0FDQ1QuOTkwLjA2LzAzLzIwMjYuLi5VU0QuSAEAAADetgEAAgAAAAMzNjcBCAAAAAUAAAABMQEAAAAKMTg3NjQzMjg3MgMAAAADMTYwAgAAAAQzMDEyBAAAAAEwBwAAAAgzLzYvMjAyNggAAAAKMTIvMzEvMjAxNQkAAAABMAOb8vycfN4I+VATL6J83ggsQ0lRLk5ZU0U6SUJNLklRX0xJRk9SLjk5MC4wNi8wMy8yMDI2Li4uVVNELkgBAAAA3rYBAAMAAAAAAAOb8vycfN4IRHMYL6J83ghCQ0lRLk5ZU0U6SUJNLklRX0ZJTl9ESVZfTUlOT1JJVFlfSU5UX1JF</t>
  </si>
  <si>
    <t>REVFTS45OTAuMDYvMDMvMjAyNi4uLlVTRC5IAQAAAN62AQADAAAAAAADm/L8nHzeCPlQEy+ifN4IOkNJUS5OWVNFOklCTS5JUV9HQUlOX0JBUkdBSU5fQUNRX0NGLjk5MS4wNi8wMy8yMDI2Li4uVVNELkgBAAAA3rYBAAMAAAAAANF/bv2cfN4IiWAhL6J83gg7Q0lRLk5ZU0U6SUJNLklRX05FR0FUSVZFX0dXX0FNT1JUX0NGLjk5MS4wNi8wMy8yMDI2Li4uVVNELkgBAAAA3rYBAAMAAAAAANF/bv2cfN4IhxsWL6J83gg1Q0lRLk5ZU0U6SUJNLklRX0xUX0RFQlRfUkVQQUlELjk5MS4wNi8wMy8yMDI2Li4uVVNELkgBAAAA3rYBAAIAAAAFLTYzOTUBCAAAAAUAAAABMQEAAAAKMTk0NzE3OTU4MwMAAAADMTYwAgAAAAQyMDM2BAAAAAEwBwAAAAgzLzYvMjAyNggAAAAKMTIvMzEvMjAxNgkAAAABMNF/bv2cfN4IZAoXL6J83gg4Q0lRLk5ZU0U6SUJNLklRX1RPVEFMX0RFQlRfSVNTVUVELjk5MS4wNi8wMy8yMDI2Li4uVVNELkgBAAAA3rYBAAIAAAAEOTE1OAEIAAAABQAAAAExAQAAAAoxOTQ3MTc5NTgzAwAAAAMxNjACAAAABDIxNjEEAAAAATAHAAAACDMvNi8yMDI2CAAAAAoxMi8zMS8yMDE2CQAAAAEw0X9u/Zx83ghxhB8vonzeCD1DSVEuTllTRTpJQk0uSVFfT1RIRVJfSU5WRVNUX0FDVF9TVVBQTC45OTEuMDYvMDMvMjAyNi4uLlVTRC5IAQAAAN62AQADAAAAAADRf279nHzeCALwJS+ifN4IOkNJUS5OWVNF</t>
  </si>
  <si>
    <t>OklCTS5JUV9HQUlOX0JBUkdBSU5fQUNRX0NGLjk5Mi4wNi8wMy8yMDI2Li4uVVNELkgBAAAA3rYBAAMAAAAAAJiWkP2cfN4Il+EXL6J83ggpQ0lRLk5ZU0U6SUJNLklRX0ZYLjk5Mi4wNi8wMy8yMDI2Li4uVVNELkgBAAAA3rYBAAIAAAADOTM3AQgAAAAFAAAAATEBAAAACjIwMTcxNjQyNDQDAAAAAzE2MAIAAAAEMjE0NAQAAAABMAcAAAAIMy82LzIwMjYIAAAACjEyLzMxLzIwMTcJAAAAATCYlpD9nHzeCI41GS+ifN4IPkNJUS5OWVNFOklCTS5JUV9PVEhFUl9GSU5BTkNFX0FDVF9TVVBQTC45OTIuMDYvMDMvMjAyNi4uLlVTRC5IAQAAAN62AQACAAAAAzE3NAEIAAAABQAAAAExAQAAAAoyMDE3MTY0MjQ0AwAAAAMxNjACAAAABDIwNTAEAAAAATAHAAAACDMvNi8yMDI2CAAAAAoxMi8zMS8yMDE3CQAAAAEwmJaQ/Zx83gjwDiAvonzeCDVDSVEuTllTRTpJQk0uSVFfTFRfREVCVF9SRVBBSUQuOTkyLjA2LzAzLzIwMjYuLi5VU0QuSAEAAADetgEAAgAAAAUtNjgxNgEIAAAABQAAAAExAQAAAAoyMDE3MTY0MjQ0AwAAAAMxNjACAAAABDIwMzYEAAAAATAHAAAACDMvNi8yMDI2CAAAAAoxMi8zMS8yMDE3CQAAAAEwmJaQ/Zx83giHGxYvonzeCDhDSVEuTllTRTpJQk0uSVFfVE9UQUxfREVCVF9JU1NVRUQuOTkyLjA2LzAzLzIwMjYuLi5VU0QuSAEAAADetgEAAgAAAAUxMDI2MwEIAAAABQAAAAExAQAAAAoyMDE3</t>
  </si>
  <si>
    <t>MTY0MjQ0AwAAAAMxNjACAAAABDIxNjEEAAAAATAHAAAACDMvNi8yMDI2CAAAAAoxMi8zMS8yMDE3CQAAAAEwmJaQ/Zx83ghVHBgvonzeCD1DSVEuTllTRTpJQk0uSVFfT1RIRVJfSU5WRVNUX0FDVF9TVVBQTC45OTIuMDYvMDMvMjAyNi4uLlVTRC5IAQAAAN62AQADAAAAAACYlpD9nHzeCFUcGC+ifN4INkNJUS5OWVNFOklCTS5JUV9DQVNIX0FDUVVJUkVfQ0YuOTkyLjA2LzAzLzIwMjYuLi5VU0QuSAEAAADetgEAAgAAAAQtNDk2AQgAAAAFAAAAATEBAAAACjIwMTcxNjQyNDQDAAAAAzE2MAIAAAAEMjA1NwQAAAABMAcAAAAIMy82LzIwMjYIAAAACjEyLzMxLzIwMTcJAAAAATCYlpD9nHzeCN5mJS+ifN4IMkNJUS5OWVNFOklCTS5JUV9TQUxFX1BQRV9DRi45OTIuMDYvMDMvMjAyNi4uLlVTRC5IAQAAAN62AQACAAAAAzQ2MAEIAAAABQAAAAExAQAAAAoyMDE3MTY0MjQ0AwAAAAMxNjACAAAABDIwNDIEAAAAATAHAAAACDMvNi8yMDI2CAAAAAoxMi8zMS8yMDE3CQAAAAEwmJaQ/Zx83ghsxREvonzeCDRDSVEuTllTRTpJQk0uSVFfSU5DX0VRVUlUWV9DRi45OTIuMDYvMDMvMjAyNi4uLlVTRC5IAQAAAN62AQADAAAAAACYlpD9nHzeCOn0GS+ifN4IOUNJUS5OWVNFOklCTS5JUV9BU1NFVF9XUklURURPV05fQ0YuOTkyLjA2LzAzLzIwMjYuLi5VU0QuSAEAAADetgEAAwAAAAAAmJaQ/Zx83gg/gSMvonzeCDFD</t>
  </si>
  <si>
    <t>SVEuTllTRTpJQk0uSVFfT0lMX0lNUEFJUi45OTIuMDYvMDMvMjAyNi4uLlVTRC5IAQAAAN62AQADAAAAAACYlpD9nHzeCEdlJi+ifN4IPkNJUS5OWVNFOklCTS5JUV9SRVNUUl9TVE9DS19DT01QX1BSRVRBWC45OTIuMDYvMDMvMjAyNi4uLlVTRC5IAQAAAN62AQADAAAAAACYlpD9nHzeCLQJFS+ifN4INkNJUS5OWVNFOklCTS5JUV9TVE9DS19CQVNFRF9TR0EuOTkyLjA2LzAzLzIwMjYuLi5VU0QuSAEAAADetgEAAgAAAAMzODQBCAAAAAUAAAABMQEAAAAKMjAxNzE2NDI0NAMAAAADMTYwAgAAAAUyMjY3OQQAAAABMAcAAAAIMy82LzIwMjYIAAAACjEyLzMxLzIwMTcJAAAAATCYlpD9nHzeCLYBFC+ifN4INUNJUS5OWVNFOklCTS5JUV9TVE9DS19CQVNFRF9TTS45OTIuMDYvMDMvMjAyNi4uLlVTRC5IAQAAAN62AQADAAAAAACYlpD9nHzeCHExFy+ifN4INUNJUS5OWVNFOklCTS5JUV9TVE9DS19CQVNFRF9SRC45OTIuMDYvMDMvMjAyNi4uLlVTRC5IAQAAAN62AQACAAAAAjU5AQgAAAAFAAAAATEBAAAACjIwMTcxNjQyNDQDAAAAAzE2MAIAAAAFMjI2NzgEAAAAATAHAAAACDMvNi8yMDI2CAAAAAoxMi8zMS8yMDE3CQAAAAEwmJaQ/Zx83gh7ewsvonzeCDdDSVEuTllTRTpJQk0uSVFfR0FJTl9CQVJHQUlOX0FDUS45OTIuMDYvMDMvMjAyNi4uLlVTRC5IAQAAAN62AQADAAAAAACYlpD9nHzeCJLuJi+ifN4I</t>
  </si>
  <si>
    <t>MkNJUS5OWVNFOklCTS5JUV9JUFJEX1NVUFBMRS45OTIuMDYvMDMvMjAyNi4uLlVTRC5IAQAAAN62AQADAAAAAACYlpD9nHzeCBWOCS+ifN4IO0NJUS5OWVNFOklCTS5JUV9JTVBBSVJNRU5UX0dXX1NVUFBMRS45OTIuMDYvMDMvMjAyNi4uLlVTRC5IAQAAAN62AQADAAAAAACYlpD9nHzeCC4tEi+ifN4INENJUS5OWVNFOklCTS5JUV9NRVJHRVJfU1VQUExFLjk5Mi4wNi8wMy8yMDI2Li4uVVNELkgBAAAA3rYBAAMAAAAAAJiWkP2cfN4IYl0fL6J83gg8Q0lRLk5ZU0U6SUJNLklRX0lNUFVUX09QRVJfTEVBU0VfREVQUi45OTIuMDYvMDMvMjAyNi4uLlVTRC5IAQAAAN62AQADAAAAAACYlpD9nHzeCCzSJC+ifN4IM0NJUS5OWVNFOklCTS5JUV9NQUlOVF9SRVBBSVIuOTkyLjA2LzAzLzIwMjYuLi5VU0QuSAEAAADetgEAAwAAAAAAmJaQ/Zx83ghxhB8vonzeCDRDSVEuTllTRTpJQk0uSVFfQUlSQ1JBRlRfUkVOVC45OTIuMDYvMDMvMjAyNi4uLlVTRC5IAQAAAN62AQADAAAAAACYlpD9nHzeCDJsFy+ifN4IOENJUS5OWVNFOklCTS5JUV9DT05USU5HRU5UX1JFTlRBTC45OTIuMDYvMDMvMjAyNi4uLlVTRC5IAQAAAN62AQADAAAAAACYlpD9nHzeCDf8HS+ifN4IOENJUS5OWVNFOklCTS5JUV9ORVRfUkVOVEFMX0VYUF9GTi45OTIuMDYvMDMvMjAyNi4uLlVTRC5IAQAAAN62AQADAAAAAACYlpD9nHzeCOuNJS+i</t>
  </si>
  <si>
    <t>fN4ILUNJUS5OWVNFOklCTS5JUV9HQV9FWFAuOTkyLjA2LzAzLzIwMjYuLi5VU0QuSAEAAADetgEAAwAAAAAAmJaQ/Zx83giVIA8vonzeCCpDSVEuTllTRTpJQk0uSVFfRElDLjk5Mi4wNi8wMy8yMDI2Li4uVVNELkgBAAAA3rYBAAMAAAAAAJiWkP2cfN4IK7UJL6J83ggrQ0lRLk5ZU0U6SUJNLklRX1BBWU9VVF9SQVRJTy45OTIuMDYvMDMvMjAyNgEAAADetgEAAgAAAAc5NS43MDY1AQgAAAAFAAAAATEBAAAACjIwMTcxNjQyNDQDAAAAAzE2MAIAAAAENDM3NwQAAAABMAcAAAAIMy82LzIwMjYIAAAACjEyLzMxLzIwMTcJAAAAATA3FMpPnXzeCOhMIC+ifN4ILkNJUS5OWVNFOklCTS5JUV9FRkZFQ1RfVEFYX1JBVEUuOTkyLjA2LzAzLzIwMjYBAAAA3rYBAAIAAAAHNDkuNDkxMgEIAAAABQAAAAExAQAAAAoyMDE3MTY0MjQ0AwAAAAMxNjACAAAABDQzNzYEAAAAATAHAAAACDMvNi8yMDI2CAAAAAoxMi8zMS8yMDE3CQAAAAEwNxTKT5183giFQRIvonzeCDFDSVEuTllTRTpJQk0uSVFfQ09NTU9OX0RJVi45OTIuMDYvMDMvMjAyNi4uLlVTRC5IAQAAAN62AQACAAAABDU1MDYAmJaQ/Zx83ghxZhkvonzeCDhDSVEuTllTRTpJQk0uSVFfRElTVFJJQlVUQUJMRV9DQVNIX1BBWU9VVC45OTIuMDYvMDMvMjAyNgEAAADetgEAAwAAAAAANxTKT5183ggNWBUvonzeCEBDSVEuTllTRTpJQk0uSVFfRElTVFJJQlVUQUJM</t>
  </si>
  <si>
    <t>RV9DQVNIX1NIQVJFU19ESUxVVEVELjk5Mi4wNi8wMy8yMDI2AQAAAN62AQADAAAAAAA3FMpPnXzeCK5WIy+ifN4IPkNJUS5OWVNFOklCTS5JUV9ESVNUUklCVVRBQkxFX0NBU0hfU0hBUkVTX0JBU0lDLjk5Mi4wNi8wMy8yMDI2AQAAAN62AQADAAAAAAA3FMpPnXzeCIk0EC+ifN4IOkNJUS5OWVNFOklCTS5JUV9OT05DQVNIX1BFTlNJT05fRVhQLjk5Mi4wNi8wMy8yMDI2Li4uVVNELkgBAAAA3rYBAAIAAAAEMTE1OAEIAAAABQAAAAExAQAAAAoyMDE3MTY0MjQ0AwAAAAMxNjACAAAABTIxNjc4BAAAAAEwBwAAAAgzLzYvMjAyNggAAAAKMTIvMzEvMjAxNwkAAAABMJiWkP2cfN4IMmwXL6J83gg3Q0lRLk5ZU0U6SUJNLklRX0lOVF9FWFBfSU5DTF9DQVAuOTkyLjA2LzAzLzIwMjYuLi5VU0QuSAEAAADetgEAAgAAAAM2MjABCAAAAAUAAAABMQEAAAAKMjAxNzE2NDI0NAMAAAADMTYwAgAAAAUyMTg2MQQAAAABMAcAAAAIMy82LzIwMjYIAAAACjEyLzMxLzIwMTcJAAAAATCYlpD9nHzeCD4iDi+ifN4ISENJUS5OWVNFOklCTS5JUV9JTlRFUkVTVF9FWFBfTEVBU0VfTElBQklMSVRZX0RFQlQuOTkyLjA2LzAzLzIwMjYuLi5VU0QuSAEAAADetgEAAwAAAAAAmJaQ/Zx83gjmuRsvonzeCEBDSVEuTllTRTpJQk0uSVFfTk9OUkVDVVJSSU5HX0lOQ09NRV9UQVhFUy45OTIuMDYvMDMvMjAyNi4uLlVTRC5IAQAAAN62</t>
  </si>
  <si>
    <t>AQACAAAABDU0NzUBCAAAAAUAAAABMQEAAAAKMjAxNzE2NDI0NAMAAAADMTYwAgAAAAU0ODgzOQQAAAABMAcAAAAIMy82LzIwMjYIAAAACjEyLzMxLzIwMTcJAAAAATCYlpD9nHzeCJLuJi+ifN4IMUNJUS5OWVNFOklCTS5JUV9DVVJSX1RBWEVTLjk5Mi4wNi8wMy8yMDI2Li4uVVNELkgBAAAA3rYBAAIAAAAENjMzNAEIAAAABQAAAAExAQAAAAoyMDE3MTY0MjQ0AwAAAAMxNjACAAAABTM1MzgzBAAAAAEwBwAAAAgzLzYvMjAyNggAAAAKMTIvMzEvMjAxNwkAAAABMJiWkP2cfN4INNwJL6J83gguQ0lRLk5ZU0U6SUJNLklRX05JX1NGQVMuOTkyLjA2LzAzLzIwMjYuLi5VU0QuSAEAAADetgEAAwAAAAAAmJaQ/Zx83giJNBAvonzeCElDSVEuTllTRTpJQk0uSVFfUFJPVl9CQURfREVCVFNfUEFUSUVOVF9TRVJWSUNFX1JFVi45OTIuMDYvMDMvMjAyNi4uLlVTRC5IAQAAAN62AQADAAAAAACYlpD9nHzeCAqtHi+ifN4IPENJUS5OWVNFOklCTS5JUV9UT1RBTF9SRVZfQVNfUkVQT1JURUQuOTkyLjA2LzAzLzIwMjYuLi5VU0QuSAEAAADetgEAAgAAAAU3OTEzOQEIAAAABQAAAAExAQAAAAoyMDE3MTY0MjQ0AwAAAAMxNjACAAAAAzMzOQQAAAABMAcAAAAIMy82LzIwMjYIAAAACjEyLzMxLzIwMTcJAAAAATCYlpD9nHzeCG6TFy+ifN4IKUNJUS5OWVNFOklCTS5JUV9TQU1FX1NUT1JFLjk5Mi4wNi8wMy8yMDI2AQAA</t>
  </si>
  <si>
    <t>AN62AQADAAAAAAA3FMpPnXzeCFJJDi+ifN4IOENJUS5OWVNFOklCTS5JUV9GRUVTX09USEVSX0lOQ09NRS45OTIuMDYvMDMvMjAyNi4uLlVTRC5IAQAAAN62AQADAAAAAACYlpD9nHzeCCzSJC+ifN4INUNJUS5OWVNFOklCTS5JUV9FQklUQV9FWENMX1NCQy45OTIuMDYvMDMvMjAyNi4uLlVTRC5IAQAAAN62AQACAAAABTEzNzM2AQgAAAAFAAAAATEBAAAACjIwMTcxNjQyNDQDAAAAAzE2MAIAAAAFMjQxMzYEAAAAATAHAAAACDMvNi8yMDI2CAAAAAoxMi8zMS8yMDE3CQAAAAEwmJaQ/Zx83ghESA8vonzeCCxDSVEuTllTRTpJQk0uSVFfRUJJVEEuOTkyLjA2LzAzLzIwMjYuLi5VU0QuSAEAAADetgEAAgAAAAUxMzIwMgEIAAAABQAAAAExAQAAAAoyMDE3MTY0MjQ0AwAAAAMxNjACAAAABjEwMDY4OQQAAAABMAcAAAAIMy82LzIwMjYIAAAACjEyLzMxLzIwMTcJAAAAATCYlpD9nHzeCEUDCi+ifN4INENJUS5OWVNFOklCTS5JUV9FQklUX0VYQ0xfU0JDLjk5Mi4wNi8wMy8yMDI2Li4uVVNELkgBAAAA3rYBAAIAAAAFMTIyMTYBCAAAAAUAAAABMQEAAAAKMjAxNzE2NDI0NAMAAAADMTYwAgAAAAUyNDEzNAQAAAABMAcAAAAIMy82LzIwMjYIAAAACjEyLzMxLzIwMTcJAAAAATCYlpD9nHzeCOzAGi+ifN4IO0NJUS5OWVNFOklCTS5JUV9FQklUX0VRX0lOQ19FWENMX1NCQy45OTIuMDYvMDMvMjAyNi4uLlVTRC5I</t>
  </si>
  <si>
    <t>AQAAAN62AQACAAAABTEyMjE2AQgAAAAFAAAAATEBAAAACjIwMTcxNjQyNDQDAAAAAzE2MAIAAAAFMjQxMzAEAAAAATAHAAAACDMvNi8yMDI2CAAAAAoxMi8zMS8yMDE3CQAAAAEwmJaQ/Zx83giJgxIvonzeCDJDSVEuTllTRTpJQk0uSVFfRUJJVF9FUV9JTkMuOTkyLjA2LzAzLzIwMjYuLi5VU0QuSAEAAADetgEAAgAAAAUxMTY4MgEIAAAABQAAAAExAQAAAAoyMDE3MTY0MjQ0AwAAAAMxNjACAAAABTIxNjc1BAAAAAEwBwAAAAgzLzYvMjAyNggAAAAKMTIvMzEvMjAxNwkAAAABMJiWkP2cfN4IN/wdL6J83ggrQ0lRLk5ZU0U6SUJNLklRX0VCSVQuOTkyLjA2LzAzLzIwMjYuLi5VU0QuSAEAAADetgEAAgAAAAUxMTY4MgEIAAAABQAAAAExAQAAAAoyMDE3MTY0MjQ0AwAAAAMxNjACAAAAAzQwMAQAAAABMAcAAAAIMy82LzIwMjYIAAAACjEyLzMxLzIwMTcJAAAAATCYlpD9nHzeCBYoGi+ifN4INkNJUS5OWVNFOklCTS5JUV9FQklUREFfRVhDTF9TQkMuOTkyLjA2LzAzLzIwMjYuLi5VU0QuSAEAAADetgEAAgAAAAUxNjc1NwEIAAAABQAAAAExAQAAAAoyMDE3MTY0MjQ0AwAAAAMxNjACAAAABTI0MTM1BAAAAAEwBwAAAAgzLzYvMjAyNggAAAAKMTIvMzEvMjAxNwkAAAABMJiWkP2cfN4Im6AiL6J83gg4Q0lRLk5ZU0U6SUJNLklRX1NQRUNJQUxfRElWX1NIQVJFLjk5Mi4wNi8wMy8yMDI2Li4uVVNELkgBAAAA</t>
  </si>
  <si>
    <t>3rYBAAMAAAAAAJiWkP2cfN4IRQMKL6J83gg/Q0lRLk5ZU0U6SUJNLklRX0RJU1RSSUJVVEFCTEVfQ0FTSF9TSEFSRS45OTIuMDYvMDMvMjAyNi4uLlVTRC5IAQAAAN62AQADAAAAAACYlpD9nHzeCDPcIS+ifN4INkNJUS5OWVNFOklCTS5JUV9UT1RBTF9SRVZfU0hBUkUuOTkyLjA2LzAzLzIwMjYuLi5VU0QuSAEAAADetgEAAgAAAAk4NC44Mzc2OTIBCAAAAAUAAAABMQEAAAAKMjAxNzE2NDI0NAMAAAADMTYwAgAAAAQ0MzgyBAAAAAEwBwAAAAgzLzYvMjAyNggAAAAKMTIvMzEvMjAxNwkAAAABMJiWkP2cfN4IcpgSL6J83ggvQ0lRLk5ZU0U6SUJNLklRX0RSX1JBVElPX1BSSU1BUlkuOTkyLjA2LzAzLzIwMjYBAAAA3rYBAAIAAAABMQA3FMpPnXzeCIPCIC+ifN4IK0NJUS5OWVNFOklCTS5JUV9ESUxVVF9XRUlHSFQuOTkyLjA2LzAzLzIwMjYBAAAA3rYBAAIAAAAKOTM3LjM4NTYyNQA3FMpPnXzeCAqtHi+ifN4INUNJUS5OWVNFOklCTS5JUV9ESUxVVF9FUFNfSU5DTC45OTIuMDYvMDMvMjAyNi4uLlVTRC5IAQAAAN62AQACAAAACDYuMTM1MTQ4AQgAAAAFAAAAATEBAAAACjIwMTcxNjQyNDQDAAAAAzE2MAIAAAABOAQAAAABMAcAAAAIMy82LzIwMjYIAAAACjEyLzMxLzIwMTcJAAAAATCYlpD9nHzeCFVwDi+ifN4IK0NJUS5OWVNFOklCTS5JUV9CQVNJQ19XRUlHSFQuOTkyLjA2LzAzLzIwMjYBAAAA3rYB</t>
  </si>
  <si>
    <t>AAIAAAAKOTMyLjgyODI5NQA3FMpPnXzeCDPcIS+ifN4INUNJUS5OWVNFOklCTS5JUV9CQVNJQ19FUFNfRVhDTC45OTIuMDYvMDMvMjAyNi4uLlVTRC5IAQAAAN62AQACAAAACDYuMTcyNjI1AQgAAAAFAAAAATEBAAAACjIwMTcxNjQyNDQDAAAAAzE2MAIAAAAEMzA2NAQAAAABMAcAAAAIMy82LzIwMjYIAAAACjEyLzMxLzIwMTcJAAAAATCYlpD9nHzeCEQXJi+ifN4INENJUS5OWVNFOklCTS5JUV9OSV9BVkFJTF9FWENMLjk5Mi4wNi8wMy8yMDI2Li4uVVNELkgBAAAA3rYBAAIAAAAENTc1OAEIAAAABQAAAAExAQAAAAoyMDE3MTY0MjQ0AwAAAAMxNjACAAAAAzM3OQQAAAABMAcAAAAIMy82LzIwMjYIAAAACjEyLzMxLzIwMTcJAAAAATCYlpD9nHzeCBu1JS+ifN4INUNJUS5OWVNFOklCTS5JUV9QUkVGX0RJVl9PVEhFUi45OTIuMDYvMDMvMjAyNi4uLlVTRC5IAQAAAN62AQADAAAAAACYlpD9nHzeCKEvIy+ifN4INkNJUS5OWVNFOklCTS5JUV9FWFRSQV9BQ0NfSVRFTVMuOTkyLjA2LzAzLzIwMjYuLi5VU0QuSAEAAADetgEAAwAAAAAAmJaQ/Zx83giCmyAvonzeCClDSVEuTllTRTpJQk0uSVFfRE8uOTkyLjA2LzAzLzIwMjYuLi5VU0QuSAEAAADetgEAAgAAAAItNQEIAAAABQAAAAExAQAAAAoyMDE3MTY0MjQ0AwAAAAMxNjACAAAAAjQwBAAAAAEwBwAAAAgzLzYvMjAyNggAAAAKMTIvMzEvMjAxNwkAAAAB</t>
  </si>
  <si>
    <t>MJiWkP2cfN4IjscmL6J83ggxQ0lRLk5ZU0U6SUJNLklRX0VBUk5JTkdfQ08uOTkyLjA2LzAzLzIwMjYuLi5VU0QuSAEAAADetgEAAgAAAAQ1NzU4AQgAAAAFAAAAATEBAAAACjIwMTcxNjQyNDQDAAAAAzE2MAIAAAABNwQAAAABMAcAAAAIMy82LzIwMjYIAAAACjEyLzMxLzIwMTcJAAAAATCYlpD9nHzeCH1GES+ifN4IM0NJUS5OWVNFOklCTS5JUV9MRUdBTF9TRVRUTEUuOTkyLjA2LzAzLzIwMjYuLi5VU0QuSAEAAADetgEAAwAAAAAAmJaQ/Zx83gjhXh4vonzeCCtDSVEuTllTRTpJQk0uSVFfSVBSRC45OTIuMDYvMDMvMjAyNi4uLlVTRC5IAQAAAN62AQADAAAAAACYlpD9nHzeCKEvIy+ifN4INkNJUS5OWVNFOklCTS5JUV9BU1NFVF9XUklURURPV04uOTkyLjA2LzAzLzIwMjYuLi5VU0QuSAEAAADetgEAAwAAAAAAmJaQ/Zx83ghGRx0vonzeCDJDSVEuTllTRTpJQk0uSVFfR0FJTl9BU1NFVFMuOTkyLjA2LzAzLzIwMjYuLi5VU0QuSAEAAADetgEAAwAAAAAAmJaQ/Zx83ggjECUvonzeCDJDSVEuTllTRTpJQk0uSVFfR0FJTl9JTlZFU1QuOTkyLjA2LzAzLzIwMjYuLi5VU0QuSAEAAADetgEAAwAAAAAAmJaQ/Zx83gjyCxwvonzeCC9DSVEuTllTRTpJQk0uSVFfRUJUX0VYQ0wuOTkyLjA2LzAzLzIwMjYuLi5VU0QuSAEAAADetgEAAgAAAAUxMTQwMAEIAAAABQAAAAExAQAAAAoyMDE3MTY0MjQ0AwAAAAMx</t>
  </si>
  <si>
    <t>NjACAAAAATQEAAAAATAHAAAACDMvNi8yMDI2CAAAAAoxMi8zMS8yMDE3CQAAAAEwmJaQ/Zx83giNNx4vonzeCDFDSVEuTllTRTpJQk0uSVFfSU5DX0VRVUlUWS45OTIuMDYvMDMvMjAyNi4uLlVTRC5IAQAAAN62AQADAAAAAACYlpD9nHzeCLXmHy+ifN4IN0NJUS5OWVNFOklCTS5JUV9ORVRfSU5URVJFU1RfRVhQLjk5Mi4wNi8wMy8yMDI2Li4uVVNELkgBAAAA3rYBAAIAAAAELTYxNQEIAAAABQAAAAExAQAAAAoyMDE3MTY0MjQ0AwAAAAMxNjACAAAAAzM2OAQAAAABMAcAAAAIMy82LzIwMjYIAAAACjEyLzMxLzIwMTcJAAAAATCYlpD9nHzeCK1cJC+ifN4IM0NJUS5OWVNFOklCTS5JUV9JTlRFUkVTVF9FWFAuOTkyLjA2LzAzLzIwMjYuLi5VU0QuSAEAAADetgEAAgAAAAQtNjE1AQgAAAAFAAAAATEBAAAACjIwMTcxNjQyNDQDAAAAAzE2MAIAAAACODIEAAAAATAHAAAACDMvNi8yMDI2CAAAAAoxMi8zMS8yMDE3CQAAAAEwmJaQ/Zx83gjw4CIvonzeCDdDSVEuTllTRTpJQk0uSVFfVE9UQUxfT1RIRVJfT1BFUi45OTIuMDYvMDMvMjAyNi4uLlVTRC5IAQAAAN62AQACAAAABTI1MjYxAQgAAAAFAAAAATEBAAAACjIwMTcxNjQyNDQDAAAAAzE2MAIAAAADMzgwBAAAAAEwBwAAAAgzLzYvMjAyNggAAAAKMTIvMzEvMjAxNwkAAAABMJiWkP2cfN4I8OAiL6J83ggxQ0lRLk5ZU0U6SUJNLklRX0lNUEFJUl9PSUwu</t>
  </si>
  <si>
    <t>OTkyLjA2LzAzLzIwMjYuLi5VU0QuSAEAAADetgEAAwAAAAAAmJaQ/Zx83ggz3CEvonzeCDVDSVEuTllTRTpJQk0uSVFfR1dfSU5UQU5fQU1PUlQuOTkyLjA2LzAzLzIwMjYuLi5VU0QuSAEAAADetgEAAwAAAAAAmJaQ/Zx83giuViMvonzeCC9DSVEuTllTRTpJQk0uSVFfREFfU1VQUEwuOTkyLjA2LzAzLzIwMjYuLi5VU0QuSAEAAADetgEAAwAAAAAAmJaQ/Zx83gh3vB0vonzeCDRDSVEuTllTRTpJQk0uSVFfRVhQTE9SRV9EUklMTC45OTIuMDYvMDMvMjAyNi4uLlVTRC5IAQAAAN62AQADAAAAAACYlpD9nHzeCEBAJS+ifN4IMENJUS5OWVNFOklCTS5JUV9TR0FfU1VQUEwuOTkyLjA2LzAzLzIwMjYuLi5VU0QuSAEAAADetgEAAgAAAAUyMTEzNwEIAAAABQAAAAExAQAAAAoyMDE3MTY0MjQ0AwAAAAMxNjACAAAAAzEwMgQAAAABMAcAAAAIMy82LzIwMjYIAAAACjEyLzMxLzIwMTcJAAAAATCYlpD9nHzeCEZHHS+ifN4IKUNJUS5OWVNFOklCTS5JUV9HUC45OTIuMDYvMDMvMjAyNi4uLlVTRC5IAQAAAN62AQACAAAABTM2OTQzAQgAAAAFAAAAATEBAAAACjIwMTcxNjQyNDQDAAAAAzE2MAIAAAACMTAEAAAAATAHAAAACDMvNi8yMDI2CAAAAAoxMi8zMS8yMDE3CQAAAAEwmJaQ/Zx83ggcqhAvonzeCDJDSVEuTllTRTpJQk0uSVFfSU5TX0RJVl9FWFAuOTkyLjA2LzAzLzIwMjYuLi5VU0QuSAEAAADetgEAAwAA</t>
  </si>
  <si>
    <t>AAAAmJaQ/Zx83gjw4CIvonzeCCtDSVEuTllTRTpJQk0uSVFfQ09HUy45OTIuMDYvMDMvMjAyNi4uLlVTRC5IAQAAAN62AQACAAAABTQwOTg2AQgAAAAFAAAAATEBAAAACjIwMTcxNjQyNDQDAAAAAzE2MAIAAAACMzQEAAAAATAHAAAACDMvNi8yMDI2CAAAAAoxMi8zMS8yMDE3CQAAAAEwmJaQ/Zx83ggzFyIvonzeCDZDSVEuTllTRTpJQk0uSVFfT1RIRVJfUkVWX1NVUFBMLjk5Mi4wNi8wMy8yMDI2Li4uVVNELkgBAAAA3rYBAAMAAAAAAJiWkP2cfN4IxE8bL6J83ggyQ0lRLk5ZU0U6SUJNLklRX0lOVF9JTlZfSU5DLjk5Mi4wNi8wMy8yMDI2Li4uVVNELkgBAAAA3rYBAAMAAAAAAJiWkP2cfN4IrlYjL6J83ggyQ0lRLk5ZU0U6SUJNLklRX0ZJTl9ESVZfUkVWLjk5Mi4wNi8wMy8yMDI2Li4uVVNELkgBAAAA3rYBAAIAAAAEMTcxNQEIAAAABQAAAAExAQAAAAoyMDE3MTY0MjQ0AwAAAAMxNjACAAAAAjUyBAAAAAEwBwAAAAgzLzYvMjAyNggAAAAKMTIvMzEvMjAxNwkAAAABMJiWkP2cfN4IQEAlL6J83ggqQ0lRLk5ZU0U6SUJNLklRX1JFVi45OTIuMDYvMDMvMjAyNi4uLlVTRC5IAQAAAN62AQACAAAABTc3NDI0AQgAAAAFAAAAATEBAAAACjIwMTcxNjQyNDQDAAAAAzE2MAIAAAADMTEyBAAAAAEwBwAAAAgzLzYvMjAyNggAAAAKMTIvMzEvMjAxNwkAAAABMJiWkP2cfN4IREgPL6J83ggyQ0lRLk5ZU0U6SUJN</t>
  </si>
  <si>
    <t>LklRX0lOU19ESVZfUkVWLjk5Mi4wNi8wMy8yMDI2Li4uVVNELkgBAAAA3rYBAAMAAAAAAJiWkP2cfN4IPm4dL6J83gg2Q0lRLk5ZU0U6SUJNLklRX0dBSU5fQVNTRVRTX1JFVi45OTIuMDYvMDMvMjAyNi4uLlVTRC5IAQAAAN62AQADAAAAAACYlpD9nHzeCEQXJi+ifN4IMENJUS5OWVNFOklCTS5JUV9UT1RBTF9SRVYuOTkyLjA2LzAzLzIwMjYuLi5VU0QuSAEAAADetgEAAgAAAAU3OTEzOQEIAAAABQAAAAExAQAAAAoyMDE3MTY0MjQ0AwAAAAMxNjACAAAAAjI4BAAAAAEwBwAAAAgzLzYvMjAyNggAAAAKMTIvMzEvMjAxNwkAAAABMJiWkP2cfN4IYpcOL6J83ggyQ0lRLk5ZU0U6SUJNLklRX0ZJTl9ESVZfRVhQLjk5Mi4wNi8wMy8yMDI2Li4uVVNELkgBAAAA3rYBAAIAAAAEMTIxMAEIAAAABQAAAAExAQAAAAoyMDE3MTY0MjQ0AwAAAAMxNjACAAAAAjUxBAAAAAEwBwAAAAgzLzYvMjAyNggAAAAKMTIvMzEvMjAxNwkAAAABMJiWkP2cfN4IAgQbL6J83gg2Q0lRLk5ZU0U6SUJNLklRX0ZJTl9ESVZfSU5UX0VYUC45OTIuMDYvMDMvMjAyNi4uLlVTRC5IAQAAAN62AQADAAAAAACYlpD9nHzeCPILHC+ifN4INUNJUS5OWVNFOklCTS5JUV9QUk9WX0JBRF9ERUJUUy45OTIuMDYvMDMvMjAyNi4uLlVTRC5IAQAAAN62AQADAAAAAACYlpD9nHzeCEZHHS+ifN4IMkNJUS5OWVNFOklCTS5JUV9TVE9DS19CQVNFRC45</t>
  </si>
  <si>
    <t>OTIuMDYvMDMvMjAyNi4uLlVTRC5IAQAAAN62AQADAAAAAACYlpD9nHzeCHe9Iy+ifN4INENJUS5OWVNFOklCTS5JUV9QUkVfT1BFTl9DT1NULjk5Mi4wNi8wMy8yMDI2Li4uVVNELkgBAAAA3rYBAAMAAAAAAJiWkP2cfN4Igr4OL6J83ggtQ0lRLk5ZU0U6SUJNLklRX1JEX0VYUC45OTIuMDYvMDMvMjAyNi4uLlVTRC5IAQAAAN62AQACAAAABDU1OTABCAAAAAUAAAABMQEAAAAKMjAxNzE2NDI0NAMAAAADMTYwAgAAAAMxMDAEAAAAATAHAAAACDMvNi8yMDI2CAAAAAoxMi8zMS8yMDE3CQAAAAEwmJaQ/Zx83gh3vSMvonzeCDFDSVEuTllTRTpJQk0uSVFfT1RIRVJfT1BFUi45OTIuMDYvMDMvMjAyNi4uLlVTRC5IAQAAAN62AQACAAAABS0xNDY2AQgAAAAFAAAAATEBAAAACjIwMTcxNjQyNDQDAAAAAzE2MAIAAAADMjYwBAAAAAEwBwAAAAgzLzYvMjAyNggAAAAKMTIvMzEvMjAxNwkAAAABMJiWkP2cfN4I2tUSL6J83ggvQ0lRLk5ZU0U6SUJNLklRX09QRVJfSU5DLjk5Mi4wNi8wMy8yMDI2Li4uVVNELkgBAAAA3rYBAAIAAAAFMTE2ODIBCAAAAAUAAAABMQEAAAAKMjAxNzE2NDI0NAMAAAADMTYwAgAAAAIyMQQAAAABMAcAAAAIMy82LzIwMjYIAAAACjEyLzMxLzIwMTcJAAAAATCYlpD9nHzeCAIEGy+ifN4INENJUS5OWVNFOklCTS5JUV9DVVJSRU5DWV9HQUlOLjk5Mi4wNi8wMy8yMDI2Li4uVVNELkgBAAAA</t>
  </si>
  <si>
    <t>3rYBAAMAAAAAAJiWkP2cfN4IYpcOL6J83gg/Q0lRLk5ZU0U6SUJNLklRX09USEVSX05PTl9PUEVSX0VYUF9TVVBQTC45OTIuMDYvMDMvMjAyNi4uLlVTRC5IAQAAAN62AQACAAAAAzMzMwEIAAAABQAAAAExAQAAAAoyMDE3MTY0MjQ0AwAAAAMxNjACAAAAAjg1BAAAAAEwBwAAAAgzLzYvMjAyNggAAAAKMTIvMzEvMjAxNwkAAAABMJiWkP2cfN4IgpsgL6J83ggyQ0lRLk5ZU0U6SUJNLklRX1JFU1RSVUNUVVJFLjk5Mi4wNi8wMy8yMDI2Li4uVVNELkgBAAAA3rYBAAMAAAAAAJiWkP2cfN4Ia5UdL6J83ggtQ0lRLk5ZU0U6SUJNLklRX01FUkdFUi45OTIuMDYvMDMvMjAyNi4uLlVTRC5IAQAAAN62AQADAAAAAACYlpD9nHzeCEVSGi+ifN4INENJUS5OWVNFOklCTS5JUV9JTVBBSVJNRU5UX0dXLjk5Mi4wNi8wMy8yMDI2Li4uVVNELkgBAAAA3rYBAAMAAAAAAJiWkP2cfN4IdJYQL6J83ggxQ0lRLk5ZU0U6SUJNLklRX0lOU19TRVRUTEUuOTkyLjA2LzAzLzIwMjYuLi5VU0QuSAEAAADetgEAAwAAAAAAmJaQ/Zx83ggcqhAvonzeCDpDSVEuTllTRTpJQk0uSVFfT1RIRVJfVU5VU1VBTF9TVVBQTC45OTIuMDYvMDMvMjAyNi4uLlVTRC5IAQAAAN62AQADAAAAAACYlpD9nHzeCDPcIS+ifN4IKkNJUS5OWVNFOklCTS5JUV9FQlQuOTkyLjA2LzAzLzIwMjYuLi5VU0QuSAEAAADetgEAAgAAAAUxMTQwMAEIAAAABQAA</t>
  </si>
  <si>
    <t>AAExAQAAAAoyMDE3MTY0MjQ0AwAAAAMxNjACAAAAAzEzOQQAAAABMAcAAAAIMy82LzIwMjYIAAAACjEyLzMxLzIwMTcJAAAAATCYlpD9nHzeCAutGS+ifN4IMUNJUS5OWVNFOklCTS5JUV9OSV9DT01QQU5ZLjk5Mi4wNi8wMy8yMDI2Li4uVVNELkgBAAAA3rYBAAIAAAAENTc1MwEIAAAABQAAAAExAQAAAAoyMDE3MTY0MjQ0AwAAAAMxNjACAAAABTQxNTcxBAAAAAEwBwAAAAgzLzYvMjAyNggAAAAKMTIvMzEvMjAxNwkAAAABMJiWkP2cfN4Id70jL6J83ggpQ0lRLk5ZU0U6SUJNLklRX05JLjk5Mi4wNi8wMy8yMDI2Li4uVVNELkgBAAAA3rYBAAIAAAAENTc1MwEIAAAABQAAAAExAQAAAAoyMDE3MTY0MjQ0AwAAAAMxNjACAAAAAjE1BAAAAAEwBwAAAAgzLzYvMjAyNggAAAAKMTIvMzEvMjAxNwkAAAABMJiWkP2cfN4I4V4eL6J83gg0Q0lRLk5ZU0U6SUJNLklRX05JX0FWQUlMX0lOQ0wuOTkyLjA2LzAzLzIwMjYuLi5VU0QuSAEAAADetgEAAgAAAAQ1NzUzAQgAAAAFAAAAATEBAAAACjIwMTcxNjQyNDQDAAAAAzE2MAIAAAACMTYEAAAAATAHAAAACDMvNi8yMDI2CAAAAAoxMi8zMS8yMDE3CQAAAAEwmJaQ/Zx83ghVcA4vonzeCDVDSVEuTllTRTpJQk0uSVFfRElMVVRfRVBTX0VYQ0wuOTkyLjA2LzAzLzIwMjYuLi5VU0QuSAEAAADetgEAAgAAAAg2LjE0MDQ4MgEIAAAABQAAAAExAQAAAAoyMDE3MTY0MjQ0</t>
  </si>
  <si>
    <t>AwAAAAMxNjACAAAAAzE0MgQAAAABMAcAAAAIMy82LzIwMjYIAAAACjEyLzMxLzIwMTcJAAAAATCYlpD9nHzeCHe9Iy+ifN4IL0NJUS5OWVNFOklCTS5JUV9FUFNfTk9STS45OTIuMDYvMDMvMjAyNi4uLlVTRC5IAQAAAN62AQACAAAACDcuNjM4MDYxAQgAAAAFAAAAATEBAAAACjIwMTcxNjQyNDQDAAAAAzE2MAIAAAAENDM3OQQAAAABMAcAAAAIMy82LzIwMjYIAAAACjEyLzMxLzIwMTcJAAAAATCYlpD9nHzeCBu1JS+ifN4INUNJUS5OWVNFOklCTS5JUV9ESUxVVF9FUFNfTk9STS45OTIuMDYvMDMvMjAyNi4uLlVTRC5IAQAAAN62AQACAAAACDcuNjAwOTI3AQgAAAAFAAAAATEBAAAACjIwMTcxNjQyNDQDAAAAAzE2MAIAAAAENDM4MAQAAAABMAcAAAAIMy82LzIwMjYIAAAACjEyLzMxLzIwMTcJAAAAATCYlpD9nHzeCGuVHS+ifN4IS0NJUS5OWVNFOklCTS5JUV9ESVNUUklCVVRBQkxFX0NBU0hfUEVSX1NIQVJFX0RJTFVURUQuOTkyLjA2LzAzLzIwMjYuLi5VU0QuSAEAAADetgEAAwAAAAAAmJaQ/Zx83giaWxAvonzeCDBDSVEuTllTRTpJQk0uSVFfRElWX1NIQVJFLjk5Mi4wNi8wMy8yMDI2Li4uVVNELkgBAAAA3rYBAAIAAAADNS45AQgAAAAFAAAAATEBAAAACjIwMTcxNjQyNDQDAAAAAzE2MAIAAAAEMzA1OAQAAAABMAcAAAAIMy82LzIwMjYIAAAACjEyLzMxLzIwMTcJAAAAATCYlpD9nHzeCGw1JC+i</t>
  </si>
  <si>
    <t>fN4ILUNJUS5OWVNFOklCTS5JUV9FQklUREEuOTkyLjA2LzAzLzIwMjYuLi5VU0QuSAEAAADetgEAAgAAAAUxNjIyMwEIAAAABQAAAAExAQAAAAoyMDE3MTY0MjQ0AwAAAAMxNjACAAAABDQwNTEEAAAAATAHAAAACDMvNi8yMDI2CAAAAAoxMi8zMS8yMDE3CQAAAAEwmJaQ/Zx83gh9uhcvonzeCD1DSVEuTllTRTpJQk0uSVFfRUJJVERBX0VRX0lOQ19FWENMX1NCQy45OTIuMDYvMDMvMjAyNi4uLlVTRC5IAQAAAN62AQACAAAABTE2NzU3AQgAAAAFAAAAATEBAAAACjIwMTcxNjQyNDQDAAAAAzE2MAIAAAAFMjQxMzEEAAAAATAHAAAACDMvNi8yMDI2CAAAAAoxMi8zMS8yMDE3CQAAAAEwmJaQ/Zx83ggioCYvonzeCDxDSVEuTllTRTpJQk0uSVFfRUJJVERBX0xFQVNFX0FESlVTVEVELjk5Mi4wNi8wMy8yMDI2Li4uVVNELkgBAAAA3rYBAAIAAAAFMTYyMjMBCAAAAAUAAAABMQEAAAAKMjAxNzE2NDI0NAMAAAADMTYwAgAAAAU0ODk5MwQAAAABMAcAAAAIMy82LzIwMjYIAAAACjEyLzMxLzIwMTcJAAAAATCYlpD9nHzeCJpbEC+ifN4IPkNJUS5OWVNFOklCTS5JUV9MRUFTRV9BREpVU1RNRU5UX0VCSVREQS45OTIuMDYvMDMvMjAyNi4uLlVTRC5IAQAAAN62AQADAAAAAACYlpD9nHzeCHE2Hy+ifN4IM0NJUS5OWVNFOklCTS5JUV9FQklUQV9FUV9JTkMuOTkyLjA2LzAzLzIwMjYuLi5VU0QuSAEAAADetgEAAgAA</t>
  </si>
  <si>
    <t>AAUxMzIwMgEIAAAABQAAAAExAQAAAAoyMDE3MTY0MjQ0AwAAAAMxNjACAAAABTIxNjc2BAAAAAEwBwAAAAgzLzYvMjAyNggAAAAKMTIvMzEvMjAxNwkAAAABMJiWkP2cfN4Ig8IgL6J83gguQ0lRLk5ZU0U6SUJNLklRX0VCSVREQVIuOTkyLjA2LzAzLzIwMjYuLi5VU0QuSAEAAADetgEAAwAAAAAAmJaQ/Zx83gg+bh0vonzeCDVDSVEuTllTRTpJQk0uSVFfRUJJVERBUl9FUV9JTkMuOTkyLjA2LzAzLzIwMjYuLi5VU0QuSAEAAADetgEAAwAAAAAAmJaQ/Zx83gh+ehkvonzeCD5DSVEuTllTRTpJQk0uSVFfRUJJVERBUl9FUV9JTkNfRVhDTF9TQkMuOTkyLjA2LzAzLzIwMjYuLi5VU0QuSAEAAADetgEAAwAAAAAAmJaQ/Zx83ggs0iQvonzeCDNDSVEuTllTRTpJQk0uSVFfRUJJVERBX0NBUEVYLjk5Mi4wNi8wMy8yMDI2Li4uVVNELkgBAAAA3rYBAAIAAAAFMTI5OTQBCAAAAAUAAAABMQEAAAAKMjAxNzE2NDI0NAMAAAADMTYwAgAAAAUzNTM3OQQAAAABMAcAAAAIMy82LzIwMjYIAAAACjEyLzMxLzIwMTcJAAAAATCYlpD9nHzeCI03Hi+ifN4IQENJUS5OWVNFOklCTS5JUV9FQVJOSU5HX1BBUkVOVF9FWENMX0VYVFJBLjk5Mi4wNi8wMy8yMDI2Li4uVVNELkgBAAAA3rYBAAIAAAAENTc1OAEIAAAABQAAAAExAQAAAAoyMDE3MTY0MjQ0AwAAAAMxNjACAAAABTQxNTk2BAAAAAEwBwAAAAgzLzYvMjAyNggAAAAK</t>
  </si>
  <si>
    <t>MTIvMzEvMjAxNwkAAAABMJiWkP2cfN4IfnoZL6J83gg2Q0lRLk5ZU0U6SUJNLklRX0lOVEVSRVNUX0lOQ09NRS45OTIuMDYvMDMvMjAyNi4uLlVTRC5IAQAAAN62AQADAAAAAACYlpD9nHzeCFK/Hy+ifN4IPkNJUS5OWVNFOklCTS5JUV9FWENJU0VfVEFYRVNfRVhDTF9TQUxFUy45OTIuMDYvMDMvMjAyNi4uLlVTRC5IAQAAAN62AQADAAAAAACYlpD9nHzeCDPcIS+ifN4IPkNJUS5OWVNFOklCTS5JUV9FWENJU0VfVEFYRVNfSU5DTF9TQUxFUy45OTIuMDYvMDMvMjAyNi4uLlVTRC5IAQAAAN62AQADAAAAAACYlpD9nHzeCFK/Hy+ifN4IOkNJUS5OWVNFOklCTS5JUV9DVVJSX0RPTUVTVElDX1RBWEVTLjk5Mi4wNi8wMy8yMDI2Li4uVVNELkgBAAAA3rYBAAIAAAAEMjQ0MwEIAAAABQAAAAExAQAAAAoyMDE3MTY0MjQ0AwAAAAMxNjACAAAABDMwMjcEAAAAATAHAAAACDMvNi8yMDI2CAAAAAoxMi8zMS8yMDE3CQAAAAEwmJaQ/Zx83giFQRIvonzeCDlDSVEuTllTRTpJQk0uSVFfQ1VSUl9GT1JFSUdOX1RBWEVTLjk5Mi4wNi8wMy8yMDI2Li4uVVNELkgBAAAA3rYBAAIAAAAEMzg5MQEIAAAABQAAAAExAQAAAAoyMDE3MTY0MjQ0AwAAAAMxNjACAAAABDMwMzAEAAAAATAHAAAACDMvNi8yMDI2CAAAAAoxMi8zMS8yMDE3CQAAAAEwmJaQ/Zx83gipjCIvonzeCD5DSVEuTllTRTpJQk0uSVFfREVGRVJSRURfRE9N</t>
  </si>
  <si>
    <t>RVNUSUNfVEFYRVMuOTkyLjA2LzAzLzIwMjYuLi5VU0QuSAEAAADetgEAAgAAAAMxMDUBCAAAAAUAAAABMQEAAAAKMjAxNzE2NDI0NAMAAAADMTYwAgAAAAQzMDU0BAAAAAEwBwAAAAgzLzYvMjAyNggAAAAKMTIvMzEvMjAxNwkAAAABMJiWkP2cfN4I6nscL6J83gguQ0lRLk5ZU0U6SUJNLklRX05JX05PUk0uOTkyLjA2LzAzLzIwMjYuLi5VU0QuSAEAAADetgEAAgAAAAQ3MTI1AQgAAAAFAAAAATEBAAAACjIwMTcxNjQyNDQDAAAAAzE2MAIAAAAENDM3OAQAAAABMAcAAAAIMy82LzIwMjYIAAAACjEyLzMxLzIwMTcJAAAAATCYlpD9nHzeCNtAHC+ifN4IO0NJUS5OWVNFOklCTS5JUV9ERUZFUlJFRF9UQVhFU19UT1RBTC45OTIuMDYvMDMvMjAyNi4uLlVTRC5IAQAAAN62AQACAAAABC02OTIBCAAAAAUAAAABMQEAAAAKMjAxNzE2NDI0NAMAAAADMTYwAgAAAAUzNTM4NQQAAAABMAcAAAAIMy82LzIwMjYIAAAACjEyLzMxLzIwMTcJAAAAATCYlpD9nHzeCBitEi+ifN4IL0NJUS5OWVNFOklCTS5JUV9ESUxVVF9OSS45OTIuMDYvMDMvMjAyNi4uLlVTRC5IAQAAAN62AQACAAAABDU3NTYBCAAAAAUAAAABMQEAAAAKMjAxNzE2NDI0NAMAAAADMTYwAgAAAAQzNTIyBAAAAAEwBwAAAAgzLzYvMjAyNggAAAAKMTIvMzEvMjAxNwkAAAABMJiWkP2cfN4I5rkbL6J83ggyQ0lRLk5ZU0U6SUJNLklRX0lOVF9FWFBfTFRE</t>
  </si>
  <si>
    <t>Ljk5Mi4wNi8wMy8yMDI2Li4uVVNELkgBAAAA3rYBAAMAAAAAAJiWkP2cfN4INiUhL6J83gg5Q0lRLk5ZU0U6SUJNLklRX0RJU1RSSUJVVEFCTEVfQ0FTSC45OTIuMDYvMDMvMjAyNi4uLlVTRC5IAQAAAN62AQADAAAAAACYlpD9nHzeCMRPGy+ifN4IRkNJUS5OWVNFOklCTS5JUV9ESVNUUklCVVRBQkxFX0NBU0hfU1RBTkRBUkRJWkVELjk5Mi4wNi8wMy8yMDI2Li4uVVNELkgBAAAA3rYBAAMAAAAAAJiWkP2cfN4ISwgjL6J83ggyQ0lRLk5ZU0U6SUJNLklRX0FEVkVSVElTSU5HLjk5Mi4wNi8wMy8yMDI2Li4uVVNELkgBAAAA3rYBAAIAAAAEMTQ0NQEIAAAABQAAAAExAQAAAAoyMDE3MTY0MjQ0AwAAAAMxNjACAAAABDMwMTMEAAAAATAHAAAACDMvNi8yMDI2CAAAAAoxMi8zMS8yMDE3CQAAAAEwmJaQ/Zx83ggrtQkvonzeCDBDSVEuTllTRTpJQk0uSVFfTUFSS0VUSU5HLjk5Mi4wNi8wMy8yMDI2Li4uVVNELkgBAAAA3rYBAAMAAAAAAJiWkP2cfN4IhRUnL6J83ggwQ0lRLk5ZU0U6SUJNLklRX1JEX0VYUF9GTi45OTIuMDYvMDMvMjAyNi4uLlVTRC5IAQAAAN62AQACAAAABDU1OTABCAAAAAUAAAABMQEAAAAKMjAxNzE2NDI0NAMAAAADMTYwAgAAAAQzMTY4BAAAAAEwBwAAAAgzLzYvMjAyNggAAAAKMTIvMzEvMjAxNwkAAAABMJiWkP2cfN4IBw8aL6J83gg1Q0lRLk5ZU0U6SUJNLklRX05FVF9SRU5UQUxf</t>
  </si>
  <si>
    <t>RVhQLjk5Mi4wNi8wMy8yMDI2Li4uVVNELkgBAAAA3rYBAAMAAAAAAJiWkP2cfN4IiWAhL6J83gg1Q0lRLk5ZU0U6SUJNLklRX01JTklNVU1fUkVOVEFMLjk5Mi4wNi8wMy8yMDI2Li4uVVNELkgBAAAA3rYBAAMAAAAAAJiWkP2cfN4ISwgjL6J83ggzQ0lRLk5ZU0U6SUJNLklRX09USEVSX1JFTlRBTC45OTIuMDYvMDMvMjAyNi4uLlVTRC5IAQAAAN62AQADAAAAAACYlpD9nHzeCHt7Cy+ifN4IPkNJUS5OWVNFOklCTS5JUV9FWFBMT1JFX0RSSUxMX0VYUF9UT1RBTC45OTIuMDYvMDMvMjAyNi4uLlVTRC5IAQAAAN62AQADAAAAAACYlpD9nHzeCIw8FC+ifN4IP0NJUS5OWVNFOklCTS5JUV9JTVBVVF9PUEVSX0xFQVNFX0lOVF9FWFAuOTkyLjA2LzAzLzIwMjYuLi5VU0QuSAEAAADetgEAAwAAAAAAmJaQ/Zx83giADRAvonzeCDlDSVEuTllTRTpJQk0uSVFfUkVTVFJVQ1RVUkVfU1VQUExFLjk5Mi4wNi8wMy8yMDI2Li4uVVNELkgBAAAA3rYBAAMAAAAAAJiWkP2cfN4I4jAVL6J83gg9Q0lRLk5ZU0U6SUJNLklRX0FTU0VUX1dSSVRFRE9XTl9TVVBQTEUuOTkyLjA2LzAzLzIwMjYuLi5VU0QuSAEAAADetgEAAwAAAAAAmJaQ/Zx83ghh6iAvonzeCDhDSVEuTllTRTpJQk0uSVFfSU5TX1NFVFRMRV9TVVBQTEUuOTkyLjA2LzAzLzIwMjYuLi5VU0QuSAEAAADetgEAAwAAAAAAmJaQ/Zx83ggYrRIvonzeCDpDSVEu</t>
  </si>
  <si>
    <t>TllTRTpJQk0uSVFfTEVHQUxfU0VUVExFX1NVUFBMRS45OTIuMDYvMDMvMjAyNi4uLlVTRC5IAQAAAN62AQACAAAAAjkxAQgAAAAFAAAAATEBAAAACjIwMTcxNjQyNDQDAAAAAzE2MAIAAAAFMjQ0NTEEAAAAATAHAAAACDMvNi8yMDI2CAAAAAoxMi8zMS8yMDE3CQAAAAEwmJaQ/Zx83ggt+RwvonzeCDtDSVEuTllTRTpJQk0uSVFfT1RIRVJfVU5VU1VBTF9TVVBQTEUuOTkyLjA2LzAzLzIwMjYuLi5VU0QuSAEAAADetgEAAwAAAAAAmJaQ/Zx83gibtQovonzeCDtDSVEuTllTRTpJQk0uSVFfVE9UQUxfVU5VU1VBTF9TVVBQTEUuOTkyLjA2LzAzLzIwMjYuLi5VU0QuSAEAAADetgEAAgAAAAI5MQEIAAAABQAAAAExAQAAAAoyMDE3MTY0MjQ0AwAAAAMxNjACAAAABTMzMzkwBAAAAAEwBwAAAAgzLzYvMjAyNggAAAAKMTIvMzEvMjAxNwkAAAABMJiWkP2cfN4IqGkWL6J83gg7Q0lRLk5ZU0U6SUJNLklRX05FR0FUSVZFX0dXX0FNT1JUX0FULjk5Mi4wNi8wMy8yMDI2Li4uVVNELkgBAAAA3rYBAAMAAAAAAJiWkP2cfN4ILfkcL6J83gg3Q0lRLk5ZU0U6SUJNLklRX1NUT0NLX0JBU0VEX0NPR1MuOTkyLjA2LzAzLzIwMjYuLi5VU0QuSAEAAADetgEAAgAAAAI5MQEIAAAABQAAAAExAQAAAAoyMDE3MTY0MjQ0AwAAAAMxNjACAAAABTIyNjc0BAAAAAEwBwAAAAgzLzYvMjAyNggAAAAKMTIvMzEvMjAxNwkAAAABMJiW</t>
  </si>
  <si>
    <t>kP2cfN4Iek4ZL6J83ghAQ0lRLk5ZU0U6SUJNLklRX1NUT0NLX0JBU0VEX0VYUExPUkVfRFJJTEwuOTkyLjA2LzAzLzIwMjYuLi5VU0QuSAEAAADetgEAAwAAAAAAmJaQ/Zx83ghHZSYvonzeCDhDSVEuTllTRTpJQk0uSVFfU1RPQ0tfQkFTRURfT1RIRVIuOTkyLjA2LzAzLzIwMjYuLi5VU0QuSAEAAADetgEAAwAAAAAAmJaQ/Zx83giADRAvonzeCDVDSVEuTllTRTpJQk0uSVFfU1RPQ0tfQkFTRURfQVQuOTkyLjA2LzAzLzIwMjYuLi5VU0QuSAEAAADetgEAAwAAAAAAmJaQ/Zx83giWQxgvonzeCDtDSVEuTllTRTpJQk0uSVFfUkVTVFJfU1RPQ0tfQ09NUF9UQVguOTkyLjA2LzAzLzIwMjYuLi5VU0QuSAEAAADetgEAAwAAAAAAmJaQ/Zx83ggAqyQvonzeCDdDSVEuTllTRTpJQk0uSVFfUkVTVFJfU1RPQ0tfQ09NUC45OTIuMDYvMDMvMjAyNi4uLlVTRC5IAQAAAN62AQADAAAAAACYlpD9nHzeCOMDEi+ifN4IQENJUS5OWVNFOklCTS5JUV9TVE9DS19PUFRJT05TX0NPTVBfUFJFVEFYLjk5Mi4wNi8wMy8yMDI2Li4uVVNELkgBAAAA3rYBAAMAAAAAAJiWkP2cfN4IIJ4bL6J83gg9Q0lRLk5ZU0U6SUJNLklRX1NUT0NLX09QVElPTlNfQ09NUF9UQVguOTkyLjA2LzAzLzIwMjYuLi5VU0QuSAEAAADetgEAAwAAAAAAmJaQ/Zx83ggVjgkvonzeCDlDSVEuTllTRTpJQk0uSVFfU1RPQ0tfT1BUSU9OU19DT01QLjk5</t>
  </si>
  <si>
    <t>Mi4wNi8wMy8yMDI2Li4uVVNELkgBAAAA3rYBAAMAAAAAAJiWkP2cfN4IAKskL6J83gg7Q0lRLk5ZU0U6SUJNLklRX1NUT0NLX0JBU0VEX0NPTVBfVEFYLjk5Mi4wNi8wMy8yMDI2Li4uVVNELkgBAAAA3rYBAAIAAAAELTEzMQCYlpD9nHzeCHn4EC+ifN4IN0NJUS5OWVNFOklCTS5JUV9TVE9DS19CQVNFRF9DT01QLjk5Mi4wNi8wMy8yMDI2Li4uVVNELkgBAAAA3rYBAAIAAAADNDAzAJiWkP2cfN4I6fQZL6J83ggsQ0lRLk5ZU0U6SUJNLklRX05JX0NGLjk5Mi4wNi8wMy8yMDI2Li4uVVNELkgBAAAA3rYBAAIAAAAENTc1MwEIAAAABQAAAAExAQAAAAoyMDE3MTY0MjQ0AwAAAAMxNjACAAAABDIxNTAEAAAAATAHAAAACDMvNi8yMDI2CAAAAAoxMi8zMS8yMDE3CQAAAAEwmJaQ/Zx83gi2ARQvonzeCDJDSVEuTllTRTpJQk0uSVFfREFfU1VQUExfQ0YuOTkyLjA2LzAzLzIwMjYuLi5VU0QuSAEAAADetgEAAgAAAAQzMDIxAQgAAAAFAAAAATEBAAAACjIwMTcxNjQyNDQDAAAAAzE2MAIAAAAEMjE3MQQAAAABMAcAAAAIMy82LzIwMjYIAAAACjEyLzMxLzIwMTcJAAAAATCYlpD9nHzeCHGEHy+ifN4IOENJUS5OWVNFOklCTS5JUV9HV19JTlRBTl9BTU9SVF9DRi45OTIuMDYvMDMvMjAyNi4uLlVTRC5IAQAAAN62AQACAAAABDE1MjABCAAAAAUAAAABMQEAAAAKMjAxNzE2NDI0NAMAAAADMTYwAgAAAAQyMTgyBAAA</t>
  </si>
  <si>
    <t>AAEwBwAAAAgzLzYvMjAyNggAAAAKMTIvMzEvMjAxNwkAAAABMJiWkP2cfN4I4wMSL6J83ggsQ0lRLk5ZU0U6SUJNLklRX0RBX0NGLjk5Mi4wNi8wMy8yMDI2Li4uVVNELkgBAAAA3rYBAAIAAAAENDU0MQEIAAAABQAAAAExAQAAAAoyMDE3MTY0MjQ0AwAAAAMxNjACAAAABDIxNjAEAAAAATAHAAAACDMvNi8yMDI2CAAAAAoxMi8zMS8yMDE3CQAAAAEwmJaQ/Zx83ghuVAsvonzeCDtDSVEuTllTRTpJQk0uSVFfTUlOT1JJVFlfSU5URVJFU1RfQ0YuOTkyLjA2LzAzLzIwMjYuLi5VU0QuSAEAAADetgEAAwAAAAAAmJaQ/Zx83ggGZwkvonzeCDVDSVEuTllTRTpJQk0uSVFfR0FJTl9BU1NFVFNfQ0YuOTkyLjA2LzAzLzIwMjYuLi5VU0QuSAEAAADetgEAAgAAAAIxNAEIAAAABQAAAAExAQAAAAoyMDE3MTY0MjQ0AwAAAAMxNjACAAAABDIwMjYEAAAAATAHAAAACDMvNi8yMDI2CAAAAAoxMi8zMS8yMDE3CQAAAAEwmJaQ/Zx83ghxMRcvonzeCDVDSVEuTllTRTpJQk0uSVFfU1RPQ0tfQkFTRURfQ0YuOTkyLjA2LzAzLzIwMjYuLi5VU0QuSAEAAADetgEAAgAAAAM1MzQBCAAAAAUAAAABMQEAAAAKMjAxNzE2NDI0NAMAAAADMTYwAgAAAAQyMTI3BAAAAAEwBwAAAAgzLzYvMjAyNggAAAAKMTIvMzEvMjAxNwkAAAABMJiWkP2cfN4IitkRL6J83gg1Q0lRLk5ZU0U6SUJNLklRX0NSRURJVF9MT1NTX0NGLjk5Mi4wNi8w</t>
  </si>
  <si>
    <t>My8yMDI2Li4uVVNELkgBAAAA3rYBAAMAAAAAAJiWkP2cfN4ItgEUL6J83gg6Q0lRLk5ZU0U6SUJNLklRX1RBWF9CRU5FRklUX09QVElPTlMuOTkyLjA2LzAzLzIwMjYuLi5VU0QuSAEAAADetgEAAwAAAAAAmJaQ/Zx83ggmZiIvonzeCCxDSVEuTllTRTpJQk0uSVFfRE9fQ0YuOTkyLjA2LzAzLzIwMjYuLi5VU0QuSAEAAADetgEAAwAAAAAAmJaQ/Zx83giwkxovonzeCDVDSVEuTllTRTpJQk0uSVFfT1RIRVJfT1BFUl9BQ1QuOTkyLjA2LzAzLzIwMjYuLi5VU0QuSAEAAADetgEAAgAAAAQtOTMxAQgAAAAFAAAAATEBAAAACjIwMTcxNjQyNDQDAAAAAzE2MAIAAAAEMjA0NwQAAAABMAcAAAAIMy82LzIwMjYIAAAACjEyLzMxLzIwMTcJAAAAATCYlpD9nHzeCG5UCy+ifN4IPENJUS5OWVNFOklCTS5JUV9DSEFOR0VfVFJBRElOR19BU1NFVFMuOTkyLjA2LzAzLzIwMjYuLi5VU0QuSAEAAADetgEAAwAAAAAAmJaQ/Zx83ghkChcvonzeCDBDSVEuTllTRTpJQk0uSVFfQ0hBTkdFX0FSLjk5Mi4wNi8wMy8yMDI2Li4uVVNELkgBAAAA3rYBAAIAAAAEMTI5NwEIAAAABQAAAAExAQAAAAoyMDE3MTY0MjQ0AwAAAAMxNjACAAAABDIwMTgEAAAAATAHAAAACDMvNi8yMDI2CAAAAAoxMi8zMS8yMDE3CQAAAAEwmJaQ/Zx83ggGZwkvonzeCDdDSVEuTllTRTpJQk0uSVFfQ0hBTkdFX0lOVkVOVE9SWS45OTIuMDYvMDMvMjAy</t>
  </si>
  <si>
    <t>Ni4uLlVTRC5IAQAAAN62AQACAAAAAjE4AQgAAAAFAAAAATEBAAAACjIwMTcxNjQyNDQDAAAAAzE2MAIAAAAEMjA5OQQAAAABMAcAAAAIMy82LzIwMjYIAAAACjEyLzMxLzIwMTcJAAAAATCYlpD9nHzeCGTNFS+ifN4IOENJUS5OWVNFOklCTS5JUV9DSEFOR0VfVU5FQVJOX1JFVi45OTIuMDYvMDMvMjAyNi4uLlVTRC5IAQAAAN62AQADAAAAAACYlpD9nHzeCM/OFC+ifN4INUNJUS5OWVNFOklCTS5JUV9DSEFOR0VfSU5DX1RBWC45OTIuMDYvMDMvMjAyNi4uLlVTRC5IAQAAAN62AQADAAAAAACYlpD9nHzeCJLuJi+ifN4INUNJUS5OWVNFOklCTS5JUV9DSEFOR0VfREVGX1RBWC45OTIuMDYvMDMvMjAyNi4uLlVTRC5IAQAAAN62AQADAAAAAACYlpD9nHzeCJI+Ii+ifN4IQ0NJUS5OWVNFOklCTS5JUV9DSEFOR0VfT1RIRVJfTkVUX09QRVJfQVNTRVRTLjk5Mi4wNi8wMy8yMDI2Li4uVVNELkgBAAAA3rYBAAIAAAAENTQ1MQEIAAAABQAAAAExAQAAAAoyMDE3MTY0MjQ0AwAAAAMxNjACAAAABDIwNDUEAAAAATAHAAAACDMvNi8yMDI2CAAAAAoxMi8zMS8yMDE3CQAAAAEwmJaQ/Zx83ghh6iAvonzeCDBDSVEuTllTRTpJQk0uSVFfQ0FTSF9PUEVSLjk5Mi4wNi8wMy8yMDI2Li4uVVNELkgBAAAA3rYBAAIAAAAFMTY3MjQBCAAAAAUAAAABMQEAAAAKMjAxNzE2NDI0NAMAAAADMTYwAgAAAAQyMDA2BAAAAAEwBwAA</t>
  </si>
  <si>
    <t>AAgzLzYvMjAyNggAAAAKMTIvMzEvMjAxNwkAAAABMJiWkP2cfN4IitkRL6J83ggwQ0lRLk5ZU0U6SUJNLklRX0RJVkVTVF9DRi45OTIuMDYvMDMvMjAyNi4uLlVTRC5IAQAAAN62AQACAAAABC0yMDUBCAAAAAUAAAABMQEAAAAKMjAxNzE2NDI0NAMAAAADMTYwAgAAAAQyMDc3BAAAAAEwBwAAAAgzLzYvMjAyNggAAAAKMTIvMzEvMjAxNwkAAAABMJiWkP2cfN4IH70PL6J83gg6Q0lRLk5ZU0U6SUJNLklRX1NBTEVfUkVBTF9FU1RBVEVfQ0YuOTkyLjA2LzAzLzIwMjYuLi5VU0QuSAEAAADetgEAAwAAAAAAmJaQ/Zx83gilTCEvonzeCDRDSVEuTllTRTpJQk0uSVFfU0FMRV9JTlRBTl9DRi45OTIuMDYvMDMvMjAyNi4uLlVTRC5IAQAAAN62AQACAAAABC01NDQBCAAAAAUAAAABMQEAAAAKMjAxNzE2NDI0NAMAAAADMTYwAgAAAAQyMDI5BAAAAAEwBwAAAAgzLzYvMjAyNggAAAAKMTIvMzEvMjAxNwkAAAABMJiWkP2cfN4IH70PL6J83gg2Q0lRLk5ZU0U6SUJNLklRX0lOVkVTVF9MT0FOU19DRi45OTIuMDYvMDMvMjAyNi4uLlVTRC5IAQAAAN62AQACAAAABS0yMDI4AQgAAAAFAAAAATEBAAAACjIwMTcxNjQyNDQDAAAAAzE2MAIAAAAEMjAzMgQAAAABMAcAAAAIMy82LzIwMjYIAAAACjEyLzMxLzIwMTcJAAAAATCYlpD9nHzeCCIsCy+ifN4IMkNJUS5OWVNFOklCTS5JUV9DQVNIX0lOVkVTVC45OTIuMDYvMDMv</t>
  </si>
  <si>
    <t>MjAyNi4uLlVTRC5IAQAAAN62AQACAAAABS03MDgxAQgAAAAFAAAAATEBAAAACjIwMTcxNjQyNDQDAAAAAzE2MAIAAAAEMjAwNQQAAAABMAcAAAAIMy82LzIwMjYIAAAACjEyLzMxLzIwMTcJAAAAATCYlpD9nHzeCPp4Ci+ifN4INENJUS5OWVNFOklCTS5JUV9DT01NT05fSVNTVUVELjk5Mi4wNi8wMy8yMDI2Li4uVVNELkgBAAAA3rYBAAMAAAAAAJiWkP2cfN4IWaYVL6J83ggyQ0lRLk5ZU0U6SUJNLklRX1BSRUZfSVNTVUVELjk5Mi4wNi8wMy8yMDI2Li4uVVNELkgBAAAA3rYBAAMAAAAAAJiWkP2cfN4Iz84UL6J83gg0Q0lRLk5ZU0U6SUJNLklRX0NPTU1PTl9ESVZfQ0YuOTkyLjA2LzAzLzIwMjYuLi5VU0QuSAEAAADetgEAAgAAAAUtNTUwNgEIAAAABQAAAAExAQAAAAoyMDE3MTY0MjQ0AwAAAAMxNjACAAAABDIwNzQEAAAAATAHAAAACDMvNi8yMDI2CAAAAAoxMi8zMS8yMDE3CQAAAAEwmJaQ/Zx83ggo4BMvonzeCDFDSVEuTllTRTpJQk0uSVFfQ0FTSF9GSU5BTi45OTIuMDYvMDMvMjAyNi4uLlVTRC5IAQAAAN62AQACAAAABS02NDE4AQgAAAAFAAAAATEBAAAACjIwMTcxNjQyNDQDAAAAAzE2MAIAAAAEMjAwNAQAAAABMAcAAAAIMy82LzIwMjYIAAAACjEyLzMxLzIwMTcJAAAAATCYlpD9nHzeCE7/Ei+ifN4INUNJUS5OWVNFOklCTS5JUV9TUEVDSUFMX0RJVl9DRi45OTIuMDYvMDMvMjAyNi4uLlVT</t>
  </si>
  <si>
    <t>RC5IAQAAAN62AQADAAAAAACYlpD9nHzeCJSzEy+ifN4IMUNJUS5OWVNFOklCTS5JUV9ORVRfQ0hBTkdFLjk5Mi4wNi8wMy8yMDI2Li4uVVNELkgBAAAA3rYBAAIAAAAENDE2MQEIAAAABQAAAAExAQAAAAoyMDE3MTY0MjQ0AwAAAAMxNjACAAAABDIwOTMEAAAAATAHAAAACDMvNi8yMDI2CAAAAAoxMi8zMS8yMDE3CQAAAAEwmJaQ/Zx83gge+SMvonzeCEBDSVEuTllTRTpJQk0uSVFfR1dfSU5UQU5fQU1PUlRfUEFSVElBTF9DRi45OTIuMDYvMDMvMjAyNi4uLlVTRC5IAQAAAN62AQADAAAAAACYlpD9nHzeCB+9Dy+ifN4IMUNJUS5OWVNFOklCTS5JUV9ERVBSRV9TVVBQLjk5Mi4wNi8wMy8yMDI2Li4uVVNELkgBAAAA3rYBAAMAAAAAAJiWkP2cfN4IAKskL6J83ghEQ0lRLk5ZU0U6SUJNLklRX0RFUFJFQ0lBVElPTl9SRU5UQUxfQVNTRVRTX0NGLjk5Mi4wNi8wMy8yMDI2Li4uVVNELkgBAAAA3rYBAAMAAAAAAJiWkP2cfN4IaagRL6J83gguQ0lRLk5ZU0U6SUJNLklRX0RFUF9SVUEuOTkyLjA2LzAzLzIwMjYuLi5VU0QuSAEAAADetgEAAwAAAAAAmJaQ/Zx83giJYCEvonzeCENDSVEuTllTRTpJQk0uSVFfREFfU1VQUExfQ0ZfRVhDTF9PUEVSX0xFQVNFUy45OTIuMDYvMDMvMjAyNi4uLlVTRC5IAQAAAN62AQACAAAABDMwMjEBCAAAAAUAAAABMQEAAAAKMjAxNzE2NDI0NAMAAAADMTYwAgAAAAU0ODk4MwQA</t>
  </si>
  <si>
    <t>AAABMAcAAAAIMy82LzIwMjYIAAAACjEyLzMxLzIwMTcJAAAAATCYlpD9nHzeCJSzEy+ifN4IP0NJUS5OWVNFOklCTS5JUV9BTU9SVF9TT0ZUV0FSRV9BU1NFVFNfQ0YuOTkyLjA2LzAzLzIwMjYuLi5VU0QuSAEAAADetgEAAwAAAAAAmJaQ/Zx83ggg4xYvonzeCEJDSVEuTllTRTpJQk0uSVFfU0FMRV9QUk9DRUVEU19SRU5UQUxfQVNTRVRTLjk5Mi4wNi8wMy8yMDI2Li4uVVNELkgBAAAA3rYBAAMAAAAAAJiWkP2cfN4IGAULL6J83gg0Q0lRLk5ZU0U6SUJNLklRX0NBU0hfSU5URVJFU1QuOTkyLjA2LzAzLzIwMjYuLi5VU0QuSAEAAADetgEAAgAAAAQxMjA4AQgAAAAFAAAAATEBAAAACjIwMTcxNjQyNDQDAAAAAzE2MAIAAAAEMzAyOAQAAAABMAcAAAAIMy82LzIwMjYIAAAACjEyLzMxLzIwMTcJAAAAATCYlpD9nHzeCDYlIS+ifN4IOENJUS5OWVNFOklCTS5JUV9DQVNIX0lOVEVSRVNUX05FVC45OTIuMDYvMDMvMjAyNi4uLlVTRC5IAQAAAN62AQADAAAAAACYlpD9nHzeCGmoES+ifN4IOUNJUS5OWVNFOklCTS5JUV9DQVNIX0lOVEVSRVNUX09QRVIuOTkyLjA2LzAzLzIwMjYuLi5VU0QuSAEAAADetgEAAwAAAAAAmJaQ/Zx83ghO/xIvonzeCDZDSVEuTllTRTpJQk0uSVFfQ0FTSF9UQVhFU19PUEVSLjk5Mi4wNi8wMy8yMDI2Li4uVVNELkgBAAAA3rYBAAMAAAAAAOi9kP2cfN4IIOMWL6J83gg4Q0lRLk5Z</t>
  </si>
  <si>
    <t>U0U6SUJNLklRX0NBU0hfVEFYRVNfSU5WRVNULjk5Mi4wNi8wMy8yMDI2Li4uVVNELkgBAAAA3rYBAAMAAAAAAOi9kP2cfN4IGAULL6J83gg3Q0lRLk5ZU0U6SUJNLklRX0NBU0hfVEFYRVNfRklOQU4uOTkyLjA2LzAzLzIwMjYuLi5VU0QuSAEAAADetgEAAwAAAAAA6L2Q/Zx83gjhXh4vonzeCDtDSVEuTllTRTpJQk0uSVFfQ0hBTkdFX0RFRl9UQVhfVE9UQUwuOTkyLjA2LzAzLzIwMjYuLi5VU0QuSAEAAADetgEAAgAAAAQtOTMxAQgAAAAFAAAAATEBAAAACjIwMTcxNjQyNDQDAAAAAzE2MAIAAAAFMzA5MjQEAAAAATAHAAAACDMvNi8yMDI2CAAAAAoxMi8zMS8yMDE3CQAAAAEw6L2Q/Zx83ghO/xIvonzeCDJDSVEuTllTRTpJQk0uSVFfTEVWRVJFRF9GQ0YuOTkyLjA2LzAzLzIwMjYuLi5VU0QuSAEAAADetgEAAgAAAAg4MDQxLjg3NQEIAAAABQAAAAExAQAAAAoyMDE3MTY0MjQ0AwAAAAMxNjACAAAABDQ0MjIEAAAAATAHAAAACDMvNi8yMDI2CAAAAAoxMi8zMS8yMDE3CQAAAAEw6L2Q/Zx83gh99BUvonzeCC9DSVEuTllTRTpJQk0uSVFfQ0ZfU0hBUkUuOTkyLjA2LzAzLzIwMjYuLi5VU0QuSAEAAADetgEAAgAAAAkxMy44ODM1ODQBCAAAAAUAAAABMQEAAAAKMjAxNzE2NDI0NAMAAAADMTYwAgAAAAU0MzkyMwQAAAABMAcAAAAIMy82LzIwMjYIAAAACjEyLzMxLzIwMTcJAAAAATDovZD9nHzeCB75Iy+i</t>
  </si>
  <si>
    <t>fN4IM0NJUS5OWVNFOklCTS5JUV9ET19JTlZFU1RfQ0YuOTkyLjA2LzAzLzIwMjYuLi5VU0QuSAEAAADetgEAAwAAAAAA6L2Q/Zx83giiyxYvonzeCDRDSVEuTllTRTpJQk0uSVFfRE9fRklOQU5DRV9DRi45OTIuMDYvMDMvMjAyNi4uLlVTRC5IAQAAAN62AQADAAAAAADovZD9nHzeCBgFCy+ifN4IP0NJUS5OWVNFOklCTS5JUV9PUEVSQVRJTkdfTEVBU0VfUEFZTUVOVFMuOTkyLjA2LzAzLzIwMjYuLi5VU0QuSAEAAADetgEAAwAAAAAA6L2Q/Zx83giZyhkvonzeCEJDSVEuTllTRTpJQk0uSVFfT1BFUkFUSU5HX0xFQVNFX0xJQUJJTElUSUVTLjk5Mi4wNi8wMy8yMDI2Li4uVVNELkgBAAAA3rYBAAMAAAAAAOi9kP2cfN4IpG0RL6J83ghIQ0lRLk5ZU0U6SUJNLklRX0xPTkdfVEVSTV9ERUJUX1JFUEFJRF9FWENMX0xFQVNFUy45OTIuMDYvMDMvMjAyNi4uLlVTRC5IAQAAAN62AQACAAAABS02ODE2AQgAAAAFAAAAATEBAAAACjIwMTcxNjQyNDQDAAAAAzE2MAIAAAAFNDg5ODQEAAAAATAHAAAACDMvNi8yMDI2CAAAAAoxMi8zMS8yMDE3CQAAAAEw6L2Q/Zx83gjTfxQvonzeCDBDSVEuTllTRTpJQk0uSVFfU1RfSU5WRVNULjk5Mi4wNi8wMy8yMDI2Li4uVVNELkgBAAAA3rYBAAIAAAADNjA4AQgAAAAFAAAAATEBAAAACjIwMTcxNjQyNDQDAAAAAzE2MAIAAAAEMTA2OQQAAAABMAcAAAAIMy82LzIwMjYIAAAA</t>
  </si>
  <si>
    <t>CjEyLzMxLzIwMTcJAAAAATDovZD9nHzeCK5WIy+ifN4INUNJUS5OWVNFOklCTS5JUV9UUkFESU5HX0FTU0VUUy45OTIuMDYvMDMvMjAyNi4uLlVTRC5IAQAAAN62AQACAAAAATIBCAAAAAUAAAABMQEAAAAKMjAxNzE2NDI0NAMAAAADMTYwAgAAAAQxMjQ0BAAAAAEwBwAAAAgzLzYvMjAyNggAAAAKMTIvMzEvMjAxNwkAAAABMOi9kP2cfN4IZ9EQL6J83ggpQ0lRLk5ZU0U6SUJNLklRX0FSLjk5Mi4wNi8wMy8yMDI2Li4uVVNELkgBAAAA3rYBAAIAAAAEOTM5OQEIAAAABQAAAAExAQAAAAoyMDE3MTY0MjQ0AwAAAAMxNjACAAAABDEwMjEEAAAAATAHAAAACDMvNi8yMDI2CAAAAAoxMi8zMS8yMDE3CQAAAAEw6L2Q/Zx83gh99BUvonzeCDNDSVEuTllTRTpJQk0uSVFfVE9UQUxfUkVDRUlWLjk5Mi4wNi8wMy8yMDI2Li4uVVNELkgBAAAA3rYBAAIAAAAFMTAzODABCAAAAAUAAAABMQEAAAAKMjAxNzE2NDI0NAMAAAADMTYwAgAAAAQxMDAxBAAAAAEwBwAAAAgzLzYvMjAyNggAAAAKMTIvMzEvMjAxNwkAAAABMOi9kP2cfN4ISn8VL6J83ggyQ0lRLk5ZU0U6SUJNLklRX1BSRVBBSURfRVhQLjk5Mi4wNi8wMy8yMDI2Li4uVVNELkgBAAAA3rYBAAIAAAAEMTIwMwEIAAAABQAAAAExAQAAAAoyMDE3MTY0MjQ0AwAAAAMxNjACAAAABDEyMTIEAAAAATAHAAAACDMvNi8yMDI2CAAAAAoxMi8zMS8yMDE3CQAAAAEw6L2Q</t>
  </si>
  <si>
    <t>/Zx83ghHZSYvonzeCDxDSVEuTllTRTpJQk0uSVFfRklOX0RJVl9MT0FOU19DVVJSRU5ULjk5Mi4wNi8wMy8yMDI2Li4uVVNELkgBAAAA3rYBAAIAAAAFMjE3MjEBCAAAAAUAAAABMQEAAAAKMjAxNzE2NDI0NAMAAAADMTYwAgAAAAQxMDMyBAAAAAEwBwAAAAgzLzYvMjAyNggAAAAKMTIvMzEvMjAxNwkAAAABMOi9kP2cfN4IpG0RL6J83gg1Q0lRLk5ZU0U6SUJNLklRX0xPQU5TX0ZPUl9TQUxFLjk5Mi4wNi8wMy8yMDI2Li4uVVNELkgBAAAA3rYBAAMAAAAAAOi9kP2cfN4ISn8VL6J83gg9Q0lRLk5ZU0U6SUJNLklRX0RFRl9UQVhfQVNTRVRTX0NVUlJFTlQuOTkyLjA2LzAzLzIwMjYuLi5VU0QuSAEAAADetgEAAwAAAAAA6L2Q/Zx83ggJPgovonzeCDZDSVEuTllTRTpJQk0uSVFfUkVTVFJJQ1RFRF9DQVNILjk5Mi4wNi8wMy8yMDI2Li4uVVNELkgBAAAA3rYBAAIAAAADMjYyAQgAAAAFAAAAATEBAAAACjIwMTcxNjQyNDQDAAAAAzE2MAIAAAAEMTEwNAQAAAABMAcAAAAIMy82LzIwMjYIAAAACjEyLzMxLzIwMTcJAAAAATDovZD9nHzeCOFeHi+ifN4INUNJUS5OWVNFOklCTS5JUV9PVEhFUl9DQV9TVVBQTC45OTIuMDYvMDMvMjAyNi4uLlVTRC5IAQAAAN62AQACAAAABDIwMDQBCAAAAAUAAAABMQEAAAAKMjAxNzE2NDI0NAMAAAADMTYwAgAAAAQxMDU1BAAAAAEwBwAAAAgzLzYvMjAyNggAAAAKMTIvMzEv</t>
  </si>
  <si>
    <t>MjAxNwkAAAABMOi9kP2cfN4IZ9EQL6J83ggwQ0lRLk5ZU0U6SUJNLklRX0xUX0lOVkVTVC45OTIuMDYvMDMvMjAyNi4uLlVTRC5IAQAAAN62AQACAAAAAzU4MQEIAAAABQAAAAExAQAAAAoyMDE3MTY0MjQ0AwAAAAMxNjACAAAABDEwNTQEAAAAATAHAAAACDMvNi8yMDI2CAAAAAoxMi8zMS8yMDE3CQAAAAEw6L2Q/Zx83giX4RcvonzeCClDSVEuTllTRTpJQk0uSVFfR1cuOTkyLjA2LzAzLzIwMjYuLi5VU0QuSAEAAADetgEAAgAAAAUzNjc4OAEIAAAABQAAAAExAQAAAAoyMDE3MTY0MjQ0AwAAAAMxNjACAAAABDExNzEEAAAAATAHAAAACDMvNi8yMDI2CAAAAAoxMi8zMS8yMDE3CQAAAAEw6L2Q/Zx83giCvg4vonzeCDdDSVEuTllTRTpJQk0uSVFfRklOX0RJVl9MT0FOU19MVC45OTIuMDYvMDMvMjAyNi4uLlVTRC5IAQAAAN62AQACAAAABDk1NTABCAAAAAUAAAABMQEAAAAKMjAxNzE2NDI0NAMAAAADMTYwAgAAAAQxMDMzBAAAAAEwBwAAAAgzLzYvMjAyNggAAAAKMTIvMzEvMjAxNwkAAAABMOi9kP2cfN4IYKQWL6J83gg4Q0lRLk5ZU0U6SUJNLklRX0ZJTl9ESVZfQVNTRVRTX0xULjk5Mi4wNi8wMy8yMDI2Li4uVVNELkgBAAAA3rYBAAMAAAAAAOi9kP2cfN4IpG0RL6J83gg4Q0lRLk5ZU0U6SUJNLklRX0RFRl9UQVhfQVNTRVRTX0xULjk5Mi4wNi8wMy8yMDI2Li4uVVNELkgBAAAA3rYBAAIAAAAENDg2</t>
  </si>
  <si>
    <t>MgEIAAAABQAAAAExAQAAAAoyMDE3MTY0MjQ0AwAAAAMxNjACAAAABDEwMjYEAAAAATAHAAAACDMvNi8yMDI2CAAAAAoxMi8zMS8yMDE3CQAAAAEw6L2Q/Zx83gjsPBMvonzeCDZDSVEuTllTRTpJQk0uSVFfT1RIRVJfTFRfQVNTRVRTLjk5Mi4wNi8wMy8yMDI2Li4uVVNELkgBAAAA3rYBAAIAAAAENjg0NgEIAAAABQAAAAExAQAAAAoyMDE3MTY0MjQ0AwAAAAMxNjACAAAABDEwNjAEAAAAATAHAAAACDMvNi8yMDI2CAAAAAoxMi8zMS8yMDE3CQAAAAEw6L2Q/Zx83ghiwBgvonzeCDNDSVEuTllTRTpJQk0uSVFfVE9UQUxfQVNTRVRTLjk5Mi4wNi8wMy8yMDI2Li4uVVNELkgBAAAA3rYBAAIAAAAGMTI1MzU2AQgAAAAFAAAAATEBAAAACjIwMTcxNjQyNDQDAAAAAzE2MAIAAAAEMTAwNwQAAAABMAcAAAAIMy82LzIwMjYIAAAACjEyLzMxLzIwMTcJAAAAATDovZD9nHzeCDiMEy+ifN4IKUNJUS5OWVNFOklCTS5JUV9BRS45OTIuMDYvMDMvMjAyNi4uLlVTRC5IAQAAAN62AQACAAAABDc0NzQBCAAAAAUAAAABMQEAAAAKMjAxNzE2NDI0NAMAAAADMTYwAgAAAAQxMDE2BAAAAAEwBwAAAAgzLzYvMjAyNggAAAAKMTIvMzEvMjAxNwkAAAABMOi9kP2cfN4Ikj4iL6J83gg6Q0lRLk5ZU0U6SUJNLklRX0NVUlJFTlRfUE9SVF9MRUFTRVMuOTkyLjA2LzAzLzIwMjYuLi5VU0QuSAEAAADetgEAAwAAAAAA6L2Q/Zx83gi8</t>
  </si>
  <si>
    <t>3QovonzeCDpDSVEuTllTRTpJQk0uSVFfSU5DX1RBWF9QQVlfQ1VSUkVOVC45OTIuMDYvMDMvMjAyNi4uLlVTRC5IAQAAAN62AQACAAAABDQyMTkBCAAAAAUAAAABMQEAAAAKMjAxNzE2NDI0NAMAAAADMTYwAgAAAAQxMDk0BAAAAAEwBwAAAAgzLzYvMjAyNggAAAAKMTIvMzEvMjAxNwkAAAABMOi9kP2cfN4IffQVL6J83gguQ0lRLk5ZU0U6SUJNLklRX0xUX0RFQlQuOTkyLjA2LzAzLzIwMjYuLi5VU0QuSAEAAADetgEAAgAAAAUzOTg3MQEIAAAABQAAAAExAQAAAAoyMDE3MTY0MjQ0AwAAAAMxNjACAAAABDEwNDkEAAAAATAHAAAACDMvNi8yMDI2CAAAAAoxMi8zMS8yMDE3CQAAAAEw6L2Q/Zx83ghESA8vonzeCDJDSVEuTllTRTpJQk0uSVFfUFJFRl9FUVVJVFkuOTkyLjA2LzAzLzIwMjYuLi5VU0QuSAEAAADetgEAAwAAAAAA6L2Q/Zx83gge+SMvonzeCClDSVEuTllTRTpJQk0uSVFfUkUuOTkyLjA2LzAzLzIwMjYuLi5VU0QuSAEAAADetgEAAgAAAAYxNTMxMjYBCAAAAAUAAAABMQEAAAAKMjAxNzE2NDI0NAMAAAADMTYwAgAAAAQxMjIyBAAAAAEwBwAAAAgzLzYvMjAyNggAAAAKMTIvMzEvMjAxNwkAAAABMOi9kP2cfN4IRQMKL6J83gg0Q0lRLk5ZU0U6SUJNLklRX1JVQV9BQ0NVTV9ERVAuOTkyLjA2LzAzLzIwMjYuLi5VU0QuSAEAAADetgEAAwAAAAAA6L2Q/Zx83ghamRgvonzeCEBDSVEuTllTRTpJ</t>
  </si>
  <si>
    <t>Qk0uSVFfUlVBX09QRVJBVElOR19MRUFTRV9HUk9TUy45OTIuMDYvMDMvMjAyNi4uLlVTRC5IAQAAAN62AQADAAAAAADovZD9nHzeCERzGC+ifN4IPUNJUS5OWVNFOklCTS5JUV9GSU5BTkNFX0xFQVNFU19DVVJSRU5ULjk5Mi4wNi8wMy8yMDI2Li4uVVNELkgBAAAA3rYBAAMAAAAAAOi9kP2cfN4IUqocL6J83ghCQ0lRLk5ZU0U6SUJNLklRX1RPVEFMX0RFQlRfRVhDTF9PUEVSX0xFQVNFUy45OTIuMDYvMDMvMjAyNi4uLlVTRC5IAQAAAN62AQACAAAABTQ2ODU4AQgAAAAFAAAAATEBAAAACjIwMTcxNjQyNDQDAAAAAzE2MAIAAAAFNDg5ODIEAAAAATAHAAAACDMvNi8yMDI2CAAAAAoxMi8zMS8yMDE3CQAAAAEw6L2Q/Zx83gg4jBMvonzeCC9DSVEuTllTRTpJQk0uSVFfQlZfU0hBUkUuOTkyLjA2LzAzLzIwMjYuLi5VU0QuSAEAAADetgEAAgAAAAgxOS4wNzg3MgEIAAAABQAAAAExAQAAAAoyMDE3MTY0MjQ0AwAAAAMxNjACAAAABDQwMjAEAAAAATAHAAAACDMvNi8yMDI2CAAAAAoxMi8zMS8yMDE3CQAAAAEw6L2Q/Zx83giMPBQvonzeCD5DSVEuTllTRTpJQk0uSVFfT1RIRVJfRklOQU5DRV9BQ1RfU1VQUEwuOTkzLjA2LzAzLzIwMjYuLi5VU0QuSAEAAADetgEAAgAAAAMxMTIBCAAAAAUAAAABMQEAAAAKMjA4MTUwNTQwMQMAAAADMTYwAgAAAAQyMDUwBAAAAAEwBwAAAAgzLzYvMjAyNggAAAAKMTIvMzEv</t>
  </si>
  <si>
    <t>MjAxOAkAAAABMIgnof2cfN4IYl0fL6J83gg1Q0lRLk5ZU0U6SUJNLklRX0xUX0RFQlRfUkVQQUlELjk5My4wNi8wMy8yMDI2Li4uVVNELkgBAAAA3rYBAAIAAAAFLTg1MzMBCAAAAAUAAAABMQEAAAAKMjA4MTUwNTQwMQMAAAADMTYwAgAAAAQyMDM2BAAAAAEwBwAAAAgzLzYvMjAyNggAAAAKMTIvMzEvMjAxOAkAAAABMIgnof2cfN4IWaYVL6J83gg4Q0lRLk5ZU0U6SUJNLklRX1RPVEFMX0RFQlRfSVNTVUVELjk5My4wNi8wMy8yMDI2Li4uVVNELkgBAAAA3rYBAAIAAAAEODIzMgEIAAAABQAAAAExAQAAAAoyMDgxNTA1NDAxAwAAAAMxNjACAAAABDIxNjEEAAAAATAHAAAACDMvNi8yMDI2CAAAAAoxMi8zMS8yMDE4CQAAAAEwiCeh/Zx83ghkChcvonzeCD1DSVEuTllTRTpJQk0uSVFfT1RIRVJfSU5WRVNUX0FDVF9TVVBQTC45OTMuMDYvMDMvMjAyNi4uLlVTRC5IAQAAAN62AQACAAAAAi0xAQgAAAAFAAAAATEBAAAACjIwODE1MDU0MDEDAAAAAzE2MAIAAAAEMjA1MQQAAAABMAcAAAAIMy82LzIwMjYIAAAACjEyLzMxLzIwMTgJAAAAATCIJ6H9nHzeCGQKFy+ifN4INkNJUS5OWVNFOklCTS5JUV9DQVNIX0FDUVVJUkVfQ0YuOTkzLjA2LzAzLzIwMjYuLi5VU0QuSAEAAADetgEAAgAAAAQtMTM5AQgAAAAFAAAAATEBAAAACjIwODE1MDU0MDEDAAAAAzE2MAIAAAAEMjA1NwQAAAABMAcAAAAIMy82LzIwMjYI</t>
  </si>
  <si>
    <t>AAAACjEyLzMxLzIwMTgJAAAAATCIJ6H9nHzeCACrJC+ifN4IMkNJUS5OWVNFOklCTS5JUV9TQUxFX1BQRV9DRi45OTMuMDYvMDMvMjAyNi4uLlVTRC5IAQAAAN62AQACAAAAAzI0OAEIAAAABQAAAAExAQAAAAoyMDgxNTA1NDAxAwAAAAMxNjACAAAABDIwNDIEAAAAATAHAAAACDMvNi8yMDI2CAAAAAoxMi8zMS8yMDE4CQAAAAEwiCeh/Zx83gh15g8vonzeCDRDSVEuTllTRTpJQk0uSVFfSU5DX0VRVUlUWV9DRi45OTMuMDYvMDMvMjAyNi4uLlVTRC5IAQAAAN62AQADAAAAAACIJ6H9nHzeCHpOGS+ifN4IOUNJUS5OWVNFOklCTS5JUV9BU1NFVF9XUklURURPV05fQ0YuOTkzLjA2LzAzLzIwMjYuLi5VU0QuSAEAAADetgEAAwAAAAAAiCeh/Zx83gi0CRUvonzeCDFDSVEuTllTRTpJQk0uSVFfT0lMX0lNUEFJUi45OTMuMDYvMDMvMjAyNi4uLlVTRC5IAQAAAN62AQADAAAAAACIJ6H9nHzeCJZDGC+ifN4IPkNJUS5OWVNFOklCTS5JUV9TVE9DS19CQVNFRF9DT01QX1BSRVRBWC45OTMuMDYvMDMvMjAyNi4uLlVTRC5IAQAAAN62AQACAAAAAzUxMACIJ6H9nHzeCCZmIi+ifN4IPkNJUS5OWVNFOklCTS5JUV9SRVNUUl9TVE9DS19DT01QX1BSRVRBWC45OTMuMDYvMDMvMjAyNi4uLlVTRC5IAQAAAN62AQADAAAAAACIJ6H9nHzeCLYBFC+ifN4INkNJUS5OWVNFOklCTS5JUV9TVE9DS19CQVNFRF9TR0EuOTkzLjA2</t>
  </si>
  <si>
    <t>LzAzLzIwMjYuLi5VU0QuSAEAAADetgEAAgAAAAMzNjEBCAAAAAUAAAABMQEAAAAKMjA4MTUwNTQwMQMAAAADMTYwAgAAAAUyMjY3OQQAAAABMAcAAAAIMy82LzIwMjYIAAAACjEyLzMxLzIwMTgJAAAAATCIJ6H9nHzeCJnnGC+ifN4INUNJUS5OWVNFOklCTS5JUV9TVE9DS19CQVNFRF9TTS45OTMuMDYvMDMvMjAyNi4uLlVTRC5IAQAAAN62AQADAAAAAACIJ6H9nHzeCKhpFi+ifN4INUNJUS5OWVNFOklCTS5JUV9TVE9DS19CQVNFRF9SRC45OTMuMDYvMDMvMjAyNi4uLlVTRC5IAQAAAN62AQACAAAAAjY3AQgAAAAFAAAAATEBAAAACjIwODE1MDU0MDEDAAAAAzE2MAIAAAAFMjI2NzgEAAAAATAHAAAACDMvNi8yMDI2CAAAAAoxMi8zMS8yMDE4CQAAAAEwiCeh/Zx83gibtQovonzeCDdDSVEuTllTRTpJQk0uSVFfR0FJTl9CQVJHQUlOX0FDUS45OTMuMDYvMDMvMjAyNi4uLlVTRC5IAQAAAN62AQADAAAAAACIJ6H9nHzeCOIwFS+ifN4IO0NJUS5OWVNFOklCTS5JUV9JTVBBSVJNRU5UX0dXX1NVUFBMRS45OTMuMDYvMDMvMjAyNi4uLlVTRC5IAQAAAN62AQADAAAAAACIJ6H9nHzeCIANEC+ifN4INENJUS5OWVNFOklCTS5JUV9NRVJHRVJfU1VQUExFLjk5My4wNi8wMy8yMDI2Li4uVVNELkgBAAAA3rYBAAIAAAADLTE2AQgAAAAFAAAAATEBAAAACjIwODE1MDU0MDEDAAAAAzE2MAIAAAAFMjQ0NTUEAAAAATAH</t>
  </si>
  <si>
    <t>AAAACDMvNi8yMDI2CAAAAAoxMi8zMS8yMDE4CQAAAAEwiCeh/Zx83giZ5xgvonzeCDxDSVEuTllTRTpJQk0uSVFfSU1QVVRfT1BFUl9MRUFTRV9ERVBSLjk5My4wNi8wMy8yMDI2Li4uVVNELkgBAAAA3rYBAAMAAAAAAIgnof2cfN4IhVgXL6J83ggzQ0lRLk5ZU0U6SUJNLklRX01BSU5UX1JFUEFJUi45OTMuMDYvMDMvMjAyNi4uLlVTRC5IAQAAAN62AQADAAAAAACIJ6H9nHzeCA2GHi+ifN4INENJUS5OWVNFOklCTS5JUV9BSVJDUkFGVF9SRU5ULjk5My4wNi8wMy8yMDI2Li4uVVNELkgBAAAA3rYBAAMAAAAAAIgnof2cfN4IrlYjL6J83gg4Q0lRLk5ZU0U6SUJNLklRX0NPTlRJTkdFTlRfUkVOVEFMLjk5My4wNi8wMy8yMDI2Li4uVVNELkgBAAAA3rYBAAMAAAAAAIgnof2cfN4Iqx8RL6J83gg4Q0lRLk5ZU0U6SUJNLklRX05FVF9SRU5UQUxfRVhQX0ZOLjk5My4wNi8wMy8yMDI2Li4uVVNELkgBAAAA3rYBAAMAAAAAAIgnof2cfN4IK7UJL6J83ggtQ0lRLk5ZU0U6SUJNLklRX0dBX0VYUC45OTMuMDYvMDMvMjAyNi4uLlVTRC5IAQAAAN62AQADAAAAAACIJ6H9nHzeCIVBEi+ifN4INkNJUS5OWVNFOklCTS5JUV9TQUxFU19NQVJLRVRJTkcuOTkzLjA2LzAzLzIwMjYuLi5VU0QuSAEAAADetgEAAgAAAAQxNDY2AQgAAAAFAAAAATEBAAAACjIwODE1MDU0MDEDAAAAAzE2MAIAAAAFMjE1NjEEAAAAATAHAAAA</t>
  </si>
  <si>
    <t>CDMvNi8yMDI2CAAAAAoxMi8zMS8yMDE4CQAAAAEwiCeh/Zx83gjrjSUvonzeCCtDSVEuTllTRTpJQk0uSVFfUEFZT1VUX1JBVElPLjk5My4wNi8wMy8yMDI2AQAAAN62AQACAAAABzY0LjkxNzUBCAAAAAUAAAABMQEAAAAKMjA4MTUwNTQwMQMAAAADMTYwAgAAAAQ0Mzc3BAAAAAEwBwAAAAgzLzYvMjAyNggAAAAKMTIvMzEvMjAxOAkAAAABMDcUyk+dfN4IcYQfL6J83gguQ0lRLk5ZU0U6SUJNLklRX0VGRkVDVF9UQVhfUkFURS45OTMuMDYvMDMvMjAyNgEAAADetgEAAgAAAAcyMy4wOTExAQgAAAAFAAAAATEBAAAACjIwODE1MDU0MDEDAAAAAzE2MAIAAAAENDM3NgQAAAABMAcAAAAIMy82LzIwMjYIAAAACjEyLzMxLzIwMTgJAAAAATA3FMpPnXzeCIk0EC+ifN4IMUNJUS5OWVNFOklCTS5JUV9DT01NT05fRElWLjk5My4wNi8wMy8yMDI2Li4uVVNELkgBAAAA3rYBAAIAAAAENTY2NgCIJ6H9nHzeCGJdHy+ifN4IOENJUS5OWVNFOklCTS5JUV9ESVNUUklCVVRBQkxFX0NBU0hfUEFZT1VULjk5My4wNi8wMy8yMDI2AQAAAN62AQADAAAAAAA3FMpPnXzeCC35HC+ifN4IQENJUS5OWVNFOklCTS5JUV9ESVNUUklCVVRBQkxFX0NBU0hfU0hBUkVTX0RJTFVURUQuOTkzLjA2LzAzLzIwMjYBAAAA3rYBAAMAAAAAADcUyk+dfN4IMmwXL6J83gg+Q0lRLk5ZU0U6SUJNLklRX0RJU1RSSUJVVEFCTEVfQ0FTSF9TSEFS</t>
  </si>
  <si>
    <t>RVNfQkFTSUMuOTkzLjA2LzAzLzIwMjYBAAAA3rYBAAMAAAAAADcUyk+dfN4IIvsNL6J83gg6Q0lRLk5ZU0U6SUJNLklRX05PTkNBU0hfUEVOU0lPTl9FWFAuOTkzLjA2LzAzLzIwMjYuLi5VU0QuSAEAAADetgEAAgAAAAQxNDMwAQgAAAAFAAAAATEBAAAACjIwODE1MDU0MDEDAAAAAzE2MAIAAAAFMjE2NzgEAAAAATAHAAAACDMvNi8yMDI2CAAAAAoxMi8zMS8yMDE4CQAAAAEwiCeh/Zx83ggYDx8vonzeCDdDSVEuTllTRTpJQk0uSVFfSU5UX0VYUF9JTkNMX0NBUC45OTMuMDYvMDMvMjAyNi4uLlVTRC5IAQAAAN62AQACAAAAAzcyNgEIAAAABQAAAAExAQAAAAoyMDgxNTA1NDAxAwAAAAMxNjACAAAABTIxODYxBAAAAAEwBwAAAAgzLzYvMjAyNggAAAAKMTIvMzEvMjAxOAkAAAABMIgnof2cfN4I640lL6J83ghIQ0lRLk5ZU0U6SUJNLklRX0lOVEVSRVNUX0VYUF9MRUFTRV9MSUFCSUxJVFlfREVCVC45OTMuMDYvMDMvMjAyNi4uLlVTRC5IAQAAAN62AQADAAAAAACIJ6H9nHzeCCd6Gi+ifN4IQENJUS5OWVNFOklCTS5JUV9OT05SRUNVUlJJTkdfSU5DT01FX1RBWEVTLjk5My4wNi8wMy8yMDI2Li4uVVNELkgBAAAA3rYBAAMAAAAAAIgnof2cfN4IMxciL6J83gg9Q0lRLk5ZU0U6SUJNLklRX0RFRkVSUkVEX0ZPUkVJR05fVEFYRVMuOTkzLjA2LzAzLzIwMjYuLi5VU0QuSAEAAADetgEAAgAAAAQtMzg2AQgA</t>
  </si>
  <si>
    <t>AAAFAAAAATEBAAAACjIwODE1MDU0MDEDAAAAAzE2MAIAAAAEMzA1NQQAAAABMAcAAAAIMy82LzIwMjYIAAAACjEyLzMxLzIwMTgJAAAAATCIJ6H9nHzeCKmMIi+ifN4ILkNJUS5OWVNFOklCTS5JUV9OSV9TRkFTLjk5My4wNi8wMy8yMDI2Li4uVVNELkgBAAAA3rYBAAMAAAAAAIgnof2cfN4IPiIOL6J83ghJQ0lRLk5ZU0U6SUJNLklRX1BST1ZfQkFEX0RFQlRTX1BBVElFTlRfU0VSVklDRV9SRVYuOTkzLjA2LzAzLzIwMjYuLi5VU0QuSAEAAADetgEAAwAAAAAAiCeh/Zx83gg2IB0vonzeCDxDSVEuTllTRTpJQk0uSVFfVE9UQUxfUkVWX0FTX1JFUE9SVEVELjk5My4wNi8wMy8yMDI2Li4uVVNELkgBAAAA3rYBAAIAAAAFNzk1OTEBCAAAAAUAAAABMQEAAAAKMjA4MTUwNTQwMQMAAAADMTYwAgAAAAMzMzkEAAAAATAHAAAACDMvNi8yMDI2CAAAAAoxMi8zMS8yMDE4CQAAAAEwiCeh/Zx83ggGdxsvonzeCClDSVEuTllTRTpJQk0uSVFfU0FNRV9TVE9SRS45OTMuMDYvMDMvMjAyNgEAAADetgEAAwAAAAAANxTKT5183ggKrR4vonzeCDhDSVEuTllTRTpJQk0uSVFfRkVFU19PVEhFUl9JTkNPTUUuOTkzLjA2LzAzLzIwMjYuLi5VU0QuSAEAAADetgEAAwAAAAAAiCeh/Zx83ghsNSQvonzeCDVDSVEuTllTRTpJQk0uSVFfRUJJVEFfRVhDTF9TQkMuOTkzLjA2LzAzLzIwMjYuLi5VU0QuSAEAAADetgEAAgAAAAUx</t>
  </si>
  <si>
    <t>NTA4MQEIAAAABQAAAAExAQAAAAoyMDgxNTA1NDAxAwAAAAMxNjACAAAABTI0MTM2BAAAAAEwBwAAAAgzLzYvMjAyNggAAAAKMTIvMzEvMjAxOAkAAAABMIgnof2cfN4ItG4SL6J83gg0Q0lRLk5ZU0U6SUJNLklRX0VCSVRfRVhDTF9TQkMuOTkzLjA2LzAzLzIwMjYuLi5VU0QuSAEAAADetgEAAgAAAAUxMzcyOAEIAAAABQAAAAExAQAAAAoyMDgxNTA1NDAxAwAAAAMxNjACAAAABTI0MTM0BAAAAAEwBwAAAAgzLzYvMjAyNggAAAAKMTIvMzEvMjAxOAkAAAABMIgnof2cfN4IFigaL6J83gg7Q0lRLk5ZU0U6SUJNLklRX0VCSVRfRVFfSU5DX0VYQ0xfU0JDLjk5My4wNi8wMy8yMDI2Li4uVVNELkgBAAAA3rYBAAIAAAAFMTM3MjgBCAAAAAUAAAABMQEAAAAKMjA4MTUwNTQwMQMAAAADMTYwAgAAAAUyNDEzMAQAAAABMAcAAAAIMy82LzIwMjYIAAAACjEyLzMxLzIwMTgJAAAAATCIJ6H9nHzeCJpbEC+ifN4IMkNJUS5OWVNFOklCTS5JUV9FQklUX0VRX0lOQy45OTMuMDYvMDMvMjAyNi4uLlVTRC5IAQAAAN62AQACAAAABTEzMjE4AQgAAAAFAAAAATEBAAAACjIwODE1MDU0MDEDAAAAAzE2MAIAAAAFMjE2NzUEAAAAATAHAAAACDMvNi8yMDI2CAAAAAoxMi8zMS8yMDE4CQAAAAEwiCeh/Zx83ggioCYvonzeCCtDSVEuTllTRTpJQk0uSVFfRUJJVC45OTMuMDYvMDMvMjAyNi4uLlVTRC5IAQAAAN62AQACAAAABTEz</t>
  </si>
  <si>
    <t>MjE4AQgAAAAFAAAAATEBAAAACjIwODE1MDU0MDEDAAAAAzE2MAIAAAADNDAwBAAAAAEwBwAAAAgzLzYvMjAyNggAAAAKMTIvMzEvMjAxOAkAAAABMIgnof2cfN4IfnoZL6J83gg2Q0lRLk5ZU0U6SUJNLklRX0VCSVREQV9FWENMX1NCQy45OTMuMDYvMDMvMjAyNi4uLlVTRC5IAQAAAN62AQACAAAABTE4MjA4AQgAAAAFAAAAATEBAAAACjIwODE1MDU0MDEDAAAAAzE2MAIAAAAFMjQxMzUEAAAAATAHAAAACDMvNi8yMDI2CAAAAAoxMi8zMS8yMDE4CQAAAAEwiCeh/Zx83ggz3CEvonzeCD9DSVEuTllTRTpJQk0uSVFfRElTVFJJQlVUQUJMRV9DQVNIX1NIQVJFLjk5My4wNi8wMy8yMDI2Li4uVVNELkgBAAAA3rYBAAMAAAAAAIgnof2cfN4IhuMdL6J83gg2Q0lRLk5ZU0U6SUJNLklRX1RPVEFMX1JFVl9TSEFSRS45OTMuMDYvMDMvMjAyNi4uLlVTRC5IAQAAAN62AQACAAAACTg3LjI2NjIzMwEIAAAABQAAAAExAQAAAAoyMDgxNTA1NDAxAwAAAAMxNjACAAAABDQzODIEAAAAATAHAAAACDMvNi8yMDI2CAAAAAoxMi8zMS8yMDE4CQAAAAEwiCeh/Zx83giaWxAvonzeCC9DSVEuTllTRTpJQk0uSVFfRFJfUkFUSU9fUFJJTUFSWS45OTMuMDYvMDMvMjAyNgEAAADetgEAAgAAAAExADcUyk+dfN4IXnQgL6J83gg1Q0lRLk5ZU0U6SUJNLklRX0RJTFVUX0VQU19JTkNMLjk5My4wNi8wMy8yMDI2Li4uVVNELkgBAAAA</t>
  </si>
  <si>
    <t>3rYBAAIAAAAIOS41MTk2NDQBCAAAAAUAAAABMQEAAAAKMjA4MTUwNTQwMQMAAAADMTYwAgAAAAE4BAAAAAEwBwAAAAgzLzYvMjAyNggAAAAKMTIvMzEvMjAxOAkAAAABMIgnof2cfN4Ip5gZL6J83ggrQ0lRLk5ZU0U6SUJNLklRX0JBU0lDX1dFSUdIVC45OTMuMDYvMDMvMjAyNgEAAADetgEAAgAAAAo5MTIuMDQ4MDcyADcUyk+dfN4IkTIbL6J83gg1Q0lRLk5ZU0U6SUJNLklRX0JBU0lDX0VQU19FWENMLjk5My4wNi8wMy8yMDI2Li4uVVNELkgBAAAA3rYBAAIAAAAIOS41NjQxODgBCAAAAAUAAAABMQEAAAAKMjA4MTUwNTQwMQMAAAADMTYwAgAAAAQzMDY0BAAAAAEwBwAAAAgzLzYvMjAyNggAAAAKMTIvMzEvMjAxOAkAAAABMIgnof2cfN4I2tUSL6J83gg0Q0lRLk5ZU0U6SUJNLklRX05JX0FWQUlMX0VYQ0wuOTkzLjA2LzAzLzIwMjYuLi5VU0QuSAEAAADetgEAAgAAAAQ4NzIzAQgAAAAFAAAAATEBAAAACjIwODE1MDU0MDEDAAAAAzE2MAIAAAADMzc5BAAAAAEwBwAAAAgzLzYvMjAyNggAAAAKMTIvMzEvMjAxOAkAAAABMIgnof2cfN4IIxAlL6J83gg1Q0lRLk5ZU0U6SUJNLklRX1BSRUZfRElWX09USEVSLjk5My4wNi8wMy8yMDI2Li4uVVNELkgBAAAA3rYBAAMAAAAAAIgnof2cfN4ISwgjL6J83gg2Q0lRLk5ZU0U6SUJNLklRX0VYVFJBX0FDQ19JVEVNUy45OTMuMDYvMDMvMjAyNi4uLlVTRC5IAQAA</t>
  </si>
  <si>
    <t>AN62AQADAAAAAACIJ6H9nHzeCLXmHy+ifN4IKUNJUS5OWVNFOklCTS5JUV9ETy45OTMuMDYvMDMvMjAyNi4uLlVTRC5IAQAAAN62AQACAAAAATUBCAAAAAUAAAABMQEAAAAKMjA4MTUwNTQwMQMAAAADMTYwAgAAAAI0MAQAAAABMAcAAAAIMy82LzIwMjYIAAAACjEyLzMxLzIwMTgJAAAAATCIJ6H9nHzeCBu1JS+ifN4IMUNJUS5OWVNFOklCTS5JUV9FQVJOSU5HX0NPLjk5My4wNi8wMy8yMDI2Li4uVVNELkgBAAAA3rYBAAIAAAAEODcyMwEIAAAABQAAAAExAQAAAAoyMDgxNTA1NDAxAwAAAAMxNjACAAAAATcEAAAAATAHAAAACDMvNi8yMDI2CAAAAAoxMi8zMS8yMDE4CQAAAAEwiCeh/Zx83ghymBIvonzeCDNDSVEuTllTRTpJQk0uSVFfTEVHQUxfU0VUVExFLjk5My4wNi8wMy8yMDI2Li4uVVNELkgBAAAA3rYBAAMAAAAAAIgnof2cfN4IYsAYL6J83ggrQ0lRLk5ZU0U6SUJNLklRX0lQUkQuOTkzLjA2LzAzLzIwMjYuLi5VU0QuSAEAAADetgEAAwAAAAAAiCeh/Zx83ghxNh8vonzeCDZDSVEuTllTRTpJQk0uSVFfQVNTRVRfV1JJVEVET1dOLjk5My4wNi8wMy8yMDI2Li4uVVNELkgBAAAA3rYBAAMAAAAAAIgnof2cfN4I8gscL6J83ggyQ0lRLk5ZU0U6SUJNLklRX0dBSU5fQVNTRVRTLjk5My4wNi8wMy8yMDI2Li4uVVNELkgBAAAA3rYBAAMAAAAAAIgnof2cfN4IrVwkL6J83ggyQ0lRLk5ZU0U6SUJNLklR</t>
  </si>
  <si>
    <t>X0dBSU5fSU5WRVNULjk5My4wNi8wMy8yMDI2Li4uVVNELkgBAAAA3rYBAAMAAAAAAIgnof2cfN4Ia+kaL6J83ggxQ0lRLk5ZU0U6SUJNLklRX0lOQ19FUVVJVFkuOTkzLjA2LzAzLzIwMjYuLi5VU0QuSAEAAADetgEAAwAAAAAAiCeh/Zx83ggt1B4vonzeCDdDSVEuTllTRTpJQk0uSVFfTkVUX0lOVEVSRVNUX0VYUC45OTMuMDYvMDMvMjAyNi4uLlVTRC5IAQAAAN62AQACAAAABC03MjMBCAAAAAUAAAABMQEAAAAKMjA4MTUwNTQwMQMAAAADMTYwAgAAAAMzNjgEAAAAATAHAAAACDMvNi8yMDI2CAAAAAoxMi8zMS8yMDE4CQAAAAEwiCeh/Zx83gh9RhEvonzeCDNDSVEuTllTRTpJQk0uSVFfSU5URVJFU1RfRVhQLjk5My4wNi8wMy8yMDI2Li4uVVNELkgBAAAA3rYBAAIAAAAELTcyMwEIAAAABQAAAAExAQAAAAoyMDgxNTA1NDAxAwAAAAMxNjACAAAAAjgyBAAAAAEwBwAAAAgzLzYvMjAyNggAAAAKMTIvMzEvMjAxOAkAAAABMIgnof2cfN4IM9whL6J83gg3Q0lRLk5ZU0U6SUJNLklRX1RPVEFMX09USEVSX09QRVIuOTkzLjA2LzAzLzIwMjYuLi5VU0QuSAEAAADetgEAAgAAAAUyMzcxOQEIAAAABQAAAAExAQAAAAoyMDgxNTA1NDAxAwAAAAMxNjACAAAAAzM4MAQAAAABMAcAAAAIMy82LzIwMjYIAAAACjEyLzMxLzIwMTgJAAAAATCIJ6H9nHzeCDf8HS+ifN4IMUNJUS5OWVNFOklCTS5JUV9JTVBBSVJfT0lM</t>
  </si>
  <si>
    <t>Ljk5My4wNi8wMy8yMDI2Li4uVVNELkgBAAAA3rYBAAMAAAAAAIgnof2cfN4IN/wdL6J83gg1Q0lRLk5ZU0U6SUJNLklRX0dXX0lOVEFOX0FNT1JULjk5My4wNi8wMy8yMDI2Li4uVVNELkgBAAAA3rYBAAMAAAAAAIgnof2cfN4IN/wdL6J83ggvQ0lRLk5ZU0U6SUJNLklRX0RBX1NVUFBMLjk5My4wNi8wMy8yMDI2Li4uVVNELkgBAAAA3rYBAAMAAAAAAIgnof2cfN4IPm4dL6J83gg0Q0lRLk5ZU0U6SUJNLklRX0VYUExPUkVfRFJJTEwuOTkzLjA2LzAzLzIwMjYuLi5VU0QuSAEAAADetgEAAwAAAAAAiCeh/Zx83ggjECUvonzeCDBDSVEuTllTRTpJQk0uSVFfU0dBX1NVUFBMLjk5My4wNi8wMy8yMDI2Li4uVVNELkgBAAAA3rYBAAIAAAAFMTkzNjYBCAAAAAUAAAABMQEAAAAKMjA4MTUwNTQwMQMAAAADMTYwAgAAAAMxMDIEAAAAATAHAAAACDMvNi8yMDI2CAAAAAoxMi8zMS8yMDE4CQAAAAEwiCeh/Zx83gjyCxwvonzeCClDSVEuTllTRTpJQk0uSVFfR1AuOTkzLjA2LzAzLzIwMjYuLi5VU0QuSAEAAADetgEAAgAAAAUzNjkzNwEIAAAABQAAAAExAQAAAAoyMDgxNTA1NDAxAwAAAAMxNjACAAAAAjEwBAAAAAEwBwAAAAgzLzYvMjAyNggAAAAKMTIvMzEvMjAxOAkAAAABMIgnof2cfN4IYpcOL6J83ggyQ0lRLk5ZU0U6SUJNLklRX0lOU19ESVZfRVhQLjk5My4wNi8wMy8yMDI2Li4uVVNELkgBAAAA3rYBAAMA</t>
  </si>
  <si>
    <t>AAAAAIgnof2cfN4I20AcL6J83ggrQ0lRLk5ZU0U6SUJNLklRX0NPR1MuOTkzLjA2LzAzLzIwMjYuLi5VU0QuSAEAAADetgEAAgAAAAU0MTUyMgEIAAAABQAAAAExAQAAAAoyMDgxNTA1NDAxAwAAAAMxNjACAAAAAjM0BAAAAAEwBwAAAAgzLzYvMjAyNggAAAAKMTIvMzEvMjAxOAkAAAABMIgnof2cfN4IxE8bL6J83gg2Q0lRLk5ZU0U6SUJNLklRX09USEVSX1JFVl9TVVBQTC45OTMuMDYvMDMvMjAyNi4uLlVTRC5IAQAAAN62AQADAAAAAACIJ6H9nHzeCMRPGy+ifN4IMkNJUS5OWVNFOklCTS5JUV9JTlRfSU5WX0lOQy45OTMuMDYvMDMvMjAyNi4uLlVTRC5IAQAAAN62AQADAAAAAACIJ6H9nHzeCH1GES+ifN4INkNJUS5OWVNFOklCTS5JUV9HQUlOX0lOVkVTVF9SRVYuOTkzLjA2LzAzLzIwMjYuLi5VU0QuSAEAAADetgEAAwAAAAAAiCeh/Zx83gh3vB0vonzeCDJDSVEuTllTRTpJQk0uSVFfRklOX0RJVl9SRVYuOTkzLjA2LzAzLzIwMjYuLi5VU0QuSAEAAADetgEAAgAAAAQxNTk5AQgAAAAFAAAAATEBAAAACjIwODE1MDU0MDEDAAAAAzE2MAIAAAACNTIEAAAAATAHAAAACDMvNi8yMDI2CAAAAAoxMi8zMS8yMDE4CQAAAAEwiCeh/Zx83giOxyYvonzeCDJDSVEuTllTRTpJQk0uSVFfSU5TX0RJVl9SRVYuOTkzLjA2LzAzLzIwMjYuLi5VU0QuSAEAAADetgEAAwAAAAAAiCeh/Zx83giDwiAvonzeCCpDSVEu</t>
  </si>
  <si>
    <t>TllTRTpJQk0uSVFfUkVWLjk5My4wNi8wMy8yMDI2Li4uVVNELkgBAAAA3rYBAAIAAAAFNzc5OTIBCAAAAAUAAAABMQEAAAAKMjA4MTUwNTQwMQMAAAADMTYwAgAAAAMxMTIEAAAAATAHAAAACDMvNi8yMDI2CAAAAAoxMi8zMS8yMDE4CQAAAAEwiCeh/Zx83ghn0RAvonzeCDBDSVEuTllTRTpJQk0uSVFfVE9UQUxfUkVWLjk5My4wNi8wMy8yMDI2Li4uVVNELkgBAAAA3rYBAAIAAAAFNzk1OTEBCAAAAAUAAAABMQEAAAAKMjA4MTUwNTQwMQMAAAADMTYwAgAAAAIyOAQAAAABMAcAAAAIMy82LzIwMjYIAAAACjEyLzMxLzIwMTgJAAAAATCIJ6H9nHzeCJI+Ii+ifN4INkNJUS5OWVNFOklCTS5JUV9HQUlOX0FTU0VUU19SRVYuOTkzLjA2LzAzLzIwMjYuLi5VU0QuSAEAAADetgEAAwAAAAAAiCeh/Zx83ggC8CUvonzeCDZDSVEuTllTRTpJQk0uSVFfRklOX0RJVl9JTlRfRVhQLjk5My4wNi8wMy8yMDI2Li4uVVNELkgBAAAA3rYBAAMAAAAAAIgnof2cfN4IAgQbL6J83gg1Q0lRLk5ZU0U6SUJNLklRX1BST1ZfQkFEX0RFQlRTLjk5My4wNi8wMy8yMDI2Li4uVVNELkgBAAAA3rYBAAMAAAAAAIgnof2cfN4I8gscL6J83ggyQ0lRLk5ZU0U6SUJNLklRX1NUT0NLX0JBU0VELjk5My4wNi8wMy8yMDI2Li4uVVNELkgBAAAA3rYBAAMAAAAAAIgnof2cfN4IjscmL6J83gg0Q0lRLk5ZU0U6SUJNLklRX1BSRV9PUEVOX0NP</t>
  </si>
  <si>
    <t>U1QuOTkzLjA2LzAzLzIwMjYuLi5VU0QuSAEAAADetgEAAwAAAAAAlFCh/Zx83ggcqhAvonzeCDFDSVEuTllTRTpJQk0uSVFfT1RIRVJfT1BFUi45OTMuMDYvMDMvMjAyNi4uLlVTRC5IAQAAAN62AQACAAAABS0xMDI2AQgAAAAFAAAAATEBAAAACjIwODE1MDU0MDEDAAAAAzE2MAIAAAADMjYwBAAAAAEwBwAAAAgzLzYvMjAyNggAAAAKMTIvMzEvMjAxOAkAAAABMJRQof2cfN4Igr4OL6J83ggtQ0lRLk5ZU0U6SUJNLklRX1JEX0VYUC45OTMuMDYvMDMvMjAyNi4uLlVTRC5IAQAAAN62AQACAAAABDUzNzkBCAAAAAUAAAABMQEAAAAKMjA4MTUwNTQwMQMAAAADMTYwAgAAAAMxMDAEAAAAATAHAAAACDMvNi8yMDI2CAAAAAoxMi8zMS8yMDE4CQAAAAEwlFCh/Zx83giS7iYvonzeCC9DSVEuTllTRTpJQk0uSVFfT1BFUl9JTkMuOTkzLjA2LzAzLzIwMjYuLi5VU0QuSAEAAADetgEAAgAAAAUxMzIxOAEIAAAABQAAAAExAQAAAAoyMDgxNTA1NDAxAwAAAAMxNjACAAAAAjIxBAAAAAEwBwAAAAgzLzYvMjAyNggAAAAKMTIvMzEvMjAxOAkAAAABMJRQof2cfN4IRVIaL6J83gg0Q0lRLk5ZU0U6SUJNLklRX0NVUlJFTkNZX0dBSU4uOTkzLjA2LzAzLzIwMjYuLi5VU0QuSAEAAADetgEAAgAAAAQtNDM0AQgAAAAFAAAAATEBAAAACjIwODE1MDU0MDEDAAAAAzE2MAIAAAACMzgEAAAAATAHAAAACDMvNi8yMDI2CAAAAAox</t>
  </si>
  <si>
    <t>Mi8zMS8yMDE4CQAAAAEwlFCh/Zx83giOxyYvonzeCDJDSVEuTllTRTpJQk0uSVFfUkVTVFJVQ1RVUkUuOTkzLjA2LzAzLzIwMjYuLi5VU0QuSAEAAADetgEAAwAAAAAAlFCh/Zx83ggYDx8vonzeCD9DSVEuTllTRTpJQk0uSVFfT1RIRVJfTk9OX09QRVJfRVhQX1NVUFBMLjk5My4wNi8wMy8yMDI2Li4uVVNELkgBAAAA3rYBAAIAAAAELTcxOQEIAAAABQAAAAExAQAAAAoyMDgxNTA1NDAxAwAAAAMxNjACAAAAAjg1BAAAAAEwBwAAAAgzLzYvMjAyNggAAAAKMTIvMzEvMjAxOAkAAAABMJRQof2cfN4IteYfL6J83ggtQ0lRLk5ZU0U6SUJNLklRX01FUkdFUi45OTMuMDYvMDMvMjAyNi4uLlVTRC5IAQAAAN62AQADAAAAAACUUKH9nHzeCAutGS+ifN4INENJUS5OWVNFOklCTS5JUV9JTVBBSVJNRU5UX0dXLjk5My4wNi8wMy8yMDI2Li4uVVNELkgBAAAA3rYBAAMAAAAAAJRQof2cfN4IVXAOL6J83ggxQ0lRLk5ZU0U6SUJNLklRX0lOU19TRVRUTEUuOTkzLjA2LzAzLzIwMjYuLi5VU0QuSAEAAADetgEAAwAAAAAAlFCh/Zx83gh0lhAvonzeCDpDSVEuTllTRTpJQk0uSVFfT1RIRVJfVU5VU1VBTF9TVVBQTC45OTMuMDYvMDMvMjAyNi4uLlVTRC5IAQAAAN62AQADAAAAAACUUKH9nHzeCJEyGy+ifN4IKkNJUS5OWVNFOklCTS5JUV9FQlQuOTkzLjA2LzAzLzIwMjYuLi5VU0QuSAEAAADetgEAAgAAAAUxMTM0MgEI</t>
  </si>
  <si>
    <t>AAAABQAAAAExAQAAAAoyMDgxNTA1NDAxAwAAAAMxNjACAAAAAzEzOQQAAAABMAcAAAAIMy82LzIwMjYIAAAACjEyLzMxLzIwMTgJAAAAATCUUKH9nHzeCIUVJy+ifN4IMUNJUS5OWVNFOklCTS5JUV9OSV9DT01QQU5ZLjk5My4wNi8wMy8yMDI2Li4uVVNELkgBAAAA3rYBAAIAAAAEODcyOAEIAAAABQAAAAExAQAAAAoyMDgxNTA1NDAxAwAAAAMxNjACAAAABTQxNTcxBAAAAAEwBwAAAAgzLzYvMjAyNggAAAAKMTIvMzEvMjAxOAkAAAABMJRQof2cfN4IjscmL6J83gguQ0lRLk5ZU0U6SUJNLklRX0lOQ19UQVguOTkzLjA2LzAzLzIwMjYuLi5VU0QuSAEAAADetgEAAgAAAAQyNjE5AQgAAAAFAAAAATEBAAAACjIwODE1MDU0MDEDAAAAAzE2MAIAAAACNzUEAAAAATAHAAAACDMvNi8yMDI2CAAAAAoxMi8zMS8yMDE4CQAAAAEwlFCh/Zx83gitXCQvonzeCClDSVEuTllTRTpJQk0uSVFfTkkuOTkzLjA2LzAzLzIwMjYuLi5VU0QuSAEAAADetgEAAgAAAAQ4NzI4AQgAAAAFAAAAATEBAAAACjIwODE1MDU0MDEDAAAAAzE2MAIAAAACMTUEAAAAATAHAAAACDMvNi8yMDI2CAAAAAoxMi8zMS8yMDE4CQAAAAEwlFCh/Zx83gj5UBMvonzeCDRDSVEuTllTRTpJQk0uSVFfTklfQVZBSUxfSU5DTC45OTMuMDYvMDMvMjAyNi4uLlVTRC5IAQAAAN62AQACAAAABDg3MjgBCAAAAAUAAAABMQEAAAAKMjA4MTUwNTQwMQMAAAAD</t>
  </si>
  <si>
    <t>MTYwAgAAAAIxNgQAAAABMAcAAAAIMy82LzIwMjYIAAAACjEyLzMxLzIwMTgJAAAAATCUUKH9nHzeCPILHC+ifN4INUNJUS5OWVNFOklCTS5JUV9ESUxVVF9FUFNfRVhDTC45OTMuMDYvMDMvMjAyNi4uLlVTRC5IAQAAAN62AQACAAAACDkuNTE0MTg4AQgAAAAFAAAAATEBAAAACjIwODE1MDU0MDEDAAAAAzE2MAIAAAADMTQyBAAAAAEwBwAAAAgzLzYvMjAyNggAAAAKMTIvMzEvMjAxOAkAAAABMJRQof2cfN4Im6AiL6J83ggvQ0lRLk5ZU0U6SUJNLklRX0VQU19OT1JNLjk5My4wNi8wMy8yMDI2Li4uVVNELkgBAAAA3rYBAAIAAAAINy43NzIzNDIBCAAAAAUAAAABMQEAAAAKMjA4MTUwNTQwMQMAAAADMTYwAgAAAAQ0Mzc5BAAAAAEwBwAAAAgzLzYvMjAyNggAAAAKMTIvMzEvMjAxOAkAAAABMJRQof2cfN4IIPkkL6J83gg1Q0lRLk5ZU0U6SUJNLklRX0RJTFVUX0VQU19OT1JNLjk5My4wNi8wMy8yMDI2Li4uVVNELkgBAAAA3rYBAAIAAAAINy43MzYxNDMBCAAAAAUAAAABMQEAAAAKMjA4MTUwNTQwMQMAAAADMTYwAgAAAAQ0MzgwBAAAAAEwBwAAAAgzLzYvMjAyNggAAAAKMTIvMzEvMjAxOAkAAAABMJRQof2cfN4Ig8IgL6J83ghLQ0lRLk5ZU0U6SUJNLklRX0RJU1RSSUJVVEFCTEVfQ0FTSF9QRVJfU0hBUkVfRElMVVRFRC45OTMuMDYvMDMvMjAyNi4uLlVTRC5IAQAAAN62AQADAAAAAACUUKH9nHzeCFJJ</t>
  </si>
  <si>
    <t>Di+ifN4IMENJUS5OWVNFOklCTS5JUV9ESVZfU0hBUkUuOTkzLjA2LzAzLzIwMjYuLi5VU0QuSAEAAADetgEAAgAAAAQ2LjIxAQgAAAAFAAAAATEBAAAACjIwODE1MDU0MDEDAAAAAzE2MAIAAAAEMzA1OAQAAAABMAcAAAAIMy82LzIwMjYIAAAACjEyLzMxLzIwMTgJAAAAATCUUKH9nHzeCHe9Iy+ifN4ILUNJUS5OWVNFOklCTS5JUV9FQklUREEuOTkzLjA2LzAzLzIwMjYuLi5VU0QuSAEAAADetgEAAgAAAAUxNzY5OAEIAAAABQAAAAExAQAAAAoyMDgxNTA1NDAxAwAAAAMxNjACAAAABDQwNTEEAAAAATAHAAAACDMvNi8yMDI2CAAAAAoxMi8zMS8yMDE4CQAAAAEwlFCh/Zx83gjbQBwvonzeCD1DSVEuTllTRTpJQk0uSVFfRUJJVERBX0VRX0lOQ19FWENMX1NCQy45OTMuMDYvMDMvMjAyNi4uLlVTRC5IAQAAAN62AQACAAAABTE4MjA4AQgAAAAFAAAAATEBAAAACjIwODE1MDU0MDEDAAAAAzE2MAIAAAAFMjQxMzEEAAAAATAHAAAACDMvNi8yMDI2CAAAAAoxMi8zMS8yMDE4CQAAAAEwlFCh/Zx83ggbtSUvonzeCDxDSVEuTllTRTpJQk0uSVFfRUJJVERBX0xFQVNFX0FESlVTVEVELjk5My4wNi8wMy8yMDI2Li4uVVNELkgBAAAA3rYBAAIAAAAFMTc2OTgBCAAAAAUAAAABMQEAAAAKMjA4MTUwNTQwMQMAAAADMTYwAgAAAAU0ODk5MwQAAAABMAcAAAAIMy82LzIwMjYIAAAACjEyLzMxLzIwMTgJAAAAATCUUKH9</t>
  </si>
  <si>
    <t>nHzeCFJJDi+ifN4IPkNJUS5OWVNFOklCTS5JUV9MRUFTRV9BREpVU1RNRU5UX0VCSVREQS45OTMuMDYvMDMvMjAyNi4uLlVTRC5IAQAAAN62AQADAAAAAACUUKH9nHzeCH26Fy+ifN4IM0NJUS5OWVNFOklCTS5JUV9FQklUQV9FUV9JTkMuOTkzLjA2LzAzLzIwMjYuLi5VU0QuSAEAAADetgEAAgAAAAUxNDU3MQEIAAAABQAAAAExAQAAAAoyMDgxNTA1NDAxAwAAAAMxNjACAAAABTIxNjc2BAAAAAEwBwAAAAgzLzYvMjAyNggAAAAKMTIvMzEvMjAxOAkAAAABMJRQof2cfN4IXnQgL6J83gguQ0lRLk5ZU0U6SUJNLklRX0VCSVREQVIuOTkzLjA2LzAzLzIwMjYuLi5VU0QuSAEAAADetgEAAwAAAAAAlFCh/Zx83giDwiAvonzeCDxDSVEuTllTRTpJQk0uSVFfRUJJVEFfRVFfSU5DX0VYQ0xfU0JDLjk5My4wNi8wMy8yMDI2Li4uVVNELkgBAAAA3rYBAAIAAAAFMTUwODEBCAAAAAUAAAABMQEAAAAKMjA4MTUwNTQwMQMAAAADMTYwAgAAAAUyNDEzMgQAAAABMAcAAAAIMy82LzIwMjYIAAAACjEyLzMxLzIwMTgJAAAAATCUUKH9nHzeCOzAGi+ifN4INUNJUS5OWVNFOklCTS5JUV9FQklUREFSX0VRX0lOQy45OTMuMDYvMDMvMjAyNi4uLlVTRC5IAQAAAN62AQADAAAAAACUUKH9nHzeCDTcCS+ifN4IPkNJUS5OWVNFOklCTS5JUV9FQklUREFSX0VRX0lOQ19FWENMX1NCQy45OTMuMDYvMDMvMjAyNi4uLlVTRC5IAQAA</t>
  </si>
  <si>
    <t>AN62AQADAAAAAACUUKH9nHzeCGw1JC+ifN4IM0NJUS5OWVNFOklCTS5JUV9FQklUREFfQ0FQRVguOTkzLjA2LzAzLzIwMjYuLi5VU0QuSAEAAADetgEAAgAAAAUxNDMwMwEIAAAABQAAAAExAQAAAAoyMDgxNTA1NDAxAwAAAAMxNjACAAAABTM1Mzc5BAAAAAEwBwAAAAgzLzYvMjAyNggAAAAKMTIvMzEvMjAxOAkAAAABMJRQof2cfN4Iqx8RL6J83ghAQ0lRLk5ZU0U6SUJNLklRX0VBUk5JTkdfUEFSRU5UX0VYQ0xfRVhUUkEuOTkzLjA2LzAzLzIwMjYuLi5VU0QuSAEAAADetgEAAgAAAAQ4NzIzAQgAAAAFAAAAATEBAAAACjIwODE1MDU0MDEDAAAAAzE2MAIAAAAFNDE1OTYEAAAAATAHAAAACDMvNi8yMDI2CAAAAAoxMi8zMS8yMDE4CQAAAAEwlFCh/Zx83ghOPiYvonzeCDZDSVEuTllTRTpJQk0uSVFfSU5URVJFU1RfSU5DT01FLjk5My4wNi8wMy8yMDI2Li4uVVNELkgBAAAA3rYBAAMAAAAAAJRQof2cfN4IbpMXL6J83gg+Q0lRLk5ZU0U6SUJNLklRX0VYQ0lTRV9UQVhFU19FWENMX1NBTEVTLjk5My4wNi8wMy8yMDI2Li4uVVNELkgBAAAA3rYBAAMAAAAAAJRQof2cfN4Id7wdL6J83gg+Q0lRLk5ZU0U6SUJNLklRX0VYQ0lTRV9UQVhFU19JTkNMX1NBTEVTLjk5My4wNi8wMy8yMDI2Li4uVVNELkgBAAAA3rYBAAMAAAAAAJRQof2cfN4ICq0eL6J83gg6Q0lRLk5ZU0U6SUJNLklRX0NVUlJfRE9NRVNUSUNf</t>
  </si>
  <si>
    <t>VEFYRVMuOTkzLjA2LzAzLzIwMjYuLi5VU0QuSAEAAADetgEAAgAAAAQtMjE1AQgAAAAFAAAAATEBAAAACjIwODE1MDU0MDEDAAAAAzE2MAIAAAAEMzAyNwQAAAABMAcAAAAIMy82LzIwMjYIAAAACjEyLzMxLzIwMTgJAAAAATCUUKH9nHzeCIk0EC+ifN4IOUNJUS5OWVNFOklCTS5JUV9DVVJSX0ZPUkVJR05fVEFYRVMuOTkzLjA2LzAzLzIwMjYuLi5VU0QuSAEAAADetgEAAgAAAAQyMTM1AQgAAAAFAAAAATEBAAAACjIwODE1MDU0MDEDAAAAAzE2MAIAAAAEMzAzMAQAAAABMAcAAAAIMy82LzIwMjYIAAAACjEyLzMxLzIwMTgJAAAAATCUUKH9nHzeCDPcIS+ifN4IPkNJUS5OWVNFOklCTS5JUV9ERUZFUlJFRF9ET01FU1RJQ19UQVhFUy45OTMuMDYvMDMvMjAyNi4uLlVTRC5IAQAAAN62AQACAAAABDEwODUBCAAAAAUAAAABMQEAAAAKMjA4MTUwNTQwMQMAAAADMTYwAgAAAAQzMDU0BAAAAAEwBwAAAAgzLzYvMjAyNggAAAAKMTIvMzEvMjAxOAkAAAABMJRQof2cfN4IIqAmL6J83gg7Q0lRLk5ZU0U6SUJNLklRX0RFRkVSUkVEX1RBWEVTX1RPVEFMLjk5My4wNi8wMy8yMDI2Li4uVVNELkgBAAAA3rYBAAIAAAADNjk5AQgAAAAFAAAAATEBAAAACjIwODE1MDU0MDEDAAAAAzE2MAIAAAAFMzUzODUEAAAAATAHAAAACDMvNi8yMDI2CAAAAAoxMi8zMS8yMDE4CQAAAAEwlFCh/Zx83giFQRIvonzeCC5DSVEuTllT</t>
  </si>
  <si>
    <t>RTpJQk0uSVFfTklfTk9STS45OTMuMDYvMDMvMjAyNi4uLlVTRC5IAQAAAN62AQACAAAABzcwODguNzUBCAAAAAUAAAABMQEAAAAKMjA4MTUwNTQwMQMAAAADMTYwAgAAAAQ0Mzc4BAAAAAEwBwAAAAgzLzYvMjAyNggAAAAKMTIvMzEvMjAxOAkAAAABMJRQof2cfN4INNwJL6J83ggvQ0lRLk5ZU0U6SUJNLklRX0RJTFVUX05JLjk5My4wNi8wMy8yMDI2Li4uVVNELkgBAAAA3rYBAAIAAAAEODcxOAEIAAAABQAAAAExAQAAAAoyMDgxNTA1NDAxAwAAAAMxNjACAAAABDM1MjIEAAAAATAHAAAACDMvNi8yMDI2CAAAAAoxMi8zMS8yMDE4CQAAAAEwlFCh/Zx83ggnehovonzeCDJDSVEuTllTRTpJQk0uSVFfSU5UX0VYUF9MVEQuOTkzLjA2LzAzLzIwMjYuLi5VU0QuSAEAAADetgEAAwAAAAAAlFCh/Zx83giVIA8vonzeCDlDSVEuTllTRTpJQk0uSVFfRElTVFJJQlVUQUJMRV9DQVNILjk5My4wNi8wMy8yMDI2Li4uVVNELkgBAAAA3rYBAAMAAAAAAJRQof2cfN4IR2UmL6J83ghGQ0lRLk5ZU0U6SUJNLklRX0RJU1RSSUJVVEFCTEVfQ0FTSF9TVEFOREFSRElaRUQuOTkzLjA2LzAzLzIwMjYuLi5VU0QuSAEAAADetgEAAwAAAAAAlFCh/Zx83ggmZiIvonzeCDBDSVEuTllTRTpJQk0uSVFfTUFSS0VUSU5HLjk5My4wNi8wMy8yMDI2Li4uVVNELkgBAAAA3rYBAAMAAAAAAJRQof2cfN4I4jAVL6J83ggwQ0lRLk5ZU0U6</t>
  </si>
  <si>
    <t>SUJNLklRX1JEX0VYUF9GTi45OTMuMDYvMDMvMjAyNi4uLlVTRC5IAQAAAN62AQACAAAABDUzNzkBCAAAAAUAAAABMQEAAAAKMjA4MTUwNTQwMQMAAAADMTYwAgAAAAQzMTY4BAAAAAEwBwAAAAgzLzYvMjAyNggAAAAKMTIvMzEvMjAxOAkAAAABMJRQof2cfN4IcWYZL6J83gg1Q0lRLk5ZU0U6SUJNLklRX05FVF9SRU5UQUxfRVhQLjk5My4wNi8wMy8yMDI2Li4uVVNELkgBAAAA3rYBAAMAAAAAAJRQof2cfN4IYeogL6J83gg1Q0lRLk5ZU0U6SUJNLklRX01JTklNVU1fUkVOVEFMLjk5My4wNi8wMy8yMDI2Li4uVVNELkgBAAAA3rYBAAMAAAAAAJRQof2cfN4IJmYiL6J83ggzQ0lRLk5ZU0U6SUJNLklRX09USEVSX1JFTlRBTC45OTMuMDYvMDMvMjAyNi4uLlVTRC5IAQAAAN62AQADAAAAAACUUKH9nHzeCH3JCi+ifN4IP0NJUS5OWVNFOklCTS5JUV9JTVBVVF9PUEVSX0xFQVNFX0lOVF9FWFAuOTkzLjA2LzAzLzIwMjYuLi5VU0QuSAEAAADetgEAAwAAAAAAlFCh/Zx83gh7ewsvonzeCD5DSVEuTllTRTpJQk0uSVFfRVhQTE9SRV9EUklMTF9FWFBfVE9UQUwuOTkzLjA2LzAzLzIwMjYuLi5VU0QuSAEAAADetgEAAwAAAAAAlFCh/Zx83giJYCEvonzeCDlDSVEuTllTRTpJQk0uSVFfUkVTVFJVQ1RVUkVfU1VQUExFLjk5My4wNi8wMy8yMDI2Li4uVVNELkgBAAAA3rYBAAMAAAAAAJRQof2cfN4ItgEUL6J83gg9</t>
  </si>
  <si>
    <t>Q0lRLk5ZU0U6SUJNLklRX0FTU0VUX1dSSVRFRE9XTl9TVVBQTEUuOTkzLjA2LzAzLzIwMjYuLi5VU0QuSAEAAADetgEAAwAAAAAAlFCh/Zx83gjbNSAvonzeCD5DSVEuTllTRTpJQk0uSVFfR0FJTl9CQVJHQUlOX0FDUV9TVVBQTEUuOTkzLjA2LzAzLzIwMjYuLi5VU0QuSAEAAADetgEAAwAAAAAAlFCh/Zx83gjeZiUvonzeCDhDSVEuTllTRTpJQk0uSVFfSU5TX1NFVFRMRV9TVVBQTEUuOTkzLjA2LzAzLzIwMjYuLi5VU0QuSAEAAADetgEAAwAAAAAAlFCh/Zx83giZGBIvonzeCDpDSVEuTllTRTpJQk0uSVFfTEVHQUxfU0VUVExFX1NVUFBMRS45OTMuMDYvMDMvMjAyNi4uLlVTRC5IAQAAAN62AQADAAAAAACUUKH9nHzeCCCeGy+ifN4IO0NJUS5OWVNFOklCTS5JUV9PVEhFUl9VTlVTVUFMX1NVUFBMRS45OTMuMDYvMDMvMjAyNi4uLlVTRC5IAQAAAN62AQADAAAAAACUUKH9nHzeCBWOCS+ifN4IO0NJUS5OWVNFOklCTS5JUV9UT1RBTF9VTlVTVUFMX1NVUFBMRS45OTMuMDYvMDMvMjAyNi4uLlVTRC5IAQAAAN62AQACAAAAAy0xNgEIAAAABQAAAAExAQAAAAoyMDgxNTA1NDAxAwAAAAMxNjACAAAABTMzMzkwBAAAAAEwBwAAAAgzLzYvMjAyNggAAAAKMTIvMzEvMjAxOAkAAAABMJRQof2cfN4IByEkL6J83gg7Q0lRLk5ZU0U6SUJNLklRX05FR0FUSVZFX0dXX0FNT1JUX0FULjk5My4wNi8wMy8yMDI2Li4u</t>
  </si>
  <si>
    <t>VVNELkgBAAAA3rYBAAMAAAAAAJRQof2cfN4Iqx8RL6J83gg3Q0lRLk5ZU0U6SUJNLklRX1NUT0NLX0JBU0VEX0NPR1MuOTkzLjA2LzAzLzIwMjYuLi5VU0QuSAEAAADetgEAAgAAAAI4MgEIAAAABQAAAAExAQAAAAoyMDgxNTA1NDAxAwAAAAMxNjACAAAABTIyNjc0BAAAAAEwBwAAAAgzLzYvMjAyNggAAAAKMTIvMzEvMjAxOAkAAAABMJRQof2cfN4ITj4mL6J83ghAQ0lRLk5ZU0U6SUJNLklRX1NUT0NLX0JBU0VEX0VYUExPUkVfRFJJTEwuOTkzLjA2LzAzLzIwMjYuLi5VU0QuSAEAAADetgEAAwAAAAAAlFCh/Zx83gjeZiUvonzeCDhDSVEuTllTRTpJQk0uSVFfU1RPQ0tfQkFTRURfT1RIRVIuOTkzLjA2LzAzLzIwMjYuLi5VU0QuSAEAAADetgEAAwAAAAAAlFCh/Zx83ghuVAsvonzeCDVDSVEuTllTRTpJQk0uSVFfU1RPQ0tfQkFTRURfQVQuOTkzLjA2LzAzLzIwMjYuLi5VU0QuSAEAAADetgEAAwAAAAAAlFCh/Zx83ghxMRcvonzeCDtDSVEuTllTRTpJQk0uSVFfUkVTVFJfU1RPQ0tfQ09NUF9UQVguOTkzLjA2LzAzLzIwMjYuLi5VU0QuSAEAAADetgEAAwAAAAAAlFCh/Zx83ggHISQvonzeCDdDSVEuTllTRTpJQk0uSVFfUkVTVFJfU1RPQ0tfQ09NUC45OTMuMDYvMDMvMjAyNi4uLlVTRC5IAQAAAN62AQADAAAAAACUUKH9nHzeCHXmDy+ifN4IQENJUS5OWVNFOklCTS5JUV9TVE9DS19PUFRJT05TX0NP</t>
  </si>
  <si>
    <t>TVBfUFJFVEFYLjk5My4wNi8wMy8yMDI2Li4uVVNELkgBAAAA3rYBAAMAAAAAAJRQof2cfN4IlkMYL6J83gg5Q0lRLk5ZU0U6SUJNLklRX1NUT0NLX09QVElPTlNfQ09NUC45OTMuMDYvMDMvMjAyNi4uLlVTRC5IAQAAAN62AQADAAAAAACUUKH9nHzeCLQJFS+ifN4IO0NJUS5OWVNFOklCTS5JUV9TVE9DS19CQVNFRF9DT01QX1RBWC45OTMuMDYvMDMvMjAyNi4uLlVTRC5IAQAAAN62AQACAAAABC0xMTYAlFCh/Zx83gjjAxIvonzeCCxDSVEuTllTRTpJQk0uSVFfTklfQ0YuOTkzLjA2LzAzLzIwMjYuLi5VU0QuSAEAAADetgEAAgAAAAQ4NzI4AQgAAAAFAAAAATEBAAAACjIwODE1MDU0MDEDAAAAAzE2MAIAAAAEMjE1MAQAAAABMAcAAAAIMy82LzIwMjYIAAAACjEyLzMxLzIwMTgJAAAAATCUUKH9nHzeCIlgIS+ifN4IN0NJUS5OWVNFOklCTS5JUV9TVE9DS19CQVNFRF9DT01QLjk5My4wNi8wMy8yMDI2Li4uVVNELkgBAAAA3rYBAAIAAAADMzkzAJRQof2cfN4Iek4ZL6J83ggyQ0lRLk5ZU0U6SUJNLklRX0RBX1NVUFBMX0NGLjk5My4wNi8wMy8yMDI2Li4uVVNELkgBAAAA3rYBAAIAAAAEMzEyNwEIAAAABQAAAAExAQAAAAoyMDgxNTA1NDAxAwAAAAMxNjACAAAABDIxNzEEAAAAATAHAAAACDMvNi8yMDI2CAAAAAoxMi8zMS8yMDE4CQAAAAEwlFCh/Zx83ggNhh4vonzeCDhDSVEuTllTRTpJQk0uSVFfR1df</t>
  </si>
  <si>
    <t>SU5UQU5fQU1PUlRfQ0YuOTkzLjA2LzAzLzIwMjYuLi5VU0QuSAEAAADetgEAAgAAAAQxMzUzAQgAAAAFAAAAATEBAAAACjIwODE1MDU0MDEDAAAAAzE2MAIAAAAEMjE4MgQAAAABMAcAAAAIMy82LzIwMjYIAAAACjEyLzMxLzIwMTgJAAAAATCUUKH9nHzeCHXmDy+ifN4ILENJUS5OWVNFOklCTS5JUV9EQV9DRi45OTMuMDYvMDMvMjAyNi4uLlVTRC5IAQAAAN62AQACAAAABDQ0ODABCAAAAAUAAAABMQEAAAAKMjA4MTUwNTQwMQMAAAADMTYwAgAAAAQyMTYwBAAAAAEwBwAAAAgzLzYvMjAyNggAAAAKMTIvMzEvMjAxOAkAAAABMJRQof2cfN4IxaEKL6J83ggyQ0lRLk5ZU0U6SUJNLklRX09USEVSX0FNT1JULjk5My4wNi8wMy8yMDI2Li4uVVNELkgBAAAA3rYBAAMAAAAAAJRQof2cfN4IlkMYL6J83gg1Q0lRLk5ZU0U6SUJNLklRX0dBSU5fQVNTRVRTX0NGLjk5My4wNi8wMy8yMDI2Li4uVVNELkgBAAAA3rYBAAIAAAADMTIzAQgAAAAFAAAAATEBAAAACjIwODE1MDU0MDEDAAAAAzE2MAIAAAAEMjAyNgQAAAABMAcAAAAIMy82LzIwMjYIAAAACjEyLzMxLzIwMTgJAAAAATCUUKH9nHzeCJZCFi+ifN4INUNJUS5OWVNFOklCTS5JUV9DUkVESVRfTE9TU19DRi45OTMuMDYvMDMvMjAyNi4uLlVTRC5IAQAAAN62AQADAAAAAACUUKH9nHzeCAZ3Gy+ifN4INUNJUS5OWVNFOklCTS5JUV9TVE9DS19CQVNFRF9DRi45</t>
  </si>
  <si>
    <t>OTMuMDYvMDMvMjAyNi4uLlVTRC5IAQAAAN62AQACAAAAAzUxMAEIAAAABQAAAAExAQAAAAoyMDgxNTA1NDAxAwAAAAMxNjACAAAABDIxMjcEAAAAATAHAAAACDMvNi8yMDI2CAAAAAoxMi8zMS8yMDE4CQAAAAEwlFCh/Zx83gh15g8vonzeCDpDSVEuTllTRTpJQk0uSVFfVEFYX0JFTkVGSVRfT1BUSU9OUy45OTMuMDYvMDMvMjAyNi4uLlVTRC5IAQAAAN62AQADAAAAAACUUKH9nHzeCE60IS+ifN4IOENJUS5OWVNFOklCTS5JUV9QUk9WX0JBRF9ERUJUU19DRi45OTMuMDYvMDMvMjAyNi4uLlVTRC5IAQAAAN62AQADAAAAAACUUKH9nHzeCG5UCy+ifN4ILENJUS5OWVNFOklCTS5JUV9ET19DRi45OTMuMDYvMDMvMjAyNi4uLlVTRC5IAQAAAN62AQADAAAAAACUUKH9nHzeCJZDGC+ifN4INUNJUS5OWVNFOklCTS5JUV9PVEhFUl9PUEVSX0FDVC45OTMuMDYvMDMvMjAyNi4uLlVTRC5IAQAAAN62AQACAAAAAzg1MgEIAAAABQAAAAExAQAAAAoyMDgxNTA1NDAxAwAAAAMxNjACAAAABDIwNDcEAAAAATAHAAAACDMvNi8yMDI2CAAAAAoxMi8zMS8yMDE4CQAAAAEwlFCh/Zx83gj6eAovonzeCDxDSVEuTllTRTpJQk0uSVFfQ0hBTkdFX1RSQURJTkdfQVNTRVRTLjk5My4wNi8wMy8yMDI2Li4uVVNELkgBAAAA3rYBAAMAAAAAAJRQof2cfN4IlkIWL6J83gg4Q0lRLk5ZU0U6SUJNLklRX0NIQU5HRV9VTkVBUk5fUkVW</t>
  </si>
  <si>
    <t>Ljk5My4wNi8wMy8yMDI2Li4uVVNELkgBAAAA3rYBAAMAAAAAAJRQof2cfN4IKOATL6J83gg1Q0lRLk5ZU0U6SUJNLklRX0NIQU5HRV9JTkNfVEFYLjk5My4wNi8wMy8yMDI2Li4uVVNELkgBAAAA3rYBAAMAAAAAAJRQof2cfN4IR2UmL6J83gg1Q0lRLk5ZU0U6SUJNLklRX0NIQU5HRV9ERUZfVEFYLjk5My4wNi8wMy8yMDI2Li4uVVNELkgBAAAA3rYBAAMAAAAAAJRQof2cfN4IefgQL6J83ghDQ0lRLk5ZU0U6SUJNLklRX0NIQU5HRV9PVEhFUl9ORVRfT1BFUl9BU1NFVFMuOTkzLjA2LzAzLzIwMjYuLi5VU0QuSAEAAADetgEAAgAAAAQtNDUxAQgAAAAFAAAAATEBAAAACjIwODE1MDU0MDEDAAAAAzE2MAIAAAAEMjA0NQQAAAABMAcAAAAIMy82LzIwMjYIAAAACjEyLzMxLzIwMTgJAAAAATCUUKH9nHzeCPAOIC+ifN4IMENJUS5OWVNFOklCTS5JUV9DQVNIX09QRVIuOTkzLjA2LzAzLzIwMjYuLi5VU0QuSAEAAADetgEAAgAAAAUxNTI0NwEIAAAABQAAAAExAQAAAAoyMDgxNTA1NDAxAwAAAAMxNjACAAAABDIwMDYEAAAAATAHAAAACDMvNi8yMDI2CAAAAAoxMi8zMS8yMDE4CQAAAAEwlFCh/Zx83gh15g8vonzeCCxDSVEuTllTRTpJQk0uSVFfQ0FQRVguOTkzLjA2LzAzLzIwMjYuLi5VU0QuSAEAAADetgEAAgAAAAUtMzM5NQEIAAAABQAAAAExAQAAAAoyMDgxNTA1NDAxAwAAAAMxNjACAAAABDIwMjEEAAAA</t>
  </si>
  <si>
    <t>ATAHAAAACDMvNi8yMDI2CAAAAAoxMi8zMS8yMDE4CQAAAAEwlFCh/Zx83gg54BkvonzeCDBDSVEuTllTRTpJQk0uSVFfRElWRVNUX0NGLjk5My4wNi8wMy8yMDI2Li4uVVNELkgBAAAA3rYBAAMAAAAAAJRQof2cfN4IIiwLL6J83gg6Q0lRLk5ZU0U6SUJNLklRX1NBTEVfUkVBTF9FU1RBVEVfQ0YuOTkzLjA2LzAzLzIwMjYuLi5VU0QuSAEAAADetgEAAwAAAAAAlFCh/Zx83ghh6iAvonzeCDlDSVEuTllTRTpJQk0uSVFfSU5WRVNUX1NFQ1VSSVRZX0NGLjk5My4wNi8wMy8yMDI2Li4uVVNELkgBAAAA3rYBAAIAAAAELTU1NAEIAAAABQAAAAExAQAAAAoyMDgxNTA1NDAxAwAAAAMxNjACAAAABDIwMjcEAAAAATAHAAAACDMvNi8yMDI2CAAAAAoxMi8zMS8yMDE4CQAAAAEwlFCh/Zx83giwkxovonzeCDZDSVEuTllTRTpJQk0uSVFfSU5WRVNUX0xPQU5TX0NGLjk5My4wNi8wMy8yMDI2Li4uVVNELkgBAAAA3rYBAAIAAAAELTUwMwEIAAAABQAAAAExAQAAAAoyMDgxNTA1NDAxAwAAAAMxNjACAAAABDIwMzIEAAAAATAHAAAACDMvNi8yMDI2CAAAAAoxMi8zMS8yMDE4CQAAAAEwlFCh/Zx83gj6eAovonzeCDVDSVEuTllTRTpJQk0uSVFfU1RfREVCVF9JU1NVRUQuOTkzLjA2LzAzLzIwMjYuLi5VU0QuSAEAAADetgEAAgAAAAQxMzQxAQgAAAAFAAAAATEBAAAACjIwODE1MDU0MDEDAAAAAzE2MAIAAAAEMjA0MwQA</t>
  </si>
  <si>
    <t>AAABMAcAAAAIMy82LzIwMjYIAAAACjEyLzMxLzIwMTgJAAAAATCUUKH9nHzeCGQKFy+ifN4IMkNJUS5OWVNFOklCTS5JUV9QUkVGX0lTU1VFRC45OTMuMDYvMDMvMjAyNi4uLlVTRC5IAQAAAN62AQADAAAAAACUUKH9nHzeCCjgEy+ifN4INENJUS5OWVNFOklCTS5JUV9DT01NT05fSVNTVUVELjk5My4wNi8wMy8yMDI2Li4uVVNELkgBAAAA3rYBAAMAAAAAAJRQof2cfN4Iz84UL6J83gg0Q0lRLk5ZU0U6SUJNLklRX0NPTU1PTl9ESVZfQ0YuOTkzLjA2LzAzLzIwMjYuLi5VU0QuSAEAAADetgEAAgAAAAUtNTY2NgEIAAAABQAAAAExAQAAAAoyMDgxNTA1NDAxAwAAAAMxNjACAAAABDIwNzQEAAAAATAHAAAACDMvNi8yMDI2CAAAAAoxMi8zMS8yMDE4CQAAAAEwlFCh/Zx83gi9ExMvonzeCDJDSVEuTllTRTpJQk0uSVFfUFJFRl9ESVZfQ0YuOTkzLjA2LzAzLzIwMjYuLi5VU0QuSAEAAADetgEAAwAAAAAAlFCh/Zx83giHDhkvonzeCDlDSVEuTllTRTpJQk0uSVFfQ09NTU9OX1BSRUZfRElWX0NGLjk5My4wNi8wMy8yMDI2Li4uVVNELkgBAAAA3rYBAAMAAAAAAJRQof2cfN4IKOATL6J83gg4Q0lRLk5ZU0U6SUJNLklRX1RPVEFMX0RJVl9QQUlEX0NGLjk5My4wNi8wMy8yMDI2Li4uVVNELkgBAAAA3rYBAAIAAAAFLTU2NjYBCAAAAAUAAAABMQEAAAAKMjA4MTUwNTQwMQMAAAADMTYwAgAAAAQyMDIyBAAAAAEw</t>
  </si>
  <si>
    <t>BwAAAAgzLzYvMjAyNggAAAAKMTIvMzEvMjAxOAkAAAABMJRQof2cfN4IHvkjL6J83gg1Q0lRLk5ZU0U6SUJNLklRX1NQRUNJQUxfRElWX0NGLjk5My4wNi8wMy8yMDI2Li4uVVNELkgBAAAA3rYBAAMAAAAAAJRQof2cfN4IvRMTL6J83gg1Q0lRLk5ZU0U6SUJNLklRX01JU0NfQURKVVNUX0NGLjk5My4wNi8wMy8yMDI2Li4uVVNELkgBAAAA3rYBAAMAAAAAAJRQof2cfN4IefgQL6J83ggxQ0lRLk5ZU0U6SUJNLklRX0NBU0hfRklOQU4uOTkzLjA2LzAzLzIwMjYuLi5VU0QuSAEAAADetgEAAgAAAAYtMTA0NjkBCAAAAAUAAAABMQEAAAAKMjA4MTUwNTQwMQMAAAADMTYwAgAAAAQyMDA0BAAAAAEwBwAAAAgzLzYvMjAyNggAAAAKMTIvMzEvMjAxOAkAAAABMJRQof2cfN4IRfkOL6J83gg6Q0lRLk5ZU0U6SUJNLklRX0RBX1NVUFBMX1BBUlRJQUxfQ0YuOTkzLjA2LzAzLzIwMjYuLi5VU0QuSAEAAADetgEAAwAAAAAAlFCh/Zx83giHDhkvonzeCDFDSVEuTllTRTpJQk0uSVFfTkVUX0NIQU5HRS45OTMuMDYvMDMvMjAyNi4uLlVTRC5IAQAAAN62AQACAAAABC02MzABCAAAAAUAAAABMQEAAAAKMjA4MTUwNTQwMQMAAAADMTYwAgAAAAQyMDkzBAAAAAEwBwAAAAgzLzYvMjAyNggAAAAKMTIvMzEvMjAxOAkAAAABMJRQof2cfN4IrlYjL6J83ghAQ0lRLk5ZU0U6SUJNLklRX0dXX0lOVEFOX0FNT1JUX1BBUlRJQUxf</t>
  </si>
  <si>
    <t>Q0YuOTkzLjA2LzAzLzIwMjYuLi5VU0QuSAEAAADetgEAAwAAAAAAlFCh/Zx83ggYBQsvonzeCDFDSVEuTllTRTpJQk0uSVFfREVQUkVfU1VQUC45OTMuMDYvMDMvMjAyNi4uLlVTRC5IAQAAAN62AQADAAAAAACUUKH9nHzeCB75Iy+ifN4IRENJUS5OWVNFOklCTS5JUV9ERVBSRUNJQVRJT05fUkVOVEFMX0FTU0VUU19DRi45OTMuMDYvMDMvMjAyNi4uLlVTRC5IAQAAAN62AQADAAAAAACUUKH9nHzeCB+9Dy+ifN4ILkNJUS5OWVNFOklCTS5JUV9ERVBfUlVBLjk5My4wNi8wMy8yMDI2Li4uVVNELkgBAAAA3rYBAAMAAAAAAJRQof2cfN4IpUwhL6J83ghDQ0lRLk5ZU0U6SUJNLklRX0RBX1NVUFBMX0NGX0VYQ0xfT1BFUl9MRUFTRVMuOTkzLjA2LzAzLzIwMjYuLi5VU0QuSAEAAADetgEAAgAAAAQzMTI3AQgAAAAFAAAAATEBAAAACjIwODE1MDU0MDEDAAAAAzE2MAIAAAAFNDg5ODMEAAAAATAHAAAACDMvNi8yMDI2CAAAAAoxMi8zMS8yMDE4CQAAAAEwlFCh/Zx83gi/bg8vonzeCD9DSVEuTllTRTpJQk0uSVFfQU1PUlRfU09GVFdBUkVfQVNTRVRTX0NGLjk5My4wNi8wMy8yMDI2Li4uVVNELkgBAAAA3rYBAAMAAAAAAJRQof2cfN4IhxsWL6J83ghCQ0lRLk5ZU0U6SUJNLklRX1NBTEVfUFJPQ0VFRFNfUkVOVEFMX0FTU0VUUy45OTMuMDYvMDMvMjAyNi4uLlVTRC5IAQAAAN62AQADAAAAAACUUKH9nHzeCAk+</t>
  </si>
  <si>
    <t>Ci+ifN4INENJUS5OWVNFOklCTS5JUV9DQVNIX0lOVEVSRVNULjk5My4wNi8wMy8yMDI2Li4uVVNELkgBAAAA3rYBAAIAAAAEMTQyMwEIAAAABQAAAAExAQAAAAoyMDgxNTA1NDAxAwAAAAMxNjACAAAABDMwMjgEAAAAATAHAAAACDMvNi8yMDI2CAAAAAoxMi8zMS8yMDE4CQAAAAEwlFCh/Zx83giX4RcvonzeCDhDSVEuTllTRTpJQk0uSVFfQ0FTSF9JTlRFUkVTVF9ORVQuOTkzLjA2LzAzLzIwMjYuLi5VU0QuSAEAAADetgEAAwAAAAAAlFCh/Zx83ggfvQ8vonzeCDpDSVEuTllTRTpJQk0uSVFfQ0FTSF9JTlRFUkVTVF9GSU5BTi45OTMuMDYvMDMvMjAyNi4uLlVTRC5IAQAAAN62AQADAAAAAACUUKH9nHzeCFmmFS+ifN4INkNJUS5OWVNFOklCTS5JUV9DQVNIX1RBWEVTX09QRVIuOTkzLjA2LzAzLzIwMjYuLi5VU0QuSAEAAADetgEAAwAAAAAAlFCh/Zx83gh99BUvonzeCDhDSVEuTllTRTpJQk0uSVFfQ0FTSF9UQVhFU19JTlZFU1QuOTkzLjA2LzAzLzIwMjYuLi5VU0QuSAEAAADetgEAAwAAAAAAlFCh/Zx83ggJPgovonzeCEFDSVEuTllTRTpJQk0uSVFfQ0hBTkdFX05FVF9XT1JLSU5HX0NBUElUQUwuOTkzLjA2LzAzLzIwMjYuLi5VU0QuSAEAAADetgEAAgAAAAQyMzUyAQgAAAAFAAAAATEBAAAACjIwODE1MDU0MDEDAAAAAzE2MAIAAAAENDQyMQQAAAABMAcAAAAIMy82LzIwMjYIAAAACjEyLzMxLzIw</t>
  </si>
  <si>
    <t>MTgJAAAAATCUUKH9nHzeCFqZGC+ifN4IMkNJUS5OWVNFOklCTS5JUV9MRVZFUkVEX0ZDRi45OTMuMDYvMDMvMjAyNi4uLlVTRC5IAQAAAN62AQACAAAACDY0ODMuMzc1AQgAAAAFAAAAATEBAAAACjIwODE1MDU0MDEDAAAAAzE2MAIAAAAENDQyMgQAAAABMAcAAAAIMy82LzIwMjYIAAAACjEyLzMxLzIwMTgJAAAAATCUUKH9nHzeCEp/FS+ifN4IM0NJUS5OWVNFOklCTS5JUV9ET19JTlZFU1RfQ0YuOTkzLjA2LzAzLzIwMjYuLi5VU0QuSAEAAADetgEAAwAAAAAAlFCh/Zx83gh99BUvonzeCDRDSVEuTllTRTpJQk0uSVFfRE9fRklOQU5DRV9DRi45OTMuMDYvMDMvMjAyNi4uLlVTRC5IAQAAAN62AQADAAAAAACUUKH9nHzeCAk+Ci+ifN4IP0NJUS5OWVNFOklCTS5JUV9PUEVSQVRJTkdfTEVBU0VfUEFZTUVOVFMuOTkzLjA2LzAzLzIwMjYuLi5VU0QuSAEAAADetgEAAwAAAAAAlFCh/Zx83giONRkvonzeCEpDSVEuTllTRTpJQk0uSVFfT1BFUkFUSU5HX0xFQVNFX0xJQUJJTElUSUVTX05PTkNBU0guOTkzLjA2LzAzLzIwMjYuLi5VU0QuSAEAAADetgEAAwAAAAAAlFCh/Zx83ghamRgvonzeCEhDSVEuTllTRTpJQk0uSVFfTE9OR19URVJNX0RFQlRfUkVQQUlEX0VYQ0xfTEVBU0VTLjk5My4wNi8wMy8yMDI2Li4uVVNELkgBAAAA3rYBAAIAAAAFLTg1MzMBCAAAAAUAAAABMQEAAAAKMjA4MTUwNTQwMQMAAAAD</t>
  </si>
  <si>
    <t>MTYwAgAAAAU0ODk4NAQAAAABMAcAAAAIMy82LzIwMjYIAAAACjEyLzMxLzIwMTgJAAAAATCUUKH9nHzeCDiMEy+ifN4IMENJUS5OWVNFOklCTS5JUV9TVF9JTlZFU1QuOTkzLjA2LzAzLzIwMjYuLi5VU0QuSAEAAADetgEAAgAAAAM2MTgBCAAAAAUAAAABMQEAAAAKMjA4MTUwNTQwMQMAAAADMTYwAgAAAAQxMDY5BAAAAAEwBwAAAAgzLzYvMjAyNggAAAAKMTIvMzEvMjAxOAkAAAABMJRQof2cfN4Il+EXL6J83gg1Q0lRLk5ZU0U6SUJNLklRX1RSQURJTkdfQVNTRVRTLjk5My4wNi8wMy8yMDI2Li4uVVNELkgBAAAA3rYBAAMAAAAAAJRQof2cfN4IpG0RL6J83ggzQ0lRLk5ZU0U6SUJNLklRX1RPVEFMX1JFQ0VJVi45OTMuMDYvMDMvMjAyNi4uLlVTRC5IAQAAAN62AQACAAAABDg2NDUBCAAAAAUAAAABMQEAAAAKMjA4MTUwNTQwMQMAAAADMTYwAgAAAAQxMDAxBAAAAAEwBwAAAAgzLzYvMjAyNggAAAAKMTIvMzEvMjAxOAkAAAABMJRQof2cfN4I038UL6J83ggyQ0lRLk5ZU0U6SUJNLklRX1BSRVBBSURfRVhQLjk5My4wNi8wMy8yMDI2Li4uVVNELkgBAAAA3rYBAAIAAAAEMTUyMwEIAAAABQAAAAExAQAAAAoyMDgxNTA1NDAxAwAAAAMxNjACAAAABDEyMTIEAAAAATAHAAAACDMvNi8yMDI2CAAAAAoxMi8zMS8yMDE4CQAAAAEwlFCh/Zx83giX4RcvonzeCD1DSVEuTllTRTpJQk0uSVFfRklOX0RJVl9BU1NF</t>
  </si>
  <si>
    <t>VFNfQ1VSUkVOVC45OTMuMDYvMDMvMjAyNi4uLlVTRC5IAQAAAN62AQADAAAAAACUUKH9nHzeCFqZGC+ifN4INUNJUS5OWVNFOklCTS5JUV9MT0FOU19GT1JfU0FMRS45OTMuMDYvMDMvMjAyNi4uLlVTRC5IAQAAAN62AQADAAAAAACUUKH9nHzeCNN/FC+ifN4INUNJUS5OWVNFOklCTS5JUV9PVEhFUl9DQV9TVVBQTC45OTMuMDYvMDMvMjAyNi4uLlVTRC5IAQAAAN62AQACAAAABDI2ODYBCAAAAAUAAAABMQEAAAAKMjA4MTUwNTQwMQMAAAADMTYwAgAAAAQxMDU1BAAAAAEwBwAAAAgzLzYvMjAyNggAAAAKMTIvMzEvMjAxOAkAAAABMJRQof2cfN4IpG0RL6J83ggpQ0lRLk5ZU0U6SUJNLklRX0FELjk5My4wNi8wMy8yMDI2Li4uVVNELkgBAAAA3rYBAAIAAAAGLTIxNjY4AQgAAAAFAAAAATEBAAAACjIwODE1MDU0MDEDAAAAAzE2MAIAAAAEMTA3NQQAAAABMAcAAAAIMy82LzIwMjYIAAAACjEyLzMxLzIwMTgJAAAAATCUUKH9nHzeCGfREC+ifN4IN0NJUS5OWVNFOklCTS5JUV9GSU5fRElWX0xPQU5TX0xULjk5My4wNi8wMy8yMDI2Li4uVVNELkgBAAAA3rYBAAIAAAAEOTE0OAEIAAAABQAAAAExAQAAAAoyMDgxNTA1NDAxAwAAAAMxNjACAAAABDEwMzMEAAAAATAHAAAACDMvNi8yMDI2CAAAAAoxMi8zMS8yMDE4CQAAAAEwlFCh/Zx83gh99BUvonzeCDZDSVEuTllTRTpJQk0uSVFfTE9BTlNfUkVDRUlWX0xU</t>
  </si>
  <si>
    <t>Ljk5My4wNi8wMy8yMDI2Li4uVVNELkgBAAAA3rYBAAMAAAAAAJRQof2cfN4IYKQWL6J83gg4Q0lRLk5ZU0U6SUJNLklRX0NVUlJFTlRfUE9SVF9ERUJULjk5My4wNi8wMy8yMDI2Li4uVVNELkgBAAAA3rYBAAIAAAAENzA0OAEIAAAABQAAAAExAQAAAAoyMDgxNTA1NDAxAwAAAAMxNjACAAAABDEyOTcEAAAAATAHAAAACDMvNi8yMDI2CAAAAAoxMi8zMS8yMDE4CQAAAAEwlFCh/Zx83gg4jBMvonzeCDtDSVEuTllTRTpJQk0uSVFfRklOX0RJVl9MSUFCX0NVUlJFTlQuOTkzLjA2LzAzLzIwMjYuLi5VU0QuSAEAAADetgEAAwAAAAAAlFCh/Zx83ggGdxsvonzeCDRDSVEuTllTRTpJQk0uSVFfVU5FQVJOX1JFVl9MVC45OTMuMDYvMDMvMjAyNi4uLlVTRC5IAQAAAN62AQACAAAABDM0NDUBCAAAAAUAAAABMQEAAAAKMjA4MTUwNTQwMQMAAAADMTYwAgAAAAQxMjU2BAAAAAEwBwAAAAgzLzYvMjAyNggAAAAKMTIvMzEvMjAxOAkAAAABMJRQof2cfN4IYKQWL6J83gguQ0lRLk5ZU0U6SUJNLklRX1BFTlNJT04uOTkzLjA2LzAzLzIwMjYuLi5VU0QuSAEAAADetgEAAgAAAAUxNzAwMgEIAAAABQAAAAExAQAAAAoyMDgxNTA1NDAxAwAAAAMxNjACAAAABDEyMTMEAAAAATAHAAAACDMvNi8yMDI2CAAAAAoxMi8zMS8yMDE4CQAAAAEwlFCh/Zx83gh9RhEvonzeCDZDSVEuTllTRTpJQk0uSVFfREVGX1RBWF9MSUFCX0xU</t>
  </si>
  <si>
    <t>Ljk5My4wNi8wMy8yMDI2Li4uVVNELkgBAAAA3rYBAAIAAAAEMzY5NgEIAAAABQAAAAExAQAAAAoyMDgxNTA1NDAxAwAAAAMxNjACAAAABDEwMjcEAAAAATAHAAAACDMvNi8yMDI2CAAAAAoxMi8zMS8yMDE4CQAAAAEwlFCh/Zx83ghFAwovonzeCDZDSVEuTllTRTpJQk0uSVFfUFJFRl9OT05fUkVERUVNLjk5My4wNi8wMy8yMDI2Li4uVVNELkgBAAAA3rYBAAMAAAAAAExJsv2cfN4IuZUPL6J83ggyQ0lRLk5ZU0U6SUJNLklRX1BSRUZfRVFVSVRZLjk5My4wNi8wMy8yMDI2Li4uVVNELkgBAAAA3rYBAAMAAAAAAExJsv2cfN4IrlYjL6J83gg4Q0lRLk5ZU0U6SUJNLklRX01JTk9SSVRZX0lOVEVSRVNULjk5My4wNi8wMy8yMDI2Li4uVVNELkgBAAAA3rYBAAIAAAADMTM0AQgAAAAFAAAAATEBAAAACjIwODE1MDU0MDEDAAAAAzE2MAIAAAAEMTA1MgQAAAABMAcAAAAIMy82LzIwMjYIAAAACjEyLzMxLzIwMTgJAAAAATBMSbL9nHzeCA1YFS+ifN4IM0NJUS5OWVNFOklCTS5JUV9UT1RBTF9FUVVJVFkuOTkzLjA2LzAzLzIwMjYuLi5VU0QuSAEAAADetgEAAgAAAAUxNjkzMAEIAAAABQAAAAExAQAAAAoyMDgxNTA1NDAxAwAAAAMxNjACAAAABDEyNzUEAAAAATAHAAAACDMvNi8yMDI2CAAAAAoxMi8zMS8yMDE4CQAAAAEwTEmy/Zx83gikbREvonzeCDpDSVEuTllTRTpJQk0uSVFfTUlOT1JJVFlfSU5UX1JFREVF</t>
  </si>
  <si>
    <t>TS45OTMuMDYvMDMvMjAyNi4uLlVTRC5IAQAAAN62AQADAAAAAABMSbL9nHzeCA1YFS+ifN4ISENJUS5OWVNFOklCTS5JUV9HRU5FUkFMX1BBUlRORVJfTUlOT1JJVFlfSU5URVJFU1QuOTkzLjA2LzAzLzIwMjYuLi5VU0QuSAEAAADetgEAAwAAAAAATEmy/Zx83ggnehovonzeCDhDSVEuTllTRTpJQk0uSVFfQVNTRVRTX0ZBSVJfVkFMVUUuOTkzLjA2LzAzLzIwMjYuLi5VU0QuSAEAAADetgEAAgAAAAQ5MDUxAExJsv2cfN4IRHMYL6J83ghMQ0lRLk5ZU0U6SUJNLklRX0xJQUJJTElUSUVTX05FVFRJTkdfT1RIRVJfQURKVVNUTUVOVFMuOTkzLjA2LzAzLzIwMjYuLi5VU0QuSAEAAADetgEAAwAAAAAATEmy/Zx83ggNWBUvonzeCDxDSVEuTllTRTpJQk0uSVFfREVCVF9FUVVJVl9PUEVSX0xFQVNFLjk5My4wNi8wMy8yMDI2Li4uVVNELkgBAAAA3rYBAAMAAAAAAExJsv2cfN4Iv24PL6J83gg4Q0lRLk5ZU0U6SUJNLklRX1BFTlNJT05fVE9UQUxfRVhQLjk5My4wNi8wMy8yMDI2Li4uVVNELkgBAAAA3rYBAAIAAAAEMjg2NwBMSbL9nHzeCLzdCi+ifN4IPkNJUS5OWVNFOklCTS5JUV9QRU5TSU9OX0VTVF9CRU5FRklUXzRZUi45OTMuMDYvMDMvMjAyNi4uLlVTRC5IAQAAAN62AQACAAAABDU5MzYATEmy/Zx83giWQxgvonzeCDhDSVEuTllTRTpJQk0uSVFfRElTVFJJQlVUQUJMRV9DQVNIX1BBWU9VVC45OTQu</t>
  </si>
  <si>
    <t>MDYvMDMvMjAyNgEAAADetgEAAwAAAAAANxTKT5183gjmuRsvonzeCEBDSVEuTllTRTpJQk0uSVFfRElTVFJJQlVUQUJMRV9DQVNIX1NIQVJFU19ESUxVVEVELjk5NC4wNi8wMy8yMDI2AQAAAN62AQADAAAAAAA3FMpPnXzeCMRPGy+ifN4IPkNJUS5OWVNFOklCTS5JUV9ESVNUUklCVVRBQkxFX0NBU0hfU0hBUkVTX0JBU0lDLjk5NC4wNi8wMy8yMDI2AQAAAN62AQADAAAAAAA3FMpPnXzeCC35HC+ifN4IOkNJUS5OWVNFOklCTS5JUV9OT05DQVNIX1BFTlNJT05fRVhQLjk5NC4wNi8wMy8yMDI2Li4uVVNELkgBAAAA3rYBAAIAAAADMzk2AQgAAAAFAAAAATEBAAAACy0yMTEwNzY5MzU1AwAAAAMxNjACAAAABTIxNjc4BAAAAAEwBwAAAAgzLzYvMjAyNggAAAAKMTIvMzEvMjAxOQkAAAABMCwfR/6cfN4INiUhL6J83gg3Q0lRLk5ZU0U6SUJNLklRX0lOVF9FWFBfSU5DTF9DQVAuOTk0LjA2LzAzLzIwMjYuLi5VU0QuSAEAAADetgEAAgAAAAQxMzQ4AQgAAAAFAAAAATEBAAAACy0yMTEwNzY5MzU1AwAAAAMxNjACAAAABTIxODYxBAAAAAEwBwAAAAgzLzYvMjAyNggAAAAKMTIvMzEvMjAxOQkAAAABMCwfR/6cfN4INNwJL6J83ghIQ0lRLk5ZU0U6SUJNLklRX0lOVEVSRVNUX0VYUF9MRUFTRV9MSUFCSUxJVFlfREVCVC45OTQuMDYvMDMvMjAyNi4uLlVTRC5IAQAAAN62AQADAAAAAAAsH0f+nHzeCAcPGi+ifN4I</t>
  </si>
  <si>
    <t>O0NJUS5OWVNFOklCTS5JUV9DQVBJVEFMSVpFRF9JTlRFUkVTVC45OTQuMDYvMDMvMjAyNi4uLlVTRC5IAQAAAN62AQACAAAAATQBCAAAAAUAAAABMQEAAAALLTIxMTA3NjkzNTUDAAAAAzE2MAIAAAAEMzAzMgQAAAABMAcAAAAIMy82LzIwMjYIAAAACjEyLzMxLzIwMTkJAAAAATAsH0f+nHzeCHE2Hy+ifN4IQENJUS5OWVNFOklCTS5JUV9OT05SRUNVUlJJTkdfSU5DT01FX1RBWEVTLjk5NC4wNi8wMy8yMDI2Li4uVVNELkgBAAAA3rYBAAIAAAADMTQ2AQgAAAAFAAAAATEBAAAACy0yMTEwNzY5MzU1AwAAAAMxNjACAAAABTQ4ODM5BAAAAAEwBwAAAAgzLzYvMjAyNggAAAAKMTIvMzEvMjAxOQkAAAABMCwfR/6cfN4IIqAmL6J83gg9Q0lRLk5ZU0U6SUJNLklRX0RFRkVSUkVEX0ZPUkVJR05fVEFYRVMuOTk0LjA2LzAzLzIwMjYuLi5VU0QuSAEAAADetgEAAgAAAAQtNjMwAQgAAAAFAAAAATEBAAAACy0yMTEwNzY5MzU1AwAAAAMxNjACAAAABDMwNTUEAAAAATAHAAAACDMvNi8yMDI2CAAAAAoxMi8zMS8yMDE5CQAAAAEwLB9H/px83ghOtCEvonzeCC5DSVEuTllTRTpJQk0uSVFfTklfU0ZBUy45OTQuMDYvMDMvMjAyNi4uLlVTRC5IAQAAAN62AQADAAAAAAAsH0f+nHzeCJugIi+ifN4ISUNJUS5OWVNFOklCTS5JUV9QUk9WX0JBRF9ERUJUU19QQVRJRU5UX1NFUlZJQ0VfUkVWLjk5NC4wNi8wMy8yMDI2Li4u</t>
  </si>
  <si>
    <t>VVNELkgBAAAA3rYBAAMAAAAAACwfR/6cfN4IycESL6J83gg8Q0lRLk5ZU0U6SUJNLklRX1RPVEFMX1JFVl9BU19SRVBPUlRFRC45OTQuMDYvMDMvMjAyNi4uLlVTRC5IAQAAAN62AQACAAAABTU3NzE0AQgAAAAFAAAAATEBAAAACy0yMTEwNzY5MzU1AwAAAAMxNjACAAAAAzMzOQQAAAABMAcAAAAIMy82LzIwMjYIAAAACjEyLzMxLzIwMTkJAAAAATAsH0f+nHzeCEBAJS+ifN4IKUNJUS5OWVNFOklCTS5JUV9TQU1FX1NUT1JFLjk5NC4wNi8wMy8yMDI2AQAAAN62AQADAAAAAAA3FMpPnXzeCDTcCS+ifN4IOENJUS5OWVNFOklCTS5JUV9GRUVTX09USEVSX0lOQ09NRS45OTQuMDYvMDMvMjAyNi4uLlVTRC5IAQAAAN62AQADAAAAAAAsH0f+nHzeCOGVIy+ifN4INUNJUS5OWVNFOklCTS5JUV9FQklUQV9FWENMX1NCQy45OTQuMDYvMDMvMjAyNi4uLlVTRC5IAQAAAN62AQACAAAABTEwMDY4AQgAAAAFAAAAATEBAAAACy0yMTEwNzY5MzU1AwAAAAMxNjACAAAABTI0MTM2BAAAAAEwBwAAAAgzLzYvMjAyNggAAAAKMTIvMzEvMjAxOQkAAAABMCwfR/6cfN4ImlsQL6J83gg0Q0lRLk5ZU0U6SUJNLklRX0VCSVRfRVhDTF9TQkMuOTk0LjA2LzAzLzIwMjYuLi5VU0QuSAEAAADetgEAAgAAAAQ4MjE4AQgAAAAFAAAAATEBAAAACy0yMTEwNzY5MzU1AwAAAAMxNjACAAAABTI0MTM0BAAAAAEwBwAAAAgzLzYvMjAyNggA</t>
  </si>
  <si>
    <t>AAAKMTIvMzEvMjAxOQkAAAABMCwfR/6cfN4IbpMXL6J83gg7Q0lRLk5ZU0U6SUJNLklRX0VCSVRfRVFfSU5DX0VYQ0xfU0JDLjk5NC4wNi8wMy8yMDI2Li4uVVNELkgBAAAA3rYBAAIAAAAEODIxOAEIAAAABQAAAAExAQAAAAstMjExMDc2OTM1NQMAAAADMTYwAgAAAAUyNDEzMAQAAAABMAcAAAAIMy82LzIwMjYIAAAACjEyLzMxLzIwMTkJAAAAATAsH0f+nHzeCFJJDi+ifN4IMkNJUS5OWVNFOklCTS5JUV9FQklUX0VRX0lOQy45OTQuMDYvMDMvMjAyNi4uLlVTRC5IAQAAAN62AQACAAAABDc1MzkBCAAAAAUAAAABMQEAAAALLTIxMTA3NjkzNTUDAAAAAzE2MAIAAAAFMjE2NzUEAAAAATAHAAAACDMvNi8yMDI2CAAAAAoxMi8zMS8yMDE5CQAAAAEwLB9H/px83ggbtSUvonzeCCtDSVEuTllTRTpJQk0uSVFfRUJJVC45OTQuMDYvMDMvMjAyNi4uLlVTRC5IAQAAAN62AQACAAAABDc1MzkBCAAAAAUAAAABMQEAAAALLTIxMTA3NjkzNTUDAAAAAzE2MAIAAAADNDAwBAAAAAEwBwAAAAgzLzYvMjAyNggAAAAKMTIvMzEvMjAxOQkAAAABMCwfR/6cfN4IhRUnL6J83gg2Q0lRLk5ZU0U6SUJNLklRX0VCSVREQV9FWENMX1NCQy45OTQuMDYvMDMvMjAyNi4uLlVTRC5IAQAAAN62AQACAAAABTE0Mjc3AQgAAAAFAAAAATEBAAAACy0yMTEwNzY5MzU1AwAAAAMxNjACAAAABTI0MTM1BAAAAAEwBwAAAAgzLzYvMjAyNggA</t>
  </si>
  <si>
    <t>AAAKMTIvMzEvMjAxOQkAAAABMCwfR/6cfN4IhuMdL6J83gg4Q0lRLk5ZU0U6SUJNLklRX1NQRUNJQUxfRElWX1NIQVJFLjk5NC4wNi8wMy8yMDI2Li4uVVNELkgBAAAA3rYBAAMAAAAAACwfR/6cfN4IFigaL6J83gg/Q0lRLk5ZU0U6SUJNLklRX0RJU1RSSUJVVEFCTEVfQ0FTSF9TSEFSRS45OTQuMDYvMDMvMjAyNi4uLlVTRC5IAQAAAN62AQADAAAAAAAsH0f+nHzeCGuVHS+ifN4INkNJUS5OWVNFOklCTS5JUV9UT1RBTF9SRVZfU0hBUkUuOTk0LjA2LzAzLzIwMjYuLi5VU0QuSAEAAADetgEAAgAAAAk2NS4wNDkyNzQBCAAAAAUAAAABMQEAAAALLTIxMTA3NjkzNTUDAAAAAzE2MAIAAAAENDM4MgQAAAABMAcAAAAIMy82LzIwMjYIAAAACjEyLzMxLzIwMTkJAAAAATAsH0f+nHzeCFJJDi+ifN4IL0NJUS5OWVNFOklCTS5JUV9EUl9SQVRJT19QUklNQVJZLjk5NC4wNi8wMy8yMDI2AQAAAN62AQACAAAAATEANxTKT5183ghSvx8vonzeCDVDSVEuTllTRTpJQk0uSVFfRElMVVRfRVBTX0lOQ0wuOTk0LjA2LzAzLzIwMjYuLi5VU0QuSAEAAADetgEAAgAAAAkxMC41NTkzMjUBCAAAAAUAAAABMQEAAAALLTIxMTA3NjkzNTUDAAAAAzE2MAIAAAABOAQAAAABMAcAAAAIMy82LzIwMjYIAAAACjEyLzMxLzIwMTkJAAAAATAsH0f+nHzeCE4+Ji+ifN4IK0NJUS5OWVNFOklCTS5JUV9CQVNJQ19XRUlHSFQuOTk0LjA2</t>
  </si>
  <si>
    <t>LzAzLzIwMjYBAAAA3rYBAAIAAAAKODg3LjIzNTEwNQA3FMpPnXzeCGuVHS+ifN4INUNJUS5OWVNFOklCTS5JUV9CQVNJQ19FUFNfRVhDTC45OTQuMDYvMDMvMjAyNi4uLlVTRC5IAQAAAN62AQACAAAACDguMDU0MjM0AQgAAAAFAAAAATEBAAAACy0yMTEwNzY5MzU1AwAAAAMxNjACAAAABDMwNjQEAAAAATAHAAAACDMvNi8yMDI2CAAAAAoxMi8zMS8yMDE5CQAAAAEwLB9H/px83giCvg4vonzeCDRDSVEuTllTRTpJQk0uSVFfTklfQVZBSUxfRVhDTC45OTQuMDYvMDMvMjAyNi4uLlVTRC5IAQAAAN62AQACAAAABDcxNDYBCAAAAAUAAAABMQEAAAALLTIxMTA3NjkzNTUDAAAAAzE2MAIAAAADMzc5BAAAAAEwBwAAAAgzLzYvMjAyNggAAAAKMTIvMzEvMjAxOQkAAAABMCwfR/6cfN4IbDUkL6J83gg1Q0lRLk5ZU0U6SUJNLklRX1BSRUZfRElWX09USEVSLjk5NC4wNi8wMy8yMDI2Li4uVVNELkgBAAAA3rYBAAMAAAAAACwfR/6cfN4IH80iL6J83gg7Q0lRLk5ZU0U6SUJNLklRX01JTk9SSVRZX0lOVEVSRVNUX0lTLjk5NC4wNi8wMy8yMDI2Li4uVVNELkgBAAAA3rYBAAMAAAAAACwfR/6cfN4IhuMdL6J83gg2Q0lRLk5ZU0U6SUJNLklRX0VYVFJBX0FDQ19JVEVNUy45OTQuMDYvMDMvMjAyNi4uLlVTRC5IAQAAAN62AQADAAAAAAAsH0f+nHzeCC3UHi+ifN4IKUNJUS5OWVNFOklCTS5JUV9ETy45OTQuMDYvMDMv</t>
  </si>
  <si>
    <t>MjAyNi4uLlVTRC5IAQAAAN62AQACAAAABDIyODUBCAAAAAUAAAABMQEAAAALLTIxMTA3NjkzNTUDAAAAAzE2MAIAAAACNDAEAAAAATAHAAAACDMvNi8yMDI2CAAAAAoxMi8zMS8yMDE5CQAAAAEwLB9H/px83ggjECUvonzeCDFDSVEuTllTRTpJQk0uSVFfRUFSTklOR19DTy45OTQuMDYvMDMvMjAyNi4uLlVTRC5IAQAAAN62AQACAAAABDcxNDYBCAAAAAUAAAABMQEAAAALLTIxMTA3NjkzNTUDAAAAAzE2MAIAAAABNwQAAAABMAcAAAAIMy82LzIwMjYIAAAACjEyLzMxLzIwMTkJAAAAATAsH0f+nHzeCHSWEC+ifN4IM0NJUS5OWVNFOklCTS5JUV9MRUdBTF9TRVRUTEUuOTk0LjA2LzAzLzIwMjYuLi5VU0QuSAEAAADetgEAAwAAAAAALB9H/px83giNNx4vonzeCCtDSVEuTllTRTpJQk0uSVFfSVBSRC45OTQuMDYvMDMvMjAyNi4uLlVTRC5IAQAAAN62AQADAAAAAAAsH0f+nHzeCI7HJi+ifN4INkNJUS5OWVNFOklCTS5JUV9BU1NFVF9XUklURURPV04uOTk0LjA2LzAzLzIwMjYuLi5VU0QuSAEAAADetgEAAwAAAAAALB9H/px83ghr6RovonzeCDJDSVEuTllTRTpJQk0uSVFfR0FJTl9JTlZFU1QuOTk0LjA2LzAzLzIwMjYuLi5VU0QuSAEAAADetgEAAwAAAAAALB9H/px83ghFUhovonzeCDFDSVEuTllTRTpJQk0uSVFfSU5DX0VRVUlUWS45OTQuMDYvMDMvMjAyNi4uLlVTRC5IAQAAAN62AQADAAAAAAAsH0f+</t>
  </si>
  <si>
    <t>nHzeCEZHHS+ifN4IN0NJUS5OWVNFOklCTS5JUV9ORVRfSU5URVJFU1RfRVhQLjk5NC4wNi8wMy8yMDI2Li4uVVNELkgBAAAA3rYBAAIAAAAFLTEzNDQBCAAAAAUAAAABMQEAAAALLTIxMTA3NjkzNTUDAAAAAzE2MAIAAAADMzY4BAAAAAEwBwAAAAgzLzYvMjAyNggAAAAKMTIvMzEvMjAxOQkAAAABMCwfR/6cfN4Igr4OL6J83ggzQ0lRLk5ZU0U6SUJNLklRX0lOVEVSRVNUX0VYUC45OTQuMDYvMDMvMjAyNi4uLlVTRC5IAQAAAN62AQACAAAABS0xMzQ0AQgAAAAFAAAAATEBAAAACy0yMTEwNzY5MzU1AwAAAAMxNjACAAAAAjgyBAAAAAEwBwAAAAgzLzYvMjAyNggAAAAKMTIvMzEvMjAxOQkAAAABMCwfR/6cfN4IN/wdL6J83gg3Q0lRLk5ZU0U6SUJNLklRX1RPVEFMX09USEVSX09QRVIuOTk0LjA2LzAzLzIwMjYuLi5VU0QuSAEAAADetgEAAgAAAAUyMzk5NQEIAAAABQAAAAExAQAAAAstMjExMDc2OTM1NQMAAAADMTYwAgAAAAMzODAEAAAAATAHAAAACDMvNi8yMDI2CAAAAAoxMi8zMS8yMDE5CQAAAAEwLB9H/px83giRMhsvonzeCDFDSVEuTllTRTpJQk0uSVFfSU1QQUlSX09JTC45OTQuMDYvMDMvMjAyNi4uLlVTRC5IAQAAAN62AQADAAAAAAAsH0f+nHzeCHe8HS+ifN4INUNJUS5OWVNFOklCTS5JUV9HV19JTlRBTl9BTU9SVC45OTQuMDYvMDMvMjAyNi4uLlVTRC5IAQAAAN62AQADAAAAAAAsH0f+nHze</t>
  </si>
  <si>
    <t>CALwJS+ifN4IL0NJUS5OWVNFOklCTS5JUV9EQV9TVVBQTC45OTQuMDYvMDMvMjAyNi4uLlVTRC5IAQAAAN62AQADAAAAAAAsH0f+nHzeCIKbIC+ifN4IMENJUS5OWVNFOklCTS5JUV9TR0FfU1VQUEwuOTk0LjA2LzAzLzIwMjYuLi5VU0QuSAEAAADetgEAAgAAAAUxODcyNAEIAAAABQAAAAExAQAAAAstMjExMDc2OTM1NQMAAAADMTYwAgAAAAMxMDIEAAAAATAHAAAACDMvNi8yMDI2CAAAAAoxMi8zMS8yMDE5CQAAAAEwQkZH/px83ggCBBsvonzeCClDSVEuTllTRTpJQk0uSVFfR1AuOTk0LjA2LzAzLzIwMjYuLi5VU0QuSAEAAADetgEAAgAAAAUzMTUzNAEIAAAABQAAAAExAQAAAAstMjExMDc2OTM1NQMAAAADMTYwAgAAAAIxMAQAAAABMAcAAAAIMy82LzIwMjYIAAAACjEyLzMxLzIwMTkJAAAAATBCRkf+nHzeCOSDJC+ifN4IMkNJUS5OWVNFOklCTS5JUV9JTlNfRElWX0VYUC45OTQuMDYvMDMvMjAyNi4uLlVTRC5IAQAAAN62AQADAAAAAABCRkf+nHzeCERIDy+ifN4IK0NJUS5OWVNFOklCTS5JUV9DT0dTLjk5NC4wNi8wMy8yMDI2Li4uVVNELkgBAAAA3rYBAAIAAAAFMjU0NzYBCAAAAAUAAAABMQEAAAALLTIxMTA3NjkzNTUDAAAAAzE2MAIAAAACMzQEAAAAATAHAAAACDMvNi8yMDI2CAAAAAoxMi8zMS8yMDE5CQAAAAEwQkZH/px83gh3vB0vonzeCDZDSVEuTllTRTpJQk0uSVFfT1RIRVJfUkVWX1NV</t>
  </si>
  <si>
    <t>UFBMLjk5NC4wNi8wMy8yMDI2Li4uVVNELkgBAAAA3rYBAAMAAAAAAEJGR/6cfN4Id7wdL6J83ggyQ0lRLk5ZU0U6SUJNLklRX0lOVF9JTlZfSU5DLjk5NC4wNi8wMy8yMDI2Li4uVVNELkgBAAAA3rYBAAMAAAAAAEJGR/6cfN4IZ9EQL6J83gg2Q0lRLk5ZU0U6SUJNLklRX0dBSU5fSU5WRVNUX1JFVi45OTQuMDYvMDMvMjAyNi4uLlVTRC5IAQAAAN62AQADAAAAAABCRkf+nHzeCBgPHy+ifN4IMkNJUS5OWVNFOklCTS5JUV9GSU5fRElWX1JFVi45OTQuMDYvMDMvMjAyNi4uLlVTRC5IAQAAAN62AQACAAAABDEyMTYBCAAAAAUAAAABMQEAAAALLTIxMTA3NjkzNTUDAAAAAzE2MAIAAAACNTIEAAAAATAHAAAACDMvNi8yMDI2CAAAAAoxMi8zMS8yMDE5CQAAAAEwQkZH/px83ggC8CUvonzeCCpDSVEuTllTRTpJQk0uSVFfUkVWLjk5NC4wNi8wMy8yMDI2Li4uVVNELkgBAAAA3rYBAAIAAAAFNTY0OTgBCAAAAAUAAAABMQEAAAALLTIxMTA3NjkzNTUDAAAAAzE2MAIAAAADMTEyBAAAAAEwBwAAAAgzLzYvMjAyNggAAAAKMTIvMzEvMjAxOQkAAAABMEJGR/6cfN4Igr4OL6J83ggyQ0lRLk5ZU0U6SUJNLklRX0lOU19ESVZfUkVWLjk5NC4wNi8wMy8yMDI2Li4uVVNELkgBAAAA3rYBAAMAAAAAAEJGR/6cfN4IGA8fL6J83gg2Q0lRLk5ZU0U6SUJNLklRX0dBSU5fQVNTRVRTX1JFVi45OTQuMDYvMDMvMjAyNi4uLlVT</t>
  </si>
  <si>
    <t>RC5IAQAAAN62AQADAAAAAABCRkf+nHzeCALwJS+ifN4IMENJUS5OWVNFOklCTS5JUV9UT1RBTF9SRVYuOTk0LjA2LzAzLzIwMjYuLi5VU0QuSAEAAADetgEAAgAAAAU1NzcxNAEIAAAABQAAAAExAQAAAAstMjExMDc2OTM1NQMAAAADMTYwAgAAAAIyOAQAAAABMAcAAAAIMy82LzIwMjYIAAAACjEyLzMxLzIwMTkJAAAAATBCRkf+nHzeCIUVJy+ifN4IMkNJUS5OWVNFOklCTS5JUV9GSU5fRElWX0VYUC45OTQuMDYvMDMvMjAyNi4uLlVTRC5IAQAAAN62AQACAAAAAzcwNAEIAAAABQAAAAExAQAAAAstMjExMDc2OTM1NQMAAAADMTYwAgAAAAI1MQQAAAABMAcAAAAIMy82LzIwMjYIAAAACjEyLzMxLzIwMTkJAAAAATBCRkf+nHzeCEtmGi+ifN4INkNJUS5OWVNFOklCTS5JUV9GSU5fRElWX0lOVF9FWFAuOTk0LjA2LzAzLzIwMjYuLi5VU0QuSAEAAADetgEAAwAAAAAAQkZH/px83ghLZhovonzeCDVDSVEuTllTRTpJQk0uSVFfUFJPVl9CQURfREVCVFMuOTk0LjA2LzAzLzIwMjYuLi5VU0QuSAEAAADetgEAAwAAAAAAQkZH/px83ggCBBsvonzeCDJDSVEuTllTRTpJQk0uSVFfU1RPQ0tfQkFTRUQuOTk0LjA2LzAzLzIwMjYuLi5VU0QuSAEAAADetgEAAwAAAAAAQkZH/px83ggC8CUvonzeCDRDSVEuTllTRTpJQk0uSVFfUFJFX09QRU5fQ09TVC45OTQuMDYvMDMvMjAyNi4uLlVTRC5IAQAAAN62AQADAAAAAABC</t>
  </si>
  <si>
    <t>Rkf+nHzeCGKXDi+ifN4ILUNJUS5OWVNFOklCTS5JUV9SRF9FWFAuOTk0LjA2LzAzLzIwMjYuLi5VU0QuSAEAAADetgEAAgAAAAQ1OTEwAQgAAAAFAAAAATEBAAAACy0yMTEwNzY5MzU1AwAAAAMxNjACAAAAAzEwMAQAAAABMAcAAAAIMy82LzIwMjYIAAAACjEyLzMxLzIwMTkJAAAAATBCRkf+nHzeCALwJS+ifN4IMUNJUS5OWVNFOklCTS5JUV9PVEhFUl9PUEVSLjk5NC4wNi8wMy8yMDI2Li4uVVNELkgBAAAA3rYBAAIAAAAELTYzOQEIAAAABQAAAAExAQAAAAstMjExMDc2OTM1NQMAAAADMTYwAgAAAAMyNjAEAAAAATAHAAAACDMvNi8yMDI2CAAAAAoxMi8zMS8yMDE5CQAAAAEwQkZH/px83ggcqhAvonzeCC9DSVEuTllTRTpJQk0uSVFfT1BFUl9JTkMuOTk0LjA2LzAzLzIwMjYuLi5VU0QuSAEAAADetgEAAgAAAAQ3NTM5AQgAAAAFAAAAATEBAAAACy0yMTEwNzY5MzU1AwAAAAMxNjACAAAAAjIxBAAAAAEwBwAAAAgzLzYvMjAyNggAAAAKMTIvMzEvMjAxOQkAAAABMEJGR/6cfN4I4V4eL6J83gg6Q0lRLk5ZU0U6SUJNLklRX0lOVEVSRVNUX0lOVkVTVF9JTkMuOTk0LjA2LzAzLzIwMjYuLi5VU0QuSAEAAADetgEAAwAAAAAAQkZH/px83gjyCxwvonzeCDRDSVEuTllTRTpJQk0uSVFfQ1VSUkVOQ1lfR0FJTi45OTQuMDYvMDMvMjAyNi4uLlVTRC5IAQAAAN62AQACAAAAAy0xNAEIAAAABQAAAAExAQAAAAst</t>
  </si>
  <si>
    <t>MjExMDc2OTM1NQMAAAADMTYwAgAAAAIzOAQAAAABMAcAAAAIMy82LzIwMjYIAAAACjEyLzMxLzIwMTkJAAAAATBCRkf+nHzeCCDcJS+ifN4IP0NJUS5OWVNFOklCTS5JUV9PVEhFUl9OT05fT1BFUl9FWFBfU1VQUEwuOTk0LjA2LzAzLzIwMjYuLi5VU0QuSAEAAADetgEAAgAAAAMyNjMBCAAAAAUAAAABMQEAAAALLTIxMTA3NjkzNTUDAAAAAzE2MAIAAAACODUEAAAAATAHAAAACDMvNi8yMDI2CAAAAAoxMi8zMS8yMDE5CQAAAAEwQkZH/px83ggt1B4vonzeCDJDSVEuTllTRTpJQk0uSVFfUkVTVFJVQ1RVUkUuOTk0LjA2LzAzLzIwMjYuLi5VU0QuSAEAAADetgEAAwAAAAAAQkZH/px83gja1RIvonzeCC1DSVEuTllTRTpJQk0uSVFfTUVSR0VSLjk5NC4wNi8wMy8yMDI2Li4uVVNELkgBAAAA3rYBAAMAAAAAAEJGR/6cfN4IhRUnL6J83gg0Q0lRLk5ZU0U6SUJNLklRX0lNUEFJUk1FTlRfR1cuOTk0LjA2LzAzLzIwMjYuLi5VU0QuSAEAAADetgEAAwAAAAAAQkZH/px83gjw4CIvonzeCDFDSVEuTllTRTpJQk0uSVFfSU5TX1NFVFRMRS45OTQuMDYvMDMvMjAyNi4uLlVTRC5IAQAAAN62AQADAAAAAABCRkf+nHzeCFVwDi+ifN4IOkNJUS5OWVNFOklCTS5JUV9PVEhFUl9VTlVTVUFMX1NVUFBMLjk5NC4wNi8wMy8yMDI2Li4uVVNELkgBAAAA3rYBAAMAAAAAAEJGR/6cfN4Ia5UdL6J83ggqQ0lRLk5ZU0U6SUJN</t>
  </si>
  <si>
    <t>LklRX0VCVC45OTQuMDYvMDMvMjAyNi4uLlVTRC5IAQAAAN62AQACAAAABDcyMDYBCAAAAAUAAAABMQEAAAALLTIxMTA3NjkzNTUDAAAAAzE2MAIAAAADMTM5BAAAAAEwBwAAAAgzLzYvMjAyNggAAAAKMTIvMzEvMjAxOQkAAAABMEJGR/6cfN4ITj4mL6J83gguQ0lRLk5ZU0U6SUJNLklRX0lOQ19UQVguOTk0LjA2LzAzLzIwMjYuLi5VU0QuSAEAAADetgEAAgAAAAI2MAEIAAAABQAAAAExAQAAAAstMjExMDc2OTM1NQMAAAADMTYwAgAAAAI3NQQAAAABMAcAAAAIMy82LzIwMjYIAAAACjEyLzMxLzIwMTkJAAAAATBCRkf+nHzeCHe9Iy+ifN4IMUNJUS5OWVNFOklCTS5JUV9OSV9DT01QQU5ZLjk5NC4wNi8wMy8yMDI2Li4uVVNELkgBAAAA3rYBAAIAAAAEOTQzMQEIAAAABQAAAAExAQAAAAstMjExMDc2OTM1NQMAAAADMTYwAgAAAAU0MTU3MQQAAAABMAcAAAAIMy82LzIwMjYIAAAACjEyLzMxLzIwMTkJAAAAATBCRkf+nHzeCBu1JS+ifN4IKUNJUS5OWVNFOklCTS5JUV9OSS45OTQuMDYvMDMvMjAyNi4uLlVTRC5IAQAAAN62AQACAAAABDk0MzEBCAAAAAUAAAABMQEAAAALLTIxMTA3NjkzNTUDAAAAAzE2MAIAAAACMTUEAAAAATAHAAAACDMvNi8yMDI2CAAAAAoxMi8zMS8yMDE5CQAAAAEwQkZH/px83giCvg4vonzeCDRDSVEuTllTRTpJQk0uSVFfTklfQVZBSUxfSU5DTC45OTQuMDYvMDMvMjAyNi4uLlVT</t>
  </si>
  <si>
    <t>RC5IAQAAAN62AQACAAAABDk0MzEBCAAAAAUAAAABMQEAAAALLTIxMTA3NjkzNTUDAAAAAzE2MAIAAAACMTYEAAAAATAHAAAACDMvNi8yMDI2CAAAAAoxMi8zMS8yMDE5CQAAAAEwQkZH/px83ghr6RovonzeCDVDSVEuTllTRTpJQk0uSVFfQkFTSUNfRVBTX0lOQ0wuOTk0LjA2LzAzLzIwMjYuLi5VU0QuSAEAAADetgEAAgAAAAkxMC42Mjk2NTEBCAAAAAUAAAABMQEAAAALLTIxMTA3NjkzNTUDAAAAAzE2MAIAAAABOQQAAAABMAcAAAAIMy82LzIwMjYIAAAACjEyLzMxLzIwMTkJAAAAATBCRkf+nHzeCF50IC+ifN4INUNJUS5OWVNFOklCTS5JUV9ESUxVVF9FUFNfRVhDTC45OTQuMDYvMDMvMjAyNi4uLlVTRC5IAQAAAN62AQACAAAAATgBCAAAAAUAAAABMQEAAAALLTIxMTA3NjkzNTUDAAAAAzE2MAIAAAADMTQyBAAAAAEwBwAAAAgzLzYvMjAyNggAAAAKMTIvMzEvMjAxOQkAAAABMEJGR/6cfN4IM9whL6J83ggvQ0lRLk5ZU0U6SUJNLklRX0VQU19OT1JNLjk5NC4wNi8wMy8yMDI2Li4uVVNELkgBAAAA3rYBAAIAAAAINC41MzkzODMBCAAAAAUAAAABMQEAAAALLTIxMTA3NjkzNTUDAAAAAzE2MAIAAAAENDM3OQQAAAABMAcAAAAIMy82LzIwMjYIAAAACjEyLzMxLzIwMTkJAAAAATBCRkf+nHzeCH1GES+ifN4INUNJUS5OWVNFOklCTS5JUV9ESUxVVF9FUFNfTk9STS45OTQuMDYvMDMvMjAyNi4uLlVTRC5I</t>
  </si>
  <si>
    <t>AQAAAN62AQACAAAACDQuNTExMDIxAQgAAAAFAAAAATEBAAAACy0yMTEwNzY5MzU1AwAAAAMxNjACAAAABDQzODAEAAAAATAHAAAACDMvNi8yMDI2CAAAAAoxMi8zMS8yMDE5CQAAAAEwQkZH/px83ghedCAvonzeCEtDSVEuTllTRTpJQk0uSVFfRElTVFJJQlVUQUJMRV9DQVNIX1BFUl9TSEFSRV9ESUxVVEVELjk5NC4wNi8wMy8yMDI2Li4uVVNELkgBAAAA3rYBAAMAAAAAAEJGR/6cfN4IRBcmL6J83ggwQ0lRLk5ZU0U6SUJNLklRX0RJVl9TSEFSRS45OTQuMDYvMDMvMjAyNi4uLlVTRC5IAQAAAN62AQACAAAABDYuNDMBCAAAAAUAAAABMQEAAAALLTIxMTA3NjkzNTUDAAAAAzE2MAIAAAAEMzA1OAQAAAABMAcAAAAIMy82LzIwMjYIAAAACjEyLzMxLzIwMTkJAAAAATBCRkf+nHzeCJugIi+ifN4ILUNJUS5OWVNFOklCTS5JUV9FQklUREEuOTk0LjA2LzAzLzIwMjYuLi5VU0QuSAEAAADetgEAAgAAAAUxMzU5OAEIAAAABQAAAAExAQAAAAstMjExMDc2OTM1NQMAAAADMTYwAgAAAAQ0MDUxBAAAAAEwBwAAAAgzLzYvMjAyNggAAAAKMTIvMzEvMjAxOQkAAAABMEJGR/6cfN4Ia5UdL6J83gg9Q0lRLk5ZU0U6SUJNLklRX0VCSVREQV9FUV9JTkNfRVhDTF9TQkMuOTk0LjA2LzAzLzIwMjYuLi5VU0QuSAEAAADetgEAAgAAAAUxNDI3NwEIAAAABQAAAAExAQAAAAstMjExMDc2OTM1NQMAAAADMTYwAgAAAAUyNDEz</t>
  </si>
  <si>
    <t>MQQAAAABMAcAAAAIMy82LzIwMjYIAAAACjEyLzMxLzIwMTkJAAAAATBCRkf+nHzeCERIDy+ifN4IPENJUS5OWVNFOklCTS5JUV9FQklUREFfTEVBU0VfQURKVVNURUQuOTk0LjA2LzAzLzIwMjYuLi5VU0QuSAEAAADetgEAAgAAAAUxNTIyMQEIAAAABQAAAAExAQAAAAstMjExMDc2OTM1NQMAAAADMTYwAgAAAAU0ODk5MwQAAAABMAcAAAAIMy82LzIwMjYIAAAACjEyLzMxLzIwMTkJAAAAATBCRkf+nHzeCDrVGi+ifN4IPkNJUS5OWVNFOklCTS5JUV9MRUFTRV9BREpVU1RNRU5UX0VCSVREQS45OTQuMDYvMDMvMjAyNi4uLlVTRC5IAQAAAN62AQACAAAABDE2MjMAQkZH/px83ggioCYvonzeCDNDSVEuTllTRTpJQk0uSVFfRUJJVEFfRVFfSU5DLjk5NC4wNi8wMy8yMDI2Li4uVVNELkgBAAAA3rYBAAIAAAAEOTM4OQEIAAAABQAAAAExAQAAAAstMjExMDc2OTM1NQMAAAADMTYwAgAAAAUyMTY3NgQAAAABMAcAAAAIMy82LzIwMjYIAAAACjEyLzMxLzIwMTkJAAAAATBCRkf+nHzeCFK/Hy+ifN4IPENJUS5OWVNFOklCTS5JUV9FQklUQV9FUV9JTkNfRVhDTF9TQkMuOTk0LjA2LzAzLzIwMjYuLi5VU0QuSAEAAADetgEAAgAAAAUxMDA2OAEIAAAABQAAAAExAQAAAAstMjExMDc2OTM1NQMAAAADMTYwAgAAAAUyNDEzMgQAAAABMAcAAAAIMy82LzIwMjYIAAAACjEyLzMxLzIwMTkJAAAAATBCRkf+nHzeCBYoGi+i</t>
  </si>
  <si>
    <t>fN4ILkNJUS5OWVNFOklCTS5JUV9FQklUREFSLjk5NC4wNi8wMy8yMDI2Li4uVVNELkgBAAAA3rYBAAIAAAAFMTUyMjEBCAAAAAUAAAABMQEAAAALLTIxMTA3NjkzNTUDAAAAAzE2MAIAAAAFMjE2NzQEAAAAATAHAAAACDMvNi8yMDI2CAAAAAoxMi8zMS8yMDE5CQAAAAEwQkZH/px83ghedCAvonzeCD5DSVEuTllTRTpJQk0uSVFfRUJJVERBUl9FUV9JTkNfRVhDTF9TQkMuOTk0LjA2LzAzLzIwMjYuLi5VU0QuSAEAAADetgEAAgAAAAUxNTkwMAEIAAAABQAAAAExAQAAAAstMjExMDc2OTM1NQMAAAADMTYwAgAAAAUyNDEzMwQAAAABMAcAAAAIMy82LzIwMjYIAAAACjEyLzMxLzIwMTkJAAAAATBCRkf+nHzeCOGVIy+ifN4IN0NJUS5OWVNFOklCTS5JUV9FQklUREFSX0VYQ0xfU0JDLjk5NC4wNi8wMy8yMDI2Li4uVVNELkgBAAAA3rYBAAIAAAAFMTU5MDABCAAAAAUAAAABMQEAAAALLTIxMTA3NjkzNTUDAAAAAzE2MAIAAAAFMjQxMzcEAAAAATAHAAAACDMvNi8yMDI2CAAAAAoxMi8zMS8yMDE5CQAAAAEwQkZH/px83gg2JSEvonzeCDNDSVEuTllTRTpJQk0uSVFfRUJJVERBX0NBUEVYLjk5NC4wNi8wMy8yMDI2Li4uVVNELkgBAAAA3rYBAAIAAAAFMTEzMTIBCAAAAAUAAAABMQEAAAALLTIxMTA3NjkzNTUDAAAAAzE2MAIAAAAFMzUzNzkEAAAAATAHAAAACDMvNi8yMDI2CAAAAAoxMi8zMS8yMDE5CQAAAAEw</t>
  </si>
  <si>
    <t>QkZH/px83gi0bhIvonzeCEBDSVEuTllTRTpJQk0uSVFfRUFSTklOR19QQVJFTlRfRVhDTF9FWFRSQS45OTQuMDYvMDMvMjAyNi4uLlVTRC5IAQAAAN62AQACAAAABDcxNDYBCAAAAAUAAAABMQEAAAALLTIxMTA3NjkzNTUDAAAAAzE2MAIAAAAFNDE1OTYEAAAAATAHAAAACDMvNi8yMDI2CAAAAAoxMi8zMS8yMDE5CQAAAAEwQkZH/px83ghEFyYvonzeCDZDSVEuTllTRTpJQk0uSVFfSU5URVJFU1RfSU5DT01FLjk5NC4wNi8wMy8yMDI2Li4uVVNELkgBAAAA3rYBAAMAAAAAAEJGR/6cfN4ICq0eL6J83gg+Q0lRLk5ZU0U6SUJNLklRX0VYQ0lTRV9UQVhFU19FWENMX1NBTEVTLjk5NC4wNi8wMy8yMDI2Li4uVVNELkgBAAAA3rYBAAMAAAAAAEJGR/6cfN4IPm4dL6J83gg+Q0lRLk5ZU0U6SUJNLklRX0VYQ0lTRV9UQVhFU19JTkNMX1NBTEVTLjk5NC4wNi8wMy8yMDI2Li4uVVNELkgBAAAA3rYBAAMAAAAAAEJGR/6cfN4ILfkcL6J83gg6Q0lRLk5ZU0U6SUJNLklRX0NVUlJfRE9NRVNUSUNfVEFYRVMuOTk0LjA2LzAzLzIwMjYuLi5VU0QuSAEAAADetgEAAgAAAAMyNzIBCAAAAAUAAAABMQEAAAALLTIxMTA3NjkzNTUDAAAAAzE2MAIAAAAEMzAyNwQAAAABMAcAAAAIMy82LzIwMjYIAAAACjEyLzMxLzIwMTkJAAAAATBCRkf+nHzeCD4iDi+ifN4IOUNJUS5OWVNFOklCTS5JUV9DVVJSX0ZPUkVJR05fVEFYRVMu</t>
  </si>
  <si>
    <t>OTk0LjA2LzAzLzIwMjYuLi5VU0QuSAEAAADetgEAAgAAAAQxMzc2AQgAAAAFAAAAATEBAAAACy0yMTEwNzY5MzU1AwAAAAMxNjACAAAABDMwMzAEAAAAATAHAAAACDMvNi8yMDI2CAAAAAoxMi8zMS8yMDE5CQAAAAEwQkZH/px83ghukxcvonzeCD5DSVEuTllTRTpJQk0uSVFfREVGRVJSRURfRE9NRVNUSUNfVEFYRVMuOTk0LjA2LzAzLzIwMjYuLi5VU0QuSAEAAADetgEAAgAAAAQtOTU4AQgAAAAFAAAAATEBAAAACy0yMTEwNzY5MzU1AwAAAAMxNjACAAAABDMwNTQEAAAAATAHAAAACDMvNi8yMDI2CAAAAAoxMi8zMS8yMDE5CQAAAAEwQkZH/px83gjrjSUvonzeCDtDSVEuTllTRTpJQk0uSVFfREVGRVJSRURfVEFYRVNfVE9UQUwuOTk0LjA2LzAzLzIwMjYuLi5VU0QuSAEAAADetgEAAgAAAAUtMTU4OAEIAAAABQAAAAExAQAAAAstMjExMDc2OTM1NQMAAAADMTYwAgAAAAUzNTM4NQQAAAABMAcAAAAIMy82LzIwMjYIAAAACjEyLzMxLzIwMTkJAAAAATBCRkf+nHzeCIk0EC+ifN4IL0NJUS5OWVNFOklCTS5JUV9ESUxVVF9OSS45OTQuMDYvMDMvMjAyNi4uLlVTRC5IAQAAAN62AQACAAAACzcxNDIuNTA3MDA4AQgAAAAFAAAAATEBAAAACy0yMTEwNzY5MzU1AwAAAAMxNjACAAAABDM1MjIEAAAAATAHAAAACDMvNi8yMDI2CAAAAAoxMi8zMS8yMDE5CQAAAAEwQkZH/px83ggHDxovonzeCDJDSVEuTllTRTpJ</t>
  </si>
  <si>
    <t>Qk0uSVFfSU5UX0VYUF9MVEQuOTk0LjA2LzAzLzIwMjYuLi5VU0QuSAEAAADetgEAAwAAAAAAQkZH/px83giFQRIvonzeCDlDSVEuTllTRTpJQk0uSVFfRElTVFJJQlVUQUJMRV9DQVNILjk5NC4wNi8wMy8yMDI2Li4uVVNELkgBAAAA3rYBAAMAAAAAAEJGR/6cfN4IlSAPL6J83ghGQ0lRLk5ZU0U6SUJNLklRX0RJU1RSSUJVVEFCTEVfQ0FTSF9TVEFOREFSRElaRUQuOTk0LjA2LzAzLzIwMjYuLi5VU0QuSAEAAADetgEAAwAAAAAAQkZH/px83ghOtCEvonzeCDBDSVEuTllTRTpJQk0uSVFfTUFSS0VUSU5HLjk5NC4wNi8wMy8yMDI2Li4uVVNELkgBAAAA3rYBAAMAAAAAAEJGR/6cfN4IhRUnL6J83ggwQ0lRLk5ZU0U6SUJNLklRX1JEX0VYUF9GTi45OTQuMDYvMDMvMjAyNi4uLlVTRC5IAQAAAN62AQACAAAABDU5MTABCAAAAAUAAAABMQEAAAALLTIxMTA3NjkzNTUDAAAAAzE2MAIAAAAEMzE2OAQAAAABMAcAAAAIMy82LzIwMjYIAAAACjEyLzMxLzIwMTkJAAAAATBCRkf+nHzeCJnnGC+ifN4INUNJUS5OWVNFOklCTS5JUV9ORVRfUkVOVEFMX0VYUC45OTQuMDYvMDMvMjAyNi4uLlVTRC5IAQAAAN62AQADAAAAAABCRkf+nHzeCOIwFS+ifN4IPENJUS5OWVNFOklCTS5JUV9ORVRfUkVOVEFMX0VYUF9TVVBQTEUuOTk0LjA2LzAzLzIwMjYuLi5VU0QuSAEAAADetgEAAgAAAAQxNjIzAQgAAAAFAAAAATEBAAAA</t>
  </si>
  <si>
    <t>Cy0yMTEwNzY5MzU1AwAAAAMxNjACAAAABTI0MjYzBAAAAAEwBwAAAAgzLzYvMjAyNggAAAAKMTIvMzEvMjAxOQkAAAABMEJGR/6cfN4ILfkcL6J83gg1Q0lRLk5ZU0U6SUJNLklRX01JTklNVU1fUkVOVEFMLjk5NC4wNi8wMy8yMDI2Li4uVVNELkgBAAAA3rYBAAMAAAAAAEJGR/6cfN4ITrQhL6J83ggzQ0lRLk5ZU0U6SUJNLklRX09USEVSX1JFTlRBTC45OTQuMDYvMDMvMjAyNi4uLlVTRC5IAQAAAN62AQADAAAAAABCRkf+nHzeCCu1CS+ifN4IPkNJUS5OWVNFOklCTS5JUV9FWFBMT1JFX0RSSUxMX0VYUF9UT1RBTC45OTQuMDYvMDMvMjAyNi4uLlVTRC5IAQAAAN62AQADAAAAAABCRkf+nHzeCKsfES+ifN4IP0NJUS5OWVNFOklCTS5JUV9JTVBVVF9PUEVSX0xFQVNFX0lOVF9FWFAuOTk0LjA2LzAzLzIwMjYuLi5VU0QuSAEAAADetgEAAgAAAAkzMDcuMTM2NTIBCAAAAAUAAAABMQEAAAALLTIxMTA3NjkzNTUDAAAAAzE2MAIAAAAFMjE2NzIEAAAAATAHAAAACDMvNi8yMDI2CAAAAAoxMi8zMS8yMDE5CQAAAAEwQkZH/px83gh9yQovonzeCDlDSVEuTllTRTpJQk0uSVFfUkVTVFJVQ1RVUkVfU1VQUExFLjk5NC4wNi8wMy8yMDI2Li4uVVNELkgBAAAA3rYBAAMAAAAAAEJGR/6cfN4IBw8aL6J83gg9Q0lRLk5ZU0U6SUJNLklRX0FTU0VUX1dSSVRFRE9XTl9TVVBQTEUuOTk0LjA2LzAzLzIwMjYuLi5VU0Qu</t>
  </si>
  <si>
    <t>SAEAAADetgEAAwAAAAAAQkZH/px83giFWBcvonzeCD5DSVEuTllTRTpJQk0uSVFfR0FJTl9CQVJHQUlOX0FDUV9TVVBQTEUuOTk0LjA2LzAzLzIwMjYuLi5VU0QuSAEAAADetgEAAwAAAAAAQkZH/px83ggs0iQvonzeCDhDSVEuTllTRTpJQk0uSVFfSU5TX1NFVFRMRV9TVVBQTEUuOTk0LjA2LzAzLzIwMjYuLi5VU0QuSAEAAADetgEAAwAAAAAAQkZH/px83giADRAvonzeCDpDSVEuTllTRTpJQk0uSVFfTEVHQUxfU0VUVExFX1NVUFBMRS45OTQuMDYvMDMvMjAyNi4uLlVTRC5IAQAAAN62AQADAAAAAABCRkf+nHzeCLWsGi+ifN4IO0NJUS5OWVNFOklCTS5JUV9UT1RBTF9VTlVTVUFMX1NVUFBMRS45OTQuMDYvMDMvMjAyNi4uLlVTRC5IAQAAAN62AQACAAAABC00MjMBCAAAAAUAAAABMQEAAAALLTIxMTA3NjkzNTUDAAAAAzE2MAIAAAAFMzMzOTAEAAAAATAHAAAACDMvNi8yMDI2CAAAAAoxMi8zMS8yMDE5CQAAAAEwQkZH/px83gjiMBUvonzeCDhDSVEuTllTRTpJQk0uSVFfTkVHQVRJVkVfR1dfQU1PUlQuOTk0LjA2LzAzLzIwMjYuLi5VU0QuSAEAAADetgEAAwAAAAAAQkZH/px83ghOtCEvonzeCDtDSVEuTllTRTpJQk0uSVFfTkVHQVRJVkVfR1dfQU1PUlRfQVQuOTk0LjA2LzAzLzIwMjYuLi5VU0QuSAEAAADetgEAAwAAAAAAQkZH/px83giZGBIvonzeCDdDSVEuTllTRTpJQk0uSVFfU1RPQ0tfQkFT</t>
  </si>
  <si>
    <t>RURfQ09HUy45OTQuMDYvMDMvMjAyNi4uLlVTRC5IAQAAAN62AQACAAAAAjg1AQgAAAAFAAAAATEBAAAACy0yMTEwNzY5MzU1AwAAAAMxNjACAAAABTIyNjc0BAAAAAEwBwAAAAgzLzYvMjAyNggAAAAKMTIvMzEvMjAxOQkAAAABMEJGR/6cfN4ImecYL6J83ghAQ0lRLk5ZU0U6SUJNLklRX1NUT0NLX0JBU0VEX0VYUExPUkVfRFJJTEwuOTk0LjA2LzAzLzIwMjYuLi5VU0QuSAEAAADetgEAAwAAAAAAQkZH/px83ggAqyQvonzeCDhDSVEuTllTRTpJQk0uSVFfU1RPQ0tfQkFTRURfT1RIRVIuOTk0LjA2LzAzLzIwMjYuLi5VU0QuSAEAAADetgEAAgAAAAI1MAEIAAAABQAAAAExAQAAAAstMjExMDc2OTM1NQMAAAADMTYwAgAAAAUyMjY3NgQAAAABMAcAAAAIMy82LzIwMjYIAAAACjEyLzMxLzIwMTkJAAAAATBCRkf+nHzeCJu1Ci+ifN4INUNJUS5OWVNFOklCTS5JUV9TVE9DS19CQVNFRF9BVC45OTQuMDYvMDMvMjAyNi4uLlVTRC5IAQAAAN62AQADAAAAAABCRkf+nHzeCKhpFi+ifN4IO0NJUS5OWVNFOklCTS5JUV9SRVNUUl9TVE9DS19DT01QX1RBWC45OTQuMDYvMDMvMjAyNi4uLlVTRC5IAQAAAN62AQADAAAAAABCRkf+nHzeCD+BIy+ifN4IN0NJUS5OWVNFOklCTS5JUV9SRVNUUl9TVE9DS19DT01QLjk5NC4wNi8wMy8yMDI2Li4uVVNELkgBAAAA3rYBAAMAAAAAAEJGR/6cfN4IblQLL6J83ghAQ0lRLk5Z</t>
  </si>
  <si>
    <t>U0U6SUJNLklRX1NUT0NLX09QVElPTlNfQ09NUF9QUkVUQVguOTk0LjA2LzAzLzIwMjYuLi5VU0QuSAEAAADetgEAAwAAAAAAQkZH/px83ghxMRcvonzeCDlDSVEuTllTRTpJQk0uSVFfU1RPQ0tfT1BUSU9OU19DT01QLjk5NC4wNi8wMy8yMDI2Li4uVVNELkgBAAAA3rYBAAMAAAAAAEJGR/6cfN4ItgEUL6J83gg7Q0lRLk5ZU0U6SUJNLklRX1NUT0NLX0JBU0VEX0NPTVBfVEFYLjk5NC4wNi8wMy8yMDI2Li4uVVNELkgBAAAA3rYBAAIAAAAELTE0MwBCRkf+nHzeCHXmDy+ifN4IN0NJUS5OWVNFOklCTS5JUV9TVE9DS19CQVNFRF9DT01QLjk5NC4wNi8wMy8yMDI2Li4uVVNELkgBAAAA3rYBAAIAAAADNDg0AEJGR/6cfN4IlkMYL6J83ggsQ0lRLk5ZU0U6SUJNLklRX05JX0NGLjk5NC4wNi8wMy8yMDI2Li4uVVNELkgBAAAA3rYBAAIAAAAEOTQzMQEIAAAABQAAAAExAQAAAAstMjExMDc2OTM1NQMAAAADMTYwAgAAAAQyMTUwBAAAAAEwBwAAAAgzLzYvMjAyNggAAAAKMTIvMzEvMjAxOQkAAAABMEJGR/6cfN4IlSAPL6J83ggyQ0lRLk5ZU0U6SUJNLklRX0RBX1NVUFBMX0NGLjk5NC4wNi8wMy8yMDI2Li4uVVNELkgBAAAA3rYBAAIAAAAENDIwOQEIAAAABQAAAAExAQAAAAstMjExMDc2OTM1NQMAAAADMTYwAgAAAAQyMTcxBAAAAAEwBwAAAAgzLzYvMjAyNggAAAAKMTIvMzEvMjAxOQkAAAABMEJGR/6cfN4I</t>
  </si>
  <si>
    <t>J9IcL6J83gg4Q0lRLk5ZU0U6SUJNLklRX0dXX0lOVEFOX0FNT1JUX0NGLjk5NC4wNi8wMy8yMDI2Li4uVVNELkgBAAAA3rYBAAIAAAAEMTg1MAEIAAAABQAAAAExAQAAAAstMjExMDc2OTM1NQMAAAADMTYwAgAAAAQyMTgyBAAAAAEwBwAAAAgzLzYvMjAyNggAAAAKMTIvMzEvMjAxOQkAAAABMEJGR/6cfN4IblQLL6J83ggsQ0lRLk5ZU0U6SUJNLklRX0RBX0NGLjk5NC4wNi8wMy8yMDI2Li4uVVNELkgBAAAA3rYBAAIAAAAENjA1OQEIAAAABQAAAAExAQAAAAstMjExMDc2OTM1NQMAAAADMTYwAgAAAAQyMTYwBAAAAAEwBwAAAAgzLzYvMjAyNggAAAAKMTIvMzEvMjAxOQkAAAABMEJGR/6cfN4IBmcJL6J83ggyQ0lRLk5ZU0U6SUJNLklRX09USEVSX0FNT1JULjk5NC4wNi8wMy8yMDI2Li4uVVNELkgBAAAA3rYBAAMAAAAAAEJGR/6cfN4IcTEXL6J83gg1Q0lRLk5ZU0U6SUJNLklRX0dBSU5fQVNTRVRTX0NGLjk5NC4wNi8wMy8yMDI2Li4uVVNELkgBAAAA3rYBAAIAAAAFLTEwOTYBCAAAAAUAAAABMQEAAAALLTIxMTA3NjkzNTUDAAAAAzE2MAIAAAAEMjAyNgQAAAABMAcAAAAIMy82LzIwMjYIAAAACjEyLzMxLzIwMTkJAAAAATBCRkf+nHzeCHpOGS+ifN4INUNJUS5OWVNFOklCTS5JUV9DUkVESVRfTE9TU19DRi45OTQuMDYvMDMvMjAyNi4uLlVTRC5IAQAAAN62AQADAAAAAABCRkf+nHzeCHn4EC+ifN4I</t>
  </si>
  <si>
    <t>NUNJUS5OWVNFOklCTS5JUV9TVE9DS19CQVNFRF9DRi45OTQuMDYvMDMvMjAyNi4uLlVTRC5IAQAAAN62AQACAAAAAzY3OQEIAAAABQAAAAExAQAAAAstMjExMDc2OTM1NQMAAAADMTYwAgAAAAQyMTI3BAAAAAEwBwAAAAgzLzYvMjAyNggAAAAKMTIvMzEvMjAxOQkAAAABMEJGR/6cfN4IblQLL6J83gg6Q0lRLk5ZU0U6SUJNLklRX1RBWF9CRU5FRklUX09QVElPTlMuOTk0LjA2LzAzLzIwMjYuLi5VU0QuSAEAAADetgEAAwAAAAAAQkZH/px83gjbQBwvonzeCCxDSVEuTllTRTpJQk0uSVFfRE9fQ0YuOTk0LjA2LzAzLzIwMjYuLi5VU0QuSAEAAADetgEAAwAAAAAAQkZH/px83ghkChcvonzeCDVDSVEuTllTRTpJQk0uSVFfT1RIRVJfT1BFUl9BQ1QuOTk0LjA2LzAzLzIwMjYuLi5VU0QuSAEAAADetgEAAgAAAAUtMTUyOAEIAAAABQAAAAExAQAAAAstMjExMDc2OTM1NQMAAAADMTYwAgAAAAQyMDQ3BAAAAAEwBwAAAAgzLzYvMjAyNggAAAAKMTIvMzEvMjAxOQkAAAABMEJGR/6cfN4IBmcJL6J83gg8Q0lRLk5ZU0U6SUJNLklRX0NIQU5HRV9UUkFESU5HX0FTU0VUUy45OTQuMDYvMDMvMjAyNi4uLlVTRC5IAQAAAN62AQADAAAAAABCRkf+nHzeCACrJC+ifN4IN0NJUS5OWVNFOklCTS5JUV9DSEFOR0VfSU5WRU5UT1JZLjk5NC4wNi8wMy8yMDI2Li4uVVNELkgBAAAA3rYBAAIAAAACNjcBCAAAAAUAAAABMQEA</t>
  </si>
  <si>
    <t>AAALLTIxMTA3NjkzNTUDAAAAAzE2MAIAAAAEMjA5OQQAAAABMAcAAAAIMy82LzIwMjYIAAAACjEyLzMxLzIwMTkJAAAAATBCRkf+nHzeCM/OFC+ifN4IOENJUS5OWVNFOklCTS5JUV9DSEFOR0VfVU5FQVJOX1JFVi45OTQuMDYvMDMvMjAyNi4uLlVTRC5IAQAAAN62AQADAAAAAABCRkf+nHzeCJnnGC+ifN4INUNJUS5OWVNFOklCTS5JUV9DSEFOR0VfSU5DX1RBWC45OTQuMDYvMDMvMjAyNi4uLlVTRC5IAQAAAN62AQADAAAAAABCRkf+nHzeCN5mJS+ifN4INUNJUS5OWVNFOklCTS5JUV9DSEFOR0VfREVGX1RBWC45OTQuMDYvMDMvMjAyNi4uLlVTRC5IAQAAAN62AQADAAAAAABCRkf+nHzeCIrZES+ifN4IMENJUS5OWVNFOklCTS5JUV9DQVNIX09QRVIuOTk0LjA2LzAzLzIwMjYuLi5VU0QuSAEAAADetgEAAgAAAAUxNDc3MAEIAAAABQAAAAExAQAAAAstMjExMDc2OTM1NQMAAAADMTYwAgAAAAQyMDA2BAAAAAEwBwAAAAgzLzYvMjAyNggAAAAKMTIvMzEvMjAxOQkAAAABMEJGR/6cfN4IIiwLL6J83ggsQ0lRLk5ZU0U6SUJNLklRX0NBUEVYLjk5NC4wNi8wMy8yMDI2Li4uVVNELkgBAAAA3rYBAAIAAAAFLTIyODYBCAAAAAUAAAABMQEAAAALLTIxMTA3NjkzNTUDAAAAAzE2MAIAAAAEMjAyMQQAAAABMAcAAAAIMy82LzIwMjYIAAAACjEyLzMxLzIwMTkJAAAAATBCRkf+nHzeCI41GS+ifN4IMENJUS5OWVNF</t>
  </si>
  <si>
    <t>OklCTS5JUV9ESVZFU1RfQ0YuOTk0LjA2LzAzLzIwMjYuLi5VU0QuSAEAAADetgEAAgAAAAQxMDc2AQgAAAAFAAAAATEBAAAACy0yMTEwNzY5MzU1AwAAAAMxNjACAAAABDIwNzcEAAAAATAHAAAACDMvNi8yMDI2CAAAAAoxMi8zMS8yMDE5CQAAAAEwQkZH/px83gj6eAovonzeCDpDSVEuTllTRTpJQk0uSVFfU0FMRV9SRUFMX0VTVEFURV9DRi45OTQuMDYvMDMvMjAyNi4uLlVTRC5IAQAAAN62AQADAAAAAABCRkf+nHzeCFUcGC+ifN4INENJUS5OWVNFOklCTS5JUV9TQUxFX0lOVEFOX0NGLjk5NC4wNi8wMy8yMDI2Li4uVVNELkgBAAAA3rYBAAIAAAAELTYyMQEIAAAABQAAAAExAQAAAAstMjExMDc2OTM1NQMAAAADMTYwAgAAAAQyMDI5BAAAAAEwBwAAAAgzLzYvMjAyNggAAAAKMTIvMzEvMjAxOQkAAAABMEJGR/6cfN4IIiwLL6J83gg5Q0lRLk5ZU0U6SUJNLklRX0lOVkVTVF9TRUNVUklUWV9DRi45OTQuMDYvMDMvMjAyNi4uLlVTRC5IAQAAAN62AQACAAAAAzI2OAEIAAAABQAAAAExAQAAAAstMjExMDc2OTM1NQMAAAADMTYwAgAAAAQyMDI3BAAAAAEwBwAAAAgzLzYvMjAyNggAAAAKMTIvMzEvMjAxOQkAAAABMEJGR/6cfN4IVRwYL6J83ggyQ0lRLk5ZU0U6SUJNLklRX1BSRUZfSVNTVUVELjk5NC4wNi8wMy8yMDI2Li4uVVNELkgBAAAA3rYBAAMAAAAAAEJGR/6cfN4IvRMTL6J83ggvQ0lRLk5ZU0U6</t>
  </si>
  <si>
    <t>SUJNLklRX1BSRUZfUkVQLjk5NC4wNi8wMy8yMDI2Li4uVVNELkgBAAAA3rYBAAMAAAAAAEJGR/6cfN4IYl0fL6J83ggyQ0lRLk5ZU0U6SUJNLklRX1BSRUZfRElWX0NGLjk5NC4wNi8wMy8yMDI2Li4uVVNELkgBAAAA3rYBAAMAAAAAAEJGR/6cfN4ImecYL6J83gg5Q0lRLk5ZU0U6SUJNLklRX0NPTU1PTl9QUkVGX0RJVl9DRi45OTQuMDYvMDMvMjAyNi4uLlVTRC5IAQAAAN62AQADAAAAAABCRkf+nHzeCL0TEy+ifN4IOENJUS5OWVNFOklCTS5JUV9UT1RBTF9ESVZfUEFJRF9DRi45OTQuMDYvMDMvMjAyNi4uLlVTRC5IAQAAAN62AQACAAAABS01NzA3AQgAAAAFAAAAATEBAAAACy0yMTEwNzY5MzU1AwAAAAMxNjACAAAABDIwMjIEAAAAATAHAAAACDMvNi8yMDI2CAAAAAoxMi8zMS8yMDE5CQAAAAEwQkZH/px83gg/gSMvonzeCDVDSVEuTllTRTpJQk0uSVFfU1BFQ0lBTF9ESVZfQ0YuOTk0LjA2LzAzLzIwMjYuLi5VU0QuSAEAAADetgEAAwAAAAAAQkZH/px83ghF+Q4vonzeCDFDSVEuTllTRTpJQk0uSVFfQ0FTSF9GSU5BTi45OTQuMDYvMDMvMjAyNi4uLlVTRC5IAQAAAN62AQACAAAABDkwNDIBCAAAAAUAAAABMQEAAAALLTIxMTA3NjkzNTUDAAAAAzE2MAIAAAAEMjAwNAQAAAABMAcAAAAIMy82LzIwMjYIAAAACjEyLzMxLzIwMTkJAAAAATBCRkf+nHzeCGmoES+ifN4INUNJUS5OWVNFOklCTS5JUV9N</t>
  </si>
  <si>
    <t>SVNDX0FESlVTVF9DRi45OTQuMDYvMDMvMjAyNi4uLlVTRC5IAQAAAN62AQACAAAAATEBCAAAAAUAAAABMQEAAAALLTIxMTA3NjkzNTUDAAAAAzE2MAIAAAAEMjE0OQQAAAABMAcAAAAIMy82LzIwMjYIAAAACjEyLzMxLzIwMTkJAAAAATBCRkf+nHzeCGmoES+ifN4IMUNJUS5OWVNFOklCTS5JUV9ORVRfQ0hBTkdFLjk5NC4wNi8wMy8yMDI2Li4uVVNELkgBAAAA3rYBAAIAAAAFLTMyOTABCAAAAAUAAAABMQEAAAALLTIxMTA3NjkzNTUDAAAAAzE2MAIAAAAEMjA5MwQAAAABMAcAAAAIMy82LzIwMjYIAAAACjEyLzMxLzIwMTkJAAAAATBCRkf+nHzeCJI+Ii+ifN4IOkNJUS5OWVNFOklCTS5JUV9EQV9TVVBQTF9QQVJUSUFMX0NGLjk5NC4wNi8wMy8yMDI2Li4uVVNELkgBAAAA3rYBAAMAAAAAAEJGR/6cfN4ImecYL6J83ghAQ0lRLk5ZU0U6SUJNLklRX0dXX0lOVEFOX0FNT1JUX1BBUlRJQUxfQ0YuOTk0LjA2LzAzLzIwMjYuLi5VU0QuSAEAAADetgEAAwAAAAAAQkZH/px83ghOZQovonzeCDFDSVEuTllTRTpJQk0uSVFfREVQUkVfU1VQUC45OTQuMDYvMDMvMjAyNi4uLlVTRC5IAQAAAN62AQADAAAAAABCRkf+nHzeCJfhFy+ifN4IQ0NJUS5OWVNFOklCTS5JUV9EQV9TVVBQTF9DRl9FWENMX09QRVJfTEVBU0VTLjk5NC4wNi8wMy8yMDI2Li4uVVNELkgBAAAA3rYBAAIAAAAENDIwOQEIAAAABQAAAAExAQAA</t>
  </si>
  <si>
    <t>AAstMjExMDc2OTM1NQMAAAADMTYwAgAAAAU0ODk4MwQAAAABMAcAAAAIMy82LzIwMjYIAAAACjEyLzMxLzIwMTkJAAAAATBCRkf+nHzeCEX5Di+ifN4IP0NJUS5OWVNFOklCTS5JUV9BTU9SVF9TT0ZUV0FSRV9BU1NFVFNfQ0YuOTk0LjA2LzAzLzIwMjYuLi5VU0QuSAEAAADetgEAAwAAAAAAQkZH/px83ghZphUvonzeCDRDSVEuTllTRTpJQk0uSVFfQ0FTSF9JTlRFUkVTVC45OTQuMDYvMDMvMjAyNi4uLlVTRC5IAQAAAN62AQACAAAABDE2ODUBCAAAAAUAAAABMQEAAAALLTIxMTA3NjkzNTUDAAAAAzE2MAIAAAAEMzAyOAQAAAABMAcAAAAIMy82LzIwMjYIAAAACjEyLzMxLzIwMTkJAAAAATBCRkf+nHzeCCDjFi+ifN4IOENJUS5OWVNFOklCTS5JUV9DQVNIX0lOVEVSRVNUX05FVC45OTQuMDYvMDMvMjAyNi4uLlVTRC5IAQAAAN62AQADAAAAAABCRkf+nHzeCBgFCy+ifN4IOkNJUS5OWVNFOklCTS5JUV9DQVNIX0lOVEVSRVNUX0ZJTkFOLjk5NC4wNi8wMy8yMDI2Li4uVVNELkgBAAAA3rYBAAMAAAAAAEJGR/6cfN4I0LoUL6J83gg2Q0lRLk5ZU0U6SUJNLklRX0NBU0hfVEFYRVNfT1BFUi45OTQuMDYvMDMvMjAyNi4uLlVTRC5IAQAAAN62AQADAAAAAABCRkf+nHzeCFmmFS+ifN4IN0NJUS5OWVNFOklCTS5JUV9DQVNIX1RBWEVTX0ZJTkFOLjk5NC4wNi8wMy8yMDI2Li4uVVNELkgBAAAA3rYBAAMAAAAA</t>
  </si>
  <si>
    <t>AEJGR/6cfN4IJ9IcL6J83gg7Q0lRLk5ZU0U6SUJNLklRX0NIQU5HRV9ERUZfVEFYX1RPVEFMLjk5NC4wNi8wMy8yMDI2Li4uVVNELkgBAAAA3rYBAAIAAAAFLTE1MjcBCAAAAAUAAAABMQEAAAALLTIxMTA3NjkzNTUDAAAAAzE2MAIAAAAFMzA5MjQEAAAAATAHAAAACDMvNi8yMDI2CAAAAAoxMi8zMS8yMDE5CQAAAAEwQkZH/px83giCvg4vonzeCDJDSVEuTllTRTpJQk0uSVFfTEVWRVJFRF9GQ0YuOTk0LjA2LzAzLzIwMjYuLi5VU0QuSAEAAADetgEAAgAAAAkxNDgwMy44NzUBCAAAAAUAAAABMQEAAAALLTIxMTA3NjkzNTUDAAAAAzE2MAIAAAAENDQyMgQAAAABMAcAAAAIMy82LzIwMjYIAAAACjEyLzMxLzIwMTkJAAAAATBCRkf+nHzeCNN/FC+ifN4INkNJUS5OWVNFOklCTS5JUV9ORVRfREVCVF9JU1NVRUQuOTk0LjA2LzAzLzIwMjYuLi5VU0QuSAEAAADetgEAAgAAAAUxNjI4NAEIAAAABQAAAAExAQAAAAstMjExMDc2OTM1NQMAAAADMTYwAgAAAAQyMDAzBAAAAAEwBwAAAAgzLzYvMjAyNggAAAAKMTIvMzEvMjAxOQkAAAABMEJGR/6cfN4Iv24PL6J83ggzQ0lRLk5ZU0U6SUJNLklRX0RPX0lOVkVTVF9DRi45OTQuMDYvMDMvMjAyNi4uLlVTRC5IAQAAAN62AQADAAAAAABCRkf+nHzeCEp/FS+ifN4IP0NJUS5OWVNFOklCTS5JUV9PUEVSQVRJTkdfTEVBU0VfUEFZTUVOVFMuOTk0LjA2LzAzLzIwMjYu</t>
  </si>
  <si>
    <t>Li5VU0QuSAEAAADetgEAAwAAAAAAQkZH/px83giX4RcvonzeCEJDSVEuTllTRTpJQk0uSVFfT1BFUkFUSU5HX0xFQVNFX0xJQUJJTElUSUVTLjk5NC4wNi8wMy8yMDI2Li4uVVNELkgBAAAA3rYBAAMAAAAAAEJGR/6cfN4IuZUPL6J83ghIQ0lRLk5ZU0U6SUJNLklRX0xPTkdfVEVSTV9ERUJUX1JFUEFJRF9FWENMX0xFQVNFUy45OTQuMDYvMDMvMjAyNi4uLlVTRC5IAQAAAN62AQACAAAABi0xMjk0NAEIAAAABQAAAAExAQAAAAstMjExMDc2OTM1NQMAAAADMTYwAgAAAAU0ODk4NAQAAAABMAcAAAAIMy82LzIwMjYIAAAACjEyLzMxLzIwMTkJAAAAATBCRkf+nHzeCH1GES+ifN4INUNJUS5OWVNFOklCTS5JUV9UUkFESU5HX0FTU0VUUy45OTQuMDYvMDMvMjAyNi4uLlVTRC5IAQAAAN62AQADAAAAAABCRkf+nHzeCLmVDy+ifN4IM0NJUS5OWVNFOklCTS5JUV9PVEhFUl9SRUNFSVYuOTk0LjA2LzAzLzIwMjYuLi5VU0QuSAEAAADetgEAAgAAAAQxNzA3AQgAAAAFAAAAATEBAAAACy0yMTEwNzY5MzU1AwAAAAMxNjACAAAABDEyMDYEAAAAATAHAAAACDMvNi8yMDI2CAAAAAoxMi8zMS8yMDE5CQAAAAEwQkZH/px83gi5lQ8vonzeCDNDSVEuTllTRTpJQk0uSVFfVE9UQUxfUkVDRUlWLjk5NC4wNi8wMy8yMDI2Li4uVVNELkgBAAAA3rYBAAIAAAAFMTAwNjkBCAAAAAUAAAABMQEAAAALLTIxMTA3NjkzNTUDAAAA</t>
  </si>
  <si>
    <t>AzE2MAIAAAAEMTAwMQQAAAABMAcAAAAIMy82LzIwMjYIAAAACjEyLzMxLzIwMTkJAAAAATBCRkf+nHzeCDiMEy+ifN4IMkNJUS5OWVNFOklCTS5JUV9QUkVQQUlEX0VYUC45OTQuMDYvMDMvMjAyNi4uLlVTRC5IAQAAAN62AQACAAAABDE0NjABCAAAAAUAAAABMQEAAAALLTIxMTA3NjkzNTUDAAAAAzE2MAIAAAAEMTIxMgQAAAABMAcAAAAIMy82LzIwMjYIAAAACjEyLzMxLzIwMTkJAAAAATBCRkf+nHzeCGCkFi+ifN4IPENJUS5OWVNFOklCTS5JUV9GSU5fRElWX0xPQU5TX0NVUlJFTlQuOTk0LjA2LzAzLzIwMjYuLi5VU0QuSAEAAADetgEAAgAAAAUxNDE5MgEIAAAABQAAAAExAQAAAAstMjExMDc2OTM1NQMAAAADMTYwAgAAAAQxMDMyBAAAAAEwBwAAAAgzLzYvMjAyNggAAAAKMTIvMzEvMjAxOQkAAAABMEJGR/6cfN4IuZUPL6J83gg1Q0lRLk5ZU0U6SUJNLklRX0xPQU5TX0ZPUl9TQUxFLjk5NC4wNi8wMy8yMDI2Li4uVVNELkgBAAAA3rYBAAMAAAAAAEJGR/6cfN4IOIwTL6J83ggpQ0lRLk5ZU0U6SUJNLklRX0FELjk5NC4wNi8wMy8yMDI2Li4uVVNELkgBAAAA3rYBAAIAAAAGLTIyMDE4AQgAAAAFAAAAATEBAAAACy0yMTEwNzY5MzU1AwAAAAMxNjACAAAABDEwNzUEAAAAATAHAAAACDMvNi8yMDI2CAAAAAoxMi8zMS8yMDE5CQAAAAEwQkZH/px83gikbREvonzeCDBDSVEuTllTRTpJQk0uSVFfTFRf</t>
  </si>
  <si>
    <t>SU5WRVNULjk5NC4wNi8wMy8yMDI2Li4uVVNELkgBAAAA3rYBAAIAAAADMjIyAQgAAAAFAAAAATEBAAAACy0yMTEwNzY5MzU1AwAAAAMxNjACAAAABDEwNTQEAAAAATAHAAAACDMvNi8yMDI2CAAAAAoxMi8zMS8yMDE5CQAAAAEwQkZH/px83ghgpBYvonzeCClDSVEuTllTRTpJQk0uSVFfR1cuOTk0LjA2LzAzLzIwMjYuLi5VU0QuSAEAAADetgEAAgAAAAU1ODIyMgEIAAAABQAAAAExAQAAAAstMjExMDc2OTM1NQMAAAADMTYwAgAAAAQxMTcxBAAAAAEwBwAAAAgzLzYvMjAyNggAAAAKMTIvMzEvMjAxOQkAAAABMEJGR/6cfN4IpG0RL6J83gg3Q0lRLk5ZU0U6SUJNLklRX0ZJTl9ESVZfTE9BTlNfTFQuOTk0LjA2LzAzLzIwMjYuLi5VU0QuSAEAAADetgEAAgAAAAQ4NzEyAQgAAAAFAAAAATEBAAAACy0yMTEwNzY5MzU1AwAAAAMxNjACAAAABDEwMzMEAAAAATAHAAAACDMvNi8yMDI2CAAAAAoxMi8zMS8yMDE5CQAAAAEwQkZH/px83ghKfxUvonzeCDhDSVEuTllTRTpJQk0uSVFfRklOX0RJVl9BU1NFVFNfTFQuOTk0LjA2LzAzLzIwMjYuLi5VU0QuSAEAAADetgEAAwAAAAAAQkZH/px83gi5lQ8vonzeCCxDSVEuTllTRTpJQk0uSVFfQVJfTFQuOTk0LjA2LzAzLzIwMjYuLi5VU0QuSAEAAADetgEAAwAAAAAAQkZH/px83ghamRgvonzeCDZDSVEuTllTRTpJQk0uSVFfTE9BTlNfUkVDRUlWX0xULjk5NC4wNi8w</t>
  </si>
  <si>
    <t>My8yMDI2Li4uVVNELkgBAAAA3rYBAAMAAAAAAEJGR/6cfN4IffQVL6J83gg4Q0lRLk5ZU0U6SUJNLklRX0NVUlJFTlRfUE9SVF9ERUJULjk5NC4wNi8wMy8yMDI2Li4uVVNELkgBAAAA3rYBAAIAAAAENzQ3MAEIAAAABQAAAAExAQAAAAstMjExMDc2OTM1NQMAAAADMTYwAgAAAAQxMjk3BAAAAAEwBwAAAAgzLzYvMjAyNggAAAAKMTIvMzEvMjAxOQkAAAABMEJGR/6cfN4IREgPL6J83gg6Q0lRLk5ZU0U6SUJNLklRX0lOQ19UQVhfUEFZX0NVUlJFTlQuOTk0LjA2LzAzLzIwMjYuLi5VU0QuSAEAAADetgEAAgAAAAQyODM5AQgAAAAFAAAAATEBAAAACy0yMTEwNzY5MzU1AwAAAAMxNjACAAAABDEwOTQEAAAAATAHAAAACDMvNi8yMDI2CAAAAAoxMi8zMS8yMDE5CQAAAAEwQkZH/px83ghKfxUvonzeCC9DSVEuTllTRTpJQk0uSVFfVE9UQUxfQ0wuOTk0LjA2LzAzLzIwMjYuLi5VU0QuSAEAAADetgEAAgAAAAUzNzcwMQEIAAAABQAAAAExAQAAAAstMjExMDc2OTM1NQMAAAADMTYwAgAAAAQxMDA5BAAAAAEwBwAAAAgzLzYvMjAyNggAAAAKMTIvMzEvMjAxOQkAAAABMEJGR/6cfN4Il+EXL6J83gg2Q0lRLk5ZU0U6SUJNLklRX0ZJTl9ESVZfTElBQl9MVC45OTQuMDYvMDMvMjAyNi4uLlVTRC5IAQAAAN62AQADAAAAAABCRkf+nHzeCDYlIS+ifN4INENJUS5OWVNFOklCTS5JUV9PVEhFUl9MSUFCX0xULjk5NC4w</t>
  </si>
  <si>
    <t>Ni8wMy8yMDI2Li4uVVNELkgBAAAA3rYBAAIAAAAEOTI5NgEIAAAABQAAAAExAQAAAAstMjExMDc2OTM1NQMAAAADMTYwAgAAAAQxMDYyBAAAAAEwBwAAAAgzLzYvMjAyNggAAAAKMTIvMzEvMjAxOQkAAAABMEJGR/6cfN4IRHMYL6J83ggxQ0lRLk5ZU0U6SUJNLklRX1RPVEFMX0xJQUIuOTk0LjA2LzAzLzIwMjYuLi5VU0QuSAEAAADetgEAAgAAAAYxMzEyMDEBCAAAAAUAAAABMQEAAAALLTIxMTA3NjkzNTUDAAAAAzE2MAIAAAAEMTI3NgQAAAABMAcAAAAIMy82LzIwMjYIAAAACjEyLzMxLzIwMTkJAAAAATBCRkf+nHzeCIcOGS+ifN4INkNJUS5OWVNFOklCTS5JUV9QUkVGX05PTl9SRURFRU0uOTk0LjA2LzAzLzIwMjYuLi5VU0QuSAEAAADetgEAAwAAAAAAQkZH/px83gi83QovonzeCDhDSVEuTllTRTpJQk0uSVFfTUlOT1JJVFlfSU5URVJFU1QuOTk0LjA2LzAzLzIwMjYuLi5VU0QuSAEAAADetgEAAgAAAAMxNDQBCAAAAAUAAAABMQEAAAALLTIxMTA3NjkzNTUDAAAAAzE2MAIAAAAEMTA1MgQAAAABMAcAAAAIMy82LzIwMjYIAAAACjEyLzMxLzIwMTkJAAAAATBCRkf+nHzeCOhjFC+ifN4IOENJUS5OWVNFOklCTS5JUV9UT1RBTF9MSUFCX0VRVUlUWS45OTQuMDYvMDMvMjAyNi4uLlVTRC5IAQAAAN62AQACAAAABjE1MjE4NgEIAAAABQAAAAExAQAAAAstMjExMDc2OTM1NQMAAAADMTYwAgAAAAQxMDEz</t>
  </si>
  <si>
    <t>BAAAAAEwBwAAAAgzLzYvMjAyNggAAAAKMTIvMzEvMjAxOQkAAAABMEJGR/6cfN4IvN0KL6J83ghCQ0lRLk5ZU0U6SUJNLklRX1JVQV9DQVBJVEFMX0xFQVNFX0FDQ1VNX0RFUC45OTQuMDYvMDMvMjAyNi4uLlVTRC5IAQAAAN62AQADAAAAAABCRkf+nHzeCL9uDy+ifN4IOkNJUS5OWVNFOklCTS5JUV9BRF9FWENMX09QRVJfTEVBU0VTLjk5NC4wNi8wMy8yMDI2Li4uVVNELkgBAAAA3rYBAAIAAAAGLTIyMDE4AQgAAAAFAAAAATEBAAAACy0yMTEwNzY5MzU1AwAAAAMxNjACAAAABTQ4OTc1BAAAAAEwBwAAAAgzLzYvMjAyNggAAAAKMTIvMzEvMjAxOQkAAAABMEJGR/6cfN4IRQMKL6J83ghCQ0lRLk5ZU0U6SUJNLklRX1RPVEFMX0RFQlRfRVhDTF9PUEVSX0xFQVNFUy45OTQuMDYvMDMvMjAyNi4uLlVTRC5IAQAAAN62AQACAAAABTYyODk5AQgAAAAFAAAAATEBAAAACy0yMTEwNzY5MzU1AwAAAAMxNjACAAAABTQ4OTgyBAAAAAEwBwAAAAgzLzYvMjAyNggAAAAKMTIvMzEvMjAxOQkAAAABMEJGR/6cfN4I+VATL6J83ggwQ0lRLk5ZU0U6SUJNLklRX1RCVl9TSEFSRS45OTQuMDYvMDMvMjAyNi4uLlVTRC5IAQAAAN62AQACAAAACi01OS4zMTE2NjcBCAAAAAUAAAABMQEAAAALLTIxMTA3NjkzNTUDAAAAAzE2MAIAAAAENDE1NgQAAAABMAcAAAAIMy82LzIwMjYIAAAACjEyLzMxLzIwMTkJAAAAATBCRkf+nHze</t>
  </si>
  <si>
    <t>CLzdCi+ifN4INkNJUS5OWVNFOklCTS5JUV9ORVRfV09SS0lOR19DQVAuOTk0LjA2LzAzLzIwMjYuLi5VU0QuSAEAAADetgEAAgAAAAQyMDI4AQgAAAAFAAAAATEBAAAACy0yMTEwNzY5MzU1AwAAAAMxNjACAAAABDEzMTEEAAAAATAHAAAACDMvNi8yMDI2CAAAAAoxMi8zMS8yMDE5CQAAAAEwQkZH/px83ggNWBUvonzeCDRDSVEuTllTRTpJQk0uSVFfRVFVSVRZX01FVEhPRC45OTQuMDYvMDMvMjAyNi4uLlVTRC5IAQAAAN62AQACAAAAAzE4NAEIAAAABQAAAAExAQAAAAstMjExMDc2OTM1NQMAAAADMTYwAgAAAAQzMDYzBAAAAAEwBwAAAAgzLzYvMjAyNggAAAAKMTIvMzEvMjAxOQkAAAABMEJGR/6cfN4Iv24PL6J83ggqQ0lRLk5ZU0U6SUJNLklRX0NJUC45OTQuMDYvMDMvMjAyNi4uLlVTRC5IAQAAAN62AQADAAAAAABCRkf+nHzeCH26Fy+ifN4IRENJUS5OWVNFOklCTS5JUV9DVVJSRU5UX1BPUlRfREVCVF9ERVJJVkFUSVZFUy45OTQuMDYvMDMvMjAyNi4uLlVTRC5IAQAAAN62AQADAAAAAABCRkf+nHzeCLaQFi+ifN4IPkNJUS5OWVNFOklCTS5JUV9QRU5TSU9OX09CTElHQVRJT05fUEFJRC45OTQuMDYvMDMvMjAyNi4uLlVTRC5IAQAAAN62AQACAAAABS01ODA3AGBtR/6cfN4IlkMYL6J83gg4Q0lRLk5ZU0U6SUJNLklRX0NVUlJFTlRfUE9SVF9ERUJULjk5Ni4wNi8wMy8yMDI2Li4uVVNELkgBAAAA</t>
  </si>
  <si>
    <t>3rYBAAIAAAAENjcyOQEIAAAABQAAAAExAQAAAAstMjAwODY0NzE5OAMAAAADMTYwAgAAAAQxMjk3BAAAAAEwBwAAAAgzLzYvMjAyNggAAAAKMTIvMzEvMjAyMQkAAAABMEyBWv6cfN4I7DwTL6J83gg7Q0lRLk5ZU0U6SUJNLklRX0ZJTl9ESVZfTElBQl9DVVJSRU5ULjk5Ni4wNi8wMy8yMDI2Li4uVVNELkgBAAAA3rYBAAMAAAAAAEyBWv6cfN4IsJMaL6J83gg5Q0lRLk5ZU0U6SUJNLklRX1VORUFSTl9SRVZfQ1VSUkVOVC45OTYuMDYvMDMvMjAyNi4uLlVTRC5IAQAAAN62AQACAAAABTEyNTE4AQgAAAAFAAAAATEBAAAACy0yMDA4NjQ3MTk4AwAAAAMxNjACAAAABDEwNzQEAAAAATAHAAAACDMvNi8yMDI2CAAAAAoxMi8zMS8yMDIxCQAAAAEwTIFa/px83gi5lQ8vonzeCC9DSVEuTllTRTpJQk0uSVFfVE9UQUxfQ0wuOTk2LjA2LzAzLzIwMjYuLi5VU0QuSAEAAADetgEAAgAAAAUzMzYxOQEIAAAABQAAAAExAQAAAAstMjAwODY0NzE5OAMAAAADMTYwAgAAAAQxMDA5BAAAAAEwBwAAAAgzLzYvMjAyNggAAAAKMTIvMzEvMjAyMQkAAAABMEyBWv6cfN4IYKQWL6J83gg2Q0lRLk5ZU0U6SUJNLklRX1BSRUZfTk9OX1JFREVFTS45OTYuMDYvMDMvMjAyNi4uLlVTRC5IAQAAAN62AQADAAAAAAAblGz+nHzeCEUDCi+ifN4IMUNJUS5OWVNFOklCTS5JUV9QUkVGX09USEVSLjk5Ni4wNi8wMy8yMDI2Li4uVVNELkgB</t>
  </si>
  <si>
    <t>AAAA3rYBAAMAAAAAABuUbP6cfN4I3mYlL6J83ggrQ0lRLk5ZU0U6SUJNLklRX0FQSUMuOTk2LjA2LzAzLzIwMjYuLi5VU0QuSAEAAADetgEAAwAAAAAAG5Rs/px83ghSKBMvonzeCEJDSVEuTllTRTpJQk0uSVFfUlVBX0NBUElUQUxfTEVBU0VfQUNDVU1fREVQLjk5Ni4wNi8wMy8yMDI2Li4uVVNELkgBAAAA3rYBAAMAAAAAABuUbP6cfN4IvN0KL6J83ghAQ0lRLk5ZU0U6SUJNLklRX1JVQV9PUEVSQVRJTkdfTEVBU0VfR1JPU1MuOTk2LjA2LzAzLzIwMjYuLi5VU0QuSAEAAADetgEAAgAAAAQzMjIyAQgAAAAFAAAAATEBAAAACy0yMDA4NjQ3MTk4AwAAAAMxNjACAAAABTQ4Mzc3BAAAAAEwBwAAAAgzLzYvMjAyNggAAAAKMTIvMzEvMjAyMQkAAAABMBuUbP6cfN4IRHMYL6J83ghTQ0lRLk5ZU0U6SUJNLklRX0ZJTkFOQ0lOR19PQkxJR19OT05fQ1VSUkVOVF9FWENMX09QRVJfTEVBU0VTLjk5Ni4wNi8wMy8yMDI2Li4uVVNELkgBAAAA3rYBAAIAAAAFNDQ5MTcBCAAAAAUAAAABMQEAAAALLTIwMDg2NDcxOTgDAAAAAzE2MAIAAAAFNDg5ODEEAAAAATAHAAAACDMvNi8yMDI2CAAAAAoxMi8zMS8yMDIxCQAAAAEwG5Rs/px83ghkzRUvonzeCDBDSVEuTllTRTpJQk0uSVFfVEJWX1NIQVJFLjk5Ni4wNi8wMy8yMDI2Li4uVVNELkgBAAAA3rYBAAIAAAAKLTU0Ljg0MzI0OQEIAAAABQAAAAExAQAAAAstMjAwODY0</t>
  </si>
  <si>
    <t>NzE5OAMAAAADMTYwAgAAAAQ0MTU2BAAAAAEwBwAAAAgzLzYvMjAyNggAAAAKMTIvMzEvMjAyMQkAAAABMBuUbP6cfN4IRQMKL6J83ggxQ0lRLk5ZU0U6SUJNLklRX0NBU0hfU0hBUkUuOTk2LjA2LzAzLzIwMjYuLi5VU0QuSAEAAADetgEAAgAAAAg3LjQwNDc3OQEIAAAABQAAAAExAQAAAAstMjAwODY0NzE5OAMAAAADMTYwAgAAAAQ0MzgxBAAAAAEwBwAAAAgzLzYvMjAyNggAAAAKMTIvMzEvMjAyMQkAAAABMBuUbP6cfN4IZM0VL6J83ggsQ0lRLk5ZU0U6SUJNLklRX0xJRk9SLjk5Ni4wNi8wMy8yMDI2Li4uVVNELkgBAAAA3rYBAAMAAAAAABuUbP6cfN4IsJMaL6J83ggzQ0lRLk5ZU0U6SUJNLklRX0ZJTklTSEVEX0lOVi45OTYuMDYvMDMvMjAyNi4uLlVTRC5IAQAAAN62AQACAAAAAzIwOAEIAAAABQAAAAExAQAAAAstMjAwODY0NzE5OAMAAAADMTYwAgAAAAQzMDc1BAAAAAEwBwAAAAgzLzYvMjAyNggAAAAKMTIvMzEvMjAyMQkAAAABMBuUbP6cfN4IjDwUL6J83gg9Q0lRLk5ZU0U6SUJNLklRX05BVFVSQUxfUkVTT1VSQ0VTX0NPU1QuOTk2LjA2LzAzLzIwMjYuLi5VU0QuSAEAAADetgEAAwAAAAAAG5Rs/px83gh3vSMvonzeCElDSVEuTllTRTpJQk0uSVFfTElRVUlEQVRJT05fVkFMVUVfUFJFRkVSUkVEX1JFREVFTS45OTYuMDYvMDMvMjAyNi4uLlVTRC5IAQAAAN62AQADAAAAAAAblGz+nHzeCPlQ</t>
  </si>
  <si>
    <t>Ey+ifN4IOUNJUS5OWVNFOklCTS5JUV9GSU5fRElWX0RFQlRfVE9UQUwuOTk2LjA2LzAzLzIwMjYuLi5VU0QuSAEAAADetgEAAgAAAAUxMzkyOQEIAAAABQAAAAExAQAAAAstMjAwODY0NzE5OAMAAAADMTYwAgAAAAUyNDUxNgQAAAABMAcAAAAIMy82LzIwMjYIAAAACjEyLzMxLzIwMjEJAAAAATAblGz+nHzeCGTNFS+ifN4IOkNJUS5OWVNFOklCTS5JUV9TVF9ERUJUX0RFUklWQVRJVkVTLjk5Ni4wNi8wMy8yMDI2Li4uVVNELkgBAAAA3rYBAAMAAAAAABuUbP6cfN4I4V4eL6J83ghBQ0lRLk5ZU0U6SUJNLklRX0RFUFJFQ0lBVElPTl9SRU5UQUxfQVNTRVRTLjk5NS4wNi8wMy8yMDI2Li4uVVNELkgBAAAA3rYBAAMAAAAAAKZtf/6cfN4IR2UmL6J83gg+Q0lRLk5ZU0U6SUJNLklRX0VYUExPUkVfRFJJTExfRVhQX1RPVEFMLjk5NS4wNi8wMy8yMDI2Li4uVVNELkgBAAAA3rYBAAMAAAAAAKZtf/6cfN4ILi0SL6J83gg/Q0lRLk5ZU0U6SUJNLklRX0lNUFVUX09QRVJfTEVBU0VfSU5UX0VYUC45OTUuMDYvMDMvMjAyNi4uLlVTRC5IAQAAAN62AQACAAAACjIzNi42MTAxNDQBCAAAAAUAAAABMQEAAAALLTIwNTkwNzMyMDIDAAAAAzE2MAIAAAAFMjE2NzIEAAAAATAHAAAACDMvNi8yMDI2CAAAAAoxMi8zMS8yMDIwCQAAAAEwpm1//px83ggrtQkvonzeCDlDSVEuTllTRTpJQk0uSVFfUkVTVFJVQ1RVUkVfU1VQ</t>
  </si>
  <si>
    <t>UExFLjk5NS4wNi8wMy8yMDI2Li4uVVNELkgBAAAA3rYBAAMAAAAAAKZtf/6cfN4IlSAPL6J83gg9Q0lRLk5ZU0U6SUJNLklRX0FTU0VUX1dSSVRFRE9XTl9TVVBQTEUuOTk1LjA2LzAzLzIwMjYuLi5VU0QuSAEAAADetgEAAwAAAAAApm1//px83gioaRYvonzeCD5DSVEuTllTRTpJQk0uSVFfR0FJTl9CQVJHQUlOX0FDUV9TVVBQTEUuOTk1LjA2LzAzLzIwMjYuLi5VU0QuSAEAAADetgEAAwAAAAAApm1//px83ggHISQvonzeCDhDSVEuTllTRTpJQk0uSVFfSU5TX1NFVFRMRV9TVVBQTEUuOTk1LjA2LzAzLzIwMjYuLi5VU0QuSAEAAADetgEAAwAAAAAApm1//px83gh7ewsvonzeCDpDSVEuTllTRTpJQk0uSVFfTEVHQUxfU0VUVExFX1NVUFBMRS45OTUuMDYvMDMvMjAyNi4uLlVTRC5IAQAAAN62AQADAAAAAACmbX/+nHzeCIVYFy+ifN4IO0NJUS5OWVNFOklCTS5JUV9ORUdBVElWRV9HV19BTU9SVF9DRi45OTUuMDYvMDMvMjAyNi4uLlVTRC5IAQAAAN62AQADAAAAAACmbX/+nHzeCNC6FC+ifN4IKUNJUS5OWVNFOklCTS5JUV9GWC45OTUuMDYvMDMvMjAyNi4uLlVTRC5IAQAAAN62AQACAAAAAy04NwEIAAAABQAAAAExAQAAAAstMjA1OTA3MzIwMgMAAAADMTYwAgAAAAQyMTQ0BAAAAAEwBwAAAAgzLzYvMjAyNggAAAAKMTIvMzEvMjAyMAkAAAABMKZtf/6cfN4ImecYL6J83ggxQ0lRLk5ZU0U6SUJNLklR</t>
  </si>
  <si>
    <t>X0NPTU1PTl9SRVAuOTk1LjA2LzAzLzIwMjYuLi5VU0QuSAEAAADetgEAAgAAAAQtMzAyAQgAAAAFAAAAATEBAAAACy0yMDU5MDczMjAyAwAAAAMxNjACAAAABDIxNjQEAAAAATAHAAAACDMvNi8yMDI2CAAAAAoxMi8zMS8yMDIwCQAAAAEwpm1//px83gg/gSMvonzeCDVDSVEuTllTRTpJQk0uSVFfTFRfREVCVF9SRVBBSUQuOTk1LjA2LzAzLzIwMjYuLi5VU0QuSAEAAADetgEAAgAAAAYtMTMzNjUBCAAAAAUAAAABMQEAAAALLTIwNTkwNzMyMDIDAAAAAzE2MAIAAAAEMjAzNgQAAAABMAcAAAAIMy82LzIwMjYIAAAACjEyLzMxLzIwMjAJAAAAATCmbX/+nHzeCCjgEy+ifN4IOENJUS5OWVNFOklCTS5JUV9UT1RBTF9ERUJUX0lTU1VFRC45OTUuMDYvMDMvMjAyNi4uLlVTRC5IAQAAAN62AQACAAAABTEwNTA0AQgAAAAFAAAAATEBAAAACy0yMDU5MDczMjAyAwAAAAMxNjACAAAABDIxNjEEAAAAATAHAAAACDMvNi8yMDI2CAAAAAoxMi8zMS8yMDIwCQAAAAEwpm1//px83ghZphUvonzeCD1DSVEuTllTRTpJQk0uSVFfT1RIRVJfSU5WRVNUX0FDVF9TVVBQTC45OTUuMDYvMDMvMjAyNi4uLlVTRC5IAQAAAN62AQADAAAAAACmbX/+nHzeCGTNFS+ifN4INkNJUS5OWVNFOklCTS5JUV9DQVNIX0FDUVVJUkVfQ0YuOTk1LjA2LzAzLzIwMjYuLi5VU0QuSAEAAADetgEAAgAAAAQtMzM2AQgAAAAFAAAAATEBAAAACy0y</t>
  </si>
  <si>
    <t>MDU5MDczMjAyAwAAAAMxNjACAAAABDIwNTcEAAAAATAHAAAACDMvNi8yMDI2CAAAAAoxMi8zMS8yMDIwCQAAAAEwpm1//px83ghVHBgvonzeCDJDSVEuTllTRTpJQk0uSVFfU0FMRV9QUEVfQ0YuOTk1LjA2LzAzLzIwMjYuLi5VU0QuSAEAAADetgEAAgAAAAMxODgBCAAAAAUAAAABMQEAAAALLTIwNTkwNzMyMDIDAAAAAzE2MAIAAAAEMjA0MgQAAAABMAcAAAAIMy82LzIwMjYIAAAACjEyLzMxLzIwMjAJAAAAATCmbX/+nHzeCPp4Ci+ifN4INENJUS5OWVNFOklCTS5JUV9JTkNfRVFVSVRZX0NGLjk5NS4wNi8wMy8yMDI2Li4uVVNELkgBAAAA3rYBAAMAAAAAAKZtf/6cfN4ImecYL6J83gg5Q0lRLk5ZU0U6SUJNLklRX0FTU0VUX1dSSVRFRE9XTl9DRi45OTUuMDYvMDMvMjAyNi4uLlVTRC5IAQAAAN62AQADAAAAAACmbX/+nHzeCCZmIi+ifN4IMUNJUS5OWVNFOklCTS5JUV9PSUxfSU1QQUlSLjk5NS4wNi8wMy8yMDI2Li4uVVNELkgBAAAA3rYBAAMAAAAAAKZtf/6cfN4IcTEXL6J83gg+Q0lRLk5ZU0U6SUJNLklRX1NUT0NLX0JBU0VEX0NPTVBfUFJFVEFYLjk5NS4wNi8wMy8yMDI2Li4uVVNELkgBAAAA3rYBAAIAAAADOTM3AKZtf/6cfN4Imx4bL6J83gg+Q0lRLk5ZU0U6SUJNLklRX1JFU1RSX1NUT0NLX0NPTVBfUFJFVEFYLjk5NS4wNi8wMy8yMDI2Li4uVVNELkgBAAAA3rYBAAMAAAAAAKZtf/6cfN4I</t>
  </si>
  <si>
    <t>qx8RL6J83gg2Q0lRLk5ZU0U6SUJNLklRX1NUT0NLX0JBU0VEX1NHQS45OTUuMDYvMDMvMjAyNi4uLlVTRC5IAQAAAN62AQACAAAAAzU1MAEIAAAABQAAAAExAQAAAAstMjA1OTA3MzIwMgMAAAADMTYwAgAAAAUyMjY3OQQAAAABMAcAAAAIMy82LzIwMjYIAAAACjEyLzMxLzIwMjAJAAAAATCmbX/+nHzeCJkYEi+ifN4INUNJUS5OWVNFOklCTS5JUV9TVE9DS19CQVNFRF9TTS45OTUuMDYvMDMvMjAyNi4uLlVTRC5IAQAAAN62AQADAAAAAACmbX/+nHzeCLQJFS+ifN4IN0NJUS5OWVNFOklCTS5JUV9HQUlOX0JBUkdBSU5fQUNRLjk5NS4wNi8wMy8yMDI2Li4uVVNELkgBAAAA3rYBAAMAAAAAAKZtf/6cfN4IN/wdL6J83gg7Q0lRLk5ZU0U6SUJNLklRX0lNUEFJUk1FTlRfR1dfU1VQUExFLjk5NS4wNi8wMy8yMDI2Li4uVVNELkgBAAAA3rYBAAMAAAAAAKZtf/6cfN4IfckKL6J83gg7Q0lRLk5ZU0U6SUJNLklRX1RPVEFMX1VOVVNVQUxfU1VQUExFLjk5NS4wNi8wMy8yMDI2Li4uVVNELkgBAAAA3rYBAAIAAAADLTEzAQgAAAAFAAAAATEBAAAACy0yMDU5MDczMjAyAwAAAAMxNjACAAAABTMzMzkwBAAAAAEwBwAAAAgzLzYvMjAyNggAAAAKMTIvMzEvMjAyMAkAAAABMKZtf/6cfN4ItgEUL6J83gg0Q0lRLk5ZU0U6SUJNLklRX01FUkdFUl9TVVBQTEUuOTk1LjA2LzAzLzIwMjYuLi5VU0QuSAEAAADetgEAAgAA</t>
  </si>
  <si>
    <t>AAMtMTMBCAAAAAUAAAABMQEAAAALLTIwNTkwNzMyMDIDAAAAAzE2MAIAAAAFMjQ0NTUEAAAAATAHAAAACDMvNi8yMDI2CAAAAAoxMi8zMS8yMDIwCQAAAAEwpm1//px83gh3vSMvonzeCDhDSVEuTllTRTpJQk0uSVFfTkVHQVRJVkVfR1dfQU1PUlQuOTk1LjA2LzAzLzIwMjYuLi5VU0QuSAEAAADetgEAAwAAAAAApm1//px83gjbQBwvonzeCDxDSVEuTllTRTpJQk0uSVFfSU1QVVRfT1BFUl9MRUFTRV9ERVBSLjk5NS4wNi8wMy8yMDI2Li4uVVNELkgBAAAA3rYBAAIAAAALMTI4Ny4zODk4NTYBCAAAAAUAAAABMQEAAAALLTIwNTkwNzMyMDIDAAAAAzE2MAIAAAAFMjE2NzMEAAAAATAHAAAACDMvNi8yMDI2CAAAAAoxMi8zMS8yMDIwCQAAAAEwpm1//px83gjhlSMvonzeCDNDSVEuTllTRTpJQk0uSVFfTUFJTlRfUkVQQUlSLjk5NS4wNi8wMy8yMDI2Li4uVVNELkgBAAAA3rYBAAMAAAAAAKZtf/6cfN4I5rkbL6J83gg0Q0lRLk5ZU0U6SUJNLklRX0FJUkNSQUZUX1JFTlQuOTk1LjA2LzAzLzIwMjYuLi5VU0QuSAEAAADetgEAAwAAAAAApm1//px83gjiMBUvonzeCDtDSVEuTllTRTpJQk0uSVFfTkVHQVRJVkVfR1dfQU1PUlRfQVQuOTk1LjA2LzAzLzIwMjYuLi5VU0QuSAEAAADetgEAAwAAAAAApm1//px83giADRAvonzeCDdDSVEuTllTRTpJQk0uSVFfU1RPQ0tfQkFTRURfQ09HUy45OTUuMDYvMDMvMjAy</t>
  </si>
  <si>
    <t>Ni4uLlVTRC5IAQAAAN62AQACAAAAAzEyNgEIAAAABQAAAAExAQAAAAstMjA1OTA3MzIwMgMAAAADMTYwAgAAAAUyMjY3NAQAAAABMAcAAAAIMy82LzIwMjYIAAAACjEyLzMxLzIwMjAJAAAAATCmbX/+nHzeCHE2Hy+ifN4INUNJUS5OWVNFOklCTS5JUV9TVE9DS19CQVNFRF9HQS45OTUuMDYvMDMvMjAyNi4uLlVTRC5IAQAAAN62AQADAAAAAACmbX/+nHzeCHGEHy+ifN4IOENJUS5OWVNFOklCTS5JUV9DT05USU5HRU5UX1JFTlRBTC45OTUuMDYvMDMvMjAyNi4uLlVTRC5IAQAAAN62AQACAAAAAzM0MwCmbX/+nHzeCIANEC+ifN4ILUNJUS5OWVNFOklCTS5JUV9HQV9FWFAuOTk1LjA2LzAzLzIwMjYuLi5VU0QuSAEAAADetgEAAwAAAAAApm1//px83gh7ewsvonzeCDZDSVEuTllTRTpJQk0uSVFfU0FMRVNfTUFSS0VUSU5HLjk5NS4wNi8wMy8yMDI2Li4uVVNELkgBAAAA3rYBAAIAAAAEMTUwOQEIAAAABQAAAAExAQAAAAstMjA1OTA3MzIwMgMAAAADMTYwAgAAAAUyMTU2MQQAAAABMAcAAAAIMy82LzIwMjYIAAAACjEyLzMxLzIwMjAJAAAAATCmbX/+nHzeCGw1JC+ifN4IK0NJUS5OWVNFOklCTS5JUV9QQVlPVVRfUkFUSU8uOTk1LjA2LzAzLzIwMjYBAAAA3rYBAAIAAAAHMTAzLjcwMwEIAAAABQAAAAExAQAAAAstMjA1OTA3MzIwMgMAAAADMTYwAgAAAAQ0Mzc3BAAAAAEwBwAAAAgzLzYvMjAyNggAAAAK</t>
  </si>
  <si>
    <t>MTIvMzEvMjAyMAkAAAABMDcUyk+dfN4IDYYeL6J83gguQ0lRLk5ZU0U6SUJNLklRX0VGRkVDVF9UQVhfUkFURS45OTUuMDYvMDMvMjAyNgEAAADetgEAAwAAAAJOTQEIAAAABQAAAAExAQAAAAstMjA1OTA3MzIwMgMAAAADMTYwAgAAAAQ0Mzc2BAAAAAEwBwAAAAgzLzYvMjAyNggAAAAKMTIvMzEvMjAyMAkAAAABMDcUyk+dfN4IJmYiL6J83ggxQ0lRLk5ZU0U6SUJNLklRX0NPTU1PTl9ESVYuOTk1LjA2LzAzLzIwMjYuLi5VU0QuSAEAAADetgEAAgAAAAQ1Nzk3AKZtf/6cfN4I5IMkL6J83gg4Q0lRLk5ZU0U6SUJNLklRX0RJU1RSSUJVVEFCTEVfQ0FTSF9QQVlPVVQuOTk1LjA2LzAzLzIwMjYBAAAA3rYBAAMAAAAAADcUyk+dfN4IGK0SL6J83ghAQ0lRLk5ZU0U6SUJNLklRX0RJU1RSSUJVVEFCTEVfQ0FTSF9TSEFSRVNfRElMVVRFRC45OTUuMDYvMDMvMjAyNgEAAADetgEAAwAAAAAANxTKT5183giS7iYvonzeCD5DSVEuTllTRTpJQk0uSVFfRElTVFJJQlVUQUJMRV9DQVNIX1NIQVJFU19CQVNJQy45OTUuMDYvMDMvMjAyNgEAAADetgEAAwAAAAAANxTKT5183ggrtQkvonzeCDBDSVEuTllTRTpJQk0uSVFfREFfRUJJVERBLjk5NS4wNi8wMy8yMDI2Li4uVVNELkgBAAAA3rYBAAIAAAAENjY5NQEIAAAABQAAAAExAQAAAAstMjA1OTA3MzIwMgMAAAADMTYwAgAAAAQyMjA2BAAAAAEwBwAAAAgzLzYvMjAy</t>
  </si>
  <si>
    <t>NggAAAAKMTIvMzEvMjAyMAkAAAABMKZtf/6cfN4ILfkcL6J83gg6Q0lRLk5ZU0U6SUJNLklRX05PTkNBU0hfUEVOU0lPTl9FWFAuOTk1LjA2LzAzLzIwMjYuLi5VU0QuSAEAAADetgEAAgAAAAM5MDcBCAAAAAUAAAABMQEAAAALLTIwNTkwNzMyMDIDAAAAAzE2MAIAAAAFMjE2NzgEAAAAATAHAAAACDMvNi8yMDI2CAAAAAoxMi8zMS8yMDIwCQAAAAEwpm1//px83ggNWBUvonzeCEhDSVEuTllTRTpJQk0uSVFfSU5URVJFU1RfRVhQX0xFQVNFX0xJQUJJTElUWV9ERUJULjk5NS4wNi8wMy8yMDI2Li4uVVNELkgBAAAA3rYBAAMAAAAAAKZtf/6cfN4IfnoZL6J83gg7Q0lRLk5ZU0U6SUJNLklRX0NBUElUQUxJWkVEX0lOVEVSRVNULjk5NS4wNi8wMy8yMDI2Li4uVVNELkgBAAAA3rYBAAIAAAABNQEIAAAABQAAAAExAQAAAAstMjA1OTA3MzIwMgMAAAADMTYwAgAAAAQzMDMyBAAAAAEwBwAAAAgzLzYvMjAyNggAAAAKMTIvMzEvMjAyMAkAAAABMKZtf/6cfN4IR2UmL6J83ghAQ0lRLk5ZU0U6SUJNLklRX05PTlJFQ1VSUklOR19JTkNPTUVfVEFYRVMuOTk1LjA2LzAzLzIwMjYuLi5VU0QuSAEAAADetgEAAwAAAAAApm1//px83ghukxcvonzeCD1DSVEuTllTRTpJQk0uSVFfREVGRVJSRURfRk9SRUlHTl9UQVhFUy45OTUuMDYvMDMvMjAyNi4uLlVTRC5IAQAAAN62AQACAAAABS0zOTY5AQgAAAAFAAAAATEBAAAA</t>
  </si>
  <si>
    <t>Cy0yMDU5MDczMjAyAwAAAAMxNjACAAAABDMwNTUEAAAAATAHAAAACDMvNi8yMDI2CAAAAAoxMi8zMS8yMDIwCQAAAAEwxZR//px83gh3vB0vonzeCC5DSVEuTllTRTpJQk0uSVFfTklfU0ZBUy45OTUuMDYvMDMvMjAyNi4uLlVTRC5IAQAAAN62AQADAAAAAADFlH/+nHzeCDTcCS+ifN4ISUNJUS5OWVNFOklCTS5JUV9QUk9WX0JBRF9ERUJUU19QQVRJRU5UX1NFUlZJQ0VfUkVWLjk5NS4wNi8wMy8yMDI2Li4uVVNELkgBAAAA3rYBAAMAAAAAAMWUf/6cfN4ItG4SL6J83gg8Q0lRLk5ZU0U6SUJNLklRX1RPVEFMX1JFVl9BU19SRVBPUlRFRC45OTUuMDYvMDMvMjAyNi4uLlVTRC5IAQAAAN62AQACAAAABTU1MTc5AQgAAAAFAAAAATEBAAAACy0yMDU5MDczMjAyAwAAAAMxNjACAAAAAzMzOQQAAAABMAcAAAAIMy82LzIwMjYIAAAACjEyLzMxLzIwMjAJAAAAATDFlH/+nHzeCEQXJi+ifN4IOENJUS5OWVNFOklCTS5JUV9GRUVTX09USEVSX0lOQ09NRS45OTUuMDYvMDMvMjAyNi4uLlVTRC5IAQAAAN62AQADAAAAAADFlH/+nHzeCJugIi+ifN4INUNJUS5OWVNFOklCTS5JUV9FQklUQV9FWENMX1NCQy45OTUuMDYvMDMvMjAyNi4uLlVTRC5IAQAAAN62AQACAAAABDgwNjcBCAAAAAUAAAABMQEAAAALLTIwNTkwNzMyMDIDAAAAAzE2MAIAAAAFMjQxMzYEAAAAATAHAAAACDMvNi8yMDI2CAAAAAoxMi8zMS8yMDIw</t>
  </si>
  <si>
    <t>CQAAAAEwxZR//px83ghSSQ4vonzeCDRDSVEuTllTRTpJQk0uSVFfRUJJVF9FWENMX1NCQy45OTUuMDYvMDMvMjAyNi4uLlVTRC5IAQAAAN62AQACAAAABDU1OTkBCAAAAAUAAAABMQEAAAALLTIwNTkwNzMyMDIDAAAAAzE2MAIAAAAFMjQxMzQEAAAAATAHAAAACDMvNi8yMDI2CAAAAAoxMi8zMS8yMDIwCQAAAAEwxZR//px83gh+ehkvonzeCDtDSVEuTllTRTpJQk0uSVFfRUJJVF9FUV9JTkNfRVhDTF9TQkMuOTk1LjA2LzAzLzIwMjYuLi5VU0QuSAEAAADetgEAAgAAAAQ1NTk5AQgAAAAFAAAAATEBAAAACy0yMDU5MDczMjAyAwAAAAMxNjACAAAABTI0MTMwBAAAAAEwBwAAAAgzLzYvMjAyNggAAAAKMTIvMzEvMjAyMAkAAAABMMWUf/6cfN4IXnQgL6J83ggyQ0lRLk5ZU0U6SUJNLklRX0VCSVRfRVFfSU5DLjk5NS4wNi8wMy8yMDI2Li4uVVNELkgBAAAA3rYBAAIAAAAENDY2MgEIAAAABQAAAAExAQAAAAstMjA1OTA3MzIwMgMAAAADMTYwAgAAAAUyMTY3NQQAAAABMAcAAAAIMy82LzIwMjYIAAAACjEyLzMxLzIwMjAJAAAAATDFlH/+nHzeCCD5JC+ifN4IK0NJUS5OWVNFOklCTS5JUV9FQklULjk5NS4wNi8wMy8yMDI2Li4uVVNELkgBAAAA3rYBAAIAAAAENDY2MgEIAAAABQAAAAExAQAAAAstMjA1OTA3MzIwMgMAAAADMTYwAgAAAAM0MDAEAAAAATAHAAAACDMvNi8yMDI2CAAAAAoxMi8zMS8yMDIwCQAA</t>
  </si>
  <si>
    <t>AAEwxZR//px83ghESA8vonzeCDZDSVEuTllTRTpJQk0uSVFfRUJJVERBX0VYQ0xfU0JDLjk5NS4wNi8wMy8yMDI2Li4uVVNELkgBAAAA3rYBAAIAAAAFMTIyOTQBCAAAAAUAAAABMQEAAAALLTIwNTkwNzMyMDIDAAAAAzE2MAIAAAAFMjQxMzUEAAAAATAHAAAACDMvNi8yMDI2CAAAAAoxMi8zMS8yMDIwCQAAAAEwxZR//px83ghrlR0vonzeCDRDSVEuTllTRTpJQk0uSVFfRUJJVERBX0VRX0lOQy45OTUuMDYvMDMvMjAyNi4uLlVTRC5IAQAAAN62AQACAAAABTEyODgxAQgAAAAFAAAAATEBAAAACy0yMDU5MDczMjAyAwAAAAMxNjACAAAABTIxNjc3BAAAAAEwBwAAAAgzLzYvMjAyNggAAAAKMTIvMzEvMjAyMAkAAAABMMWUf/6cfN4INiAdL6J83gg/Q0lRLk5ZU0U6SUJNLklRX0RJU1RSSUJVVEFCTEVfQ0FTSF9TSEFSRS45OTUuMDYvMDMvMjAyNi4uLlVTRC5IAQAAAN62AQADAAAAAADFlH/+nHzeCIPCIC+ifN4INkNJUS5OWVNFOklCTS5JUV9UT1RBTF9SRVZfU0hBUkUuOTk1LjA2LzAzLzIwMjYuLi5VU0QuSAEAAADetgEAAgAAAAk2MS45NzQ1OTYBCAAAAAUAAAABMQEAAAALLTIwNTkwNzMyMDIDAAAAAzE2MAIAAAAENDM4MgQAAAABMAcAAAAIMy82LzIwMjYIAAAACjEyLzMxLzIwMjAJAAAAATDFlH/+nHzeCDf8HS+ifN4IL0NJUS5OWVNFOklCTS5JUV9EUl9SQVRJT19QUklNQVJZLjk5NS4wNi8wMy8y</t>
  </si>
  <si>
    <t>MDI2AQAAAN62AQACAAAAATEANxTKT5183ggKrR4vonzeCCtDSVEuTllTRTpJQk0uSVFfRElMVVRfV0VJR0hULjk5NS4wNi8wMy8yMDI2AQAAAN62AQACAAAACjg5Ni41NjM5NzEANxTKT5183gg2IB0vonzeCCtDSVEuTllTRTpJQk0uSVFfQkFTSUNfV0VJR0hULjk5NS4wNi8wMy8yMDI2AQAAAN62AQACAAAACjg5MC4zNDg2NzkANxTKT5183giDwiAvonzeCDVDSVEuTllTRTpJQk0uSVFfQkFTSUNfRVBTX0VYQ0wuOTk1LjA2LzAzLzIwMjYuLi5VU0QuSAEAAADetgEAAgAAAAg0LjQxNjI0NwEIAAAABQAAAAExAQAAAAstMjA1OTA3MzIwMgMAAAADMTYwAgAAAAQzMDY0BAAAAAEwBwAAAAgzLzYvMjAyNggAAAAKMTIvMzEvMjAyMAkAAAABMMWUf/6cfN4IqIIQL6J83gg0Q0lRLk5ZU0U6SUJNLklRX05JX0FWQUlMX0VYQ0wuOTk1LjA2LzAzLzIwMjYuLi5VU0QuSAEAAADetgEAAgAAAAQzOTMyAQgAAAAFAAAAATEBAAAACy0yMDU5MDczMjAyAwAAAAMxNjACAAAAAzM3OQQAAAABMAcAAAAIMy82LzIwMjYIAAAACjEyLzMxLzIwMjAJAAAAATDFlH/+nHzeCEsIIy+ifN4INUNJUS5OWVNFOklCTS5JUV9QUkVGX0RJVl9PVEhFUi45OTUuMDYvMDMvMjAyNi4uLlVTRC5IAQAAAN62AQADAAAAAADFlH/+nHzeCDPcIS+ifN4IO0NJUS5OWVNFOklCTS5JUV9NSU5PUklUWV9JTlRFUkVTVF9JUy45OTUuMDYvMDMvMjAy</t>
  </si>
  <si>
    <t>Ni4uLlVTRC5IAQAAAN62AQADAAAAAADFlH/+nHzeCGuVHS+ifN4INkNJUS5OWVNFOklCTS5JUV9FWFRSQV9BQ0NfSVRFTVMuOTk1LjA2LzAzLzIwMjYuLi5VU0QuSAEAAADetgEAAwAAAAAAxZR//px83gg2IB0vonzeCClDSVEuTllTRTpJQk0uSVFfRE8uOTk1LjA2LzAzLzIwMjYuLi5VU0QuSAEAAADetgEAAgAAAAQxNjU4AQgAAAAFAAAAATEBAAAACy0yMDU5MDczMjAyAwAAAAMxNjACAAAAAjQwBAAAAAEwBwAAAAgzLzYvMjAyNggAAAAKMTIvMzEvMjAyMAkAAAABMMWUf/6cfN4IrVwkL6J83ggxQ0lRLk5ZU0U6SUJNLklRX0VBUk5JTkdfQ08uOTk1LjA2LzAzLzIwMjYuLi5VU0QuSAEAAADetgEAAgAAAAQzOTMyAQgAAAAFAAAAATEBAAAACy0yMDU5MDczMjAyAwAAAAMxNjACAAAAATcEAAAAATAHAAAACDMvNi8yMDI2CAAAAAoxMi8zMS8yMDIwCQAAAAEwxZR//px83ghVcA4vonzeCDNDSVEuTllTRTpJQk0uSVFfTEVHQUxfU0VUVExFLjk5NS4wNi8wMy8yMDI2Li4uVVNELkgBAAAA3rYBAAMAAAAAAMWUf/6cfN4IRBcmL6J83ggrQ0lRLk5ZU0U6SUJNLklRX0lQUkQuOTk1LjA2LzAzLzIwMjYuLi5VU0QuSAEAAADetgEAAwAAAAAAxZR//px83ggbtSUvonzeCDZDSVEuTllTRTpJQk0uSVFfQVNTRVRfV1JJVEVET1dOLjk5NS4wNi8wMy8yMDI2Li4uVVNELkgBAAAA3rYBAAMAAAAAAMWUf/6cfN4I2tUS</t>
  </si>
  <si>
    <t>L6J83ggyQ0lRLk5ZU0U6SUJNLklRX0dBSU5fSU5WRVNULjk5NS4wNi8wMy8yMDI2Li4uVVNELkgBAAAA3rYBAAMAAAAAAMWUf/6cfN4IC60ZL6J83ggvQ0lRLk5ZU0U6SUJNLklRX0VCVF9FWENMLjk5NS4wNi8wMy8yMDI2Li4uVVNELkgBAAAA3rYBAAIAAAAEMjU3MgEIAAAABQAAAAExAQAAAAstMjA1OTA3MzIwMgMAAAADMTYwAgAAAAE0BAAAAAEwBwAAAAgzLzYvMjAyNggAAAAKMTIvMzEvMjAyMAkAAAABMMWUf/6cfN4IRBcmL6J83ggxQ0lRLk5ZU0U6SUJNLklRX0lOQ19FUVVJVFkuOTk1LjA2LzAzLzIwMjYuLi5VU0QuSAEAAADetgEAAwAAAAAAxZR//px83gjyCxwvonzeCDdDSVEuTllTRTpJQk0uSVFfTkVUX0lOVEVSRVNUX0VYUC45OTUuMDYvMDMvMjAyNi4uLlVTRC5IAQAAAN62AQACAAAABS0xMjg4AQgAAAAFAAAAATEBAAAACy0yMDU5MDczMjAyAwAAAAMxNjACAAAAAzM2OAQAAAABMAcAAAAIMy82LzIwMjYIAAAACjEyLzMxLzIwMjAJAAAAATDFlH/+nHzeCByqEC+ifN4IM0NJUS5OWVNFOklCTS5JUV9JTlRFUkVTVF9FWFAuOTk1LjA2LzAzLzIwMjYuLi5VU0QuSAEAAADetgEAAgAAAAUtMTI4OAEIAAAABQAAAAExAQAAAAstMjA1OTA3MzIwMgMAAAADMTYwAgAAAAI4MgQAAAABMAcAAAAIMy82LzIwMjYIAAAACjEyLzMxLzIwMjAJAAAAATDFlH/+nHzeCGuVHS+ifN4IN0NJUS5OWVNFOklC</t>
  </si>
  <si>
    <t>TS5JUV9UT1RBTF9PVEhFUl9PUEVSLjk5NS4wNi8wMy8yMDI2Li4uVVNELkgBAAAA3rYBAAIAAAAFMjYyMDMBCAAAAAUAAAABMQEAAAALLTIwNTkwNzMyMDIDAAAAAzE2MAIAAAADMzgwBAAAAAEwBwAAAAgzLzYvMjAyNggAAAAKMTIvMzEvMjAyMAkAAAABMMWUf/6cfN4Id7wdL6J83ggxQ0lRLk5ZU0U6SUJNLklRX0lNUEFJUl9PSUwuOTk1LjA2LzAzLzIwMjYuLi5VU0QuSAEAAADetgEAAwAAAAAAxZR//px83ggYDx8vonzeCDVDSVEuTllTRTpJQk0uSVFfR1dfSU5UQU5fQU1PUlQuOTk1LjA2LzAzLzIwMjYuLi5VU0QuSAEAAADetgEAAwAAAAAAxZR//px83ggg3CUvonzeCDRDSVEuTllTRTpJQk0uSVFfRVhQTE9SRV9EUklMTC45OTUuMDYvMDMvMjAyNi4uLlVTRC5IAQAAAN62AQADAAAAAADFlH/+nHzeCOSDJC+ifN4IMENJUS5OWVNFOklCTS5JUV9TR0FfU1VQUEwuOTk1LjA2LzAzLzIwMjYuLi5VU0QuSAEAAADetgEAAgAAAAUyMDU2MQEIAAAABQAAAAExAQAAAAstMjA1OTA3MzIwMgMAAAADMTYwAgAAAAMxMDIEAAAAATAHAAAACDMvNi8yMDI2CAAAAAoxMi8zMS8yMDIwCQAAAAEwxZR//px83ghLZhovonzeCClDSVEuTllTRTpJQk0uSVFfR1AuOTk1LjA2LzAzLzIwMjYuLi5VU0QuSAEAAADetgEAAgAAAAUzMDg2NQEIAAAABQAAAAExAQAAAAstMjA1OTA3MzIwMgMAAAADMTYwAgAAAAIxMAQAAAAB</t>
  </si>
  <si>
    <t>MAcAAAAIMy82LzIwMjYIAAAACjEyLzMxLzIwMjAJAAAAATDFlH/+nHzeCHe9Iy+ifN4IMkNJUS5OWVNFOklCTS5JUV9JTlNfRElWX0VYUC45OTUuMDYvMDMvMjAyNi4uLlVTRC5IAQAAAN62AQADAAAAAADFlH/+nHzeCIK+Di+ifN4IK0NJUS5OWVNFOklCTS5JUV9DT0dTLjk5NS4wNi8wMy8yMDI2Li4uVVNELkgBAAAA3rYBAAIAAAAFMjM3MzcBCAAAAAUAAAABMQEAAAALLTIwNTkwNzMyMDIDAAAAAzE2MAIAAAACMzQEAAAAATAHAAAACDMvNi8yMDI2CAAAAAoxMi8zMS8yMDIwCQAAAAEwxZR//px83gg+bh0vonzeCDZDSVEuTllTRTpJQk0uSVFfT1RIRVJfUkVWX1NVUFBMLjk5NS4wNi8wMy8yMDI2Li4uVVNELkgBAAAA3rYBAAMAAAAAAMWUf/6cfN4IGA8fL6J83ggyQ0lRLk5ZU0U6SUJNLklRX0lOVF9JTlZfSU5DLjk5NS4wNi8wMy8yMDI2Li4uVVNELkgBAAAA3rYBAAMAAAAAAMWUf/6cfN4IHKoQL6J83gg2Q0lRLk5ZU0U6SUJNLklRX0dBSU5fSU5WRVNUX1JFVi45OTUuMDYvMDMvMjAyNi4uLlVTRC5IAQAAAN62AQADAAAAAADFlH/+nHzeCIPCIC+ifN4IMkNJUS5OWVNFOklCTS5JUV9GSU5fRElWX1JFVi45OTUuMDYvMDMvMjAyNi4uLlVTRC5IAQAAAN62AQACAAAAAzk4NAEIAAAABQAAAAExAQAAAAstMjA1OTA3MzIwMgMAAAADMTYwAgAAAAI1MgQAAAABMAcAAAAIMy82LzIwMjYIAAAACjEyLzMx</t>
  </si>
  <si>
    <t>LzIwMjAJAAAAATDFlH/+nHzeCEBAJS+ifN4IKkNJUS5OWVNFOklCTS5JUV9SRVYuOTk1LjA2LzAzLzIwMjYuLi5VU0QuSAEAAADetgEAAgAAAAU1NDE5NQEIAAAABQAAAAExAQAAAAstMjA1OTA3MzIwMgMAAAADMTYwAgAAAAMxMTIEAAAAATAHAAAACDMvNi8yMDI2CAAAAAoxMi8zMS8yMDIwCQAAAAEwxZR//px83giCvg4vonzeCDJDSVEuTllTRTpJQk0uSVFfSU5TX0RJVl9SRVYuOTk1LjA2LzAzLzIwMjYuLi5VU0QuSAEAAADetgEAAwAAAAAAxZR//px83ggt+x4vonzeCDZDSVEuTllTRTpJQk0uSVFfR0FJTl9BU1NFVFNfUkVWLjk5NS4wNi8wMy8yMDI2Li4uVVNELkgBAAAA3rYBAAMAAAAAAMWUf/6cfN4IQEAlL6J83ggwQ0lRLk5ZU0U6SUJNLklRX1RPVEFMX1JFVi45OTUuMDYvMDMvMjAyNi4uLlVTRC5IAQAAAN62AQACAAAABTU1MTc5AQgAAAAFAAAAATEBAAAACy0yMDU5MDczMjAyAwAAAAMxNjACAAAAAjI4BAAAAAEwBwAAAAgzLzYvMjAyNggAAAAKMTIvMzEvMjAyMAkAAAABMMWUf/6cfN4I6nscL6J83ggyQ0lRLk5ZU0U6SUJNLklRX0ZJTl9ESVZfRVhQLjk5NS4wNi8wMy8yMDI2Li4uVVNELkgBAAAA3rYBAAIAAAADNTc3AQgAAAAFAAAAATEBAAAACy0yMDU5MDczMjAyAwAAAAMxNjACAAAAAjUxBAAAAAEwBwAAAAgzLzYvMjAyNggAAAAKMTIvMzEvMjAyMAkAAAABMMWUf/6cfN4ITj4mL6J8</t>
  </si>
  <si>
    <t>3gg2Q0lRLk5ZU0U6SUJNLklRX0ZJTl9ESVZfSU5UX0VYUC45OTUuMDYvMDMvMjAyNi4uLlVTRC5IAQAAAN62AQADAAAAAADFlH/+nHzeCJU8Jy+ifN4INUNJUS5OWVNFOklCTS5JUV9QUk9WX0JBRF9ERUJUUy45OTUuMDYvMDMvMjAyNi4uLlVTRC5IAQAAAN62AQADAAAAAADFlH/+nHzeCLjqEi+ifN4IMkNJUS5OWVNFOklCTS5JUV9TVE9DS19CQVNFRC45OTUuMDYvMDMvMjAyNi4uLlVTRC5IAQAAAN62AQADAAAAAADFlH/+nHzeCCMQJS+ifN4INENJUS5OWVNFOklCTS5JUV9QUkVfT1BFTl9DT1NULjk5NS4wNi8wMy8yMDI2Li4uVVNELkgBAAAA3rYBAAMAAAAAAMWUf/6cfN4I8A4gL6J83ggtQ0lRLk5ZU0U6SUJNLklRX1JEX0VYUC45OTUuMDYvMDMvMjAyNi4uLlVTRC5IAQAAAN62AQACAAAABDYyNjIBCAAAAAUAAAABMQEAAAALLTIwNTkwNzMyMDIDAAAAAzE2MAIAAAADMTAwBAAAAAEwBwAAAAgzLzYvMjAyNggAAAAKMTIvMzEvMjAyMAkAAAABMMWUf/6cfN4IAvAlL6J83ggxQ0lRLk5ZU0U6SUJNLklRX09USEVSX09QRVIuOTk1LjA2LzAzLzIwMjYuLi5VU0QuSAEAAADetgEAAgAAAAQtNjIwAQgAAAAFAAAAATEBAAAACy0yMDU5MDczMjAyAwAAAAMxNjACAAAAAzI2MAQAAAABMAcAAAAIMy82LzIwMjYIAAAACjEyLzMxLzIwMjAJAAAAATDFlH/+nHzeCGKXDi+ifN4IL0NJUS5OWVNFOklCTS5JUV9P</t>
  </si>
  <si>
    <t>UEVSX0lOQy45OTUuMDYvMDMvMjAyNi4uLlVTRC5IAQAAAN62AQACAAAABDQ2NjIBCAAAAAUAAAABMQEAAAALLTIwNTkwNzMyMDIDAAAAAzE2MAIAAAACMjEEAAAAATAHAAAACDMvNi8yMDI2CAAAAAoxMi8zMS8yMDIwCQAAAAEwxZR//px83ghSqhwvonzeCDpDSVEuTllTRTpJQk0uSVFfSU5URVJFU1RfSU5WRVNUX0lOQy45OTUuMDYvMDMvMjAyNi4uLlVTRC5IAQAAAN62AQADAAAAAADFlH/+nHzeCAIEGy+ifN4INENJUS5OWVNFOklCTS5JUV9DVVJSRU5DWV9HQUlOLjk5NS4wNi8wMy8yMDI2Li4uVVNELkgBAAAA3rYBAAIAAAADLTEyAQgAAAAFAAAAATEBAAAACy0yMDU5MDczMjAyAwAAAAMxNjACAAAAAjM4BAAAAAEwBwAAAAgzLzYvMjAyNggAAAAKMTIvMzEvMjAyMAkAAAABMMWUf/6cfN4IIxAlL6J83gg/Q0lRLk5ZU0U6SUJNLklRX09USEVSX05PTl9PUEVSX0VYUF9TVVBQTC45OTUuMDYvMDMvMjAyNi4uLlVTRC5IAQAAAN62AQACAAAABC03OTABCAAAAAUAAAABMQEAAAALLTIwNTkwNzMyMDIDAAAAAzE2MAIAAAACODUEAAAAATAHAAAACDMvNi8yMDI2CAAAAAoxMi8zMS8yMDIwCQAAAAEwxZR//px83ghGRx0vonzeCDJDSVEuTllTRTpJQk0uSVFfUkVTVFJVQ1RVUkUuOTk1LjA2LzAzLzIwMjYuLi5VU0QuSAEAAADetgEAAwAAAAAAxZR//px83giCvg4vonzeCC1DSVEuTllTRTpJQk0uSVFfTUVS</t>
  </si>
  <si>
    <t>R0VSLjk5NS4wNi8wMy8yMDI2Li4uVVNELkgBAAAA3rYBAAMAAAAAAMWUf/6cfN4ITj4mL6J83gg0Q0lRLk5ZU0U6SUJNLklRX0lNUEFJUk1FTlRfR1cuOTk1LjA2LzAzLzIwMjYuLi5VU0QuSAEAAADetgEAAwAAAAAAxZR//px83gg3/B0vonzeCDFDSVEuTllTRTpJQk0uSVFfSU5TX1NFVFRMRS45OTUuMDYvMDMvMjAyNi4uLlVTRC5IAQAAAN62AQADAAAAAADFlH/+nHzeCIKbIC+ifN4IKkNJUS5OWVNFOklCTS5JUV9FQlQuOTk1LjA2LzAzLzIwMjYuLi5VU0QuSAEAAADetgEAAgAAAAQyNTcyAQgAAAAFAAAAATEBAAAACy0yMDU5MDczMjAyAwAAAAMxNjACAAAAAzEzOQQAAAABMAcAAAAIMy82LzIwMjYIAAAACjEyLzMxLzIwMjAJAAAAATDFlH/+nHzeCOp7HC+ifN4ILkNJUS5OWVNFOklCTS5JUV9JTkNfVEFYLjk5NS4wNi8wMy8yMDI2Li4uVVNELkgBAAAA3rYBAAIAAAAFLTEzNjABCAAAAAUAAAABMQEAAAALLTIwNTkwNzMyMDIDAAAAAzE2MAIAAAACNzUEAAAAATAHAAAACDMvNi8yMDI2CAAAAAoxMi8zMS8yMDIwCQAAAAEwxZR//px83ggfzSIvonzeCDFDSVEuTllTRTpJQk0uSVFfTklfQ09NUEFOWS45OTUuMDYvMDMvMjAyNi4uLlVTRC5IAQAAAN62AQACAAAABDU1OTABCAAAAAUAAAABMQEAAAALLTIwNTkwNzMyMDIDAAAAAzE2MAIAAAAFNDE1NzEEAAAAATAHAAAACDMvNi8yMDI2CAAAAAoxMi8z</t>
  </si>
  <si>
    <t>MS8yMDIwCQAAAAEwxZR//px83ggjECUvonzeCClDSVEuTllTRTpJQk0uSVFfTkkuOTk1LjA2LzAzLzIwMjYuLi5VU0QuSAEAAADetgEAAgAAAAQ1NTkwAQgAAAAFAAAAATEBAAAACy0yMDU5MDczMjAyAwAAAAMxNjACAAAAAjE1BAAAAAEwBwAAAAgzLzYvMjAyNggAAAAKMTIvMzEvMjAyMAkAAAABMMWUf/6cfN4IqIIQL6J83gg1Q0lRLk5ZU0U6SUJNLklRX0JBU0lDX0VQU19JTkNMLjk5NS4wNi8wMy8yMDI2Li4uVVNELkgBAAAA3rYBAAIAAAAINi4yNzg0MzkBCAAAAAUAAAABMQEAAAALLTIwNTkwNzMyMDIDAAAAAzE2MAIAAAABOQQAAAABMAcAAAAIMy82LzIwMjYIAAAACjEyLzMxLzIwMjAJAAAAATDFlH/+nHzeCLXmHy+ifN4INUNJUS5OWVNFOklCTS5JUV9ESUxVVF9FUFNfRVhDTC45OTUuMDYvMDMvMjAyNi4uLlVTRC5IAQAAAN62AQACAAAACDQuMzgzNDAxAQgAAAAFAAAAATEBAAAACy0yMDU5MDczMjAyAwAAAAMxNjACAAAAAzE0MgQAAAABMAcAAAAIMy82LzIwMjYIAAAACjEyLzMxLzIwMjAJAAAAATDFlH/+nHzeCIbjHS+ifN4IL0NJUS5OWVNFOklCTS5JUV9FUFNfTk9STS45OTUuMDYvMDMvMjAyNi4uLlVTRC5IAQAAAN62AQACAAAACDEuODA1NDcyAQgAAAAFAAAAATEBAAAACy0yMDU5MDczMjAyAwAAAAMxNjACAAAABDQzNzkEAAAAATAHAAAACDMvNi8yMDI2CAAAAAoxMi8zMS8yMDIwCQAA</t>
  </si>
  <si>
    <t>AAEwxZR//px83ghymBIvonzeCDVDSVEuTllTRTpJQk0uSVFfRElMVVRfRVBTX05PUk0uOTk1LjA2LzAzLzIwMjYuLi5VU0QuSAEAAADetgEAAgAAAAgxLjc5Mjk1NgEIAAAABQAAAAExAQAAAAstMjA1OTA3MzIwMgMAAAADMTYwAgAAAAQ0MzgwBAAAAAEwBwAAAAgzLzYvMjAyNggAAAAKMTIvMzEvMjAyMAkAAAABMMWUf/6cfN4IUr8fL6J83ghLQ0lRLk5ZU0U6SUJNLklRX0RJU1RSSUJVVEFCTEVfQ0FTSF9QRVJfU0hBUkVfRElMVVRFRC45OTUuMDYvMDMvMjAyNi4uLlVTRC5IAQAAAN62AQADAAAAAADFlH/+nHzeCKEvIy+ifN4IMENJUS5OWVNFOklCTS5JUV9ESVZfU0hBUkUuOTk1LjA2LzAzLzIwMjYuLi5VU0QuSAEAAADetgEAAgAAAAQ2LjUxAQgAAAAFAAAAATEBAAAACy0yMDU5MDczMjAyAwAAAAMxNjACAAAABDMwNTgEAAAAATAHAAAACDMvNi8yMDI2CAAAAAoxMi8zMS8yMDIwCQAAAAEwxZR//px83gh9RhEvonzeCC1DSVEuTllTRTpJQk0uSVFfRUJJVERBLjk5NS4wNi8wMy8yMDI2Li4uVVNELkgBAAAA3rYBAAIAAAAFMTEzNTcBCAAAAAUAAAABMQEAAAALLTIwNTkwNzMyMDIDAAAAAzE2MAIAAAAENDA1MQQAAAABMAcAAAAIMy82LzIwMjYIAAAACjEyLzMxLzIwMjAJAAAAATDFlH/+nHzeCIPCIC+ifN4IPUNJUS5OWVNFOklCTS5JUV9FQklUREFfRVFfSU5DX0VYQ0xfU0JDLjk5NS4wNi8wMy8y</t>
  </si>
  <si>
    <t>MDI2Li4uVVNELkgBAAAA3rYBAAIAAAAFMTIyOTQBCAAAAAUAAAABMQEAAAALLTIwNTkwNzMyMDIDAAAAAzE2MAIAAAAFMjQxMzEEAAAAATAHAAAACDMvNi8yMDI2CAAAAAoxMi8zMS8yMDIwCQAAAAEwxZR//px83giJgxIvonzeCDxDSVEuTllTRTpJQk0uSVFfRUJJVERBX0xFQVNFX0FESlVTVEVELjk5NS4wNi8wMy8yMDI2Li4uVVNELkgBAAAA3rYBAAIAAAAFMTI4ODEBCAAAAAUAAAABMQEAAAALLTIwNTkwNzMyMDIDAAAAAzE2MAIAAAAFNDg5OTMEAAAAATAHAAAACDMvNi8yMDI2CAAAAAoxMi8zMS8yMDIwCQAAAAEwxZR//px83ghFAwovonzeCD5DSVEuTllTRTpJQk0uSVFfTEVBU0VfQURKVVNUTUVOVF9FQklUREEuOTk1LjA2LzAzLzIwMjYuLi5VU0QuSAEAAADetgEAAgAAAAQxNTI0AMWUf/6cfN4IG7UlL6J83ggzQ0lRLk5ZU0U6SUJNLklRX0VCSVRBX0VRX0lOQy45OTUuMDYvMDMvMjAyNi4uLlVTRC5IAQAAAN62AQACAAAABDcxMzABCAAAAAUAAAABMQEAAAALLTIwNTkwNzMyMDIDAAAAAzE2MAIAAAAFMjE2NzYEAAAAATAHAAAACDMvNi8yMDI2CAAAAAoxMi8zMS8yMDIwCQAAAAEwxZR//px83ggKrR4vonzeCDxDSVEuTllTRTpJQk0uSVFfRUJJVEFfRVFfSU5DX0VYQ0xfU0JDLjk5NS4wNi8wMy8yMDI2Li4uVVNELkgBAAAA3rYBAAIAAAAEODA2NwEIAAAABQAAAAExAQAAAAstMjA1OTA3MzIw</t>
  </si>
  <si>
    <t>MgMAAAADMTYwAgAAAAUyNDEzMgQAAAABMAcAAAAIMy82LzIwMjYIAAAACjEyLzMxLzIwMjAJAAAAATDFlH/+nHzeCH56GS+ifN4ILkNJUS5OWVNFOklCTS5JUV9FQklUREFSLjk5NS4wNi8wMy8yMDI2Li4uVVNELkgBAAAA3rYBAAIAAAAFMTI4ODEBCAAAAAUAAAABMQEAAAALLTIwNTkwNzMyMDIDAAAAAzE2MAIAAAAFMjE2NzQEAAAAATAHAAAACDMvNi8yMDI2CAAAAAoxMi8zMS8yMDIwCQAAAAEwxZR//px83ghukxcvonzeCD5DSVEuTllTRTpJQk0uSVFfRUJJVERBUl9FUV9JTkNfRVhDTF9TQkMuOTk1LjA2LzAzLzIwMjYuLi5VU0QuSAEAAADetgEAAgAAAAUxMzgxOAEIAAAABQAAAAExAQAAAAstMjA1OTA3MzIwMgMAAAADMTYwAgAAAAUyNDEzMwQAAAABMAcAAAAIMy82LzIwMjYIAAAACjEyLzMxLzIwMjAJAAAAATDFlH/+nHzeCJugIi+ifN4IN0NJUS5OWVNFOklCTS5JUV9FQklUREFSX0VYQ0xfU0JDLjk5NS4wNi8wMy8yMDI2Li4uVVNELkgBAAAA3rYBAAIAAAAFMTM4MTgBCAAAAAUAAAABMQEAAAALLTIwNTkwNzMyMDIDAAAAAzE2MAIAAAAFMjQxMzcEAAAAATAHAAAACDMvNi8yMDI2CAAAAAoxMi8zMS8yMDIwCQAAAAEwxZR//px83ghedCAvonzeCDNDSVEuTllTRTpJQk0uSVFfRUJJVERBX0NBUEVYLjk5NS4wNi8wMy8yMDI2Li4uVVNELkgBAAAA3rYBAAIAAAAEODczOQEIAAAABQAAAAExAQAA</t>
  </si>
  <si>
    <t>AAstMjA1OTA3MzIwMgMAAAADMTYwAgAAAAUzNTM3OQQAAAABMAcAAAAIMy82LzIwMjYIAAAACjEyLzMxLzIwMjAJAAAAATDFlH/+nHzeCJpbEC+ifN4IOUNJUS5OWVNFOklCTS5JUV9BU19SRVBPUlRFRF9FQklUREEuOTk1LjA2LzAzLzIwMjYuLi5VU0QuSAEAAADetgEAAwAAAAAAxZR//px83ghsNSQvonzeCEBDSVEuTllTRTpJQk0uSVFfRUFSTklOR19QQVJFTlRfRVhDTF9FWFRSQS45OTUuMDYvMDMvMjAyNi4uLlVTRC5IAQAAAN62AQACAAAABDM5MzIBCAAAAAUAAAABMQEAAAALLTIwNTkwNzMyMDIDAAAAAzE2MAIAAAAFNDE1OTYEAAAAATAHAAAACDMvNi8yMDI2CAAAAAoxMi8zMS8yMDIwCQAAAAEwxZR//px83gjkgyQvonzeCDZDSVEuTllTRTpJQk0uSVFfSU5URVJFU1RfSU5DT01FLjk5NS4wNi8wMy8yMDI2Li4uVVNELkgBAAAA3rYBAAMAAAAAAMWUf/6cfN4INiAdL6J83gg+Q0lRLk5ZU0U6SUJNLklRX0VYQ0lTRV9UQVhFU19FWENMX1NBTEVTLjk5NS4wNi8wMy8yMDI2Li4uVVNELkgBAAAA3rYBAAMAAAAAAMWUf/6cfN4IREgPL6J83gg+Q0lRLk5ZU0U6SUJNLklRX0VYQ0lTRV9UQVhFU19JTkNMX1NBTEVTLjk5NS4wNi8wMy8yMDI2Li4uVVNELkgBAAAA3rYBAAMAAAAAAMWUf/6cfN4IqeQbL6J83gg6Q0lRLk5ZU0U6SUJNLklRX0NVUlJfRE9NRVNUSUNfVEFYRVMuOTk1LjA2LzAzLzIwMjYu</t>
  </si>
  <si>
    <t>Li5VU0QuSAEAAADetgEAAgAAAAM2NTcBCAAAAAUAAAABMQEAAAALLTIwNTkwNzMyMDIDAAAAAzE2MAIAAAAEMzAyNwQAAAABMAcAAAAIMy82LzIwMjYIAAAACjEyLzMxLzIwMjAJAAAAATDFlH/+nHzeCCKgJi+ifN4IOUNJUS5OWVNFOklCTS5JUV9DVVJSX0ZPUkVJR05fVEFYRVMuOTk1LjA2LzAzLzIwMjYuLi5VU0QuSAEAAADetgEAAgAAAAQxMjA4AQgAAAAFAAAAATEBAAAACy0yMDU5MDczMjAyAwAAAAMxNjACAAAABDMwMzAEAAAAATAHAAAACDMvNi8yMDI2CAAAAAoxMi8zMS8yMDIwCQAAAAEwxZR//px83ghxNh8vonzeCD5DSVEuTllTRTpJQk0uSVFfREVGRVJSRURfRE9NRVNUSUNfVEFYRVMuOTk1LjA2LzAzLzIwMjYuLi5VU0QuSAEAAADetgEAAgAAAAM3NDQBCAAAAAUAAAABMQEAAAALLTIwNTkwNzMyMDIDAAAAAzE2MAIAAAAEMzA1NAQAAAABMAcAAAAIMy82LzIwMjYIAAAACjEyLzMxLzIwMjAJAAAAATDFlH/+nHzeCCzSJC+ifN4IO0NJUS5OWVNFOklCTS5JUV9ERUZFUlJFRF9UQVhFU19UT1RBTC45OTUuMDYvMDMvMjAyNi4uLlVTRC5IAQAAAN62AQACAAAABS0zMjI1AQgAAAAFAAAAATEBAAAACy0yMDU5MDczMjAyAwAAAAMxNjACAAAABTM1Mzg1BAAAAAEwBwAAAAgzLzYvMjAyNggAAAAKMTIvMzEvMjAyMAkAAAABMMWUf/6cfN4IPiIOL6J83ggvQ0lRLk5ZU0U6SUJNLklRX0RJTFVUX05J</t>
  </si>
  <si>
    <t>Ljk5NS4wNi8wMy8yMDI2Li4uVVNELkgBAAAA3rYBAAIAAAAEMzkzMAEIAAAABQAAAAExAQAAAAstMjA1OTA3MzIwMgMAAAADMTYwAgAAAAQzNTIyBAAAAAEwBwAAAAgzLzYvMjAyNggAAAAKMTIvMzEvMjAyMAkAAAABMMWUf/6cfN4IfnoZL6J83ggyQ0lRLk5ZU0U6SUJNLklRX0lOVF9FWFBfTFRELjk5NS4wNi8wMy8yMDI2Li4uVVNELkgBAAAA3rYBAAMAAAAAAMWUf/6cfN4IiTQQL6J83gg5Q0lRLk5ZU0U6SUJNLklRX0RJU1RSSUJVVEFCTEVfQ0FTSC45OTUuMDYvMDMvMjAyNi4uLlVTRC5IAQAAAN62AQADAAAAAADFlH/+nHzeCIVBEi+ifN4IRkNJUS5OWVNFOklCTS5JUV9ESVNUUklCVVRBQkxFX0NBU0hfU1RBTkRBUkRJWkVELjk5NS4wNi8wMy8yMDI2Li4uVVNELkgBAAAA3rYBAAMAAAAAAMWUf/6cfN4Id7wdL6J83ggwQ0lRLk5ZU0U6SUJNLklRX01BUktFVElORy45OTUuMDYvMDMvMjAyNi4uLlVTRC5IAQAAAN62AQADAAAAAADFlH/+nHzeCJLuJi+ifN4IMENJUS5OWVNFOklCTS5JUV9SRF9FWFBfRk4uOTk1LjA2LzAzLzIwMjYuLi5VU0QuSAEAAADetgEAAgAAAAQ2MjYyAQgAAAAFAAAAATEBAAAACy0yMDU5MDczMjAyAwAAAAMxNjACAAAABDMxNjgEAAAAATAHAAAACDMvNi8yMDI2CAAAAAoxMi8zMS8yMDIwCQAAAAEwxZR//px83ggybBcvonzeCDVDSVEuTllTRTpJQk0uSVFfTkVUX1JFTlRB</t>
  </si>
  <si>
    <t>TF9FWFAuOTk1LjA2LzAzLzIwMjYuLi5VU0QuSAEAAADetgEAAwAAAAAAxZR//px83giMPBQvonzeCDxDSVEuTllTRTpJQk0uSVFfTkVUX1JFTlRBTF9FWFBfU1VQUExFLjk5NS4wNi8wMy8yMDI2Li4uVVNELkgBAAAA3rYBAAIAAAAEMTUyNAEIAAAABQAAAAExAQAAAAstMjA1OTA3MzIwMgMAAAADMTYwAgAAAAUyNDI2MwQAAAABMAcAAAAIMy82LzIwMjYIAAAACjEyLzMxLzIwMjAJAAAAATDFlH/+nHzeCOa5Gy+ifN4INUNJUS5OWVNFOklCTS5JUV9NSU5JTVVNX1JFTlRBTC45OTUuMDYvMDMvMjAyNi4uLlVTRC5IAQAAAN62AQADAAAAAADFlH/+nHzeCHE2Hy+ifN4IQENJUS5OWVNFOklCTS5JUV9TVE9DS19CQVNFRF9FWFBMT1JFX0RSSUxMLjk5NS4wNi8wMy8yMDI2Li4uVVNELkgBAAAA3rYBAAMAAAAAAKZtf/6cfN4IByEkL6J83gg4Q0lRLk5ZU0U6SUJNLklRX1NUT0NLX0JBU0VEX09USEVSLjk5NS4wNi8wMy8yMDI2Li4uVVNELkgBAAAA3rYBAAIAAAACNjQBCAAAAAUAAAABMQEAAAALLTIwNTkwNzMyMDIDAAAAAzE2MAIAAAAFMjI2NzYEAAAAATAHAAAACDMvNi8yMDI2CAAAAAoxMi8zMS8yMDIwCQAAAAEwUueQ/px83ggVjgkvonzeCDVDSVEuTllTRTpJQk0uSVFfU1RPQ0tfQkFTRURfQVQuOTk1LjA2LzAzLzIwMjYuLi5VU0QuSAEAAADetgEAAwAAAAAAUueQ/px83ggNhh4vonzeCDtDSVEuTllT</t>
  </si>
  <si>
    <t>RTpJQk0uSVFfUkVTVFJfU1RPQ0tfQ09NUF9UQVguOTk1LjA2LzAzLzIwMjYuLi5VU0QuSAEAAADetgEAAwAAAAAAUueQ/px83ggmZiIvonzeCDdDSVEuTllTRTpJQk0uSVFfUkVTVFJfU1RPQ0tfQ09NUC45OTUuMDYvMDMvMjAyNi4uLlVTRC5IAQAAAN62AQADAAAAAABS55D+nHzeCJu1Ci+ifN4IQENJUS5OWVNFOklCTS5JUV9TVE9DS19PUFRJT05TX0NPTVBfUFJFVEFYLjk5NS4wNi8wMy8yMDI2Li4uVVNELkgBAAAA3rYBAAMAAAAAAFLnkP6cfN4IqGkWL6J83gg5Q0lRLk5ZU0U6SUJNLklRX1NUT0NLX09QVElPTlNfQ09NUC45OTUuMDYvMDMvMjAyNi4uLlVTRC5IAQAAAN62AQADAAAAAABS55D+nHzeCB75Iy+ifN4IO0NJUS5OWVNFOklCTS5JUV9TVE9DS19CQVNFRF9DT01QX1RBWC45OTUuMDYvMDMvMjAyNi4uLlVTRC5IAQAAAN62AQACAAAABC0xOTgAUueQ/px83ghuVAsvonzeCDdDSVEuTllTRTpJQk0uSVFfU1RPQ0tfQkFTRURfQ09NUC45OTUuMDYvMDMvMjAyNi4uLlVTRC5IAQAAAN62AQACAAAAAzY3NQBS55D+nHzeCHExFy+ifN4ILENJUS5OWVNFOklCTS5JUV9OSV9DRi45OTUuMDYvMDMvMjAyNi4uLlVTRC5IAQAAAN62AQACAAAABDU1OTABCAAAAAUAAAABMQEAAAALLTIwNTkwNzMyMDIDAAAAAzE2MAIAAAAEMjE1MAQAAAABMAcAAAAIMy82LzIwMjYIAAAACjEyLzMxLzIwMjAJAAAAATBS</t>
  </si>
  <si>
    <t>55D+nHzeCOMDEi+ifN4IMkNJUS5OWVNFOklCTS5JUV9EQV9TVVBQTF9DRi45OTUuMDYvMDMvMjAyNi4uLlVTRC5IAQAAAN62AQACAAAABDQyMjcBCAAAAAUAAAABMQEAAAALLTIwNTkwNzMyMDIDAAAAAzE2MAIAAAAEMjE3MQQAAAABMAcAAAAIMy82LzIwMjYIAAAACjEyLzMxLzIwMjAJAAAAATBS55D+nHzeCAZ3Gy+ifN4IOENJUS5OWVNFOklCTS5JUV9HV19JTlRBTl9BTU9SVF9DRi45OTUuMDYvMDMvMjAyNi4uLlVTRC5IAQAAAN62AQACAAAABDI0NjgBCAAAAAUAAAABMQEAAAALLTIwNTkwNzMyMDIDAAAAAzE2MAIAAAAEMjE4MgQAAAABMAcAAAAIMy82LzIwMjYIAAAACjEyLzMxLzIwMjAJAAAAATBS55D+nHzeCMWhCi+ifN4IMkNJUS5OWVNFOklCTS5JUV9PVEhFUl9BTU9SVC45OTUuMDYvMDMvMjAyNi4uLlVTRC5IAQAAAN62AQADAAAAAABS55D+nHzeCJZCFi+ifN4INUNJUS5OWVNFOklCTS5JUV9HQUlOX0FTU0VUU19DRi45OTUuMDYvMDMvMjAyNi4uLlVTRC5IAQAAAN62AQACAAAAAy03MAEIAAAABQAAAAExAQAAAAstMjA1OTA3MzIwMgMAAAADMTYwAgAAAAQyMDI2BAAAAAEwBwAAAAgzLzYvMjAyNggAAAAKMTIvMzEvMjAyMAkAAAABMFLnkP6cfN4ItAkVL6J83ggvQ0lRLk5ZU0U6SUJNLklRX0xPQU5TX0NGLjk5NS4wNi8wMy8yMDI2Li4uVVNELkgBAAAA3rYBAAMAAAAAAFLnkP6cfN4Imx4b</t>
  </si>
  <si>
    <t>L6J83gg1Q0lRLk5ZU0U6SUJNLklRX0NSRURJVF9MT1NTX0NGLjk5NS4wNi8wMy8yMDI2Li4uVVNELkgBAAAA3rYBAAMAAAAAAFLnkP6cfN4IitkRL6J83gg1Q0lRLk5ZU0U6SUJNLklRX1NUT0NLX0JBU0VEX0NGLjk5NS4wNi8wMy8yMDI2Li4uVVNELkgBAAAA3rYBAAIAAAADOTM3AQgAAAAFAAAAATEBAAAACy0yMDU5MDczMjAyAwAAAAMxNjACAAAABDIxMjcEAAAAATAHAAAACDMvNi8yMDI2CAAAAAoxMi8zMS8yMDIwCQAAAAEwUueQ/px83gjFoQovonzeCDpDSVEuTllTRTpJQk0uSVFfVEFYX0JFTkVGSVRfT1BUSU9OUy45OTUuMDYvMDMvMjAyNi4uLlVTRC5IAQAAAN62AQADAAAAAABS55D+nHzeCJZDGC+ifN4IOENJUS5OWVNFOklCTS5JUV9QUk9WX0JBRF9ERUJUU19DRi45OTUuMDYvMDMvMjAyNi4uLlVTRC5IAQAAAN62AQADAAAAAABS55D+nHzeCPp4Ci+ifN4ILENJUS5OWVNFOklCTS5JUV9ET19DRi45OTUuMDYvMDMvMjAyNi4uLlVTRC5IAQAAAN62AQADAAAAAABS55D+nHzeCJZCFi+ifN4IPENJUS5OWVNFOklCTS5JUV9DSEFOR0VfVFJBRElOR19BU1NFVFMuOTk1LjA2LzAzLzIwMjYuLi5VU0QuSAEAAADetgEAAwAAAAAAUueQ/px83gjPzhQvonzeCDBDSVEuTllTRTpJQk0uSVFfQ0hBTkdFX0FQLjk5NS4wNi8wMy8yMDI2Li4uVVNELkgBAAAA3rYBAAIAAAADMTM4AQgAAAAFAAAAATEBAAAA</t>
  </si>
  <si>
    <t>Cy0yMDU5MDczMjAyAwAAAAMxNjACAAAABDIwMTcEAAAAATAHAAAACDMvNi8yMDI2CAAAAAoxMi8zMS8yMDIwCQAAAAEwUueQ/px83ggn0hwvonzeCDhDSVEuTllTRTpJQk0uSVFfQ0hBTkdFX1VORUFSTl9SRVYuOTk1LjA2LzAzLzIwMjYuLi5VU0QuSAEAAADetgEAAwAAAAAAUueQ/px83ghF+Q4vonzeCDVDSVEuTllTRTpJQk0uSVFfQ0hBTkdFX0lOQ19UQVguOTk1LjA2LzAzLzIwMjYuLi5VU0QuSAEAAADetgEAAwAAAAAAUueQ/px83ggAqyQvonzeCDVDSVEuTllTRTpJQk0uSVFfQ0hBTkdFX0RFRl9UQVguOTk1LjA2LzAzLzIwMjYuLi5VU0QuSAEAAADetgEAAwAAAAAAUueQ/px83gh15g8vonzeCENDSVEuTllTRTpJQk0uSVFfQ0hBTkdFX09USEVSX05FVF9PUEVSX0FTU0VUUy45OTUuMDYvMDMvMjAyNi4uLlVTRC5IAQAAAN62AQACAAAABDMwMjMBCAAAAAUAAAABMQEAAAALLTIwNTkwNzMyMDIDAAAAAzE2MAIAAAAEMjA0NQQAAAABMAcAAAAIMy82LzIwMjYIAAAACjEyLzMxLzIwMjAJAAAAATBS55D+nHzeCHGEHy+ifN4ILENJUS5OWVNFOklCTS5JUV9DQVBFWC45OTUuMDYvMDMvMjAyNi4uLlVTRC5IAQAAAN62AQACAAAABS0yNjE4AQgAAAAFAAAAATEBAAAACy0yMDU5MDczMjAyAwAAAAMxNjACAAAABDIwMjEEAAAAATAHAAAACDMvNi8yMDI2CAAAAAoxMi8zMS8yMDIwCQAAAAEwUueQ/px83giH</t>
  </si>
  <si>
    <t>DhkvonzeCDpDSVEuTllTRTpJQk0uSVFfU0FMRV9SRUFMX0VTVEFURV9DRi45OTUuMDYvMDMvMjAyNi4uLlVTRC5IAQAAAN62AQADAAAAAABS55D+nHzeCGQKFy+ifN4INENJUS5OWVNFOklCTS5JUV9TQUxFX0lOVEFOX0NGLjk5NS4wNi8wMy8yMDI2Li4uVVNELkgBAAAA3rYBAAIAAAAELTYxMgEIAAAABQAAAAExAQAAAAstMjA1OTA3MzIwMgMAAAADMTYwAgAAAAQyMDI5BAAAAAEwBwAAAAgzLzYvMjAyNggAAAAKMTIvMzEvMjAyMAkAAAABMFLnkP6cfN4I+ngKL6J83gg5Q0lRLk5ZU0U6SUJNLklRX0lOVkVTVF9TRUNVUklUWV9DRi45OTUuMDYvMDMvMjAyNi4uLlVTRC5IAQAAAN62AQACAAAABC02MjgBCAAAAAUAAAABMQEAAAALLTIwNTkwNzMyMDIDAAAAAzE2MAIAAAAEMjAyNwQAAAABMAcAAAAIMy82LzIwMjYIAAAACjEyLzMxLzIwMjAJAAAAATBS55D+nHzeCGQKFy+ifN4INUNJUS5OWVNFOklCTS5JUV9TVF9ERUJUX0lTU1VFRC45OTUuMDYvMDMvMjAyNi4uLlVTRC5IAQAAAN62AQADAAAAAABS55D+nHzeCIcbFi+ifN4INENJUS5OWVNFOklCTS5JUV9DT01NT05fSVNTVUVELjk5NS4wNi8wMy8yMDI2Li4uVVNELkgBAAAA3rYBAAMAAAAAAFLnkP6cfN4IKOATL6J83ggyQ0lRLk5ZU0U6SUJNLklRX1BSRUZfSVNTVUVELjk5NS4wNi8wMy8yMDI2Li4uVVNELkgBAAAA3rYBAAMAAAAAAFLnkP6cfN4I</t>
  </si>
  <si>
    <t>RfkOL6J83ggvQ0lRLk5ZU0U6SUJNLklRX1BSRUZfUkVQLjk5NS4wNi8wMy8yMDI2Li4uVVNELkgBAAAA3rYBAAMAAAAAAFLnkP6cfN4I4V4eL6J83gg0Q0lRLk5ZU0U6SUJNLklRX0NPTU1PTl9ESVZfQ0YuOTk1LjA2LzAzLzIwMjYuLi5VU0QuSAEAAADetgEAAgAAAAUtNTc5NwEIAAAABQAAAAExAQAAAAstMjA1OTA3MzIwMgMAAAADMTYwAgAAAAQyMDc0BAAAAAEwBwAAAAgzLzYvMjAyNggAAAAKMTIvMzEvMjAyMAkAAAABMFLnkP6cfN4IefgQL6J83gg5Q0lRLk5ZU0U6SUJNLklRX0NPTU1PTl9QUkVGX0RJVl9DRi45OTUuMDYvMDMvMjAyNi4uLlVTRC5IAQAAAN62AQADAAAAAABS55D+nHzeCEX5Di+ifN4IOENJUS5OWVNFOklCTS5JUV9UT1RBTF9ESVZfUEFJRF9DRi45OTUuMDYvMDMvMjAyNi4uLlVTRC5IAQAAAN62AQACAAAABS01Nzk3AQgAAAAFAAAAATEBAAAACy0yMDU5MDczMjAyAwAAAAMxNjACAAAABDIwMjIEAAAAATAHAAAACDMvNi8yMDI2CAAAAAoxMi8zMS8yMDIwCQAAAAEwUueQ/px83giSPiIvonzeCDVDSVEuTllTRTpJQk0uSVFfU1BFQ0lBTF9ESVZfQ0YuOTk1LjA2LzAzLzIwMjYuLi5VU0QuSAEAAADetgEAAwAAAAAAUueQ/px83ghpqBEvonzeCDFDSVEuTllTRTpJQk0uSVFfQ0FTSF9GSU5BTi45OTUuMDYvMDMvMjAyNi4uLlVTRC5IAQAAAN62AQACAAAABS05NzIxAQgAAAAFAAAA</t>
  </si>
  <si>
    <t>ATEBAAAACy0yMDU5MDczMjAyAwAAAAMxNjACAAAABDIwMDQEAAAAATAHAAAACDMvNi8yMDI2CAAAAAoxMi8zMS8yMDIwCQAAAAEwUueQ/px83ggfvQ8vonzeCDVDSVEuTllTRTpJQk0uSVFfTUlTQ19BREpVU1RfQ0YuOTk1LjA2LzAzLzIwMjYuLi5VU0QuSAEAAADetgEAAwAAAAAAUueQ/px83ggfvQ8vonzeCDFDSVEuTllTRTpJQk0uSVFfTkVUX0NIQU5HRS45OTUuMDYvMDMvMjAyNi4uLlVTRC5IAQAAAN62AQACAAAABDUzNjEBCAAAAAUAAAABMQEAAAALLTIwNTkwNzMyMDIDAAAAAzE2MAIAAAAEMjA5MwQAAAABMAcAAAAIMy82LzIwMjYIAAAACjEyLzMxLzIwMjAJAAAAATBS55D+nHzeCMibIS+ifN4IOkNJUS5OWVNFOklCTS5JUV9EQV9TVVBQTF9QQVJUSUFMX0NGLjk5NS4wNi8wMy8yMDI2Li4uVVNELkgBAAAA3rYBAAMAAAAAAFLnkP6cfN4Il+EXL6J83ggxQ0lRLk5ZU0U6SUJNLklRX0RFUFJFX1NVUFAuOTk1LjA2LzAzLzIwMjYuLi5VU0QuSAEAAADetgEAAwAAAAAAUueQ/px83ggg4xYvonzeCERDSVEuTllTRTpJQk0uSVFfREVQUkVDSUFUSU9OX1JFTlRBTF9BU1NFVFNfQ0YuOTk1LjA2LzAzLzIwMjYuLi5VU0QuSAEAAADetgEAAwAAAAAAUueQ/px83ggYBQsvonzeCD9DSVEuTllTRTpJQk0uSVFfQU1PUlRfU09GVFdBUkVfQVNTRVRTX0NGLjk5NS4wNi8wMy8yMDI2Li4uVVNELkgBAAAA3rYB</t>
  </si>
  <si>
    <t>AAMAAAAAAFLnkP6cfN4I0LoUL6J83gg4Q0lRLk5ZU0U6SUJNLklRX0NBU0hfSU5URVJFU1RfTkVULjk5NS4wNi8wMy8yMDI2Li4uVVNELkgBAAAA3rYBAAMAAAAAAFLnkP6cfN4ICT4KL6J83gg9Q0lRLk5ZU0U6SUJNLklRX0NBU0hfSU5URVJFU1RfUkVDRUlWRUQuOTk1LjA2LzAzLzIwMjYuLi5VU0QuSAEAAADetgEAAwAAAAAAUueQ/px83ggn0hwvonzeCDlDSVEuTllTRTpJQk0uSVFfQ0FTSF9JTlRFUkVTVF9PUEVSLjk5NS4wNi8wMy8yMDI2Li4uVVNELkgBAAAA3rYBAAMAAAAAAFLnkP6cfN4IRfkOL6J83gg7Q0lRLk5ZU0U6SUJNLklRX0NBU0hfSU5URVJFU1RfSU5WRVNULjk5NS4wNi8wMy8yMDI2Li4uVVNELkgBAAAA3rYBAAMAAAAAAFLnkP6cfN4Ihw4ZL6J83gg6Q0lRLk5ZU0U6SUJNLklRX0NBU0hfSU5URVJFU1RfRklOQU4uOTk1LjA2LzAzLzIwMjYuLi5VU0QuSAEAAADetgEAAwAAAAAAUueQ/px83giUsxMvonzeCDZDSVEuTllTRTpJQk0uSVFfQ0FTSF9UQVhFU19PUEVSLjk5NS4wNi8wMy8yMDI2Li4uVVNELkgBAAAA3rYBAAMAAAAAAFLnkP6cfN4I0LoUL6J83gg3Q0lRLk5ZU0U6SUJNLklRX0NBU0hfVEFYRVNfRklOQU4uOTk1LjA2LzAzLzIwMjYuLi5VU0QuSAEAAADetgEAAwAAAAAAUueQ/px83giX4RcvonzeCDtDSVEuTllTRTpJQk0uSVFfQ0hBTkdFX0RFRl9UQVhfVE9UQUwuOTk1</t>
  </si>
  <si>
    <t>LjA2LzAzLzIwMjYuLi5VU0QuSAEAAADetgEAAgAAAAUtMzIwMwEIAAAABQAAAAExAQAAAAstMjA1OTA3MzIwMgMAAAADMTYwAgAAAAUzMDkyNAQAAAABMAcAAAAIMy82LzIwMjYIAAAACjEyLzMxLzIwMjAJAAAAATBS55D+nHzeCKRtES+ifN4INkNJUS5OWVNFOklCTS5JUV9ORVRfREVCVF9JU1NVRUQuOTk1LjA2LzAzLzIwMjYuLi5VU0QuSAEAAADetgEAAgAAAAUtMzcxNAEIAAAABQAAAAExAQAAAAstMjA1OTA3MzIwMgMAAAADMTYwAgAAAAQyMDAzBAAAAAEwBwAAAAgzLzYvMjAyNggAAAAKMTIvMzEvMjAyMAkAAAABMFLnkP6cfN4Igr4OL6J83ggzQ0lRLk5ZU0U6SUJNLklRX0RPX0lOVkVTVF9DRi45OTUuMDYvMDMvMjAyNi4uLlVTRC5IAQAAAN62AQADAAAAAABS55D+nHzeCNN/FC+ifN4IQkNJUS5OWVNFOklCTS5JUV9PUEVSQVRJTkdfTEVBU0VfTElBQklMSVRJRVMuOTk1LjA2LzAzLzIwMjYuLi5VU0QuSAEAAADetgEAAwAAAAAAUueQ/px83ggYBQsvonzeCEpDSVEuTllTRTpJQk0uSVFfT1BFUkFUSU5HX0xFQVNFX0xJQUJJTElUSUVTX05PTkNBU0guOTk1LjA2LzAzLzIwMjYuLi5VU0QuSAEAAADetgEAAwAAAAAAUueQ/px83ghiwBgvonzeCDNDSVEuTllTRTpJQk0uSVFfT1RIRVJfUkVDRUlWLjk5NS4wNi8wMy8yMDI2Li4uVVNELkgBAAAA3rYBAAIAAAADNjk1AQgAAAAFAAAAATEBAAAACy0y</t>
  </si>
  <si>
    <t>MDU5MDczMjAyAwAAAAMxNjACAAAABDEyMDYEAAAAATAHAAAACDMvNi8yMDI2CAAAAAoxMi8zMS8yMDIwCQAAAAEwUueQ/px83ggYBQsvonzeCDVDSVEuTllTRTpJQk0uSVFfU1RfTk9URV9SRUNFSVYuOTk1LjA2LzAzLzIwMjYuLi5VU0QuSAEAAADetgEAAwAAAAAAUueQ/px83ggn0hwvonzeCDNDSVEuTllTRTpJQk0uSVFfVE9UQUxfUkVDRUlWLjk5NS4wNi8wMy8yMDI2Li4uVVNELkgBAAAA3rYBAAIAAAAENjkxMAEIAAAABQAAAAExAQAAAAstMjA1OTA3MzIwMgMAAAADMTYwAgAAAAQxMDAxBAAAAAEwBwAAAAgzLzYvMjAyNggAAAAKMTIvMzEvMjAyMAkAAAABMFLnkP6cfN4IREgPL6J83gg8Q0lRLk5ZU0U6SUJNLklRX0ZJTl9ESVZfTE9BTlNfQ1VSUkVOVC45OTUuMDYvMDMvMjAyNi4uLlVTRC5IAQAAAN62AQACAAAABTEwNTA5AQgAAAAFAAAAATEBAAAACy0yMDU5MDczMjAyAwAAAAMxNjACAAAABDEwMzIEAAAAATAHAAAACDMvNi8yMDI2CAAAAAoxMi8zMS8yMDIwCQAAAAEwUueQ/px83ggYBQsvonzeCD1DSVEuTllTRTpJQk0uSVFfRklOX0RJVl9BU1NFVFNfQ1VSUkVOVC45OTUuMDYvMDMvMjAyNi4uLlVTRC5IAQAAAN62AQACAAAAAzM4MwEIAAAABQAAAAExAQAAAAstMjA1OTA3MzIwMgMAAAADMTYwAgAAAAQxMDI5BAAAAAEwBwAAAAgzLzYvMjAyNggAAAAKMTIvMzEvMjAyMAkAAAABMFLnkP6c</t>
  </si>
  <si>
    <t>fN4IHvkjL6J83ggpQ0lRLk5ZU0U6SUJNLklRX0dXLjk5NS4wNi8wMy8yMDI2Li4uVVNELkgBAAAA3rYBAAIAAAAFNTM3NjUBCAAAAAUAAAABMQEAAAALLTIwNTkwNzMyMDIDAAAAAzE2MAIAAAAEMTE3MQQAAAABMAcAAAAIMy82LzIwMjYIAAAACjEyLzMxLzIwMjAJAAAAATBS55D+nHzeCLmVDy+ifN4IN0NJUS5OWVNFOklCTS5JUV9GSU5fRElWX0xPQU5TX0xULjk5NS4wNi8wMy8yMDI2Li4uVVNELkgBAAAA3rYBAAIAAAAENzA4NgEIAAAABQAAAAExAQAAAAstMjA1OTA3MzIwMgMAAAADMTYwAgAAAAQxMDMzBAAAAAEwBwAAAAgzLzYvMjAyNggAAAAKMTIvMzEvMjAyMAkAAAABMFLnkP6cfN4I038UL6J83gg4Q0lRLk5ZU0U6SUJNLklRX0ZJTl9ESVZfQVNTRVRTX0xULjk5NS4wNi8wMy8yMDI2Li4uVVNELkgBAAAA3rYBAAMAAAAAAFLnkP6cfN4IvN0KL6J83gg2Q0lRLk5ZU0U6SUJNLklRX0xPQU5TX1JFQ0VJVl9MVC45OTUuMDYvMDMvMjAyNi4uLlVTRC5IAQAAAN62AQADAAAAAABS55D+nHzeCEp/FS+ifN4IKUNJUS5OWVNFOklCTS5JUV9BUC45OTUuMDYvMDMvMjAyNi4uLlVTRC5IAQAAAN62AQACAAAABDQwMzMBCAAAAAUAAAABMQEAAAALLTIwNTkwNzMyMDIDAAAAAzE2MAIAAAAEMTAxOAQAAAABMAcAAAAIMy82LzIwMjYIAAAACjEyLzMxLzIwMjAJAAAAATBS55D+nHzeCEUDCi+ifN4IOUNJUS5O</t>
  </si>
  <si>
    <t>WVNFOklCTS5JUV9VTkVBUk5fUkVWX0NVUlJFTlQuOTk1LjA2LzAzLzIwMjYuLi5VU0QuSAEAAADetgEAAgAAAAUxMjE0NgEIAAAABQAAAAExAQAAAAstMjA1OTA3MzIwMgMAAAADMTYwAgAAAAQxMDc0BAAAAAEwBwAAAAgzLzYvMjAyNggAAAAKMTIvMzEvMjAyMAkAAAABMFLnkP6cfN4IpG0RL6J83gg1Q0lRLk5ZU0U6SUJNLklRX09USEVSX0NMX1NVUFBMLjk5NS4wNi8wMy8yMDI2Li4uVVNELkgBAAAA3rYBAAIAAAAENDQwNgEIAAAABQAAAAExAQAAAAstMjA1OTA3MzIwMgMAAAADMTYwAgAAAAQxMDU3BAAAAAEwBwAAAAgzLzYvMjAyNggAAAAKMTIvMzEvMjAyMAkAAAABMFLnkP6cfN4IWpkYL6J83gguQ0lRLk5ZU0U6SUJNLklRX1BFTlNJT04uOTk1LjA2LzAzLzIwMjYuLi5VU0QuSAEAAADetgEAAgAAAAUxNzE4NAEIAAAABQAAAAExAQAAAAstMjA1OTA3MzIwMgMAAAADMTYwAgAAAAQxMjEzBAAAAAEwBwAAAAgzLzYvMjAyNggAAAAKMTIvMzEvMjAyMAkAAAABMFLnkP6cfN4I7DwTL6J83gg0Q0lRLk5ZU0U6SUJNLklRX09USEVSX0xJQUJfTFQuOTk1LjA2LzAzLzIwMjYuLi5VU0QuSAEAAADetgEAAgAAAAUxMjUzOQEIAAAABQAAAAExAQAAAAstMjA1OTA3MzIwMgMAAAADMTYwAgAAAAQxMDYyBAAAAAEwBwAAAAgzLzYvMjAyNggAAAAKMTIvMzEvMjAyMAkAAAABMFLnkP6cfN4IBncbL6J83ggxQ0lR</t>
  </si>
  <si>
    <t>Lk5ZU0U6SUJNLklRX1RPVEFMX0xJQUIuOTk1LjA2LzAzLzIwMjYuLi5VU0QuSAEAAADetgEAAgAAAAYxMzUyNDUBCAAAAAUAAAABMQEAAAALLTIwNTkwNzMyMDIDAAAAAzE2MAIAAAAEMTI3NgQAAAABMAcAAAAIMy82LzIwMjYIAAAACjEyLzMxLzIwMjAJAAAAATBS55D+nHzeCH26Fy+ifN4IMkNJUS5OWVNFOklCTS5JUV9QUkVGX1JFREVFTS45OTUuMDYvMDMvMjAyNi4uLlVTRC5IAQAAAN62AQADAAAAAABS55D+nHzeCDiMEy+ifN4IMkNJUS5OWVNFOklCTS5JUV9QUkVGX0VRVUlUWS45OTUuMDYvMDMvMjAyNi4uLlVTRC5IAQAAAN62AQADAAAAAABS55D+nHzeCH26Fy+ifN4IMENJUS5OWVNFOklCTS5JUV9SVUFfR1JPU1MuOTk1LjA2LzAzLzIwMjYuLi5VU0QuSAEAAADetgEAAwAAAAAAUueQ/px83ghEcxgvonzeCDtDSVEuTllTRTpJQk0uSVFfVE9UQUxfRklOQU5DRV9MRUFTRVMuOTk1LjA2LzAzLzIwMjYuLi5VU0QuSAEAAADetgEAAgAAAAI5MAEIAAAABQAAAAExAQAAAAstMjA1OTA3MzIwMgMAAAADMTYwAgAAAAU0OTAzMQQAAAABMAcAAAAIMy82LzIwMjYIAAAACjEyLzMxLzIwMjAJAAAAATBS55D+nHzeCGTNFS+ifN4IU0NJUS5OWVNFOklCTS5JUV9GSU5BTkNJTkdfT0JMSUdfTk9OX0NVUlJFTlRfRVhDTF9PUEVSX0xFQVNFUy45OTUuMDYvMDMvMjAyNi4uLlVTRC5IAQAAAN62AQACAAAABTU0</t>
  </si>
  <si>
    <t>MjE3AQgAAAAFAAAAATEBAAAACy0yMDU5MDczMjAyAwAAAAMxNjACAAAABTQ4OTgxBAAAAAEwBwAAAAgzLzYvMjAyNggAAAAKMTIvMzEvMjAyMAkAAAABMFLnkP6cfN4ItpAWL6J83ggvQ0lRLk5ZU0U6SUJNLklRX0JWX1NIQVJFLjk5NS4wNi8wMy8yMDI2Li4uVVNELkgBAAAA3rYBAAIAAAAJMjMuMDczOTA0AQgAAAAFAAAAATEBAAAACy0yMDU5MDczMjAyAwAAAAMxNjACAAAABDQwMjAEAAAAATAHAAAACDMvNi8yMDI2CAAAAAoxMi8zMS8yMDIwCQAAAAEwUueQ/px83gg4jBMvonzeCC9DSVEuTllTRTpJQk0uSVFfR1dfSU5UQU4uOTk1LjA2LzAzLzIwMjYuLi5VU0QuSAEAAADetgEAAgAAAAU2NzUwNAEIAAAABQAAAAExAQAAAAstMjA1OTA3MzIwMgMAAAADMTYwAgAAAAUzNTM4MQQAAAABMAcAAAAIMy82LzIwMjYIAAAACjEyLzMxLzIwMjAJAAAAATBS55D+nHzeCIcOGS+ifN4IMkNJUS5OWVNFOklCTS5JUV9XT1JLSU5HX0NBUC45OTUuMDYvMDMvMjAyNi4uLlVTRC5IAQAAAN62AQACAAAABC03MDQBCAAAAAUAAAABMQEAAAALLTIwNTkwNzMyMDIDAAAAAzE2MAIAAAAENDE2NQQAAAABMAcAAAAIMy82LzIwMjYIAAAACjEyLzMxLzIwMjAJAAAAATBS55D+nHzeCLaQFi+ifN4IMkNJUS5OWVNFOklCTS5JUV9BUl9VTkJJTExFRC45OTUuMDYvMDMvMjAyNi4uLlVTRC5IAQAAAN62AQACAAAABDEwNzUBCAAA</t>
  </si>
  <si>
    <t>AAUAAAABMQEAAAALLTIwNTkwNzMyMDIDAAAAAzE2MAIAAAAFNDU0MjAEAAAAATAHAAAACDMvNi8yMDI2CAAAAAoxMi8zMS8yMDIwCQAAAAEwUueQ/px83ghFAwovonzeCC5DSVEuTllTRTpJQk0uSVFfV0lQX0lOVi45OTUuMDYvMDMvMjAyNi4uLlVTRC5IAQAAAN62AQACAAAABDE2NDkBCAAAAAUAAAABMQEAAAALLTIwNTkwNzMyMDIDAAAAAzE2MAIAAAAEMzIxOQQAAAABMAcAAAAIMy82LzIwMjYIAAAACjEyLzMxLzIwMjAJAAAAATBS55D+nHzeCH26Fy+ifN4IPUNJUS5OWVNFOklCTS5JUV9OQVRVUkFMX1JFU09VUkNFU19DT1NULjk5NS4wNi8wMy8yMDI2Li4uVVNELkgBAAAA3rYBAAMAAAAAAFLnkP6cfN4IRHMYL6J83gg+Q0lRLk5ZU0U6SUJNLklRX01JTk9SSVRZX0lOVF9SRURFRU1fVE9ULjk5NS4wNi8wMy8yMDI2Li4uVVNELkgBAAAA3rYBAAMAAAAAAFLnkP6cfN4IfUYRL6J83gg6Q0lRLk5ZU0U6SUJNLklRX0xJQUJJTElUSUVTX0xFVkVMXzMuOTk1LjA2LzAzLzIwMjYuLi5VU0QuSAEAAADetgEAAwAAAAAAUueQ/px83gi2kBYvonzeCDxDSVEuTllTRTpJQk0uSVFfRklOX0RJVl9TVF9ERUJUX1RPVEFMLjk5NS4wNi8wMy8yMDI2Li4uVVNELkgBAAAA3rYBAAMAAAAAAFLnkP6cfN4IfboXL6J83gg7Q0lRLk5ZU0U6SUJNLklRX1dBUlJBTlRZX0xJQUJJTElUSUVTLjk5NS4wNi8wMy8yMDI2Li4u</t>
  </si>
  <si>
    <t>VVNELkgBAAAA3rYBAAMAAAAAAFLnkP6cfN4I8A4gL6J83ggzQ0lRLk5ZU0U6SUJNLklRX0dXX0lOVEFOX05FVC45OTUuMDYvMDMvMjAyNi4uLlVTRC5IAQAAAN62AQADAAAAAABS55D+nHzeCJZDGC+ifN4IOkNJUS5OWVNFOklCTS5JUV9JTlRFUkNPTVBBTllfTk9OX0NBLjk5NS4wNi8wMy8yMDI2Li4uVVNELkgBAAAA3rYBAAMAAAAAAFLnkP6cfN4I+VATL6J83ghEQ0lRLk5ZU0U6SUJNLklRX1BFTlNJT05fT0JMSUdBVElPTl9UT1RBTF9DT1NULjk5NS4wNi8wMy8yMDI2Li4uVVNELkgBAAAA3rYBAAIAAAAEMTIzNQAwIpH+nHzeCPlQEy+ifN4IO0NJUS5OWVNFOklCTS5JUV9ORUdBVElWRV9HV19BTU9SVF9DRi45OTQuMDYvMDMvMjAyNi4uLlVTRC5IAQAAAN62AQADAAAAAACUSZH+nHzeCFmmFS+ifN4IKUNJUS5OWVNFOklCTS5JUV9GWC45OTQuMDYvMDMvMjAyNi4uLlVTRC5IAQAAAN62AQACAAAABC0xNjcBCAAAAAUAAAABMQEAAAALLTIxMTA3NjkzNTUDAAAAAzE2MAIAAAAEMjE0NAQAAAABMAcAAAAIMy82LzIwMjYIAAAACjEyLzMxLzIwMTkJAAAAATCUSZH+nHzeCIcOGS+ifN4IPkNJUS5OWVNFOklCTS5JUV9PVEhFUl9GSU5BTkNFX0FDVF9TVVBQTC45OTQuMDYvMDMvMjAyNi4uLlVTRC5IAQAAAN62AQACAAAAAjk4AQgAAAAFAAAAATEBAAAACy0yMTEwNzY5MzU1AwAAAAMxNjACAAAABDIwNTAE</t>
  </si>
  <si>
    <t>AAAAATAHAAAACDMvNi8yMDI2CAAAAAoxMi8zMS8yMDE5CQAAAAEwlEmR/px83gjhXh4vonzeCDVDSVEuTllTRTpJQk0uSVFfTFRfREVCVF9SRVBBSUQuOTk0LjA2LzAzLzIwMjYuLi5VU0QuSAEAAADetgEAAgAAAAYtMTI5NDQBCAAAAAUAAAABMQEAAAALLTIxMTA3NjkzNTUDAAAAAzE2MAIAAAAEMjAzNgQAAAABMAcAAAAIMy82LzIwMjYIAAAACjEyLzMxLzIwMTkJAAAAATCUSZH+nHzeCM/OFC+ifN4IOENJUS5OWVNFOklCTS5JUV9UT1RBTF9ERUJUX0lTU1VFRC45OTQuMDYvMDMvMjAyNi4uLlVTRC5IAQAAAN62AQACAAAABTMxODI1AQgAAAAFAAAAATEBAAAACy0yMTEwNzY5MzU1AwAAAAMxNjACAAAABDIxNjEEAAAAATAHAAAACDMvNi8yMDI2CAAAAAoxMi8zMS8yMDE5CQAAAAEwlEmR/px83giHGxYvonzeCD1DSVEuTllTRTpJQk0uSVFfT1RIRVJfSU5WRVNUX0FDVF9TVVBQTC45OTQuMDYvMDMvMjAyNi4uLlVTRC5IAQAAAN62AQADAAAAAACUSZH+nHzeCIcbFi+ifN4INkNJUS5OWVNFOklCTS5JUV9DQVNIX0FDUVVJUkVfQ0YuOTk0LjA2LzAzLzIwMjYuLi5VU0QuSAEAAADetgEAAgAAAAYtMzI2MzABCAAAAAUAAAABMQEAAAALLTIxMTA3NjkzNTUDAAAAAzE2MAIAAAAEMjA1NwQAAAABMAcAAAAIMy82LzIwMjYIAAAACjEyLzMxLzIwMTkJAAAAATCUSZH+nHzeCB75Iy+ifN4IMkNJUS5OWVNFOklC</t>
  </si>
  <si>
    <t>TS5JUV9TQUxFX1BQRV9DRi45OTQuMDYvMDMvMjAyNi4uLlVTRC5IAQAAAN62AQACAAAAAzUzNwEIAAAABQAAAAExAQAAAAstMjExMDc2OTM1NQMAAAADMTYwAgAAAAQyMDQyBAAAAAEwBwAAAAgzLzYvMjAyNggAAAAKMTIvMzEvMjAxOQkAAAABMJRJkf6cfN4IIiwLL6J83gg0Q0lRLk5ZU0U6SUJNLklRX0lOQ19FUVVJVFlfQ0YuOTk0LjA2LzAzLzIwMjYuLi5VU0QuSAEAAADetgEAAwAAAAAAlEmR/px83giHDhkvonzeCDlDSVEuTllTRTpJQk0uSVFfQVNTRVRfV1JJVEVET1dOX0NGLjk5NC4wNi8wMy8yMDI2Li4uVVNELkgBAAAA3rYBAAMAAAAAAJRJkf6cfN4ItgEUL6J83gg+Q0lRLk5ZU0U6SUJNLklRX1NUT0NLX0JBU0VEX0NPTVBfUFJFVEFYLjk5NC4wNi8wMy8yMDI2Li4uVVNELkgBAAAA3rYBAAIAAAADNjc5AJRJkf6cfN4ITrQhL6J83gg+Q0lRLk5ZU0U6SUJNLklRX1JFU1RSX1NUT0NLX0NPTVBfUFJFVEFYLjk5NC4wNi8wMy8yMDI2Li4uVVNELkgBAAAA3rYBAAMAAAAAAJRJkf6cfN4IR2UmL6J83gg2Q0lRLk5ZU0U6SUJNLklRX1NUT0NLX0JBU0VEX1NHQS45OTQuMDYvMDMvMjAyNi4uLlVTRC5IAQAAAN62AQACAAAAAzQxOQEIAAAABQAAAAExAQAAAAstMjExMDc2OTM1NQMAAAADMTYwAgAAAAUyMjY3OQQAAAABMAcAAAAIMy82LzIwMjYIAAAACjEyLzMxLzIwMTkJAAAAATCUSZH+nHzeCKsf</t>
  </si>
  <si>
    <t>ES+ifN4INUNJUS5OWVNFOklCTS5JUV9TVE9DS19CQVNFRF9TTS45OTQuMDYvMDMvMjAyNi4uLlVTRC5IAQAAAN62AQADAAAAAACUSZH+nHzeCIlgIS+ifN4INUNJUS5OWVNFOklCTS5JUV9TVE9DS19CQVNFRF9SRC45OTQuMDYvMDMvMjAyNi4uLlVTRC5IAQAAAN62AQACAAAAAzEyNQEIAAAABQAAAAExAQAAAAstMjExMDc2OTM1NQMAAAADMTYwAgAAAAUyMjY3OAQAAAABMAcAAAAIMy82LzIwMjYIAAAACjEyLzMxLzIwMTkJAAAAATCUSZH+nHzeCBWOCS+ifN4IN0NJUS5OWVNFOklCTS5JUV9HQUlOX0JBUkdBSU5fQUNRLjk5NC4wNi8wMy8yMDI2Li4uVVNELkgBAAAA3rYBAAMAAAAAAJRJkf6cfN4ItgEUL6J83gg7Q0lRLk5ZU0U6SUJNLklRX0lNUEFJUk1FTlRfR1dfU1VQUExFLjk5NC4wNi8wMy8yMDI2Li4uVVNELkgBAAAA3rYBAAMAAAAAAJRJkf6cfN4Ie3sLL6J83gg0Q0lRLk5ZU0U6SUJNLklRX01FUkdFUl9TVVBQTEUuOTk0LjA2LzAzLzIwMjYuLi5VU0QuSAEAAADetgEAAgAAAAQtNDIzAQgAAAAFAAAAATEBAAAACy0yMTEwNzY5MzU1AwAAAAMxNjACAAAABTI0NDU1BAAAAAEwBwAAAAgzLzYvMjAyNggAAAAKMTIvMzEvMjAxOQkAAAABMJRJkf6cfN4IcTYfL6J83gg8Q0lRLk5ZU0U6SUJNLklRX0lNUFVUX09QRVJfTEVBU0VfREVQUi45OTQuMDYvMDMvMjAyNi4uLlVTRC5IAQAAAN62AQACAAAA</t>
  </si>
  <si>
    <t>CjEzMTUuODYzNDgBCAAAAAUAAAABMQEAAAALLTIxMTA3NjkzNTUDAAAAAzE2MAIAAAAFMjE2NzMEAAAAATAHAAAACDMvNi8yMDI2CAAAAAoxMi8zMS8yMDE5CQAAAAEwlEmR/px83ggHISQvonzeCDNDSVEuTllTRTpJQk0uSVFfTUFJTlRfUkVQQUlSLjk5NC4wNi8wMy8yMDI2Li4uVVNELkgBAAAA3rYBAAMAAAAAAJRJkf6cfN4ILfkcL6J83gg0Q0lRLk5ZU0U6SUJNLklRX0FJUkNSQUZUX1JFTlQuOTk0LjA2LzAzLzIwMjYuLi5VU0QuSAEAAADetgEAAwAAAAAAlEmR/px83giZ5xgvonzeCDhDSVEuTllTRTpJQk0uSVFfQ09OVElOR0VOVF9SRU5UQUwuOTk0LjA2LzAzLzIwMjYuLi5VU0QuSAEAAADetgEAAgAAAAMzNjQAlEmR/px83giFQRIvonzeCC1DSVEuTllTRTpJQk0uSVFfR0FfRVhQLjk5NC4wNi8wMy8yMDI2Li4uVVNELkgBAAAA3rYBAAMAAAAAAJRJkf6cfN4IiTQQL6J83gg2Q0lRLk5ZU0U6SUJNLklRX1NBTEVTX01BUktFVElORy45OTQuMDYvMDMvMjAyNi4uLlVTRC5IAQAAAN62AQACAAAABDE1MDkBCAAAAAUAAAABMQEAAAALLTIxMTA3NjkzNTUDAAAAAzE2MAIAAAAFMjE1NjEEAAAAATAHAAAACDMvNi8yMDI2CAAAAAoxMi8zMS8yMDE5CQAAAAEwlEmR/px83ggs0iQvonzeCCtDSVEuTllTRTpJQk0uSVFfUEFZT1VUX1JBVElPLjk5NC4wNi8wMy8yMDI2AQAAAN62AQACAAAABzYwLjUxMzIB</t>
  </si>
  <si>
    <t>CAAAAAUAAAABMQEAAAALLTIxMTA3NjkzNTUDAAAAAzE2MAIAAAAENDM3NwQAAAABMAcAAAAIMy82LzIwMjYIAAAACjEyLzMxLzIwMTkJAAAAATA3FMpPnXzeCDJsFy+ifN4ILkNJUS5OWVNFOklCTS5JUV9FRkZFQ1RfVEFYX1JBVEUuOTk0LjA2LzAzLzIwMjYBAAAA3rYBAAIAAAAGMC44MzI2AQgAAAAFAAAAATEBAAAACy0yMTEwNzY5MzU1AwAAAAMxNjACAAAABDQzNzYEAAAAATAHAAAACDMvNi8yMDI2CAAAAAoxMi8zMS8yMDE5CQAAAAEwNxTKT5183ggi+w0vonzeCDFDSVEuTllTRTpJQk0uSVFfQ09NTU9OX0RJVi45OTQuMDYvMDMvMjAyNi4uLlVTRC5IAQAAAN62AQACAAAABDU3MDcAlEmR/px83gh3vSMvonzeCDFDSVEuTllTRTpJQk0uSVFfUEVOU0lPTl9DTC45OTcuMDYvMDMvMjAyNi4uLlVTRC5IAQAAAN62AQACAAAABC00NjgAKfsu/5x83gj5UBMvonzeCDxDSVEuTllTRTpJQk0uSVFfUEVOU0lPTl9JTlRFUkVTVF9DT1NULjk5Ny4wNi8wMy8yMDI2Li4uVVNELkgBAAAA3rYBAAIAAAAEMTYyMgBEDlT/nHzeCKhpFi+ifN4IOENJUS5OWVNFOklCTS5JUV9GSU5fRElWX1NUX0lOVkVTVC45OTcuMDYvMDMvMjAyNi4uLlVTRC5IAQAAAN62AQADAAAAAABEDlT/nHzeCPlQEy+ifN4INUNJUS5OWVNFOklCTS5JUV9BU1NFVFNfTEVWRUxfMS45OTcuMDYvMDMvMjAyNi4uLlVTRC5IAQAAAN62AQACAAAA</t>
  </si>
  <si>
    <t>AzMwNgBEDlT/nHzeCL9uDy+ifN4ISUNJUS5OWVNFOklCTS5JUV9MSVFVSURBVElPTl9WQUxVRV9QUkVGRVJSRURfUkVERUVNLjk5Ny4wNi8wMy8yMDI2Li4uVVNELkgBAAAA3rYBAAMAAAAAAEQOVP+cfN4IUigTL6J83gg9Q0lRLk5ZU0U6SUJNLklRX05BVFVSQUxfUkVTT1VSQ0VTX0NPU1QuOTk3LjA2LzAzLzIwMjYuLi5VU0QuSAEAAADetgEAAwAAAAAARA5U/5x83giuViMvonzeCCtDSVEuTllTRTpJQk0uSVFfTEFORC45OTcuMDYvMDMvMjAyNi4uLlVTRC5IAQAAAN62AQACAAAAAzIxMwEIAAAABQAAAAExAQAAAAstMTk1ODI4MTA5NgMAAAADMTYwAgAAAAQzMDk4BAAAAAEwBwAAAAgzLzYvMjAyNggAAAAKMTIvMzEvMjAyMgkAAAABMEQOVP+cfN4Iv24PL6J83ggzQ0lRLk5ZU0U6SUJNLklRX0ZJTklTSEVEX0lOVi45OTcuMDYvMDMvMjAyNi4uLlVTRC5IAQAAAN62AQACAAAAAzE1OAEIAAAABQAAAAExAQAAAAstMTk1ODI4MTA5NgMAAAADMTYwAgAAAAQzMDc1BAAAAAEwBwAAAAgzLzYvMjAyNggAAAAKMTIvMzEvMjAyMgkAAAABMEQOVP+cfN4I+VATL6J83gguQ0lRLk5ZU0U6SUJNLklRX1dJUF9JTlYuOTk3LjA2LzAzLzIwMjYuLi5VU0QuSAEAAADetgEAAgAAAAQxMzk0AQgAAAAFAAAAATEBAAAACy0xOTU4MjgxMDk2AwAAAAMxNjACAAAABDMyMTkEAAAAATAHAAAACDMvNi8yMDI2CAAAAAoxMi8z</t>
  </si>
  <si>
    <t>MS8yMDIyCQAAAAEwRA5U/5x83gi2kBYvonzeCC9DSVEuTllTRTpJQk0uSVFfR1dfSU5UQU4uOTk3LjA2LzAzLzIwMjYuLi5VU0QuSAEAAADetgEAAgAAAAU2NzEzMwEIAAAABQAAAAExAQAAAAstMTk1ODI4MTA5NgMAAAADMTYwAgAAAAUzNTM4MQQAAAABMAcAAAAIMy82LzIwMjYIAAAACjEyLzMxLzIwMjIJAAAAATBEDlT/nHzeCGLAGC+ifN4IL0NJUS5OWVNFOklCTS5JUV9CVl9TSEFSRS45OTcuMDYvMDMvMjAyNi4uLlVTRC5IAQAAAN62AQACAAAACTI0LjIxODI5MQEIAAAABQAAAAExAQAAAAstMTk1ODI4MTA5NgMAAAADMTYwAgAAAAQ0MDIwBAAAAAEwBwAAAAgzLzYvMjAyNggAAAAKMTIvMzEvMjAyMgkAAAABMEQOVP+cfN4I+VATL6J83gg9Q0lRLk5ZU0U6SUJNLklRX1RPVEFMX0RFQlRfRVhDTF9MRUFTRVMuOTk3LjA2LzAzLzIwMjYuLi5VU0QuSAEAAADetgEAAgAAAAU1MDcxMAEIAAAABQAAAAExAQAAAAstMTk1ODI4MTA5NgMAAAADMTYwAgAAAAU0ODk5MgQAAAABMAcAAAAIMy82LzIwMjYIAAAACjEyLzMxLzIwMjIJAAAAATBEDlT/nHzeCKRtES+ifN4IQkNJUS5OWVNFOklCTS5JUV9SVUFfQ0FQSVRBTF9MRUFTRV9BQ0NVTV9ERVAuOTk3LjA2LzAzLzIwMjYuLi5VU0QuSAEAAADetgEAAwAAAAAARA5U/5x83ghFAwovonzeCDRDSVEuTllTRTpJQk0uSVFfUlVBX0FDQ1VNX0RFUC45OTcuMDYv</t>
  </si>
  <si>
    <t>MDMvMjAyNi4uLlVTRC5IAQAAAN62AQADAAAAAABEDlT/nHzeCI7HJi+ifN4IMENJUS5OWVNFOklCTS5JUV9SVUFfR1JPU1MuOTk3LjA2LzAzLzIwMjYuLi5VU0QuSAEAAADetgEAAwAAAAAARA5U/5x83ghEcxgvonzeCDhDSVEuTllTRTpJQk0uSVFfTUlOT1JJVFlfSU5URVJFU1QuOTk3LjA2LzAzLzIwMjYuLi5VU0QuSAEAAADetgEAAgAAAAI3NwEIAAAABQAAAAExAQAAAAstMTk1ODI4MTA5NgMAAAADMTYwAgAAAAQxMDUyBAAAAAEwBwAAAAgzLzYvMjAyNggAAAAKMTIvMzEvMjAyMgkAAAABMEQOVP+cfN4IOIwTL6J83ggyQ0lRLk5ZU0U6SUJNLklRX1BSRUZfUkVERUVNLjk5Ny4wNi8wMy8yMDI2Li4uVVNELkgBAAAA3rYBAAMAAAAAAL03VP+cfN4I+VATL6J83ggxQ0lRLk5ZU0U6SUJNLklRX1RPVEFMX0xJQUIuOTk3LjA2LzAzLzIwMjYuLi5VU0QuSAEAAADetgEAAgAAAAYxMDUyMjIBCAAAAAUAAAABMQEAAAALLTE5NTgyODEwOTYDAAAAAzE2MAIAAAAEMTI3NgQAAAABMAcAAAAIMy82LzIwMjYIAAAACjEyLzMxLzIwMjIJAAAAATC9N1T/nHzeCGCkFi+ifN4ILkNJUS5OWVNFOklCTS5JUV9QRU5TSU9OLjk5Ny4wNi8wMy8yMDI2Li4uVVNELkgBAAAA3rYBAAIAAAAEOTU5NgEIAAAABQAAAAExAQAAAAstMTk1ODI4MTA5NgMAAAADMTYwAgAAAAQxMjEzBAAAAAEwBwAAAAgzLzYvMjAyNggAAAAKMTIv</t>
  </si>
  <si>
    <t>MzEvMjAyMgkAAAABML03VP+cfN4IpG0RL6J83gg1Q0lRLk5ZU0U6SUJNLklRX09USEVSX0NMX1NVUFBMLjk5Ny4wNi8wMy8yMDI2Li4uVVNELkgBAAAA3rYBAAIAAAADNTQ2AQgAAAAFAAAAATEBAAAACy0xOTU4MjgxMDk2AwAAAAMxNjACAAAABDEwNTcEAAAAATAHAAAACDMvNi8yMDI2CAAAAAoxMi8zMS8yMDIyCQAAAAEwvTdU/5x83giS7iYvonzeCDpDSVEuTllTRTpJQk0uSVFfSU5DX1RBWF9QQVlfQ1VSUkVOVC45OTcuMDYvMDMvMjAyNi4uLlVTRC5IAQAAAN62AQACAAAABDIxOTYBCAAAAAUAAAABMQEAAAALLTE5NTgyODEwOTYDAAAAAzE2MAIAAAAEMTA5NAQAAAABMAcAAAAIMy82LzIwMjYIAAAACjEyLzMxLzIwMjIJAAAAATC9N1T/nHzeCNN/FC+ifN4IO0NJUS5OWVNFOklCTS5JUV9GSU5fRElWX0RFQlRfQ1VSUkVOVC45OTcuMDYvMDMvMjAyNi4uLlVTRC5IAQAAAN62AQADAAAAAAC9N1T/nHzeCFqZGC+ifN4INkNJUS5OWVNFOklCTS5JUV9PVEhFUl9MVF9BU1NFVFMuOTk3LjA2LzAzLzIwMjYuLi5VU0QuSAEAAADetgEAAgAAAAQ4MjQyAQgAAAAFAAAAATEBAAAACy0xOTU4MjgxMDk2AwAAAAMxNjACAAAABDEwNjAEAAAAATAHAAAACDMvNi8yMDI2CAAAAAoxMi8zMS8yMDIyCQAAAAEwvTdU/5x83gjqexwvonzeCDJDSVEuTllTRTpJQk0uSVFfT1RIRVJfSU5UQU4uOTk3LjA2LzAzLzIwMjYu</t>
  </si>
  <si>
    <t>Li5VU0QuSAEAAADetgEAAgAAAAUxMTE4NAEIAAAABQAAAAExAQAAAAstMTk1ODI4MTA5NgMAAAADMTYwAgAAAAQxMDQwBAAAAAEwBwAAAAgzLzYvMjAyNggAAAAKMTIvMzEvMjAyMgkAAAABML03VP+cfN4IyJshL6J83ggpQ0lRLk5ZU0U6SUJNLklRX0dXLjk5Ny4wNi8wMy8yMDI2Li4uVVNELkgBAAAA3rYBAAIAAAAFNTU5NDkBCAAAAAUAAAABMQEAAAALLTE5NTgyODEwOTYDAAAAAzE2MAIAAAAEMTE3MQQAAAABMAcAAAAIMy82LzIwMjYIAAAACjEyLzMxLzIwMjIJAAAAATC9N1T/nHzeCAk+Ci+ifN4IKUNJUS5OWVNFOklCTS5JUV9BRC45OTcuMDYvMDMvMjAyNi4uLlVTRC5IAQAAAN62AQACAAAABi0xMzM2MQEIAAAABQAAAAExAQAAAAstMTk1ODI4MTA5NgMAAAADMTYwAgAAAAQxMDc1BAAAAAEwBwAAAAgzLzYvMjAyNggAAAAKMTIvMzEvMjAyMgkAAAABML03VP+cfN4IvN0KL6J83ggrQ0lRLk5ZU0U6SUJNLklRX0dQUEUuOTk3LjA2LzAzLzIwMjYuLi5VU0QuSAEAAADetgEAAgAAAAUyMTU3MwEIAAAABQAAAAExAQAAAAstMTk1ODI4MTA5NgMAAAADMTYwAgAAAAQxMTY5BAAAAAEwBwAAAAgzLzYvMjAyNggAAAAKMTIvMzEvMjAyMgkAAAABML03VP+cfN4IffQVL6J83ggvQ0lRLk5ZU0U6SUJNLklRX1RPVEFMX0NBLjk5Ny4wNi8wMy8yMDI2Li4uVVNELkgBAAAA3rYBAAIAAAAFMjkxMTgBCAAAAAUA</t>
  </si>
  <si>
    <t>AAABMQEAAAALLTE5NTgyODEwOTYDAAAAAzE2MAIAAAAEMTAwOAQAAAABMAcAAAAIMy82LzIwMjYIAAAACjEyLzMxLzIwMjIJAAAAATC9N1T/nHzeCFqZGC+ifN4INkNJUS5OWVNFOklCTS5JUV9SRVNUUklDVEVEX0NBU0guOTk3LjA2LzAzLzIwMjYuLi5VU0QuSAEAAADetgEAAgAAAAMxMDMBCAAAAAUAAAABMQEAAAALLTE5NTgyODEwOTYDAAAAAzE2MAIAAAAEMTEwNAQAAAABMAcAAAAIMy82LzIwMjYIAAAACjEyLzMxLzIwMjIJAAAAATC9N1T/nHzeCFKqHC+ifN4IPUNJUS5OWVNFOklCTS5JUV9GSU5fRElWX0FTU0VUU19DVVJSRU5ULjk5Ny4wNi8wMy8yMDI2Li4uVVNELkgBAAAA3rYBAAIAAAADOTM5AQgAAAAFAAAAATEBAAAACy0xOTU4MjgxMDk2AwAAAAMxNjACAAAABDEwMjkEAAAAATAHAAAACDMvNi8yMDI2CAAAAAoxMi8zMS8yMDIyCQAAAAEwvTdU/5x83giSPiIvonzeCDJDSVEuTllTRTpJQk0uSVFfUFJFUEFJRF9FWFAuOTk3LjA2LzAzLzIwMjYuLi5VU0QuSAEAAADetgEAAgAAAAQxODc2AQgAAAAFAAAAATEBAAAACy0xOTU4MjgxMDk2AwAAAAMxNjACAAAABDEyMTIEAAAAATAHAAAACDMvNi8yMDI2CAAAAAoxMi8zMS8yMDIyCQAAAAEwvTdU/5x83gh99BUvonzeCDVDSVEuTllTRTpJQk0uSVFfU1RfTk9URV9SRUNFSVYuOTk3LjA2LzAzLzIwMjYuLi5VU0QuSAEAAADetgEAAwAAAAAAvTdU</t>
  </si>
  <si>
    <t>/5x83giwkxovonzeCClDSVEuTllTRTpJQk0uSVFfQVIuOTk3LjA2LzAzLzIwMjYuLi5VU0QuSAEAAADetgEAAgAAAAQ3MDA1AQgAAAAFAAAAATEBAAAACy0xOTU4MjgxMDk2AwAAAAMxNjACAAAABDEwMjEEAAAAATAHAAAACDMvNi8yMDI2CAAAAAoxMi8zMS8yMDIyCQAAAAEwvTdU/5x83ghKfxUvonzeCDVDSVEuTllTRTpJQk0uSVFfQ0FTSF9TVF9JTlZFU1QuOTk3LjA2LzAzLzIwMjYuLi5VU0QuSAEAAADetgEAAgAAAAQ4NzM4AQgAAAAFAAAAATEBAAAACy0xOTU4MjgxMDk2AwAAAAMxNjACAAAABDEwMDIEAAAAATAHAAAACDMvNi8yMDI2CAAAAAoxMi8zMS8yMDIyCQAAAAEwvTdU/5x83ghamRgvonzeCDBDSVEuTllTRTpJQk0uSVFfU1RfSU5WRVNULjk5Ny4wNi8wMy8yMDI2Li4uVVNELkgBAAAA3rYBAAIAAAADODUyAQgAAAAFAAAAATEBAAAACy0xOTU4MjgxMDk2AwAAAAMxNjACAAAABDEwNjkEAAAAATAHAAAACDMvNi8yMDI2CAAAAAoxMi8zMS8yMDIyCQAAAAEwvTdU/5x83giiyxYvonzeCDpDSVEuTllTRTpJQk0uSVFfR0FJTl9CQVJHQUlOX0FDUV9DRi45OTcuMDYvMDMvMjAyNi4uLlVTRC5IAQAAAN62AQADAAAAAAC9N1T/nHzeCKLLFi+ifN4ISkNJUS5OWVNFOklCTS5JUV9PUEVSQVRJTkdfTEVBU0VfTElBQklMSVRJRVNfTk9OQ0FTSC45OTcuMDYvMDMvMjAyNi4uLlVTRC5IAQAAAN62AQAD</t>
  </si>
  <si>
    <t>AAAAAAC9N1T/nHzeCEdlJi+ifN4IP0NJUS5OWVNFOklCTS5JUV9PUEVSQVRJTkdfTEVBU0VfUEFZTUVOVFMuOTk3LjA2LzAzLzIwMjYuLi5VU0QuSAEAAADetgEAAwAAAAAAvTdU/5x83giiyxYvonzeCDJDSVEuTllTRTpJQk0uSVFfTUFJTlRfQ0FQRVguOTk3LjA2LzAzLzIwMjYuLi5VU0QuSAEAAADetgEAAwAAAAAAvTdU/5x83giJYCEvonzeCDZDSVEuTllTRTpJQk0uSVFfTkVUX0RFQlRfSVNTVUVELjk5Ny4wNi8wMy8yMDI2Li4uVVNELkgBAAAA3rYBAAIAAAAEMTIyMQEIAAAABQAAAAExAQAAAAstMTk1ODI4MTA5NgMAAAADMTYwAgAAAAQyMDAzBAAAAAEwBwAAAAgzLzYvMjAyNggAAAAKMTIvMzEvMjAyMgkAAAABML03VP+cfN4IuZUPL6J83ggvQ0lRLk5ZU0U6SUJNLklRX0NGX1NIQVJFLjk5Ny4wNi8wMy8yMDI2Li4uVVNELkgBAAAA3rYBAAIAAAAIOS4zNzU1NzkBCAAAAAUAAAABMQEAAAALLTE5NTgyODEwOTYDAAAAAzE2MAIAAAAFNDM5MjMEAAAAATAHAAAACDMvNi8yMDI2CAAAAAoxMi8zMS8yMDIyCQAAAAEwvTdU/5x83giX4RcvonzeCDJDSVEuTllTRTpJQk0uSVFfTEVWRVJFRF9GQ0YuOTk3LjA2LzAzLzIwMjYuLi5VU0QuSAEAAADetgEAAgAAAAg5NjgwLjYyNQEIAAAABQAAAAExAQAAAAstMTk1ODI4MTA5NgMAAAADMTYwAgAAAAQ0NDIyBAAAAAEwBwAAAAgzLzYvMjAyNggAAAAKMTIv</t>
  </si>
  <si>
    <t>MzEvMjAyMgkAAAABML03VP+cfN4IlLMTL6J83ghBQ0lRLk5ZU0U6SUJNLklRX0NIQU5HRV9ORVRfV09SS0lOR19DQVBJVEFMLjk5Ny4wNi8wMy8yMDI2Li4uVVNELkgBAAAA3rYBAAIAAAAFLTE5MjIBCAAAAAUAAAABMQEAAAALLTE5NTgyODEwOTYDAAAAAzE2MAIAAAAENDQyMQQAAAABMAcAAAAIMy82LzIwMjYIAAAACjEyLzMxLzIwMjIJAAAAATC9N1T/nHzeCDngGS+ifN4IO0NJUS5OWVNFOklCTS5JUV9DSEFOR0VfREVGX1RBWF9UT1RBTC45OTcuMDYvMDMvMjAyNi4uLlVTRC5IAQAAAN62AQACAAAABS0yNzI2AQgAAAAFAAAAATEBAAAACy0xOTU4MjgxMDk2AwAAAAMxNjACAAAABTMwOTI0BAAAAAEwBwAAAAgzLzYvMjAyNggAAAAKMTIvMzEvMjAyMgkAAAABML03VP+cfN4IGAULL6J83ggxQ0lRLk5ZU0U6SUJNLklRX0NBU0hfVEFYRVMuOTk3LjA2LzAzLzIwMjYuLi5VU0QuSAEAAADetgEAAgAAAAQxODY1AQgAAAAFAAAAATEBAAAACy0xOTU4MjgxMDk2AwAAAAMxNjACAAAABDMwNTMEAAAAATAHAAAACDMvNi8yMDI2CAAAAAoxMi8zMS8yMDIyCQAAAAEwvTdU/5x83gge+SMvonzeCDpDSVEuTllTRTpJQk0uSVFfQ0FTSF9JTlRFUkVTVF9GSU5BTi45OTcuMDYvMDMvMjAyNi4uLlVTRC5IAQAAAN62AQADAAAAAAC9N1T/nHzeCHn4EC+ifN4IO0NJUS5OWVNFOklCTS5JUV9DQVNIX0lOVEVSRVNUX0lO</t>
  </si>
  <si>
    <t>VkVTVC45OTcuMDYvMDMvMjAyNi4uLlVTRC5IAQAAAN62AQADAAAAAAC9N1T/nHzeCGLAGC+ifN4IOUNJUS5OWVNFOklCTS5JUV9DQVNIX0lOVEVSRVNUX09QRVIuOTk3LjA2LzAzLzIwMjYuLi5VU0QuSAEAAADetgEAAwAAAAAAvTdU/5x83ggfvQ8vonzeCD1DSVEuTllTRTpJQk0uSVFfQ0FTSF9JTlRFUkVTVF9SRUNFSVZFRC45OTcuMDYvMDMvMjAyNi4uLlVTRC5IAQAAAN62AQADAAAAAAC9N1T/nHzeCAZ3Gy+ifN4IP0NJUS5OWVNFOklCTS5JUV9BTU9SVF9TT0ZUV0FSRV9BU1NFVFNfQ0YuOTk3LjA2LzAzLzIwMjYuLi5VU0QuSAEAAADetgEAAgAAAAM2NDgBCAAAAAUAAAABMQEAAAALLTE5NTgyODEwOTYDAAAAAzE2MAIAAAAFNDYwMTEEAAAAATAHAAAACDMvNi8yMDI2CAAAAAoxMi8zMS8yMDIyCQAAAAEwvTdU/5x83gi/bg8vonzeCDtDSVEuTllTRTpJQk0uSVFfTkVHQVRJVkVfR1dfQU1PUlRfQ0YuOTk3LjA2LzAzLzIwMjYuLi5VU0QuSAEAAADetgEAAwAAAAAAvTdU/5x83gi/bg8vonzeCD1DSVEuTllTRTpJQk0uSVFfREFfQ0ZfRVhDTF9PUEVSX0xFQVNFUy45OTcuMDYvMDMvMjAyNi4uLlVTRC5IAQAAAN62AQACAAAABDMyNTQBCAAAAAUAAAABMQEAAAALLTE5NTgyODEwOTYDAAAAAzE2MAIAAAAFNDg5ODUEAAAAATAHAAAACDMvNi8yMDI2CAAAAAoxMi8zMS8yMDIyCQAAAAEwvTdU/5x83ggG</t>
  </si>
  <si>
    <t>dxsvonzeCENDSVEuTllTRTpJQk0uSVFfREFfU1VQUExfQ0ZfRVhDTF9PUEVSX0xFQVNFUy45OTcuMDYvMDMvMjAyNi4uLlVTRC5IAQAAAN62AQACAAAABDE1MDcBCAAAAAUAAAABMQEAAAALLTE5NTgyODEwOTYDAAAAAzE2MAIAAAAFNDg5ODMEAAAAATAHAAAACDMvNi8yMDI2CAAAAAoxMi8zMS8yMDIyCQAAAAEwvTdU/5x83ghpqBEvonzeCC5DSVEuTllTRTpJQk0uSVFfREVQX1JVQS45OTcuMDYvMDMvMjAyNi4uLlVTRC5IAQAAAN62AQACAAAAAzkwMAEIAAAABQAAAAExAQAAAAstMTk1ODI4MTA5NgMAAAADMTYwAgAAAAU0ODM1NwQAAAABMAcAAAAIMy82LzIwMjYIAAAACjEyLzMxLzIwMjIJAAAAATC9N1T/nHzeCGHqIC+ifN4IOkNJUS5OWVNFOklCTS5JUV9EQV9TVVBQTF9QQVJUSUFMX0NGLjk5Ny4wNi8wMy8yMDI2Li4uVVNELkgBAAAA3rYBAAMAAAAAAL03VP+cfN4IhxsWL6J83ggxQ0lRLk5ZU0U6SUJNLklRX05FVF9DSEFOR0UuOTk3LjA2LzAzLzIwMjYuLi5VU0QuSAEAAADetgEAAgAAAAQxMDMxAQgAAAAFAAAAATEBAAAACy0xOTU4MjgxMDk2AwAAAAMxNjACAAAABDIwOTMEAAAAATAHAAAACDMvNi8yMDI2CAAAAAoxMi8zMS8yMDIyCQAAAAEwvTdU/5x83ggg4xYvonzeCDVDSVEuTllTRTpJQk0uSVFfTUlTQ19BREpVU1RfQ0YuOTk3LjA2LzAzLzIwMjYuLi5VU0QuSAEAAADetgEAAwAAAAAA</t>
  </si>
  <si>
    <t>vTdU/5x83ghOZQovonzeCClDSVEuTllTRTpJQk0uSVFfRlguOTk3LjA2LzAzLzIwMjYuLi5VU0QuSAEAAADetgEAAgAAAAQtMjQ0AQgAAAAFAAAAATEBAAAACy0xOTU4MjgxMDk2AwAAAAMxNjACAAAABDIxNDQEAAAAATAHAAAACDMvNi8yMDI2CAAAAAoxMi8zMS8yMDIyCQAAAAEwvTdU/5x83ggzFyIvonzeCDFDSVEuTllTRTpJQk0uSVFfQ0FTSF9GSU5BTi45OTcuMDYvMDMvMjAyNi4uLlVTRC5IAQAAAN62AQACAAAABS00OTU4AQgAAAAFAAAAATEBAAAACy0xOTU4MjgxMDk2AwAAAAMxNjACAAAABDIwMDQEAAAAATAHAAAACDMvNi8yMDI2CAAAAAoxMi8zMS8yMDIyCQAAAAEwvTdU/5x83ggiLAsvonzeCDVDSVEuTllTRTpJQk0uSVFfU1BFQ0lBTF9ESVZfQ0YuOTk3LjA2LzAzLzIwMjYuLi5VU0QuSAEAAADetgEAAwAAAAAAvTdU/5x83ggiLAsvonzeCDhDSVEuTllTRTpJQk0uSVFfVE9UQUxfRElWX1BBSURfQ0YuOTk3LjA2LzAzLzIwMjYuLi5VU0QuSAEAAADetgEAAgAAAAUtNTk0OAEIAAAABQAAAAExAQAAAAstMTk1ODI4MTA5NgMAAAADMTYwAgAAAAQyMDIyBAAAAAEwBwAAAAgzLzYvMjAyNggAAAAKMTIvMzEvMjAyMgkAAAABML03VP+cfN4IiWAhL6J83gg5Q0lRLk5ZU0U6SUJNLklRX0NPTU1PTl9QUkVGX0RJVl9DRi45OTcuMDYvMDMvMjAyNi4uLlVTRC5IAQAAAN62AQADAAAAAAC9N1T/nHze</t>
  </si>
  <si>
    <t>CB+9Dy+ifN4IMkNJUS5OWVNFOklCTS5JUV9QUkVGX0RJVl9DRi45OTcuMDYvMDMvMjAyNi4uLlVTRC5IAQAAAN62AQADAAAAAAC9N1T/nHzeCOSDJC+ifN4INENJUS5OWVNFOklCTS5JUV9DT01NT05fRElWX0NGLjk5Ny4wNi8wMy8yMDI2Li4uVVNELkgBAAAA3rYBAAIAAAAFLTU5NDgBCAAAAAUAAAABMQEAAAALLTE5NTgyODEwOTYDAAAAAzE2MAIAAAAEMjA3NAQAAAABMAcAAAAIMy82LzIwMjYIAAAACjEyLzMxLzIwMjIJAAAAATC9N1T/nHzeCGzFES+ifN4IL0NJUS5OWVNFOklCTS5JUV9QUkVGX1JFUC45OTcuMDYvMDMvMjAyNi4uLlVTRC5IAQAAAN62AQADAAAAAAC9N1T/nHzeCAZ3Gy+ifN4IMkNJUS5OWVNFOklCTS5JUV9QUkVGX0lTU1VFRC45OTcuMDYvMDMvMjAyNi4uLlVTRC5IAQAAAN62AQADAAAAAAC9N1T/nHzeCB+9Dy+ifN4IMUNJUS5OWVNFOklCTS5JUV9DT01NT05fUkVQLjk5Ny4wNi8wMy8yMDI2Li4uVVNELkgBAAAA3rYBAAIAAAAELTQwNwEIAAAABQAAAAExAQAAAAstMTk1ODI4MTA5NgMAAAADMTYwAgAAAAQyMTY0BAAAAAEwBwAAAAgzLzYvMjAyNggAAAAKMTIvMzEvMjAyMgkAAAABML03VP+cfN4ITrQhL6J83gg0Q0lRLk5ZU0U6SUJNLklRX0NPTU1PTl9JU1NVRUQuOTk3LjA2LzAzLzIwMjYuLi5VU0QuSAEAAADetgEAAgAAAAMyNzkBCAAAAAUAAAABMQEAAAALLTE5NTgyODEw</t>
  </si>
  <si>
    <t>OTYDAAAAAzE2MAIAAAAEMjE2OQQAAAABMAcAAAAIMy82LzIwMjYIAAAACjEyLzMxLzIwMjIJAAAAATC9N1T/nHzeCHn4EC+ifN4IOENJUS5OWVNFOklCTS5JUV9UT1RBTF9ERUJUX1JFUEFJRC45OTcuMDYvMDMvMjAyNi4uLlVTRC5IAQAAAN62AQACAAAABS02ODAwAQgAAAAFAAAAATEBAAAACy0xOTU4MjgxMDk2AwAAAAMxNjACAAAABDIxNjYEAAAAATAHAAAACDMvNi8yMDI2CAAAAAoxMi8zMS8yMDIyCQAAAAEwvTdU/5x83giZ5xgvonzeCDVDSVEuTllTRTpJQk0uSVFfTFRfREVCVF9SRVBBSUQuOTk3LjA2LzAzLzIwMjYuLi5VU0QuSAEAAADetgEAAgAAAAUtNjgwMAEIAAAABQAAAAExAQAAAAstMTk1ODI4MTA5NgMAAAADMTYwAgAAAAQyMDM2BAAAAAEwBwAAAAgzLzYvMjAyNggAAAAKMTIvMzEvMjAyMgkAAAABML03VP+cfN4IRfkOL6J83gg4Q0lRLk5ZU0U6SUJNLklRX1RPVEFMX0RFQlRfSVNTVUVELjk5Ny4wNi8wMy8yMDI2Li4uVVNELkgBAAAA3rYBAAIAAAAEODAyMQEIAAAABQAAAAExAQAAAAstMTk1ODI4MTA5NgMAAAADMTYwAgAAAAQyMTYxBAAAAAEwBwAAAAgzLzYvMjAyNggAAAAKMTIvMzEvMjAyMgkAAAABML03VP+cfN4IKOATL6J83gg1Q0lRLk5ZU0U6SUJNLklRX1NUX0RFQlRfSVNTVUVELjk5Ny4wNi8wMy8yMDI2Li4uVVNELkgBAAAA3rYBAAIAAAADMjE3AQgAAAAFAAAAATEBAAAA</t>
  </si>
  <si>
    <t>Cy0xOTU4MjgxMDk2AwAAAAMxNjACAAAABDIwNDMEAAAAATAHAAAACDMvNi8yMDI2CAAAAAoxMi8zMS8yMDIyCQAAAAEwvTdU/5x83gjPzhQvonzeCD1DSVEuTllTRTpJQk0uSVFfT1RIRVJfSU5WRVNUX0FDVF9TVVBQTC45OTcuMDYvMDMvMjAyNi4uLlVTRC5IAQAAAN62AQADAAAAAAC9N1T/nHzeCM/OFC+ifN4IOUNJUS5OWVNFOklCTS5JUV9JTlZFU1RfU0VDVVJJVFlfQ0YuOTk3LjA2LzAzLzIwMjYuLi5VU0QuSAEAAADetgEAAgAAAAUtMTI2NQEIAAAABQAAAAExAQAAAAstMTk1ODI4MTA5NgMAAAADMTYwAgAAAAQyMDI3BAAAAAEwBwAAAAgzLzYvMjAyNggAAAAKMTIvMzEvMjAyMgkAAAABML03VP+cfN4IZM0VL6J83gg6Q0lRLk5ZU0U6SUJNLklRX1NBTEVfUkVBTF9FU1RBVEVfQ0YuOTk3LjA2LzAzLzIwMjYuLi5VU0QuSAEAAADetgEAAwAAAAAAvTdU/5x83giHGxYvonzeCDZDSVEuTllTRTpJQk0uSVFfQ0FTSF9BQ1FVSVJFX0NGLjk5Ny4wNi8wMy8yMDI2Li4uVVNELkgBAAAA3rYBAAIAAAAFLTIzNDgBCAAAAAUAAAABMQEAAAALLTE5NTgyODEwOTYDAAAAAzE2MAIAAAAEMjA1NwQAAAABMAcAAAAIMy82LzIwMjYIAAAACjEyLzMxLzIwMjIJAAAAATC9N1T/nHzeCJZCFi+ifN4ILENJUS5OWVNFOklCTS5JUV9DQVBFWC45OTcuMDYvMDMvMjAyNi4uLlVTRC5IAQAAAN62AQACAAAABS0xMzQ2AQgA</t>
  </si>
  <si>
    <t>AAAFAAAAATEBAAAACy0xOTU4MjgxMDk2AwAAAAMxNjACAAAABDIwMjEEAAAAATAHAAAACDMvNi8yMDI2CAAAAAoxMi8zMS8yMDIyCQAAAAEwvTdU/5x83ghkChcvonzeCDBDSVEuTllTRTpJQk0uSVFfQ0FTSF9PUEVSLjk5Ny4wNi8wMy8yMDI2Li4uVVNELkgBAAAA3rYBAAIAAAAFMTA0MzUBCAAAAAUAAAABMQEAAAALLTE5NTgyODEwOTYDAAAAAzE2MAIAAAAEMjAwNgQAAAABMAcAAAAIMy82LzIwMjYIAAAACjEyLzMxLzIwMjIJAAAAATC9N1T/nHzeCAZnCS+ifN4IQ0NJUS5OWVNFOklCTS5JUV9DSEFOR0VfT1RIRVJfTkVUX09QRVJfQVNTRVRTLjk5Ny4wNi8wMy8yMDI2Li4uVVNELkgBAAAA3rYBAAIAAAADNDU3AQgAAAAFAAAAATEBAAAACy0xOTU4MjgxMDk2AwAAAAMxNjACAAAABDIwNDUEAAAAATAHAAAACDMvNi8yMDI2CAAAAAoxMi8zMS8yMDIyCQAAAAEwvTdU/5x83ghVHBgvonzeCDVDSVEuTllTRTpJQk0uSVFfQ0hBTkdFX0RFRl9UQVguOTk3LjA2LzAzLzIwMjYuLi5VU0QuSAEAAADetgEAAwAAAAAAvTdU/5x83gj6eAovonzeCDVDSVEuTllTRTpJQk0uSVFfQ0hBTkdFX0lOQ19UQVguOTk3LjA2LzAzLzIwMjYuLi5VU0QuSAEAAADetgEAAwAAAAAAvTdU/5x83ghVHBgvonzeCDhDSVEuTllTRTpJQk0uSVFfQ0hBTkdFX1VORUFSTl9SRVYuOTk3LjA2LzAzLzIwMjYuLi5VU0QuSAEAAADetgEA</t>
  </si>
  <si>
    <t>AwAAAAAAvTdU/5x83gh15g8vonzeCDBDSVEuTllTRTpJQk0uSVFfQ0hBTkdFX0FQLjk5Ny4wNi8wMy8yMDI2Li4uVVNELkgBAAAA3rYBAAIAAAADMjEzAQgAAAAFAAAAATEBAAAACy0xOTU4MjgxMDk2AwAAAAMxNjACAAAABDIwMTcEAAAAATAHAAAACDMvNi8yMDI2CAAAAAoxMi8zMS8yMDIyCQAAAAEwvTdU/5x83giwkxovonzeCDdDSVEuTllTRTpJQk0uSVFfQ0hBTkdFX0lOVkVOVE9SWS45OTcuMDYvMDMvMjAyNi4uLlVTRC5IAQAAAN62AQACAAAAAjcxAQgAAAAFAAAAATEBAAAACy0xOTU4MjgxMDk2AwAAAAMxNjACAAAABDIwOTkEAAAAATAHAAAACDMvNi8yMDI2CAAAAAoxMi8zMS8yMDIyCQAAAAEwvTdU/5x83ghxhB8vonzeCDBDSVEuTllTRTpJQk0uSVFfQ0hBTkdFX0FSLjk5Ny4wNi8wMy8yMDI2Li4uVVNELkgBAAAA3rYBAAIAAAAELTUzOQEIAAAABQAAAAExAQAAAAstMTk1ODI4MTA5NgMAAAADMTYwAgAAAAQyMDE4BAAAAAEwBwAAAAgzLzYvMjAyNggAAAAKMTIvMzEvMjAyMgkAAAABML03VP+cfN4Ikj4iL6J83ggsQ0lRLk5ZU0U6SUJNLklRX0RPX0NGLjk5Ny4wNi8wMy8yMDI2Li4uVVNELkgBAAAA3rYBAAMAAAAAAL03VP+cfN4Iz84UL6J83gg6Q0lRLk5ZU0U6SUJNLklRX1RBWF9CRU5FRklUX09QVElPTlMuOTk3LjA2LzAzLzIwMjYuLi5VU0QuSAEAAADetgEAAwAAAAAAvTdU/5x83giW</t>
  </si>
  <si>
    <t>QhYvonzeCDVDSVEuTllTRTpJQk0uSVFfU1RPQ0tfQkFTRURfQ0YuOTk3LjA2LzAzLzIwMjYuLi5VU0QuSAEAAADetgEAAgAAAAM5ODcBCAAAAAUAAAABMQEAAAALLTE5NTgyODEwOTYDAAAAAzE2MAIAAAAEMjEyNwQAAAABMAcAAAAIMy82LzIwMjYIAAAACjEyLzMxLzIwMjIJAAAAATC9N1T/nHzeCAZnCS+ifN4INENJUS5OWVNFOklCTS5JUV9JTkNfRVFVSVRZX0NGLjk5Ny4wNi8wMy8yMDI2Li4uVVNELkgBAAAA3rYBAAMAAAAAAL03VP+cfN4IlkMYL6J83gg1Q0lRLk5ZU0U6SUJNLklRX0NSRURJVF9MT1NTX0NGLjk5Ny4wNi8wMy8yMDI2Li4uVVNELkgBAAAA3rYBAAMAAAAAAL03VP+cfN4IblQLL6J83ggvQ0lRLk5ZU0U6SUJNLklRX0xPQU5TX0NGLjk5Ny4wNi8wMy8yMDI2Li4uVVNELkgBAAAA3rYBAAMAAAAAAL03VP+cfN4IYeogL6J83gg5Q0lRLk5ZU0U6SUJNLklRX0FTU0VUX1dSSVRFRE9XTl9DRi45OTcuMDYvMDMvMjAyNi4uLlVTRC5IAQAAAN62AQADAAAAAAC9N1T/nHzeCBXuES+ifN4INUNJUS5OWVNFOklCTS5JUV9HQUlOX0FTU0VUU19DRi45OTcuMDYvMDMvMjAyNi4uLlVTRC5IAQAAAN62AQACAAAABC0zNjMBCAAAAAUAAAABMQEAAAALLTE5NTgyODEwOTYDAAAAAzE2MAIAAAAEMjAyNgQAAAABMAcAAAAIMy82LzIwMjYIAAAACjEyLzMxLzIwMjIJAAAAATC9N1T/nHzeCIcOGS+ifN4I</t>
  </si>
  <si>
    <t>O0NJUS5OWVNFOklCTS5JUV9NSU5PUklUWV9JTlRFUkVTVF9DRi45OTcuMDYvMDMvMjAyNi4uLlVTRC5IAQAAAN62AQADAAAAAAC9N1T/nHzeCA2GHi+ifN4IMkNJUS5OWVNFOklCTS5JUV9PVEhFUl9BTU9SVC45OTcuMDYvMDMvMjAyNi4uLlVTRC5IAQAAAN62AQACAAAAAzY0OAEIAAAABQAAAAExAQAAAAstMTk1ODI4MTA5NgMAAAADMTYwAgAAAAQyMDE0BAAAAAEwBwAAAAgzLzYvMjAyNggAAAAKMTIvMzEvMjAyMgkAAAABML03VP+cfN4ItAkVL6J83ggxQ0lRLk5ZU0U6SUJNLklRX09JTF9JTVBBSVIuOTk3LjA2LzAzLzIwMjYuLi5VU0QuSAEAAADetgEAAwAAAAAAvTdU/5x83giWQhYvonzeCDJDSVEuTllTRTpJQk0uSVFfREFfU1VQUExfQ0YuOTk3LjA2LzAzLzIwMjYuLi5VU0QuSAEAAADetgEAAgAAAAQyNDA3AQgAAAAFAAAAATEBAAAACy0xOTU4MjgxMDk2AwAAAAMxNjACAAAABDIxNzEEAAAAATAHAAAACDMvNi8yMDI2CAAAAAoxMi8zMS8yMDIyCQAAAAEwvTdU/5x83ghxMRcvonzeCCxDSVEuTllTRTpJQk0uSVFfTklfQ0YuOTk3LjA2LzAzLzIwMjYuLi5VU0QuSAEAAADetgEAAgAAAAQxNjM5AQgAAAAFAAAAATEBAAAACy0xOTU4MjgxMDk2AwAAAAMxNjACAAAABDIxNTAEAAAAATAHAAAACDMvNi8yMDI2CAAAAAoxMi8zMS8yMDIyCQAAAAEwvTdU/5x83ghuVAsvonzeCDdDSVEuTllTRTpJQk0u</t>
  </si>
  <si>
    <t>SVFfU1RPQ0tfQkFTRURfQ09NUC45OTcuMDYvMDMvMjAyNi4uLlVTRC5IAQAAAN62AQACAAAAAzczOAC9N1T/nHzeCOp7HC+ifN4IO0NJUS5OWVNFOklCTS5JUV9TVE9DS19CQVNFRF9DT01QX1RBWC45OTcuMDYvMDMvMjAyNi4uLlVTRC5IAQAAAN62AQACAAAABC0yNDkAvTdU/5x83ggGZwkvonzeCD5DSVEuTllTRTpJQk0uSVFfU1RPQ0tfQkFTRURfQ09NUF9QUkVUQVguOTk3LjA2LzAzLzIwMjYuLi5VU0QuSAEAAADetgEAAgAAAAM5ODgAvTdU/5x83ghh6iAvonzeCDlDSVEuTllTRTpJQk0uSVFfU1RPQ0tfT1BUSU9OU19DT01QLjk5Ny4wNi8wMy8yMDI2Li4uVVNELkgBAAAA3rYBAAMAAAAAAL03VP+cfN4I4wMSL6J83gg9Q0lRLk5ZU0U6SUJNLklRX1NUT0NLX09QVElPTlNfQ09NUF9UQVguOTk3LjA2LzAzLzIwMjYuLi5VU0QuSAEAAADetgEAAwAAAAAAvTdU/5x83giuViMvonzeCEBDSVEuTllTRTpJQk0uSVFfU1RPQ0tfT1BUSU9OU19DT01QX1BSRVRBWC45OTcuMDYvMDMvMjAyNi4uLlVTRC5IAQAAAN62AQADAAAAAAC9N1T/nHzeCLQJFS+ifN4IO0NJUS5OWVNFOklCTS5JUV9SRVNUUl9TVE9DS19DT01QX1RBWC45OTcuMDYvMDMvMjAyNi4uLlVTRC5IAQAAAN62AQADAAAAAAC9N1T/nHzeCJZDGC+ifN4IPkNJUS5OWVNFOklCTS5JUV9SRVNUUl9TVE9DS19DT01QX1BSRVRBWC45OTcuMDYvMDMv</t>
  </si>
  <si>
    <t>MjAyNi4uLlVTRC5IAQAAAN62AQADAAAAAAC9N1T/nHzeCHXmDy+ifN4IOENJUS5OWVNFOklCTS5JUV9TVE9DS19CQVNFRF9UT1RBTC45OTcuMDYvMDMvMjAyNi4uLlVTRC5IAQAAAN62AQACAAAAAzk4OAEIAAAABQAAAAExAQAAAAstMTk1ODI4MTA5NgMAAAADMTYwAgAAAAUyNDAzNAQAAAABMAcAAAAIMy82LzIwMjYIAAAACjEyLzMxLzIwMjIJAAAAATC9N1T/nHzeCOn0GS+ifN4INUNJUS5OWVNFOklCTS5JUV9TVE9DS19CQVNFRF9BVC45OTcuMDYvMDMvMjAyNi4uLlVTRC5IAQAAAN62AQADAAAAAAC9N1T/nHzeCLYBFC+ifN4IQENJUS5OWVNFOklCTS5JUV9TVE9DS19CQVNFRF9FWFBMT1JFX0RSSUxMLjk5Ny4wNi8wMy8yMDI2Li4uVVNELkgBAAAA3rYBAAMAAAAAAL03VP+cfN4IcTEXL6J83gg2Q0lRLk5ZU0U6SUJNLklRX1NUT0NLX0JBU0VEX1NHQS45OTcuMDYvMDMvMjAyNi4uLlVTRC5IAQAAAN62AQACAAAAAzU2NgEIAAAABQAAAAExAQAAAAstMTk1ODI4MTA5NgMAAAADMTYwAgAAAAUyMjY3OQQAAAABMAcAAAAIMy82LzIwMjYIAAAACjEyLzMxLzIwMjIJAAAAATC9N1T/nHzeCHt7Cy+ifN4INUNJUS5OWVNFOklCTS5JUV9TVE9DS19CQVNFRF9HQS45OTcuMDYvMDMvMjAyNi4uLlVTRC5IAQAAAN62AQADAAAAAAC9N1T/nHzeCC35HC+ifN4INUNJUS5OWVNFOklCTS5JUV9TVE9DS19CQVNFRF9T</t>
  </si>
  <si>
    <t>TS45OTcuMDYvMDMvMjAyNi4uLlVTRC5IAQAAAN62AQADAAAAAAC9N1T/nHzeCGHqIC+ifN4IN0NJUS5OWVNFOklCTS5JUV9TVE9DS19CQVNFRF9DT0dTLjk5Ny4wNi8wMy8yMDI2Li4uVVNELkgBAAAA3rYBAAIAAAADMTY0AQgAAAAFAAAAATEBAAAACy0xOTU4MjgxMDk2AwAAAAMxNjACAAAABTIyNjc0BAAAAAEwBwAAAAgzLzYvMjAyNggAAAAKMTIvMzEvMjAyMgkAAAABML03VP+cfN4IqGkWL6J83gg7Q0lRLk5ZU0U6SUJNLklRX05FR0FUSVZFX0dXX0FNT1JUX0FULjk5Ny4wNi8wMy8yMDI2Li4uVVNELkgBAAAA3rYBAAMAAAAAAL03VP+cfN4Im7UKL6J83gg4Q0lRLk5ZU0U6SUJNLklRX05FR0FUSVZFX0dXX0FNT1JULjk5Ny4wNi8wMy8yMDI2Li4uVVNELkgBAAAA3rYBAAMAAAAAAL03VP+cfN4IYeogL6J83gg7Q0lRLk5ZU0U6SUJNLklRX1RPVEFMX1VOVVNVQUxfU1VQUExFLjk5Ny4wNi8wMy8yMDI2Li4uVVNELkgBAAAA3rYBAAMAAAAAAL03VP+cfN4IGK0SL6J83gg6Q0lRLk5ZU0U6SUJNLklRX0xFR0FMX1NFVFRMRV9TVVBQTEUuOTk3LjA2LzAzLzIwMjYuLi5VU0QuSAEAAADetgEAAwAAAAAAvTdU/5x83ggHDxovonzeCDhDSVEuTllTRTpJQk0uSVFfSU5TX1NFVFRMRV9TVVBQTEUuOTk3LjA2LzAzLzIwMjYuLi5VU0QuSAEAAADetgEAAwAAAAAAvTdU/5x83ggVjgkvonzeCD5DSVEuTllTRTpJ</t>
  </si>
  <si>
    <t>Qk0uSVFfR0FJTl9CQVJHQUlOX0FDUV9TVVBQTEUuOTk3LjA2LzAzLzIwMjYuLi5VU0QuSAEAAADetgEAAwAAAAAAvTdU/5x83ggmZiIvonzeCDdDSVEuTllTRTpJQk0uSVFfR0FJTl9CQVJHQUlOX0FDUS45OTcuMDYvMDMvMjAyNi4uLlVTRC5IAQAAAN62AQADAAAAAAC9N1T/nHzeCJkYEi+ifN4IMkNJUS5OWVNFOklCTS5JUV9JUFJEX1NVUFBMRS45OTcuMDYvMDMvMjAyNi4uLlVTRC5IAQAAAN62AQADAAAAAAC9N1T/nHzeCCCeGy+ifN4IPUNJUS5OWVNFOklCTS5JUV9BU1NFVF9XUklURURPV05fU1VQUExFLjk5Ny4wNi8wMy8yMDI2Li4uVVNELkgBAAAA3rYBAAMAAAAAAL03VP+cfN4I4jAVL6J83gg0Q0lRLk5ZU0U6SUJNLklRX01FUkdFUl9TVVBQTEUuOTk3LjA2LzAzLzIwMjYuLi5VU0QuSAEAAADetgEAAwAAAAAAvTdU/5x83gjeZiUvonzeCDlDSVEuTllTRTpJQk0uSVFfUkVTVFJVQ1RVUkVfU1VQUExFLjk5Ny4wNi8wMy8yMDI2Li4uVVNELkgBAAAA3rYBAAMAAAAAAL03VP+cfN4IgA0QL6J83gg+Q0lRLk5ZU0U6SUJNLklRX1NBTEFSSUVTX09USEVSX0JFTkVGSVRTLjk5Ny4wNi8wMy8yMDI2Li4uVVNELkgBAAAA3rYBAAMAAAAAAL03VP+cfN4IiWAhL6J83gg8Q0lRLk5ZU0U6SUJNLklRX0lNUFVUX09QRVJfTEVBU0VfREVQUi45OTcuMDYvMDMvMjAyNi4uLlVTRC5IAQAAAN62AQACAAAACzEw</t>
  </si>
  <si>
    <t>MjMuODE2OTI4AQgAAAAFAAAAATEBAAAACy0xOTU4MjgxMDk2AwAAAAMxNjACAAAABTIxNjczBAAAAAEwBwAAAAgzLzYvMjAyNggAAAAKMTIvMzEvMjAyMgkAAAABML03VP+cfN4ItgEUL6J83ggzQ0lRLk5ZU0U6SUJNLklRX01BSU5UX1JFUEFJUi45OTcuMDYvMDMvMjAyNi4uLlVTRC5IAQAAAN62AQADAAAAAAC9N1T/nHzeCDJsFy+ifN4IPkNJUS5OWVNFOklCTS5JUV9FWFBMT1JFX0RSSUxMX0VYUF9UT1RBTC45OTcuMDYvMDMvMjAyNi4uLlVTRC5IAQAAAN62AQADAAAAAAC9N1T/nHzeCHt7Cy+ifN4IQUNJUS5OWVNFOklCTS5JUV9ERVBSRUNJQVRJT05fUkVOVEFMX0FTU0VUUy45OTcuMDYvMDMvMjAyNi4uLlVTRC5IAQAAAN62AQADAAAAAAC9N1T/nHzeCCzSJC+ifN4INENJUS5OWVNFOklCTS5JUV9BSVJDUkFGVF9SRU5ULjk5Ny4wNi8wMy8yMDI2Li4uVVNELkgBAAAA3rYBAAMAAAAAAL03VP+cfN4IMxciL6J83gg1Q0lRLk5ZU0U6SUJNLklRX01JTklNVU1fUkVOVEFMLjk5Ny4wNi8wMy8yMDI2Li4uVVNELkgBAAAA3rYBAAMAAAAAAL03VP+cfN4IiWAhL6J83gg4Q0lRLk5ZU0U6SUJNLklRX0NPTlRJTkdFTlRfUkVOVEFMLjk5Ny4wNi8wMy8yMDI2Li4uVVNELkgBAAAA3rYBAAIAAAADMjYyAL03VP+cfN4IR2UmL6J83gg8Q0lRLk5ZU0U6SUJNLklRX05FVF9SRU5UQUxfRVhQX1NVUFBMRS45OTcu</t>
  </si>
  <si>
    <t>MDYvMDMvMjAyNi4uLlVTRC5IAQAAAN62AQACAAAABDEyNDcBCAAAAAUAAAABMQEAAAALLTE5NTgyODEwOTYDAAAAAzE2MAIAAAAFMjQyNjMEAAAAATAHAAAACDMvNi8yMDI2CAAAAAoxMi8zMS8yMDIyCQAAAAEwvTdU/5x83ggHDxovonzeCDVDSVEuTllTRTpJQk0uSVFfTkVUX1JFTlRBTF9FWFAuOTk3LjA2LzAzLzIwMjYuLi5VU0QuSAEAAADetgEAAwAAAAAAvTdU/5x83ggYrRIvonzeCDBDSVEuTllTRTpJQk0uSVFfUkRfRVhQX0ZOLjk5Ny4wNi8wMy8yMDI2Li4uVVNELkgBAAAA3rYBAAIAAAAENjU2NwEIAAAABQAAAAExAQAAAAstMTk1ODI4MTA5NgMAAAADMTYwAgAAAAQzMTY4BAAAAAEwBwAAAAgzLzYvMjAyNggAAAAKMTIvMzEvMjAyMgkAAAABML03VP+cfN4I5IMkL6J83ggtQ0lRLk5ZU0U6SUJNLklRX0dBX0VYUC45OTcuMDYvMDMvMjAyNi4uLlVTRC5IAQAAAN62AQADAAAAAAC9N1T/nHzeCCu1CS+ifN4INkNJUS5OWVNFOklCTS5JUV9TQUxFU19NQVJLRVRJTkcuOTk3LjA2LzAzLzIwMjYuLi5VU0QuSAEAAADetgEAAgAAAAQxMzMwAQgAAAAFAAAAATEBAAAACy0xOTU4MjgxMDk2AwAAAAMxNjACAAAABTIxNTYxBAAAAAEwBwAAAAgzLzYvMjAyNggAAAAKMTIvMzEvMjAyMgkAAAABML03VP+cfN4IJmYiL6J83ggwQ0lRLk5ZU0U6SUJNLklRX01BUktFVElORy45OTcuMDYvMDMvMjAyNi4uLlVT</t>
  </si>
  <si>
    <t>RC5IAQAAAN62AQADAAAAAAC9N1T/nHzeCIVBEi+ifN4IMkNJUS5OWVNFOklCTS5JUV9BRFZFUlRJU0lORy45OTcuMDYvMDMvMjAyNi4uLlVTRC5IAQAAAN62AQACAAAABDEzMzABCAAAAAUAAAABMQEAAAALLTE5NTgyODEwOTYDAAAAAzE2MAIAAAAEMzAxMwQAAAABMAcAAAAIMy82LzIwMjYIAAAACjEyLzMxLzIwMjIJAAAAATC9N1T/nHzeCHGEHy+ifN4IKkNJUS5OWVNFOklCTS5JUV9ESUMuOTk3LjA2LzAzLzIwMjYuLi5VU0QuSAEAAADetgEAAwAAAAAAvTdU/5x83giZ5xgvonzeCCtDSVEuTllTRTpJQk0uSVFfUEFZT1VUX1JBVElPLjk5Ny4wNi8wMy8yMDI2AQAAAN62AQACAAAACDM2Mi45MDQyAQgAAAAFAAAAATEBAAAACy0xOTU4MjgxMDk2AwAAAAMxNjACAAAABDQzNzcEAAAAATAHAAAACDMvNi8yMDI2CAAAAAoxMi8zMS8yMDIyCQAAAAEwNxTKT5183ggNWBUvonzeCDFDSVEuTllTRTpJQk0uSVFfQ09NTU9OX0RJVi45OTcuMDYvMDMvMjAyNi4uLlVTRC5IAQAAAN62AQACAAAABDU5NDgAvTdU/5x83ghHZSYvonzeCDhDSVEuTllTRTpJQk0uSVFfRElTVFJJQlVUQUJMRV9DQVNIX1BBWU9VVC45OTcuMDYvMDMvMjAyNgEAAADetgEAAwAAAAAANxTKT5183giJNBAvonzeCD1DSVEuTllTRTpJQk0uSVFfQU5OVV9ESVNUUklCVVRJT05fVU5JVC45OTcuMDYvMDMvMjAyNi4uLlVTRC5IAQAAAN62AQAD</t>
  </si>
  <si>
    <t>AAAAAAC9N1T/nHzeCCZmIi+ifN4IQENJUS5OWVNFOklCTS5JUV9ESVNUUklCVVRBQkxFX0NBU0hfU0hBUkVTX0RJTFVURUQuOTk3LjA2LzAzLzIwMjYBAAAA3rYBAAMAAAAAADcUyk+dfN4IR2UmL6J83ghGQ0lRLk5ZU0U6SUJNLklRX0RJU1RSSUJVVEFCTEVfQ0FTSF9TVEFOREFSRElaRUQuOTk3LjA2LzAzLzIwMjYuLi5VU0QuSAEAAADetgEAAwAAAAAAvTdU/5x83ggybBcvonzeCDlDSVEuTllTRTpJQk0uSVFfRElTVFJJQlVUQUJMRV9DQVNILjk5Ny4wNi8wMy8yMDI2Li4uVVNELkgBAAAA3rYBAAMAAAAAAL03VP+cfN4IPiIOL6J83ggwQ0lRLk5ZU0U6SUJNLklRX0RBX0VCSVREQS45OTcuMDYvMDMvMjAyNi4uLlVTRC5IAQAAAN62AQACAAAABDMyNTQBCAAAAAUAAAABMQEAAAALLTE5NTgyODEwOTYDAAAAAzE2MAIAAAAEMjIwNgQAAAABMAcAAAAIMy82LzIwMjYIAAAACjEyLzMxLzIwMjIJAAAAATC9N1T/nHzeCCd6Gi+ifN4IOkNJUS5OWVNFOklCTS5JUV9OT05DQVNIX1BFTlNJT05fRVhQLjk5Ny4wNi8wMy8yMDI2Li4uVVNELkgBAAAA3rYBAAIAAAAENjQ1NgEIAAAABQAAAAExAQAAAAstMTk1ODI4MTA5NgMAAAADMTYwAgAAAAUyMTY3OAQAAAABMAcAAAAIMy82LzIwMjYIAAAACjEyLzMxLzIwMjIJAAAAATC9N1T/nHzeCHGEHy+ifN4ISENJUS5OWVNFOklCTS5JUV9JTlRFUkVTVF9FWFBfTEVB</t>
  </si>
  <si>
    <t>U0VfTElBQklMSVRZX0RFQlQuOTk3LjA2LzAzLzIwMjYuLi5VU0QuSAEAAADetgEAAwAAAAAAvTdU/5x83giuViMvonzeCDJDSVEuTllTRTpJQk0uSVFfSU5UX0VYUF9MVEQuOTk3LjA2LzAzLzIwMjYuLi5VU0QuSAEAAADetgEAAwAAAAAAvTdU/5x83gjoTCAvonzeCDtDSVEuTllTRTpJQk0uSVFfQ0FQSVRBTElaRURfSU5URVJFU1QuOTk3LjA2LzAzLzIwMjYuLi5VU0QuSAEAAADetgEAAgAAAAE1AQgAAAAFAAAAATEBAAAACy0xOTU4MjgxMDk2AwAAAAMxNjACAAAABDMwMzIEAAAAATAHAAAACDMvNi8yMDI2CAAAAAoxMi8zMS8yMDIyCQAAAAEwvTdU/5x83ggs0iQvonzeCC9DSVEuTllTRTpJQk0uSVFfRElMVVRfTkkuOTk3LjA2LzAzLzIwMjYuLi5VU0QuSAEAAADetgEAAgAAAAsxNzc4LjkyNDY3MQEIAAAABQAAAAExAQAAAAstMTk1ODI4MTA5NgMAAAADMTYwAgAAAAQzNTIyBAAAAAEwBwAAAAgzLzYvMjAyNggAAAAKMTIvMzEvMjAyMgkAAAABML03VP+cfN4IlSAPL6J83ghAQ0lRLk5ZU0U6SUJNLklRX05PTlJFQ1VSUklOR19JTkNPTUVfVEFYRVMuOTk3LjA2LzAzLzIwMjYuLi5VU0QuSAEAAADetgEAAwAAAAAAvTdU/5x83ggs0iQvonzeCDtDSVEuTllTRTpJQk0uSVFfREVGRVJSRURfVEFYRVNfVE9UQUwuOTk3LjA2LzAzLzIwMjYuLi5VU0QuSAEAAADetgEAAgAAAAUtMjg3OQEIAAAABQAAAAEx</t>
  </si>
  <si>
    <t>AQAAAAstMTk1ODI4MTA5NgMAAAADMTYwAgAAAAUzNTM4NQQAAAABMAcAAAAIMy82LzIwMjYIAAAACjEyLzMxLzIwMjIJAAAAATC9N1T/nHzeCDTcCS+ifN4IPUNJUS5OWVNFOklCTS5JUV9ERUZFUlJFRF9GT1JFSUdOX1RBWEVTLjk5Ny4wNi8wMy8yMDI2Li4uVVNELkgBAAAA3rYBAAIAAAADMjUyAQgAAAAFAAAAATEBAAAACy0xOTU4MjgxMDk2AwAAAAMxNjACAAAABDMwNTUEAAAAATAHAAAACDMvNi8yMDI2CAAAAAoxMi8zMS8yMDIyCQAAAAEwvTdU/5x83gg2JSEvonzeCD5DSVEuTllTRTpJQk0uSVFfREVGRVJSRURfRE9NRVNUSUNfVEFYRVMuOTk3LjA2LzAzLzIwMjYuLi5VU0QuSAEAAADetgEAAgAAAAUtMzEzMQEIAAAABQAAAAExAQAAAAstMTk1ODI4MTA5NgMAAAADMTYwAgAAAAQzMDU0BAAAAAEwBwAAAAgzLzYvMjAyNggAAAAKMTIvMzEvMjAyMgkAAAABML03VP+cfN4IhUESL6J83ggxQ0lRLk5ZU0U6SUJNLklRX0NVUlJfVEFYRVMuOTk3LjA2LzAzLzIwMjYuLi5VU0QuSAEAAADetgEAAgAAAAQyMjUxAQgAAAAFAAAAATEBAAAACy0xOTU4MjgxMDk2AwAAAAMxNjACAAAABTM1MzgzBAAAAAEwBwAAAAgzLzYvMjAyNggAAAAKMTIvMzEvMjAyMgkAAAABML03VP+cfN4IqeQbL6J83gg5Q0lRLk5ZU0U6SUJNLklRX0NVUlJfRk9SRUlHTl9UQVhFUy45OTcuMDYvMDMvMjAyNi4uLlVTRC5IAQAAAN62</t>
  </si>
  <si>
    <t>AQACAAAABDE2NzYBCAAAAAUAAAABMQEAAAALLTE5NTgyODEwOTYDAAAAAzE2MAIAAAAEMzAzMAQAAAABMAcAAAAIMy82LzIwMjYIAAAACjEyLzMxLzIwMjIJAAAAATC9N1T/nHzeCDYlIS+ifN4IPkNJUS5OWVNFOklCTS5JUV9FWENJU0VfVEFYRVNfSU5DTF9TQUxFUy45OTcuMDYvMDMvMjAyNi4uLlVTRC5IAQAAAN62AQADAAAAAAC9N1T/nHzeCBYoGi+ifN4IPkNJUS5OWVNFOklCTS5JUV9FWENJU0VfVEFYRVNfRVhDTF9TQUxFUy45OTcuMDYvMDMvMjAyNi4uLlVTRC5IAQAAAN62AQADAAAAAAC9N1T/nHzeCIk0EC+ifN4IOENJUS5OWVNFOklCTS5JUV9JTlZFU1RNRU5UX0lOQ09NRS45OTcuMDYvMDMvMjAyNi4uLlVTRC5IAQAAAN62AQADAAAAAAC9N1T/nHzeCI03Hi+ifN4INkNJUS5OWVNFOklCTS5JUV9JTlRFUkVTVF9JTkNPTUUuOTk3LjA2LzAzLzIwMjYuLi5VU0QuSAEAAADetgEAAgAAAAMxNjIBCAAAAAUAAAABMQEAAAALLTE5NTgyODEwOTYDAAAAAzE2MAIAAAADMjEwBAAAAAEwBwAAAAgzLzYvMjAyNggAAAAKMTIvMzEvMjAyMgkAAAABML03VP+cfN4I7MAaL6J83ghAQ0lRLk5ZU0U6SUJNLklRX0VBUk5JTkdfUEFSRU5UX0VYQ0xfRVhUUkEuOTk3LjA2LzAzLzIwMjYuLi5VU0QuSAEAAADetgEAAgAAAAQxNzgyAQgAAAAFAAAAATEBAAAACy0xOTU4MjgxMDk2AwAAAAMxNjACAAAABTQxNTk2</t>
  </si>
  <si>
    <t>BAAAAAEwBwAAAAgzLzYvMjAyNggAAAAKMTIvMzEvMjAyMgkAAAABML03VP+cfN4IbpMXL6J83ghJQ0lRLk5ZU0U6SUJNLklRX1BST1ZfQkFEX0RFQlRTX1BBVElFTlRfU0VSVklDRV9SRVYuOTk3LjA2LzAzLzIwMjYuLi5VU0QuSAEAAADetgEAAwAAAAAAvTdU/5x83gg+Ig4vonzeCDlDSVEuTllTRTpJQk0uSVFfQVNfUkVQT1JURURfRUJJVERBLjk5Ny4wNi8wMy8yMDI2Li4uVVNELkgBAAAA3rYBAAMAAAAAAL03VP+cfN4Im6AiL6J83gg8Q0lRLk5ZU0U6SUJNLklRX1RPVEFMX1JFVl9BU19SRVBPUlRFRC45OTcuMDYvMDMvMjAyNi4uLlVTRC5IAQAAAN62AQACAAAABTYwNTMwAQgAAAAFAAAAATEBAAAACy0xOTU4MjgxMDk2AwAAAAMxNjACAAAAAzMzOQQAAAABMAcAAAAIMy82LzIwMjYIAAAACjEyLzMxLzIwMjIJAAAAATC9N1T/nHzeCOuNJS+ifN4IOENJUS5OWVNFOklCTS5JUV9GRUVTX09USEVSX0lOQ09NRS45OTcuMDYvMDMvMjAyNi4uLlVTRC5IAQAAAN62AQADAAAAAAC9N1T/nHzeCDPcIS+ifN4IM0NJUS5OWVNFOklCTS5JUV9FQklUREFfQ0FQRVguOTk3LjA2LzAzLzIwMjYuLi5VU0QuSAEAAADetgEAAgAAAAQ5NDI5AQgAAAAFAAAAATEBAAAACy0xOTU4MjgxMDk2AwAAAAMxNjACAAAABTM1Mzc5BAAAAAEwBwAAAAgzLzYvMjAyNggAAAAKMTIvMzEvMjAyMgkAAAABML03VP+cfN4Iku4mL6J8</t>
  </si>
  <si>
    <t>3gg3Q0lRLk5ZU0U6SUJNLklRX0VCSVREQVJfRVhDTF9TQkMuOTk3LjA2LzAzLzIwMjYuLi5VU0QuSAEAAADetgEAAgAAAAUxMzAxMAEIAAAABQAAAAExAQAAAAstMTk1ODI4MTA5NgMAAAADMTYwAgAAAAUyNDEzNwQAAAABMAcAAAAIMy82LzIwMjYIAAAACjEyLzMxLzIwMjIJAAAAATC9N1T/nHzeCAqtHi+ifN4IPkNJUS5OWVNFOklCTS5JUV9FQklUREFSX0VRX0lOQ19FWENMX1NCQy45OTcuMDYvMDMvMjAyNi4uLlVTRC5IAQAAAN62AQACAAAABTEzMDEwAQgAAAAFAAAAATEBAAAACy0xOTU4MjgxMDk2AwAAAAMxNjACAAAABTI0MTMzBAAAAAEwBwAAAAgzLzYvMjAyNggAAAAKMTIvMzEvMjAyMgkAAAABML03VP+cfN4IycESL6J83gguQ0lRLk5ZU0U6SUJNLklRX0VCSVREQVIuOTk3LjA2LzAzLzIwMjYuLi5VU0QuSAEAAADetgEAAgAAAAUxMjAyMgEIAAAABQAAAAExAQAAAAstMTk1ODI4MTA5NgMAAAADMTYwAgAAAAUyMTY3NAQAAAABMAcAAAAIMy82LzIwMjYIAAAACjEyLzMxLzIwMjIJAAAAATC9N1T/nHzeCAqtHi+ifN4INUNJUS5OWVNFOklCTS5JUV9FQklUQV9FWENMX1NCQy45OTcuMDYvMDMvMjAyNi4uLlVTRC5IAQAAAN62AQACAAAABTEwMjU2AQgAAAAFAAAAATEBAAAACy0xOTU4MjgxMDk2AwAAAAMxNjACAAAABTI0MTM2BAAAAAEwBwAAAAgzLzYvMjAyNggAAAAKMTIvMzEvMjAyMgkAAAAB</t>
  </si>
  <si>
    <t>ML03VP+cfN4IRQMKL6J83gg8Q0lRLk5ZU0U6SUJNLklRX0VCSVRBX0VRX0lOQ19FWENMX1NCQy45OTcuMDYvMDMvMjAyNi4uLlVTRC5IAQAAAN62AQACAAAABTEwMjU2AQgAAAAFAAAAATEBAAAACy0xOTU4MjgxMDk2AwAAAAMxNjACAAAABTI0MTMyBAAAAAEwBwAAAAgzLzYvMjAyNggAAAAKMTIvMzEvMjAyMgkAAAABML03VP+cfN4IjTceL6J83ggzQ0lRLk5ZU0U6SUJNLklRX0VCSVRBX0VRX0lOQy45OTcuMDYvMDMvMjAyNi4uLlVTRC5IAQAAAN62AQACAAAABDkyNjgBCAAAAAUAAAABMQEAAAALLTE5NTgyODEwOTYDAAAAAzE2MAIAAAAFMjE2NzYEAAAAATAHAAAACDMvNi8yMDI2CAAAAAoxMi8zMS8yMDIyCQAAAAEwvTdU/5x83giJgxIvonzeCCxDSVEuTllTRTpJQk0uSVFfRUJJVEEuOTk3LjA2LzAzLzIwMjYuLi5VU0QuSAEAAADetgEAAgAAAAQ5MjY4AQgAAAAFAAAAATEBAAAACy0xOTU4MjgxMDk2AwAAAAMxNjACAAAABjEwMDY4OQQAAAABMAcAAAAIMy82LzIwMjYIAAAACjEyLzMxLzIwMjIJAAAAATC9N1T/nHzeCCzSJC+ifN4INENJUS5OWVNFOklCTS5JUV9FQklUX0VYQ0xfU0JDLjk5Ny4wNi8wMy8yMDI2Li4uVVNELkgBAAAA3rYBAAIAAAAEODUwOQEIAAAABQAAAAExAQAAAAstMTk1ODI4MTA5NgMAAAADMTYwAgAAAAUyNDEzNAQAAAABMAcAAAAIMy82LzIwMjYIAAAACjEyLzMxLzIwMjIJ</t>
  </si>
  <si>
    <t>AAAAATC9N1T/nHzeCEQXJi+ifN4IMkNJUS5OWVNFOklCTS5JUV9FQklUX0VRX0lOQy45OTcuMDYvMDMvMjAyNi4uLlVTRC5IAQAAAN62AQACAAAABDc1MjEBCAAAAAUAAAABMQEAAAALLTE5NTgyODEwOTYDAAAAAzE2MAIAAAAFMjE2NzUEAAAAATAHAAAACDMvNi8yMDI2CAAAAAoxMi8zMS8yMDIyCQAAAAEwvTdU/5x83gjhlSMvonzeCCtDSVEuTllTRTpJQk0uSVFfRUJJVC45OTcuMDYvMDMvMjAyNi4uLlVTRC5IAQAAAN62AQACAAAABDc1MjEBCAAAAAUAAAABMQEAAAALLTE5NTgyODEwOTYDAAAAAzE2MAIAAAADNDAwBAAAAAEwBwAAAAgzLzYvMjAyNggAAAAKMTIvMzEvMjAyMgkAAAABML03VP+cfN4ImlsQL6J83ghIQ0lRLk5ZU0U6SUJNLklRX0VCSVREQV9FUV9JTkNfRVhDTF9PUEVSX0xFQVNFX0FESi45OTcuMDYvMDMvMjAyNi4uLlVTRC5IAQAAAN62AQACAAAABTEwNzc1AQgAAAAFAAAAATEBAAAACy0xOTU4MjgxMDk2AwAAAAMxNjACAAAABTQ4OTg3BAAAAAEwBwAAAAgzLzYvMjAyNggAAAAKMTIvMzEvMjAyMgkAAAABML03VP+cfN4Ia5UdL6J83gg+Q0lRLk5ZU0U6SUJNLklRX0xFQVNFX0FESlVTVE1FTlRfRUJJVERBLjk5Ny4wNi8wMy8yMDI2Li4uVVNELkgBAAAA3rYBAAIAAAAEMTI0NwC9N1T/nHzeCGw1JC+ifN4INkNJUS5OWVNFOklCTS5JUV9FQklUREFfRVhDTF9TQkMuOTk3LjA2LzAz</t>
  </si>
  <si>
    <t>LzIwMjYuLi5VU0QuSAEAAADetgEAAgAAAAUxMTc2MwEIAAAABQAAAAExAQAAAAstMTk1ODI4MTA5NgMAAAADMTYwAgAAAAUyNDEzNQQAAAABMAcAAAAIMy82LzIwMjYIAAAACjEyLzMxLzIwMjIJAAAAATC9N1T/nHzeCH26Fy+ifN4IPUNJUS5OWVNFOklCTS5JUV9FQklUREFfRVFfSU5DX0VYQ0xfU0JDLjk5Ny4wNi8wMy8yMDI2Li4uVVNELkgBAAAA3rYBAAIAAAAFMTE3NjMBCAAAAAUAAAABMQEAAAALLTE5NTgyODEwOTYDAAAAAzE2MAIAAAAFMjQxMzEEAAAAATAHAAAACDMvNi8yMDI2CAAAAAoxMi8zMS8yMDIyCQAAAAEwvTdU/5x83ghSSQ4vonzeCDRDSVEuTllTRTpJQk0uSVFfRUJJVERBX0VRX0lOQy45OTcuMDYvMDMvMjAyNi4uLlVTRC5IAQAAAN62AQACAAAABTEyMDIyAQgAAAAFAAAAATEBAAAACy0xOTU4MjgxMDk2AwAAAAMxNjACAAAABTIxNjc3BAAAAAEwBwAAAAgzLzYvMjAyNggAAAAKMTIvMzEvMjAyMgkAAAABML03VP+cfN4IOtUaL6J83ggtQ0lRLk5ZU0U6SUJNLklRX0VCSVREQS45OTcuMDYvMDMvMjAyNi4uLlVTRC5IAQAAAN62AQACAAAABTEwNzc1AQgAAAAFAAAAATEBAAAACy0xOTU4MjgxMDk2AwAAAAMxNjACAAAABDQwNTEEAAAAATAHAAAACDMvNi8yMDI2CAAAAAoxMi8zMS8yMDIyCQAAAAEwvTdU/5x83ghSvx8vonzeCDhDSVEuTllTRTpJQk0uSVFfU1BFQ0lBTF9ESVZfU0hB</t>
  </si>
  <si>
    <t>UkUuOTk3LjA2LzAzLzIwMjYuLi5VU0QuSAEAAADetgEAAwAAAAAAvTdU/5x83ginmBkvonzeCD9DSVEuTllTRTpJQk0uSVFfRElTVFJJQlVUQUJMRV9DQVNIX1NIQVJFLjk5Ny4wNi8wMy8yMDI2Li4uVVNELkgBAAAA3rYBAAMAAAAAAL03VP+cfN4IUr8fL6J83ggvQ0lRLk5ZU0U6SUJNLklRX0RSX1JBVElPX1BSSU1BUlkuOTk3LjA2LzAzLzIwMjYBAAAA3rYBAAIAAAABMQA3FMpPnXzeCKnkGy+ifN4IMENJUS5OWVNFOklCTS5JUV9ESVZfU0hBUkUuOTk3LjA2LzAzLzIwMjYuLi5VU0QuSAEAAADetgEAAgAAAAQ2LjU5AQgAAAAFAAAAATEBAAAACy0xOTU4MjgxMDk2AwAAAAMxNjACAAAABDMwNTgEAAAAATAHAAAACDMvNi8yMDI2CAAAAAoxMi8zMS8yMDIyCQAAAAEwvTdU/5x83giaWxAvonzeCEtDSVEuTllTRTpJQk0uSVFfRElTVFJJQlVUQUJMRV9DQVNIX1BFUl9TSEFSRV9ESUxVVEVELjk5Ny4wNi8wMy8yMDI2Li4uVVNELkgBAAAA3rYBAAMAAAAAAL03VP+cfN4IcTYfL6J83gg1Q0lRLk5ZU0U6SUJNLklRX0RJTFVUX0VQU19OT1JNLjk5Ny4wNi8wMy8yMDI2Li4uVVNELkgBAAAA3rYBAAIAAAAINC44NDM2OTEBCAAAAAUAAAABMQEAAAALLTE5NTgyODEwOTYDAAAAAzE2MAIAAAAENDM4MAQAAAABMAcAAAAIMy82LzIwMjYIAAAACjEyLzMxLzIwMjIJAAAAATC9N1T/nHzeCDYgHS+ifN4IL0NJUS5O</t>
  </si>
  <si>
    <t>WVNFOklCTS5JUV9FUFNfTk9STS45OTcuMDYvMDMvMjAyNi4uLlVTRC5IAQAAAN62AQACAAAACDQuODk1MjMxAQgAAAAFAAAAATEBAAAACy0xOTU4MjgxMDk2AwAAAAMxNjACAAAABDQzNzkEAAAAATAHAAAACDMvNi8yMDI2CAAAAAoxMi8zMS8yMDIyCQAAAAEwvTdU/5x83ghSSQ4vonzeCCtDSVEuTllTRTpJQk0uSVFfRElMVVRfV0VJR0hULjk5Ny4wNi8wMy8yMDI2AQAAAN62AQACAAAACjkxMi4yNjkwNjIANxTKT5183gg61RovonzeCDVDSVEuTllTRTpJQk0uSVFfRElMVVRfRVBTX0VYQ0wuOTk3LjA2LzAzLzIwMjYuLi5VU0QuSAEAAADetgEAAgAAAAQxLjk1AQgAAAAFAAAAATEBAAAACy0xOTU4MjgxMDk2AwAAAAMxNjACAAAAAzE0MgQAAAABMAcAAAAIMy82LzIwMjYIAAAACjEyLzMxLzIwMjIJAAAAATC9N1T/nHzeCIPCIC+ifN4IK0NJUS5OWVNFOklCTS5JUV9CQVNJQ19XRUlHSFQuOTk3LjA2LzAzLzIwMjYBAAAA3rYBAAIAAAAJOTAyLjY2NDE5ADcUyk+dfN4IteYfL6J83gg1Q0lRLk5ZU0U6SUJNLklRX0JBU0lDX0VQU19FWENMLjk5Ny4wNi8wMy8yMDI2Li4uVVNELkgBAAAA3rYBAAIAAAAIMS45NzQxNTYBCAAAAAUAAAABMQEAAAALLTE5NTgyODEwOTYDAAAAAzE2MAIAAAAEMzA2NAQAAAABMAcAAAAIMy82LzIwMjYIAAAACjEyLzMxLzIwMjIJAAAAATC9N1T/nHzeCCKgJi+ifN4INUNJUS5O</t>
  </si>
  <si>
    <t>WVNFOklCTS5JUV9CQVNJQ19FUFNfSU5DTC45OTcuMDYvMDMvMjAyNi4uLlVTRC5IAQAAAN62AQACAAAACDEuODE1NzM2AQgAAAAFAAAAATEBAAAACy0xOTU4MjgxMDk2AwAAAAMxNjACAAAAATkEAAAAATAHAAAACDMvNi8yMDI2CAAAAAoxMi8zMS8yMDIyCQAAAAEwvTdU/5x83gg2IB0vonzeCDRDSVEuTllTRTpJQk0uSVFfTklfQVZBSUxfRVhDTC45OTcuMDYvMDMvMjAyNi4uLlVTRC5IAQAAAN62AQACAAAABDE3ODIBCAAAAAUAAAABMQEAAAALLTE5NTgyODEwOTYDAAAAAzE2MAIAAAADMzc5BAAAAAEwBwAAAAgzLzYvMjAyNggAAAAKMTIvMzEvMjAyMgkAAAABML03VP+cfN4IM9whL6J83gg1Q0lRLk5ZU0U6SUJNLklRX1BSRUZfRElWX09USEVSLjk5Ny4wNi8wMy8yMDI2Li4uVVNELkgBAAAA3rYBAAMAAAAAAL03VP+cfN4Ia5UdL6J83ggpQ0lRLk5ZU0U6SUJNLklRX05JLjk5Ny4wNi8wMy8yMDI2Li4uVVNELkgBAAAA3rYBAAIAAAAEMTYzOQEIAAAABQAAAAExAQAAAAstMTk1ODI4MTA5NgMAAAADMTYwAgAAAAIxNQQAAAABMAcAAAAIMy82LzIwMjYIAAAACjEyLzMxLzIwMjIJAAAAATC9N1T/nHzeCEBAJS+ifN4IO0NJUS5OWVNFOklCTS5JUV9NSU5PUklUWV9JTlRFUkVTVF9JUy45OTcuMDYvMDMvMjAyNi4uLlVTRC5IAQAAAN62AQADAAAAAAC9N1T/nHzeCF50IC+ifN4IMUNJUS5OWVNFOklCTS5J</t>
  </si>
  <si>
    <t>UV9OSV9DT01QQU5ZLjk5Ny4wNi8wMy8yMDI2Li4uVVNELkgBAAAA3rYBAAIAAAAEMTYzOQEIAAAABQAAAAExAQAAAAstMTk1ODI4MTA5NgMAAAADMTYwAgAAAAU0MTU3MQQAAAABMAcAAAAIMy82LzIwMjYIAAAACjEyLzMxLzIwMjIJAAAAATC9N1T/nHzeCH1GES+ifN4IKUNJUS5OWVNFOklCTS5JUV9ETy45OTcuMDYvMDMvMjAyNi4uLlVTRC5IAQAAAN62AQACAAAABC0xNDMBCAAAAAUAAAABMQEAAAALLTE5NTgyODEwOTYDAAAAAzE2MAIAAAACNDAEAAAAATAHAAAACDMvNi8yMDI2CAAAAAoxMi8zMS8yMDIyCQAAAAEwvTdU/5x83ggfzSIvonzeCDFDSVEuTllTRTpJQk0uSVFfRUFSTklOR19DTy45OTcuMDYvMDMvMjAyNi4uLlVTRC5IAQAAAN62AQACAAAABDE3ODIBCAAAAAUAAAABMQEAAAALLTE5NTgyODEwOTYDAAAAAzE2MAIAAAABNwQAAAABMAcAAAAIMy82LzIwMjYIAAAACjEyLzMxLzIwMjIJAAAAATC9N1T/nHzeCI89Gi+ifN4ILkNJUS5OWVNFOklCTS5JUV9JTkNfVEFYLjk5Ny4wNi8wMy8yMDI2Li4uVVNELkgBAAAA3rYBAAIAAAAELTYyNgEIAAAABQAAAAExAQAAAAstMTk1ODI4MTA5NgMAAAADMTYwAgAAAAI3NQQAAAABMAcAAAAIMy82LzIwMjYIAAAACjEyLzMxLzIwMjIJAAAAATC9N1T/nHzeCIbjHS+ifN4IKkNJUS5OWVNFOklCTS5JUV9FQlQuOTk3LjA2LzAzLzIwMjYuLi5VU0QuSAEA</t>
  </si>
  <si>
    <t>AADetgEAAgAAAAQxMTU2AQgAAAAFAAAAATEBAAAACy0xOTU4MjgxMDk2AwAAAAMxNjACAAAAAzEzOQQAAAABMAcAAAAIMy82LzIwMjYIAAAACjEyLzMxLzIwMjIJAAAAATC9N1T/nHzeCByqEC+ifN4IOkNJUS5OWVNFOklCTS5JUV9PVEhFUl9VTlVTVUFMX1NVUFBMLjk5Ny4wNi8wMy8yMDI2Li4uVVNELkgBAAAA3rYBAAIAAAAFLTU4OTQBCAAAAAUAAAABMQEAAAALLTE5NTgyODEwOTYDAAAAAzE2MAIAAAACODcEAAAAATAHAAAACDMvNi8yMDI2CAAAAAoxMi8zMS8yMDIyCQAAAAEwvTdU/5x83ghh6iAvonzeCDNDSVEuTllTRTpJQk0uSVFfTEVHQUxfU0VUVExFLjk5Ny4wNi8wMy8yMDI2Li4uVVNELkgBAAAA3rYBAAMAAAAAAL03VP+cfN4IG7UlL6J83ggxQ0lRLk5ZU0U6SUJNLklRX0lOU19TRVRUTEUuOTk3LjA2LzAzLzIwMjYuLi5VU0QuSAEAAADetgEAAwAAAAAAvTdU/5x83ggt1B4vonzeCCtDSVEuTllTRTpJQk0uSVFfSVBSRC45OTcuMDYvMDMvMjAyNi4uLlVTRC5IAQAAAN62AQADAAAAAAC9N1T/nHzeCK1cJC+ifN4INkNJUS5OWVNFOklCTS5JUV9BU1NFVF9XUklURURPV04uOTk3LjA2LzAzLzIwMjYuLi5VU0QuSAEAAADetgEAAwAAAAAAvTdU/5x83gh0lhAvonzeCDJDSVEuTllTRTpJQk0uSVFfR0FJTl9BU1NFVFMuOTk3LjA2LzAzLzIwMjYuLi5VU0QuSAEAAADetgEAAgAAAAMyNTgBCAAA</t>
  </si>
  <si>
    <t>AAUAAAABMQEAAAALLTE5NTgyODEwOTYDAAAAAzE2MAIAAAACNTYEAAAAATAHAAAACDMvNi8yMDI2CAAAAAoxMi8zMS8yMDIyCQAAAAEwvTdU/5x83ggfzSIvonzeCDJDSVEuTllTRTpJQk0uSVFfR0FJTl9JTlZFU1QuOTk3LjA2LzAzLzIwMjYuLi5VU0QuSAEAAADetgEAAgAAAAQtMjc4AQgAAAAFAAAAATEBAAAACy0xOTU4MjgxMDk2AwAAAAMxNjACAAAAAjYyBAAAAAEwBwAAAAgzLzYvMjAyNggAAAAKMTIvMzEvMjAyMgkAAAABML03VP+cfN4I6nscL6J83gg0Q0lRLk5ZU0U6SUJNLklRX0lNUEFJUk1FTlRfR1cuOTk3LjA2LzAzLzIwMjYuLi5VU0QuSAEAAADetgEAAwAAAAAAvTdU/5x83ghrlR0vonzeCC1DSVEuTllTRTpJQk0uSVFfTUVSR0VSLjk5Ny4wNi8wMy8yMDI2Li4uVVNELkgBAAAA3rYBAAMAAAAAAL03VP+cfN4Id70jL6J83ggyQ0lRLk5ZU0U6SUJNLklRX1JFU1RSVUNUVVJFLjk5Ny4wNi8wMy8yMDI2Li4uVVNELkgBAAAA3rYBAAMAAAAAAL03VP+cfN4IVXAOL6J83ggvQ0lRLk5ZU0U6SUJNLklRX0VCVF9FWENMLjk5Ny4wNi8wMy8yMDI2Li4uVVNELkgBAAAA3rYBAAIAAAAENzA3MAEIAAAABQAAAAExAQAAAAstMTk1ODI4MTA5NgMAAAADMTYwAgAAAAE0BAAAAAEwBwAAAAgzLzYvMjAyNggAAAAKMTIvMzEvMjAyMgkAAAABML03VP+cfN4IjscmL6J83gg/Q0lRLk5ZU0U6SUJNLklRX09U</t>
  </si>
  <si>
    <t>SEVSX05PTl9PUEVSX0VYUF9TVVBQTC45OTcuMDYvMDMvMjAyNi4uLlVTRC5IAQAAAN62AQACAAAAAzEwMwEIAAAABQAAAAExAQAAAAstMTk1ODI4MTA5NgMAAAADMTYwAgAAAAI4NQQAAAABMAcAAAAIMy82LzIwMjYIAAAACjEyLzMxLzIwMjIJAAAAATC9N1T/nHzeCGvpGi+ifN4IMUNJUS5OWVNFOklCTS5JUV9JTkNfRVFVSVRZLjk5Ny4wNi8wMy8yMDI2Li4uVVNELkgBAAAA3rYBAAMAAAAAAL03VP+cfN4IRVIaL6J83gg3Q0lRLk5ZU0U6SUJNLklRX05FVF9JTlRFUkVTVF9FWFAuOTk3LjA2LzAzLzIwMjYuLi5VU0QuSAEAAADetgEAAgAAAAUtMTA1NAEIAAAABQAAAAExAQAAAAstMTk1ODI4MTA5NgMAAAADMTYwAgAAAAMzNjgEAAAAATAHAAAACDMvNi8yMDI2CAAAAAoxMi8zMS8yMDIyCQAAAAEwvTdU/5x83gihLyMvonzeCDpDSVEuTllTRTpJQk0uSVFfSU5URVJFU1RfSU5WRVNUX0lOQy45OTcuMDYvMDMvMjAyNi4uLlVTRC5IAQAAAN62AQACAAAAAzE2MgEIAAAABQAAAAExAQAAAAstMTk1ODI4MTA5NgMAAAADMTYwAgAAAAI2NQQAAAABMAcAAAAIMy82LzIwMjYIAAAACjEyLzMxLzIwMjIJAAAAATC9N1T/nHzeCFKqHC+ifN4IM0NJUS5OWVNFOklCTS5JUV9JTlRFUkVTVF9FWFAuOTk3LjA2LzAzLzIwMjYuLi5VU0QuSAEAAADetgEAAgAAAAUtMTIxNgEIAAAABQAAAAExAQAAAAstMTk1ODI4MTA5</t>
  </si>
  <si>
    <t>NgMAAAADMTYwAgAAAAI4MgQAAAABMAcAAAAIMy82LzIwMjYIAAAACjEyLzMxLzIwMjIJAAAAATC9N1T/nHzeCNrVEi+ifN4IL0NJUS5OWVNFOklCTS5JUV9PUEVSX0lOQy45OTcuMDYvMDMvMjAyNi4uLlVTRC5IAQAAAN62AQACAAAABDc1MjEBCAAAAAUAAAABMQEAAAALLTE5NTgyODEwOTYDAAAAAzE2MAIAAAACMjEEAAAAATAHAAAACDMvNi8yMDI2CAAAAAoxMi8zMS8yMDIyCQAAAAEwvTdU/5x83giuViMvonzeCDdDSVEuTllTRTpJQk0uSVFfVE9UQUxfT1RIRVJfT1BFUi45OTcuMDYvMDMvMjAyNi4uLlVTRC5IAQAAAN62AQACAAAABTI1MTY3AQgAAAAFAAAAATEBAAAACy0xOTU4MjgxMDk2AwAAAAMxNjACAAAAAzM4MAQAAAABMAcAAAAIMy82LzIwMjYIAAAACjEyLzMxLzIwMjIJAAAAATC9N1T/nHzeCIKbIC+ifN4IMUNJUS5OWVNFOklCTS5JUV9PVEhFUl9PUEVSLjk5Ny4wNi8wMy8yMDI2Li4uVVNELkgBAAAA3rYBAAIAAAAELTY2MwEIAAAABQAAAAExAQAAAAstMTk1ODI4MTA5NgMAAAADMTYwAgAAAAMyNjAEAAAAATAHAAAACDMvNi8yMDI2CAAAAAoxMi8zMS8yMDIyCQAAAAEwvTdU/5x83gjkgyQvonzeCDFDSVEuTllTRTpJQk0uSVFfSU1QQUlSX09JTC45OTcuMDYvMDMvMjAyNi4uLlVTRC5IAQAAAN62AQADAAAAAAC9N1T/nHzeCLXmHy+ifN4INUNJUS5OWVNFOklCTS5JUV9HV19JTlRBTl9B</t>
  </si>
  <si>
    <t>TU9SVC45OTcuMDYvMDMvMjAyNi4uLlVTRC5IAQAAAN62AQADAAAAAAC9N1T/nHzeCGfREC+ifN4IL0NJUS5OWVNFOklCTS5JUV9EQV9TVVBQTC45OTcuMDYvMDMvMjAyNi4uLlVTRC5IAQAAAN62AQADAAAAAAC9N1T/nHzeCC3UHi+ifN4ILUNJUS5OWVNFOklCTS5JUV9SRF9FWFAuOTk3LjA2LzAzLzIwMjYuLi5VU0QuSAEAAADetgEAAgAAAAQ2NTY3AQgAAAAFAAAAATEBAAAACy0xOTU4MjgxMDk2AwAAAAMxNjACAAAAAzEwMAQAAAABMAcAAAAIMy82LzIwMjYIAAAACjEyLzMxLzIwMjIJAAAAATC9N1T/nHzeCK1cJC+ifN4INENJUS5OWVNFOklCTS5JUV9QUkVfT1BFTl9DT1NULjk5Ny4wNi8wMy8yMDI2Li4uVVNELkgBAAAA3rYBAAMAAAAAAL03VP+cfN4IRkcdL6J83ggyQ0lRLk5ZU0U6SUJNLklRX1NUT0NLX0JBU0VELjk5Ny4wNi8wMy8yMDI2Li4uVVNELkgBAAAA3rYBAAMAAAAAAL03VP+cfN4Id70jL6J83gg1Q0lRLk5ZU0U6SUJNLklRX1BST1ZfQkFEX0RFQlRTLjk5Ny4wNi8wMy8yMDI2Li4uVVNELkgBAAAA3rYBAAMAAAAAAL03VP+cfN4IHKoQL6J83gg0Q0lRLk5ZU0U6SUJNLklRX0VYUExPUkVfRFJJTEwuOTk3LjA2LzAzLzIwMjYuLi5VU0QuSAEAAADetgEAAwAAAAAAvTdU/5x83gjw4CIvonzeCDBDSVEuTllTRTpJQk0uSVFfU0dBX1NVUFBMLjk5Ny4wNi8wMy8yMDI2Li4uVVNELkgBAAAA</t>
  </si>
  <si>
    <t>3rYBAAIAAAAFMTkyNjMBCAAAAAUAAAABMQEAAAALLTE5NTgyODEwOTYDAAAAAzE2MAIAAAADMTAyBAAAAAEwBwAAAAgzLzYvMjAyNggAAAAKMTIvMzEvMjAyMgkAAAABML03VP+cfN4IYl0fL6J83ggpQ0lRLk5ZU0U6SUJNLklRX0dQLjk5Ny4wNi8wMy8yMDI2Li4uVVNELkgBAAAA3rYBAAIAAAAFMzI2ODgBCAAAAAUAAAABMQEAAAALLTE5NTgyODEwOTYDAAAAAzE2MAIAAAACMTAEAAAAATAHAAAACDMvNi8yMDI2CAAAAAoxMi8zMS8yMDIyCQAAAAEwvTdU/5x83gg3/B0vonzeCDZDSVEuTllTRTpJQk0uSVFfRklOX0RJVl9JTlRfRVhQLjk5Ny4wNi8wMy8yMDI2Li4uVVNELkgBAAAA3rYBAAMAAAAAAL03VP+cfN4IjTceL6J83ggyQ0lRLk5ZU0U6SUJNLklRX0lOU19ESVZfRVhQLjk5Ny4wNi8wMy8yMDI2Li4uVVNELkgBAAAA3rYBAAMAAAAAAL03VP+cfN4IYpcOL6J83ggyQ0lRLk5ZU0U6SUJNLklRX0ZJTl9ESVZfRVhQLjk5Ny4wNi8wMy8yMDI2Li4uVVNELkgBAAAA3rYBAAIAAAADNDA2AQgAAAAFAAAAATEBAAAACy0xOTU4MjgxMDk2AwAAAAMxNjACAAAAAjUxBAAAAAEwBwAAAAgzLzYvMjAyNggAAAAKMTIvMzEvMjAyMgkAAAABML03VP+cfN4IYsAYL6J83ggrQ0lRLk5ZU0U6SUJNLklRX0NPR1MuOTk3LjA2LzAzLzIwMjYuLi5VU0QuSAEAAADetgEAAgAAAAUyNzQzNgEIAAAABQAAAAExAQAAAAst</t>
  </si>
  <si>
    <t>MTk1ODI4MTA5NgMAAAADMTYwAgAAAAIzNAQAAAABMAcAAAAIMy82LzIwMjYIAAAACjEyLzMxLzIwMjIJAAAAATC9N1T/nHzeCPAOIC+ifN4INkNJUS5OWVNFOklCTS5JUV9PVEhFUl9SRVZfU1VQUEwuOTk3LjA2LzAzLzIwMjYuLi5VU0QuSAEAAADetgEAAwAAAAAAvTdU/5x83ggYDx8vonzeCDJDSVEuTllTRTpJQk0uSVFfSU5UX0lOVl9JTkMuOTk3LjA2LzAzLzIwMjYuLi5VU0QuSAEAAADetgEAAwAAAAAAvTdU/5x83ggzFyIvonzeCDZDSVEuTllTRTpJQk0uSVFfR0FJTl9JTlZFU1RfUkVWLjk5Ny4wNi8wMy8yMDI2Li4uVVNELkgBAAAA3rYBAAMAAAAAAL03VP+cfN4ILfseL6J83gg2Q0lRLk5ZU0U6SUJNLklRX0dBSU5fQVNTRVRTX1JFVi45OTcuMDYvMDMvMjAyNi4uLlVTRC5IAQAAAN62AQADAAAAAAC9N1T/nHzeCERIDy+ifN4IMkNJUS5OWVNFOklCTS5JUV9JTlNfRElWX1JFVi45OTcuMDYvMDMvMjAyNi4uLlVTRC5IAQAAAN62AQADAAAAAAC9N1T/nHzeCD5uHS+ifN4IMkNJUS5OWVNFOklCTS5JUV9GSU5fRElWX1JFVi45OTcuMDYvMDMvMjAyNi4uLlVTRC5IAQAAAN62AQACAAAAAzY1MQEIAAAABQAAAAExAQAAAAstMTk1ODI4MTA5NgMAAAADMTYwAgAAAAI1MgQAAAABMAcAAAAIMy82LzIwMjYIAAAACjEyLzMxLzIwMjIJAAAAATC9N1T/nHzeCKEvIy+ifN4IKkNJUS5OWVNFOklCTS5JUV9S</t>
  </si>
  <si>
    <t>RVYuOTk3LjA2LzAzLzIwMjYuLi5VU0QuSAEAAADetgEAAgAAAAU1OTg3OQEIAAAABQAAAAExAQAAAAstMTk1ODI4MTA5NgMAAAADMTYwAgAAAAMxMTIEAAAAATAHAAAACDMvNi8yMDI2CAAAAAoxMi8zMS8yMDIyCQAAAAEwvTdU/5x83gjyCxwvonzeCDtDSVEuTllTRTpJQk0uSVFfTkVHQVRJVkVfR1dfQU1PUlRfQ0YuOTk2LjA2LzAzLzIwMjYuLi5VU0QuSAEAAADetgEAAwAAAAAAEF9U/5x83giUsxMvonzeCClDSVEuTllTRTpJQk0uSVFfRlguOTk2LjA2LzAzLzIwMjYuLi5VU0QuSAEAAADetgEAAgAAAAQtMTg1AQgAAAAFAAAAATEBAAAACy0yMDA4NjQ3MTk4AwAAAAMxNjACAAAABDIxNDQEAAAAATAHAAAACDMvNi8yMDI2CAAAAAoxMi8zMS8yMDIxCQAAAAEwEF9U/5x83ghiwBgvonzeCD5DSVEuTllTRTpJQk0uSVFfT1RIRVJfRklOQU5DRV9BQ1RfU1VQUEwuOTk2LjA2LzAzLzIwMjYuLi5VU0QuSAEAAADetgEAAgAAAAM5NDkBCAAAAAUAAAABMQEAAAALLTIwMDg2NDcxOTgDAAAAAzE2MAIAAAAEMjA1MAQAAAABMAcAAAAIMy82LzIwMjYIAAAACjEyLzMxLzIwMjEJAAAAATAQX1T/nHzeCCfSHC+ifN4IMUNJUS5OWVNFOklCTS5JUV9DT01NT05fUkVQLjk5Ni4wNi8wMy8yMDI2Li4uVVNELkgBAAAA3rYBAAIAAAAELTMxOQEIAAAABQAAAAExAQAAAAstMjAwODY0NzE5OAMAAAADMTYwAgAAAAQyMTY0</t>
  </si>
  <si>
    <t>BAAAAAEwBwAAAAgzLzYvMjAyNggAAAAKMTIvMzEvMjAyMQkAAAABMBBfVP+cfN4Ikj4iL6J83gg1Q0lRLk5ZU0U6SUJNLklRX0xUX0RFQlRfUkVQQUlELjk5Ni4wNi8wMy8yMDI2Li4uVVNELkgBAAAA3rYBAAIAAAAFLTg1OTcBCAAAAAUAAAABMQEAAAALLTIwMDg2NDcxOTgDAAAAAzE2MAIAAAAEMjAzNgQAAAABMAcAAAAIMy82LzIwMjYIAAAACjEyLzMxLzIwMjEJAAAAATAQX1T/nHzeCL0TEy+ifN4IOENJUS5OWVNFOklCTS5JUV9UT1RBTF9ERUJUX0lTU1VFRC45OTYuMDYvMDMvMjAyNi4uLlVTRC5IAQAAAN62AQACAAAAAzUyMgEIAAAABQAAAAExAQAAAAstMjAwODY0NzE5OAMAAAADMTYwAgAAAAQyMTYxBAAAAAEwBwAAAAgzLzYvMjAyNggAAAAKMTIvMzEvMjAyMQkAAAABMBBfVP+cfN4Iz84UL6J83gg2Q0lRLk5ZU0U6SUJNLklRX0NBU0hfQUNRVUlSRV9DRi45OTYuMDYvMDMvMjAyNi4uLlVTRC5IAQAAAN62AQACAAAABS0zMjkzAQgAAAAFAAAAATEBAAAACy0yMDA4NjQ3MTk4AwAAAAMxNjACAAAABDIwNTcEAAAAATAHAAAACDMvNi8yMDI2CAAAAAoxMi8zMS8yMDIxCQAAAAEwEF9U/5x83ghkChcvonzeCDRDSVEuTllTRTpJQk0uSVFfSU5DX0VRVUlUWV9DRi45OTYuMDYvMDMvMjAyNi4uLlVTRC5IAQAAAN62AQADAAAAAAAQX1T/nHzeCHe9Iy+ifN4IOUNJUS5OWVNFOklCTS5JUV9BU1NFVF9X</t>
  </si>
  <si>
    <t>UklURURPV05fQ0YuOTk2LjA2LzAzLzIwMjYuLi5VU0QuSAEAAADetgEAAwAAAAAAEF9U/5x83gh5+BAvonzeCDVDSVEuTllTRTpJQk0uSVFfR0FJTl9JTlZFU1RfQ0YuOTk2LjA2LzAzLzIwMjYuLi5VU0QuSAEAAADetgEAAwAAAAAAEF9U/5x83gjETxsvonzeCD5DSVEuTllTRTpJQk0uSVFfU1RPQ0tfQkFTRURfQ09NUF9QUkVUQVguOTk2LjA2LzAzLzIwMjYuLi5VU0QuSAEAAADetgEAAgAAAAM5ODIAEF9U/5x83giJYCEvonzeCD5DSVEuTllTRTpJQk0uSVFfUkVTVFJfU1RPQ0tfQ09NUF9QUkVUQVguOTk2LjA2LzAzLzIwMjYuLi5VU0QuSAEAAADetgEAAwAAAAAAEF9U/5x83giZGBIvonzeCDZDSVEuTllTRTpJQk0uSVFfU1RPQ0tfQkFTRURfU0dBLjk5Ni4wNi8wMy8yMDI2Li4uVVNELkgBAAAA3rYBAAIAAAADNTU1AQgAAAAFAAAAATEBAAAACy0yMDA4NjQ3MTk4AwAAAAMxNjACAAAABTIyNjc5BAAAAAEwBwAAAAgzLzYvMjAyNggAAAAKMTIvMzEvMjAyMQkAAAABMBBfVP+cfN4IgA0QL6J83gg1Q0lRLk5ZU0U6SUJNLklRX1NUT0NLX0JBU0VEX1NNLjk5Ni4wNi8wMy8yMDI2Li4uVVNELkgBAAAA3rYBAAMAAAAAABBfVP+cfN4ItgEUL6J83gg3Q0lRLk5ZU0U6SUJNLklRX0dBSU5fQkFSR0FJTl9BQ1EuOTk2LjA2LzAzLzIwMjYuLi5VU0QuSAEAAADetgEAAwAAAAAAEF9U/5x83ggYrRIvonzeCDtD</t>
  </si>
  <si>
    <t>SVEuTllTRTpJQk0uSVFfSU1QQUlSTUVOVF9HV19TVVBQTEUuOTk2LjA2LzAzLzIwMjYuLi5VU0QuSAEAAADetgEAAwAAAAAAEF9U/5x83ggrtQkvonzeCDRDSVEuTllTRTpJQk0uSVFfTUVSR0VSX1NVUFBMRS45OTYuMDYvMDMvMjAyNi4uLlVTRC5IAQAAAN62AQADAAAAAAAQX1T/nHzeCEdlJi+ifN4IPENJUS5OWVNFOklCTS5JUV9JTVBVVF9PUEVSX0xFQVNFX0RFUFIuOTk2LjA2LzAzLzIwMjYuLi5VU0QuSAEAAADetgEAAgAAAAsxMjE1LjU1MjU1MgEIAAAABQAAAAExAQAAAAstMjAwODY0NzE5OAMAAAADMTYwAgAAAAUyMTY3MwQAAAABMAcAAAAIMy82LzIwMjYIAAAACjEyLzMxLzIwMjEJAAAAATAQX1T/nHzeCOIwFS+ifN4IM0NJUS5OWVNFOklCTS5JUV9NQUlOVF9SRVBBSVIuOTk2LjA2LzAzLzIwMjYuLi5VU0QuSAEAAADetgEAAwAAAAAAEF9U/5x83gjswBovonzeCDRDSVEuTllTRTpJQk0uSVFfQUlSQ1JBRlRfUkVOVC45OTYuMDYvMDMvMjAyNi4uLlVTRC5IAQAAAN62AQADAAAAAAAQX1T/nHzeCIw8FC+ifN4IOENJUS5OWVNFOklCTS5JUV9DT05USU5HRU5UX1JFTlRBTC45OTYuMDYvMDMvMjAyNi4uLlVTRC5IAQAAAN62AQACAAAAAzMzNgAQX1T/nHzeCHt7Cy+ifN4ILUNJUS5OWVNFOklCTS5JUV9HQV9FWFAuOTk2LjA2LzAzLzIwMjYuLi5VU0QuSAEAAADetgEAAwAAAAAAEF9U/5x83ggN</t>
  </si>
  <si>
    <t>hh4vonzeCDZDSVEuTllTRTpJQk0uSVFfU0FMRVNfTUFSS0VUSU5HLjk5Ni4wNi8wMy8yMDI2Li4uVVNELkgBAAAA3rYBAAIAAAAEMTQxMwEIAAAABQAAAAExAQAAAAstMjAwODY0NzE5OAMAAAADMTYwAgAAAAUyMTU2MQQAAAABMAcAAAAIMy82LzIwMjYIAAAACjEyLzMxLzIwMjEJAAAAATAQX1T/nHzeCEsIIy+ifN4IK0NJUS5OWVNFOklCTS5JUV9QQVlPVVRfUkFUSU8uOTk2LjA2LzAzLzIwMjYBAAAA3rYBAAIAAAAIMTAyLjE5MzkBCAAAAAUAAAABMQEAAAALLTIwMDg2NDcxOTgDAAAAAzE2MAIAAAAENDM3NwQAAAABMAcAAAAIMy82LzIwMjYIAAAACjEyLzMxLzIwMjEJAAAAATA3FMpPnXzeCC35HC+ifN4ILkNJUS5OWVNFOklCTS5JUV9FRkZFQ1RfVEFYX1JBVEUuOTk2LjA2LzAzLzIwMjYBAAAA3rYBAAIAAAAGMi41NjM1AQgAAAAFAAAAATEBAAAACy0yMDA4NjQ3MTk4AwAAAAMxNjACAAAABDQzNzYEAAAAATAHAAAACDMvNi8yMDI2CAAAAAoxMi8zMS8yMDIxCQAAAAEwNxTKT5183ggrtQkvonzeCDFDSVEuTllTRTpJQk0uSVFfQ09NTU9OX0RJVi45OTYuMDYvMDMvMjAyNi4uLlVTRC5IAQAAAN62AQACAAAABDU4NjkAEF9U/5x83ggzFyIvonzeCDhDSVEuTllTRTpJQk0uSVFfRElTVFJJQlVUQUJMRV9DQVNIX1BBWU9VVC45OTYuMDYvMDMvMjAyNgEAAADetgEAAwAAAAAANxTKT5183giFQRIvonze</t>
  </si>
  <si>
    <t>CD1DSVEuTllTRTpJQk0uSVFfQU5OVV9ESVNUUklCVVRJT05fVU5JVC45OTYuMDYvMDMvMjAyNi4uLlVTRC5IAQAAAN62AQADAAAAAAAQX1T/nHzeCEsIIy+ifN4IQENJUS5OWVNFOklCTS5JUV9ESVNUUklCVVRBQkxFX0NBU0hfU0hBUkVTX0RJTFVURUQuOTk2LjA2LzAzLzIwMjYBAAAA3rYBAAMAAAAAADcUyk+dfN4IDVgVL6J83ggwQ0lRLk5ZU0U6SUJNLklRX0RBX0VCSVREQS45OTYuMDYvMDMvMjAyNi4uLlVTRC5IAQAAAN62AQACAAAABDU3MjYBCAAAAAUAAAABMQEAAAALLTIwMDg2NDcxOTgDAAAAAzE2MAIAAAAEMjIwNgQAAAABMAcAAAAIMy82LzIwMjYIAAAACjEyLzMxLzIwMjEJAAAAATAQX1T/nHzeCOa5Gy+ifN4IOkNJUS5OWVNFOklCTS5JUV9OT05DQVNIX1BFTlNJT05fRVhQLjk5Ni4wNi8wMy8yMDI2Li4uVVNELkgBAAAA3rYBAAIAAAAEMTEzOAEIAAAABQAAAAExAQAAAAstMjAwODY0NzE5OAMAAAADMTYwAgAAAAUyMTY3OAQAAAABMAcAAAAIMy82LzIwMjYIAAAACjEyLzMxLzIwMjEJAAAAATAQX1T/nHzeCOhMIC+ifN4ISENJUS5OWVNFOklCTS5JUV9JTlRFUkVTVF9FWFBfTEVBU0VfTElBQklMSVRZX0RFQlQuOTk2LjA2LzAzLzIwMjYuLi5VU0QuSAEAAADetgEAAwAAAAAAEF9U/5x83ggybBcvonzeCDtDSVEuTllTRTpJQk0uSVFfQ0FQSVRBTElaRURfSU5URVJFU1QuOTk2LjA2LzAz</t>
  </si>
  <si>
    <t>LzIwMjYuLi5VU0QuSAEAAADetgEAAgAAAAEzAQgAAAAFAAAAATEBAAAACy0yMDA4NjQ3MTk4AwAAAAMxNjACAAAABDMwMzIEAAAAATAHAAAACDMvNi8yMDI2CAAAAAoxMi8zMS8yMDIxCQAAAAEwEF9U/5x83gjrjSUvonzeCEBDSVEuTllTRTpJQk0uSVFfTk9OUkVDVVJSSU5HX0lOQ09NRV9UQVhFUy45OTYuMDYvMDMvMjAyNi4uLlVTRC5IAQAAAN62AQADAAAAAAAQX1T/nHzeCOuNJS+ifN4IPUNJUS5OWVNFOklCTS5JUV9ERUZFUlJFRF9GT1JFSUdOX1RBWEVTLjk5Ni4wNi8wMy8yMDI2Li4uVVNELkgBAAAA3rYBAAIAAAADLTI1AQgAAAAFAAAAATEBAAAACy0yMDA4NjQ3MTk4AwAAAAMxNjACAAAABDMwNTUEAAAAATAHAAAACDMvNi8yMDI2CAAAAAoxMi8zMS8yMDIxCQAAAAEwEF9U/5x83gg+bh0vonzeCElDSVEuTllTRTpJQk0uSVFfUFJPVl9CQURfREVCVFNfUEFUSUVOVF9TRVJWSUNFX1JFVi45OTYuMDYvMDMvMjAyNi4uLlVTRC5IAQAAAN62AQADAAAAAAAQX1T/nHzeCJpbEC+ifN4IPENJUS5OWVNFOklCTS5JUV9UT1RBTF9SRVZfQVNfUkVQT1JURUQuOTk2LjA2LzAzLzIwMjYuLi5VU0QuSAEAAADetgEAAgAAAAU1NzM1MAEIAAAABQAAAAExAQAAAAstMjAwODY0NzE5OAMAAAADMTYwAgAAAAMzMzkEAAAAATAHAAAACDMvNi8yMDI2CAAAAAoxMi8zMS8yMDIxCQAAAAEwEF9U/5x83ggioCYvonze</t>
  </si>
  <si>
    <t>CDhDSVEuTllTRTpJQk0uSVFfRkVFU19PVEhFUl9JTkNPTUUuOTk2LjA2LzAzLzIwMjYuLi5VU0QuSAEAAADetgEAAwAAAAAAEF9U/5x83ghukxcvonzeCDVDSVEuTllTRTpJQk0uSVFfRUJJVEFfRVhDTF9TQkMuOTk2LjA2LzAzLzIwMjYuLi5VU0QuSAEAAADetgEAAgAAAAQ4NDAzAQgAAAAFAAAAATEBAAAACy0yMDA4NjQ3MTk4AwAAAAMxNjACAAAABTI0MTM2BAAAAAEwBwAAAAgzLzYvMjAyNggAAAAKMTIvMzEvMjAyMQkAAAABMBBfVP+cfN4I4ZUjL6J83gg0Q0lRLk5ZU0U6SUJNLklRX0VCSVRfRVhDTF9TQkMuOTk2LjA2LzAzLzIwMjYuLi5VU0QuSAEAAADetgEAAgAAAAQ2NTY1AQgAAAAFAAAAATEBAAAACy0yMDA4NjQ3MTk4AwAAAAMxNjACAAAABTI0MTM0BAAAAAEwBwAAAAgzLzYvMjAyNggAAAAKMTIvMzEvMjAyMQkAAAABMBBfVP+cfN4ITj4mL6J83gg7Q0lRLk5ZU0U6SUJNLklRX0VCSVRfRVFfSU5DX0VYQ0xfU0JDLjk5Ni4wNi8wMy8yMDI2Li4uVVNELkgBAAAA3rYBAAIAAAAENjU2NQEIAAAABQAAAAExAQAAAAstMjAwODY0NzE5OAMAAAADMTYwAgAAAAUyNDEzMAQAAAABMAcAAAAIMy82LzIwMjYIAAAACjEyLzMxLzIwMjEJAAAAATAQX1T/nHzeCEUDCi+ifN4IMkNJUS5OWVNFOklCTS5JUV9FQklUX0VRX0lOQy45OTYuMDYvMDMvMjAyNi4uLlVTRC5IAQAAAN62AQACAAAABDU1ODMBCAAA</t>
  </si>
  <si>
    <t>AAUAAAABMQEAAAALLTIwMDg2NDcxOTgDAAAAAzE2MAIAAAAFMjE2NzUEAAAAATAHAAAACDMvNi8yMDI2CAAAAAoxMi8zMS8yMDIxCQAAAAEwEF9U/5x83ghsNSQvonzeCCtDSVEuTllTRTpJQk0uSVFfRUJJVC45OTYuMDYvMDMvMjAyNi4uLlVTRC5IAQAAAN62AQACAAAABDU1ODMBCAAAAAUAAAABMQEAAAALLTIwMDg2NDcxOTgDAAAAAzE2MAIAAAADNDAwBAAAAAEwBwAAAAgzLzYvMjAyNggAAAAKMTIvMzEvMjAyMQkAAAABMBBfVP+cfN4IiYMSL6J83gg2Q0lRLk5ZU0U6SUJNLklRX0VCSVREQV9FWENMX1NCQy45OTYuMDYvMDMvMjAyNi4uLlVTRC5IAQAAAN62AQACAAAABTEyMjkxAQgAAAAFAAAAATEBAAAACy0yMDA4NjQ3MTk4AwAAAAMxNjACAAAABTI0MTM1BAAAAAEwBwAAAAgzLzYvMjAyNggAAAAKMTIvMzEvMjAyMQkAAAABMBBfVP+cfN4Ig8IgL6J83gg0Q0lRLk5ZU0U6SUJNLklRX0VCSVREQV9FUV9JTkMuOTk2LjA2LzAzLzIwMjYuLi5VU0QuSAEAAADetgEAAgAAAAUxMjc0NgEIAAAABQAAAAExAQAAAAstMjAwODY0NzE5OAMAAAADMTYwAgAAAAUyMTY3NwQAAAABMAcAAAAIMy82LzIwMjYIAAAACjEyLzMxLzIwMjEJAAAAATAQX1T/nHzeCKnkGy+ifN4IP0NJUS5OWVNFOklCTS5JUV9ESVNUUklCVVRBQkxFX0NBU0hfU0hBUkUuOTk2LjA2LzAzLzIwMjYuLi5VU0QuSAEAAADetgEAAwAAAAAA</t>
  </si>
  <si>
    <t>EF9U/5x83ghedCAvonzeCDZDSVEuTllTRTpJQk0uSVFfVE9UQUxfUkVWX1NIQVJFLjk5Ni4wNi8wMy8yMDI2Li4uVVNELkgBAAAA3rYBAAIAAAAJNjQuMDA4NDcxAQgAAAAFAAAAATEBAAAACy0yMDA4NjQ3MTk4AwAAAAMxNjACAAAABDQzODIEAAAAATAHAAAACDMvNi8yMDI2CAAAAAoxMi8zMS8yMDIxCQAAAAEwEF9U/5x83ggioCYvonzeCC9DSVEuTllTRTpJQk0uSVFfRFJfUkFUSU9fUFJJTUFSWS45OTYuMDYvMDMvMjAyNgEAAADetgEAAgAAAAExADcUyk+dfN4INiAdL6J83ggrQ0lRLk5ZU0U6SUJNLklRX0RJTFVUX1dFSUdIVC45OTYuMDYvMDMvMjAyNgEAAADetgEAAgAAAAo5MDQuNjQxMDAxADcUyk+dfN4IqeQbL6J83gg1Q0lRLk5ZU0U6SUJNLklRX0RJTFVUX0VQU19JTkNMLjk5Ni4wNi8wMy8yMDI2Li4uVVNELkgBAAAA3rYBAAIAAAAINi4zNDg1NzMBCAAAAAUAAAABMQEAAAALLTIwMDg2NDcxOTgDAAAAAzE2MAIAAAABOAQAAAABMAcAAAAIMy82LzIwMjYIAAAACjEyLzMxLzIwMjEJAAAAATAQX1T/nHzeCIUVJy+ifN4IK0NJUS5OWVNFOklCTS5JUV9CQVNJQ19XRUlHSFQuOTk2LjA2LzAzLzIwMjYBAAAA3rYBAAIAAAAKODk1Ljk5MDc3MQA3FMpPnXzeCF50IC+ifN4INUNJUS5OWVNFOklCTS5JUV9CQVNJQ19FUFNfRVhDTC45OTYuMDYvMDMvMjAyNi4uLlVTRC5IAQAAAN62AQACAAAACDUu</t>
  </si>
  <si>
    <t>MjYwMDk4AQgAAAAFAAAAATEBAAAACy0yMDA4NjQ3MTk4AwAAAAMxNjACAAAABDMwNjQEAAAAATAHAAAACDMvNi8yMDI2CAAAAAoxMi8zMS8yMDIxCQAAAAEwEF9U/5x83ghVcA4vonzeCDRDSVEuTllTRTpJQk0uSVFfTklfQVZBSUxfRVhDTC45OTYuMDYvMDMvMjAyNi4uLlVTRC5IAQAAAN62AQACAAAABDQ3MTMBCAAAAAUAAAABMQEAAAALLTIwMDg2NDcxOTgDAAAAAzE2MAIAAAADMzc5BAAAAAEwBwAAAAgzLzYvMjAyNggAAAAKMTIvMzEvMjAyMQkAAAABMBBfVP+cfN4Im6AiL6J83gg1Q0lRLk5ZU0U6SUJNLklRX1BSRUZfRElWX09USEVSLjk5Ni4wNi8wMy8yMDI2Li4uVVNELkgBAAAA3rYBAAMAAAAAABBfVP+cfN4IkTIbL6J83gg7Q0lRLk5ZU0U6SUJNLklRX01JTk9SSVRZX0lOVEVSRVNUX0lTLjk5Ni4wNi8wMy8yMDI2Li4uVVNELkgBAAAA3rYBAAMAAAAAABBfVP+cfN4IYeogL6J83ggpQ0lRLk5ZU0U6SUJNLklRX0RPLjk5Ni4wNi8wMy8yMDI2Li4uVVNELkgBAAAA3rYBAAIAAAAEMTAzMAEIAAAABQAAAAExAQAAAAstMjAwODY0NzE5OAMAAAADMTYwAgAAAAI0MAQAAAABMAcAAAAIMy82LzIwMjYIAAAACjEyLzMxLzIwMjEJAAAAATAQX1T/nHzeCKEvIy+ifN4IMUNJUS5OWVNFOklCTS5JUV9FQVJOSU5HX0NPLjk5Ni4wNi8wMy8yMDI2Li4uVVNELkgBAAAA3rYBAAIAAAAENDcxMwEIAAAABQAA</t>
  </si>
  <si>
    <t>AAExAQAAAAstMjAwODY0NzE5OAMAAAADMTYwAgAAAAE3BAAAAAEwBwAAAAgzLzYvMjAyNggAAAAKMTIvMzEvMjAyMQkAAAABMBBfVP+cfN4Ia+kaL6J83ggzQ0lRLk5ZU0U6SUJNLklRX0xFR0FMX1NFVFRMRS45OTYuMDYvMDMvMjAyNi4uLlVTRC5IAQAAAN62AQADAAAAAAAQX1T/nHzeCI7HJi+ifN4IK0NJUS5OWVNFOklCTS5JUV9JUFJELjk5Ni4wNi8wMy8yMDI2Li4uVVNELkgBAAAA3rYBAAMAAAAAABBfVP+cfN4IIxAlL6J83gg2Q0lRLk5ZU0U6SUJNLklRX0FTU0VUX1dSSVRFRE9XTi45OTYuMDYvMDMvMjAyNi4uLlVTRC5IAQAAAN62AQADAAAAAAAQX1T/nHzeCGfREC+ifN4IMkNJUS5OWVNFOklCTS5JUV9HQUlOX0FTU0VUUy45OTYuMDYvMDMvMjAyNi4uLlVTRC5IAQAAAN62AQADAAAAAAAQX1T/nHzeCKEvIy+ifN4IMkNJUS5OWVNFOklCTS5JUV9HQUlOX0lOVkVTVC45OTYuMDYvMDMvMjAyNi4uLlVTRC5IAQAAAN62AQACAAAAAzEzMwEIAAAABQAAAAExAQAAAAstMjAwODY0NzE5OAMAAAADMTYwAgAAAAI2MgQAAAABMAcAAAAIMy82LzIwMjYIAAAACjEyLzMxLzIwMjEJAAAAATAQX1T/nHzeCOFeHi+ifN4IL0NJUS5OWVNFOklCTS5JUV9FQlRfRVhDTC45OTYuMDYvMDMvMjAyNi4uLlVTRC5IAQAAAN62AQACAAAABDQ3MDQBCAAAAAUAAAABMQEAAAALLTIwMDg2NDcxOTgDAAAAAzE2MAIAAAAB</t>
  </si>
  <si>
    <t>NAQAAAABMAcAAAAIMy82LzIwMjYIAAAACjEyLzMxLzIwMjEJAAAAATAQX1T/nHzeCDf8HS+ifN4IMUNJUS5OWVNFOklCTS5JUV9JTkNfRVFVSVRZLjk5Ni4wNi8wMy8yMDI2Li4uVVNELkgBAAAA3rYBAAMAAAAAABBfVP+cfN4IAgQbL6J83gg3Q0lRLk5ZU0U6SUJNLklRX05FVF9JTlRFUkVTVF9FWFAuOTk2LjA2LzAzLzIwMjYuLi5VU0QuSAEAAADetgEAAgAAAAUtMTEwMwEIAAAABQAAAAExAQAAAAstMjAwODY0NzE5OAMAAAADMTYwAgAAAAMzNjgEAAAAATAHAAAACDMvNi8yMDI2CAAAAAoxMi8zMS8yMDIxCQAAAAEwEF9U/5x83ghilw4vonzeCDNDSVEuTllTRTpJQk0uSVFfSU5URVJFU1RfRVhQLjk5Ni4wNi8wMy8yMDI2Li4uVVNELkgBAAAA3rYBAAIAAAAFLTExNTUBCAAAAAUAAAABMQEAAAALLTIwMDg2NDcxOTgDAAAAAzE2MAIAAAACODIEAAAAATAHAAAACDMvNi8yMDI2CAAAAAoxMi8zMS8yMDIxCQAAAAEwEF9U/5x83ggYDx8vonzeCDdDSVEuTllTRTpJQk0uSVFfVE9UQUxfT1RIRVJfT1BFUi45OTYuMDYvMDMvMjAyNi4uLlVTRC5IAQAAAN62AQACAAAABTI1OTAzAQgAAAAFAAAAATEBAAAACy0yMDA4NjQ3MTk4AwAAAAMxNjACAAAAAzM4MAQAAAABMAcAAAAIMy82LzIwMjYIAAAACjEyLzMxLzIwMjEJAAAAATAQX1T/nHzeCBgPHy+ifN4IMUNJUS5OWVNFOklCTS5JUV9JTVBBSVJfT0lMLjk5</t>
  </si>
  <si>
    <t>Ni4wNi8wMy8yMDI2Li4uVVNELkgBAAAA3rYBAAMAAAAAABBfVP+cfN4IgpsgL6J83gg1Q0lRLk5ZU0U6SUJNLklRX0dXX0lOVEFOX0FNT1JULjk5Ni4wNi8wMy8yMDI2Li4uVVNELkgBAAAA3rYBAAMAAAAAABBfVP+cfN4I+VATL6J83ggvQ0lRLk5ZU0U6SUJNLklRX0RBX1NVUFBMLjk5Ni4wNi8wMy8yMDI2Li4uVVNELkgBAAAA3rYBAAMAAAAAABBfVP+cfN4IteYfL6J83gg0Q0lRLk5ZU0U6SUJNLklRX0VYUExPUkVfRFJJTEwuOTk2LjA2LzAzLzIwMjYuLi5VU0QuSAEAAADetgEAAwAAAAAAEF9U/5x83gihLyMvonzeCDBDSVEuTllTRTpJQk0uSVFfU0dBX1NVUFBMLjk5Ni4wNi8wMy8yMDI2Li4uVVNELkgBAAAA3rYBAAIAAAAFMjAwMjcBCAAAAAUAAAABMQEAAAALLTIwMDg2NDcxOTgDAAAAAzE2MAIAAAADMTAyBAAAAAEwBwAAAAgzLzYvMjAyNggAAAAKMTIvMzEvMjAyMQkAAAABMBBfVP+cfN4IYl0fL6J83ggpQ0lRLk5ZU0U6SUJNLklRX0dQLjk5Ni4wNi8wMy8yMDI2Li4uVVNELkgBAAAA3rYBAAIAAAAFMzE0ODYBCAAAAAUAAAABMQEAAAALLTIwMDg2NDcxOTgDAAAAAzE2MAIAAAACMTAEAAAAATAHAAAACDMvNi8yMDI2CAAAAAoxMi8zMS8yMDIxCQAAAAEwEF9U/5x83gjw4CIvonzeCDJDSVEuTllTRTpJQk0uSVFfSU5TX0RJVl9FWFAuOTk2LjA2LzAzLzIwMjYuLi5VU0QuSAEAAADetgEAAwAA</t>
  </si>
  <si>
    <t>AAAAEF9U/5x83giCvg4vonzeCCtDSVEuTllTRTpJQk0uSVFfQ09HUy45OTYuMDYvMDMvMjAyNi4uLlVTRC5IAQAAAN62AQACAAAABTI1MzMxAQgAAAAFAAAAATEBAAAACy0yMDA4NjQ3MTk4AwAAAAMxNjACAAAAAjM0BAAAAAEwBwAAAAgzLzYvMjAyNggAAAAKMTIvMzEvMjAyMQkAAAABMBBfVP+cfN4IgpsgL6J83gg2Q0lRLk5ZU0U6SUJNLklRX09USEVSX1JFVl9TVVBQTC45OTYuMDYvMDMvMjAyNi4uLlVTRC5IAQAAAN62AQADAAAAAAAQX1T/nHzeCIPCIC+ifN4IMkNJUS5OWVNFOklCTS5JUV9JTlRfSU5WX0lOQy45OTYuMDYvMDMvMjAyNi4uLlVTRC5IAQAAAN62AQADAAAAAAAQX1T/nHzeCGKXDi+ifN4INkNJUS5OWVNFOklCTS5JUV9HQUlOX0lOVkVTVF9SRVYuOTk2LjA2LzAzLzIwMjYuLi5VU0QuSAEAAADetgEAAwAAAAAAEF9U/5x83gjwDiAvonzeCDJDSVEuTllTRTpJQk0uSVFfRklOX0RJVl9SRVYuOTk2LjA2LzAzLzIwMjYuLi5VU0QuSAEAAADetgEAAgAAAAM3ODABCAAAAAUAAAABMQEAAAALLTIwMDg2NDcxOTgDAAAAAzE2MAIAAAACNTIEAAAAATAHAAAACDMvNi8yMDI2CAAAAAoxMi8zMS8yMDIxCQAAAAEwEF9U/5x83gjETxsvonzeCCpDSVEuTllTRTpJQk0uSVFfUkVWLjk5Ni4wNi8wMy8yMDI2Li4uVVNELkgBAAAA3rYBAAIAAAAFNTY1NzEBCAAAAAUAAAABMQEAAAALLTIwMDg2NDcx</t>
  </si>
  <si>
    <t>OTgDAAAAAzE2MAIAAAADMTEyBAAAAAEwBwAAAAgzLzYvMjAyNggAAAAKMTIvMzEvMjAyMQkAAAABMBBfVP+cfN4IPm4dL6J83gg2Q0lRLk5ZU0U6SUJNLklRX0dBSU5fQVNTRVRTX1JFVi45OTYuMDYvMDMvMjAyNi4uLlVTRC5IAQAAAN62AQADAAAAAAAQX1T/nHzeCDf8HS+ifN4IMENJUS5OWVNFOklCTS5JUV9UT1RBTF9SRVYuOTk2LjA2LzAzLzIwMjYuLi5VU0QuSAEAAADetgEAAgAAAAU1NzM1MQEIAAAABQAAAAExAQAAAAstMjAwODY0NzE5OAMAAAADMTYwAgAAAAIyOAQAAAABMAcAAAAIMy82LzIwMjYIAAAACjEyLzMxLzIwMjEJAAAAATAQX1T/nHzeCMRPGy+ifN4IMkNJUS5OWVNFOklCTS5JUV9GSU5fRElWX0VYUC45OTYuMDYvMDMvMjAyNi4uLlVTRC5IAQAAAN62AQACAAAAAzUzNAEIAAAABQAAAAExAQAAAAstMjAwODY0NzE5OAMAAAADMTYwAgAAAAI1MQQAAAABMAcAAAAIMy82LzIwMjYIAAAACjEyLzMxLzIwMjEJAAAAATAQX1T/nHzeCOFeHi+ifN4INkNJUS5OWVNFOklCTS5JUV9GSU5fRElWX0lOVF9FWFAuOTk2LjA2LzAzLzIwMjYuLi5VU0QuSAEAAADetgEAAwAAAAAAEF9U/5x83giHDhkvonzeCDVDSVEuTllTRTpJQk0uSVFfUFJPVl9CQURfREVCVFMuOTk2LjA2LzAzLzIwMjYuLi5VU0QuSAEAAADetgEAAwAAAAAAEF9U/5x83giCvg4vonzeCDJDSVEuTllTRTpJQk0uSVFfU1RPQ0tf</t>
  </si>
  <si>
    <t>QkFTRUQuOTk2LjA2LzAzLzIwMjYuLi5VU0QuSAEAAADetgEAAwAAAAAAEF9U/5x83gjkgyQvonzeCDRDSVEuTllTRTpJQk0uSVFfUFJFX09QRU5fQ09TVC45OTYuMDYvMDMvMjAyNi4uLlVTRC5IAQAAAN62AQADAAAAAAAQX1T/nHzeCC3UHi+ifN4ILUNJUS5OWVNFOklCTS5JUV9SRF9FWFAuOTk2LjA2LzAzLzIwMjYuLi5VU0QuSAEAAADetgEAAgAAAAQ2NDg4AQgAAAAFAAAAATEBAAAACy0yMDA4NjQ3MTk4AwAAAAMxNjACAAAAAzEwMAQAAAABMAcAAAAIMy82LzIwMjYIAAAACjEyLzMxLzIwMjEJAAAAATAQX1T/nHzeCCMQJS+ifN4IMUNJUS5OWVNFOklCTS5JUV9PVEhFUl9PUEVSLjk5Ni4wNi8wMy8yMDI2Li4uVVNELkgBAAAA3rYBAAIAAAAELTYxMgEIAAAABQAAAAExAQAAAAstMjAwODY0NzE5OAMAAAADMTYwAgAAAAMyNjAEAAAAATAHAAAACDMvNi8yMDI2CAAAAAoxMi8zMS8yMDIxCQAAAAEwEF9U/5x83ghOPiYvonzeCDpDSVEuTllTRTpJQk0uSVFfSU5URVJFU1RfSU5WRVNUX0lOQy45OTYuMDYvMDMvMjAyNi4uLlVTRC5IAQAAAN62AQACAAAAAjUyAQgAAAAFAAAAATEBAAAACy0yMDA4NjQ3MTk4AwAAAAMxNjACAAAAAjY1BAAAAAEwBwAAAAgzLzYvMjAyNggAAAAKMTIvMzEvMjAyMQkAAAABMBBfVP+cfN4IRVIaL6J83gg0Q0lRLk5ZU0U6SUJNLklRX0NVUlJFTkNZX0dBSU4uOTk2LjA2LzAz</t>
  </si>
  <si>
    <t>LzIwMjYuLi5VU0QuSAEAAADetgEAAgAAAAItMQEIAAAABQAAAAExAQAAAAstMjAwODY0NzE5OAMAAAADMTYwAgAAAAIzOAQAAAABMAcAAAAIMy82LzIwMjYIAAAACjEyLzMxLzIwMjEJAAAAATAQX1T/nHzeCK1cJC+ifN4IP0NJUS5OWVNFOklCTS5JUV9PVEhFUl9OT05fT1BFUl9FWFBfU1VQUEwuOTk2LjA2LzAzLzIwMjYuLi5VU0QuSAEAAADetgEAAgAAAAMyMjUBCAAAAAUAAAABMQEAAAALLTIwMDg2NDcxOTgDAAAAAzE2MAIAAAACODUEAAAAATAHAAAACDMvNi8yMDI2CAAAAAoxMi8zMS8yMDIxCQAAAAEwEF9U/5x83gjyCxwvonzeCDJDSVEuTllTRTpJQk0uSVFfUkVTVFJVQ1RVUkUuOTk2LjA2LzAzLzIwMjYuLi5VU0QuSAEAAADetgEAAwAAAAAAEF9U/5x83gh0lhAvonzeCC1DSVEuTllTRTpJQk0uSVFfTUVSR0VSLjk5Ni4wNi8wMy8yMDI2Li4uVVNELkgBAAAA3rYBAAMAAAAAABBfVP+cfN4I6nscL6J83gg0Q0lRLk5ZU0U6SUJNLklRX0lNUEFJUk1FTlRfR1cuOTk2LjA2LzAzLzIwMjYuLi5VU0QuSAEAAADetgEAAwAAAAAAEF9U/5x83gjbQBwvonzeCDFDSVEuTllTRTpJQk0uSVFfSU5TX1NFVFRMRS45OTYuMDYvMDMvMjAyNi4uLlVTRC5IAQAAAN62AQADAAAAAAAQX1T/nHzeCLXmHy+ifN4IKkNJUS5OWVNFOklCTS5JUV9FQlQuOTk2LjA2LzAzLzIwMjYuLi5VU0QuSAEAAADetgEAAgAAAAQ0</t>
  </si>
  <si>
    <t>ODM3AQgAAAAFAAAAATEBAAAACy0yMDA4NjQ3MTk4AwAAAAMxNjACAAAAAzEzOQQAAAABMAcAAAAIMy82LzIwMjYIAAAACjEyLzMxLzIwMjEJAAAAATAQX1T/nHzeCNrVEi+ifN4ILkNJUS5OWVNFOklCTS5JUV9JTkNfVEFYLjk5Ni4wNi8wMy8yMDI2Li4uVVNELkgBAAAA3rYBAAIAAAADMTI0AQgAAAAFAAAAATEBAAAACy0yMDA4NjQ3MTk4AwAAAAMxNjACAAAAAjc1BAAAAAEwBwAAAAgzLzYvMjAyNggAAAAKMTIvMzEvMjAyMQkAAAABMBBfVP+cfN4IM9whL6J83ggxQ0lRLk5ZU0U6SUJNLklRX05JX0NPTVBBTlkuOTk2LjA2LzAzLzIwMjYuLi5VU0QuSAEAAADetgEAAgAAAAQ1NzQzAQgAAAAFAAAAATEBAAAACy0yMDA4NjQ3MTk4AwAAAAMxNjACAAAABTQxNTcxBAAAAAEwBwAAAAgzLzYvMjAyNggAAAAKMTIvMzEvMjAyMQkAAAABMBBfVP+cfN4IrVwkL6J83ggpQ0lRLk5ZU0U6SUJNLklRX05JLjk5Ni4wNi8wMy8yMDI2Li4uVVNELkgBAAAA3rYBAAIAAAAENTc0MwEIAAAABQAAAAExAQAAAAstMjAwODY0NzE5OAMAAAADMTYwAgAAAAIxNQQAAAABMAcAAAAIMy82LzIwMjYIAAAACjEyLzMxLzIwMjEJAAAAATAQX1T/nHzeCFVwDi+ifN4INENJUS5OWVNFOklCTS5JUV9OSV9BVkFJTF9JTkNMLjk5Ni4wNi8wMy8yMDI2Li4uVVNELkgBAAAA3rYBAAIAAAAENTc0MwEIAAAABQAAAAExAQAAAAstMjAwODY0</t>
  </si>
  <si>
    <t>NzE5OAMAAAADMTYwAgAAAAIxNgQAAAABMAcAAAAIMy82LzIwMjYIAAAACjEyLzMxLzIwMjEJAAAAATAQX1T/nHzeCI89Gi+ifN4INUNJUS5OWVNFOklCTS5JUV9CQVNJQ19FUFNfSU5DTC45OTYuMDYvMDMvMjAyNi4uLlVTRC5IAQAAAN62AQACAAAACDYuNDA5NjY0AQgAAAAFAAAAATEBAAAACy0yMDA4NjQ3MTk4AwAAAAMxNjACAAAAATkEAAAAATAHAAAACDMvNi8yMDI2CAAAAAoxMi8zMS8yMDIxCQAAAAEwEF9U/5x83ggt1B4vonzeCDVDSVEuTllTRTpJQk0uSVFfRElMVVRfRVBTX0VYQ0wuOTk2LjA2LzAzLzIwMjYuLi5VU0QuSAEAAADetgEAAgAAAAg1LjIwOTk5OQEIAAAABQAAAAExAQAAAAstMjAwODY0NzE5OAMAAAADMTYwAgAAAAMxNDIEAAAAATAHAAAACDMvNi8yMDI2CAAAAAoxMi8zMS8yMDIxCQAAAAEwEF9U/5x83ghrlR0vonzeCC9DSVEuTllTRTpJQk0uSVFfRVBTX05PUk0uOTk2LjA2LzAzLzIwMjYuLi5VU0QuSAEAAADetgEAAgAAAAgzLjI4MTI4MwEIAAAABQAAAAExAQAAAAstMjAwODY0NzE5OAMAAAADMTYwAgAAAAQ0Mzc5BAAAAAEwBwAAAAgzLzYvMjAyNggAAAAKMTIvMzEvMjAyMQkAAAABMBBfVP+cfN4IqIIQL6J83gg1Q0lRLk5ZU0U6SUJNLklRX0RJTFVUX0VQU19OT1JNLjk5Ni4wNi8wMy8yMDI2Li4uVVNELkgBAAAA3rYBAAIAAAAIMy4yNDk5MDcBCAAAAAUAAAABMQEAAAAL</t>
  </si>
  <si>
    <t>LTIwMDg2NDcxOTgDAAAAAzE2MAIAAAAENDM4MAQAAAABMAcAAAAIMy82LzIwMjYIAAAACjEyLzMxLzIwMjEJAAAAATAQX1T/nHzeCAqtHi+ifN4IMENJUS5OWVNFOklCTS5JUV9ESVZfU0hBUkUuOTk2LjA2LzAzLzIwMjYuLi5VU0QuSAEAAADetgEAAgAAAAQ2LjU1AQgAAAAFAAAAATEBAAAACy0yMDA4NjQ3MTk4AwAAAAMxNjACAAAABDMwNTgEAAAAATAHAAAACDMvNi8yMDI2CAAAAAoxMi8zMS8yMDIxCQAAAAEwEF9U/5x83ghymBIvonzeCC1DSVEuTllTRTpJQk0uSVFfRUJJVERBLjk5Ni4wNi8wMy8yMDI2Li4uVVNELkgBAAAA3rYBAAIAAAAFMTEzMDkBCAAAAAUAAAABMQEAAAALLTIwMDg2NDcxOTgDAAAAAzE2MAIAAAAENDA1MQQAAAABMAcAAAAIMy82LzIwMjYIAAAACjEyLzMxLzIwMjEJAAAAATAQX1T/nHzeCF50IC+ifN4IPUNJUS5OWVNFOklCTS5JUV9FQklUREFfRVFfSU5DX0VYQ0xfU0JDLjk5Ni4wNi8wMy8yMDI2Li4uVVNELkgBAAAA3rYBAAIAAAAFMTIyOTEBCAAAAAUAAAABMQEAAAALLTIwMDg2NDcxOTgDAAAAAzE2MAIAAAAFMjQxMzEEAAAAATAHAAAACDMvNi8yMDI2CAAAAAoxMi8zMS8yMDIxCQAAAAEwEF9U/5x83giaWxAvonzeCD5DSVEuTllTRTpJQk0uSVFfTEVBU0VfQURKVVNUTUVOVF9FQklUREEuOTk2LjA2LzAzLzIwMjYuLi5VU0QuSAEAAADetgEAAgAAAAQxNDM3ABBfVP+c</t>
  </si>
  <si>
    <t>fN4IIPkkL6J83ghIQ0lRLk5ZU0U6SUJNLklRX0VCSVREQV9FUV9JTkNfRVhDTF9PUEVSX0xFQVNFX0FESi45OTYuMDYvMDMvMjAyNi4uLlVTRC5IAQAAAN62AQACAAAABTExMzA5AQgAAAAFAAAAATEBAAAACy0yMDA4NjQ3MTk4AwAAAAMxNjACAAAABTQ4OTg3BAAAAAEwBwAAAAgzLzYvMjAyNggAAAAKMTIvMzEvMjAyMQkAAAABMBBfVP+cfN4IcTYfL6J83ggzQ0lRLk5ZU0U6SUJNLklRX0VCSVRBX0VRX0lOQy45OTYuMDYvMDMvMjAyNi4uLlVTRC5IAQAAAN62AQACAAAABDc0MjEBCAAAAAUAAAABMQEAAAALLTIwMDg2NDcxOTgDAAAAAzE2MAIAAAAFMjE2NzYEAAAAATAHAAAACDMvNi8yMDI2CAAAAAoxMi8zMS8yMDIxCQAAAAEwEF9U/5x83gjJwRIvonzeCDxDSVEuTllTRTpJQk0uSVFfRUJJVEFfRVFfSU5DX0VYQ0xfU0JDLjk5Ni4wNi8wMy8yMDI2Li4uVVNELkgBAAAA3rYBAAIAAAAEODQwMwEIAAAABQAAAAExAQAAAAstMjAwODY0NzE5OAMAAAADMTYwAgAAAAUyNDEzMgQAAAABMAcAAAAIMy82LzIwMjYIAAAACjEyLzMxLzIwMjEJAAAAATAQX1T/nHzeCIcOGS+ifN4ILkNJUS5OWVNFOklCTS5JUV9FQklUREFSLjk5Ni4wNi8wMy8yMDI2Li4uVVNELkgBAAAA3rYBAAIAAAAFMTI3NDYBCAAAAAUAAAABMQEAAAALLTIwMDg2NDcxOTgDAAAAAzE2MAIAAAAFMjE2NzQEAAAAATAHAAAACDMvNi8yMDI2</t>
  </si>
  <si>
    <t>CAAAAAoxMi8zMS8yMDIxCQAAAAEwEF9U/5x83ghSvx8vonzeCD5DSVEuTllTRTpJQk0uSVFfRUJJVERBUl9FUV9JTkNfRVhDTF9TQkMuOTk2LjA2LzAzLzIwMjYuLi5VU0QuSAEAAADetgEAAgAAAAUxMzcyOAEIAAAABQAAAAExAQAAAAstMjAwODY0NzE5OAMAAAADMTYwAgAAAAUyNDEzMwQAAAABMAcAAAAIMy82LzIwMjYIAAAACjEyLzMxLzIwMjEJAAAAATAQX1T/nHzeCDPcIS+ifN4IN0NJUS5OWVNFOklCTS5JUV9FQklUREFSX0VYQ0xfU0JDLjk5Ni4wNi8wMy8yMDI2Li4uVVNELkgBAAAA3rYBAAIAAAAFMTM3MjgBCAAAAAUAAAABMQEAAAALLTIwMDg2NDcxOTgDAAAAAzE2MAIAAAAFMjQxMzcEAAAAATAHAAAACDMvNi8yMDI2CAAAAAoxMi8zMS8yMDIxCQAAAAEwEF9U/5x83ghSvx8vonzeCDNDSVEuTllTRTpJQk0uSVFfRUJJVERBX0NBUEVYLjk5Ni4wNi8wMy8yMDI2Li4uVVNELkgBAAAA3rYBAAIAAAAEOTI0NwEIAAAABQAAAAExAQAAAAstMjAwODY0NzE5OAMAAAADMTYwAgAAAAUzNTM3OQQAAAABMAcAAAAIMy82LzIwMjYIAAAACjEyLzMxLzIwMjEJAAAAATAQX1T/nHzeCFJJDi+ifN4IOUNJUS5OWVNFOklCTS5JUV9BU19SRVBPUlRFRF9FQklUREEuOTk2LjA2LzAzLzIwMjYuLi5VU0QuSAEAAADetgEAAwAAAAAAEF9U/5x83gjhlSMvonzeCEBDSVEuTllTRTpJQk0uSVFfRUFSTklOR19QQVJF</t>
  </si>
  <si>
    <t>TlRfRVhDTF9FWFRSQS45OTYuMDYvMDMvMjAyNi4uLlVTRC5IAQAAAN62AQACAAAABDQ3MTMBCAAAAAUAAAABMQEAAAALLTIwMDg2NDcxOTgDAAAAAzE2MAIAAAAFNDE1OTYEAAAAATAHAAAACDMvNi8yMDI2CAAAAAoxMi8zMS8yMDIxCQAAAAEwD4ZU/5x83ggzFyIvonzeCDZDSVEuTllTRTpJQk0uSVFfSU5URVJFU1RfSU5DT01FLjk5Ni4wNi8wMy8yMDI2Li4uVVNELkgBAAAA3rYBAAIAAAACNTIBCAAAAAUAAAABMQEAAAALLTIwMDg2NDcxOTgDAAAAAzE2MAIAAAADMjEwBAAAAAEwBwAAAAgzLzYvMjAyNggAAAAKMTIvMzEvMjAyMQkAAAABMA+GVP+cfN4IqeQbL6J83gg4Q0lRLk5ZU0U6SUJNLklRX0lOVkVTVE1FTlRfSU5DT01FLjk5Ni4wNi8wMy8yMDI2Li4uVVNELkgBAAAA3rYBAAMAAAAAAA+GVP+cfN4IQEAlL6J83gg+Q0lRLk5ZU0U6SUJNLklRX0VYQ0lTRV9UQVhFU19FWENMX1NBTEVTLjk5Ni4wNi8wMy8yMDI2Li4uVVNELkgBAAAA3rYBAAMAAAAAAA+GVP+cfN4ItG4SL6J83gg+Q0lRLk5ZU0U6SUJNLklRX0VYQ0lTRV9UQVhFU19JTkNMX1NBTEVTLjk5Ni4wNi8wMy8yMDI2Li4uVVNELkgBAAAA3rYBAAMAAAAAAA+GVP+cfN4I7MAaL6J83gg6Q0lRLk5ZU0U6SUJNLklRX0NVUlJfRE9NRVNUSUNfVEFYRVMuOTk2LjA2LzAzLzIwMjYuLi5VU0QuSAEAAADetgEAAgAAAAM1MzUBCAAAAAUAAAAB</t>
  </si>
  <si>
    <t>MQEAAAALLTIwMDg2NDcxOTgDAAAAAzE2MAIAAAAEMzAyNwQAAAABMAcAAAAIMy82LzIwMjYIAAAACjEyLzMxLzIwMjEJAAAAATAPhlT/nHzeCDTcCS+ifN4IOUNJUS5OWVNFOklCTS5JUV9DVVJSX0ZPUkVJR05fVEFYRVMuOTk2LjA2LzAzLzIwMjYuLi5VU0QuSAEAAADetgEAAgAAAAQxMzQyAQgAAAAFAAAAATEBAAAACy0yMDA4NjQ3MTk4AwAAAAMxNjACAAAABDMwMzAEAAAAATAHAAAACDMvNi8yMDI2CAAAAAoxMi8zMS8yMDIxCQAAAAEwD4ZU/5x83gg+bh0vonzeCD5DSVEuTllTRTpJQk0uSVFfREVGRVJSRURfRE9NRVNUSUNfVEFYRVMuOTk2LjA2LzAzLzIwMjYuLi5VU0QuSAEAAADetgEAAgAAAAUtMTcyOAEIAAAABQAAAAExAQAAAAstMjAwODY0NzE5OAMAAAADMTYwAgAAAAQzMDU0BAAAAAEwBwAAAAgzLzYvMjAyNggAAAAKMTIvMzEvMjAyMQkAAAABMA+GVP+cfN4IycESL6J83gg7Q0lRLk5ZU0U6SUJNLklRX0RFRkVSUkVEX1RBWEVTX1RPVEFMLjk5Ni4wNi8wMy8yMDI2Li4uVVNELkgBAAAA3rYBAAIAAAAFLTE3NTMBCAAAAAUAAAABMQEAAAALLTIwMDg2NDcxOTgDAAAAAzE2MAIAAAAFMzUzODUEAAAAATAHAAAACDMvNi8yMDI2CAAAAAoxMi8zMS8yMDIxCQAAAAEwD4ZU/5x83ggHDxovonzeCC9DSVEuTllTRTpJQk0uSVFfRElMVVRfTkkuOTk2LjA2LzAzLzIwMjYuLi5VU0QuSAEAAADetgEA</t>
  </si>
  <si>
    <t>AgAAAAs0NzEzLjE3OTYxNQEIAAAABQAAAAExAQAAAAstMjAwODY0NzE5OAMAAAADMTYwAgAAAAQzNTIyBAAAAAEwBwAAAAgzLzYvMjAyNggAAAAKMTIvMzEvMjAyMQkAAAABMA+GVP+cfN4ImecYL6J83ggyQ0lRLk5ZU0U6SUJNLklRX0lOVF9FWFBfTFRELjk5Ni4wNi8wMy8yMDI2Li4uVVNELkgBAAAA3rYBAAMAAAAAAA+GVP+cfN4IPiIOL6J83gg5Q0lRLk5ZU0U6SUJNLklRX0RJU1RSSUJVVEFCTEVfQ0FTSC45OTYuMDYvMDMvMjAyNi4uLlVTRC5IAQAAAN62AQADAAAAAAAPhlT/nHzeCIk0EC+ifN4IRkNJUS5OWVNFOklCTS5JUV9ESVNUUklCVVRBQkxFX0NBU0hfU1RBTkRBUkRJWkVELjk5Ni4wNi8wMy8yMDI2Li4uVVNELkgBAAAA3rYBAAMAAAAAAA+GVP+cfN4IGA8fL6J83ggwQ0lRLk5ZU0U6SUJNLklRX01BUktFVElORy45OTYuMDYvMDMvMjAyNi4uLlVTRC5IAQAAAN62AQADAAAAAAAPhlT/nHzeCBitEi+ifN4IMENJUS5OWVNFOklCTS5JUV9SRF9FWFBfRk4uOTk2LjA2LzAzLzIwMjYuLi5VU0QuSAEAAADetgEAAgAAAAQ2NDg4AQgAAAAFAAAAATEBAAAACy0yMDA4NjQ3MTk4AwAAAAMxNjACAAAABDMxNjgEAAAAATAHAAAACDMvNi8yMDI2CAAAAAoxMi8zMS8yMDIxCQAAAAEwD4ZU/5x83ghEFyYvonzeCDVDSVEuTllTRTpJQk0uSVFfTkVUX1JFTlRBTF9FWFAuOTk2LjA2LzAzLzIwMjYuLi5V</t>
  </si>
  <si>
    <t>U0QuSAEAAADetgEAAwAAAAAAD4ZU/5x83gjoTCAvonzeCDxDSVEuTllTRTpJQk0uSVFfTkVUX1JFTlRBTF9FWFBfU1VQUExFLjk5Ni4wNi8wMy8yMDI2Li4uVVNELkgBAAAA3rYBAAIAAAAEMTQzNwEIAAAABQAAAAExAQAAAAstMjAwODY0NzE5OAMAAAADMTYwAgAAAAUyNDI2MwQAAAABMAcAAAAIMy82LzIwMjYIAAAACjEyLzMxLzIwMjEJAAAAATAPhlT/nHzeCEtmGi+ifN4INUNJUS5OWVNFOklCTS5JUV9NSU5JTVVNX1JFTlRBTC45OTYuMDYvMDMvMjAyNi4uLlVTRC5IAQAAAN62AQADAAAAAAAPhlT/nHzeCDJsFy+ifN4IQUNJUS5OWVNFOklCTS5JUV9ERVBSRUNJQVRJT05fUkVOVEFMX0FTU0VUUy45OTYuMDYvMDMvMjAyNi4uLlVTRC5IAQAAAN62AQADAAAAAAAPhlT/nHzeCOuNJS+ifN4IPkNJUS5OWVNFOklCTS5JUV9FWFBMT1JFX0RSSUxMX0VYUF9UT1RBTC45OTYuMDYvMDMvMjAyNi4uLlVTRC5IAQAAAN62AQADAAAAAAAPhlT/nHzeCIANEC+ifN4IPkNJUS5OWVNFOklCTS5JUV9TQUxBUklFU19PVEhFUl9CRU5FRklUUy45OTYuMDYvMDMvMjAyNi4uLlVTRC5IAQAAAN62AQADAAAAAAAPhlT/nHzeCHe8HS+ifN4IOUNJUS5OWVNFOklCTS5JUV9SRVNUUlVDVFVSRV9TVVBQTEUuOTk2LjA2LzAzLzIwMjYuLi5VU0QuSAEAAADetgEAAwAAAAAAD4ZU/5x83gguLRIvonzeCD1DSVEuTllTRTpJQk0u</t>
  </si>
  <si>
    <t>SVFfQVNTRVRfV1JJVEVET1dOX1NVUFBMRS45OTYuMDYvMDMvMjAyNi4uLlVTRC5IAQAAAN62AQADAAAAAAAPhlT/nHzeCHGEHy+ifN4IPkNJUS5OWVNFOklCTS5JUV9HQUlOX0JBUkdBSU5fQUNRX1NVUFBMRS45OTYuMDYvMDMvMjAyNi4uLlVTRC5IAQAAAN62AQADAAAAAAAPhlT/nHzeCEsIIy+ifN4IOENJUS5OWVNFOklCTS5JUV9JTlNfU0VUVExFX1NVUFBMRS45OTYuMDYvMDMvMjAyNi4uLlVTRC5IAQAAAN62AQADAAAAAAAPhlT/nHzeCH3JCi+ifN4IOkNJUS5OWVNFOklCTS5JUV9MRUdBTF9TRVRUTEVfU1VQUExFLjk5Ni4wNi8wMy8yMDI2Li4uVVNELkgBAAAA3rYBAAMAAAAAAA+GVP+cfN4IqGkWL6J83gg7Q0lRLk5ZU0U6SUJNLklRX1RPVEFMX1VOVVNVQUxfU1VQUExFLjk5Ni4wNi8wMy8yMDI2Li4uVVNELkgBAAAA3rYBAAMAAAAAAA+GVP+cfN4IP4EjL6J83gg4Q0lRLk5ZU0U6SUJNLklRX05FR0FUSVZFX0dXX0FNT1JULjk5Ni4wNi8wMy8yMDI2Li4uVVNELkgBAAAA3rYBAAMAAAAAAA+GVP+cfN4IiWAhL6J83gg7Q0lRLk5ZU0U6SUJNLklRX05FR0FUSVZFX0dXX0FNT1JUX0FULjk5Ni4wNi8wMy8yMDI2Li4uVVNELkgBAAAA3rYBAAMAAAAAAA+GVP+cfN4Ie3sLL6J83gg3Q0lRLk5ZU0U6SUJNLklRX1NUT0NLX0JBU0VEX0NPR1MuOTk2LjA2LzAzLzIwMjYuLi5VU0QuSAEAAADetgEAAgAA</t>
  </si>
  <si>
    <t>AAMxNDUBCAAAAAUAAAABMQEAAAALLTIwMDg2NDcxOTgDAAAAAzE2MAIAAAAFMjI2NzQEAAAAATAHAAAACDMvNi8yMDI2CAAAAAoxMi8zMS8yMDIxCQAAAAEwD4ZU/5x83giFWBcvonzeCDVDSVEuTllTRTpJQk0uSVFfU1RPQ0tfQkFTRURfR0EuOTk2LjA2LzAzLzIwMjYuLi5VU0QuSAEAAADetgEAAwAAAAAAD4ZU/5x83ggNhh4vonzeCEBDSVEuTllTRTpJQk0uSVFfU1RPQ0tfQkFTRURfRVhQTE9SRV9EUklMTC45OTYuMDYvMDMvMjAyNi4uLlVTRC5IAQAAAN62AQADAAAAAAAPhlT/nHzeCPDgIi+ifN4INUNJUS5OWVNFOklCTS5JUV9TVE9DS19CQVNFRF9BVC45OTYuMDYvMDMvMjAyNi4uLlVTRC5IAQAAAN62AQADAAAAAAAPhlT/nHzeCLQJFS+ifN4IOENJUS5OWVNFOklCTS5JUV9TVE9DS19CQVNFRF9UT1RBTC45OTYuMDYvMDMvMjAyNi4uLlVTRC5IAQAAAN62AQACAAAAAzk4MgEIAAAABQAAAAExAQAAAAstMjAwODY0NzE5OAMAAAADMTYwAgAAAAUyNDAzNAQAAAABMAcAAAAIMy82LzIwMjYIAAAACjEyLzMxLzIwMjEJAAAAATAPhlT/nHzeCLWsGi+ifN4IO0NJUS5OWVNFOklCTS5JUV9SRVNUUl9TVE9DS19DT01QX1RBWC45OTYuMDYvMDMvMjAyNi4uLlVTRC5IAQAAAN62AQADAAAAAAAPhlT/nHzeCE60IS+ifN4IN0NJUS5OWVNFOklCTS5JUV9SRVNUUl9TVE9DS19DT01QLjk5Ni4wNi8wMy8yMDI2</t>
  </si>
  <si>
    <t>Li4uVVNELkgBAAAA3rYBAAMAAAAAAA+GVP+cfN4IFY4JL6J83ghAQ0lRLk5ZU0U6SUJNLklRX1NUT0NLX09QVElPTlNfQ09NUF9QUkVUQVguOTk2LjA2LzAzLzIwMjYuLi5VU0QuSAEAAADetgEAAwAAAAAAD4ZU/5x83gi1rBovonzeCDlDSVEuTllTRTpJQk0uSVFfU1RPQ0tfT1BUSU9OU19DT01QLjk5Ni4wNi8wMy8yMDI2Li4uVVNELkgBAAAA3rYBAAMAAAAAAA+GVP+cfN4Iqx8RL6J83gg7Q0lRLk5ZU0U6SUJNLklRX1NUT0NLX0JBU0VEX0NPTVBfVEFYLjk5Ni4wNi8wMy8yMDI2Li4uVVNELkgBAAAA3rYBAAIAAAAELTIyMwAPhlT/nHzeCMWhCi+ifN4IN0NJUS5OWVNFOklCTS5JUV9TVE9DS19CQVNFRF9DT01QLjk5Ni4wNi8wMy8yMDI2Li4uVVNELkgBAAAA3rYBAAIAAAADNjk1AA+GVP+cfN4IlkIWL6J83ggsQ0lRLk5ZU0U6SUJNLklRX05JX0NGLjk5Ni4wNi8wMy8yMDI2Li4uVVNELkgBAAAA3rYBAAIAAAAENTc0MwEIAAAABQAAAAExAQAAAAstMjAwODY0NzE5OAMAAAADMTYwAgAAAAQyMTUwBAAAAAEwBwAAAAgzLzYvMjAyNggAAAAKMTIvMzEvMjAyMQkAAAABMA+GVP+cfN4IdeYPL6J83ggyQ0lRLk5ZU0U6SUJNLklRX0RBX1NVUFBMX0NGLjk5Ni4wNi8wMy8yMDI2Li4uVVNELkgBAAAA3rYBAAIAAAAEMzg4OAEIAAAABQAAAAExAQAAAAstMjAwODY0NzE5OAMAAAADMTYwAgAAAAQyMTcxBAAA</t>
  </si>
  <si>
    <t>AAEwBwAAAAgzLzYvMjAyNggAAAAKMTIvMzEvMjAyMQkAAAABMA+GVP+cfN4IlkMYL6J83gg4Q0lRLk5ZU0U6SUJNLklRX0dXX0lOVEFOX0FNT1JUX0NGLjk5Ni4wNi8wMy8yMDI2Li4uVVNELkgBAAAA3rYBAAIAAAAEMTgzOAEIAAAABQAAAAExAQAAAAstMjAwODY0NzE5OAMAAAADMTYwAgAAAAQyMTgyBAAAAAEwBwAAAAgzLzYvMjAyNggAAAAKMTIvMzEvMjAyMQkAAAABMA+GVP+cfN4IBmcJL6J83ggyQ0lRLk5ZU0U6SUJNLklRX09USEVSX0FNT1JULjk5Ni4wNi8wMy8yMDI2Li4uVVNELkgBAAAA3rYBAAIAAAADNjkxAQgAAAAFAAAAATEBAAAACy0yMDA4NjQ3MTk4AwAAAAMxNjACAAAABDIwMTQEAAAAATAHAAAACDMvNi8yMDI2CAAAAAoxMi8zMS8yMDIxCQAAAAEwD4ZU/5x83ghh6iAvonzeCDVDSVEuTllTRTpJQk0uSVFfR0FJTl9BU1NFVFNfQ0YuOTk2LjA2LzAzLzIwMjYuLi5VU0QuSAEAAADetgEAAgAAAAQtMTM2AQgAAAAFAAAAATEBAAAACy0yMDA4NjQ3MTk4AwAAAAMxNjACAAAABDIwMjYEAAAAATAHAAAACDMvNi8yMDI2CAAAAAoxMi8zMS8yMDIxCQAAAAEwD4ZU/5x83gi2ARQvonzeCC9DSVEuTllTRTpJQk0uSVFfTE9BTlNfQ0YuOTk2LjA2LzAzLzIwMjYuLi5VU0QuSAEAAADetgEAAwAAAAAAD4ZU/5x83gilTCEvonzeCDVDSVEuTllTRTpJQk0uSVFfQ1JFRElUX0xPU1NfQ0YuOTk2LjA2</t>
  </si>
  <si>
    <t>LzAzLzIwMjYuLi5VU0QuSAEAAADetgEAAwAAAAAAD4ZU/5x83gh15g8vonzeCDpDSVEuTllTRTpJQk0uSVFfVEFYX0JFTkVGSVRfT1BUSU9OUy45OTYuMDYvMDMvMjAyNi4uLlVTRC5IAQAAAN62AQADAAAAAAAPhlT/nHzeCGQKFy+ifN4IOENJUS5OWVNFOklCTS5JUV9QUk9WX0JBRF9ERUJUU19DRi45OTYuMDYvMDMvMjAyNi4uLlVTRC5IAQAAAN62AQADAAAAAAAPhlT/nHzeCAZnCS+ifN4ILENJUS5OWVNFOklCTS5JUV9ET19DRi45OTYuMDYvMDMvMjAyNi4uLlVTRC5IAQAAAN62AQADAAAAAAAPhlT/nHzeCOn0GS+ifN4IPENJUS5OWVNFOklCTS5JUV9DSEFOR0VfVFJBRElOR19BU1NFVFMuOTk2LjA2LzAzLzIwMjYuLi5VU0QuSAEAAADetgEAAwAAAAAAD4ZU/5x83gi2ARQvonzeCDdDSVEuTllTRTpJQk0uSVFfQ0hBTkdFX0lOVkVOVE9SWS45OTYuMDYvMDMvMjAyNi4uLlVTRC5IAQAAAN62AQACAAAAAzEzOAEIAAAABQAAAAExAQAAAAstMjAwODY0NzE5OAMAAAADMTYwAgAAAAQyMDk5BAAAAAEwBwAAAAgzLzYvMjAyNggAAAAKMTIvMzEvMjAyMQkAAAABMA+GVP+cfN4ItgEUL6J83ggwQ0lRLk5ZU0U6SUJNLklRX0NIQU5HRV9BUC45OTYuMDYvMDMvMjAyNi4uLlVTRC5IAQAAAN62AQACAAAAAjg1AQgAAAAFAAAAATEBAAAACy0yMDA4NjQ3MTk4AwAAAAMxNjACAAAABDIwMTcEAAAAATAHAAAACDMv</t>
  </si>
  <si>
    <t>Ni8yMDI2CAAAAAoxMi8zMS8yMDIxCQAAAAEwD4ZU/5x83ggGdxsvonzeCDhDSVEuTllTRTpJQk0uSVFfQ0hBTkdFX1VORUFSTl9SRVYuOTk2LjA2LzAzLzIwMjYuLi5VU0QuSAEAAADetgEAAwAAAAAAD4ZU/5x83giK2REvonzeCDVDSVEuTllTRTpJQk0uSVFfQ0hBTkdFX0lOQ19UQVguOTk2LjA2LzAzLzIwMjYuLi5VU0QuSAEAAADetgEAAwAAAAAAD4ZU/5x83gge+SMvonzeCDVDSVEuTllTRTpJQk0uSVFfQ0hBTkdFX0RFRl9UQVguOTk2LjA2LzAzLzIwMjYuLi5VU0QuSAEAAADetgEAAwAAAAAAD4ZU/5x83ggiLAsvonzeCDBDSVEuTllTRTpJQk0uSVFfQ0FTSF9PUEVSLjk5Ni4wNi8wMy8yMDI2Li4uVVNELkgBAAAA3rYBAAIAAAAFMTI3OTYBCAAAAAUAAAABMQEAAAALLTIwMDg2NDcxOTgDAAAAAzE2MAIAAAAEMjAwNgQAAAABMAcAAAAIMy82LzIwMjYIAAAACjEyLzMxLzIwMjEJAAAAATAPhlT/nHzeCPp4Ci+ifN4ILENJUS5OWVNFOklCTS5JUV9DQVBFWC45OTYuMDYvMDMvMjAyNi4uLlVTRC5IAQAAAN62AQACAAAABS0yMDYyAQgAAAAFAAAAATEBAAAACy0yMDA4NjQ3MTk4AwAAAAMxNjACAAAABDIwMjEEAAAAATAHAAAACDMvNi8yMDI2CAAAAAoxMi8zMS8yMDIxCQAAAAEwD4ZU/5x83ghVHBgvonzeCDlDSVEuTllTRTpJQk0uSVFfSU5WRVNUX1NFQ1VSSVRZX0NGLjk5Ni4wNi8wMy8yMDI2Li4u</t>
  </si>
  <si>
    <t>VVNELkgBAAAA3rYBAAIAAAAELTQxNAEIAAAABQAAAAExAQAAAAstMjAwODY0NzE5OAMAAAADMTYwAgAAAAQyMDI3BAAAAAEwBwAAAAgzLzYvMjAyNggAAAAKMTIvMzEvMjAyMQkAAAABMA+GVP+cfN4IhxsWL6J83gg1Q0lRLk5ZU0U6SUJNLklRX1NUX0RFQlRfSVNTVUVELjk5Ni4wNi8wMy8yMDI2Li4uVVNELkgBAAAA3rYBAAMAAAAAAA+GVP+cfN4IZM0VL6J83gg1Q0lRLk5ZU0U6SUJNLklRX1NUX0RFQlRfUkVQQUlELjk5Ni4wNi8wMy8yMDI2Li4uVVNELkgBAAAA3rYBAAIAAAADLTQwAQgAAAAFAAAAATEBAAAACy0yMDA4NjQ3MTk4AwAAAAMxNjACAAAABDIwNDQEAAAAATAHAAAACDMvNi8yMDI2CAAAAAoxMi8zMS8yMDIxCQAAAAEwD4ZU/5x83ggn0hwvonzeCDRDSVEuTllTRTpJQk0uSVFfQ09NTU9OX0lTU1VFRC45OTYuMDYvMDMvMjAyNi4uLlVTRC5IAQAAAN62AQADAAAAAAAPhlT/nHzeCL0TEy+ifN4IMkNJUS5OWVNFOklCTS5JUV9QUkVGX0lTU1VFRC45OTYuMDYvMDMvMjAyNi4uLlVTRC5IAQAAAN62AQADAAAAAAAPhlT/nHzeCGzFES+ifN4IL0NJUS5OWVNFOklCTS5JUV9QUkVGX1JFUC45OTYuMDYvMDMvMjAyNi4uLlVTRC5IAQAAAN62AQADAAAAAAAPhlT/nHzeCCfSHC+ifN4IMkNJUS5OWVNFOklCTS5JUV9QUkVGX0RJVl9DRi45OTYuMDYvMDMvMjAyNi4uLlVTRC5IAQAAAN62AQADAAAA</t>
  </si>
  <si>
    <t>AAAPhlT/nHzeCGLAGC+ifN4IOUNJUS5OWVNFOklCTS5JUV9DT01NT05fUFJFRl9ESVZfQ0YuOTk2LjA2LzAzLzIwMjYuLi5VU0QuSAEAAADetgEAAwAAAAAAD4ZU/5x83ghpqBEvonzeCDhDSVEuTllTRTpJQk0uSVFfVE9UQUxfRElWX1BBSURfQ0YuOTk2LjA2LzAzLzIwMjYuLi5VU0QuSAEAAADetgEAAgAAAAUtNTg2OQEIAAAABQAAAAExAQAAAAstMjAwODY0NzE5OAMAAAADMTYwAgAAAAQyMDIyBAAAAAEwBwAAAAgzLzYvMjAyNggAAAAKMTIvMzEvMjAyMQkAAAABMA+GVP+cfN4ITrQhL6J83gg1Q0lRLk5ZU0U6SUJNLklRX1NQRUNJQUxfRElWX0NGLjk5Ni4wNi8wMy8yMDI2Li4uVVNELkgBAAAA3rYBAAMAAAAAAA+GVP+cfN4IH70PL6J83gg1Q0lRLk5ZU0U6SUJNLklRX01JU0NfQURKVVNUX0NGLjk5Ni4wNi8wMy8yMDI2Li4uVVNELkgBAAAA3rYBAAMAAAAAAA+GVP+cfN4IIiwLL6J83ggxQ0lRLk5ZU0U6SUJNLklRX05FVF9DSEFOR0UuOTk2LjA2LzAzLzIwMjYuLi5VU0QuSAEAAADetgEAAgAAAAUtNjcxOAEIAAAABQAAAAExAQAAAAstMjAwODY0NzE5OAMAAAADMTYwAgAAAAQyMDkzBAAAAAEwBwAAAAgzLzYvMjAyNggAAAAKMTIvMzEvMjAyMQkAAAABMA+GVP+cfN4IVRwYL6J83gg6Q0lRLk5ZU0U6SUJNLklRX0RBX1NVUFBMX1BBUlRJQUxfQ0YuOTk2LjA2LzAzLzIwMjYuLi5VU0QuSAEAAADe</t>
  </si>
  <si>
    <t>tgEAAwAAAAAAD4ZU/5x83ggg4xYvonzeCDFDSVEuTllTRTpJQk0uSVFfREVQUkVfU1VQUC45OTYuMDYvMDMvMjAyNi4uLlVTRC5IAQAAAN62AQADAAAAAAAPhlT/nHzeCIcbFi+ifN4IRENJUS5OWVNFOklCTS5JUV9ERVBSRUNJQVRJT05fUkVOVEFMX0FTU0VUU19DRi45OTYuMDYvMDMvMjAyNi4uLlVTRC5IAQAAAN62AQADAAAAAAAPhlT/nHzeCE5lCi+ifN4IPUNJUS5OWVNFOklCTS5JUV9EQV9DRl9FWENMX09QRVJfTEVBU0VTLjk5Ni4wNi8wMy8yMDI2Li4uVVNELkgBAAAA3rYBAAIAAAAENTcyNgEIAAAABQAAAAExAQAAAAstMjAwODY0NzE5OAMAAAADMTYwAgAAAAU0ODk4NQQAAAABMAcAAAAIMy82LzIwMjYIAAAACjEyLzMxLzIwMjEJAAAAATAPhlT/nHzeCCfSHC+ifN4IP0NJUS5OWVNFOklCTS5JUV9BTU9SVF9TT0ZUV0FSRV9BU1NFVFNfQ0YuOTk2LjA2LzAzLzIwMjYuLi5VU0QuSAEAAADetgEAAgAAAAM2OTEBCAAAAAUAAAABMQEAAAALLTIwMDg2NDcxOTgDAAAAAzE2MAIAAAAFNDYwMTEEAAAAATAHAAAACDMvNi8yMDI2CAAAAAoxMi8zMS8yMDIxCQAAAAEwD4ZU/5x83giUsxMvonzeCDlDSVEuTllTRTpJQk0uSVFfQ0FTSF9JTlRFUkVTVF9PUEVSLjk5Ni4wNi8wMy8yMDI2Li4uVVNELkgBAAAA3rYBAAMAAAAAAA+GVP+cfN4IaagRL6J83gg7Q0lRLk5ZU0U6SUJNLklRX0NBU0hfSU5URVJF</t>
  </si>
  <si>
    <t>U1RfSU5WRVNULjk5Ni4wNi8wMy8yMDI2Li4uVVNELkgBAAAA3rYBAAMAAAAAAA+GVP+cfN4IYsAYL6J83gg6Q0lRLk5ZU0U6SUJNLklRX0NBU0hfSU5URVJFU1RfRklOQU4uOTk2LjA2LzAzLzIwMjYuLi5VU0QuSAEAAADetgEAAwAAAAAAD4ZU/5x83ghO/xIvonzeCDZDSVEuTllTRTpJQk0uSVFfQ0FTSF9UQVhFU19PUEVSLjk5Ni4wNi8wMy8yMDI2Li4uVVNELkgBAAAA3rYBAAMAAAAAAA+GVP+cfN4IlLMTL6J83gg3Q0lRLk5ZU0U6SUJNLklRX0NBU0hfVEFYRVNfRklOQU4uOTk2LjA2LzAzLzIwMjYuLi5VU0QuSAEAAADetgEAAwAAAAAAD4ZU/5x83ggg4xYvonzeCDtDSVEuTllTRTpJQk0uSVFfQ0hBTkdFX0RFRl9UQVhfVE9UQUwuOTk2LjA2LzAzLzIwMjYuLi5VU0QuSAEAAADetgEAAgAAAAUtMjAwMQEIAAAABQAAAAExAQAAAAstMjAwODY0NzE5OAMAAAADMTYwAgAAAAUzMDkyNAQAAAABMAcAAAAIMy82LzIwMjYIAAAACjEyLzMxLzIwMjEJAAAAATAPhlT/nHzeCLmVDy+ifN4IL0NJUS5OWVNFOklCTS5JUV9DRl9TSEFSRS45OTYuMDYvMDMvMjAyNi4uLlVTRC5IAQAAAN62AQACAAAACTExLjE5MjA3OQEIAAAABQAAAAExAQAAAAstMjAwODY0NzE5OAMAAAADMTYwAgAAAAU0MzkyMwQAAAABMAcAAAAIMy82LzIwMjYIAAAACjEyLzMxLzIwMjEJAAAAATAPhlT/nHzeCK5WIy+ifN4INkNJUS5OWVNF</t>
  </si>
  <si>
    <t>OklCTS5JUV9ORVRfREVCVF9JU1NVRUQuOTk2LjA2LzAzLzIwMjYuLi5VU0QuSAEAAADetgEAAgAAAAUtODExNQEIAAAABQAAAAExAQAAAAstMjAwODY0NzE5OAMAAAADMTYwAgAAAAQyMDAzBAAAAAEwBwAAAAgzLzYvMjAyNggAAAAKMTIvMzEvMjAyMQkAAAABMA+GVP+cfN4IpG0RL6J83ggyQ0lRLk5ZU0U6SUJNLklRX01BSU5UX0NBUEVYLjk5Ni4wNi8wMy8yMDI2Li4uVVNELkgBAAAA3rYBAAMAAAAAAA+GVP+cfN4IWpkYL6J83ggzQ0lRLk5ZU0U6SUJNLklRX0RPX0lOVkVTVF9DRi45OTYuMDYvMDMvMjAyNi4uLlVTRC5IAQAAAN62AQADAAAAAAAPhlT/nHzeCJSzEy+ifN4IQkNJUS5OWVNFOklCTS5JUV9PUEVSQVRJTkdfTEVBU0VfTElBQklMSVRJRVMuOTk2LjA2LzAzLzIwMjYuLi5VU0QuSAEAAADetgEAAwAAAAAAD4ZU/5x83ggJPgovonzeCEpDSVEuTllTRTpJQk0uSVFfT1BFUkFUSU5HX0xFQVNFX0xJQUJJTElUSUVTX05PTkNBU0guOTk2LjA2LzAzLzIwMjYuLi5VU0QuSAEAAADetgEAAwAAAAAAD4ZU/5x83gg3/B0vonzeCDNDSVEuTllTRTpJQk0uSVFfT1RIRVJfUkVDRUlWLjk5Ni4wNi8wMy8yMDI2Li4uVVNELkgBAAAA3rYBAAIAAAAEMTAwMAEIAAAABQAAAAExAQAAAAstMjAwODY0NzE5OAMAAAADMTYwAgAAAAQxMjA2BAAAAAEwBwAAAAgzLzYvMjAyNggAAAAKMTIvMzEvMjAyMQkAAAAB</t>
  </si>
  <si>
    <t>MA+GVP+cfN4ICT4KL6J83gg1Q0lRLk5ZU0U6SUJNLklRX1NUX05PVEVfUkVDRUlWLjk5Ni4wNi8wMy8yMDI2Li4uVVNELkgBAAAA3rYBAAMAAAAAAA+GVP+cfN4IBncbL6J83ggzQ0lRLk5ZU0U6SUJNLklRX1RPVEFMX1JFQ0VJVi45OTYuMDYvMDMvMjAyNi4uLlVTRC5IAQAAAN62AQACAAAABDgyMjUBCAAAAAUAAAABMQEAAAALLTIwMDg2NDcxOTgDAAAAAzE2MAIAAAAEMTAwMQQAAAABMAcAAAAIMy82LzIwMjYIAAAACjEyLzMxLzIwMjEJAAAAATAPhlT/nHzeCGfREC+ifN4IPENJUS5OWVNFOklCTS5JUV9GSU5fRElWX0xPQU5TX0NVUlJFTlQuOTk2LjA2LzAzLzIwMjYuLi5VU0QuSAEAAADetgEAAgAAAAQ3MjIxAQgAAAAFAAAAATEBAAAACy0yMDA4NjQ3MTk4AwAAAAMxNjACAAAABDEwMzIEAAAAATAHAAAACDMvNi8yMDI2CAAAAAoxMi8zMS8yMDIxCQAAAAEwD4ZU/5x83ggJPgovonzeCD1DSVEuTllTRTpJQk0uSVFfRklOX0RJVl9BU1NFVFNfQ1VSUkVOVC45OTYuMDYvMDMvMjAyNi4uLlVTRC5IAQAAAN62AQACAAAAAzc5MwEIAAAABQAAAAExAQAAAAstMjAwODY0NzE5OAMAAAADMTYwAgAAAAQxMDI5BAAAAAEwBwAAAAgzLzYvMjAyNggAAAAKMTIvMzEvMjAyMQkAAAABMA+GVP+cfN4IrlYjL6J83ggrQ0lRLk5ZU0U6SUJNLklRX0dQUEUuOTk2LjA2LzAzLzIwMjYuLi5VU0QuSAEAAADetgEAAgAA</t>
  </si>
  <si>
    <t>AAUyMzMwNgEIAAAABQAAAAExAQAAAAstMjAwODY0NzE5OAMAAAADMTYwAgAAAAQxMTY5BAAAAAEwBwAAAAgzLzYvMjAyNggAAAAKMTIvMzEvMjAyMQkAAAABMA+GVP+cfN4IYKQWL6J83ggpQ0lRLk5ZU0U6SUJNLklRX0FELjk5Ni4wNi8wMy8yMDI2Li4uVVNELkgBAAAA3rYBAAIAAAAGLTE0MzkwAQgAAAAFAAAAATEBAAAACy0yMDA4NjQ3MTk4AwAAAAMxNjACAAAABDEwNzUEAAAAATAHAAAACDMvNi8yMDI2CAAAAAoxMi8zMS8yMDIxCQAAAAEwD4ZU/5x83gi5lQ8vonzeCDBDSVEuTllTRTpJQk0uSVFfTFRfSU5WRVNULjk5Ni4wNi8wMy8yMDI2Li4uVVNELkgBAAAA3rYBAAIAAAAEMTc4MwEIAAAABQAAAAExAQAAAAstMjAwODY0NzE5OAMAAAADMTYwAgAAAAQxMDU0BAAAAAEwBwAAAAgzLzYvMjAyNggAAAAKMTIvMzEvMjAyMQkAAAABMA+GVP+cfN4IffQVL6J83ggpQ0lRLk5ZU0U6SUJNLklRX0dXLjk5Ni4wNi8wMy8yMDI2Li4uVVNELkgBAAAA3rYBAAIAAAAFNTU2NDMBCAAAAAUAAAABMQEAAAALLTIwMDg2NDcxOTgDAAAAAzE2MAIAAAAEMTE3MQQAAAABMAcAAAAIMy82LzIwMjYIAAAACjEyLzMxLzIwMjEJAAAAATAPhlT/nHzeCLzdCi+ifN4IMkNJUS5OWVNFOklCTS5JUV9PVEhFUl9JTlRBTi45OTYuMDYvMDMvMjAyNi4uLlVTRC5IAQAAAN62AQACAAAABTEyNTExAQgAAAAFAAAAATEBAAAACy0y</t>
  </si>
  <si>
    <t>MDA4NjQ3MTk4AwAAAAMxNjACAAAABDEwNDAEAAAAATAHAAAACDMvNi8yMDI2CAAAAAoxMi8zMS8yMDIxCQAAAAEwD4ZU/5x83ghamRgvonzeCDhDSVEuTllTRTpJQk0uSVFfRklOX0RJVl9BU1NFVFNfTFQuOTk2LjA2LzAzLzIwMjYuLi5VU0QuSAEAAADetgEAAwAAAAAAD4ZU/5x83ghFAwovonzeCD9DSVEuTllTRTpJQk0uSVFfUEVOU0lPTl9DSV9QUklPUl9TRVJWSUNFLjk5OS4wNi8wMy8yMDI2Li4uVVNELkgBAAAA3rYBAAIAAAADMzQyAMtA3f+cfN4IlkMYL6J83ggqQ0lRLk5ZU0U6SUJNLklRX1JFVi45OTkuMDYvMDMvMjAyNi4uLlVTRC5IAQAAAN62AQACAAAABTYyMDQ0AQgAAAAFAAAAATEBAAAACy0xOTA0ODYwNzQzAwAAAAMxNjACAAAAAzExMgQAAAABMAcAAAAIMy82LzIwMjYIAAAACjEyLzMxLzIwMjQJAAAAATB/WjQAnXzeCEtmGi+ifN4IMkNJUS5OWVNFOklCTS5JUV9GSU5fRElWX1JFVi45OTkuMDYvMDMvMjAyNi4uLlVTRC5IAQAAAN62AQACAAAAAzcwOQEIAAAABQAAAAExAQAAAAstMTkwNDg2MDc0MwMAAAADMTYwAgAAAAI1MgQAAAABMAcAAAAIMy82LzIwMjYIAAAACjEyLzMxLzIwMjQJAAAAATB/WjQAnXzeCDMXIi+ifN4IMkNJUS5OWVNFOklCTS5JUV9JTlNfRElWX1JFVi45OTkuMDYvMDMvMjAyNi4uLlVTRC5IAQAAAN62AQADAAAAAAB/WjQAnXzeCJseGy+ifN4INkNJUS5OWVNF</t>
  </si>
  <si>
    <t>OklCTS5JUV9HQUlOX0FTU0VUU19SRVYuOTk5LjA2LzAzLzIwMjYuLi5VU0QuSAEAAADetgEAAwAAAAAAf1o0AJ183giCvg4vonzeCDZDSVEuTllTRTpJQk0uSVFfR0FJTl9JTlZFU1RfUkVWLjk5OS4wNi8wMy8yMDI2Li4uVVNELkgBAAAA3rYBAAMAAAAAAH9aNACdfN4I8gscL6J83ggyQ0lRLk5ZU0U6SUJNLklRX0lOVF9JTlZfSU5DLjk5OS4wNi8wMy8yMDI2Li4uVVNELkgBAAAA3rYBAAMAAAAAAH9aNACdfN4IAvAlL6J83gg2Q0lRLk5ZU0U6SUJNLklRX09USEVSX1JFVl9TVVBQTC45OTkuMDYvMDMvMjAyNi4uLlVTRC5IAQAAAN62AQADAAAAAAB/WjQAnXzeCEZHHS+ifN4IMENJUS5OWVNFOklCTS5JUV9UT1RBTF9SRVYuOTk5LjA2LzAzLzIwMjYuLi5VU0QuSAEAAADetgEAAgAAAAU2Mjc1MwEIAAAABQAAAAExAQAAAAstMTkwNDg2MDc0MwMAAAADMTYwAgAAAAIyOAQAAAABMAcAAAAIMy82LzIwMjYIAAAACjEyLzMxLzIwMjQJAAAAATB/WjQAnXzeCALwJS+ifN4IK0NJUS5OWVNFOklCTS5JUV9DT0dTLjk5OS4wNi8wMy8yMDI2Li4uVVNELkgBAAAA3rYBAAIAAAAFMjY4MzIBCAAAAAUAAAABMQEAAAALLTE5MDQ4NjA3NDMDAAAAAzE2MAIAAAACMzQEAAAAATAHAAAACDMvNi8yMDI2CAAAAAoxMi8zMS8yMDI0CQAAAAEwf1o0AJ183ghn0RAvonzeCDJDSVEuTllTRTpJQk0uSVFfRklOX0RJVl9FWFAu</t>
  </si>
  <si>
    <t>OTk5LjA2LzAzLzIwMjYuLi5VU0QuSAEAAADetgEAAgAAAAMzNjkBCAAAAAUAAAABMQEAAAALLTE5MDQ4NjA3NDMDAAAAAzE2MAIAAAACNTEEAAAAATAHAAAACDMvNi8yMDI2CAAAAAoxMi8zMS8yMDI0CQAAAAEwf1o0AJ183giS7iYvonzeCDJDSVEuTllTRTpJQk0uSVFfSU5TX0RJVl9FWFAuOTk5LjA2LzAzLzIwMjYuLi5VU0QuSAEAAADetgEAAwAAAAAAf1o0AJ183gh3vB0vonzeCDZDSVEuTllTRTpJQk0uSVFfRklOX0RJVl9JTlRfRVhQLjk5OS4wNi8wMy8yMDI2Li4uVVNELkgBAAAA3rYBAAMAAAAAAH9aNACdfN4IxE8bL6J83ggpQ0lRLk5ZU0U6SUJNLklRX0dQLjk5OS4wNi8wMy8yMDI2Li4uVVNELkgBAAAA3rYBAAIAAAAFMzU1NTIBCAAAAAUAAAABMQEAAAALLTE5MDQ4NjA3NDMDAAAAAzE2MAIAAAACMTAEAAAAATAHAAAACDMvNi8yMDI2CAAAAAoxMi8zMS8yMDI0CQAAAAEwf1o0AJ183gjbQBwvonzeCDBDSVEuTllTRTpJQk0uSVFfU0dBX1NVUFBMLjk5OS4wNi8wMy8yMDI2Li4uVVNELkgBAAAA3rYBAAIAAAAFMTkyODEBCAAAAAUAAAABMQEAAAALLTE5MDQ4NjA3NDMDAAAAAzE2MAIAAAADMTAyBAAAAAEwBwAAAAgzLzYvMjAyNggAAAAKMTIvMzEvMjAyNAkAAAABMH9aNACdfN4IuOoSL6J83gg0Q0lRLk5ZU0U6SUJNLklRX0VYUExPUkVfRFJJTEwuOTk5LjA2LzAzLzIwMjYuLi5VU0QuSAEA</t>
  </si>
  <si>
    <t>AADetgEAAwAAAAAAf1o0AJ183gg3/B0vonzeCDVDSVEuTllTRTpJQk0uSVFfUFJPVl9CQURfREVCVFMuOTk5LjA2LzAzLzIwMjYuLi5VU0QuSAEAAADetgEAAwAAAAAAf1o0AJ183ghLZhovonzeCDJDSVEuTllTRTpJQk0uSVFfU1RPQ0tfQkFTRUQuOTk5LjA2LzAzLzIwMjYuLi5VU0QuSAEAAADetgEAAwAAAAAAf1o0AJ183gjbQBwvonzeCC1DSVEuTllTRTpJQk0uSVFfUkRfRVhQLjk5OS4wNi8wMy8yMDI2Li4uVVNELkgBAAAA3rYBAAIAAAAENzQ3OQEIAAAABQAAAAExAQAAAAstMTkwNDg2MDc0MwMAAAADMTYwAgAAAAMxMDAEAAAAATAHAAAACDMvNi8yMDI2CAAAAAoxMi8zMS8yMDI0CQAAAAEwf1o0AJ183gjw4CIvonzeCC9DSVEuTllTRTpJQk0uSVFfREFfU1VQUEwuOTk5LjA2LzAzLzIwMjYuLi5VU0QuSAEAAADetgEAAwAAAAAAf1o0AJ183gjyCxwvonzeCDVDSVEuTllTRTpJQk0uSVFfR1dfSU5UQU5fQU1PUlQuOTk5LjA2LzAzLzIwMjYuLi5VU0QuSAEAAADetgEAAwAAAAAAf1o0AJ183ghilw4vonzeCDFDSVEuTllTRTpJQk0uSVFfSU1QQUlSX09JTC45OTkuMDYvMDMvMjAyNi4uLlVTRC5IAQAAAN62AQADAAAAAAB/WjQAnXzeCEZHHS+ifN4IMUNJUS5OWVNFOklCTS5JUV9PVEhFUl9PUEVSLjk5OS4wNi8wMy8yMDI2Li4uVVNELkgBAAAA3rYBAAIAAAAELTk5NgEIAAAABQAAAAExAQAAAAst</t>
  </si>
  <si>
    <t>MTkwNDg2MDc0MwMAAAADMTYwAgAAAAMyNjAEAAAAATAHAAAACDMvNi8yMDI2CAAAAAoxMi8zMS8yMDI0CQAAAAEwf1o0AJ183giOxyYvonzeCDdDSVEuTllTRTpJQk0uSVFfVE9UQUxfT1RIRVJfT1BFUi45OTkuMDYvMDMvMjAyNi4uLlVTRC5IAQAAAN62AQACAAAABTI1NzY0AQgAAAAFAAAAATEBAAAACy0xOTA0ODYwNzQzAwAAAAMxNjACAAAAAzM4MAQAAAABMAcAAAAIMy82LzIwMjYIAAAACjEyLzMxLzIwMjQJAAAAATB/WjQAnXzeCC3UHi+ifN4IL0NJUS5OWVNFOklCTS5JUV9PUEVSX0lOQy45OTkuMDYvMDMvMjAyNi4uLlVTRC5IAQAAAN62AQACAAAABDk3ODgBCAAAAAUAAAABMQEAAAALLTE5MDQ4NjA3NDMDAAAAAzE2MAIAAAACMjEEAAAAATAHAAAACDMvNi8yMDI2CAAAAAoxMi8zMS8yMDI0CQAAAAEwf1o0AJ183ghEFyYvonzeCDNDSVEuTllTRTpJQk0uSVFfSU5URVJFU1RfRVhQLjk5OS4wNi8wMy8yMDI2Li4uVVNELkgBAAAA3rYBAAIAAAAFLTE3MTIBCAAAAAUAAAABMQEAAAALLTE5MDQ4NjA3NDMDAAAAAzE2MAIAAAACODIEAAAAATAHAAAACDMvNi8yMDI2CAAAAAoxMi8zMS8yMDI0CQAAAAEwf1o0AJ183ggcqhAvonzeCDpDSVEuTllTRTpJQk0uSVFfSU5URVJFU1RfSU5WRVNUX0lOQy45OTkuMDYvMDMvMjAyNi4uLlVTRC5IAQAAAN62AQACAAAAAzc0NwEIAAAABQAAAAExAQAAAAstMTkw</t>
  </si>
  <si>
    <t>NDg2MDc0MwMAAAADMTYwAgAAAAI2NQQAAAABMAcAAAAIMy82LzIwMjYIAAAACjEyLzMxLzIwMjQJAAAAATB/WjQAnXzeCOp7HC+ifN4IN0NJUS5OWVNFOklCTS5JUV9ORVRfSU5URVJFU1RfRVhQLjk5OS4wNi8wMy8yMDI2Li4uVVNELkgBAAAA3rYBAAIAAAAELTk2NQEIAAAABQAAAAExAQAAAAstMTkwNDg2MDc0MwMAAAADMTYwAgAAAAMzNjgEAAAAATAHAAAACDMvNi8yMDI2CAAAAAoxMi8zMS8yMDI0CQAAAAEwf1o0AJ183gjbQBwvonzeCDFDSVEuTllTRTpJQk0uSVFfSU5DX0VRVUlUWS45OTkuMDYvMDMvMjAyNi4uLlVTRC5IAQAAAN62AQADAAAAAAB/WjQAnXzeCGJdHy+ifN4INENJUS5OWVNFOklCTS5JUV9DVVJSRU5DWV9HQUlOLjk5OS4wNi8wMy8yMDI2Li4uVVNELkgBAAAA3rYBAAIAAAACMjABCAAAAAUAAAABMQEAAAALLTE5MDQ4NjA3NDMDAAAAAzE2MAIAAAACMzgEAAAAATAHAAAACDMvNi8yMDI2CAAAAAoxMi8zMS8yMDI0CQAAAAEwf1o0AJ183gihLyMvonzeCD9DSVEuTllTRTpJQk0uSVFfT1RIRVJfTk9OX09QRVJfRVhQX1NVUFBMLjk5OS4wNi8wMy8yMDI2Li4uVVNELkgBAAAA3rYBAAIAAAADMjc0AQgAAAAFAAAAATEBAAAACy0xOTA0ODYwNzQzAwAAAAMxNjACAAAAAjg1BAAAAAEwBwAAAAgzLzYvMjAyNggAAAAKMTIvMzEvMjAyNAkAAAABMH9aNACdfN4IZ9EQL6J83ggvQ0lRLk5Z</t>
  </si>
  <si>
    <t>U0U6SUJNLklRX0VCVF9FWENMLjk5OS4wNi8wMy8yMDI2Li4uVVNELkgBAAAA3rYBAAIAAAAEOTExNwEIAAAABQAAAAExAQAAAAstMTkwNDg2MDc0MwMAAAADMTYwAgAAAAE0BAAAAAEwBwAAAAgzLzYvMjAyNggAAAAKMTIvMzEvMjAyNAkAAAABMH9aNACdfN4IIxAlL6J83ggyQ0lRLk5ZU0U6SUJNLklRX1JFU1RSVUNUVVJFLjk5OS4wNi8wMy8yMDI2Li4uVVNELkgBAAAA3rYBAAIAAAAELTY5NgEIAAAABQAAAAExAQAAAAstMTkwNDg2MDc0MwMAAAADMTYwAgAAAAI5OAQAAAABMAcAAAAIMy82LzIwMjYIAAAACjEyLzMxLzIwMjQJAAAAATB/WjQAnXzeCLXmHy+ifN4ILUNJUS5OWVNFOklCTS5JUV9NRVJHRVIuOTk5LjA2LzAzLzIwMjYuLi5VU0QuSAEAAADetgEAAgAAAAQtMTIzAQgAAAAFAAAAATEBAAAACy0xOTA0ODYwNzQzAwAAAAMxNjACAAAAAjgwBAAAAAEwBwAAAAgzLzYvMjAyNggAAAAKMTIvMzEvMjAyNAkAAAABMH9aNACdfN4IINwlL6J83ggyQ0lRLk5ZU0U6SUJNLklRX0dBSU5fSU5WRVNULjk5OS4wNi8wMy8yMDI2Li4uVVNELkgBAAAA3rYBAAIAAAACMjABCAAAAAUAAAABMQEAAAALLTE5MDQ4NjA3NDMDAAAAAzE2MAIAAAACNjIEAAAAATAHAAAACDMvNi8yMDI2CAAAAAoxMi8zMS8yMDI0CQAAAAEwf1o0AJ183gh9RhEvonzeCDJDSVEuTllTRTpJQk0uSVFfR0FJTl9BU1NFVFMuOTk5LjA2</t>
  </si>
  <si>
    <t>LzAzLzIwMjYuLi5VU0QuSAEAAADetgEAAgAAAAM1OTIBCAAAAAUAAAABMQEAAAALLTE5MDQ4NjA3NDMDAAAAAzE2MAIAAAACNTYEAAAAATAHAAAACDMvNi8yMDI2CAAAAAoxMi8zMS8yMDI0CQAAAAEwf1o0AJ183giRMhsvonzeCDZDSVEuTllTRTpJQk0uSVFfQVNTRVRfV1JJVEVET1dOLjk5OS4wNi8wMy8yMDI2Li4uVVNELkgBAAAA3rYBAAMAAAAAAH9aNACdfN4Ijz0aL6J83ggrQ0lRLk5ZU0U6SUJNLklRX0lQUkQuOTk5LjA2LzAzLzIwMjYuLi5VU0QuSAEAAADetgEAAwAAAAAAf1o0AJ183ggfzSIvonzeCDNDSVEuTllTRTpJQk0uSVFfTEVHQUxfU0VUVExFLjk5OS4wNi8wMy8yMDI2Li4uVVNELkgBAAAA3rYBAAMAAAAAAH9aNACdfN4IoS8jL6J83gg6Q0lRLk5ZU0U6SUJNLklRX09USEVSX1VOVVNVQUxfU1VQUEwuOTk5LjA2LzAzLzIwMjYuLi5VU0QuSAEAAADetgEAAgAAAAUtMzExMwEIAAAABQAAAAExAQAAAAstMTkwNDg2MDc0MwMAAAADMTYwAgAAAAI4NwQAAAABMAcAAAAIMy82LzIwMjYIAAAACjEyLzMxLzIwMjQJAAAAATB/WjQAnXzeCLXmHy+ifN4IKkNJUS5OWVNFOklCTS5JUV9FQlQuOTk5LjA2LzAzLzIwMjYuLi5VU0QuSAEAAADetgEAAgAAAAQ1Nzk3AQgAAAAFAAAAATEBAAAACy0xOTA0ODYwNzQzAwAAAAMxNjACAAAAAzEzOQQAAAABMAcAAAAIMy82LzIwMjYIAAAACjEyLzMxLzIw</t>
  </si>
  <si>
    <t>MjQJAAAAATB/WjQAnXzeCFVwDi+ifN4ILkNJUS5OWVNFOklCTS5JUV9JTkNfVEFYLjk5OS4wNi8wMy8yMDI2Li4uVVNELkgBAAAA3rYBAAIAAAAELTIxOAEIAAAABQAAAAExAQAAAAstMTkwNDg2MDc0MwMAAAADMTYwAgAAAAI3NQQAAAABMAcAAAAIMy82LzIwMjYIAAAACjEyLzMxLzIwMjQJAAAAATB/WjQAnXzeCGHqIC+ifN4IMUNJUS5OWVNFOklCTS5JUV9FQVJOSU5HX0NPLjk5OS4wNi8wMy8yMDI2Li4uVVNELkgBAAAA3rYBAAIAAAAENjAxNQEIAAAABQAAAAExAQAAAAstMTkwNDg2MDc0MwMAAAADMTYwAgAAAAE3BAAAAAEwBwAAAAgzLzYvMjAyNggAAAAKMTIvMzEvMjAyNAkAAAABMH9aNACdfN4Ikj4iL6J83ggpQ0lRLk5ZU0U6SUJNLklRX0RPLjk5OS4wNi8wMy8yMDI2Li4uVVNELkgBAAAA3rYBAAIAAAABOAEIAAAABQAAAAExAQAAAAstMTkwNDg2MDc0MwMAAAADMTYwAgAAAAI0MAQAAAABMAcAAAAIMy82LzIwMjYIAAAACjEyLzMxLzIwMjQJAAAAATB/WjQAnXzeCJEyGy+ifN4INkNJUS5OWVNFOklCTS5JUV9FWFRSQV9BQ0NfSVRFTVMuOTk5LjA2LzAzLzIwMjYuLi5VU0QuSAEAAADetgEAAwAAAAAAf1o0AJ183ghr6RovonzeCDFDSVEuTllTRTpJQk0uSVFfTklfQ09NUEFOWS45OTkuMDYvMDMvMjAyNi4uLlVTRC5IAQAAAN62AQACAAAABDYwMjMBCAAAAAUAAAABMQEAAAALLTE5MDQ4NjA3</t>
  </si>
  <si>
    <t>NDMDAAAAAzE2MAIAAAAFNDE1NzEEAAAAATAHAAAACDMvNi8yMDI2CAAAAAoxMi8zMS8yMDI0CQAAAAEwf1o0AJ183gioghAvonzeCDtDSVEuTllTRTpJQk0uSVFfTUlOT1JJVFlfSU5URVJFU1RfSVMuOTk5LjA2LzAzLzIwMjYuLi5VU0QuSAEAAADetgEAAwAAAAAAf1o0AJ183ggt1B4vonzeCDVDSVEuTllTRTpJQk0uSVFfUFJFRl9ESVZfT1RIRVIuOTk5LjA2LzAzLzIwMjYuLi5VU0QuSAEAAADetgEAAwAAAAAAf1o0AJ183ghedCAvonzeCDRDSVEuTllTRTpJQk0uSVFfTklfQVZBSUxfSU5DTC45OTkuMDYvMDMvMjAyNi4uLlVTRC5IAQAAAN62AQACAAAABDYwMjMBCAAAAAUAAAABMQEAAAALLTE5MDQ4NjA3NDMDAAAAAzE2MAIAAAACMTYEAAAAATAHAAAACDMvNi8yMDI2CAAAAAoxMi8zMS8yMDI0CQAAAAEwf1o0AJ183ggLrRkvonzeCDRDSVEuTllTRTpJQk0uSVFfTklfQVZBSUxfRVhDTC45OTkuMDYvMDMvMjAyNi4uLlVTRC5IAQAAAN62AQACAAAABDYwMTUBCAAAAAUAAAABMQEAAAALLTE5MDQ4NjA3NDMDAAAAAzE2MAIAAAADMzc5BAAAAAEwBwAAAAgzLzYvMjAyNggAAAAKMTIvMzEvMjAyNAkAAAABMH9aNACdfN4IcpgSL6J83gg1Q0lRLk5ZU0U6SUJNLklRX0JBU0lDX0VQU19JTkNMLjk5OS4wNi8wMy8yMDI2Li4uVVNELkgBAAAA3rYBAAIAAAAINi41MzQxODMBCAAAAAUAAAABMQEAAAALLTE5</t>
  </si>
  <si>
    <t>MDQ4NjA3NDMDAAAAAzE2MAIAAAABOQQAAAABMAcAAAAIMy82LzIwMjYIAAAACjEyLzMxLzIwMjQJAAAAATB/WjQAnXzeCGvpGi+ifN4IK0NJUS5OWVNFOklCTS5JUV9CQVNJQ19XRUlHSFQuOTk5LjA2LzAzLzIwMjYBAAAA3rYBAAIAAAAKOTIxLjc2NzgzNAA3FMpPnXzeCDYgHS+ifN4INUNJUS5OWVNFOklCTS5JUV9ESUxVVF9FUFNfSU5DTC45OTkuMDYvMDMvMjAyNi4uLlVTRC5IAQAAAN62AQACAAAACDYuNDI4NTM2AQgAAAAFAAAAATEBAAAACy0xOTA0ODYwNzQzAwAAAAMxNjACAAAAATgEAAAAATAHAAAACDMvNi8yMDI2CAAAAAoxMi8zMS8yMDI0CQAAAAEwf1o0AJ183giNNx4vonzeCDVDSVEuTllTRTpJQk0uSVFfRElMVVRfRVBTX0VYQ0wuOTk5LjA2LzAzLzIwMjYuLi5VU0QuSAEAAADetgEAAgAAAAg2LjQxOTk5OQEIAAAABQAAAAExAQAAAAstMTkwNDg2MDc0MwMAAAADMTYwAgAAAAMxNDIEAAAAATAHAAAACDMvNi8yMDI2CAAAAAoxMi8zMS8yMDI0CQAAAAEwhZA0AJ183giCvg4vonzeCCtDSVEuTllTRTpJQk0uSVFfRElMVVRfV0VJR0hULjk5OS4wNi8wMy8yMDI2AQAAAN62AQACAAAACjkzNy4xNjEyMjQANxTKT5183ginmBkvonzeCC9DSVEuTllTRTpJQk0uSVFfRVBTX05PUk0uOTk5LjA2LzAzLzIwMjYuLi5VU0QuSAEAAADetgEAAgAAAAg2LjE4MTczNQEIAAAABQAAAAExAQAAAAstMTkw</t>
  </si>
  <si>
    <t>NDg2MDc0MwMAAAADMTYwAgAAAAQ0Mzc5BAAAAAEwBwAAAAgzLzYvMjAyNggAAAAKMTIvMzEvMjAyNAkAAAABMIWQNACdfN4ISwgjL6J83gg1Q0lRLk5ZU0U6SUJNLklRX0RJTFVUX0VQU19OT1JNLjk5OS4wNi8wMy8yMDI2Li4uVVNELkgBAAAA3rYBAAIAAAAINi4wODAxOTcBCAAAAAUAAAABMQEAAAALLTE5MDQ4NjA3NDMDAAAAAzE2MAIAAAAENDM4MAQAAAABMAcAAAAIMy82LzIwMjYIAAAACjEyLzMxLzIwMjQJAAAAATCFkDQAnXzeCDrVGi+ifN4IQENJUS5OWVNFOklCTS5JUV9ESVNUUklCVVRBQkxFX0NBU0hfU0hBUkVTX0RJTFVURUQuOTk5LjA2LzAzLzIwMjYBAAAA3rYBAAMAAAAAADcUyk+dfN4IlSAPL6J83ggwQ0lRLk5ZU0U6SUJNLklRX0RJVl9TSEFSRS45OTkuMDYvMDMvMjAyNi4uLlVTRC5IAQAAAN62AQACAAAABDYuNjcBCAAAAAUAAAABMQEAAAALLTE5MDQ4NjA3NDMDAAAAAzE2MAIAAAAEMzA1OAQAAAABMAcAAAAIMy82LzIwMjYIAAAACjEyLzMxLzIwMjQJAAAAATCFkDQAnXzeCDPcIS+ifN4IL0NJUS5OWVNFOklCTS5JUV9EUl9SQVRJT19QUklNQVJZLjk5OS4wNi8wMy8yMDI2AQAAAN62AQACAAAAATEANxTKT5183ggWKBovonzeCD9DSVEuTllTRTpJQk0uSVFfRElTVFJJQlVUQUJMRV9DQVNIX1NIQVJFLjk5OS4wNi8wMy8yMDI2Li4uVVNELkgBAAAA3rYBAAMAAAAAAIWQNACdfN4I</t>
  </si>
  <si>
    <t>NiAdL6J83gg4Q0lRLk5ZU0U6SUJNLklRX1NQRUNJQUxfRElWX1NIQVJFLjk5OS4wNi8wMy8yMDI2Li4uVVNELkgBAAAA3rYBAAMAAAAAAIWQNACdfN4IjTceL6J83ggtQ0lRLk5ZU0U6SUJNLklRX0VCSVREQS45OTkuMDYvMDMvMjAyNi4uLlVTRC5IAQAAAN62AQACAAAABTEyODg2AQgAAAAFAAAAATEBAAAACy0xOTA0ODYwNzQzAwAAAAMxNjACAAAABDQwNTEEAAAAATAHAAAACDMvNi8yMDI2CAAAAAoxMi8zMS8yMDI0CQAAAAEwhZA0AJ183giJgxIvonzeCDRDSVEuTllTRTpJQk0uSVFfRUJJVERBX0VRX0lOQy45OTkuMDYvMDMvMjAyNi4uLlVTRC5IAQAAAN62AQACAAAABTE0MTk1AQgAAAAFAAAAATEBAAAACy0xOTA0ODYwNzQzAwAAAAMxNjACAAAABTIxNjc3BAAAAAEwBwAAAAgzLzYvMjAyNggAAAAKMTIvMzEvMjAyNAkAAAABMIWQNACdfN4Ip5gZL6J83gg9Q0lRLk5ZU0U6SUJNLklRX0VCSVREQV9FUV9JTkNfRVhDTF9TQkMuOTk5LjA2LzAzLzIwMjYuLi5VU0QuSAEAAADetgEAAgAAAAUxNDE5NwEIAAAABQAAAAExAQAAAAstMTkwNDg2MDc0MwMAAAADMTYwAgAAAAUyNDEzMQQAAAABMAcAAAAIMy82LzIwMjYIAAAACjEyLzMxLzIwMjQJAAAAATCFkDQAnXzeCEUDCi+ifN4INkNJUS5OWVNFOklCTS5JUV9FQklUREFfRVhDTF9TQkMuOTk5LjA2LzAzLzIwMjYuLi5VU0QuSAEAAADetgEAAgAAAAUx</t>
  </si>
  <si>
    <t>NDE5NwEIAAAABQAAAAExAQAAAAstMTkwNDg2MDc0MwMAAAADMTYwAgAAAAUyNDEzNQQAAAABMAcAAAAIMy82LzIwMjYIAAAACjEyLzMxLzIwMjQJAAAAATCFkDQAnXzeCFK/Hy+ifN4IPkNJUS5OWVNFOklCTS5JUV9MRUFTRV9BREpVU1RNRU5UX0VCSVREQS45OTkuMDYvMDMvMjAyNi4uLlVTRC5IAQAAAN62AQACAAAABDEzMDkAhZA0AJ183gh9RhEvonzeCEhDSVEuTllTRTpJQk0uSVFfRUJJVERBX0VRX0lOQ19FWENMX09QRVJfTEVBU0VfQURKLjk5OS4wNi8wMy8yMDI2Li4uVVNELkgBAAAA3rYBAAIAAAAFMTI4ODYBCAAAAAUAAAABMQEAAAALLTE5MDQ4NjA3NDMDAAAAAzE2MAIAAAAFNDg5ODcEAAAAATAHAAAACDMvNi8yMDI2CAAAAAoxMi8zMS8yMDI0CQAAAAEwhZA0AJ183ghedCAvonzeCCtDSVEuTllTRTpJQk0uSVFfRUJJVC45OTkuMDYvMDMvMjAyNi4uLlVTRC5IAQAAAN62AQACAAAABDk3ODgBCAAAAAUAAAABMQEAAAALLTE5MDQ4NjA3NDMDAAAAAzE2MAIAAAADNDAwBAAAAAEwBwAAAAgzLzYvMjAyNggAAAAKMTIvMzEvMjAyNAkAAAABMIWQNACdfN4IjTceL6J83ggyQ0lRLk5ZU0U6SUJNLklRX0VCSVRfRVFfSU5DLjk5OS4wNi8wMy8yMDI2Li4uVVNELkgBAAAA3rYBAAIAAAAEOTc4OAEIAAAABQAAAAExAQAAAAstMTkwNDg2MDc0MwMAAAADMTYwAgAAAAUyMTY3NQQAAAABMAcAAAAIMy82</t>
  </si>
  <si>
    <t>LzIwMjYIAAAACjEyLzMxLzIwMjQJAAAAATCFkDQAnXzeCJugIi+ifN4INENJUS5OWVNFOklCTS5JUV9FQklUX0VYQ0xfU0JDLjk5OS4wNi8wMy8yMDI2Li4uVVNELkgBAAAA3rYBAAIAAAAFMTEwOTkBCAAAAAUAAAABMQEAAAALLTE5MDQ4NjA3NDMDAAAAAzE2MAIAAAAFMjQxMzQEAAAAATAHAAAACDMvNi8yMDI2CAAAAAoxMi8zMS8yMDI0CQAAAAEwhZA0AJ183ghAQCUvonzeCCxDSVEuTllTRTpJQk0uSVFfRUJJVEEuOTk5LjA2LzAzLzIwMjYuLi5VU0QuSAEAAADetgEAAgAAAAUxMTYxOAEIAAAABQAAAAExAQAAAAstMTkwNDg2MDc0MwMAAAADMTYwAgAAAAYxMDA2ODkEAAAAATAHAAAACDMvNi8yMDI2CAAAAAoxMi8zMS8yMDI0CQAAAAEwhZA0AJ183gjhlSMvonzeCDNDSVEuTllTRTpJQk0uSVFfRUJJVEFfRVFfSU5DLjk5OS4wNi8wMy8yMDI2Li4uVVNELkgBAAAA3rYBAAIAAAAFMTE2MTgBCAAAAAUAAAABMQEAAAALLTE5MDQ4NjA3NDMDAAAAAzE2MAIAAAAFMjE2NzYEAAAAATAHAAAACDMvNi8yMDI2CAAAAAoxMi8zMS8yMDI0CQAAAAEwhZA0AJ183ghSSQ4vonzeCDxDSVEuTllTRTpJQk0uSVFfRUJJVEFfRVFfSU5DX0VYQ0xfU0JDLjk5OS4wNi8wMy8yMDI2Li4uVVNELkgBAAAA3rYBAAIAAAAFMTI5MjkBCAAAAAUAAAABMQEAAAALLTE5MDQ4NjA3NDMDAAAAAzE2MAIAAAAFMjQxMzIEAAAAATAH</t>
  </si>
  <si>
    <t>AAAACDMvNi8yMDI2CAAAAAoxMi8zMS8yMDI0CQAAAAEwhZA0AJ183ghukxcvonzeCC5DSVEuTllTRTpJQk0uSVFfRUJJVERBUi45OTkuMDYvMDMvMjAyNi4uLlVTRC5IAQAAAN62AQACAAAABTE0MTk1AQgAAAAFAAAAATEBAAAACy0xOTA0ODYwNzQzAwAAAAMxNjACAAAABTIxNjc0BAAAAAEwBwAAAAgzLzYvMjAyNggAAAAKMTIvMzEvMjAyNAkAAAABMIWQNACdfN4IqeQbL6J83gg1Q0lRLk5ZU0U6SUJNLklRX0VCSVREQVJfRVFfSU5DLjk5OS4wNi8wMy8yMDI2Li4uVVNELkgBAAAA3rYBAAIAAAAFMTU1MDQBCAAAAAUAAAABMQEAAAALLTE5MDQ4NjA3NDMDAAAAAzE2MAIAAAAFMjQxMjkEAAAAATAHAAAACDMvNi8yMDI2CAAAAAoxMi8zMS8yMDI0CQAAAAEwhZA0AJ183gjkgyQvonzeCD5DSVEuTllTRTpJQk0uSVFfRUJJVERBUl9FUV9JTkNfRVhDTF9TQkMuOTk5LjA2LzAzLzIwMjYuLi5VU0QuSAEAAADetgEAAgAAAAUxNTUwNgEIAAAABQAAAAExAQAAAAstMTkwNDg2MDc0MwMAAAADMTYwAgAAAAUyNDEzMwQAAAABMAcAAAAIMy82LzIwMjYIAAAACjEyLzMxLzIwMjQJAAAAATCFkDQAnXzeCJpbEC+ifN4IN0NJUS5OWVNFOklCTS5JUV9FQklUREFSX0VYQ0xfU0JDLjk5OS4wNi8wMy8yMDI2Li4uVVNELkgBAAAA3rYBAAIAAAAFMTU1MDYBCAAAAAUAAAABMQEAAAALLTE5MDQ4NjA3NDMDAAAAAzE2MAIA</t>
  </si>
  <si>
    <t>AAAFMjQxMzcEAAAAATAHAAAACDMvNi8yMDI2CAAAAAoxMi8zMS8yMDI0CQAAAAEwhZA0AJ183gip5BsvonzeCDhDSVEuTllTRTpJQk0uSVFfRkVFU19PVEhFUl9JTkNPTUUuOTk5LjA2LzAzLzIwMjYuLi5VU0QuSAEAAADetgEAAwAAAAAAhZA0AJ183gg+bh0vonzeCClDSVEuTllTRTpJQk0uSVFfU0FNRV9TVE9SRS45OTkuMDYvMDMvMjAyNgEAAADetgEAAwAAAAAANxTKT5183gg2IB0vonzeCDxDSVEuTllTRTpJQk0uSVFfVE9UQUxfUkVWX0FTX1JFUE9SVEVELjk5OS4wNi8wMy8yMDI2Li4uVVNELkgBAAAA3rYBAAIAAAAFNjI3NTMBCAAAAAUAAAABMQEAAAALLTE5MDQ4NjA3NDMDAAAAAzE2MAIAAAADMzM5BAAAAAEwBwAAAAgzLzYvMjAyNggAAAAKMTIvMzEvMjAyNAkAAAABMIWQNACdfN4ItG4SL6J83gg5Q0lRLk5ZU0U6SUJNLklRX0FTX1JFUE9SVEVEX0VCSVREQS45OTkuMDYvMDMvMjAyNi4uLlVTRC5IAQAAAN62AQADAAAAAACFkDQAnXzeCNtAHC+ifN4ISUNJUS5OWVNFOklCTS5JUV9QUk9WX0JBRF9ERUJUU19QQVRJRU5UX1NFUlZJQ0VfUkVWLjk5OS4wNi8wMy8yMDI2Li4uVVNELkgBAAAA3rYBAAMAAAAAAIWQNACdfN4INNwJL6J83ghAQ0lRLk5ZU0U6SUJNLklRX0VBUk5JTkdfUEFSRU5UX0VYQ0xfRVhUUkEuOTk5LjA2LzAzLzIwMjYuLi5VU0QuSAEAAADetgEAAgAAAAQ2MDE1AQgAAAAF</t>
  </si>
  <si>
    <t>AAAAATEBAAAACy0xOTA0ODYwNzQzAwAAAAMxNjACAAAABTQxNTk2BAAAAAEwBwAAAAgzLzYvMjAyNggAAAAKMTIvMzEvMjAyNAkAAAABMIWQNACdfN4I640lL6J83gg2Q0lRLk5ZU0U6SUJNLklRX0lOVEVSRVNUX0lOQ09NRS45OTkuMDYvMDMvMjAyNi4uLlVTRC5IAQAAAN62AQACAAAAAzc0NwEIAAAABQAAAAExAQAAAAstMTkwNDg2MDc0MwMAAAADMTYwAgAAAAMyMTAEAAAAATAHAAAACDMvNi8yMDI2CAAAAAoxMi8zMS8yMDI0CQAAAAEwhZA0AJ183gjJwRIvonzeCDhDSVEuTllTRTpJQk0uSVFfSU5WRVNUTUVOVF9JTkNPTUUuOTk5LjA2LzAzLzIwMjYuLi5VU0QuSAEAAADetgEAAwAAAAAAhZA0AJ183ggioCYvonzeCD5DSVEuTllTRTpJQk0uSVFfRVhDSVNFX1RBWEVTX0VYQ0xfU0FMRVMuOTk5LjA2LzAzLzIwMjYuLi5VU0QuSAEAAADetgEAAwAAAAAAhZA0AJ183gg2JSEvonzeCD5DSVEuTllTRTpJQk0uSVFfRVhDSVNFX1RBWEVTX0lOQ0xfU0FMRVMuOTk5LjA2LzAzLzIwMjYuLi5VU0QuSAEAAADetgEAAwAAAAAAhZA0AJ183gh+ehkvonzeCDlDSVEuTllTRTpJQk0uSVFfQ1VSUl9GT1JFSUdOX1RBWEVTLjk5OS4wNi8wMy8yMDI2Li4uVVNELkgBAAAA3rYBAAIAAAAEMjMwMQEIAAAABQAAAAExAQAAAAstMTkwNDg2MDc0MwMAAAADMTYwAgAAAAQzMDMwBAAAAAEwBwAAAAgzLzYvMjAyNggAAAAK</t>
  </si>
  <si>
    <t>MTIvMzEvMjAyNAkAAAABMIWQNACdfN4IcYQfL6J83ggxQ0lRLk5ZU0U6SUJNLklRX0NVUlJfVEFYRVMuOTk5LjA2LzAzLzIwMjYuLi5VU0QuSAEAAADetgEAAgAAAAQyMTE4AQgAAAAFAAAAATEBAAAACy0xOTA0ODYwNzQzAwAAAAMxNjACAAAABTM1MzgzBAAAAAEwBwAAAAgzLzYvMjAyNggAAAAKMTIvMzEvMjAyNAkAAAABMIWQNACdfN4IBw8aL6J83gg+Q0lRLk5ZU0U6SUJNLklRX0RFRkVSUkVEX0RPTUVTVElDX1RBWEVTLjk5OS4wNi8wMy8yMDI2Li4uVVNELkgBAAAA3rYBAAIAAAAFLTI1MzkBCAAAAAUAAAABMQEAAAALLTE5MDQ4NjA3NDMDAAAAAzE2MAIAAAAEMzA1NAQAAAABMAcAAAAIMy82LzIwMjYIAAAACjEyLzMxLzIwMjQJAAAAATCFkDQAnXzeCD4iDi+ifN4IPUNJUS5OWVNFOklCTS5JUV9ERUZFUlJFRF9GT1JFSUdOX1RBWEVTLjk5OS4wNi8wMy8yMDI2Li4uVVNELkgBAAAA3rYBAAIAAAADMjAzAQgAAAAFAAAAATEBAAAACy0xOTA0ODYwNzQzAwAAAAMxNjACAAAABDMwNTUEAAAAATAHAAAACDMvNi8yMDI2CAAAAAoxMi8zMS8yMDI0CQAAAAEwhZA0AJ183ghukxcvonzeCEBDSVEuTllTRTpJQk0uSVFfTk9OUkVDVVJSSU5HX0lOQ09NRV9UQVhFUy45OTkuMDYvMDMvMjAyNi4uLlVTRC5IAQAAAN62AQACAAAABC00NTUBCAAAAAUAAAABMQEAAAALLTE5MDQ4NjA3NDMDAAAAAzE2MAIAAAAF</t>
  </si>
  <si>
    <t>NDg4MzkEAAAAATAHAAAACDMvNi8yMDI2CAAAAAoxMi8zMS8yMDI0CQAAAAEwhZA0AJ183gjhlSMvonzeCC5DSVEuTllTRTpJQk0uSVFfTklfTk9STS45OTkuMDYvMDMvMjAyNi4uLlVTRC5IAQAAAN62AQACAAAACDU2OTguMTI1AQgAAAAFAAAAATEBAAAACy0xOTA0ODYwNzQzAwAAAAMxNjACAAAABDQzNzgEAAAAATAHAAAACDMvNi8yMDI2CAAAAAoxMi8zMS8yMDI0CQAAAAEwhZA0AJ183gg2JSEvonzeCC9DSVEuTllTRTpJQk0uSVFfRElMVVRfTkkuOTk5LjA2LzAzLzIwMjYuLi5VU0QuSAEAAADetgEAAgAAAAs2MDE2LjU3NTA1OAEIAAAABQAAAAExAQAAAAstMTkwNDg2MDc0MwMAAAADMTYwAgAAAAQzNTIyBAAAAAEwBwAAAAgzLzYvMjAyNggAAAAKMTIvMzEvMjAyNAkAAAABMIWQNACdfN4IiTQQL6J83gg7Q0lRLk5ZU0U6SUJNLklRX0NBUElUQUxJWkVEX0lOVEVSRVNULjk5OS4wNi8wMy8yMDI2Li4uVVNELkgBAAAA3rYBAAIAAAACMTIBCAAAAAUAAAABMQEAAAALLTE5MDQ4NjA3NDMDAAAAAzE2MAIAAAAEMzAzMgQAAAABMAcAAAAIMy82LzIwMjYIAAAACjEyLzMxLzIwMjQJAAAAATCFkDQAnXzeCOGVIy+ifN4ISENJUS5OWVNFOklCTS5JUV9JTlRFUkVTVF9FWFBfTEVBU0VfTElBQklMSVRZX0RFQlQuOTk5LjA2LzAzLzIwMjYuLi5VU0QuSAEAAADetgEAAwAAAAAAhZA0AJ183ggNWBUvonzeCDdD</t>
  </si>
  <si>
    <t>SVEuTllTRTpJQk0uSVFfSU5UX0VYUF9JTkNMX0NBUC45OTkuMDYvMDMvMjAyNi4uLlVTRC5IAQAAAN62AQACAAAABDE3MjQBCAAAAAUAAAABMQEAAAALLTE5MDQ4NjA3NDMDAAAAAzE2MAIAAAAFMjE4NjEEAAAAATAHAAAACDMvNi8yMDI2CAAAAAoxMi8zMS8yMDI0CQAAAAEwhZA0AJ183ggs0iQvonzeCDpDSVEuTllTRTpJQk0uSVFfTk9OQ0FTSF9QRU5TSU9OX0VYUC45OTkuMDYvMDMvMjAyNi4uLlVTRC5IAQAAAN62AQACAAAABDMzNTMBCAAAAAUAAAABMQEAAAALLTE5MDQ4NjA3NDMDAAAAAzE2MAIAAAAFMjE2NzgEAAAAATAHAAAACDMvNi8yMDI2CAAAAAoxMi8zMS8yMDI0CQAAAAEwhZA0AJ183giFQRIvonzeCDBDSVEuTllTRTpJQk0uSVFfREFfRUJJVERBLjk5OS4wNi8wMy8yMDI2Li4uVVNELkgBAAAA3rYBAAIAAAAEMzA5OAEIAAAABQAAAAExAQAAAAstMTkwNDg2MDc0MwMAAAADMTYwAgAAAAQyMjA2BAAAAAEwBwAAAAgzLzYvMjAyNggAAAAKMTIvMzEvMjAyNAkAAAABMIWQNACdfN4IcWYZL6J83gg5Q0lRLk5ZU0U6SUJNLklRX0RJU1RSSUJVVEFCTEVfQ0FTSC45OTkuMDYvMDMvMjAyNi4uLlVTRC5IAQAAAN62AQADAAAAAACFkDQAnXzeCDTcCS+ifN4IRkNJUS5OWVNFOklCTS5JUV9ESVNUUklCVVRBQkxFX0NBU0hfU1RBTkRBUkRJWkVELjk5OS4wNi8wMy8yMDI2Li4uVVNELkgBAAAA3rYB</t>
  </si>
  <si>
    <t>AAMAAAAAAIWQNACdfN4I6EwgL6J83gg9Q0lRLk5ZU0U6SUJNLklRX0FOTlVfRElTVFJJQlVUSU9OX1VOSVQuOTk5LjA2LzAzLzIwMjYuLi5VU0QuSAEAAADetgEAAwAAAAAAhZA0AJ183ghxNh8vonzeCDhDSVEuTllTRTpJQk0uSVFfRElTVFJJQlVUQUJMRV9DQVNIX1BBWU9VVC45OTkuMDYvMDMvMjAyNgEAAADetgEAAwAAAAAANxTKT5183ggnehovonzeCDFDSVEuTllTRTpJQk0uSVFfQ09NTU9OX0RJVi45OTkuMDYvMDMvMjAyNi4uLlVTRC5IAQAAAN62AQACAAAABDYxNDcAhZA0AJ183gjrjSUvonzeCCtDSVEuTllTRTpJQk0uSVFfUEFZT1VUX1JBVElPLjk5OS4wNi8wMy8yMDI2AQAAAN62AQACAAAACDEwMi4wNTg3AQgAAAAFAAAAATEBAAAACy0xOTA0ODYwNzQzAwAAAAMxNjACAAAABDQzNzcEAAAAATAHAAAACDMvNi8yMDI2CAAAAAoxMi8zMS8yMDI0CQAAAAEwNxTKT5183ggnehovonzeCCpDSVEuTllTRTpJQk0uSVFfRElDLjk5OS4wNi8wMy8yMDI2Li4uVVNELkgBAAAA3rYBAAMAAAAAAIWQNACdfN4IYl0fL6J83ggyQ0lRLk5ZU0U6SUJNLklRX0FEVkVSVElTSU5HLjk5OS4wNi8wMy8yMDI2Li4uVVNELkgBAAAA3rYBAAIAAAAEMTE3MwEIAAAABQAAAAExAQAAAAstMTkwNDg2MDc0MwMAAAADMTYwAgAAAAQzMDEzBAAAAAEwBwAAAAgzLzYvMjAyNggAAAAKMTIvMzEvMjAyNAkAAAABMIWQNACd</t>
  </si>
  <si>
    <t>fN4ILfkcL6J83ggwQ0lRLk5ZU0U6SUJNLklRX01BUktFVElORy45OTkuMDYvMDMvMjAyNi4uLlVTRC5IAQAAAN62AQADAAAAAACFkDQAnXzeCCL7DS+ifN4INkNJUS5OWVNFOklCTS5JUV9TQUxFU19NQVJLRVRJTkcuOTk5LjA2LzAzLzIwMjYuLi5VU0QuSAEAAADetgEAAgAAAAQxMTczAQgAAAAFAAAAATEBAAAACy0xOTA0ODYwNzQzAwAAAAMxNjACAAAABTIxNTYxBAAAAAEwBwAAAAgzLzYvMjAyNggAAAAKMTIvMzEvMjAyNAkAAAABMIWQNACdfN4IMmwXL6J83ggwQ0lRLk5ZU0U6SUJNLklRX1JEX0VYUF9GTi45OTkuMDYvMDMvMjAyNi4uLlVTRC5IAQAAAN62AQACAAAABDc0NzkBCAAAAAUAAAABMQEAAAALLTE5MDQ4NjA3NDMDAAAAAzE2MAIAAAAEMzE2OAQAAAABMAcAAAAIMy82LzIwMjYIAAAACjEyLzMxLzIwMjQJAAAAATCFkDQAnXzeCIw8FC+ifN4IOENJUS5OWVNFOklCTS5JUV9ORVRfUkVOVEFMX0VYUF9GTi45OTkuMDYvMDMvMjAyNi4uLlVTRC5IAQAAAN62AQACAAAABDEzMDkBCAAAAAUAAAABMQEAAAALLTE5MDQ4NjA3NDMDAAAAAzE2MAIAAAAEMzE3MAQAAAABMAcAAAAIMy82LzIwMjYIAAAACjEyLzMxLzIwMjQJAAAAATCFkDQAnXzeCAchJC+ifN4INUNJUS5OWVNFOklCTS5JUV9ORVRfUkVOVEFMX0VYUC45OTkuMDYvMDMvMjAyNi4uLlVTRC5IAQAAAN62AQADAAAAAACFkDQAnXzeCIAN</t>
  </si>
  <si>
    <t>EC+ifN4IPENJUS5OWVNFOklCTS5JUV9ORVRfUkVOVEFMX0VYUF9TVVBQTEUuOTk5LjA2LzAzLzIwMjYuLi5VU0QuSAEAAADetgEAAgAAAAQxMzA5AQgAAAAFAAAAATEBAAAACy0xOTA0ODYwNzQzAwAAAAMxNjACAAAABTI0MjYzBAAAAAEwBwAAAAgzLzYvMjAyNggAAAAKMTIvMzEvMjAyNAkAAAABMIWQNACdfN4INiUhL6J83gg1Q0lRLk5ZU0U6SUJNLklRX01JTklNVU1fUkVOVEFMLjk5OS4wNi8wMy8yMDI2Li4uVVNELkgBAAAA3rYBAAMAAAAAAIWQNACdfN4I4jAVL6J83ggzQ0lRLk5ZU0U6SUJNLklRX09USEVSX1JFTlRBTC45OTkuMDYvMDMvMjAyNi4uLlVTRC5IAQAAAN62AQADAAAAAACFkDQAnXzeCA2GHi+ifN4INENJUS5OWVNFOklCTS5JUV9BSVJDUkFGVF9SRU5ULjk5OS4wNi8wMy8yMDI2Li4uVVNELkgBAAAA3rYBAAMAAAAAAIWQNACdfN4ILi0SL6J83ghBQ0lRLk5ZU0U6SUJNLklRX0RFUFJFQ0lBVElPTl9SRU5UQUxfQVNTRVRTLjk5OS4wNi8wMy8yMDI2Li4uVVNELkgBAAAA3rYBAAMAAAAAAIWQNACdfN4ISwgjL6J83gg+Q0lRLk5ZU0U6SUJNLklRX0VYUExPUkVfRFJJTExfRVhQX1RPVEFMLjk5OS4wNi8wMy8yMDI2Li4uVVNELkgBAAAA3rYBAAMAAAAAAIWQNACdfN4IK7UJL6J83ggzQ0lRLk5ZU0U6SUJNLklRX01BSU5UX1JFUEFJUi45OTkuMDYvMDMvMjAyNi4uLlVTRC5IAQAAAN62</t>
  </si>
  <si>
    <t>AQADAAAAAACFkDQAnXzeCHpOGS+ifN4IPENJUS5OWVNFOklCTS5JUV9JTVBVVF9PUEVSX0xFQVNFX0RFUFIuOTk5LjA2LzAzLzIwMjYuLi5VU0QuSAEAAADetgEAAgAAAAsxMDAzLjg2Njg2NAEIAAAABQAAAAExAQAAAAstMTkwNDg2MDc0MwMAAAADMTYwAgAAAAUyMTY3MwQAAAABMAcAAAAIMy82LzIwMjYIAAAACjEyLzMxLzIwMjQJAAAAATCFkDQAnXzeCKsfES+ifN4IPkNJUS5OWVNFOklCTS5JUV9TQUxBUklFU19PVEhFUl9CRU5FRklUUy45OTkuMDYvMDMvMjAyNi4uLlVTRC5IAQAAAN62AQADAAAAAACFkDQAnXzeCNs1IC+ifN4IOUNJUS5OWVNFOklCTS5JUV9SRVNUUlVDVFVSRV9TVVBQTEUuOTk5LjA2LzAzLzIwMjYuLi5VU0QuSAEAAADetgEAAwAAAAAAhZA0AJ183gh9yQovonzeCDRDSVEuTllTRTpJQk0uSVFfTUVSR0VSX1NVUFBMRS45OTkuMDYvMDMvMjAyNi4uLlVTRC5IAQAAAN62AQADAAAAAACFkDQAnXzeCKhpFi+ifN4IPUNJUS5OWVNFOklCTS5JUV9BU1NFVF9XUklURURPV05fU1VQUExFLjk5OS4wNi8wMy8yMDI2Li4uVVNELkgBAAAA3rYBAAMAAAAAAIWQNACdfN4IDYYeL6J83ggyQ0lRLk5ZU0U6SUJNLklRX0lQUkRfU1VQUExFLjk5OS4wNi8wMy8yMDI2Li4uVVNELkgBAAAA3rYBAAMAAAAAAIWQNACdfN4IBw8aL6J83gg3Q0lRLk5ZU0U6SUJNLklRX0dBSU5fQkFSR0FJTl9BQ1Eu</t>
  </si>
  <si>
    <t>OTk5LjA2LzAzLzIwMjYuLi5VU0QuSAEAAADetgEAAwAAAAAAhZA0AJ183gh7ewsvonzeCD5DSVEuTllTRTpJQk0uSVFfR0FJTl9CQVJHQUlOX0FDUV9TVVBQTEUuOTk5LjA2LzAzLzIwMjYuLi5VU0QuSAEAAADetgEAAwAAAAAAhZA0AJ183giFWBcvonzeCDpDSVEuTllTRTpJQk0uSVFfTEVHQUxfU0VUVExFX1NVUFBMRS45OTkuMDYvMDMvMjAyNi4uLlVTRC5IAQAAAN62AQADAAAAAACFkDQAnXzeCLYBFC+ifN4IO0NJUS5OWVNFOklCTS5JUV9PVEhFUl9VTlVTVUFMX1NVUFBMRS45OTkuMDYvMDMvMjAyNi4uLlVTRC5IAQAAAN62AQADAAAAAACFkDQAnXzeCI03Hi+ifN4IO0NJUS5OWVNFOklCTS5JUV9UT1RBTF9VTlVTVUFMX1NVUFBMRS45OTkuMDYvMDMvMjAyNi4uLlVTRC5IAQAAAN62AQADAAAAAACFkDQAnXzeCIANEC+ifN4IOENJUS5OWVNFOklCTS5JUV9ORUdBVElWRV9HV19BTU9SVC45OTkuMDYvMDMvMjAyNi4uLlVTRC5IAQAAAN62AQADAAAAAACFkDQAnXzeCHGEHy+ifN4IN0NJUS5OWVNFOklCTS5JUV9TVE9DS19CQVNFRF9DT0dTLjk5OS4wNi8wMy8yMDI2Li4uVVNELkgBAAAA3rYBAAIAAAADMjIzAQgAAAAFAAAAATEBAAAACy0xOTA0ODYwNzQzAwAAAAMxNjACAAAABTIyNjc0BAAAAAEwBwAAAAgzLzYvMjAyNggAAAAKMTIvMzEvMjAyNAkAAAABMIWQNACdfN4I4jAVL6J83gg1Q0lRLk5Z</t>
  </si>
  <si>
    <t>U0U6SUJNLklRX1NUT0NLX0JBU0VEX1JELjk5OS4wNi8wMy8yMDI2Li4uVVNELkgBAAAA3rYBAAIAAAADMzk4AQgAAAAFAAAAATEBAAAACy0xOTA0ODYwNzQzAwAAAAMxNjACAAAABTIyNjc4BAAAAAEwBwAAAAgzLzYvMjAyNggAAAAKMTIvMzEvMjAyNAkAAAABMIWQNACdfN4IAKskL6J83gg1Q0lRLk5ZU0U6SUJNLklRX1NUT0NLX0JBU0VEX1NNLjk5OS4wNi8wMy8yMDI2Li4uVVNELkgBAAAA3rYBAAMAAAAAAIWQNACdfN4ImRgSL6J83gg1Q0lRLk5ZU0U6SUJNLklRX1NUT0NLX0JBU0VEX0dBLjk5OS4wNi8wMy8yMDI2Li4uVVNELkgBAAAA3rYBAAMAAAAAAIWQNACdfN4ItawaL6J83gg2Q0lRLk5ZU0U6SUJNLklRX1NUT0NLX0JBU0VEX1NHQS45OTkuMDYvMDMvMjAyNi4uLlVTRC5IAQAAAN62AQACAAAAAzY5MAEIAAAABQAAAAExAQAAAAstMTkwNDg2MDc0MwMAAAADMTYwAgAAAAUyMjY3OQQAAAABMAcAAAAIMy82LzIwMjYIAAAACjEyLzMxLzIwMjQJAAAAATCFkDQAnXzeCBWOCS+ifN4IQENJUS5OWVNFOklCTS5JUV9TVE9DS19CQVNFRF9FWFBMT1JFX0RSSUxMLjk5OS4wNi8wMy8yMDI2Li4uVVNELkgBAAAA3rYBAAMAAAAAAIWQNACdfN4IJmYiL6J83gg1Q0lRLk5ZU0U6SUJNLklRX1NUT0NLX0JBU0VEX0FULjk5OS4wNi8wMy8yMDI2Li4uVVNELkgBAAAA3rYBAAMAAAAAAIWQNACdfN4Iqx8RL6J8</t>
  </si>
  <si>
    <t>3gg4Q0lRLk5ZU0U6SUJNLklRX1NUT0NLX0JBU0VEX1RPVEFMLjk5OS4wNi8wMy8yMDI2Li4uVVNELkgBAAAA3rYBAAIAAAAEMTMxMQEIAAAABQAAAAExAQAAAAstMTkwNDg2MDc0MwMAAAADMTYwAgAAAAUyNDAzNAQAAAABMAcAAAAIMy82LzIwMjYIAAAACjEyLzMxLzIwMjQJAAAAATCFkDQAnXzeCIUVJy+ifN4IPkNJUS5OWVNFOklCTS5JUV9SRVNUUl9TVE9DS19DT01QX1BSRVRBWC45OTkuMDYvMDMvMjAyNi4uLlVTRC5IAQAAAN62AQADAAAAAACFkDQAnXzeCJu1Ci+ifN4IO0NJUS5OWVNFOklCTS5JUV9SRVNUUl9TVE9DS19DT01QX1RBWC45OTkuMDYvMDMvMjAyNi4uLlVTRC5IAQAAAN62AQADAAAAAACFkDQAnXzeCKhpFi+ifN4IQENJUS5OWVNFOklCTS5JUV9TVE9DS19PUFRJT05TX0NPTVBfUFJFVEFYLjk5OS4wNi8wMy8yMDI2Li4uVVNELkgBAAAA3rYBAAMAAAAAAIWQNACdfN4I6fQZL6J83gg9Q0lRLk5ZU0U6SUJNLklRX1NUT0NLX09QVElPTlNfQ09NUF9UQVguOTk5LjA2LzAzLzIwMjYuLi5VU0QuSAEAAADetgEAAwAAAAAAhZA0AJ183ggzFyIvonzeCDlDSVEuTllTRTpJQk0uSVFfU1RPQ0tfT1BUSU9OU19DT01QLjk5OS4wNi8wMy8yMDI2Li4uVVNELkgBAAAA3rYBAAMAAAAAAIWQNACdfN4IblQLL6J83gg+Q0lRLk5ZU0U6SUJNLklRX1NUT0NLX0JBU0VEX0NPTVBfUFJFVEFYLjk5OS4w</t>
  </si>
  <si>
    <t>Ni8wMy8yMDI2Li4uVVNELkgBAAAA3rYBAAIAAAAEMTMxMQCFkDQAnXzeCHExFy+ifN4IN0NJUS5OWVNFOklCTS5JUV9TVE9DS19CQVNFRF9DT01QLjk5OS4wNi8wMy8yMDI2Li4uVVNELkgBAAAA3rYBAAIAAAADODQyAIWQNACdfN4ItgEUL6J83ggsQ0lRLk5ZU0U6SUJNLklRX05JX0NGLjk5OS4wNi8wMy8yMDI2Li4uVVNELkgBAAAA3rYBAAIAAAAENjAyMwEIAAAABQAAAAExAQAAAAstMTkwNDg2MDc0MwMAAAADMTYwAgAAAAQyMTUwBAAAAAEwBwAAAAgzLzYvMjAyNggAAAAKMTIvMzEvMjAyNAkAAAABMIWQNACdfN4IBmcJL6J83ggyQ0lRLk5ZU0U6SUJNLklRX0RBX1NVUFBMX0NGLjk5OS4wNi8wMy8yMDI2Li4uVVNELkgBAAAA3rYBAAIAAAAEMjE2OAEIAAAABQAAAAExAQAAAAstMTkwNDg2MDc0MwMAAAADMTYwAgAAAAQyMTcxBAAAAAEwBwAAAAgzLzYvMjAyNggAAAAKMTIvMzEvMjAyNAkAAAABMIWQNACdfN4IlkIWL6J83ggxQ0lRLk5ZU0U6SUJNLklRX09JTF9JTVBBSVIuOTk5LjA2LzAzLzIwMjYuLi5VU0QuSAEAAADetgEAAwAAAAAAhZA0AJ183gi0CRUvonzeCCxDSVEuTllTRTpJQk0uSVFfREFfQ0YuOTk5LjA2LzAzLzIwMjYuLi5VU0QuSAEAAADetgEAAgAAAAQzOTk4AQgAAAAFAAAAATEBAAAACy0xOTA0ODYwNzQzAwAAAAMxNjACAAAABDIxNjAEAAAAATAHAAAACDMvNi8yMDI2CAAAAAox</t>
  </si>
  <si>
    <t>Mi8zMS8yMDI0CQAAAAEwhZA0AJ183gg/gSMvonzeCDJDSVEuTllTRTpJQk0uSVFfT1RIRVJfQU1PUlQuOTk5LjA2LzAzLzIwMjYuLi5VU0QuSAEAAADetgEAAgAAAAM2NjkBCAAAAAUAAAABMQEAAAALLTE5MDQ4NjA3NDMDAAAAAzE2MAIAAAAEMjAxNAQAAAABMAcAAAAIMy82LzIwMjYIAAAACjEyLzMxLzIwMjQJAAAAATCFkDQAnXzeCPAOIC+ifN4INUNJUS5OWVNFOklCTS5JUV9HQUlOX0FTU0VUU19DRi45OTkuMDYvMDMvMjAyNi4uLlVTRC5IAQAAAN62AQACAAAABC02NTIBCAAAAAUAAAABMQEAAAALLTE5MDQ4NjA3NDMDAAAAAzE2MAIAAAAEMjAyNgQAAAABMAcAAAAIMy82LzIwMjYIAAAACjEyLzMxLzIwMjQJAAAAATCFkDQAnXzeCBXuES+ifN4INUNJUS5OWVNFOklCTS5JUV9HQUlOX0lOVkVTVF9DRi45OTkuMDYvMDMvMjAyNi4uLlVTRC5IAQAAAN62AQADAAAAAACFkDQAnXzeCEdlJi+ifN4IOUNJUS5OWVNFOklCTS5JUV9BU1NFVF9XUklURURPV05fQ0YuOTk5LjA2LzAzLzIwMjYuLi5VU0QuSAEAAADetgEAAwAAAAAAhZA0AJ183ghuVAsvonzeCC9DSVEuTllTRTpJQk0uSVFfTE9BTlNfQ0YuOTk5LjA2LzAzLzIwMjYuLi5VU0QuSAEAAADetgEAAwAAAAAAhZA0AJ183ghxhB8vonzeCDVDSVEuTllTRTpJQk0uSVFfQ1JFRElUX0xPU1NfQ0YuOTk5LjA2LzAzLzIwMjYuLi5VU0QuSAEAAADetgEA</t>
  </si>
  <si>
    <t>AwAAAAAAhZA0AJ183ggGZwkvonzeCDRDSVEuTllTRTpJQk0uSVFfSU5DX0VRVUlUWV9DRi45OTkuMDYvMDMvMjAyNi4uLlVTRC5IAQAAAN62AQADAAAAAACFkDQAnXzeCJZCFi+ifN4IOkNJUS5OWVNFOklCTS5JUV9UQVhfQkVORUZJVF9PUFRJT05TLjk5OS4wNi8wMy8yMDI2Li4uVVNELkgBAAAA3rYBAAMAAAAAAIWQNACdfN4Iz84UL6J83ggsQ0lRLk5ZU0U6SUJNLklRX0RPX0NGLjk5OS4wNi8wMy8yMDI2Li4uVVNELkgBAAAA3rYBAAMAAAAAAIWQNACdfN4Iek4ZL6J83gg1Q0lRLk5ZU0U6SUJNLklRX09USEVSX09QRVJfQUNULjk5OS4wNi8wMy8yMDI2Li4uVVNELkgBAAAA3rYBAAIAAAADNzgzAQgAAAAFAAAAATEBAAAACy0xOTA0ODYwNzQzAwAAAAMxNjACAAAABDIwNDcEAAAAATAHAAAACDMvNi8yMDI2CAAAAAoxMi8zMS8yMDI0CQAAAAEwhZA0AJ183giZ5xgvonzeCDBDSVEuTllTRTpJQk0uSVFfQ0hBTkdFX0FSLjk5OS4wNi8wMy8yMDI2Li4uVVNELkgBAAAA3rYBAAIAAAAELTM3NAEIAAAABQAAAAExAQAAAAstMTkwNDg2MDc0MwMAAAADMTYwAgAAAAQyMDE4BAAAAAEwBwAAAAgzLzYvMjAyNggAAAAKMTIvMzEvMjAyNAkAAAABMIWQNACdfN4Id7wdL6J83gg3Q0lRLk5ZU0U6SUJNLklRX0NIQU5HRV9JTlZFTlRPUlkuOTk5LjA2LzAzLzIwMjYuLi5VU0QuSAEAAADetgEAAgAAAAQtMTY2AQgA</t>
  </si>
  <si>
    <t>AAAFAAAAATEBAAAACy0xOTA0ODYwNzQzAwAAAAMxNjACAAAABDIwOTkEAAAAATAHAAAACDMvNi8yMDI2CAAAAAoxMi8zMS8yMDI0CQAAAAEwhZA0AJ183giK2REvonzeCDBDSVEuTllTRTpJQk0uSVFfQ0hBTkdFX0FQLjk5OS4wNi8wMy8yMDI2Li4uVVNELkgBAAAA3rYBAAIAAAADLTEzAQgAAAAFAAAAATEBAAAACy0xOTA0ODYwNzQzAwAAAAMxNjACAAAABDIwMTcEAAAAATAHAAAACDMvNi8yMDI2CAAAAAoxMi8zMS8yMDI0CQAAAAEwhZA0AJ183giONRkvonzeCDhDSVEuTllTRTpJQk0uSVFfQ0hBTkdFX1VORUFSTl9SRVYuOTk5LjA2LzAzLzIwMjYuLi5VU0QuSAEAAADetgEAAwAAAAAAhZA0AJ183gj6eAovonzeCDVDSVEuTllTRTpJQk0uSVFfQ0hBTkdFX0lOQ19UQVguOTk5LjA2LzAzLzIwMjYuLi5VU0QuSAEAAADetgEAAwAAAAAAhZA0AJ183ghkChcvonzeCENDSVEuTllTRTpJQk0uSVFfQ0hBTkdFX09USEVSX05FVF9PUEVSX0FTU0VUUy45OTkuMDYvMDMvMjAyNi4uLlVTRC5IAQAAAN62AQACAAAABDE4NjYBCAAAAAUAAAABMQEAAAALLTE5MDQ4NjA3NDMDAAAAAzE2MAIAAAAEMjA0NQQAAAABMAcAAAAIMy82LzIwMjYIAAAACjEyLzMxLzIwMjQJAAAAATCFkDQAnXzeCJZCFi+ifN4ILENJUS5OWVNFOklCTS5JUV9DQVBFWC45OTkuMDYvMDMvMjAyNi4uLlVTRC5IAQAAAN62AQACAAAABS0xMDQ4</t>
  </si>
  <si>
    <t>AQgAAAAFAAAAATEBAAAACy0xOTA0ODYwNzQzAwAAAAMxNjACAAAABDIwMjEEAAAAATAHAAAACDMvNi8yMDI2CAAAAAoxMi8zMS8yMDI0CQAAAAEwhZA0AJ183ghkzRUvonzeCDZDSVEuTllTRTpJQk0uSVFfQ0FTSF9BQ1FVSVJFX0NGLjk5OS4wNi8wMy8yMDI2Li4uVVNELkgBAAAA3rYBAAIAAAAFLTMyODkBCAAAAAUAAAABMQEAAAALLTE5MDQ4NjA3NDMDAAAAAzE2MAIAAAAEMjA1NwQAAAABMAcAAAAIMy82LzIwMjYIAAAACjEyLzMxLzIwMjQJAAAAATCFkDQAnXzeCM/OFC+ifN4IOkNJUS5OWVNFOklCTS5JUV9TQUxFX1JFQUxfRVNUQVRFX0NGLjk5OS4wNi8wMy8yMDI2Li4uVVNELkgBAAAA3rYBAAMAAAAAAIWQNACdfN4Iz84UL6J83gg5Q0lRLk5ZU0U6SUJNLklRX0lOVkVTVF9TRUNVUklUWV9DRi45OTkuMDYvMDMvMjAyNi4uLlVTRC5IAQAAAN62AQACAAAABS0xMjE4AQgAAAAFAAAAATEBAAAACy0xOTA0ODYwNzQzAwAAAAMxNjACAAAABDIwMjcEAAAAATAHAAAACDMvNi8yMDI2CAAAAAoxMi8zMS8yMDI0CQAAAAEwhZA0AJ183ggo4BMvonzeCDZDSVEuTllTRTpJQk0uSVFfSU5WRVNUX0xPQU5TX0NGLjk5OS4wNi8wMy8yMDI2Li4uVVNELkgBAAAA3rYBAAMAAAAAAIWQNACdfN4IjjUZL6J83gg9Q0lRLk5ZU0U6SUJNLklRX09USEVSX0lOVkVTVF9BQ1RfU1VQUEwuOTk5LjA2LzAzLzIwMjYuLi5V</t>
  </si>
  <si>
    <t>U0QuSAEAAADetgEAAwAAAAAAhZA0AJ183ggo4BMvonzeCDJDSVEuTllTRTpJQk0uSVFfQ0FTSF9JTlZFU1QuOTk5LjA2LzAzLzIwMjYuLi5VU0QuSAEAAADetgEAAgAAAAUtNDkzNwEIAAAABQAAAAExAQAAAAstMTkwNDg2MDc0MwMAAAADMTYwAgAAAAQyMDA1BAAAAAEwBwAAAAgzLzYvMjAyNggAAAAKMTIvMzEvMjAyNAkAAAABMIWQNACdfN4I3mYlL6J83gg1Q0lRLk5ZU0U6SUJNLklRX1NUX0RFQlRfSVNTVUVELjk5OS4wNi8wMy8yMDI2Li4uVVNELkgBAAAA3rYBAAIAAAACMzABCAAAAAUAAAABMQEAAAALLTE5MDQ4NjA3NDMDAAAAAzE2MAIAAAAEMjA0MwQAAAABMAcAAAAIMy82LzIwMjYIAAAACjEyLzMxLzIwMjQJAAAAATCFkDQAnXzeCL0TEy+ifN4INUNJUS5OWVNFOklCTS5JUV9MVF9ERUJUX0lTU1VFRC45OTkuMDYvMDMvMjAyNi4uLlVTRC5IAQAAAN62AQACAAAABDU3MDUBCAAAAAUAAAABMQEAAAALLTE5MDQ4NjA3NDMDAAAAAzE2MAIAAAAEMjAzNAQAAAABMAcAAAAIMy82LzIwMjYIAAAACjEyLzMxLzIwMjQJAAAAATCFkDQAnXzeCKVMIS+ifN4IOENJUS5OWVNFOklCTS5JUV9UT1RBTF9ERUJUX0lTU1VFRC45OTkuMDYvMDMvMjAyNi4uLlVTRC5IAQAAAN62AQACAAAABDU3MzUBCAAAAAUAAAABMQEAAAALLTE5MDQ4NjA3NDMDAAAAAzE2MAIAAAAEMjE2MQQAAAABMAcAAAAIMy82LzIwMjYI</t>
  </si>
  <si>
    <t>AAAACjEyLzMxLzIwMjQJAAAAATCFkDQAnXzeCHn4EC+ifN4INUNJUS5OWVNFOklCTS5JUV9MVF9ERUJUX1JFUEFJRC45OTkuMDYvMDMvMjAyNi4uLlVTRC5IAQAAAN62AQACAAAABS02NjE1AQgAAAAFAAAAATEBAAAACy0xOTA0ODYwNzQzAwAAAAMxNjACAAAABDIwMzYEAAAAATAHAAAACDMvNi8yMDI2CAAAAAoxMi8zMS8yMDI0CQAAAAEwhZA0AJ183ghsxREvonzeCDhDSVEuTllTRTpJQk0uSVFfVE9UQUxfREVCVF9SRVBBSUQuOTk5LjA2LzAzLzIwMjYuLi5VU0QuSAEAAADetgEAAgAAAAUtNjYxNQEIAAAABQAAAAExAQAAAAstMTkwNDg2MDc0MwMAAAADMTYwAgAAAAQyMTY2BAAAAAEwBwAAAAgzLzYvMjAyNggAAAAKMTIvMzEvMjAyNAkAAAABMIWQNACdfN4Iku4mL6J83gg0Q0lRLk5ZU0U6SUJNLklRX0NPTU1PTl9JU1NVRUQuOTk5LjA2LzAzLzIwMjYuLi5VU0QuSAEAAADetgEAAgAAAAM3NDUBCAAAAAUAAAABMQEAAAALLTE5MDQ4NjA3NDMDAAAAAzE2MAIAAAAEMjE2OQQAAAABMAcAAAAIMy82LzIwMjYIAAAACjEyLzMxLzIwMjQJAAAAATCFkDQAnXzeCB+9Dy+ifN4IMUNJUS5OWVNFOklCTS5JUV9DT01NT05fUkVQLjk5OS4wNi8wMy8yMDI2Li4uVVNELkgBAAAA3rYBAAIAAAAELTY1MQEIAAAABQAAAAExAQAAAAstMTkwNDg2MDc0MwMAAAADMTYwAgAAAAQyMTY0BAAAAAEwBwAAAAgzLzYvMjAy</t>
  </si>
  <si>
    <t>NggAAAAKMTIvMzEvMjAyNAkAAAABMIWQNACdfN4IpUwhL6J83ggyQ0lRLk5ZU0U6SUJNLklRX1BSRUZfSVNTVUVELjk5OS4wNi8wMy8yMDI2Li4uVVNELkgBAAAA3rYBAAMAAAAAAIWQNACdfN4IIiwLL6J83gg0Q0lRLk5ZU0U6SUJNLklRX0NPTU1PTl9ESVZfQ0YuOTk5LjA2LzAzLzIwMjYuLi5VU0QuSAEAAADetgEAAgAAAAUtNjE0NwEIAAAABQAAAAExAQAAAAstMTkwNDg2MDc0MwMAAAADMTYwAgAAAAQyMDc0BAAAAAEwBwAAAAgzLzYvMjAyNggAAAAKMTIvMzEvMjAyNAkAAAABMIWQNACdfN4IIiwLL6J83ggyQ0lRLk5ZU0U6SUJNLklRX1BSRUZfRElWX0NGLjk5OS4wNi8wMy8yMDI2Li4uVVNELkgBAAAA3rYBAAMAAAAAAIWQNACdfN4IVRwYL6J83gg5Q0lRLk5ZU0U6SUJNLklRX0NPTU1PTl9QUkVGX0RJVl9DRi45OTkuMDYvMDMvMjAyNi4uLlVTRC5IAQAAAN62AQADAAAAAACFkDQAnXzeCE5lCi+ifN4IPkNJUS5OWVNFOklCTS5JUV9PVEhFUl9GSU5BTkNFX0FDVF9TVVBQTC45OTkuMDYvMDMvMjAyNi4uLlVTRC5IAQAAAN62AQACAAAABC0xNDYBCAAAAAUAAAABMQEAAAALLTE5MDQ4NjA3NDMDAAAAAzE2MAIAAAAEMjA1MAQAAAABMAcAAAAIMy82LzIwMjYIAAAACjEyLzMxLzIwMjQJAAAAATCFkDQAnXzeCFUcGC+ifN4IKUNJUS5OWVNFOklCTS5JUV9GWC45OTkuMDYvMDMvMjAyNi4uLlVTRC5I</t>
  </si>
  <si>
    <t>AQAAAN62AQACAAAABC0zNTkBCAAAAAUAAAABMQEAAAALLTE5MDQ4NjA3NDMDAAAAAzE2MAIAAAAEMjE0NAQAAAABMAcAAAAIMy82LzIwMjYIAAAACjEyLzMxLzIwMjQJAAAAATCFkDQAnXzeCCDjFi+ifN4IMUNJUS5OWVNFOklCTS5JUV9ORVRfQ0hBTkdFLjk5OS4wNi8wMy8yMDI2Li4uVVNELkgBAAAA3rYBAAIAAAAEMTA3MQEIAAAABQAAAAExAQAAAAstMTkwNDg2MDc0MwMAAAADMTYwAgAAAAQyMDkzBAAAAAEwBwAAAAgzLzYvMjAyNggAAAAKMTIvMzEvMjAyNAkAAAABMIWQNACdfN4IWaYVL6J83gg6Q0lRLk5ZU0U6SUJNLklRX0RBX1NVUFBMX1BBUlRJQUxfQ0YuOTk5LjA2LzAzLzIwMjYuLi5VU0QuSAEAAADetgEAAwAAAAAAhZA0AJ183gjPzhQvonzeCC5DSVEuTllTRTpJQk0uSVFfREVQX1JVQS45OTkuMDYvMDMvMjAyNi4uLlVTRC5IAQAAAN62AQACAAAAAzkwMAEIAAAABQAAAAExAQAAAAstMTkwNDg2MDc0MwMAAAADMTYwAgAAAAU0ODM1NwQAAAABMAcAAAAIMy82LzIwMjYIAAAACjEyLzMxLzIwMjQJAAAAATCFkDQAnXzeCJfhFy+ifN4IQ0NJUS5OWVNFOklCTS5JUV9EQV9TVVBQTF9DRl9FWENMX09QRVJfTEVBU0VTLjk5OS4wNi8wMy8yMDI2Li4uVVNELkgBAAAA3rYBAAIAAAAEMTI2OAEIAAAABQAAAAExAQAAAAstMTkwNDg2MDc0MwMAAAADMTYwAgAAAAU0ODk4MwQAAAABMAcAAAAIMy82</t>
  </si>
  <si>
    <t>LzIwMjYIAAAACjEyLzMxLzIwMjQJAAAAATCFkDQAnXzeCBgFCy+ifN4IO0NJUS5OWVNFOklCTS5JUV9ORUdBVElWRV9HV19BTU9SVF9DRi45OTkuMDYvMDMvMjAyNi4uLlVTRC5IAQAAAN62AQADAAAAAACFkDQAnXzeCGmoES+ifN4IM0NJUS5OWVNFOklCTS5JUV9BTU9SVF9ESUNfQ0YuOTk5LjA2LzAzLzIwMjYuLi5VU0QuSAEAAADetgEAAwAAAAAAhZA0AJ183ghAQCUvonzeCDRDSVEuTllTRTpJQk0uSVFfQ0FTSF9JTlRFUkVTVC45OTkuMDYvMDMvMjAyNi4uLlVTRC5IAQAAAN62AQACAAAABDE5NzgBCAAAAAUAAAABMQEAAAALLTE5MDQ4NjA3NDMDAAAAAzE2MAIAAAAEMzAyOAQAAAABMAcAAAAIMy82LzIwMjYIAAAACjEyLzMxLzIwMjQJAAAAATCFkDQAnXzeCFmmFS+ifN4IPUNJUS5OWVNFOklCTS5JUV9DQVNIX0lOVEVSRVNUX1JFQ0VJVkVELjk5OS4wNi8wMy8yMDI2Li4uVVNELkgBAAAA3rYBAAMAAAAAAIWQNACdfN4Il+EXL6J83gg5Q0lRLk5ZU0U6SUJNLklRX0NBU0hfSU5URVJFU1RfT1BFUi45OTkuMDYvMDMvMjAyNi4uLlVTRC5IAQAAAN62AQADAAAAAACFkDQAnXzeCAk+Ci+ifN4IO0NJUS5OWVNFOklCTS5JUV9DQVNIX0lOVEVSRVNUX0lOVkVTVC45OTkuMDYvMDMvMjAyNi4uLlVTRC5IAQAAAN62AQADAAAAAACFkDQAnXzeCEdlJi+ifN4IOkNJUS5OWVNFOklCTS5JUV9DQVNIX0lOVEVS</t>
  </si>
  <si>
    <t>RVNUX0ZJTkFOLjk5OS4wNi8wMy8yMDI2Li4uVVNELkgBAAAA3rYBAAMAAAAAAIWQNACdfN4IuZUPL6J83ghBQ0lRLk5ZU0U6SUJNLklRX0NIQU5HRV9ORVRfV09SS0lOR19DQVBJVEFMLjk5OS4wNi8wMy8yMDI2Li4uVVNELkgBAAAA3rYBAAIAAAACMTUBCAAAAAUAAAABMQEAAAALLTE5MDQ4NjA3NDMDAAAAAzE2MAIAAAAENDQyMQQAAAABMAcAAAAIMy82LzIwMjYIAAAACjEyLzMxLzIwMjQJAAAAATC5tzQAnXzeCIcOGS+ifN4IMkNJUS5OWVNFOklCTS5JUV9MRVZFUkVEX0ZDRi45OTkuMDYvMDMvMjAyNi4uLlVTRC5IAQAAAN62AQACAAAABjkzMjUuNQEIAAAABQAAAAExAQAAAAstMTkwNDg2MDc0MwMAAAADMTYwAgAAAAQ0NDIyBAAAAAEwBwAAAAgzLzYvMjAyNggAAAAKMTIvMzEvMjAyNAkAAAABMLm3NACdfN4Iv24PL6J83ggvQ0lRLk5ZU0U6SUJNLklRX0NGX1NIQVJFLjk5OS4wNi8wMy8yMDI2Li4uVVNELkgBAAAA3rYBAAIAAAAJMTIuNzU4MDkzAQgAAAAFAAAAATEBAAAACy0xOTA0ODYwNzQzAwAAAAMxNjACAAAABTQzOTIzBAAAAAEwBwAAAAgzLzYvMjAyNggAAAAKMTIvMzEvMjAyNAkAAAABMLm3NACdfN4IffQVL6J83ggyQ0lRLk5ZU0U6SUJNLklRX01BSU5UX0NBUEVYLjk5OS4wNi8wMy8yMDI2Li4uVVNELkgBAAAA3rYBAAMAAAAAALm3NACdfN4IYeogL6J83gg/Q0lRLk5ZU0U6SUJNLklR</t>
  </si>
  <si>
    <t>X09QRVJBVElOR19MRUFTRV9QQVlNRU5UUy45OTkuMDYvMDMvMjAyNi4uLlVTRC5IAQAAAN62AQADAAAAAAC5tzQAnXzeCEp/FS+ifN4ISENJUS5OWVNFOklCTS5JUV9MT05HX1RFUk1fREVCVF9SRVBBSURfRVhDTF9MRUFTRVMuOTk5LjA2LzAzLzIwMjYuLi5VU0QuSAEAAADetgEAAgAAAAUtNjYxNQEIAAAABQAAAAExAQAAAAstMTkwNDg2MDc0MwMAAAADMTYwAgAAAAU0ODk4NAQAAAABMAcAAAAIMy82LzIwMjYIAAAACjEyLzMxLzIwMjQJAAAAATC5tzQAnXzeCKRtES+ifN4IOkNJUS5OWVNFOklCTS5JUV9HQUlOX0JBUkdBSU5fQUNRX0NGLjk5OS4wNi8wMy8yMDI2Li4uVVNELkgBAAAA3rYBAAMAAAAAALm3NACdfN4ISn8VL6J83ggwQ0lRLk5ZU0U6SUJNLklRX1NUX0lOVkVTVC45OTkuMDYvMDMvMjAyNi4uLlVTRC5IAQAAAN62AQACAAAAAzY0NAEIAAAABQAAAAExAQAAAAstMTkwNDg2MDc0MwMAAAADMTYwAgAAAAQxMDY5BAAAAAEwBwAAAAgzLzYvMjAyNggAAAAKMTIvMzEvMjAyNAkAAAABMLm3NACdfN4ISn8VL6J83gg1Q0lRLk5ZU0U6SUJNLklRX1RSQURJTkdfQVNTRVRTLjk5OS4wNi8wMy8yMDI2Li4uVVNELkgBAAAA3rYBAAMAAAAAALm3NACdfN4IGAULL6J83gg1Q0lRLk5ZU0U6SUJNLklRX0NBU0hfU1RfSU5WRVNULjk5OS4wNi8wMy8yMDI2Li4uVVNELkgBAAAA3rYBAAIAAAAFMTQ1OTEB</t>
  </si>
  <si>
    <t>CAAAAAUAAAABMQEAAAALLTE5MDQ4NjA3NDMDAAAAAzE2MAIAAAAEMTAwMgQAAAABMAcAAAAIMy82LzIwMjYIAAAACjEyLzMxLzIwMjQJAAAAATC5tzQAnXzeCDYlIS+ifN4IKUNJUS5OWVNFOklCTS5JUV9BUi45OTkuMDYvMDMvMjAyNi4uLlVTRC5IAQAAAN62AQACAAAABDcyMzcBCAAAAAUAAAABMQEAAAALLTE5MDQ4NjA3NDMDAAAAAzE2MAIAAAAEMTAyMQQAAAABMAcAAAAIMy82LzIwMjYIAAAACjEyLzMxLzIwMjQJAAAAATC5tzQAnXzeCDiMEy+ifN4INUNJUS5OWVNFOklCTS5JUV9TVF9OT1RFX1JFQ0VJVi45OTkuMDYvMDMvMjAyNi4uLlVTRC5IAQAAAN62AQADAAAAAAC5tzQAnXzeCJfhFy+ifN4IMENJUS5OWVNFOklCTS5JUV9JTlZFTlRPUlkuOTk5LjA2LzAzLzIwMjYuLi5VU0QuSAEAAADetgEAAgAAAAQxMjg5AQgAAAAFAAAAATEBAAAACy0xOTA0ODYwNzQzAwAAAAMxNjACAAAABDEwNDMEAAAAATAHAAAACDMvNi8yMDI2CAAAAAoxMi8zMS8yMDI0CQAAAAEwubc0AJ183ghamRgvonzeCDJDSVEuTllTRTpJQk0uSVFfUFJFUEFJRF9FWFAuOTk5LjA2LzAzLzIwMjYuLi5VU0QuSAEAAADetgEAAgAAAAQxNTEyAQgAAAAFAAAAATEBAAAACy0xOTA0ODYwNzQzAwAAAAMxNjACAAAABDEyMTIEAAAAATAHAAAACDMvNi8yMDI2CAAAAAoxMi8zMS8yMDI0CQAAAAEwubc0AJ183gjTfxQvonzeCDVDSVEu</t>
  </si>
  <si>
    <t>TllTRTpJQk0uSVFfTE9BTlNfRk9SX1NBTEUuOTk5LjA2LzAzLzIwMjYuLi5VU0QuSAEAAADetgEAAwAAAAAAubc0AJ183ghn0RAvonzeCDZDSVEuTllTRTpJQk0uSVFfUkVTVFJJQ1RFRF9DQVNILjk5OS4wNi8wMy8yMDI2Li4uVVNELkgBAAAA3rYBAAIAAAADMjE0AQgAAAAFAAAAATEBAAAACy0xOTA0ODYwNzQzAwAAAAMxNjACAAAABDExMDQEAAAAATAHAAAACDMvNi8yMDI2CAAAAAoxMi8zMS8yMDI0CQAAAAEwubc0AJ183ghgpBYvonzeCDVDSVEuTllTRTpJQk0uSVFfT1RIRVJfQ0FfU1VQUEwuOTk5LjA2LzAzLzIwMjYuLi5VU0QuSAEAAADetgEAAgAAAAQxNTMzAQgAAAAFAAAAATEBAAAACy0xOTA0ODYwNzQzAwAAAAMxNjACAAAABDEwNTUEAAAAATAHAAAACDMvNi8yMDI2CAAAAAoxMi8zMS8yMDI0CQAAAAEwubc0AJ183gi83QovonzeCC9DSVEuTllTRTpJQk0uSVFfVE9UQUxfQ0EuOTk5LjA2LzAzLzIwMjYuLi5VU0QuSAEAAADetgEAAgAAAAUzNDQ4MgEIAAAABQAAAAExAQAAAAstMTkwNDg2MDc0MwMAAAADMTYwAgAAAAQxMDA4BAAAAAEwBwAAAAgzLzYvMjAyNggAAAAKMTIvMzEvMjAyNAkAAAABMLm3NACdfN4Ihw4ZL6J83ggrQ0lRLk5ZU0U6SUJNLklRX0dQUEUuOTk5LjA2LzAzLzIwMjYuLi5VU0QuSAEAAADetgEAAgAAAAUyMDg4OAEIAAAABQAAAAExAQAAAAstMTkwNDg2MDc0MwMAAAAD</t>
  </si>
  <si>
    <t>MTYwAgAAAAQxMTY5BAAAAAEwBwAAAAgzLzYvMjAyNggAAAAKMTIvMzEvMjAyNAkAAAABMLm3NACdfN4I038UL6J83ggrQ0lRLk5ZU0U6SUJNLklRX05QUEUuOTk5LjA2LzAzLzIwMjYuLi5VU0QuSAEAAADetgEAAgAAAAQ4OTI5AQgAAAAFAAAAATEBAAAACy0xOTA0ODYwNzQzAwAAAAMxNjACAAAABDEwMDQEAAAAATAHAAAACDMvNi8yMDI2CAAAAAoxMi8zMS8yMDI0CQAAAAEwubc0AJ183ghOPiYvonzeCDBDSVEuTllTRTpJQk0uSVFfTFRfSU5WRVNULjk5OS4wNi8wMy8yMDI2Li4uVVNELkgBAAAA3rYBAAIAAAAEMTY5MQEIAAAABQAAAAExAQAAAAstMTkwNDg2MDc0MwMAAAADMTYwAgAAAAQxMDU0BAAAAAEwBwAAAAgzLzYvMjAyNggAAAAKMTIvMzEvMjAyNAkAAAABMLm3NACdfN4I038UL6J83gg3Q0lRLk5ZU0U6SUJNLklRX0ZJTl9ESVZfTE9BTlNfTFQuOTk5LjA2LzAzLzIwMjYuLi5VU0QuSAEAAADetgEAAgAAAAQ1MzUzAQgAAAAFAAAAATEBAAAACy0xOTA0ODYwNzQzAwAAAAMxNjACAAAABDEwMzMEAAAAATAHAAAACDMvNi8yMDI2CAAAAAoxMi8zMS8yMDI0CQAAAAEwubc0AJ183gg4jBMvonzeCDhDSVEuTllTRTpJQk0uSVFfREVGX1RBWF9BU1NFVFNfTFQuOTk5LjA2LzAzLzIwMjYuLi5VU0QuSAEAAADetgEAAgAAAAQ2OTc4AQgAAAAFAAAAATEBAAAACy0xOTA0ODYwNzQzAwAAAAMxNjACAAAA</t>
  </si>
  <si>
    <t>BDEwMjYEAAAAATAHAAAACDMvNi8yMDI2CAAAAAoxMi8zMS8yMDI0CQAAAAEwubc0AJ183gikbREvonzeCC5DSVEuTllTRTpJQk0uSVFfU1RfREVCVC45OTkuMDYvMDMvMjAyNi4uLlVTRC5IAQAAAN62AQACAAAAAjMwAQgAAAAFAAAAATEBAAAACy0xOTA0ODYwNzQzAwAAAAMxNjACAAAABDEwNDYEAAAAATAHAAAACDMvNi8yMDI2CAAAAAoxMi8zMS8yMDI0CQAAAAEwubc0AJ183ghgpBYvonzeCDlDSVEuTllTRTpJQk0uSVFfVU5FQVJOX1JFVl9DVVJSRU5ULjk5OS4wNi8wMy8yMDI2Li4uVVNELkgBAAAA3rYBAAIAAAAFMTM5MDcBCAAAAAUAAAABMQEAAAALLTE5MDQ4NjA3NDMDAAAAAzE2MAIAAAAEMTA3NAQAAAABMAcAAAAIMy82LzIwMjYIAAAACjEyLzMxLzIwMjQJAAAAATC5tzQAnXzeCLzdCi+ifN4INUNJUS5OWVNFOklCTS5JUV9PVEhFUl9DTF9TVVBQTC45OTkuMDYvMDMvMjAyNi4uLlVTRC5IAQAAAN62AQACAAAAAzI2MQEIAAAABQAAAAExAQAAAAstMTkwNDg2MDc0MwMAAAADMTYwAgAAAAQxMDU3BAAAAAEwBwAAAAgzLzYvMjAyNggAAAAKMTIvMzEvMjAyNAkAAAABMLm3NACdfN4ITj4mL6J83ggvQ0lRLk5ZU0U6SUJNLklRX1RPVEFMX0NMLjk5OS4wNi8wMy8yMDI2Li4uVVNELkgBAAAA3rYBAAIAAAAFMzMxNDIBCAAAAAUAAAABMQEAAAALLTE5MDQ4NjA3NDMDAAAAAzE2MAIAAAAEMTAwOQQA</t>
  </si>
  <si>
    <t>AAABMAcAAAAIMy82LzIwMjYIAAAACjEyLzMxLzIwMjQJAAAAATC5tzQAnXzeCH30FS+ifN4ILkNJUS5OWVNFOklCTS5JUV9MVF9ERUJULjk5OS4wNi8wMy8yMDI2Li4uVVNELkgBAAAA3rYBAAIAAAAFNDkwODEBCAAAAAUAAAABMQEAAAALLTE5MDQ4NjA3NDMDAAAAAzE2MAIAAAAEMTA0OQQAAAABMAcAAAAIMy82LzIwMjYIAAAACjEyLzMxLzIwMjQJAAAAATC5tzQAnXzeCOw8Ey+ifN4IN0NJUS5OWVNFOklCTS5JUV9MT05HX1RFUk1fTEVBU0VTLjk5OS4wNi8wMy8yMDI2Li4uVVNELkgBAAAA3rYBAAIAAAAEMzQ1OAEIAAAABQAAAAExAQAAAAstMTkwNDg2MDc0MwMAAAADMTYwAgAAAAQxMTgzBAAAAAEwBwAAAAgzLzYvMjAyNggAAAAKMTIvMzEvMjAyNAkAAAABMLm3NACdfN4IRQMKL6J83gg0Q0lRLk5ZU0U6SUJNLklRX1VORUFSTl9SRVZfTFQuOTk5LjA2LzAzLzIwMjYuLi5VU0QuSAEAAADetgEAAgAAAAQzNjIyAQgAAAAFAAAAATEBAAAACy0xOTA0ODYwNzQzAwAAAAMxNjACAAAABDEyNTYEAAAAATAHAAAACDMvNi8yMDI2CAAAAAoxMi8zMS8yMDI0CQAAAAEwubc0AJ183ggNWBUvonzeCCtDSVEuTllTRTpJQk0uSVFfQVBJQy45OTkuMDYvMDMvMjAyNi4uLlVTRC5IAQAAAN62AQADAAAAAAC5tzQAnXzeCL9uDy+ifN4IM0NJUS5OWVNFOklCTS5JUV9PVEhFUl9FUVVJVFkuOTk5LjA2LzAzLzIwMjYu</t>
  </si>
  <si>
    <t>Li5VU0QuSAEAAADetgEAAgAAAAYtMTUyNjgBCAAAAAUAAAABMQEAAAALLTE5MDQ4NjA3NDMDAAAAAzE2MAIAAAAEMTAyOAQAAAABMAcAAAAIMy82LzIwMjYIAAAACjEyLzMxLzIwMjQJAAAAATC5tzQAnXzeCOFeHi+ifN4ILkNJUS5OWVNFOklCTS5JUV9SVUFfTkVULjk5OS4wNi8wMy8yMDI2Li4uVVNELkgBAAAA3rYBAAMAAAAAALm3NACdfN4I6GMUL6J83gg+Q0lRLk5ZU0U6SUJNLklRX1JVQV9PUEVSQVRJTkdfTEVBU0VfTkVULjk5OS4wNi8wMy8yMDI2Li4uVVNELkgBAAAA3rYBAAMAAAAAALm3NACdfN4I6GMUL6J83gg8Q0lRLk5ZU0U6SUJNLklRX0dQUEVfRVhDTF9PUEVSX0xFQVNFUy45OTkuMDYvMDMvMjAyNi4uLlVTRC5IAQAAAN62AQACAAAABTE3NjkxAQgAAAAFAAAAATEBAAAACy0xOTA0ODYwNzQzAwAAAAMxNjACAAAABTQ4OTc0BAAAAAEwBwAAAAgzLzYvMjAyNggAAAAKMTIvMzEvMjAyNAkAAAABMLm3NACdfN4IpG0RL6J83ghNQ0lRLk5ZU0U6SUJNLklRX0NVUlJFTlRfUE9SVElPTl9PUEVSX0xFQVNFX0xJQUJJTElUSUVTLjk5OS4wNi8wMy8yMDI2Li4uVVNELkgBAAAA3rYBAAIAAAADNzY4AQgAAAAFAAAAATEBAAAACy0xOTA0ODYwNzQzAwAAAAMxNjACAAAABTQ4Mzg1BAAAAAEwBwAAAAgzLzYvMjAyNggAAAAKMTIvMzEvMjAyNAkAAAABMLm3NACdfN4I+VATL6J83ghPQ0lRLk5ZU0U6</t>
  </si>
  <si>
    <t>SUJNLklRX0ZJTkFOQ0lOR19PQkxJR19DVVJSRU5UX0VYQ0xfT1BFUl9MRUFTRVMuOTk5LjA2LzAzLzIwMjYuLi5VU0QuSAEAAADetgEAAgAAAAQ1MDg5AQgAAAAFAAAAATEBAAAACy0xOTA0ODYwNzQzAwAAAAMxNjACAAAABTQ4OTgwBAAAAAEwBwAAAAgzLzYvMjAyNggAAAAKMTIvMzEvMjAyNAkAAAABMLm3NACdfN4ITj4mL6J83gg5Q0lRLk5ZU0U6SUJNLklRX1RPVEFMX0RFQlRfQ1VSUkVOVC45OTkuMDYvMDMvMjAyNi4uLlVTRC5IAQAAAN62AQACAAAABDU4NTcBCAAAAAUAAAABMQEAAAALLTE5MDQ4NjA3NDMDAAAAAzE2MAIAAAAFMjUyMjMEAAAAATAHAAAACDMvNi8yMDI2CAAAAAoxMi8zMS8yMDI0CQAAAAEwubc0AJ183gh9RhEvonzeCDBDSVEuTllTRTpJQk0uSVFfVE9UQUxfQ0FQLjk5OS4wNi8wMy8yMDI2Li4uVVNELkgBAAAA3rYBAAIAAAAFODU3ODkBCAAAAAUAAAABMQEAAAALLTE5MDQ4NjA3NDMDAAAAAzE2MAIAAAAENDE3NQQAAAABMAcAAAAIMy82LzIwMjYIAAAACjEyLzMxLzIwMjQJAAAAATC5tzQAnXzeCIlgIS+ifN4ILkNJUS5OWVNFOklCTS5JUV9XSVBfSU5WLjk5OS4wNi8wMy8yMDI2Li4uVVNELkgBAAAA3rYBAAIAAAAEMTE1NQEIAAAABQAAAAExAQAAAAstMTkwNDg2MDc0MwMAAAADMTYwAgAAAAQzMjE5BAAAAAEwBwAAAAgzLzYvMjAyNggAAAAKMTIvMzEvMjAyNAkAAAABMLm3</t>
  </si>
  <si>
    <t>NACdfN4IZM0VL6J83ggrQ0lRLk5ZU0U6SUJNLklRX0xBTkQuOTk5LjA2LzAzLzIwMjYuLi5VU0QuSAEAAADetgEAAgAAAAMxNzkBCAAAAAUAAAABMQEAAAALLTE5MDQ4NjA3NDMDAAAAAzE2MAIAAAAEMzA5OAQAAAABMAcAAAAIMy82LzIwMjYIAAAACjEyLzMxLzIwMjQJAAAAATC5tzQAnXzeCLzdCi+ifN4ISkNJUS5OWVNFOklCTS5JUV9MSVFVSURBVElPTl9WQUxVRV9QUkVGRVJSRURfQ09OVkVSVC45OTkuMDYvMDMvMjAyNi4uLlVTRC5IAQAAAN62AQADAAAAAAC5tzQAnXzeCGTNFS+ifN4IOENJUS5OWVNFOklCTS5JUV9BU1NFVFNfRkFJUl9WQUxVRS45OTkuMDYvMDMvMjAyNi4uLlVTRC5IAQAAAN62AQACAAAABDgyNjIAubc0AJ183ghEcxgvonzeCExDSVEuTllTRTpJQk0uSVFfTElBQklMSVRJRVNfTkVUVElOR19PVEhFUl9BREpVU1RNRU5UUy45OTkuMDYvMDMvMjAyNi4uLlVTRC5IAQAAAN62AQADAAAAAAC5tzQAnXzeCIw8FC+ifN4IOENJUS5OWVNFOklCTS5JUV9GSU5fRElWX1NUX0lOVkVTVC45OTkuMDYvMDMvMjAyNi4uLlVTRC5IAQAAAN62AQADAAAAAAC5tzQAnXzeCPlQEy+ifN4IOUNJUS5OWVNFOklCTS5JUV9MVF9NQVJLX1NFQ1VSSVRJRVMuOTk5LjA2LzAzLzIwMjYuLi5VU0QuSAEAAADetgEAAwAAAAAAubc0AJ183giWQxgvonzeCCtDSVEuTllTRTpJQk0uSVFfUEFZT1VUX1JBVElP</t>
  </si>
  <si>
    <t>Ljk5OC4wNi8wMy8yMDI2AQAAAN62AQACAAAABzgwLjUxMTgBCAAAAAUAAAABMQEAAAALLTE5MDQ4NjA3NDQDAAAAAzE2MAIAAAAENDM3NwQAAAABMAcAAAAIMy82LzIwMjYIAAAACjEyLzMxLzIwMjMJAAAAATA3FMpPnXzeCOa5Gy+ifN4IQENJUS5OWVNFOklCTS5JUV9ESVNUUklCVVRBQkxFX0NBU0hfU0hBUkVTX0RJTFVURUQuOTk4LjA2LzAzLzIwMjYBAAAA3rYBAAMAAAAAADcUyk+dfN4I640lL6J83gg4Q0lRLk5ZU0U6SUJNLklRX0RJU1RSSUJVVEFCTEVfQ0FTSF9QQVlPVVQuOTk4LjA2LzAzLzIwMjYBAAAA3rYBAAMAAAAAADcUyk+dfN4IIvsNL6J83ggvQ0lRLk5ZU0U6SUJNLklRX0RSX1JBVElPX1BSSU1BUlkuOTk4LjA2LzAzLzIwMjYBAAAA3rYBAAIAAAABMQA3FMpPnXzeCDrVGi+ifN4IK0NJUS5OWVNFOklCTS5JUV9CQVNJQ19XRUlHSFQuOTk4LjA2LzAzLzIwMjYBAAAA3rYBAAIAAAAKOTExLjIxMDMxOQA3FMpPnXzeCC3UHi+ifN4IK0NJUS5OWVNFOklCTS5JUV9ESUxVVF9XRUlHSFQuOTk4LjA2LzAzLzIwMjYBAAAA3rYBAAIAAAAKOTIyLjA3MzgyOAA3FMpPnXzeCBYoGi+ifN4IOUNJUS5OWVNFOklCTS5JUV9ESVNUUklCVVRBQkxFX0NBU0hfUEFZT1VULjEwMDAuMDYvMDMvMjAyNgEAAADetgEAAwAAAAAANxTKT5183ggrtQkvonzeCCxDSVEuTllTRTpJQk0uSVFfUEFZT1VUX1JBVElP</t>
  </si>
  <si>
    <t>LjEwMDAuMDYvMDMvMjAyNgEAAADetgEAAgAAAAc1OS4wNDg0AQgAAAAFAAAAATEBAAAACy0xOTA0ODYwNzQwAwAAAAMxNjACAAAABDQzNzcEAAAAATAHAAAACDMvNi8yMDI2CAAAAAoxMi8zMS8yMDI1CQAAAAEwNxTKT5183giVIA8vonzeCD9DSVEuTllTRTpJQk0uSVFfRElTVFJJQlVUQUJMRV9DQVNIX1NIQVJFU19CQVNJQy4xMDAwLjA2LzAzLzIwMjYBAAAA3rYBAAMAAAAAADcUyk+dfN4I5rkbL6J83ghBQ0lRLk5ZU0U6SUJNLklRX0RJU1RSSUJVVEFCTEVfQ0FTSF9TSEFSRVNfRElMVVRFRC4xMDAwLjA2LzAzLzIwMjYBAAAA3rYBAAMAAAAAADcUyk+dfN4IhUESL6J83ggqQ0lRLk5ZU0U6SUJNLklRX1NBTUVfU1RPUkUuMTAwMC4wNi8wMy8yMDI2AQAAAN62AQADAAAAAAA3FMpPnXzeCKnkGy+ifN4IMENJUS5OWVNFOklCTS5JUV9EUl9SQVRJT19QUklNQVJZLjEwMDAuMDYvMDMvMjAyNgEAAADetgEAAgAAAAExADcUyk+dfN4Ip5gZL6J83ggsQ0lRLk5ZU0U6SUJNLklRX0RJTFVUX1dFSUdIVC4xMDAwLjA2LzAzLzIwMjYBAAAA3rYBAAIAAAAKOTQ4LjY3NTIyOAA3FMpPnXzeCFKqHC+ifN4ILENJUS5OWVNFOklCTS5JUV9CQVNJQ19XRUlHSFQuMTAwMC4wNi8wMy8yMDI2AQAAAN62AQACAAAACjkzMi4yOTM5MjcANxTKT5183gip5BsvonzeCDBDSVEuTllTRTpJQk0uSVFfTUFDSElORVJZLjk5OC4w</t>
  </si>
  <si>
    <t>Ni8wMy8yMDI2Li4uVVNELkgBAAAA3rYBAAIAAAAFMTI2MDcBCAAAAAUAAAABMQEAAAALLTE5MDQ4NjA3NDQDAAAAAzE2MAIAAAAEMzExNAQAAAABMAcAAAAIMy82LzIwMjYIAAAACjEyLzMxLzIwMjMJAAAAATCZfpQYnnzeCFfT4z6ifN4IMENJUS5OWVNFOklCTS5JUV9CVl9TSEFSRS4xMDAwLjA2LzAzLzIwMjYuLi5VU0QuSAEAAADetgEAAgAAAAkzNC44NDQ4OTYBCAAAAAUAAAABMQEAAAALLTE5MDQ4NjA3NDADAAAAAzE2MAIAAAAENDAyMAQAAAABMAcAAAAIMy82LzIwMjYIAAAACjEyLzMxLzIwMjUJAAAAATByV5QYnnzeCFfT4z6ifN4IKkNJUS5OWVNFOklCTS5JUV9SRS4xMDAwLjA2LzAzLzIwMjYuLi5VU0QuSAEAAADetgEAAgAAAAYxNTU2NDgBCAAAAAUAAAABMQEAAAALLTE5MDQ4NjA3NDADAAAAAzE2MAIAAAAEMTIyMgQAAAABMAcAAAAIMy82LzIwMjYIAAAACjEyLzMxLzIwMjUJAAAAATByV5QYnnzeCFfT4z6ifN4IO0NJUS5OWVNFOklCTS5JUV9GSU5fRElWX0xJQUJfQ1VSUkVOVC45OTguMDYvMDMvMjAyNi4uLlVTRC5IAQAAAN62AQADAAAAAAByV5QYnnzeCJW/4z6ifN4IQkNJUS5OWVNFOklCTS5JUV9QRU5TSU9OX0JSRUFLRE9XTl9PVEhFUl9ET00uOTk4LjA2LzAzLzIwMjYuLi5VU0QuSAEAAADetgEAAgAAAAQ0OTUyABH5DBiefN4IV9PjPqJ83gg9Q0lRLk5ZU0U6SUJNLklRX1BFTlNJ</t>
  </si>
  <si>
    <t>T05fQ0lfVFJBTlNJVElPTi4xMDAwLjA2LzAzLzIwMjYuLi5VU0QuSAEAAADetgEAAwAAAAAAmX6UGJ583ghX0+M+onzeCDhDSVEuTllTRTpJQk0uSVFfUEVOU0lPTl9UT1RBTF9FWFAuOTk4LjA2LzAzLzIwMjYuLi5VU0QuSAEAAADetgEAAgAAAAQxMDIxAJl+lBiefN4IV9PjPqJ83gg9Q0lRLk5ZU0U6SUJNLklRX1BFTlNJT05fSU5URVJFU1RfQ09TVC4xMDAwLjA2LzAzLzIwMjYuLi5VU0QuSAEAAADetgEAAgAAAAQxODE4AJl+lBiefN4IV9PjPqJ83ghLQ0lRLk5ZU0U6SUJNLklRX0xJUVVJREFUSU9OX1ZBTFVFX1BSRUZFUlJFRF9DT05WRVJULjEwMDAuMDYvMDMvMjAyNi4uLlVTRC5IAQAAAN62AQADAAAAAACZfpQYnnzeCFfT4z6ifN4INENJUS5OWVNFOklCTS5JUV9FUVVJVFlfTUVUSE9ELjk5OC4wNi8wMy8yMDI2Li4uVVNELkgBAAAA3rYBAAIAAAADMTI1AQgAAAAFAAAAATEBAAAACy0xOTA0ODYwNzQ0AwAAAAMxNjACAAAABDMwNjMEAAAAATAHAAAACDMvNi8yMDI2CAAAAAoxMi8zMS8yMDIzCQAAAAEwmX6UGJ583ghX0+M+onzeCC9DSVEuTllTRTpJQk0uSVFfQlZfU0hBUkUuOTk4LjA2LzAzLzIwMjYuLi5VU0QuSAEAAADetgEAAgAAAAkyNC42MjU4NjIBCAAAAAUAAAABMQEAAAALLTE5MDQ4NjA3NDQDAAAAAzE2MAIAAAAENDAyMAQAAAABMAcAAAAIMy82LzIwMjYIAAAACjEyLzMxLzIwMjMJ</t>
  </si>
  <si>
    <t>AAAAATByV5QYnnzeCKqr4z6ifN4IO0NJUS5OWVNFOklCTS5JUV9BRF9FWENMX09QRVJfTEVBU0VTLjEwMDAuMDYvMDMvMjAyNi4uLlVTRC5IAQAAAN62AQACAAAABi0xMTk3NQEIAAAABQAAAAExAQAAAAstMTkwNDg2MDc0MAMAAAADMTYwAgAAAAU0ODk3NQQAAAABMAcAAAAIMy82LzIwMjYIAAAACjEyLzMxLzIwMjUJAAAAATByV5QYnnzeCFfT4z6ifN4IMENJUS5OWVNFOklCTS5JUV9SVUFfR1JPU1MuOTk4LjA2LzAzLzIwMjYuLi5VU0QuSAEAAADetgEAAwAAAAAAcleUGJ583giVv+M+onzeCC5DSVEuTllTRTpJQk0uSVFfUEVOU0lPTi45OTguMDYvMDMvMjAyNi4uLlVTRC5IAQAAAN62AQACAAAABTEwODA4AQgAAAAFAAAAATEBAAAACy0xOTA0ODYwNzQ0AwAAAAMxNjACAAAABDEyMTMEAAAAATAHAAAACDMvNi8yMDI2CAAAAAoxMi8zMS8yMDIzCQAAAAEwcleUGJ583giVv+M+onzeCDpDSVEuTllTRTpJQk0uSVFfVU5FQVJOX1JFVl9DVVJSRU5ULjEwMDAuMDYvMDMvMjAyNi4uLlVTRC5IAQAAAN62AQACAAAABTE2MTAxAQgAAAAFAAAAATEBAAAACy0xOTA0ODYwNzQwAwAAAAMxNjACAAAABDEwNzQEAAAAATAHAAAACDMvNi8yMDI2CAAAAAoxMi8zMS8yMDI1CQAAAAEwcleUGJ583giVv+M+onzeCExDSVEuTllTRTpJQk0uSVFfUEVOU0lPTl9RVUFSVF9FTVBMT1lFUl9DT05UUklCVVRJT05TLjEwMDAu</t>
  </si>
  <si>
    <t>MDYvMDMvMjAyNi4uLlVTRC5IAQAAAN62AQADAAAAAACzpZQYnnzeCJW/4z6ifN4IRUNJUS5OWVNFOklCTS5JUV9HRU5FUkFMX1BBUlRORVJfQ09NTU9OX0VRVUlUWS4xMDAwLjA2LzAzLzIwMjYuLi5VU0QuSAEAAADetgEAAwAAAAAAmX6UGJ583giVv+M+onzeCDNDSVEuTllTRTpJQk0uSVFfRklOSVNIRURfSU5WLjk5OC4wNi8wMy8yMDI2Li4uVVNELkgBAAAA3rYBAAIAAAACNzgBCAAAAAUAAAABMQEAAAALLTE5MDQ4NjA3NDQDAAAAAzE2MAIAAAAEMzA3NQQAAAABMAcAAAAIMy82LzIwMjYIAAAACjEyLzMxLzIwMjMJAAAAATCZfpQYnnzeCBWF4z6ifN4IQ0NJUS5OWVNFOklCTS5JUV9UT1RBTF9ERUJUX0VYQ0xfT1BFUl9MRUFTRVMuMTAwMC4wNi8wMy8yMDI2Li4uVVNELkgBAAAA3rYBAAIAAAAFNjEyNjABCAAAAAUAAAABMQEAAAALLTE5MDQ4NjA3NDADAAAAAzE2MAIAAAAFNDg5ODIEAAAAATAHAAAACDMvNi8yMDI2CAAAAAoxMi8zMS8yMDI1CQAAAAEwcleUGJ583giVv+M+onzeCC9DSVEuTllTRTpJQk0uSVFfUlVBX05FVC4xMDAwLjA2LzAzLzIwMjYuLi5VU0QuSAEAAADetgEAAwAAAAAAcleUGJ583giqq+M+onzeCDVDSVEuTllTRTpJQk0uSVFfT1RIRVJfQ0xfU1VQUEwuOTk4LjA2LzAzLzIwMjYuLi5VU0QuSAEAAADetgEAAgAAAAMyOTUBCAAAAAUAAAABMQEAAAALLTE5MDQ4NjA3NDQDAAAA</t>
  </si>
  <si>
    <t>AzE2MAIAAAAEMTA1NwQAAAABMAcAAAAIMy82LzIwMjYIAAAACjEyLzMxLzIwMjMJAAAAATByV5QYnnzeCKqr4z6ifN4INUNJUS5OWVNFOklCTS5JUV9BU1NFVFNfTEVWRUxfMS45OTguMDYvMDMvMjAyNi4uLlVTRC5IAQAAAN62AQACAAAAAzUxOQCZfpQYnnzeCKqr4z6ifN4IKkNJUS5OWVNFOklCTS5JUV9DSVAuOTk4LjA2LzAzLzIwMjYuLi5VU0QuSAEAAADetgEAAwAAAAAAmX6UGJ583giqq+M+onzeCEhDSVEuTllTRTpJQk0uSVFfUEVOU0lPTl9BU1NFVFNfQkVORUZJVFNfUEFJRF9ET00uMTAwMC4wNi8wMy8yMDI2Li4uVVNELkgBAAAA3rYBAAIAAAAELTc0OQCS5AwYnnzeCKqr4z6ifN4IPUNJUS5OWVNFOklCTS5JUV9PUEVCX09CTElHQVRJT05fRlhfQURKLjk5OC4wNi8wMy8yMDI2Li4uVVNELkgBAAAA3rYBAAIAAAACMjIACdAMGJ583ggVheM+onzeCDhDSVEuTllTRTpJQk0uSVFfQUxMT1dfRE9VQlRfQUNDVC4xMDAwLjA2LzAzLzIwMjYuLi5VU0QuSAEAAADetgEAAgAAAAI5OQEIAAAABQAAAAExAQAAAAstMTkwNDg2MDc0MAMAAAADMTYwAgAAAAQzMDEyBAAAAAEwBwAAAAgzLzYvMjAyNggAAAAKMTIvMzEvMjAyNQkAAAABMJl+lBiefN4Ilb/jPqJ83ggwQ0lRLk5ZU0U6SUJNLklRX1RPVEFMX0NBUC45OTguMDYvMDMvMjAyNi4uLlVTRC5IAQAAAN62AQACAAAABTgyNTQ4AQgAAAAFAAAAATEB</t>
  </si>
  <si>
    <t>AAAACy0xOTA0ODYwNzQ0AwAAAAMxNjACAAAABDQxNzUEAAAAATAHAAAACDMvNi8yMDI2CAAAAAoxMi8zMS8yMDIzCQAAAAEwmX6UGJ583ggVheM+onzeCE1DSVEuTllTRTpJQk0uSVFfQ1VSUkVOVF9QT1JUSU9OX09QRVJfTEVBU0VfTElBQklMSVRJRVMuOTk4LjA2LzAzLzIwMjYuLi5VU0QuSAEAAADetgEAAgAAAAM4MjABCAAAAAUAAAABMQEAAAALLTE5MDQ4NjA3NDQDAAAAAzE2MAIAAAAFNDgzODUEAAAAATAHAAAACDMvNi8yMDI2CAAAAAoxMi8zMS8yMDIzCQAAAAEwcleUGJ583ggVheM+onzeCD5DSVEuTllTRTpJQk0uSVFfRklOQU5DRV9MRUFTRVNfQ1VSUkVOVC4xMDAwLjA2LzAzLzIwMjYuLi5VU0QuSAEAAADetgEAAgAAAAMyNzkBCAAAAAUAAAABMQEAAAALLTE5MDQ4NjA3NDADAAAAAzE2MAIAAAAFNDg5OTAEAAAAATAHAAAACDMvNi8yMDI2CAAAAAoxMi8zMS8yMDI1CQAAAAEwcleUGJ583ggVheM+onzeCDNDSVEuTllTRTpJQk0uSVFfUFJFRl9FUVVJVFkuMTAwMC4wNi8wMy8yMDI2Li4uVVNELkgBAAAA3rYBAAMAAAAAAHJXlBiefN4IFYXjPqJ83gg5Q0lRLk5ZU0U6SUJNLklRX0NVUlJFTlRfUE9SVF9ERUJULjEwMDAuMDYvMDMvMjAyNi4uLlVTRC5IAQAAAN62AQACAAAABDYxNDUBCAAAAAUAAAABMQEAAAALLTE5MDQ4NjA3NDADAAAAAzE2MAIAAAAEMTI5NwQAAAABMAcAAAAIMy82LzIw</t>
  </si>
  <si>
    <t>MjYIAAAACjEyLzMxLzIwMjUJAAAAATByV5QYnnzeCBWF4z6ifN4IN0NJUS5OWVNFOklCTS5JUV9MT0FOU19SRUNFSVZfTFQuMTAwMC4wNi8wMy8yMDI2Li4uVVNELkgBAAAA3rYBAAMAAAAAAHJXlBiefN4Ij13jPqJ83ggyQ0lRLk5ZU0U6SUJNLklRX0NBU0hfRVFVSVYuMTAwMC4wNi8wMy8yMDI2Li4uVVNELkgBAAAA3rYBAAIAAAAFMTM1ODcBCAAAAAUAAAABMQEAAAALLTE5MDQ4NjA3NDADAAAAAzE2MAIAAAAEMTA5NgQAAAABMAcAAAAIMy82LzIwMjYIAAAACjEyLzMxLzIwMjUJAAAAATByV5QYnnzeCKqr4z6ifN4IVUNJUS5OWVNFOklCTS5JUV9QRU5TSU9OX09CTElHQVRJT05fU1VQUExFX1BMQU5TX1RPVEFMX0NPU1RfRE9NLjk5OC4wNi8wMy8yMDI2Li4uVVNELkgBAAAA3rYBAAMAAAAAAJLkDBiefN4I9BnsPqJ83ghRQ0lRLk5ZU0U6SUJNLklRX1BFTlNJT05fT0JMSUdBVElPTl9FTVBMT1lFRV9DT05UUklCVVRJT05TLjEwMDAuMDYvMDMvMjAyNi4uLlVTRC5IAQAAAN62AQACAAAAAjE5AJl+lBiefN4IFYXjPqJ83ghGQ0lRLk5ZU0U6SUJNLklRX1BFTlNJT05fQ09OVFJJQlVUSU9OX1RPVEFMX0NPU1QuOTk4LjA2LzAzLzIwMjYuLi5VU0QuSAEAAADetgEAAgAAAAM5OTEAmX6UGJ583ggVheM+onzeCD1DSVEuTllTRTpJQk0uSVFfQURWQU5DRVNfRk9SX1NVUFBMSUVTLjEwMDAuMDYvMDMvMjAy</t>
  </si>
  <si>
    <t>Ni4uLlVTRC5IAQAAAN62AQADAAAAAACZfpQYnnzeCBWF4z6ifN4IPUNJUS5OWVNFOklCTS5JUV9GSU5fRElWX1NUX0RFQlRfVE9UQUwuMTAwMC4wNi8wMy8yMDI2Li4uVVNELkgBAAAA3rYBAAMAAAAAAJl+lBiefN4IFYXjPqJ83gg3Q0lRLk5ZU0U6SUJNLklRX0FMTE9XX0RPVUJUX0FDQ1QuOTk4LjA2LzAzLzIwMjYuLi5VU0QuSAEAAADetgEAAgAAAAMxOTIBCAAAAAUAAAABMQEAAAALLTE5MDQ4NjA3NDQDAAAAAzE2MAIAAAAEMzAxMgQAAAABMAcAAAAIMy82LzIwMjYIAAAACjEyLzMxLzIwMjMJAAAAATCZfpQYnnzeCI9d4z6ifN4IRENJUS5OWVNFOklCTS5JUV9SVUFfT1BFUkFUSU5HX0xFQVNFX0FDQ1VNX0RFUC45OTguMDYvMDMvMjAyNi4uLlVTRC5IAQAAAN62AQADAAAAAAByV5QYnnzeCBWF4z6ifN4IQ0NJUS5OWVNFOklCTS5JUV9SVUFfQ0FQSVRBTF9MRUFTRV9BQ0NVTV9ERVAuMTAwMC4wNi8wMy8yMDI2Li4uVVNELkgBAAAA3rYBAAMAAAAAAHJXlBiefN4Ij13jPqJ83gg5Q0lRLk5ZU0U6SUJNLklRX01JTk9SSVRZX0lOVEVSRVNULjEwMDAuMDYvMDMvMjAyNi4uLlVTRC5IAQAAAN62AQACAAAAAjkzAQgAAAAFAAAAATEBAAAACy0xOTA0ODYwNzQwAwAAAAMxNjACAAAABDEwNTIEAAAAATAHAAAACDMvNi8yMDI2CAAAAAoxMi8zMS8yMDI1CQAAAAEwcleUGJ583giPXeM+onzeCDxDSVEuTllT</t>
  </si>
  <si>
    <t>RTpJQk0uSVFfRklOX0RJVl9ERUJUX0NVUlJFTlQuMTAwMC4wNi8wMy8yMDI2Li4uVVNELkgBAAAA3rYBAAMAAAAAAHJXlBiefN4Ij13jPqJ83gg1Q0lRLk5ZU0U6SUJNLklRX0RFRl9DSEFSR0VTX0xULjk5OC4wNi8wMy8yMDI2Li4uVVNELkgBAAAA3rYBAAIAAAADODQyAQgAAAAFAAAAATEBAAAACy0xOTA0ODYwNzQ0AwAAAAMxNjACAAAABDEwMjUEAAAAATAHAAAACDMvNi8yMDI2CAAAAAoxMi8zMS8yMDIzCQAAAAEwcleUGJ583giPXeM+onzeCDlDSVEuTllTRTpJQk0uSVFfRklOX0RJVl9BU1NFVFNfTFQuMTAwMC4wNi8wMy8yMDI2Li4uVVNELkgBAAAA3rYBAAMAAAAAAHJXlBiefN4Ij13jPqJ83gg+Q0lRLk5ZU0U6SUJNLklRX0ZJTl9ESVZfQVNTRVRTX0NVUlJFTlQuMTAwMC4wNi8wMy8yMDI2Li4uVVNELkgBAAAA3rYBAAIAAAAEMTEzMQEIAAAABQAAAAExAQAAAAstMTkwNDg2MDc0MAMAAAADMTYwAgAAAAQxMDI5BAAAAAEwBwAAAAgzLzYvMjAyNggAAAAKMTIvMzEvMjAyNQkAAAABMHJXlBiefN4Ij13jPqJ83ghLQ0lRLk5ZU0U6SUJNLklRX09QRVJBVElOR19MRUFTRV9MSUFCSUxJVElFU19OT05DQVNILjEwMDAuMDYvMDMvMjAyNi4uLlVTRC5IAQAAAN62AQADAAAAAAByV5QYnnzeCBWF4z6ifN4IQ0NJUS5OWVNFOklCTS5JUV9TQUxFX1BST0NFRURTX1JFTlRBTF9BU1NFVFMuMTAwMC4wNi8w</t>
  </si>
  <si>
    <t>My8yMDI2Li4uVVNELkgBAAAA3rYBAAMAAAAAAHJXlBiefN4Ij13jPqJ83gg2Q0lRLk5ZU0U6SUJNLklRX1NQRUNJQUxfRElWX0NGLjEwMDAuMDYvMDMvMjAyNi4uLlVTRC5IAQAAAN62AQADAAAAAAByV5QYnnzeCI9d4z6ifN4INUNJUS5OWVNFOklCTS5JUV9MVF9ERUJUX1JFUEFJRC45OTguMDYvMDMvMjAyNi4uLlVTRC5IAQAAAN62AQACAAAABS01MDgyAQgAAAAFAAAAATEBAAAACy0xOTA0ODYwNzQ0AwAAAAMxNjACAAAABDIwMzYEAAAAATAHAAAACDMvNi8yMDI2CAAAAAoxMi8zMS8yMDIzCQAAAAEwcleUGJ583giPXeM+onzeCDdDSVEuTllTRTpJQk0uSVFfQ0FTSF9BQ1FVSVJFX0NGLjEwMDAuMDYvMDMvMjAyNi4uLlVTRC5IAQAAAN62AQACAAAABS04Mjk0AQgAAAAFAAAAATEBAAAACy0xOTA0ODYwNzQwAwAAAAMxNjACAAAABDIwNTcEAAAAATAHAAAACDMvNi8yMDI2CAAAAAoxMi8zMS8yMDI1CQAAAAEwPjCUGJ583giPXeM+onzeCDpDSVEuTllTRTpJQk0uSVFfR1JPU1NfSU5UQU5fQVNTRVRTLjEwMDAuMDYvMDMvMjAyNi4uLlVTRC5IAQAAAN62AQACAAAABTIwODMwAQgAAAAFAAAAATEBAAAACy0xOTA0ODYwNzQwAwAAAAMxNjACAAAABTI0MjkzBAAAAAEwBwAAAAgzLzYvMjAyNggAAAAKMTIvMzEvMjAyNQkAAAABMJl+lBiefN4Ij13jPqJ83gg+Q0lRLk5ZU0U6SUJNLklRX05BVFVSQUxfUkVT</t>
  </si>
  <si>
    <t>T1VSQ0VTX0NPU1QuMTAwMC4wNi8wMy8yMDI2Li4uVVNELkgBAAAA3rYBAAMAAAAAAJl+lBiefN4IfjbjPqJ83gg4Q0lRLk5ZU0U6SUJNLklRX0NVUlJFTlRfUE9SVF9ERUJULjk5OC4wNi8wMy8yMDI2Li4uVVNELkgBAAAA3rYBAAIAAAAENjMwNAEIAAAABQAAAAExAQAAAAstMTkwNDg2MDc0NAMAAAADMTYwAgAAAAQxMjk3BAAAAAEwBwAAAAgzLzYvMjAyNggAAAAKMTIvMzEvMjAyMwkAAAABMHJXlBiefN4Ij13jPqJ83gg2Q0lRLk5ZU0U6SUJNLklRX0xPQU5TX1JFQ0VJVl9MVC45OTguMDYvMDMvMjAyNi4uLlVTRC5IAQAAAN62AQADAAAAAAByV5QYnnzeCH424z6ifN4IOENJUS5OWVNFOklCTS5JUV9GSU5fRElWX0FTU0VUU19MVC45OTguMDYvMDMvMjAyNi4uLlVTRC5IAQAAAN62AQADAAAAAAByV5QYnnzeCH424z6ifN4IM0NJUS5OWVNFOklCTS5JUV9PVEhFUl9JTlRBTi4xMDAwLjA2LzAzLzIwMjYuLi5VU0QuSAEAAADetgEAAgAAAAUxMTM5MQEIAAAABQAAAAExAQAAAAstMTkwNDg2MDc0MAMAAAADMTYwAgAAAAQxMDQwBAAAAAEwBwAAAAgzLzYvMjAyNggAAAAKMTIvMzEvMjAyNQkAAAABMHJXlBiefN4IfjbjPqJ83ggxQ0lRLk5ZU0U6SUJNLklRX0NBU0hfRVFVSVYuOTk4LjA2LzAzLzIwMjYuLi5VU0QuSAEAAADetgEAAgAAAAUxMzA2OAEIAAAABQAAAAExAQAAAAstMTkwNDg2MDc0NAMAAAAD</t>
  </si>
  <si>
    <t>MTYwAgAAAAQxMDk2BAAAAAEwBwAAAAgzLzYvMjAyNggAAAAKMTIvMzEvMjAyMwkAAAABMHJXlBiefN4IfjbjPqJ83gg7Q0lRLk5ZU0U6SUJNLklRX0NIQU5HRV9ERUZfVEFYX1RPVEFMLjk5OC4wNi8wMy8yMDI2Li4uVVNELkgBAAAA3rYBAAIAAAAFLTExMTQBCAAAAAUAAAABMQEAAAALLTE5MDQ4NjA3NDQDAAAAAzE2MAIAAAAFMzA5MjQEAAAAATAHAAAACDMvNi8yMDI2CAAAAAoxMi8zMS8yMDIzCQAAAAEwcleUGJ583gh+NuM+onzeCDlDSVEuTllTRTpJQk0uSVFfQ0FTSF9UQVhFU19JTlZFU1QuMTAwMC4wNi8wMy8yMDI2Li4uVVNELkgBAAAA3rYBAAMAAAAAAHJXlBiefN4IfjbjPqJ83ghEQ0lRLk5ZU0U6SUJNLklRX0RFUFJFQ0lBVElPTl9SRU5UQUxfQVNTRVRTX0NGLjk5OC4wNi8wMy8yMDI2Li4uVVNELkgBAAAA3rYBAAMAAAAAAHJXlBiefN4Ij13jPqJ83gg/Q0lRLk5ZU0U6SUJNLklRX1BFTlNJT05fVFJBTlNJVElPTl9ORVhULjEwMDAuMDYvMDMvMjAyNi4uLlVTRC5IAQAAAN62AQADAAAAAACZfpQYnnzeCH424z6ifN4INkNJUS5OWVNFOklCTS5JUV9JTlRFUkNPTVBBTllfQ0EuOTk4LjA2LzAzLzIwMjYuLi5VU0QuSAEAAADetgEAAwAAAAAAmX6UGJ583gh+NuM+onzeCDxDSVEuTllTRTpJQk0uSVFfV0FSUkFOVFlfTElBQklMSVRJRVMuMTAwMC4wNi8wMy8yMDI2Li4uVVNELkgBAAAA3rYB</t>
  </si>
  <si>
    <t>AAMAAAAAAJl+lBiefN4IfjbjPqJ83gg8Q0lRLk5ZU0U6SUJNLklRX0ZJTl9ESVZfU1RfREVCVF9UT1RBTC45OTguMDYvMDMvMjAyNi4uLlVTRC5IAQAAAN62AQADAAAAAACZfpQYnnzeCH424z6ifN4IOkNJUS5OWVNFOklCTS5JUV9MSUFCSUxJVElFU19MRVZFTF8zLjk5OC4wNi8wMy8yMDI2Li4uVVNELkgBAAAA3rYBAAMAAAAAAJl+lBiefN4IfjbjPqJ83ghIQ0lRLk5ZU0U6SUJNLklRX0FTU0VUU19ORVRUSU5HX09USEVSX0FESlVTVE1FTlRTLjEwMDAuMDYvMDMvMjAyNi4uLlVTRC5IAQAAAN62AQADAAAAAACZfpQYnnzeCAwP4z6ifN4IQ0NJUS5OWVNFOklCTS5JUV9ERUZfVEFYX1ZBTFVBVElPTl9BTExPV0FOQ0UuMTAwMC4wNi8wMy8yMDI2Li4uVVNELkgBAAAA3rYBAAIAAAAEMTE0MwEIAAAABQAAAAExAQAAAAstMTkwNDg2MDc0MAMAAAADMTYwAgAAAAU0NjA0NQQAAAABMAcAAAAIMy82LzIwMjYIAAAACjEyLzMxLzIwMjUJAAAAATCZfpQYnnzeCH424z6ifN4IPUNJUS5OWVNFOklCTS5JUV9OQVRVUkFMX1JFU09VUkNFU19DT1NULjk5OC4wNi8wMy8yMDI2Li4uVVNELkgBAAAA3rYBAAMAAAAAAJl+lBiefN4IDA/jPqJ83ghUQ0lRLk5ZU0U6SUJNLklRX0ZJTkFOQ0lOR19PQkxJR19OT05fQ1VSUkVOVF9FWENMX09QRVJfTEVBU0VTLjEwMDAuMDYvMDMvMjAyNi4uLlVTRC5IAQAAAN62AQACAAAA</t>
  </si>
  <si>
    <t>BTU0ODM2AQgAAAAFAAAAATEBAAAACy0xOTA0ODYwNzQwAwAAAAMxNjACAAAABTQ4OTgxBAAAAAEwBwAAAAgzLzYvMjAyNggAAAAKMTIvMzEvMjAyNQkAAAABMHJXlBiefN4IDA/jPqJ83ghCQ0lRLk5ZU0U6SUJNLklRX1JVQV9DQVBJVEFMX0xFQVNFX0FDQ1VNX0RFUC45OTguMDYvMDMvMjAyNi4uLlVTRC5IAQAAAN62AQADAAAAAAByV5QYnnzeCAwP4z6ifN4IOENJUS5OWVNFOklCTS5JUV9NSU5PUklUWV9JTlRFUkVTVC45OTguMDYvMDMvMjAyNi4uLlVTRC5IAQAAAN62AQACAAAAAjgwAQgAAAAFAAAAATEBAAAACy0xOTA0ODYwNzQ0AwAAAAMxNjACAAAABDEwNTIEAAAAATAHAAAACDMvNi8yMDI2CAAAAAoxMi8zMS8yMDIzCQAAAAEwcleUGJ583ggMD+M+onzeCCxDSVEuTllTRTpJQk0uSVFfQVBJQy4xMDAwLjA2LzAzLzIwMjYuLi5VU0QuSAEAAADetgEAAwAAAAAAcleUGJ583ggMD+M+onzeCDZDSVEuTllTRTpJQk0uSVFfRklOX0RJVl9ERUJUX0xULjk5OC4wNi8wMy8yMDI2Li4uVVNELkgBAAAA3rYBAAMAAAAAAHJXlBiefN4IDA/jPqJ83gg7Q0lRLk5ZU0U6SUJNLklRX0ZJTl9ESVZfREVCVF9DVVJSRU5ULjk5OC4wNi8wMy8yMDI2Li4uVVNELkgBAAAA3rYBAAMAAAAAAHJXlBiefN4IfjbjPqJ83gg+Q0lRLk5ZU0U6SUJNLklRX1BFTlNJT05fQlJFQUtET1dOX09USEVSLjk5OC4wNi8wMy8yMDI2</t>
  </si>
  <si>
    <t>Li4uVVNELkgBAAAA3rYBAAIAAAAFMTg5MzEAmX6UGJ583ggMD+M+onzeCDtDSVEuTllTRTpJQk0uSVFfV0FSUkFOVFlfTElBQklMSVRJRVMuOTk4LjA2LzAzLzIwMjYuLi5VU0QuSAEAAADetgEAAwAAAAAAmX6UGJ583ggMD+M+onzeCD1DSVEuTllTRTpJQk0uSVFfUkVTVFJJQ1RFRF9DQVNIX1RPVEFMLjEwMDAuMDYvMDMvMjAyNi4uLlVTRC5IAQAAAN62AQACAAAAAjU0AQgAAAAFAAAAATEBAAAACy0xOTA0ODYwNzQwAwAAAAMxNjACAAAABTI0MTkyBAAAAAEwBwAAAAgzLzYvMjAyNggAAAAKMTIvMzEvMjAyNQkAAAABMJl+lBiefN4IDA/jPqJ83ghJQ0lRLk5ZU0U6SUJNLklRX0xJUVVJREFUSU9OX1ZBTFVFX1BSRUZFUlJFRF9SRURFRU0uOTk4LjA2LzAzLzIwMjYuLi5VU0QuSAEAAADetgEAAwAAAAAAmX6UGJ583ggMD+M+onzeCDlDSVEuTllTRTpJQk0uSVFfT1BFQl9BU1NFVFNfRlhfQURKLjk5OC4wNi8wMy8yMDI2Li4uVVNELkgBAAAA3rYBAAIAAAABMwAJ0AwYnnzeCAwP4z6ifN4IOkNJUS5OWVNFOklCTS5JUV9MVF9NQVJLX1NFQ1VSSVRJRVMuMTAwMC4wNi8wMy8yMDI2Li4uVVNELkgBAAAA3rYBAAMAAAAAAJl+lBiefN4IQvviPqJ83gg+Q0lRLk5ZU0U6SUJNLklRX1BFTlNJT05fRVNUX0JFTkVGSVRfMVlSLjk5OC4wNi8wMy8yMDI2Li4uVVNELkgBAAAA3rYBAAIAAAAENDI2MQCZfpQYnnze</t>
  </si>
  <si>
    <t>CAwP4z6ifN4ISENJUS5OWVNFOklCTS5JUV9HRU5FUkFMX1BBUlRORVJfTUlOT1JJVFlfSU5URVJFU1QuOTk4LjA2LzAzLzIwMjYuLi5VU0QuSAEAAADetgEAAwAAAAAAmX6UGJ583ghC++I+onzeCDZDSVEuTllTRTpJQk0uSVFfTkVUX1dPUktJTkdfQ0FQLjk5OC4wNi8wMy8yMDI2Li4uVVNELkgBAAAA3rYBAAIAAAAFLTc0MDkBCAAAAAUAAAABMQEAAAALLTE5MDQ4NjA3NDQDAAAAAzE2MAIAAAAEMTMxMQQAAAABMAcAAAAIMy82LzIwMjYIAAAACjEyLzMxLzIwMjMJAAAAATCZfpQYnnzeCEL74j6ifN4IP0NJUS5OWVNFOklCTS5JUV9NSU5PUklUWV9JTlRFUkVTVF9UT1RBTC4xMDAwLjA2LzAzLzIwMjYuLi5VU0QuSAEAAADetgEAAgAAAAI5MwEIAAAABQAAAAExAQAAAAstMTkwNDg2MDc0MAMAAAADMTYwAgAAAAQxMzEyBAAAAAEwBwAAAAgzLzYvMjAyNggAAAAKMTIvMzEvMjAyNQkAAAABMJl+lBiefN4IQvviPqJ83gg9Q0lRLk5ZU0U6SUJNLklRX05QUEVfRVhDTF9PUEVSX0xFQVNFUy4xMDAwLjA2LzAzLzIwMjYuLi5VU0QuSAEAAADetgEAAgAAAAQ1ODk5AQgAAAAFAAAAATEBAAAACy0xOTA0ODYwNzQwAwAAAAMxNjACAAAABTQ4OTc2BAAAAAEwBwAAAAgzLzYvMjAyNggAAAAKMTIvMzEvMjAyNQkAAAABMHJXlBiefN4IQvviPqJ83gg2Q0lRLk5ZU0U6SUJNLklRX0RFRl9UQVhfTElBQl9MVC45OTgu</t>
  </si>
  <si>
    <t>MDYvMDMvMjAyNi4uLlVTRC5IAQAAAN62AQACAAAABDExNDYBCAAAAAUAAAABMQEAAAALLTE5MDQ4NjA3NDQDAAAAAzE2MAIAAAAEMTAyNwQAAAABMAcAAAAIMy82LzIwMjYIAAAACjEyLzMxLzIwMjMJAAAAATByV5QYnnzeCAwP4z6ifN4IPENJUS5OWVNFOklCTS5JUV9ERUZfVEFYX0xJQUJfQ1VSUkVOVC4xMDAwLjA2LzAzLzIwMjYuLi5VU0QuSAEAAADetgEAAwAAAAAAcleUGJ583ggt1OI+onzeCClDSVEuTllTRTpJQk0uSVFfQUQuOTk4LjA2LzAzLzIwMjYuLi5VU0QuSAEAAADetgEAAgAAAAYtMTI2MjEBCAAAAAUAAAABMQEAAAALLTE5MDQ4NjA3NDQDAAAAAzE2MAIAAAAEMTA3NQQAAAABMAcAAAAIMy82LzIwMjYIAAAACjEyLzMxLzIwMjMJAAAAATByV5QYnnzeCAwP4z6ifN4IMENJUS5OWVNFOklCTS5JUV9UT1RBTF9DQS4xMDAwLjA2LzAzLzIwMjYuLi5VU0QuSAEAAADetgEAAgAAAAUzNjk0NAEIAAAABQAAAAExAQAAAAstMTkwNDg2MDc0MAMAAAADMTYwAgAAAAQxMDA4BAAAAAEwBwAAAAgzLzYvMjAyNggAAAAKMTIvMzEvMjAyNQkAAAABMHJXlBiefN4ILdTiPqJ83gg8Q0lRLk5ZU0U6SUJNLklRX05QUEVfRVhDTF9PUEVSX0xFQVNFUy45OTguMDYvMDMvMjAyNi4uLlVTRC5IAQAAAN62AQACAAAABDU1MDEBCAAAAAUAAAABMQEAAAALLTE5MDQ4NjA3NDQDAAAAAzE2MAIAAAAFNDg5NzYEAAAA</t>
  </si>
  <si>
    <t>ATAHAAAACDMvNi8yMDI2CAAAAAoxMi8zMS8yMDIzCQAAAAEwcleUGJ583ggt1OI+onzeCDBDSVEuTllTRTpJQk0uSVFfSU5WRU5UT1JZLjk5OC4wNi8wMy8yMDI2Li4uVVNELkgBAAAA3rYBAAIAAAAEMTE2MQEIAAAABQAAAAExAQAAAAstMTkwNDg2MDc0NAMAAAADMTYwAgAAAAQxMDQzBAAAAAEwBwAAAAgzLzYvMjAyNggAAAAKMTIvMzEvMjAyMwkAAAABMHJXlBiefN4ILdTiPqJ83gg1Q0lRLk5ZU0U6SUJNLklRX1VOTEVWRVJFRF9GQ0YuMTAwMC4wNi8wMy8yMDI2Li4uVVNELkgBAAAA3rYBAAIAAAAFMTQzNjYBCAAAAAUAAAABMQEAAAALLTE5MDQ4NjA3NDADAAAAAzE2MAIAAAAENDQyMwQAAAABMAcAAAAIMy82LzIwMjYIAAAACjEyLzMxLzIwMjUJAAAAATByV5QYnnzeCC3U4j6ifN4IQkNJUS5OWVNFOklCTS5JUV9TQUxFX1BST0NFRURTX1JFTlRBTF9BU1NFVFMuOTk4LjA2LzAzLzIwMjYuLi5VU0QuSAEAAADetgEAAwAAAAAAcleUGJ583ghC++I+onzeCEFDSVEuTllTRTpJQk0uSVFfR1dfSU5UQU5fQU1PUlRfUEFSVElBTF9DRi4xMDAwLjA2LzAzLzIwMjYuLi5VU0QuSAEAAADetgEAAwAAAAAAcleUGJ583ggt1OI+onzeCDJDSVEuTllTRTpJQk0uSVFfQ0FTSF9JTlZFU1QuOTk4LjA2LzAzLzIwMjYuLi5VU0QuSAEAAADetgEAAgAAAAUtNzA3MAEIAAAABQAAAAExAQAAAAstMTkwNDg2MDc0NAMA</t>
  </si>
  <si>
    <t>AAADMTYwAgAAAAQyMDA1BAAAAAEwBwAAAAgzLzYvMjAyNggAAAAKMTIvMzEvMjAyMwkAAAABMD4wlBiefN4IQvviPqJ83gg2Q0lRLk5ZU0U6SUJNLklRX0lOVkVTVF9MT0FOU19DRi45OTguMDYvMDMvMjAyNi4uLlVTRC5IAQAAAN62AQADAAAAAAA+MJQYnnzeCC3U4j6ifN4INUNJUS5OWVNFOklCTS5JUV9TQUxFX0lOVEFOX0NGLjEwMDAuMDYvMDMvMjAyNi4uLlVTRC5IAQAAAN62AQACAAAABC02NDcBCAAAAAUAAAABMQEAAAALLTE5MDQ4NjA3NDADAAAAAzE2MAIAAAAEMjAyOQQAAAABMAcAAAAIMy82LzIwMjYIAAAACjEyLzMxLzIwMjUJAAAAATA+MJQYnnzeCC3U4j6ifN4INUNJUS5OWVNFOklCTS5JUV9PVEhFUl9PUEVSX0FDVC45OTguMDYvMDMvMjAyNi4uLlVTRC5IAQAAAN62AQACAAAABS0xMTE0AQgAAAAFAAAAATEBAAAACy0xOTA0ODYwNzQ0AwAAAAMxNjACAAAABDIwNDcEAAAAATAHAAAACDMvNi8yMDI2CAAAAAoxMi8zMS8yMDIzCQAAAAEwPjCUGJ583ggt1OI+onzeCDlDSVEuTllTRTpJQk0uSVFfUFJPVl9CQURfREVCVFNfQ0YuMTAwMC4wNi8wMy8yMDI2Li4uVVNELkgBAAAA3rYBAAMAAAAAAD4wlBiefN4ILdTiPqJ83ggsQ0lRLk5ZU0U6SUJNLklRX0RBX0NGLjk5OC4wNi8wMy8yMDI2Li4uVVNELkgBAAAA3rYBAAIAAAAEMzczNgEIAAAABQAAAAExAQAAAAstMTkwNDg2MDc0NAMAAAAD</t>
  </si>
  <si>
    <t>MTYwAgAAAAQyMTYwBAAAAAEwBwAAAAgzLzYvMjAyNggAAAAKMTIvMzEvMjAyMwkAAAABMD4wlBiefN4ILdTiPqJ83gg5Q0lRLk5ZU0U6SUJNLklRX0dXX0lOVEFOX0FNT1JUX0NGLjEwMDAuMDYvMDMvMjAyNi4uLlVTRC5IAQAAAN62AQACAAAABDIxNjYBCAAAAAUAAAABMQEAAAALLTE5MDQ4NjA3NDADAAAAAzE2MAIAAAAEMjE4MgQAAAABMAcAAAAIMy82LzIwMjYIAAAACjEyLzMxLzIwMjUJAAAAATA+MJQYnnzeCC+t4j6ifN4IOENJUS5OWVNFOklCTS5JUV9SRVNUUl9TVE9DS19DT01QLjEwMDAuMDYvMDMvMjAyNi4uLlVTRC5IAQAAAN62AQADAAAAAAA+MJQYnnzeCC3U4j6ifN4INUNJUS5OWVNFOklCTS5JUV9TVE9DS19CQVNFRF9SRC45OTguMDYvMDMvMjAyNi4uLlVTRC5IAQAAAN62AQACAAAAAzMyOAEIAAAABQAAAAExAQAAAAstMTkwNDg2MDc0NAMAAAADMTYwAgAAAAUyMjY3OAQAAAABMAcAAAAIMy82LzIwMjYIAAAACjEyLzMxLzIwMjMJAAAAATA+MJQYnnzeCC+t4j6ifN4IPENJUS5OWVNFOklCTS5JUV9JTVBBSVJNRU5UX0dXX1NVUFBMRS4xMDAwLjA2LzAzLzIwMjYuLi5VU0QuSAEAAADetgEAAwAAAAAAPjCUGJ583ggvreI+onzeCDNDSVEuTllTRTpJQk0uSVFfT1RIRVJfUkVOVEFMLjk5OC4wNi8wMy8yMDI2Li4uVVNELkgBAAAA3rYBAAMAAAAAAD4wlBiefN4IL63iPqJ83gg3Q0lRLk5Z</t>
  </si>
  <si>
    <t>U0U6SUJNLklRX0lOVF9FWFBfSU5DTF9DQVAuOTk4LjA2LzAzLzIwMjYuLi5VU0QuSAEAAADetgEAAgAAAAQxNjE2AQgAAAAFAAAAATEBAAAACy0xOTA0ODYwNzQ0AwAAAAMxNjACAAAABTIxODYxBAAAAAEwBwAAAAgzLzYvMjAyNggAAAAKMTIvMzEvMjAyMwkAAAABMD4wlBiefN4IL63iPqJ83gg7Q0lRLk5ZU0U6SUJNLklRX0NVUlJfRE9NRVNUSUNfVEFYRVMuMTAwMC4wNi8wMy8yMDI2Li4uVVNELkgBAAAA3rYBAAIAAAAFLTE1ODcBCAAAAAUAAAABMQEAAAALLTE5MDQ4NjA3NDADAAAAAzE2MAIAAAAEMzAyNwQAAAABMAcAAAAIMy82LzIwMjYIAAAACjEyLzMxLzIwMjUJAAAAATA+MJQYnnzeCC3U4j6ifN4IPENJUS5OWVNFOklCTS5JUV9FQklUX0VRX0lOQ19FWENMX1NCQy4xMDAwLjA2LzAzLzIwMjYuLi5VU0QuSAEAAADetgEAAgAAAAUxNDI4MwEIAAAABQAAAAExAQAAAAstMTkwNDg2MDc0MAMAAAADMTYwAgAAAAUyNDEzMAQAAAABMAcAAAAIMy82LzIwMjYIAAAACjEyLzMxLzIwMjUJAAAAATA+MJQYnnzeCC+t4j6ifN4IN0NJUS5OWVNFOklCTS5JUV9UT1RBTF9SRVZfU0hBUkUuMTAwMC4wNi8wMy8yMDI2Li4uVVNELkgBAAAA3rYBAAIAAAAHNzIuNDM5NgEIAAAABQAAAAExAQAAAAstMTkwNDg2MDc0MAMAAAADMTYwAgAAAAQ0MzgyBAAAAAEwBwAAAAgzLzYvMjAyNggAAAAKMTIvMzEvMjAyNQkA</t>
  </si>
  <si>
    <t>AAABMD4wlBiefN4ILdTiPqJ83gg1Q0lRLk5ZU0U6SUJNLklRX0RJTFVUX0VQU19JTkNMLjk5OC4wNi8wMy8yMDI2Li4uVVNELkgBAAAA3rYBAAIAAAAIOC4xMzY5ODUBCAAAAAUAAAABMQEAAAALLTE5MDQ4NjA3NDQDAAAAAzE2MAIAAAABOAQAAAABMAcAAAAIMy82LzIwMjYIAAAACjEyLzMxLzIwMjMJAAAAATB99ZMYnnzeCC+t4j6ifN4INENJUS5OWVNFOklCTS5JUV9OSV9BVkFJTF9JTkNMLjk5OC4wNi8wMy8yMDI2Li4uVVNELkgBAAAA3rYBAAIAAAAENzUwMgEIAAAABQAAAAExAQAAAAstMTkwNDg2MDc0NAMAAAADMTYwAgAAAAIxNgQAAAABMAcAAAAIMy82LzIwMjYIAAAACjEyLzMxLzIwMjMJAAAAATB99ZMYnnzeCC+t4j6ifN4IMkNJUS5OWVNFOklCTS5JUV9JTlNfU0VUVExFLjEwMDAuMDYvMDMvMjAyNi4uLlVTRC5IAQAAAN62AQADAAAAAAB99ZMYnnzeCC+t4j6ifN4INENJUS5OWVNFOklCTS5JUV9DVVJSRU5DWV9HQUlOLjk5OC4wNi8wMy8yMDI2Li4uVVNELkgBAAAA3rYBAAIAAAADLTY5AQgAAAAFAAAAATEBAAAACy0xOTA0ODYwNzQ0AwAAAAMxNjACAAAAAjM4BAAAAAEwBwAAAAgzLzYvMjAyNggAAAAKMTIvMzEvMjAyMwkAAAABMH31kxiefN4IL63iPqJ83ggzQ0lRLk5ZU0U6SUJNLklRX1BSRUZfQ09OVkVSVC45OTguMDYvMDMvMjAyNi4uLlVTRC5IAQAAAN62AQADAAAAAAByV5QYnnze</t>
  </si>
  <si>
    <t>CC+t4j6ifN4INkNJUS5OWVNFOklCTS5JUV9ERUZfQ0hBUkdFU19MVC4xMDAwLjA2LzAzLzIwMjYuLi5VU0QuSAEAAADetgEAAgAAAAM4MjUBCAAAAAUAAAABMQEAAAALLTE5MDQ4NjA3NDADAAAAAzE2MAIAAAAEMTAyNQQAAAABMAcAAAAIMy82LzIwMjYIAAAACjEyLzMxLzIwMjUJAAAAATByV5QYnnzeCLqF4j6ifN4IPkNJUS5OWVNFOklCTS5JUV9ERUZfVEFYX0FTU0VUU19DVVJSRU5ULjEwMDAuMDYvMDMvMjAyNi4uLlVTRC5IAQAAAN62AQADAAAAAAByV5QYnnzeCC+t4j6ifN4INENJUS5OWVNFOklCTS5JUV9ET19GSU5BTkNFX0NGLjk5OC4wNi8wMy8yMDI2Li4uVVNELkgBAAAA3rYBAAMAAAAAAHJXlBiefN4IuoXiPqJ83gg4Q0lRLk5ZU0U6SUJNLklRX0NBU0hfVEFYRVNfSU5WRVNULjk5OC4wNi8wMy8yMDI2Li4uVVNELkgBAAAA3rYBAAMAAAAAAHJXlBiefN4IuoXiPqJ83ggxQ0lRLk5ZU0U6SUJNLklRX0RJVkVTVF9DRi4xMDAwLjA2LzAzLzIwMjYuLi5VU0QuSAEAAADetgEAAgAAAAItMQEIAAAABQAAAAExAQAAAAstMTkwNDg2MDc0MAMAAAADMTYwAgAAAAQyMDc3BAAAAAEwBwAAAAgzLzYvMjAyNggAAAAKMTIvMzEvMjAyNQkAAAABMD4wlBiefN4IuoXiPqJ83ggzQ0lRLk5ZU0U6SUJNLklRX1NBTEVfUFBFX0NGLjEwMDAuMDYvMDMvMjAyNi4uLlVTRC5IAQAAAN62AQACAAAAAzEyMQEIAAAA</t>
  </si>
  <si>
    <t>BQAAAAExAQAAAAstMTkwNDg2MDc0MAMAAAADMTYwAgAAAAQyMDQyBAAAAAEwBwAAAAgzLzYvMjAyNggAAAAKMTIvMzEvMjAyNQkAAAABMD4wlBiefN4IL63iPqJ83ggxQ0lRLk5ZU0U6SUJNLklRX0NBU0hfT1BFUi4xMDAwLjA2LzAzLzIwMjYuLi5VU0QuSAEAAADetgEAAgAAAAUxMzE5MwEIAAAABQAAAAExAQAAAAstMTkwNDg2MDc0MAMAAAADMTYwAgAAAAQyMDA2BAAAAAEwBwAAAAgzLzYvMjAyNggAAAAKMTIvMzEvMjAyNQkAAAABMD4wlBiefN4IL63iPqJ83gg8Q0lRLk5ZU0U6SUJNLklRX1NUT0NLX0JBU0VEX0NPTVBfVEFYLjEwMDAuMDYvMDMvMjAyNi4uLlVTRC5IAQAAAN62AQACAAAABC03NDAAPjCUGJ583gi6heI+onzeCDhDSVEuTllTRTpJQk0uSVFfU1RPQ0tfQkFTRURfT1RIRVIuOTk4LjA2LzAzLzIwMjYuLi5VU0QuSAEAAADetgEAAwAAAAAAPjCUGJ583ggvreI+onzeCDlDSVEuTllTRTpJQk0uSVFfSU5TX1NFVFRMRV9TVVBQTEUuMTAwMC4wNi8wMy8yMDI2Li4uVVNELkgBAAAA3rYBAAMAAAAAAD4wlBiefN4IuoXiPqJ83gg/Q0lRLk5ZU0U6SUJNLklRX0lNUFVUX09QRVJfTEVBU0VfSU5UX0VYUC45OTguMDYvMDMvMjAyNi4uLlVTRC5IAQAAAN62AQACAAAACjI5My4xNTk5NjgBCAAAAAUAAAABMQEAAAALLTE5MDQ4NjA3NDQDAAAAAzE2MAIAAAAFMjE2NzIEAAAAATAHAAAACDMvNi8y</t>
  </si>
  <si>
    <t>MDI2CAAAAAoxMi8zMS8yMDIzCQAAAAEwPjCUGJ583gi6heI+onzeCC5DSVEuTllTRTpJQk0uSVFfR0FfRVhQLjEwMDAuMDYvMDMvMjAyNi4uLlVTRC5IAQAAAN62AQADAAAAAAA+MJQYnnzeCLqF4j6ifN4IPENJUS5OWVNFOklCTS5JUV9ERUZFUlJFRF9UQVhFU19UT1RBTC4xMDAwLjA2LzAzLzIwMjYuLi5VU0QuSAEAAADetgEAAgAAAAQtOTU3AQgAAAAFAAAAATEBAAAACy0xOTA0ODYwNzQwAwAAAAMxNjACAAAABTM1Mzg1BAAAAAEwBwAAAAgzLzYvMjAyNggAAAAKMTIvMzEvMjAyNQkAAAABMD4wlBiefN4IuoXiPqJ83gguQ0lRLk5ZU0U6SUJNLklRX05JX1NGQVMuOTk4LjA2LzAzLzIwMjYuLi5VU0QuSAEAAADetgEAAwAAAAAAPjCUGJ583gi6heI+onzeCDZDSVEuTllTRTpJQk0uSVFfRUJJVEFfRVhDTF9TQkMuMTAwMC4wNi8wMy8yMDI2Li4uVVNELkgBAAAA3rYBAAIAAAAFMTY0NDkBCAAAAAUAAAABMQEAAAALLTE5MDQ4NjA3NDADAAAAAzE2MAIAAAAFMjQxMzYEAAAAATAHAAAACDMvNi8yMDI2CAAAAAoxMi8zMS8yMDI1CQAAAAEwPjCUGJ583gjnceI+onzeCDxDSVEuTllTRTpJQk0uSVFfRUJJVERBX0xFQVNFX0FESlVTVEVELjk5OC4wNi8wMy8yMDI2Li4uVVNELkgBAAAA3rYBAAIAAAAFMTM1NDkBCAAAAAUAAAABMQEAAAALLTE5MDQ4NjA3NDQDAAAAAzE2MAIAAAAFNDg5OTMEAAAAATAHAAAA</t>
  </si>
  <si>
    <t>CDMvNi8yMDI2CAAAAAoxMi8zMS8yMDIzCQAAAAEwPjCUGJ583gi6heI+onzeCEtDSVEuTllTRTpJQk0uSVFfRElTVFJJQlVUQUJMRV9DQVNIX1BFUl9TSEFSRV9ESUxVVEVELjk5OC4wNi8wMy8yMDI2Li4uVVNELkgBAAAA3rYBAAMAAAAAAD4wlBiefN4I53HiPqJ83ggyQ0lRLk5ZU0U6SUJNLklRX0VBUk5JTkdfQ08uMTAwMC4wNi8wMy8yMDI2Li4uVVNELkgBAAAA3rYBAAIAAAAFMTA1NzEBCAAAAAUAAAABMQEAAAALLTE5MDQ4NjA3NDADAAAAAzE2MAIAAAABNwQAAAABMAcAAAAIMy82LzIwMjYIAAAACjEyLzMxLzIwMjUJAAAAATB99ZMYnnzeCOdx4j6ifN4INENJUS5OWVNFOklCTS5JUV9JTVBBSVJNRU5UX0dXLjk5OC4wNi8wMy8yMDI2Li4uVVNELkgBAAAA3rYBAAMAAAAAAH31kxiefN4I53HiPqJ83ggyQ0lRLk5ZU0U6SUJNLklRX09USEVSX09QRVIuMTAwMC4wNi8wMy8yMDI2Li4uVVNELkgBAAAA3rYBAAIAAAAELTk2NAEIAAAABQAAAAExAQAAAAstMTkwNDg2MDc0MAMAAAADMTYwAgAAAAMyNjAEAAAAATAHAAAACDMvNi8yMDI2CAAAAAoxMi8zMS8yMDI1CQAAAAEwffWTGJ583gi6heI+onzeCClDSVEuTllTRTpJQk0uSVFfR1AuOTk4LjA2LzAzLzIwMjYuLi5VU0QuSAEAAADetgEAAgAAAAUzNDMwMAEIAAAABQAAAAExAQAAAAstMTkwNDg2MDc0NAMAAAADMTYwAgAAAAIxMAQAAAABMAcAAAAI</t>
  </si>
  <si>
    <t>My82LzIwMjYIAAAACjEyLzMxLzIwMjMJAAAAATB99ZMYnnzeCLqF4j6ifN4IK0NJUS5OWVNFOklCTS5JUV9SRVYuMTAwMC4wNi8wMy8yMDI2Li4uVVNELkgBAAAA3rYBAAIAAAAFNjY3OTkBCAAAAAUAAAABMQEAAAALLTE5MDQ4NjA3NDADAAAAAzE2MAIAAAADMTEyBAAAAAEwBwAAAAgzLzYvMjAyNggAAAAKMTIvMzEvMjAyNQkAAAABMH31kxiefN4I3EriPqJ83gg3Q0lRLk5ZU0U6SUJNLklRX1JFU1RSX1NUT0NLX0NPTVAuOTk4LjA2LzAzLzIwMjYuLi5VU0QuSAEAAADetgEAAwAAAAAAPjCUGJ583gi6heI+onzeCDtDSVEuTllTRTpJQk0uSVFfSU1QQUlSTUVOVF9HV19TVVBQTEUuOTk4LjA2LzAzLzIwMjYuLi5VU0QuSAEAAADetgEAAwAAAAAAPjCUGJ583gjcSuI+onzeCDdDSVEuTllTRTpJQk0uSVFfREVGX1RBWF9MSUFCX0xULjEwMDAuMDYvMDMvMjAyNi4uLlVTRC5IAQAAAN62AQACAAAAAzc4MQEIAAAABQAAAAExAQAAAAstMTkwNDg2MDc0MAMAAAADMTYwAgAAAAQxMDI3BAAAAAEwBwAAAAgzLzYvMjAyNggAAAAKMTIvMzEvMjAyNQkAAAABMHJXlBiefN4I3EriPqJ83gg0Q0lRLk5ZU0U6SUJNLklRX09USEVSX1JFQ0VJVi4xMDAwLjA2LzAzLzIwMjYuLi5VU0QuSAEAAADetgEAAgAAAAQxMDUyAQgAAAAFAAAAATEBAAAACy0xOTA0ODYwNzQwAwAAAAMxNjACAAAABDEyMDYEAAAAATAHAAAACDMv</t>
  </si>
  <si>
    <t>Ni8yMDI2CAAAAAoxMi8zMS8yMDI1CQAAAAEwcleUGJ583gjcSuI+onzeCDRDSVEuTllTRTpJQk0uSVFfVU5MRVZFUkVEX0ZDRi45OTguMDYvMDMvMjAyNi4uLlVTRC5IAQAAAN62AQACAAAACTExNTI2LjEyNQEIAAAABQAAAAExAQAAAAstMTkwNDg2MDc0NAMAAAADMTYwAgAAAAQ0NDIzBAAAAAEwBwAAAAgzLzYvMjAyNggAAAAKMTIvMzEvMjAyMwkAAAABMHJXlBiefN4I53HiPqJ83gg5Q0lRLk5ZU0U6SUJNLklRX0NBU0hfSU5URVJFU1RfTkVULjEwMDAuMDYvMDMvMjAyNi4uLlVTRC5IAQAAAN62AQADAAAAAAByV5QYnnzeCOdx4j6ifN4INENJUS5OWVNFOklCTS5JUV9TQUxFX0lOVEFOX0NGLjk5OC4wNi8wMy8yMDI2Li4uVVNELkgBAAAA3rYBAAIAAAAELTU2NQEIAAAABQAAAAExAQAAAAstMTkwNDg2MDc0NAMAAAADMTYwAgAAAAQyMDI5BAAAAAEwBwAAAAgzLzYvMjAyNggAAAAKMTIvMzEvMjAyMwkAAAABMD4wlBiefN4I3EriPqJ83ggyQ0lRLk5ZU0U6SUJNLklRX1NBTEVfUFBFX0NGLjk5OC4wNi8wMy8yMDI2Li4uVVNELkgBAAAA3rYBAAIAAAADMzIxAQgAAAAFAAAAATEBAAAACy0xOTA0ODYwNzQ0AwAAAAMxNjACAAAABDIwNDIEAAAAATAHAAAACDMvNi8yMDI2CAAAAAoxMi8zMS8yMDIzCQAAAAEwPjCUGJ583gjnceI+onzeCDZDSVEuTllTRTpJQk0uSVFfQ0hBTkdFX0RFRl9UQVguMTAwMC4w</t>
  </si>
  <si>
    <t>Ni8wMy8yMDI2Li4uVVNELkgBAAAA3rYBAAMAAAAAAD4wlBiefN4I3EriPqJ83gg4Q0lRLk5ZU0U6SUJNLklRX1BST1ZfQkFEX0RFQlRTX0NGLjk5OC4wNi8wMy8yMDI2Li4uVVNELkgBAAAA3rYBAAMAAAAAAD4wlBiefN4I3EriPqJ83gg2Q0lRLk5ZU0U6SUJNLklRX1NUT0NLX0JBU0VEX0NGLjEwMDAuMDYvMDMvMjAyNi4uLlVTRC5IAQAAAN62AQACAAAABDE3MTUBCAAAAAUAAAABMQEAAAALLTE5MDQ4NjA3NDADAAAAAzE2MAIAAAAEMjEyNwQAAAABMAcAAAAIMy82LzIwMjYIAAAACjEyLzMxLzIwMjUJAAAAATA+MJQYnnzeCNxK4j6ifN4IOENJUS5OWVNFOklCTS5JUV9HV19JTlRBTl9BTU9SVF9DRi45OTguMDYvMDMvMjAyNi4uLlVTRC5IAQAAAN62AQACAAAABDE2MjcBCAAAAAUAAAABMQEAAAALLTE5MDQ4NjA3NDQDAAAAAzE2MAIAAAAEMjE4MgQAAAABMAcAAAAIMy82LzIwMjYIAAAACjEyLzMxLzIwMjMJAAAAATA+MJQYnnzeCNxK4j6ifN4IPENJUS5OWVNFOklCTS5JUV9ORUdBVElWRV9HV19BTU9SVF9BVC4xMDAwLjA2LzAzLzIwMjYuLi5VU0QuSAEAAADetgEAAwAAAAAAPjCUGJ583gjcSuI+onzeCDlDSVEuTllTRTpJQk0uSVFfQ09OVElOR0VOVF9SRU5UQUwuMTAwMC4wNi8wMy8yMDI2Li4uVVNELkgBAAAA3rYBAAIAAAADMzAwAD4wlBiefN4IeyPiPqJ83ggzQ0lRLk5ZU0U6SUJNLklRX0lO</t>
  </si>
  <si>
    <t>VF9FWFBfTFRELjEwMDAuMDYvMDMvMjAyNi4uLlVTRC5IAQAAAN62AQADAAAAAAA+MJQYnnzeCNxK4j6ifN4IOkNJUS5OWVNFOklCTS5JUV9DVVJSX0RPTUVTVElDX1RBWEVTLjk5OC4wNi8wMy8yMDI2Li4uVVNELkgBAAAA3rYBAAIAAAADNjg3AQgAAAAFAAAAATEBAAAACy0xOTA0ODYwNzQ0AwAAAAMxNjACAAAABDMwMjcEAAAAATAHAAAACDMvNi8yMDI2CAAAAAoxMi8zMS8yMDIzCQAAAAEwPjCUGJ583gh7I+I+onzeCDRDSVEuTllTRTpJQk0uSVFfRUJJVERBX0NBUEVYLjEwMDAuMDYvMDMvMjAyNi4uLlVTRC5IAQAAAN62AQACAAAABTE1MDI3AQgAAAAFAAAAATEBAAAACy0xOTA0ODYwNzQwAwAAAAMxNjACAAAABTM1Mzc5BAAAAAEwBwAAAAgzLzYvMjAyNggAAAAKMTIvMzEvMjAyNQkAAAABMD4wlBiefN4IeyPiPqJ83gg7Q0lRLk5ZU0U6SUJNLklRX0VCSVRfRVFfSU5DX0VYQ0xfU0JDLjk5OC4wNi8wMy8yMDI2Li4uVVNELkgBAAAA3rYBAAIAAAAFMTA1NTUBCAAAAAUAAAABMQEAAAALLTE5MDQ4NjA3NDQDAAAAAzE2MAIAAAAFMjQxMzAEAAAAATAHAAAACDMvNi8yMDI2CAAAAAoxMi8zMS8yMDIzCQAAAAEwPjCUGJ583gh7I+I+onzeCEJDSVEuTllTRTpJQk0uSVFfREVGX1RBWF9WQUxVQVRJT05fQUxMT1dBTkNFLjk5OC4wNi8wMy8yMDI2Li4uVVNELkgBAAAA3rYBAAIAAAADNzY1AQgAAAAFAAAA</t>
  </si>
  <si>
    <t>ATEBAAAACy0xOTA0ODYwNzQ0AwAAAAMxNjACAAAABTQ2MDQ1BAAAAAEwBwAAAAgzLzYvMjAyNggAAAAKMTIvMzEvMjAyMwkAAAABMJl+lBiefN4I3EriPqJ83gg5Q0lRLk5ZU0U6SUJNLklRX1RPVEFMX09QRVJfTEVBU0VTLjEwMDAuMDYvMDMvMjAyNi4uLlVTRC5IAQAAAN62AQACAAAABDMzNDcBCAAAAAUAAAABMQEAAAALLTE5MDQ4NjA3NDADAAAAAzE2MAIAAAAFNDg5NzgEAAAAATAHAAAACDMvNi8yMDI2CAAAAAoxMi8zMS8yMDI1CQAAAAEwcleUGJ583gjcSuI+onzeCDlDSVEuTllTRTpJQk0uSVFfVE9UQUxfTElBQl9FUVVJVFkuMTAwMC4wNi8wMy8yMDI2Li4uVVNELkgBAAAA3rYBAAIAAAAGMTUxODgwAQgAAAAFAAAAATEBAAAACy0xOTA0ODYwNzQwAwAAAAMxNjACAAAABDEwMTMEAAAAATAHAAAACDMvNi8yMDI2CAAAAAoxMi8zMS8yMDI1CQAAAAEwcleUGJ583gh7I+I+onzeCClDSVEuTllTRTpJQk0uSVFfUkUuOTk4LjA2LzAzLzIwMjYuLi5VU0QuSAEAAADetgEAAgAAAAYxNTEyNzYBCAAAAAUAAAABMQEAAAALLTE5MDQ4NjA3NDQDAAAAAzE2MAIAAAAEMTIyMgQAAAABMAcAAAAIMy82LzIwMjYIAAAACjEyLzMxLzIwMjMJAAAAATByV5QYnnzeCNxK4j6ifN4IKkNJUS5OWVNFOklCTS5JUV9BUC4xMDAwLjA2LzAzLzIwMjYuLi5VU0QuSAEAAADetgEAAgAAAAQ0NzU2AQgAAAAFAAAAATEBAAAA</t>
  </si>
  <si>
    <t>Cy0xOTA0ODYwNzQwAwAAAAMxNjACAAAABDEwMTgEAAAAATAHAAAACDMvNi8yMDI2CAAAAAoxMi8zMS8yMDI1CQAAAAEwcleUGJ583gh7I+I+onzeCDNDSVEuTllTRTpJQk0uSVFfT1RIRVJfUkVDRUlWLjk5OC4wNi8wMy8yMDI2Li4uVVNELkgBAAAA3rYBAAIAAAADNjI5AQgAAAAFAAAAATEBAAAACy0xOTA0ODYwNzQ0AwAAAAMxNjACAAAABDEyMDYEAAAAATAHAAAACDMvNi8yMDI2CAAAAAoxMi8zMS8yMDIzCQAAAAEwcleUGJ583gh7I+I+onzeCEVDSVEuTllTRTpJQk0uSVFfREVQUkVDSUFUSU9OX1JFTlRBTF9BU1NFVFNfQ0YuMTAwMC4wNi8wMy8yMDI2Li4uVVNELkgBAAAA3rYBAAMAAAAAAHJXlBiefN4IeyPiPqJ83ggyQ0lRLk5ZU0U6SUJNLklRX0NBU0hfRklOQU4uMTAwMC4wNi8wMy8yMDI2Li4uVVNELkgBAAAA3rYBAAIAAAAFLTM4MjkBCAAAAAUAAAABMQEAAAALLTE5MDQ4NjA3NDADAAAAAzE2MAIAAAAEMjAwNAQAAAABMAcAAAAIMy82LzIwMjYIAAAACjEyLzMxLzIwMjUJAAAAATByV5QYnnzeCHsj4j6ifN4IMENJUS5OWVNFOklCTS5JUV9ESVZFU1RfQ0YuOTk4LjA2LzAzLzIwMjYuLi5VU0QuSAEAAADetgEAAgAAAAItNAEIAAAABQAAAAExAQAAAAstMTkwNDg2MDc0NAMAAAADMTYwAgAAAAQyMDc3BAAAAAEwBwAAAAgzLzYvMjAyNggAAAAKMTIvMzEvMjAyMwkAAAABMD4wlBiefN4IeyPi</t>
  </si>
  <si>
    <t>PqJ83ggwQ0lRLk5ZU0U6SUJNLklRX0NBU0hfT1BFUi45OTguMDYvMDMvMjAyNi4uLlVTRC5IAQAAAN62AQACAAAABTEzOTMxAQgAAAAFAAAAATEBAAAACy0xOTA0ODYwNzQ0AwAAAAMxNjACAAAABDIwMDYEAAAAATAHAAAACDMvNi8yMDI2CAAAAAoxMi8zMS8yMDIzCQAAAAEwPjCUGJ583giM6OE+onzeCC1DSVEuTllTRTpJQk0uSVFfTklfQ0YuMTAwMC4wNi8wMy8yMDI2Li4uVVNELkgBAAAA3rYBAAIAAAAFMTA1OTMBCAAAAAUAAAABMQEAAAALLTE5MDQ4NjA3NDADAAAAAzE2MAIAAAAEMjE1MAQAAAABMAcAAAAIMy82LzIwMjYIAAAACjEyLzMxLzIwMjUJAAAAATA+MJQYnnzeCHsj4j6ifN4IO0NJUS5OWVNFOklCTS5JUV9TVE9DS19CQVNFRF9DT01QX1RBWC45OTguMDYvMDMvMjAyNi4uLlVTRC5IAQAAAN62AQACAAAABC0yOTAAPjCUGJ583giM6OE+onzeCDdDSVEuTllTRTpJQk0uSVFfU1RPQ0tfQkFTRURfU0dBLjEwMDAuMDYvMDMvMjAyNi4uLlVTRC5IAQAAAN62AQACAAAAAzkwNAEIAAAABQAAAAExAQAAAAstMTkwNDg2MDc0MAMAAAADMTYwAgAAAAUyMjY3OQQAAAABMAcAAAAIMy82LzIwMjYIAAAACjEyLzMxLzIwMjUJAAAAATA+MJQYnnzeCIzo4T6ifN4IOENJUS5OWVNFOklCTS5JUV9JTlNfU0VUVExFX1NVUFBMRS45OTguMDYvMDMvMjAyNi4uLlVTRC5IAQAAAN62AQADAAAAAAA+MJQYnnze</t>
  </si>
  <si>
    <t>CHsj4j6ifN4IP0NJUS5OWVNFOklCTS5JUV9FWFBMT1JFX0RSSUxMX0VYUF9UT1RBTC4xMDAwLjA2LzAzLzIwMjYuLi5VU0QuSAEAAADetgEAAwAAAAAAPjCUGJ583gh7I+I+onzeCC1DSVEuTllTRTpJQk0uSVFfR0FfRVhQLjk5OC4wNi8wMy8yMDI2Li4uVVNELkgBAAAA3rYBAAMAAAAAAD4wlBiefN4IeyPiPqJ83gg6Q0lRLk5ZU0U6SUJNLklRX0RJU1RSSUJVVEFCTEVfQ0FTSC4xMDAwLjA2LzAzLzIwMjYuLi5VU0QuSAEAAADetgEAAwAAAAAAPjCUGJ583giM6OE+onzeCDtDSVEuTllTRTpJQk0uSVFfREVGRVJSRURfVEFYRVNfVE9UQUwuOTk4LjA2LzAzLzIwMjYuLi5VU0QuSAEAAADetgEAAgAAAAUtMTEwNQEIAAAABQAAAAExAQAAAAstMTkwNDg2MDc0NAMAAAADMTYwAgAAAAUzNTM4NQQAAAABMAcAAAAIMy82LzIwMjYIAAAACjEyLzMxLzIwMjMJAAAAATA+MJQYnnzeCHsj4j6ifN4ISkNJUS5OWVNFOklCTS5JUV9QUk9WX0JBRF9ERUJUU19QQVRJRU5UX1NFUlZJQ0VfUkVWLjEwMDAuMDYvMDMvMjAyNi4uLlVTRC5IAQAAAN62AQADAAAAAAA+MJQYnnzeCIzo4T6ifN4INUNJUS5OWVNFOklCTS5JUV9FQklUQV9FWENMX1NCQy45OTguMDYvMDMvMjAyNi4uLlVTRC5IAQAAAN62AQACAAAABTEyMTgyAQgAAAAFAAAAATEBAAAACy0xOTA0ODYwNzQ0AwAAAAMxNjACAAAABTI0MTM2BAAAAAEwBwAAAAgz</t>
  </si>
  <si>
    <t>LzYvMjAyNggAAAAKMTIvMzEvMjAyMwkAAAABMD4wlBiefN4IjOjhPqJ83gg+Q0lRLk5ZU0U6SUJNLklRX0VCSVREQV9FUV9JTkNfRVhDTF9TQkMuMTAwMC4wNi8wMy8yMDI2Li4uVVNELkgBAAAA3rYBAAIAAAAFMTc4MzMBCAAAAAUAAAABMQEAAAALLTE5MDQ4NjA3NDADAAAAAzE2MAIAAAAFMjQxMzEEAAAAATAHAAAACDMvNi8yMDI2CAAAAAoxMi8zMS8yMDI1CQAAAAEwPjCUGJ583giM6OE+onzeCDBDSVEuTllTRTpJQk0uSVFfRVBTX05PUk0uMTAwMC4wNi8wMy8yMDI2Li4uVVNELkgBAAAA3rYBAAIAAAAINy40ODA4NzUBCAAAAAUAAAABMQEAAAALLTE5MDQ4NjA3NDADAAAAAzE2MAIAAAAENDM3OQQAAAABMAcAAAAIMy82LzIwMjYIAAAACjEyLzMxLzIwMjUJAAAAATA+MJQYnnzeCIzo4T6ifN4INkNJUS5OWVNFOklCTS5JUV9BU1NFVFNfTEVWRUxfMy4xMDAwLjA2LzAzLzIwMjYuLi5VU0QuSAEAAADetgEAAwAAAAAAmX6UGJ583giM6OE+onzeCDBDSVEuTllTRTpJQk0uSVFfVEJWX1NIQVJFLjk5OC4wNi8wMy8yMDI2Li4uVVNELkgBAAAA3rYBAAIAAAAKLTUzLjIwMjQ4NQEIAAAABQAAAAExAQAAAAstMTkwNDg2MDc0NAMAAAADMTYwAgAAAAQ0MTU2BAAAAAEwBwAAAAgzLzYvMjAyNggAAAAKMTIvMzEvMjAyMwkAAAABMHJXlBiefN4IjOjhPqJ83gg4Q0lRLk5ZU0U6SUJNLklRX0xPTkdfVEVSTV9M</t>
  </si>
  <si>
    <t>RUFTRVMuMTAwMC4wNi8wMy8yMDI2Li4uVVNELkgBAAAA3rYBAAIAAAAEMzQyMQEIAAAABQAAAAExAQAAAAstMTkwNDg2MDc0MAMAAAADMTYwAgAAAAQxMTgzBAAAAAEwBwAAAAgzLzYvMjAyNggAAAAKMTIvMzEvMjAyNQkAAAABMHJXlBiefN4IjOjhPqJ83ggpQ0lRLk5ZU0U6SUJNLklRX0dXLjk5OC4wNi8wMy8yMDI2Li4uVVNELkgBAAAA3rYBAAIAAAAFNjAxNzgBCAAAAAUAAAABMQEAAAALLTE5MDQ4NjA3NDQDAAAAAzE2MAIAAAAEMTE3MQQAAAABMAcAAAAIMy82LzIwMjYIAAAACjEyLzMxLzIwMjMJAAAAATByV5QYnnzeCIzo4T6ifN4IOkNJUS5OWVNFOklCTS5JUV9DQVNIX0lOVEVSRVNUX09QRVIuMTAwMC4wNi8wMy8yMDI2Li4uVVNELkgBAAAA3rYBAAMAAAAAAHJXlBiefN4IjOjhPqJ83gg4Q0lRLk5ZU0U6SUJNLklRX0NBU0hfSU5URVJFU1RfTkVULjk5OC4wNi8wMy8yMDI2Li4uVVNELkgBAAAA3rYBAAMAAAAAAHJXlBiefN4IjOjhPqJ83gg1Q0lRLk5ZU0U6SUJNLklRX01JU0NfQURKVVNUX0NGLjk5OC4wNi8wMy8yMDI2Li4uVVNELkgBAAAA3rYBAAMAAAAAAHJXlBiefN4IjOjhPqJ83gg6Q0lRLk5ZU0U6SUJNLklRX0NPTU1PTl9QUkVGX0RJVl9DRi4xMDAwLjA2LzAzLzIwMjYuLi5VU0QuSAEAAADetgEAAwAAAAAAcleUGJ583giM6OE+onzeCDVDSVEuTllTRTpJQk0uSVFfQ0hBTkdFX0RF</t>
  </si>
  <si>
    <t>Rl9UQVguOTk4LjA2LzAzLzIwMjYuLi5VU0QuSAEAAADetgEAAwAAAAAAPjCUGJ583gh5weE+onzeCDlDSVEuTllTRTpJQk0uSVFfQ0hBTkdFX1VORUFSTl9SRVYuMTAwMC4wNi8wMy8yMDI2Li4uVVNELkgBAAAA3rYBAAMAAAAAAD4wlBiefN4IjOjhPqJ83gg/Q0lRLk5ZU0U6SUJNLklRX1JFU1RSX1NUT0NLX0NPTVBfUFJFVEFYLjEwMDAuMDYvMDMvMjAyNi4uLlVTRC5IAQAAAN62AQADAAAAAAA+MJQYnnzeCHnB4T6ifN4IO0NJUS5OWVNFOklCTS5JUV9ORUdBVElWRV9HV19BTU9SVF9BVC45OTguMDYvMDMvMjAyNi4uLlVTRC5IAQAAAN62AQADAAAAAAA+MJQYnnzeCHnB4T6ifN4IOkNJUS5OWVNFOklCTS5JUV9SRVNUUlVDVFVSRV9TVVBQTEUuMTAwMC4wNi8wMy8yMDI2Li4uVVNELkgBAAAA3rYBAAMAAAAAAD4wlBiefN4IecHhPqJ83gg4Q0lRLk5ZU0U6SUJNLklRX0NPTlRJTkdFTlRfUkVOVEFMLjk5OC4wNi8wMy8yMDI2Li4uVVNELkgBAAAA3rYBAAIAAAADMzMxAD4wlBiefN4IjOjhPqJ83ggyQ0lRLk5ZU0U6SUJNLklRX0lOVF9FWFBfTFRELjk5OC4wNi8wMy8yMDI2Li4uVVNELkgBAAAA3rYBAAMAAAAAAD4wlBiefN4IjOjhPqJ83gg/Q0lRLk5ZU0U6SUJNLklRX0VYQ0lTRV9UQVhFU19FWENMX1NBTEVTLjEwMDAuMDYvMDMvMjAyNi4uLlVTRC5IAQAAAN62AQADAAAAAAA+MJQYnnzeCHnB4T6i</t>
  </si>
  <si>
    <t>fN4IM0NJUS5OWVNFOklCTS5JUV9FQklUREFfQ0FQRVguOTk4LjA2LzAzLzIwMjYuLi5VU0QuSAEAAADetgEAAgAAAAUxMTAxMgEIAAAABQAAAAExAQAAAAstMTkwNDg2MDc0NAMAAAADMTYwAgAAAAUzNTM3OQQAAAABMAcAAAAIMy82LzIwMjYIAAAACjEyLzMxLzIwMjMJAAAAATA+MJQYnnzeCIzo4T6ifN4ILENJUS5OWVNFOklCTS5JUV9FQklULjEwMDAuMDYvMDMvMjAyNi4uLlVTRC5IAQAAAN62AQACAAAABTEyNTY4AQgAAAAFAAAAATEBAAAACy0xOTA0ODYwNzQwAwAAAAMxNjACAAAAAzQwMAQAAAABMAcAAAAIMy82LzIwMjYIAAAACjEyLzMxLzIwMjUJAAAAATA+MJQYnnzeCHnB4T6ifN4ILENJUS5OWVNFOklCTS5JUV9MQU5ELjEwMDAuMDYvMDMvMjAyNi4uLlVTRC5IAQAAAN62AQACAAAAAzE4MgEIAAAABQAAAAExAQAAAAstMTkwNDg2MDc0MAMAAAADMTYwAgAAAAQzMDk4BAAAAAEwBwAAAAgzLzYvMjAyNggAAAAKMTIvMzEvMjAyNQkAAAABMJl+lBiefN4IecHhPqJ83gg+Q0lRLk5ZU0U6SUJNLklRX1RPVEFMX0RFQlRfTk9OX0NVUlJFTlQuMTAwMC4wNi8wMy8yMDI2Li4uVVNELkgBAAAA3rYBAAIAAAAFNTczODMBCAAAAAUAAAABMQEAAAALLTE5MDQ4NjA3NDADAAAAAzE2MAIAAAAFMjUyMjQEAAAAATAHAAAACDMvNi8yMDI2CAAAAAoxMi8zMS8yMDI1CQAAAAEwmX6UGJ583gh5weE+onzeCDhD</t>
  </si>
  <si>
    <t>SVEuTllTRTpJQk0uSVFfVE9UQUxfTElBQl9FUVVJVFkuOTk4LjA2LzAzLzIwMjYuLi5VU0QuSAEAAADetgEAAgAAAAYxMzUyNDEBCAAAAAUAAAABMQEAAAALLTE5MDQ4NjA3NDQDAAAAAzE2MAIAAAAEMTAxMwQAAAABMAcAAAAIMy82LzIwMjYIAAAACjEyLzMxLzIwMjMJAAAAATByV5QYnnzeCHnB4T6ifN4IKkNJUS5OWVNFOklCTS5JUV9BRC4xMDAwLjA2LzAzLzIwMjYuLi5VU0QuSAEAAADetgEAAgAAAAYtMTE5NzUBCAAAAAUAAAABMQEAAAALLTE5MDQ4NjA3NDADAAAAAzE2MAIAAAAEMTA3NQQAAAABMAcAAAAIMy82LzIwMjYIAAAACjEyLzMxLzIwMjUJAAAAATByV5QYnnzeCHnB4T6ifN4INkNJUS5OWVNFOklCTS5JUV9PVEhFUl9DQV9TVVBQTC4xMDAwLjA2LzAzLzIwMjYuLi5VU0QuSAEAAADetgEAAgAAAAQxMzE2AQgAAAAFAAAAATEBAAAACy0xOTA0ODYwNzQwAwAAAAMxNjACAAAABDEwNTUEAAAAATAHAAAACDMvNi8yMDI2CAAAAAoxMi8zMS8yMDI1CQAAAAEwcleUGJ583ghpmuE+onzeCDZDSVEuTllTRTpJQk0uSVFfVFJBRElOR19BU1NFVFMuMTAwMC4wNi8wMy8yMDI2Li4uVVNELkgBAAAA3rYBAAMAAAAAAHJXlBiefN4IecHhPqJ83gg3Q0lRLk5ZU0U6SUJNLklRX05FVF9ERUJUX0lTU1VFRC4xMDAwLjA2LzAzLzIwMjYuLi5VU0QuSAEAAADetgEAAgAAAAQyODczAQgAAAAFAAAAATEBAAAA</t>
  </si>
  <si>
    <t>Cy0xOTA0ODYwNzQwAwAAAAMxNjACAAAABDIwMDMEAAAAATAHAAAACDMvNi8yMDI2CAAAAAoxMi8zMS8yMDI1CQAAAAEwcleUGJ583ghpmuE+onzeCDxDSVEuTllTRTpJQk0uSVFfQ0hBTkdFX0RFRl9UQVhfVE9UQUwuMTAwMC4wNi8wMy8yMDI2Li4uVVNELkgBAAAA3rYBAAIAAAAELTk1NwEIAAAABQAAAAExAQAAAAstMTkwNDg2MDc0MAMAAAADMTYwAgAAAAUzMDkyNAQAAAABMAcAAAAIMy82LzIwMjYIAAAACjEyLzMxLzIwMjUJAAAAATByV5QYnnzeCGma4T6ifN4IRENJUS5OWVNFOklCTS5JUV9EQV9TVVBQTF9DRl9FWENMX09QRVJfTEVBU0VTLjEwMDAuMDYvMDMvMjAyNi4uLlVTRC5IAQAAAN62AQACAAAABDEzODQBCAAAAAUAAAABMQEAAAALLTE5MDQ4NjA3NDADAAAAAzE2MAIAAAAFNDg5ODMEAAAAATAHAAAACDMvNi8yMDI2CAAAAAoxMi8zMS8yMDI1CQAAAAEwcleUGJ583ghpmuE+onzeCDFDSVEuTllTRTpJQk0uSVFfQ0FTSF9GSU5BTi45OTguMDYvMDMvMjAyNi4uLlVTRC5IAQAAAN62AQACAAAABS0xNzY5AQgAAAAFAAAAATEBAAAACy0xOTA0ODYwNzQ0AwAAAAMxNjACAAAABDIwMDQEAAAAATAHAAAACDMvNi8yMDI2CAAAAAoxMi8zMS8yMDIzCQAAAAEwcleUGJ583gh5weE+onzeCDVDSVEuTllTRTpJQk0uSVFfU1BFQ0lBTF9ESVZfQ0YuOTk4LjA2LzAzLzIwMjYuLi5VU0QuSAEAAADetgEA</t>
  </si>
  <si>
    <t>AwAAAAAAcleUGJ583gh5weE+onzeCDVDSVEuTllTRTpJQk0uSVFfQ09NTU9OX0RJVl9DRi4xMDAwLjA2LzAzLzIwMjYuLi5VU0QuSAEAAADetgEAAgAAAAUtNjI1NQEIAAAABQAAAAExAQAAAAstMTkwNDg2MDc0MAMAAAADMTYwAgAAAAQyMDc0BAAAAAEwBwAAAAgzLzYvMjAyNggAAAAKMTIvMzEvMjAyNQkAAAABMHJXlBiefN4IaZrhPqJ83gg1Q0lRLk5ZU0U6SUJNLklRX0NSRURJVF9MT1NTX0NGLjk5OC4wNi8wMy8yMDI2Li4uVVNELkgBAAAA3rYBAAMAAAAAAD4wlBiefN4IecHhPqJ83gg6Q0lRLk5ZU0U6SUJNLklRX0FTU0VUX1dSSVRFRE9XTl9DRi4xMDAwLjA2LzAzLzIwMjYuLi5VU0QuSAEAAADetgEAAwAAAAAAPjCUGJ583ghpmuE+onzeCCxDSVEuTllTRTpJQk0uSVFfTklfQ0YuOTk4LjA2LzAzLzIwMjYuLi5VU0QuSAEAAADetgEAAgAAAAQ3NTAyAQgAAAAFAAAAATEBAAAACy0xOTA0ODYwNzQ0AwAAAAMxNjACAAAABDIxNTAEAAAAATAHAAAACDMvNi8yMDI2CAAAAAoxMi8zMS8yMDIzCQAAAAEwPjCUGJ583ghpmuE+onzeCDpDSVEuTllTRTpJQk0uSVFfU1RPQ0tfT1BUSU9OU19DT01QLjEwMDAuMDYvMDMvMjAyNi4uLlVTRC5IAQAAAN62AQADAAAAAAA+MJQYnnzeCGma4T6ifN4INkNJUS5OWVNFOklCTS5JUV9TVE9DS19CQVNFRF9TR0EuOTk4LjA2LzAzLzIwMjYuLi5VU0QuSAEAAADetgEA</t>
  </si>
  <si>
    <t>AgAAAAM2MTYBCAAAAAUAAAABMQEAAAALLTE5MDQ4NjA3NDQDAAAAAzE2MAIAAAAFMjI2NzkEAAAAATAHAAAACDMvNi8yMDI2CAAAAAoxMi8zMS8yMDIzCQAAAAEwPjCUGJ583ghpmuE+onzeCDhDSVEuTllTRTpJQk0uSVFfR0FJTl9CQVJHQUlOX0FDUS4xMDAwLjA2LzAzLzIwMjYuLi5VU0QuSAEAAADetgEAAwAAAAAAPjCUGJ583ghpmuE+onzeCD5DSVEuTllTRTpJQk0uSVFfRVhQTE9SRV9EUklMTF9FWFBfVE9UQUwuOTk4LjA2LzAzLzIwMjYuLi5VU0QuSAEAAADetgEAAwAAAAAAPjCUGJ583ghcc+E+onzeCEBDSVEuTllTRTpJQk0uSVFfRklOX0RJVl9NSU5PUklUWV9JTlRFUkVTVC45OTguMDYvMDMvMjAyNi4uLlVTRC5IAQAAAN62AQADAAAAAACZfpQYnnzeCGma4T6ifN4ISUNJUS5OWVNFOklCTS5JUV9MVF9QT1JUSU9OX09QRVJfTEVBU0VfTElBQklMSVRJRVMuMTAwMC4wNi8wMy8yMDI2Li4uVVNELkgBAAAA3rYBAAIAAAAEMjU0NwEIAAAABQAAAAExAQAAAAstMTkwNDg2MDc0MAMAAAADMTYwAgAAAAU0ODM4MwQAAAABMAcAAAAIMy82LzIwMjYIAAAACjEyLzMxLzIwMjUJAAAAATByV5QYnnzeCFxz4T6ifN4INkNJUS5OWVNFOklCTS5JUV9ORVRfREVCVF9JU1NVRUQuOTk4LjA2LzAzLzIwMjYuLi5VU0QuSAEAAADetgEAAgAAAAQ0NDk3AQgAAAAFAAAAATEBAAAACy0xOTA0ODYwNzQ0AwAAAAMx</t>
  </si>
  <si>
    <t>NjACAAAABDIwMDMEAAAAATAHAAAACDMvNi8yMDI2CAAAAAoxMi8zMS8yMDIzCQAAAAEwcleUGJ583ghcc+E+onzeCDlDSVEuTllTRTpJQk0uSVFfQ0FTSF9JTlRFUkVTVF9PUEVSLjk5OC4wNi8wMy8yMDI2Li4uVVNELkgBAAAA3rYBAAMAAAAAAHJXlBiefN4IaZrhPqJ83gg5Q0lRLk5ZU0U6SUJNLklRX0NPTU1PTl9QUkVGX0RJVl9DRi45OTguMDYvMDMvMjAyNi4uLlVTRC5IAQAAAN62AQADAAAAAAByV5QYnnzeCGma4T6ifN4INUNJUS5OWVNFOklCTS5JUV9DT01NT05fSVNTVUVELjEwMDAuMDYvMDMvMjAyNi4uLlVTRC5IAQAAAN62AQACAAAAAzcxMAEIAAAABQAAAAExAQAAAAstMTkwNDg2MDc0MAMAAAADMTYwAgAAAAQyMTY5BAAAAAEwBwAAAAgzLzYvMjAyNggAAAAKMTIvMzEvMjAyNQkAAAABMHJXlBiefN4IaZrhPqJ83gg4Q0lRLk5ZU0U6SUJNLklRX0NIQU5HRV9VTkVBUk5fUkVWLjk5OC4wNi8wMy8yMDI2Li4uVVNELkgBAAAA3rYBAAMAAAAAAD4wlBiefN4IXHPhPqJ83gg+Q0lRLk5ZU0U6SUJNLklRX1JFU1RSX1NUT0NLX0NPTVBfUFJFVEFYLjk5OC4wNi8wMy8yMDI2Li4uVVNELkgBAAAA3rYBAAMAAAAAAD4wlBiefN4IaZrhPqJ83gg8Q0lRLk5ZU0U6SUJNLklRX1RPVEFMX1VOVVNVQUxfU1VQUExFLjEwMDAuMDYvMDMvMjAyNi4uLlVTRC5IAQAAAN62AQADAAAAAAA+MJQYnnzeCFxz4T6i</t>
  </si>
  <si>
    <t>fN4IOUNJUS5OWVNFOklCTS5JUV9SRVNUUlVDVFVSRV9TVVBQTEUuOTk4LjA2LzAzLzIwMjYuLi5VU0QuSAEAAADetgEAAwAAAAAAPjCUGJ583ghcc+E+onzeCDZDSVEuTllTRTpJQk0uSVFfTkVUX1JFTlRBTF9FWFAuMTAwMC4wNi8wMy8yMDI2Li4uVVNELkgBAAAA3rYBAAMAAAAAAD4wlBiefN4IXHPhPqJ83ggwQ0lRLk5ZU0U6SUJNLklRX0RJTFVUX05JLjEwMDAuMDYvMDMvMjAyNi4uLlVTRC5IAQAAAN62AQACAAAACzEwNTY4LjI0MjA0AQgAAAAFAAAAATEBAAAACy0xOTA0ODYwNzQwAwAAAAMxNjACAAAABDM1MjIEAAAAATAHAAAACDMvNi8yMDI2CAAAAAoxMi8zMS8yMDI1CQAAAAEwPjCUGJ583ghcc+E+onzeCD5DSVEuTllTRTpJQk0uSVFfRVhDSVNFX1RBWEVTX0VYQ0xfU0FMRVMuOTk4LjA2LzAzLzIwMjYuLi5VU0QuSAEAAADetgEAAwAAAAAAPjCUGJ583ghcc+E+onzeCD9DSVEuTllTRTpJQk0uSVFfRUJJVERBUl9FUV9JTkNfRVhDTF9TQkMuMTAwMC4wNi8wMy8yMDI2Li4uVVNELkgBAAAA3rYBAAIAAAAFMTkxNDEBCAAAAAUAAAABMQEAAAALLTE5MDQ4NjA3NDADAAAAAzE2MAIAAAAFMjQxMzMEAAAAATAHAAAACDMvNi8yMDI2CAAAAAoxMi8zMS8yMDI1CQAAAAEwPjCUGJ583ghPTOE+onzeCCtDSVEuTllTRTpJQk0uSVFfRUJJVC45OTguMDYvMDMvMjAyNi4uLlVTRC5IAQAAAN62AQACAAAA</t>
  </si>
  <si>
    <t>BDk0MjEBCAAAAAUAAAABMQEAAAALLTE5MDQ4NjA3NDQDAAAAAzE2MAIAAAADNDAwBAAAAAEwBwAAAAgzLzYvMjAyNggAAAAKMTIvMzEvMjAyMwkAAAABMD4wlBiefN4IXHPhPqJ83ggwQ0lRLk5ZU0U6SUJNLklRX0RJVl9TSEFSRS45OTguMDYvMDMvMjAyNi4uLlVTRC5IAQAAAN62AQACAAAABDYuNjMBCAAAAAUAAAABMQEAAAALLTE5MDQ4NjA3NDQDAAAAAzE2MAIAAAAEMzA1OAQAAAABMAcAAAAIMy82LzIwMjYIAAAACjEyLzMxLzIwMjMJAAAAATA+MJQYnnzeCE9M4T6ifN4IMkNJUS5OWVNFOklCTS5JUV9OSV9DT01QQU5ZLjEwMDAuMDYvMDMvMjAyNi4uLlVTRC5IAQAAAN62AQACAAAABTEwNTkzAQgAAAAFAAAAATEBAAAACy0xOTA0ODYwNzQwAwAAAAMxNjACAAAABTQxNTcxBAAAAAEwBwAAAAgzLzYvMjAyNggAAAAKMTIvMzEvMjAyNQkAAAABMH31kxiefN4IT0zhPqJ83gg2Q0lRLk5ZU0U6SUJNLklRX0FTU0VUX1dSSVRFRE9XTi45OTguMDYvMDMvMjAyNi4uLlVTRC5IAQAAAN62AQADAAAAAAB99ZMYnnzeCFxz4T6ifN4INENJUS5OWVNFOklCTS5JUV9JTlRFUkVTVF9FWFAuMTAwMC4wNi8wMy8yMDI2Li4uVVNELkgBAAAA3rYBAAIAAAAFLTE5MzUBCAAAAAUAAAABMQEAAAALLTE5MDQ4NjA3NDADAAAAAzE2MAIAAAACODIEAAAAATAHAAAACDMvNi8yMDI2CAAAAAoxMi8zMS8yMDI1CQAAAAEwffWT</t>
  </si>
  <si>
    <t>GJ583ghcc+E+onzeCDVDSVEuTllTRTpJQk0uSVFfUFJPVl9CQURfREVCVFMuOTk4LjA2LzAzLzIwMjYuLi5VU0QuSAEAAADetgEAAwAAAAAAffWTGJ583ghcc+E+onzeCDdDSVEuTllTRTpJQk0uSVFfR0FJTl9BU1NFVFNfUkVWLjEwMDAuMDYvMDMvMjAyNi4uLlVTRC5IAQAAAN62AQADAAAAAAB99ZMYnnzeCE9M4T6ifN4INkNJUS5OWVNFOklCTS5JUV9HQUlOX0FTU0VUU19SRVYuOTk4LjA2LzAzLzIwMjYuLi5VU0QuSAEAAADetgEAAwAAAAAAffWTGJ583ghcc+E+onzeCDtDSVEuTllTRTpJQk0uSVFfTkVHQVRJVkVfR1dfQU1PUlRfQ0YuOTk4LjA2LzAzLzIwMjYuLi5VU0QuSAEAAADetgEAAwAAAAAAcleUGJ583ghPTOE+onzeCDZDSVEuTllTRTpJQk0uSVFfU1RfREVCVF9JU1NVRUQuMTAwMC4wNi8wMy8yMDI2Li4uVVNELkgBAAAA3rYBAAMAAAAAAD4wlBiefN4IT0zhPqJ83gg3Q0lRLk5ZU0U6SUJNLklRX0NIQU5HRV9JTlZFTlRPUlkuOTk4LjA2LzAzLzIwMjYuLi5VU0QuSAEAAADetgEAAgAAAAMzOTABCAAAAAUAAAABMQEAAAALLTE5MDQ4NjA3NDQDAAAAAzE2MAIAAAAEMjA5OQQAAAABMAcAAAAIMy82LzIwMjYIAAAACjEyLzMxLzIwMjMJAAAAATA+MJQYnnzeCE9M4T6ifN4INUNJUS5OWVNFOklCTS5JUV9HQUlOX0FTU0VUU19DRi45OTguMDYvMDMvMjAyNi4uLlVTRC5IAQAAAN62AQACAAAA</t>
  </si>
  <si>
    <t>BC0xNzABCAAAAAUAAAABMQEAAAALLTE5MDQ4NjA3NDQDAAAAAzE2MAIAAAAEMjAyNgQAAAABMAcAAAAIMy82LzIwMjYIAAAACjEyLzMxLzIwMjMJAAAAATA+MJQYnnzeCE9M4T6ifN4INENJUS5OWVNFOklCTS5JUV9BSVJDUkFGVF9SRU5ULjk5OC4wNi8wMy8yMDI2Li4uVVNELkgBAAAA3rYBAAMAAAAAAD4wlBiefN4IT0zhPqJ83gg1Q0lRLk5ZU0U6SUJNLklRX0VCSVRfRVhDTF9TQkMuMTAwMC4wNi8wMy8yMDI2Li4uVVNELkgBAAAA3rYBAAIAAAAFMTQyODMBCAAAAAUAAAABMQEAAAALLTE5MDQ4NjA3NDADAAAAAzE2MAIAAAAFMjQxMzQEAAAAATAHAAAACDMvNi8yMDI2CAAAAAoxMi8zMS8yMDI1CQAAAAEwPjCUGJ583ghFJeE+onzeCDVDSVEuTllTRTpJQk0uSVFfRElMVVRfRVBTX0VYQ0wuOTk4LjA2LzAzLzIwMjYuLi5VU0QuSAEAAADetgEAAgAAAAg4LjE0OTk5OQEIAAAABQAAAAExAQAAAAstMTkwNDg2MDc0NAMAAAADMTYwAgAAAAMxNDIEAAAAATAHAAAACDMvNi8yMDI2CAAAAAoxMi8zMS8yMDIzCQAAAAEwffWTGJ583ghPTOE+onzeCDRDSVEuTllTRTpJQk0uSVFfTklfQVZBSUxfRVhDTC45OTguMDYvMDMvMjAyNi4uLlVTRC5IAQAAAN62AQACAAAABDc1MTQBCAAAAAUAAAABMQEAAAALLTE5MDQ4NjA3NDQDAAAAAzE2MAIAAAADMzc5BAAAAAEwBwAAAAgzLzYvMjAyNggAAAAKMTIvMzEvMjAy</t>
  </si>
  <si>
    <t>MwkAAAABMH31kxiefN4IRSXhPqJ83ggrQ0lRLk5ZU0U6SUJNLklRX0NPR1MuOTk4LjA2LzAzLzIwMjYuLi5VU0QuSAEAAADetgEAAgAAAAUyNzE3OAEIAAAABQAAAAExAQAAAAstMTkwNDg2MDc0NAMAAAADMTYwAgAAAAIzNAQAAAABMAcAAAAIMy82LzIwMjYIAAAACjEyLzMxLzIwMjMJAAAAATB99ZMYnnzeCE9M4T6ifN4INENJUS5OWVNFOklCTS5JUV9UT1RBTF9BU1NFVFMuMTAwMC4wNi8wMy8yMDI2Li4uVVNELkgBAAAA3rYBAAIAAAAGMTUxODgwAQgAAAAFAAAAATEBAAAACy0xOTA0ODYwNzQwAwAAAAMxNjACAAAABDEwMDcEAAAAATAHAAAACDMvNi8yMDI2CAAAAAoxMi8zMS8yMDI1CQAAAAEwcleUGJ583ghPTOE+onzeCDVDSVEuTllTRTpJQk0uSVFfTE9BTlNfRk9SX1NBTEUuOTk4LjA2LzAzLzIwMjYuLi5VU0QuSAEAAADetgEAAwAAAAAAcleUGJ583ghPTOE+onzeCCpDSVEuTllTRTpJQk0uSVFfQVIuMTAwMC4wNi8wMy8yMDI2Li4uVVNELkgBAAAA3rYBAAIAAAAEODU5NAEIAAAABQAAAAExAQAAAAstMTkwNDg2MDc0MAMAAAADMTYwAgAAAAQxMDIxBAAAAAEwBwAAAAgzLzYvMjAyNggAAAAKMTIvMzEvMjAyNQkAAAABMHJXlBiefN4IT0zhPqJ83gg2Q0lRLk5ZU0U6SUJNLklRX0NBU0hfVEFYRVNfT1BFUi45OTguMDYvMDMvMjAyNi4uLlVTRC5IAQAAAN62AQADAAAAAAByV5QYnnzeCEUl4T6i</t>
  </si>
  <si>
    <t>fN4IPUNJUS5OWVNFOklCTS5JUV9HUFBFX0VYQ0xfT1BFUl9MRUFTRVMuMTAwMC4wNi8wMy8yMDI2Li4uVVNELkgBAAAA3rYBAAIAAAAFMTc4NzQBCAAAAAUAAAABMQEAAAALLTE5MDQ4NjA3NDADAAAAAzE2MAIAAAAFNDg5NzQEAAAAATAHAAAACDMvNi8yMDI2CAAAAAoxMi8zMS8yMDI1CQAAAAEwcleUGJ583ghPTOE+onzeCDlDSVEuTllTRTpJQk0uSVFfREVGX1RBWF9BU1NFVFNfTFQuMTAwMC4wNi8wMy8yMDI2Li4uVVNELkgBAAAA3rYBAAIAAAAEODYxMAEIAAAABQAAAAExAQAAAAstMTkwNDg2MDc0MAMAAAADMTYwAgAAAAQxMDI2BAAAAAEwBwAAAAgzLzYvMjAyNggAAAAKMTIvMzEvMjAyNQkAAAABMHJXlBiefN4IRSXhPqJ83gg1Q0lRLk5ZU0U6SUJNLklRX09USEVSX0NBX1NVUFBMLjk5OC4wNi8wMy8yMDI2Li4uVVNELkgBAAAA3rYBAAIAAAAEMTMxMwEIAAAABQAAAAExAQAAAAstMTkwNDg2MDc0NAMAAAADMTYwAgAAAAQxMDU1BAAAAAEwBwAAAAgzLzYvMjAyNggAAAAKMTIvMzEvMjAyMwkAAAABMHJXlBiefN4IRSXhPqJ83gg0Q0lRLk5ZU0U6SUJNLklRX1RPVEFMX1JFQ0VJVi4xMDAwLjA2LzAzLzIwMjYuLi5VU0QuSAEAAADetgEAAgAAAAQ5NjQ2AQgAAAAFAAAAATEBAAAACy0xOTA0ODYwNzQwAwAAAAMxNjACAAAABDEwMDEEAAAAATAHAAAACDMvNi8yMDI2CAAAAAoxMi8zMS8yMDI1CQAA</t>
  </si>
  <si>
    <t>AAEwcleUGJ583ghFJeE+onzeCDxDSVEuTllTRTpJQk0uSVFfTkVHQVRJVkVfR1dfQU1PUlRfQ0YuMTAwMC4wNi8wMy8yMDI2Li4uVVNELkgBAAAA3rYBAAMAAAAAAHJXlBiefN4IRSXhPqJ83ghDQ0lRLk5ZU0U6SUJNLklRX0RBX1NVUFBMX0NGX0VYQ0xfT1BFUl9MRUFTRVMuOTk4LjA2LzAzLzIwMjYuLi5VU0QuSAEAAADetgEAAgAAAAQxMjA5AQgAAAAFAAAAATEBAAAACy0xOTA0ODYwNzQ0AwAAAAMxNjACAAAABTQ4OTgzBAAAAAEwBwAAAAgzLzYvMjAyNggAAAAKMTIvMzEvMjAyMwkAAAABMHJXlBiefN4IRSXhPqJ83gg0Q0lRLk5ZU0U6SUJNLklRX0NPTU1PTl9ESVZfQ0YuOTk4LjA2LzAzLzIwMjYuLi5VU0QuSAEAAADetgEAAgAAAAUtNjA0MAEIAAAABQAAAAExAQAAAAstMTkwNDg2MDc0NAMAAAADMTYwAgAAAAQyMDc0BAAAAAEwBwAAAAgzLzYvMjAyNggAAAAKMTIvMzEvMjAyMwkAAAABMHJXlBiefN4IOf7gPqJ83gg2Q0lRLk5ZU0U6SUJNLklRX0xUX0RFQlRfUkVQQUlELjEwMDAuMDYvMDMvMjAyNi4uLlVTRC5IAQAAAN62AQACAAAABS01NDg5AQgAAAAFAAAAATEBAAAACy0xOTA0ODYwNzQwAwAAAAMxNjACAAAABDIwMzYEAAAAATAHAAAACDMvNi8yMDI2CAAAAAoxMi8zMS8yMDI1CQAAAAEwcleUGJ583ghFJeE+onzeCDhDSVEuTllTRTpJQk0uSVFfQ0hBTkdFX0lOVkVOVE9SWS4xMDAwLjA2</t>
  </si>
  <si>
    <t>LzAzLzIwMjYuLi5VU0QuSAEAAADetgEAAgAAAAI3MAEIAAAABQAAAAExAQAAAAstMTkwNDg2MDc0MAMAAAADMTYwAgAAAAQyMDk5BAAAAAEwBwAAAAgzLzYvMjAyNggAAAAKMTIvMzEvMjAyNQkAAAABMD4wlBiefN4IOf7gPqJ83gg5Q0lRLk5ZU0U6SUJNLklRX0FTU0VUX1dSSVRFRE9XTl9DRi45OTguMDYvMDMvMjAyNi4uLlVTRC5IAQAAAN62AQADAAAAAAA+MJQYnnzeCEUl4T6ifN4INkNJUS5OWVNFOklCTS5JUV9HQUlOX0FTU0VUU19DRi4xMDAwLjA2LzAzLzIwMjYuLi5VU0QuSAEAAADetgEAAgAAAAMtMzkBCAAAAAUAAAABMQEAAAALLTE5MDQ4NjA3NDADAAAAAzE2MAIAAAAEMjAyNgQAAAABMAcAAAAIMy82LzIwMjYIAAAACjEyLzMxLzIwMjUJAAAAATA+MJQYnnzeCEUl4T6ifN4IOUNJUS5OWVNFOklCTS5JUV9TVE9DS19PUFRJT05TX0NPTVAuOTk4LjA2LzAzLzIwMjYuLi5VU0QuSAEAAADetgEAAwAAAAAAPjCUGJ583ghFJeE+onzeCDZDSVEuTllTRTpJQk0uSVFfU1RPQ0tfQkFTRURfU00uMTAwMC4wNi8wMy8yMDI2Li4uVVNELkgBAAAA3rYBAAMAAAAAAD4wlBiefN4IRSXhPqJ83gg3Q0lRLk5ZU0U6SUJNLklRX0dBSU5fQkFSR0FJTl9BQ1EuOTk4LjA2LzAzLzIwMjYuLi5VU0QuSAEAAADetgEAAwAAAAAAPjCUGJ583gg5/uA+onzeCDVDSVEuTllTRTpJQk0uSVFfQUlSQ1JBRlRfUkVOVC4x</t>
  </si>
  <si>
    <t>MDAwLjA2LzAzLzIwMjYuLi5VU0QuSAEAAADetgEAAwAAAAAAPjCUGJ583ghFJeE+onzeCDBDSVEuTllTRTpJQk0uSVFfTUFSS0VUSU5HLjk5OC4wNi8wMy8yMDI2Li4uVVNELkgBAAAA3rYBAAMAAAAAAD4wlBiefN4IOf7gPqJ83gg7Q0lRLk5ZU0U6SUJNLklRX05PTkNBU0hfUEVOU0lPTl9FWFAuMTAwMC4wNi8wMy8yMDI2Li4uVVNELkgBAAAA3rYBAAIAAAADLTQ5AQgAAAAFAAAAATEBAAAACy0xOTA0ODYwNzQwAwAAAAMxNjACAAAABTIxNjc4BAAAAAEwBwAAAAgzLzYvMjAyNggAAAAKMTIvMzEvMjAyNQkAAAABMD4wlBiefN4IOf7gPqJ83gg+Q0lRLk5ZU0U6SUJNLklRX0RFRkVSUkVEX0RPTUVTVElDX1RBWEVTLjk5OC4wNi8wMy8yMDI2Li4uVVNELkgBAAAA3rYBAAIAAAAFLTE1MzMBCAAAAAUAAAABMQEAAAALLTE5MDQ4NjA3NDQDAAAAAzE2MAIAAAAEMzA1NAQAAAABMAcAAAAIMy82LzIwMjYIAAAACjEyLzMxLzIwMjMJAAAAATA+MJQYnnzeCDn+4D6ifN4IPUNJUS5OWVNFOklCTS5JUV9UT1RBTF9SRVZfQVNfUkVQT1JURUQuMTAwMC4wNi8wMy8yMDI2Li4uVVNELkgBAAAA3rYBAAIAAAAFNjc1MzUBCAAAAAUAAAABMQEAAAALLTE5MDQ4NjA3NDADAAAAAzE2MAIAAAADMzM5BAAAAAEwBwAAAAgzLzYvMjAyNggAAAAKMTIvMzEvMjAyNQkAAAABMD4wlBiefN4IOf7gPqJ83ggzQ0lRLk5ZU0U6SUJN</t>
  </si>
  <si>
    <t>LklRX0VCSVRBX0VRX0lOQy45OTguMDYvMDMvMjAyNi4uLlVTRC5IAQAAAN62AQACAAAABTExMDQ4AQgAAAAFAAAAATEBAAAACy0xOTA0ODYwNzQ0AwAAAAMxNjACAAAABTIxNjc2BAAAAAEwBwAAAAgzLzYvMjAyNggAAAAKMTIvMzEvMjAyMwkAAAABMD4wlBiefN4IOf7gPqJ83gg1Q0lRLk5ZU0U6SUJNLklRX05JX0FWQUlMX0VYQ0wuMTAwMC4wNi8wMy8yMDI2Li4uVVNELkgBAAAA3rYBAAIAAAAFMTA1NzEBCAAAAAUAAAABMQEAAAALLTE5MDQ4NjA3NDADAAAAAzE2MAIAAAADMzc5BAAAAAEwBwAAAAgzLzYvMjAyNggAAAAKMTIvMzEvMjAyNQkAAAABMH31kxiefN4IItfgPqJ83ggqQ0lRLk5ZU0U6SUJNLklRX0VCVC45OTguMDYvMDMvMjAyNi4uLlVTRC5IAQAAAN62AQACAAAABDg2OTABCAAAAAUAAAABMQEAAAALLTE5MDQ4NjA3NDQDAAAAAzE2MAIAAAADMTM5BAAAAAEwBwAAAAgzLzYvMjAyNggAAAAKMTIvMzEvMjAyMwkAAAABMH31kxiefN4IOf7gPqJ83ghAQ0lRLk5ZU0U6SUJNLklRX09USEVSX05PTl9PUEVSX0VYUF9TVVBQTC4xMDAwLjA2LzAzLzIwMjYuLi5VU0QuSAEAAADetgEAAgAAAAMxMjUBCAAAAAUAAAABMQEAAAALLTE5MDQ4NjA3NDADAAAAAzE2MAIAAAACODUEAAAAATAHAAAACDMvNi8yMDI2CAAAAAoxMi8zMS8yMDI1CQAAAAEwffWTGJ583ggi1+A+onzeCDVDSVEuTllTRTpJQk0u</t>
  </si>
  <si>
    <t>SVFfR1dfSU5UQU5fQU1PUlQuOTk4LjA2LzAzLzIwMjYuLi5VU0QuSAEAAADetgEAAwAAAAAAffWTGJ583ggi1+A+onzeCCxDSVEuTllTRTpJQk0uSVFfQ09HUy4xMDAwLjA2LzAzLzIwMjYuLi5VU0QuSAEAAADetgEAAgAAAAUyNzgzNgEIAAAABQAAAAExAQAAAAstMTkwNDg2MDc0MAMAAAADMTYwAgAAAAIzNAQAAAABMAcAAAAIMy82LzIwMjYIAAAACjEyLzMxLzIwMjUJAAAAATB99ZMYnnzeCDn+4D6ifN4IMUNJUS5OWVNFOklCTS5JUV9OSV9DT01QQU5ZLjk5OC4wNi8wMy8yMDI2Li4uVVNELkgBAAAA3rYBAAIAAAAENzUwMgEIAAAABQAAAAExAQAAAAstMTkwNDg2MDc0NAMAAAADMTYwAgAAAAU0MTU3MQQAAAABMAcAAAAIMy82LzIwMjYIAAAACjEyLzMxLzIwMjMJAAAAATB99ZMYnnzeCDn+4D6ifN4IM0NJUS5OWVNFOklCTS5JUV9HQUlOX0lOVkVTVC4xMDAwLjA2LzAzLzIwMjYuLi5VU0QuSAEAAADetgEAAgAAAAItNwEIAAAABQAAAAExAQAAAAstMTkwNDg2MDc0MAMAAAADMTYwAgAAAAI2MgQAAAABMAcAAAAIMy82LzIwMjYIAAAACjEyLzMxLzIwMjUJAAAAATB99ZMYnnzeCDn+4D6ifN4IM0NJUS5OWVNFOklCTS5JUV9JTlRFUkVTVF9FWFAuOTk4LjA2LzAzLzIwMjYuLi5VU0QuSAEAAADetgEAAgAAAAUtMTYwNwEIAAAABQAAAAExAQAAAAstMTkwNDg2MDc0NAMAAAADMTYwAgAAAAI4MgQAAAAB</t>
  </si>
  <si>
    <t>MAcAAAAIMy82LzIwMjYIAAAACjEyLzMxLzIwMjMJAAAAATB99ZMYnnzeCCLX4D6ifN4IMUNJUS5OWVNFOklCTS5JUV9TR0FfU1VQUEwuMTAwMC4wNi8wMy8yMDI2Li4uVVNELkgBAAAA3rYBAAIAAAAFMTkzODABCAAAAAUAAAABMQEAAAALLTE5MDQ4NjA3NDADAAAAAzE2MAIAAAADMTAyBAAAAAEwBwAAAAgzLzYvMjAyNggAAAAKMTIvMzEvMjAyNQkAAAABMH31kxiefN4IOf7gPqJ83ghIQ0lRLk5ZU0U6SUJNLklRX0xPTkdfVEVSTV9ERUJUX1JFUEFJRF9FWENMX0xFQVNFUy45OTguMDYvMDMvMjAyNi4uLlVTRC5IAQAAAN62AQACAAAABS01MDgyAQgAAAAFAAAAATEBAAAACy0xOTA0ODYwNzQ0AwAAAAMxNjACAAAABTQ4OTg0BAAAAAEwBwAAAAgzLzYvMjAyNggAAAAKMTIvMzEvMjAyMwkAAAABMHJXlBiefN4IItfgPqJ83gg0Q0lRLk5ZU0U6SUJNLklRX0RPX0lOVkVTVF9DRi4xMDAwLjA2LzAzLzIwMjYuLi5VU0QuSAEAAADetgEAAwAAAAAAcleUGJ583ggi1+A+onzeCD1DSVEuTllTRTpJQk0uSVFfQ0hBTkdFX1RSQURJTkdfQVNTRVRTLjEwMDAuMDYvMDMvMjAyNi4uLlVTRC5IAQAAAN62AQADAAAAAAA+MJQYnnzeCCLX4D6ifN4ILUNJUS5OWVNFOklCTS5JUV9ET19DRi4xMDAwLjA2LzAzLzIwMjYuLi5VU0QuSAEAAADetgEAAwAAAAAAPjCUGJ583ggi1+A+onzeCDNDSVEuTllTRTpJQk0uSVFfT1RI</t>
  </si>
  <si>
    <t>RVJfQU1PUlQuMTAwMC4wNi8wMy8yMDI2Li4uVVNELkgBAAAA3rYBAAIAAAADNTcxAQgAAAAFAAAAATEBAAAACy0xOTA0ODYwNzQwAwAAAAMxNjACAAAABDIwMTQEAAAAATAHAAAACDMvNi8yMDI2CAAAAAoxMi8zMS8yMDI1CQAAAAEwPjCUGJ583ggi1+A+onzeCEFDSVEuTllTRTpJQk0uSVFfU1RPQ0tfT1BUSU9OU19DT01QX1BSRVRBWC4xMDAwLjA2LzAzLzIwMjYuLi5VU0QuSAEAAADetgEAAwAAAAAAPjCUGJ583gjQr+A+onzeCDVDSVEuTllTRTpJQk0uSVFfU1RPQ0tfQkFTRURfU00uOTk4LjA2LzAzLzIwMjYuLi5VU0QuSAEAAADetgEAAwAAAAAAPjCUGJ583ggi1+A+onzeCD5DSVEuTllTRTpJQk0uSVFfQVNTRVRfV1JJVEVET1dOX1NVUFBMRS4xMDAwLjA2LzAzLzIwMjYuLi5VU0QuSAEAAADetgEAAwAAAAAAPjCUGJ583gjQr+A+onzeCDxDSVEuTllTRTpJQk0uSVFfVE9UQUxfUkVWX0FTX1JFUE9SVEVELjk5OC4wNi8wMy8yMDI2Li4uVVNELkgBAAAA3rYBAAIAAAAFNjE4NjABCAAAAAUAAAABMQEAAAALLTE5MDQ4NjA3NDQDAAAAAzE2MAIAAAADMzM5BAAAAAEwBwAAAAgzLzYvMjAyNggAAAAKMTIvMzEvMjAyMwkAAAABMD4wlBiefN4IItfgPqJ83gg0Q0lRLk5ZU0U6SUJNLklRX0xFR0FMX1NFVFRMRS4xMDAwLjA2LzAzLzIwMjYuLi5VU0QuSAEAAADetgEAAwAAAAAAffWTGJ583ggi1+A+onze</t>
  </si>
  <si>
    <t>CC5DSVEuTllTRTpJQk0uSVFfUkRfRVhQLjEwMDAuMDYvMDMvMjAyNi4uLlVTRC5IAQAAAN62AQACAAAABDgzMTIBCAAAAAUAAAABMQEAAAALLTE5MDQ4NjA3NDADAAAAAzE2MAIAAAADMTAwBAAAAAEwBwAAAAgzLzYvMjAyNggAAAAKMTIvMzEvMjAyNQkAAAABMH31kxiefN4IItfgPqJ83ghHQ0lRLk5ZU0U6SUJNLklRX1BFTlNJT05fQ09OVFJJQlVUSU9OX1RPVEFMX0NPU1QuMTAwMC4wNi8wMy8yMDI2Li4uVVNELkgBAAAA3rYBAAIAAAADNDYxAJl+lBiefN4IItfgPqJ83ghAQ0lRLk5ZU0U6SUJNLklRX0RFUklWQVRJVkVfVFJBRElOR19BU1NFVFMuOTk4LjA2LzAzLzIwMjYuLi5VU0QuSAEAAADetgEAAwAAAAAAmX6UGJ583gjQr+A+onzeCDhDSVEuTllTRTpJQk0uSVFfQlZfU0hBUkVfUkVQT1JURUQuOTk4LjA2LzAzLzIwMjYuLi5VU0QuSAEAAADetgEAAwAAAAAAcleUGJ583ggi1+A+onzeCCtDSVEuTllTRTpJQk0uSVFfQVBJQy45OTguMDYvMDMvMjAyNi4uLlVTRC5IAQAAAN62AQADAAAAAAByV5QYnnzeCNCv4D6ifN4IM0NJUS5OWVNFOklCTS5JUV9UT1RBTF9SRUNFSVYuOTk4LjA2LzAzLzIwMjYuLi5VU0QuSAEAAADetgEAAgAAAAQ4MzQ4AQgAAAAFAAAAATEBAAAACy0xOTA0ODYwNzQ0AwAAAAMxNjACAAAABDEwMDEEAAAAATAHAAAACDMvNi8yMDI2CAAAAAoxMi8zMS8yMDIzCQAAAAEwcleU</t>
  </si>
  <si>
    <t>GJ583gjQr+A+onzeCDpDSVEuTllTRTpJQk0uSVFfQ0FTSF9JTlRFUkVTVF9GSU5BTi45OTguMDYvMDMvMjAyNi4uLlVTRC5IAQAAAN62AQADAAAAAAByV5QYnnzeCNCv4D6ifN4INENJUS5OWVNFOklCTS5JUV9DT01NT05fSVNTVUVELjk5OC4wNi8wMy8yMDI2Li4uVVNELkgBAAAA3rYBAAIAAAADNDE0AQgAAAAFAAAAATEBAAAACy0xOTA0ODYwNzQ0AwAAAAMxNjACAAAABDIxNjkEAAAAATAHAAAACDMvNi8yMDI2CAAAAAoxMi8zMS8yMDIzCQAAAAEwcleUGJ583gjQr+A+onzeCDlDSVEuTllTRTpJQk0uSVFfVE9UQUxfREVCVF9JU1NVRUQuMTAwMC4wNi8wMy8yMDI2Li4uVVNELkgBAAAA3rYBAAIAAAAEODM5MQEIAAAABQAAAAExAQAAAAstMTkwNDg2MDc0MAMAAAADMTYwAgAAAAQyMTYxBAAAAAEwBwAAAAgzLzYvMjAyNggAAAAKMTIvMzEvMjAyNQkAAAABMD4wlBiefN4I0K/gPqJ83gg2Q0lRLk5ZU0U6SUJNLklRX1NUT0NLX0JBU0VEX0FULjEwMDAuMDYvMDMvMjAyNi4uLlVTRC5IAQAAAN62AQADAAAAAAA+MJQYnnzeCHdw4D6ifN4IO0NJUS5OWVNFOklCTS5JUV9UT1RBTF9VTlVTVUFMX1NVUFBMRS45OTguMDYvMDMvMjAyNi4uLlVTRC5IAQAAAN62AQADAAAAAAA+MJQYnnzeCNCv4D6ifN4IPUNJUS5OWVNFOklCTS5JUV9JTVBVVF9PUEVSX0xFQVNFX0RFUFIuMTAwMC4wNi8wMy8yMDI2Li4uVVNE</t>
  </si>
  <si>
    <t>LkgBAAAA3rYBAAIAAAAKOTc4LjEwMTQ3MgEIAAAABQAAAAExAQAAAAstMTkwNDg2MDc0MAMAAAADMTYwAgAAAAUyMTY3MwQAAAABMAcAAAAIMy82LzIwMjYIAAAACjEyLzMxLzIwMjUJAAAAATA+MJQYnnzeCHdw4D6ifN4INUNJUS5OWVNFOklCTS5JUV9ORVRfUkVOVEFMX0VYUC45OTguMDYvMDMvMjAyNi4uLlVTRC5IAQAAAN62AQADAAAAAAA+MJQYnnzeCHdw4D6ifN4IL0NJUS5OWVNFOklCTS5JUV9ESUxVVF9OSS45OTguMDYvMDMvMjAyNi4uLlVTRC5IAQAAAN62AQACAAAACzc1MTQuOTAxNjk4AQgAAAAFAAAAATEBAAAACy0xOTA0ODYwNzQ0AwAAAAMxNjACAAAABDM1MjIEAAAAATAHAAAACDMvNi8yMDI2CAAAAAoxMi8zMS8yMDIzCQAAAAEwPjCUGJ583gh3cOA+onzeCDdDSVEuTllTRTpJQk0uSVFfSU5URVJFU1RfSU5DT01FLjEwMDAuMDYvMDMvMjAyNi4uLlVTRC5IAQAAAN62AQACAAAAAzY0NQEIAAAABQAAAAExAQAAAAstMTkwNDg2MDc0MAMAAAADMTYwAgAAAAMyMTAEAAAAATAHAAAACDMvNi8yMDI2CAAAAAoxMi8zMS8yMDI1CQAAAAEwPjCUGJ583gjQr+A+onzeCD5DSVEuTllTRTpJQk0uSVFfRUJJVERBUl9FUV9JTkNfRVhDTF9TQkMuOTk4LjA2LzAzLzIwMjYuLi5VU0QuSAEAAADetgEAAgAAAAUxNDY4MwEIAAAABQAAAAExAQAAAAstMTkwNDg2MDc0NAMAAAADMTYwAgAAAAUyNDEzMwQA</t>
  </si>
  <si>
    <t>AAABMAcAAAAIMy82LzIwMjYIAAAACjEyLzMxLzIwMjMJAAAAATA+MJQYnnzeCNCv4D6ifN4IP0NJUS5OWVNFOklCTS5JUV9MRUFTRV9BREpVU1RNRU5UX0VCSVREQS4xMDAwLjA2LzAzLzIwMjYuLi5VU0QuSAEAAADetgEAAgAAAAQxMzA4AD4wlBiefN4Id3DgPqJ83ggzQ0lRLk5ZU0U6SUJNLklRX0xFVkVSRURfRkNGLjEwMDAuMDYvMDMvMjAyNi4uLlVTRC5IAQAAAN62AQACAAAACTEzMTU2LjYyNQEIAAAABQAAAAExAQAAAAstMTkwNDg2MDc0MAMAAAADMTYwAgAAAAQ0NDIyBAAAAAEwBwAAAAgzLzYvMjAyNggAAAAKMTIvMzEvMjAyNQkAAAABMHJXlBiefN4I0K/gPqJ83gg6Q0lRLk5ZU0U6SUJNLklRX05PTkNBU0hfUEVOU0lPTl9FWFAuOTk4LjA2LzAzLzIwMjYuLi5VU0QuSAEAAADetgEAAgAAAAQtMTQ3AQgAAAAFAAAAATEBAAAACy0xOTA0ODYwNzQ0AwAAAAMxNjACAAAABTIxNjc4BAAAAAEwBwAAAAgzLzYvMjAyNggAAAAKMTIvMzEvMjAyMwkAAAABMD4wlBiefN4Id3DgPqJ83gg6Q0lRLk5ZU0U6SUJNLklRX0NVUlJfRk9SRUlHTl9UQVhFUy4xMDAwLjA2LzAzLzIwMjYuLi5VU0QuSAEAAADetgEAAgAAAAQyMzAzAQgAAAAFAAAAATEBAAAACy0xOTA0ODYwNzQwAwAAAAMxNjACAAAABDMwMzAEAAAAATAHAAAACDMvNi8yMDI2CAAAAAoxMi8zMS8yMDI1CQAAAAEwPjCUGJ583gh3cOA+onzeCC1D</t>
  </si>
  <si>
    <t>SVEuTllTRTpJQk0uSVFfRUJJVERBLjk5OC4wNi8wMy8yMDI2Li4uVVNELkgBAAAA3rYBAAIAAAAFMTIyNTcBCAAAAAUAAAABMQEAAAALLTE5MDQ4NjA3NDQDAAAAAzE2MAIAAAAENDA1MQQAAAABMAcAAAAIMy82LzIwMjYIAAAACjEyLzMxLzIwMjMJAAAAATA+MJQYnnzeCHdw4D6ifN4IQENJUS5OWVNFOklCTS5JUV9ESVNUUklCVVRBQkxFX0NBU0hfU0hBUkUuMTAwMC4wNi8wMy8yMDI2Li4uVVNELkgBAAAA3rYBAAMAAAAAAD4wlBiefN4Id3DgPqJ83ggzQ0lRLk5ZU0U6SUJNLklRX0RPX0lOVkVTVF9DRi45OTguMDYvMDMvMjAyNi4uLlVTRC5IAQAAAN62AQADAAAAAAByV5QYnnzeCHdw4D6ifN4IOENJUS5OWVNFOklCTS5JUV9UT1RBTF9ERUJUX0lTU1VFRC45OTguMDYvMDMvMjAyNi4uLlVTRC5IAQAAAN62AQACAAAABDk1ODYBCAAAAAUAAAABMQEAAAALLTE5MDQ4NjA3NDQDAAAAAzE2MAIAAAAEMjE2MQQAAAABMAcAAAAIMy82LzIwMjYIAAAACjEyLzMxLzIwMjMJAAAAATA+MJQYnnzeCHdw4D6ifN4IPkNJUS5OWVNFOklCTS5JUV9PVEhFUl9JTlZFU1RfQUNUX1NVUFBMLjEwMDAuMDYvMDMvMjAyNi4uLlVTRC5IAQAAAN62AQACAAAAATEBCAAAAAUAAAABMQEAAAALLTE5MDQ4NjA3NDADAAAAAzE2MAIAAAAEMjA1MQQAAAABMAcAAAAIMy82LzIwMjYIAAAACjEyLzMxLzIwMjUJAAAAATA+MJQYnnze</t>
  </si>
  <si>
    <t>CHdw4D6ifN4ITkNJUS5OWVNFOklCTS5JUV9DVVJSRU5UX1BPUlRJT05fT1BFUl9MRUFTRV9MSUFCSUxJVElFUy4xMDAwLjA2LzAzLzIwMjYuLi5VU0QuSAEAAADetgEAAgAAAAM4MDABCAAAAAUAAAABMQEAAAALLTE5MDQ4NjA3NDADAAAAAzE2MAIAAAAFNDgzODUEAAAAATAHAAAACDMvNi8yMDI2CAAAAAoxMi8zMS8yMDI1CQAAAAEwcleUGJ583gh3cOA+onzeCDxDSVEuTllTRTpJQk0uSVFfR1BQRV9FWENMX09QRVJfTEVBU0VTLjk5OC4wNi8wMy8yMDI2Li4uVVNELkgBAAAA3rYBAAIAAAAFMTgxMjIBCAAAAAUAAAABMQEAAAALLTE5MDQ4NjA3NDQDAAAAAzE2MAIAAAAFNDg5NzQEAAAAATAHAAAACDMvNi8yMDI2CAAAAAoxMi8zMS8yMDIzCQAAAAEwcleUGJ583gh3cOA+onzeCD5DSVEuTllTRTpJQk0uSVFfUlVBX0NBUElUQUxfTEVBU0VfR1JPU1MuOTk4LjA2LzAzLzIwMjYuLi5VU0QuSAEAAADetgEAAwAAAAAAcleUGJ583gh3cOA+onzeCDNDSVEuTllTRTpJQk0uSVFfUFJFRl9SRURFRU0uMTAwMC4wNi8wMy8yMDI2Li4uVVNELkgBAAAA3rYBAAMAAAAAAHJXlBiefN4Id3DgPqJ83gg/Q0lRLk5ZU0U6SUJNLklRX09USEVSX05PTl9PUEVSX0VYUF9TVVBQTC45OTguMDYvMDMvMjAyNi4uLlVTRC5IAQAAAN62AQACAAAAAzIzNgEIAAAABQAAAAExAQAAAAstMTkwNDg2MDc0NAMAAAADMTYwAgAAAAI4</t>
  </si>
  <si>
    <t>NQQAAAABMAcAAAAIMy82LzIwMjYIAAAACjEyLzMxLzIwMjMJAAAAATB99ZMYnnzeCHdw4D6ifN4IMkNJUS5OWVNFOklCTS5JUV9UT1RBTF9ERUJULjEwMDAuMDYvMDMvMjAyNi4uLlVTRC5IAQAAAN62AQACAAAABTY0NjA3AQgAAAAFAAAAATEBAAAACy0xOTA0ODYwNzQwAwAAAAMxNjACAAAABDQxNzMEAAAAATAHAAAACDMvNi8yMDI2CAAAAAoxMi8zMS8yMDI1CQAAAAEwmX6UGJ583ghlSeA+onzeCDpDSVEuTllTRTpJQk0uSVFfSU5DX1RBWF9QQVlfQ1VSUkVOVC45OTguMDYvMDMvMjAyNi4uLlVTRC5IAQAAAN62AQACAAAABDIyNzABCAAAAAUAAAABMQEAAAALLTE5MDQ4NjA3NDQDAAAAAzE2MAIAAAAEMTA5NAQAAAABMAcAAAAIMy82LzIwMjYIAAAACjEyLzMxLzIwMjMJAAAAATByV5QYnnzeCHdw4D6ifN4IMUNJUS5OWVNFOklCTS5JUV9MVF9JTlZFU1QuMTAwMC4wNi8wMy8yMDI2Li4uVVNELkgBAAAA3rYBAAIAAAAEMTc1MQEIAAAABQAAAAExAQAAAAstMTkwNDg2MDc0MAMAAAADMTYwAgAAAAQxMDU0BAAAAAEwBwAAAAgzLzYvMjAyNggAAAAKMTIvMzEvMjAyNQkAAAABMHJXlBiefN4IZUngPqJ83ggsQ0lRLk5ZU0U6SUJNLklRX0dQUEUuMTAwMC4wNi8wMy8yMDI2Li4uVVNELkgBAAAA3rYBAAIAAAAFMjEwMDMBCAAAAAUAAAABMQEAAAALLTE5MDQ4NjA3NDADAAAAAzE2MAIAAAAEMTE2OQQAAAAB</t>
  </si>
  <si>
    <t>MAcAAAAIMy82LzIwMjYIAAAACjEyLzMxLzIwMjUJAAAAATByV5QYnnzeCHdw4D6ifN4IM0NJUS5OWVNFOklCTS5JUV9QUkVQQUlEX0VYUC4xMDAwLjA2LzAzLzIwMjYuLi5VU0QuSAEAAADetgEAAgAAAAQxODE2AQgAAAAFAAAAATEBAAAACy0xOTA0ODYwNzQwAwAAAAMxNjACAAAABDEyMTIEAAAAATAHAAAACDMvNi8yMDI2CAAAAAoxMi8zMS8yMDI1CQAAAAEwcleUGJ583gh3cOA+onzeCDVDSVEuTllTRTpJQk0uSVFfU1RfREVCVF9JU1NVRUQuOTk4LjA2LzAzLzIwMjYuLi5VU0QuSAEAAADetgEAAwAAAAAAPjCUGJ583gh3cOA+onzeCDtDSVEuTllTRTpJQk0uSVFfU0FMRV9SRUFMX0VTVEFURV9DRi4xMDAwLjA2LzAzLzIwMjYuLi5VU0QuSAEAAADetgEAAwAAAAAAPjCUGJ583gh3cOA+onzeCCxDSVEuTllTRTpJQk0uSVFfRE9fQ0YuOTk4LjA2LzAzLzIwMjYuLi5VU0QuSAEAAADetgEAAwAAAAAAPjCUGJ583ghlSeA+onzeCDtDSVEuTllTRTpJQk0uSVFfVEFYX0JFTkVGSVRfT1BUSU9OUy4xMDAwLjA2LzAzLzIwMjYuLi5VU0QuSAEAAADetgEAAwAAAAAAPjCUGJ583gh3cOA+onzeCDJDSVEuTllTRTpJQk0uSVFfT1RIRVJfQU1PUlQuOTk4LjA2LzAzLzIwMjYuLi5VU0QuSAEAAADetgEAAgAAAAM2NjABCAAAAAUAAAABMQEAAAALLTE5MDQ4NjA3NDQDAAAAAzE2MAIAAAAEMjAxNAQAAAABMAcAAAAI</t>
  </si>
  <si>
    <t>My82LzIwMjYIAAAACjEyLzMxLzIwMjMJAAAAATA+MJQYnnzeCGVJ4D6ifN4IMkNJUS5OWVNFOklCTS5JUV9PSUxfSU1QQUlSLjEwMDAuMDYvMDMvMjAyNi4uLlVTRC5IAQAAAN62AQADAAAAAAA+MJQYnnzeCGVJ4D6ifN4IQENJUS5OWVNFOklCTS5JUV9TVE9DS19PUFRJT05TX0NPTVBfUFJFVEFYLjk5OC4wNi8wMy8yMDI2Li4uVVNELkgBAAAA3rYBAAMAAAAAAD4wlBiefN4IZUngPqJ83gg4Q0lRLk5ZU0U6SUJNLklRX1NUT0NLX0JBU0VEX0NPR1MuMTAwMC4wNi8wMy8yMDI2Li4uVVNELkgBAAAA3rYBAAIAAAADMjY5AQgAAAAFAAAAATEBAAAACy0xOTA0ODYwNzQwAwAAAAMxNjACAAAABTIyNjc0BAAAAAEwBwAAAAgzLzYvMjAyNggAAAAKMTIvMzEvMjAyNQkAAAABMD4wlBiefN4IZUngPqJ83gg9Q0lRLk5ZU0U6SUJNLklRX0FTU0VUX1dSSVRFRE9XTl9TVVBQTEUuOTk4LjA2LzAzLzIwMjYuLi5VU0QuSAEAAADetgEAAwAAAAAAPjCUGJ583ghlSeA+onzeCDZDSVEuTllTRTpJQk0uSVFfTUlOSU1VTV9SRU5UQUwuMTAwMC4wNi8wMy8yMDI2Li4uVVNELkgBAAAA3rYBAAMAAAAAAD4wlBiefN4IWyLgPqJ83gg+Q0lRLk5ZU0U6SUJNLklRX0RFUklWQVRJVkVfTElBQl9DVVJSRU5ULjk5OC4wNi8wMy8yMDI2Li4uVVNELkgBAAAA3rYBAAIAAAADMjk0AQgAAAAFAAAAATEBAAAACy0xOTA0ODYwNzQ0AwAA</t>
  </si>
  <si>
    <t>AAMxNjACAAAABTQwNDE3BAAAAAEwBwAAAAgzLzYvMjAyNggAAAAKMTIvMzEvMjAyMwkAAAABMJl+lBiefN4IZUngPqJ83gg7Q0lRLk5ZU0U6SUJNLklRX01JTk9SSVRZX0lOVF9SRURFRU0uMTAwMC4wNi8wMy8yMDI2Li4uVVNELkgBAAAA3rYBAAMAAAAAAJl+lBiefN4IWyLgPqJ83gg1Q0lRLk5ZU0U6SUJNLklRX1VORUFSTl9SRVZfTFQuMTAwMC4wNi8wMy8yMDI2Li4uVVNELkgBAAAA3rYBAAIAAAAENDI3MQEIAAAABQAAAAExAQAAAAstMTkwNDg2MDc0MAMAAAADMTYwAgAAAAQxMjU2BAAAAAEwBwAAAAgzLzYvMjAyNggAAAAKMTIvMzEvMjAyNQkAAAABMHJXlBiefN4IZUngPqJ83ggpQ0lRLk5ZU0U6SUJNLklRX0FSLjk5OC4wNi8wMy8yMDI2Li4uVVNELkgBAAAA3rYBAAIAAAAENzcxOQEIAAAABQAAAAExAQAAAAstMTkwNDg2MDc0NAMAAAADMTYwAgAAAAQxMDIxBAAAAAEwBwAAAAgzLzYvMjAyNggAAAAKMTIvMzEvMjAyMwkAAAABMHJXlBiefN4IZUngPqJ83gg7Q0lRLk5ZU0U6SUJNLklRX0dBSU5fQkFSR0FJTl9BQ1FfQ0YuMTAwMC4wNi8wMy8yMDI2Li4uVVNELkgBAAAA3rYBAAMAAAAAAHJXlBiefN4IZUngPqJ83ghAQ0lRLk5ZU0U6SUJNLklRX09QRVJBVElOR19MRUFTRV9QQVlNRU5UUy4xMDAwLjA2LzAzLzIwMjYuLi5VU0QuSAEAAADetgEAAwAAAAAAcleUGJ583ghlSeA+onzeCDJDSVEu</t>
  </si>
  <si>
    <t>TllTRTpJQk0uSVFfTkVUX0NIQU5HRS4xMDAwLjA2LzAzLzIwMjYuLi5VU0QuSAEAAADetgEAAgAAAAQtNTIwAQgAAAAFAAAAATEBAAAACy0xOTA0ODYwNzQwAwAAAAMxNjACAAAABDIwOTMEAAAAATAHAAAACDMvNi8yMDI2CAAAAAoxMi8zMS8yMDI1CQAAAAEwcleUGJ583ghbIuA+onzeCDlDSVEuTllTRTpJQk0uSVFfSU5WRVNUX1NFQ1VSSVRZX0NGLjk5OC4wNi8wMy8yMDI2Li4uVVNELkgBAAAA3rYBAAIAAAAELTQ5NgEIAAAABQAAAAExAQAAAAstMTkwNDg2MDc0NAMAAAADMTYwAgAAAAQyMDI3BAAAAAEwBwAAAAgzLzYvMjAyNggAAAAKMTIvMzEvMjAyMwkAAAABMD4wlBiefN4IZUngPqJ83ggtQ0lRLk5ZU0U6SUJNLklRX0NBUEVYLjEwMDAuMDYvMDMvMjAyNi4uLlVTRC5IAQAAAN62AQACAAAABS0xMDkxAQgAAAAFAAAAATEBAAAACy0xOTA0ODYwNzQwAwAAAAMxNjACAAAABDIwMjEEAAAAATAHAAAACDMvNi8yMDI2CAAAAAoxMi8zMS8yMDI1CQAAAAEwPjCUGJ583ghbIuA+onzeCDdDSVEuTllTRTpJQk0uSVFfU1RPQ0tfQkFTRURfQ09NUC45OTguMDYvMDMvMjAyNi4uLlVTRC5IAQAAAN62AQACAAAAAzg0MwA+MJQYnnzeCFsi4D6ifN4IQUNJUS5OWVNFOklCTS5JUV9TVE9DS19CQVNFRF9FWFBMT1JFX0RSSUxMLjEwMDAuMDYvMDMvMjAyNi4uLlVTRC5IAQAAAN62AQADAAAAAAA+MJQYnnzeCFsi</t>
  </si>
  <si>
    <t>4D6ifN4IOkNJUS5OWVNFOklCTS5JUV9MRUdBTF9TRVRUTEVfU1VQUExFLjk5OC4wNi8wMy8yMDI2Li4uVVNELkgBAAAA3rYBAAMAAAAAAD4wlBiefN4IWyLgPqJ83gg0Q0lRLk5ZU0U6SUJNLklRX01BSU5UX1JFUEFJUi4xMDAwLjA2LzAzLzIwMjYuLi5VU0QuSAEAAADetgEAAwAAAAAAPjCUGJ583ghbIuA+onzeCDBDSVEuTllTRTpJQk0uSVFfUkRfRVhQX0ZOLjk5OC4wNi8wMy8yMDI2Li4uVVNELkgBAAAA3rYBAAIAAAAENjc3NQEIAAAABQAAAAExAQAAAAstMTkwNDg2MDc0NAMAAAADMTYwAgAAAAQzMTY4BAAAAAEwBwAAAAgzLzYvMjAyNggAAAAKMTIvMzEvMjAyMwkAAAABMD4wlBiefN4ISvvfPqJ83ghHQ0lRLk5ZU0U6SUJNLklRX0RJU1RSSUJVVEFCTEVfQ0FTSF9TVEFOREFSRElaRUQuMTAwMC4wNi8wMy8yMDI2Li4uVVNELkgBAAAA3rYBAAMAAAAAAD4wlBiefN4IWyLgPqJ83ggxQ0lRLk5ZU0U6SUJNLklRX0NBU0hfU0hBUkUuOTk4LjA2LzAzLzIwMjYuLi5VU0QuSAEAAADetgEAAgAAAAkxNC4yODE3NTQBCAAAAAUAAAABMQEAAAALLTE5MDQ4NjA3NDQDAAAAAzE2MAIAAAAENDM4MQQAAAABMAcAAAAIMy82LzIwMjYIAAAACjEyLzMxLzIwMjMJAAAAATCZfpQYnnzeCEr73z6ifN4IU0NJUS5OWVNFOklCTS5JUV9GSU5BTkNJTkdfT0JMSUdfTk9OX0NVUlJFTlRfRVhDTF9PUEVSX0xFQVNFUy45</t>
  </si>
  <si>
    <t>OTguMDYvMDMvMjAyNi4uLlVTRC5IAQAAAN62AQACAAAABTUwMTIxAQgAAAAFAAAAATEBAAAACy0xOTA0ODYwNzQ0AwAAAAMxNjACAAAABTQ4OTgxBAAAAAEwBwAAAAgzLzYvMjAyNggAAAAKMTIvMzEvMjAyMwkAAAABMHJXlBiefN4ISvvfPqJ83gg8Q0lRLk5ZU0U6SUJNLklRX1RPVEFMX0ZJTkFOQ0VfTEVBU0VTLjEwMDAuMDYvMDMvMjAyNi4uLlVTRC5IAQAAAN62AQACAAAABDExNTMBCAAAAAUAAAABMQEAAAALLTE5MDQ4NjA3NDADAAAAAzE2MAIAAAAFNDkwMzEEAAAAATAHAAAACDMvNi8yMDI2CAAAAAoxMi8zMS8yMDI1CQAAAAEwcleUGJ583ghbIuA+onzeCC5DSVEuTllTRTpJQk0uSVFfUlVBX05FVC45OTguMDYvMDMvMjAyNi4uLlVTRC5IAQAAAN62AQADAAAAAAByV5QYnnzeCFsi4D6ifN4IMENJUS5OWVNFOklCTS5JUV9MVF9JTlZFU1QuOTk4LjA2LzAzLzIwMjYuLi5VU0QuSAEAAADetgEAAgAAAAQxNTg5AQgAAAAFAAAAATEBAAAACy0xOTA0ODYwNzQ0AwAAAAMxNjACAAAABDEwNTQEAAAAATAHAAAACDMvNi8yMDI2CAAAAAoxMi8zMS8yMDIzCQAAAAEwcleUGJ583ghbIuA+onzeCCtDSVEuTllTRTpJQk0uSVFfR1BQRS45OTguMDYvMDMvMjAyNi4uLlVTRC5IAQAAAN62AQACAAAABTIxMzQyAQgAAAAFAAAAATEBAAAACy0xOTA0ODYwNzQ0AwAAAAMxNjACAAAABDExNjkEAAAAATAHAAAACDMv</t>
  </si>
  <si>
    <t>Ni8yMDI2CAAAAAoxMi8zMS8yMDIzCQAAAAEwcleUGJ583ghK+98+onzeCDJDSVEuTllTRTpJQk0uSVFfUFJFUEFJRF9FWFAuOTk4LjA2LzAzLzIwMjYuLi5VU0QuSAEAAADetgEAAgAAAAQxODMwAQgAAAAFAAAAATEBAAAACy0xOTA0ODYwNzQ0AwAAAAMxNjACAAAABDEyMTIEAAAAATAHAAAACDMvNi8yMDI2CAAAAAoxMi8zMS8yMDIzCQAAAAEwcleUGJ583ghbIuA+onzeCDBDSVEuTllTRTpJQk0uSVFfQ0ZfU0hBUkUuMTAwMC4wNi8wMy8yMDI2Li4uVVNELkgBAAAA3rYBAAIAAAAJMTIuMjg2ODk3AQgAAAAFAAAAATEBAAAACy0xOTA0ODYwNzQwAwAAAAMxNjACAAAABTQzOTIzBAAAAAEwBwAAAAgzLzYvMjAyNggAAAAKMTIvMzEvMjAyNQkAAAABMHJXlBiefN4ISvvfPqJ83ggyQ0lRLk5ZU0U6SUJNLklRX0RFUFJFX1NVUFAuMTAwMC4wNi8wMy8yMDI2Li4uVVNELkgBAAAA3rYBAAMAAAAAAHJXlBiefN4ISvvfPqJ83gg6Q0lRLk5ZU0U6SUJNLklRX0RBX1NVUFBMX1BBUlRJQUxfQ0YuOTk4LjA2LzAzLzIwMjYuLi5VU0QuSAEAAADetgEAAwAAAAAAcleUGJ583ghK+98+onzeCDpDSVEuTllTRTpJQk0uSVFfU0FMRV9SRUFMX0VTVEFURV9DRi45OTguMDYvMDMvMjAyNi4uLlVTRC5IAQAAAN62AQADAAAAAAA+MJQYnnzeCEr73z6ifN4INkNJUS5OWVNFOklCTS5JUV9DQVNIX0FDUVVJUkVfQ0YuOTk4LjA2</t>
  </si>
  <si>
    <t>LzAzLzIwMjYuLi5VU0QuSAEAAADetgEAAgAAAAUtNTA4MgEIAAAABQAAAAExAQAAAAstMTkwNDg2MDc0NAMAAAADMTYwAgAAAAQyMDU3BAAAAAEwBwAAAAgzLzYvMjAyNggAAAAKMTIvMzEvMjAyMwkAAAABMD4wlBiefN4ISvvfPqJ83ghEQ0lRLk5ZU0U6SUJNLklRX0NIQU5HRV9PVEhFUl9ORVRfT1BFUl9BU1NFVFMuMTAwMC4wNi8wMy8yMDI2Li4uVVNELkgBAAAA3rYBAAIAAAADNDQ1AQgAAAAFAAAAATEBAAAACy0xOTA0ODYwNzQwAwAAAAMxNjACAAAABDIwNDUEAAAAATAHAAAACDMvNi8yMDI2CAAAAAoxMi8zMS8yMDI1CQAAAAEwPjCUGJ583gj0098+onzeCDBDSVEuTllTRTpJQk0uSVFfSU5UQU5fTkVULjk5OC4wNi8wMy8yMDI2Li4uVVNELkgBAAAA3rYBAAIAAAAFMTEwMzYBCAAAAAUAAAABMQEAAAALLTE5MDQ4NjA3NDQDAAAAAzE2MAIAAAAFNDg5NjIEAAAAATAHAAAACDMvNi8yMDI2CAAAAAoxMi8zMS8yMDIzCQAAAAEwmX6UGJ583ghK+98+onzeCDRDSVEuTllTRTpJQk0uSVFfVU5FQVJOX1JFVl9MVC45OTguMDYvMDMvMjAyNi4uLlVTRC5IAQAAAN62AQACAAAABDM1MzMBCAAAAAUAAAABMQEAAAALLTE5MDQ4NjA3NDQDAAAAAzE2MAIAAAAEMTI1NgQAAAABMAcAAAAIMy82LzIwMjYIAAAACjEyLzMxLzIwMjMJAAAAATByV5QYnnzeCPTT3z6ifN4IL0NJUS5OWVNFOklCTS5JUV9TVF9ERUJU</t>
  </si>
  <si>
    <t>LjEwMDAuMDYvMDMvMjAyNi4uLlVTRC5IAQAAAN62AQADAAAAAAByV5QYnnzeCEr73z6ifN4IN0NJUS5OWVNFOklCTS5JUV9SRVNUUklDVEVEX0NBU0guMTAwMC4wNi8wMy8yMDI2Li4uVVNELkgBAAAA3rYBAAIAAAACNTQBCAAAAAUAAAABMQEAAAALLTE5MDQ4NjA3NDADAAAAAzE2MAIAAAAEMTEwNAQAAAABMAcAAAAIMy82LzIwMjYIAAAACjEyLzMxLzIwMjUJAAAAATByV5QYnnzeCEr73z6ifN4IMENJUS5OWVNFOklCTS5JUV9TVF9JTlZFU1QuOTk4LjA2LzAzLzIwMjYuLi5VU0QuSAEAAADetgEAAgAAAAMzNzMBCAAAAAUAAAABMQEAAAALLTE5MDQ4NjA3NDQDAAAAAzE2MAIAAAAEMTA2OQQAAAABMAcAAAAIMy82LzIwMjYIAAAACjEyLzMxLzIwMjMJAAAAATByV5QYnnzeCEr73z6ifN4IOkNJUS5OWVNFOklCTS5JUV9HQUlOX0JBUkdBSU5fQUNRX0NGLjk5OC4wNi8wMy8yMDI2Li4uVVNELkgBAAAA3rYBAAMAAAAAAHJXlBiefN4ISvvfPqJ83gg/Q0lRLk5ZU0U6SUJNLklRX09QRVJBVElOR19MRUFTRV9QQVlNRU5UUy45OTguMDYvMDMvMjAyNi4uLlVTRC5IAQAAAN62AQADAAAAAAByV5QYnnzeCPTT3z6ifN4IOENJUS5OWVNFOklCTS5JUV9DQVNIX1RBWEVTX0ZJTkFOLjEwMDAuMDYvMDMvMjAyNi4uLlVTRC5IAQAAAN62AQADAAAAAAByV5QYnnzeCEr73z6ifN4INENJUS5OWVNFOklCTS5JUV9DQVNI</t>
  </si>
  <si>
    <t>X0lOVEVSRVNULjk5OC4wNi8wMy8yMDI2Li4uVVNELkgBAAAA3rYBAAIAAAAEMTY2OAEIAAAABQAAAAExAQAAAAstMTkwNDg2MDc0NAMAAAADMTYwAgAAAAQzMDI4BAAAAAEwBwAAAAgzLzYvMjAyNggAAAAKMTIvMzEvMjAyMwkAAAABMHJXlBiefN4I9NPfPqJ83ggxQ0lRLk5ZU0U6SUJNLklRX05FVF9DSEFOR0UuOTk4LjA2LzAzLzIwMjYuLi5VU0QuSAEAAADetgEAAgAAAAQ1MTAxAQgAAAAFAAAAATEBAAAACy0xOTA0ODYwNzQ0AwAAAAMxNjACAAAABDIwOTMEAAAAATAHAAAACDMvNi8yMDI2CAAAAAoxMi8zMS8yMDIzCQAAAAEwcleUGJ583gj0098+onzeCCpDSVEuTllTRTpJQk0uSVFfRlguMTAwMC4wNi8wMy8yMDI2Li4uVVNELkgBAAAA3rYBAAIAAAADNDE4AQgAAAAFAAAAATEBAAAACy0xOTA0ODYwNzQwAwAAAAMxNjACAAAABDIxNDQEAAAAATAHAAAACDMvNi8yMDI2CAAAAAoxMi8zMS8yMDI1CQAAAAEwcleUGJ583gj0098+onzeCCxDSVEuTllTRTpJQk0uSVFfQ0FQRVguOTk4LjA2LzAzLzIwMjYuLi5VU0QuSAEAAADetgEAAgAAAAUtMTI0NQEIAAAABQAAAAExAQAAAAstMTkwNDg2MDc0NAMAAAADMTYwAgAAAAQyMDIxBAAAAAEwBwAAAAgzLzYvMjAyNggAAAAKMTIvMzEvMjAyMwkAAAABMD4wlBiefN4I9NPfPqJ83gg/Q0lRLk5ZU0U6SUJNLklRX1NUT0NLX0JBU0VEX0NPTVBfUFJFVEFYLjEw</t>
  </si>
  <si>
    <t>MDAuMDYvMDMvMjAyNi4uLlVTRC5IAQAAAN62AQACAAAABDE3MTUAPjCUGJ583gj0098+onzeCEBDSVEuTllTRTpJQk0uSVFfU1RPQ0tfQkFTRURfRVhQTE9SRV9EUklMTC45OTguMDYvMDMvMjAyNi4uLlVTRC5IAQAAAN62AQADAAAAAAA+MJQYnnzeCPOY3z6ifN4IP0NJUS5OWVNFOklCTS5JUV9HQUlOX0JBUkdBSU5fQUNRX1NVUFBMRS4xMDAwLjA2LzAzLzIwMjYuLi5VU0QuSAEAAADetgEAAwAAAAAAPjCUGJ583gj0098+onzeCEJDSVEuTllTRTpJQk0uSVFfUEVOU0lPTl9PQkxJR0FUSU9OX0NVUlRBSUwuMTAwMC4wNi8wMy8yMDI2Li4uVVNELkgBAAAA3rYBAAMAAAAAAJl+lBiefN4I85jfPqJ83gg6Q0lRLk5ZU0U6SUJNLklRX1RPVEFMX0NPTU1PTl9FUVVJVFkuOTk4LjA2LzAzLzIwMjYuLi5VU0QuSAEAAADetgEAAgAAAAUyMjUzMwEIAAAABQAAAAExAQAAAAstMTkwNDg2MDc0NAMAAAADMTYwAgAAAAQxMDA2BAAAAAEwBwAAAAgzLzYvMjAyNggAAAAKMTIvMzEvMjAyMwkAAAABMHJXlBiefN4I85jfPqJ83gg2Q0lRLk5ZU0U6SUJNLklRX1NUX05PVEVfUkVDRUlWLjEwMDAuMDYvMDMvMjAyNi4uLlVTRC5IAQAAAN62AQADAAAAAAByV5QYnnzeCPTT3z6ifN4IL0NJUS5OWVNFOklCTS5JUV9DRl9TSEFSRS45OTguMDYvMDMvMjAyNi4uLlVTRC5IAQAAAN62AQACAAAACTEzLjMwMjA4OAEIAAAABQAA</t>
  </si>
  <si>
    <t>AAExAQAAAAstMTkwNDg2MDc0NAMAAAADMTYwAgAAAAU0MzkyMwQAAAABMAcAAAAIMy82LzIwMjYIAAAACjEyLzMxLzIwMjMJAAAAATByV5QYnnzeCPTT3z6ifN4IPkNJUS5OWVNFOklCTS5JUV9DQVNIX0lOVEVSRVNUX1JFQ0VJVkVELjEwMDAuMDYvMDMvMjAyNi4uLlVTRC5IAQAAAN62AQADAAAAAAByV5QYnnzeCPTT3z6ifN4IL0NJUS5OWVNFOklCTS5JUV9ERVBfUlVBLjEwMDAuMDYvMDMvMjAyNi4uLlVTRC5IAQAAAN62AQACAAAAAzkwMAEIAAAABQAAAAExAQAAAAstMTkwNDg2MDc0MAMAAAADMTYwAgAAAAU0ODM1NwQAAAABMAcAAAAIMy82LzIwMjYIAAAACjEyLzMxLzIwMjUJAAAAATByV5QYnnzeCPOY3z6ifN4IP0NJUS5OWVNFOklCTS5JUV9PVEhFUl9GSU5BTkNFX0FDVF9TVVBQTC4xMDAwLjA2LzAzLzIwMjYuLi5VU0QuSAEAAADetgEAAgAAAAQtMTM5AQgAAAAFAAAAATEBAAAACy0xOTA0ODYwNzQwAwAAAAMxNjACAAAABDIwNTAEAAAAATAHAAAACDMvNi8yMDI2CAAAAAoxMi8zMS8yMDI1CQAAAAEwcleUGJ583gj0098+onzeCDlDSVEuTllTRTpJQk0uSVFfVE9UQUxfRElWX1BBSURfQ0YuMTAwMC4wNi8wMy8yMDI2Li4uVVNELkgBAAAA3rYBAAIAAAAFLTYyNTUBCAAAAAUAAAABMQEAAAALLTE5MDQ4NjA3NDADAAAAAzE2MAIAAAAEMjAyMgQAAAABMAcAAAAIMy82LzIwMjYIAAAACjEyLzMx</t>
  </si>
  <si>
    <t>LzIwMjUJAAAAATByV5QYnnzeCPOY3z6ifN4IM0NJUS5OWVNFOklCTS5JUV9QUkVGX0RJVl9DRi4xMDAwLjA2LzAzLzIwMjYuLi5VU0QuSAEAAADetgEAAwAAAAAAcleUGJ583gjzmN8+onzeCENDSVEuTllTRTpJQk0uSVFfQ0hBTkdFX09USEVSX05FVF9PUEVSX0FTU0VUUy45OTguMDYvMDMvMjAyNi4uLlVTRC5IAQAAAN62AQACAAAABDEwMDQBCAAAAAUAAAABMQEAAAALLTE5MDQ4NjA3NDQDAAAAAzE2MAIAAAAEMjA0NQQAAAABMAcAAAAIMy82LzIwMjYIAAAACjEyLzMxLzIwMjMJAAAAATA+MJQYnnzeCPOY3z6ifN4INENJUS5OWVNFOklCTS5JUV9JTkNfRVFVSVRZX0NGLjk5OC4wNi8wMy8yMDI2Li4uVVNELkgBAAAA3rYBAAMAAAAAAD4wlBiefN4I85jfPqJ83gg7Q0lRLk5ZU0U6SUJNLklRX1JFU1RSX1NUT0NLX0NPTVBfVEFYLjk5OC4wNi8wMy8yMDI2Li4uVVNELkgBAAAA3rYBAAMAAAAAAD4wlBiefN4I85jfPqJ83gg5Q0lRLk5ZU0U6SUJNLklRX05FR0FUSVZFX0dXX0FNT1JULjEwMDAuMDYvMDMvMjAyNi4uLlVTRC5IAQAAAN62AQADAAAAAAA+MJQYnnzeCPOY3z6ifN4INENJUS5OWVNFOklCTS5JUV9NRVJHRVJfU1VQUExFLjk5OC4wNi8wMy8yMDI2Li4uVVNELkgBAAAA3rYBAAMAAAAAAD4wlBiefN4I85jfPqJ83gg9Q0lRLk5ZU0U6SUJNLklRX05FVF9SRU5UQUxfRVhQX1NVUFBMRS4xMDAw</t>
  </si>
  <si>
    <t>LjA2LzAzLzIwMjYuLi5VU0QuSAEAAADetgEAAgAAAAQxMzA4AQgAAAAFAAAAATEBAAAACy0xOTA0ODYwNzQwAwAAAAMxNjACAAAABTI0MjYzBAAAAAEwBwAAAAgzLzYvMjAyNggAAAAKMTIvMzEvMjAyNQkAAAABMD4wlBiefN4I85jfPqJ83ggxQ0lRLk5ZU0U6SUJNLklRX0NPTU1PTl9ESVYuOTk4LjA2LzAzLzIwMjYuLi5VU0QuSAEAAADetgEAAgAAAAQ2MDQwAD4wlBiefN4I85jfPqJ83gg8Q0lRLk5ZU0U6SUJNLklRX0NBUElUQUxJWkVEX0lOVEVSRVNULjEwMDAuMDYvMDMvMjAyNi4uLlVTRC5IAQAAAN62AQACAAAAATQBCAAAAAUAAAABMQEAAAALLTE5MDQ4NjA3NDADAAAAAzE2MAIAAAAEMzAzMgQAAAABMAcAAAAIMy82LzIwMjYIAAAACjEyLzMxLzIwMjUJAAAAATA+MJQYnnzeCPOY3z6ifN4IPkNJUS5OWVNFOklCTS5JUV9FWENJU0VfVEFYRVNfSU5DTF9TQUxFUy45OTguMDYvMDMvMjAyNi4uLlVTRC5IAQAAAN62AQADAAAAAAA+MJQYnnzeCPOY3z6ifN4IOENJUS5OWVNFOklCTS5JUV9FQklUREFSX0VYQ0xfU0JDLjEwMDAuMDYvMDMvMjAyNi4uLlVTRC5IAQAAAN62AQACAAAABTE5MTQxAQgAAAAFAAAAATEBAAAACy0xOTA0ODYwNzQwAwAAAAMxNjACAAAABTI0MTM3BAAAAAEwBwAAAAgzLzYvMjAyNggAAAAKMTIvMzEvMjAyNQkAAAABMD4wlBiefN4I85jfPqJ83ggyQ0lRLk5ZU0U6SUJNLklR</t>
  </si>
  <si>
    <t>X0VCSVRfRVFfSU5DLjk5OC4wNi8wMy8yMDI2Li4uVVNELkgBAAAA3rYBAAIAAAAEOTQyMQEIAAAABQAAAAExAQAAAAstMTkwNDg2MDc0NAMAAAADMTYwAgAAAAUyMTY3NQQAAAABMAcAAAAIMy82LzIwMjYIAAAACjEyLzMxLzIwMjMJAAAAATA+MJQYnnzeCOdx3z6ifN4IRkNJUS5OWVNFOklCTS5JUV9UT1RBTF9HRU5FUkFMX1BBUlRORVJfSU5URVJFU1QuMTAwMC4wNi8wMy8yMDI2Li4uVVNELkgBAAAA3rYBAAMAAAAAAJl+lBiefN4I85jfPqJ83ggvQ0lRLk5ZU0U6SUJNLklRX0dXX0lOVEFOLjk5OC4wNi8wMy8yMDI2Li4uVVNELkgBAAAA3rYBAAIAAAAFNzEyMTQBCAAAAAUAAAABMQEAAAALLTE5MDQ4NjA3NDQDAAAAAzE2MAIAAAAFMzUzODEEAAAAATAHAAAACDMvNi8yMDI2CAAAAAoxMi8zMS8yMDIzCQAAAAEwmX6UGJ583gjncd8+onzeCEVDSVEuTllTRTpJQk0uSVFfUlVBX09QRVJBVElOR19MRUFTRV9BQ0NVTV9ERVAuMTAwMC4wNi8wMy8yMDI2Li4uVVNELkgBAAAA3rYBAAMAAAAAAHJXlBiefN4I53HfPqJ83gg3Q0lRLk5ZU0U6SUJNLklRX09USEVSX0xUX0FTU0VUUy4xMDAwLjA2LzAzLzIwMjYuLi5VU0QuSAEAAADetgEAAgAAAAQ3OTA2AQgAAAAFAAAAATEBAAAACy0xOTA0ODYwNzQwAwAAAAMxNjACAAAABDEwNjAEAAAAATAHAAAACDMvNi8yMDI2CAAAAAoxMi8zMS8yMDI1CQAAAAEwcleU</t>
  </si>
  <si>
    <t>GJ583gjncd8+onzeCDZDSVEuTllTRTpJQk0uSVFfUkVTVFJJQ1RFRF9DQVNILjk5OC4wNi8wMy8yMDI2Li4uVVNELkgBAAAA3rYBAAIAAAACMjEBCAAAAAUAAAABMQEAAAALLTE5MDQ4NjA3NDQDAAAAAzE2MAIAAAAEMTEwNAQAAAABMAcAAAAIMy82LzIwMjYIAAAACjEyLzMxLzIwMjMJAAAAATByV5QYnnzeCOdx3z6ifN4IPENJUS5OWVNFOklCTS5JUV9DQVNIX0lOVEVSRVNUX0lOVkVTVC4xMDAwLjA2LzAzLzIwMjYuLi5VU0QuSAEAAADetgEAAwAAAAAAcleUGJ583gjncd8+onzeCClDSVEuTllTRTpJQk0uSVFfRlguOTk4LjA2LzAzLzIwMjYuLi5VU0QuSAEAAADetgEAAgAAAAE5AQgAAAAFAAAAATEBAAAACy0xOTA0ODYwNzQ0AwAAAAMxNjACAAAABDIxNDQEAAAAATAHAAAACDMvNi8yMDI2CAAAAAoxMi8zMS8yMDIzCQAAAAEwcleUGJ583gjncd8+onzeCDhDSVEuTllTRTpJQk0uSVFfVE9UQUxfRElWX1BBSURfQ0YuOTk4LjA2LzAzLzIwMjYuLi5VU0QuSAEAAADetgEAAgAAAAUtNjA0MAEIAAAABQAAAAExAQAAAAstMTkwNDg2MDc0NAMAAAADMTYwAgAAAAQyMDIyBAAAAAEwBwAAAAgzLzYvMjAyNggAAAAKMTIvMzEvMjAyMwkAAAABMHJXlBiefN4I85jfPqJ83ggwQ0lRLk5ZU0U6SUJNLklRX1BSRUZfUkVQLjEwMDAuMDYvMDMvMjAyNi4uLlVTRC5IAQAAAN62AQADAAAAAAByV5QYnnzeCOdx3z6i</t>
  </si>
  <si>
    <t>fN4IMkNJUS5OWVNFOklCTS5JUV9DT01NT05fUkVQLjEwMDAuMDYvMDMvMjAyNi4uLlVTRC5IAQAAAN62AQACAAAABS0xMDE4AQgAAAAFAAAAATEBAAAACy0xOTA0ODYwNzQwAwAAAAMxNjACAAAABDIxNjQEAAAAATAHAAAACDMvNi8yMDI2CAAAAAoxMi8zMS8yMDI1CQAAAAEwcleUGJ583gjncd8+onzeCDFDSVEuTllTRTpJQk0uSVFfQ0hBTkdFX0FQLjEwMDAuMDYvMDMvMjAyNi4uLlVTRC5IAQAAAN62AQACAAAAAzYyNAEIAAAABQAAAAExAQAAAAstMTkwNDg2MDc0MAMAAAADMTYwAgAAAAQyMDE3BAAAAAEwBwAAAAgzLzYvMjAyNggAAAAKMTIvMzEvMjAyNQkAAAABMD4wlBiefN4I53HfPqJ83ggwQ0lRLk5ZU0U6SUJNLklRX0xPQU5TX0NGLjEwMDAuMDYvMDMvMjAyNi4uLlVTRC5IAQAAAN62AQADAAAAAAA+MJQYnnzeCOdx3z6ifN4IPkNJUS5OWVNFOklCTS5JUV9TVE9DS19CQVNFRF9DT01QX1BSRVRBWC45OTguMDYvMDMvMjAyNi4uLlVTRC5IAQAAAN62AQACAAAABDExMzQAPjCUGJ583gjncd8+onzeCDRDSVEuTllTRTpJQk0uSVFfVE9UQUxfTEVBU0VTLjEwMDAuMDYvMDMvMjAyNi4uLlVTRC5IAQAAAN62AQACAAAABDQ1MDABCAAAAAUAAAABMQEAAAALLTE5MDQ4NjA3NDADAAAAAzE2MAIAAAAFNDg5NzkEAAAAATAHAAAACDMvNi8yMDI2CAAAAAoxMi8zMS8yMDI1CQAAAAEwcleUGJ583gjmSt8+</t>
  </si>
  <si>
    <t>onzeCCpDSVEuTllTRTpJQk0uSVFfVEJWLjk5OC4wNi8wMy8yMDI2Li4uVVNELkgBAAAA3rYBAAIAAAAGLTQ4NjgxAQgAAAAFAAAAATEBAAAACy0xOTA0ODYwNzQ0AwAAAAMxNjACAAAABDEzMTAEAAAAATAHAAAACDMvNi8yMDI2CAAAAAoxMi8zMS8yMDIzCQAAAAEwcleUGJ583gjncd8+onzeCDNDSVEuTllTRTpJQk0uSVFfVE9UQUxfTEVBU0VTLjk5OC4wNi8wMy8yMDI2Li4uVVNELkgBAAAA3rYBAAIAAAAEMzg4OAEIAAAABQAAAAExAQAAAAstMTkwNDg2MDc0NAMAAAADMTYwAgAAAAU0ODk3OQQAAAABMAcAAAAIMy82LzIwMjYIAAAACjEyLzMxLzIwMjMJAAAAATByV5QYnnzeCOZK3z6ifN4IK0NJUS5OWVNFOklCTS5JUV9OUFBFLjk5OC4wNi8wMy8yMDI2Li4uVVNELkgBAAAA3rYBAAIAAAAEODcyMQEIAAAABQAAAAExAQAAAAstMTkwNDg2MDc0NAMAAAADMTYwAgAAAAQxMDA0BAAAAAEwBwAAAAgzLzYvMjAyNggAAAAKMTIvMzEvMjAyMwkAAAABMHJXlBiefN4I5krfPqJ83ghFQ0lRLk5ZU0U6SUJNLklRX1RPVEFMX0RFQlRfUkVQQUlEX0VYQ0xfTEVBU0VTLjEwMDAuMDYvMDMvMjAyNi4uLlVTRC5IAQAAAN62AQACAAAABS01NTE4AQgAAAAFAAAAATEBAAAACy0xOTA0ODYwNzQwAwAAAAMxNjACAAAABTQ4OTg2BAAAAAEwBwAAAAgzLzYvMjAyNggAAAAKMTIvMzEvMjAyNQkAAAABMHJXlBiefN4I5krf</t>
  </si>
  <si>
    <t>PqJ83ggzQ0lRLk5ZU0U6SUJNLklRX0FNT1JUX0RJQ19DRi45OTguMDYvMDMvMjAyNi4uLlVTRC5IAQAAAN62AQADAAAAAAByV5QYnnzeCOZK3z6ifN4IOENJUS5OWVNFOklCTS5JUV9UT1RBTF9ERUJUX1JFUEFJRC45OTguMDYvMDMvMjAyNi4uLlVTRC5IAQAAAN62AQACAAAABS01MDg5AQgAAAAFAAAAATEBAAAACy0xOTA0ODYwNzQ0AwAAAAMxNjACAAAABDIxNjYEAAAAATAHAAAACDMvNi8yMDI2CAAAAAoxMi8zMS8yMDIzCQAAAAEwcleUGJ583gjncd8+onzeCDhDSVEuTllTRTpJQk0uSVFfU1RPQ0tfQkFTRURfQ09NUC4xMDAwLjA2LzAzLzIwMjYuLi5VU0QuSAEAAADetgEAAgAAAAM5NzUAPjCUGJ583gjmSt8+onzeCD1DSVEuTllTRTpJQk0uSVFfU1RPQ0tfT1BUSU9OU19DT01QX1RBWC45OTguMDYvMDMvMjAyNi4uLlVTRC5IAQAAAN62AQADAAAAAAA+MJQYnnzeCOdx3z6ifN4IOUNJUS5OWVNFOklCTS5JUV9TVE9DS19CQVNFRF9UT1RBTC4xMDAwLjA2LzAzLzIwMjYuLi5VU0QuSAEAAADetgEAAgAAAAQxNzE1AQgAAAAFAAAAATEBAAAACy0xOTA0ODYwNzQwAwAAAAMxNjACAAAABTI0MDM0BAAAAAEwBwAAAAgzLzYvMjAyNggAAAAKMTIvMzEvMjAyNQkAAAABMD4wlBiefN4I5krfPqJ83gg7Q0lRLk5ZU0U6SUJNLklRX09USEVSX1VOVVNVQUxfU1VQUExFLjk5OC4wNi8wMy8yMDI2Li4uVVNELkgB</t>
  </si>
  <si>
    <t>AAAA3rYBAAMAAAAAAD4wlBiefN4I5krfPqJ83ghAQ0lRLk5ZU0U6SUJNLklRX0lNUFVUX09QRVJfTEVBU0VfSU5UX0VYUC4xMDAwLjA2LzAzLzIwMjYuLi5VU0QuSAEAAADetgEAAgAAAAozMjkuODk4NTI4AQgAAAAFAAAAATEBAAAACy0xOTA0ODYwNzQwAwAAAAMxNjACAAAABTIxNjcyBAAAAAEwBwAAAAgzLzYvMjAyNggAAAAKMTIvMzEvMjAyNQkAAAABMD4wlBiefN4I5krfPqJ83ggxQ0lRLk5ZU0U6SUJNLklRX0RBX0VCSVREQS4xMDAwLjA2LzAzLzIwMjYuLi5VU0QuSAEAAADetgEAAgAAAAQzNTUwAQgAAAAFAAAAATEBAAAACy0xOTA0ODYwNzQwAwAAAAMxNjACAAAABDIyMDYEAAAAATAHAAAACDMvNi8yMDI2CAAAAAoxMi8zMS8yMDI1CQAAAAEwPjCUGJ583gjmSt8+onzeCDZDSVEuTllTRTpJQk0uSVFfUFJPVl9CQURfREVCVFMuMTAwMC4wNi8wMy8yMDI2Li4uVVNELkgBAAAA3rYBAAMAAAAAAH31kxiefN4I5krfPqJ83gg3Q0lRLk5ZU0U6SUJNLklRX0lOVkVTVF9MT0FOU19DRi4xMDAwLjA2LzAzLzIwMjYuLi5VU0QuSAEAAADetgEAAwAAAAAAPjCUGJ583giNI98+onzeCEFDSVEuTllTRTpJQk0uSVFfQ0hBTkdFX05FVF9XT1JLSU5HX0NBUElUQUwuOTk4LjA2LzAzLzIwMjYuLi5VU0QuSAEAAADetgEAAgAAAAUtMTkxOAEIAAAABQAAAAExAQAAAAstMTkwNDg2MDc0NAMAAAADMTYwAgAAAAQ0</t>
  </si>
  <si>
    <t>NDIxBAAAAAEwBwAAAAgzLzYvMjAyNggAAAAKMTIvMzEvMjAyMwkAAAABMHJXlBiefN4I5krfPqJ83gg4Q0lRLk5ZU0U6SUJNLklRX1NUT0NLX0JBU0VEX1RPVEFMLjk5OC4wNi8wMy8yMDI2Li4uVVNELkgBAAAA3rYBAAIAAAAEMTEzNAEIAAAABQAAAAExAQAAAAstMTkwNDg2MDc0NAMAAAADMTYwAgAAAAUyNDAzNAQAAAABMAcAAAAIMy82LzIwMjYIAAAACjEyLzMxLzIwMjMJAAAAATA+MJQYnnzeCI0j3z6ifN4IO0NJUS5OWVNFOklCTS5JUV9MRUdBTF9TRVRUTEVfU1VQUExFLjEwMDAuMDYvMDMvMjAyNi4uLlVTRC5IAQAAAN62AQADAAAAAAA+MJQYnnzeCI0j3z6ifN4IM0NJUS5OWVNFOklCTS5JUV9JUFJEX1NVUFBMRS4xMDAwLjA2LzAzLzIwMjYuLi5VU0QuSAEAAADetgEAAwAAAAAAPjCUGJ583giNI98+onzeCDxDSVEuTllTRTpJQk0uSVFfTkVUX1JFTlRBTF9FWFBfU1VQUExFLjk5OC4wNi8wMy8yMDI2Li4uVVNELkgBAAAA3rYBAAIAAAAEMTI5MgEIAAAABQAAAAExAQAAAAstMTkwNDg2MDc0NAMAAAADMTYwAgAAAAUyNDI2MwQAAAABMAcAAAAIMy82LzIwMjYIAAAACjEyLzMxLzIwMjMJAAAAATA+MJQYnnzeCI0j3z6ifN4IMkNJUS5OWVNFOklCTS5JUV9DVVJSX1RBWEVTLjEwMDAuMDYvMDMvMjAyNi4uLlVTRC5IAQAAAN62AQACAAAAAzcxNgEIAAAABQAAAAExAQAAAAstMTkwNDg2MDc0MAMA</t>
  </si>
  <si>
    <t>AAADMTYwAgAAAAUzNTM4MwQAAAABMAcAAAAIMy82LzIwMjYIAAAACjEyLzMxLzIwMjUJAAAAATA+MJQYnnzeCOZK3z6ifN4IMUNJUS5OWVNFOklCTS5JUV9FQVJOSU5HX0NPLjk5OC4wNi8wMy8yMDI2Li4uVVNELkgBAAAA3rYBAAIAAAAENzUxNAEIAAAABQAAAAExAQAAAAstMTkwNDg2MDc0NAMAAAADMTYwAgAAAAE3BAAAAAEwBwAAAAgzLzYvMjAyNggAAAAKMTIvMzEvMjAyMwkAAAABMH31kxiefN4IjSPfPqJ83gg3Q0lRLk5ZU0U6SUJNLklRX0FTU0VUX1dSSVRFRE9XTi4xMDAwLjA2LzAzLzIwMjYuLi5VU0QuSAEAAADetgEAAwAAAAAAffWTGJ583gjmSt8+onzeCC9DSVEuTllTRTpJQk0uSVFfVE9UQUxfQ0EuOTk4LjA2LzAzLzIwMjYuLi5VU0QuSAEAAADetgEAAgAAAAUzMjkwOAEIAAAABQAAAAExAQAAAAstMTkwNDg2MDc0NAMAAAADMTYwAgAAAAQxMDA4BAAAAAEwBwAAAAgzLzYvMjAyNggAAAAKMTIvMzEvMjAyMwkAAAABMHJXlBiefN4IjSPfPqJ83gg1Q0lRLk5ZU0U6SUJNLklRX1NUX05PVEVfUkVDRUlWLjk5OC4wNi8wMy8yMDI2Li4uVVNELkgBAAAA3rYBAAMAAAAAAHJXlBiefN4IjSPfPqJ83gg+Q0lRLk5ZU0U6SUJNLklRX0RBX0NGX0VYQ0xfT1BFUl9MRUFTRVMuMTAwMC4wNi8wMy8yMDI2Li4uVVNELkgBAAAA3rYBAAIAAAAEMzU1MAEIAAAABQAAAAExAQAAAAstMTkwNDg2MDc0MAMA</t>
  </si>
  <si>
    <t>AAADMTYwAgAAAAU0ODk4NQQAAAABMAcAAAAIMy82LzIwMjYIAAAACjEyLzMxLzIwMjUJAAAAATByV5QYnnzeCI0j3z6ifN4IMENJUS5OWVNFOklCTS5JUV9DSEFOR0VfQVAuOTk4LjA2LzAzLzIwMjYuLi5VU0QuSAEAAADetgEAAgAAAAI2NQEIAAAABQAAAAExAQAAAAstMTkwNDg2MDc0NAMAAAADMTYwAgAAAAQyMDE3BAAAAAEwBwAAAAgzLzYvMjAyNggAAAAKMTIvMzEvMjAyMwkAAAABMD4wlBiefN4IjSPfPqJ83gg2Q0lRLk5ZU0U6SUJNLklRX1NUT0NLX0JBU0VEX0dBLjEwMDAuMDYvMDMvMjAyNi4uLlVTRC5IAQAAAN62AQADAAAAAAA+MJQYnnzeCI0j3z6ifN4IM0NJUS5OWVNFOklCTS5JUV9NQUlOVF9SRVBBSVIuOTk4LjA2LzAzLzIwMjYuLi5VU0QuSAEAAADetgEAAwAAAAAAPjCUGJ583ght6N4+onzeCDBDSVEuTllTRTpJQk0uSVFfREFfRUJJVERBLjk5OC4wNi8wMy8yMDI2Li4uVVNELkgBAAAA3rYBAAIAAAAEMjgzNgEIAAAABQAAAAExAQAAAAstMTkwNDg2MDc0NAMAAAADMTYwAgAAAAQyMjA2BAAAAAEwBwAAAAgzLzYvMjAyNggAAAAKMTIvMzEvMjAyMwkAAAABMD4wlBiefN4IjSPfPqJ83gg2Q0lRLk5ZU0U6SUJNLklRX0lOVEVSRVNUX0lOQ09NRS45OTguMDYvMDMvMjAyNi4uLlVTRC5IAQAAAN62AQACAAAAAzY3MAEIAAAABQAAAAExAQAAAAstMTkwNDg2MDc0NAMAAAADMTYwAgAAAAMy</t>
  </si>
  <si>
    <t>MTAEAAAAATAHAAAACDMvNi8yMDI2CAAAAAoxMi8zMS8yMDIzCQAAAAEwPjCUGJ583ght6N4+onzeCD1DSVEuTllTRTpJQk0uSVFfRUJJVERBX0xFQVNFX0FESlVTVEVELjEwMDAuMDYvMDMvMjAyNi4uLlVTRC5IAQAAAN62AQACAAAABTE3NDI2AQgAAAAFAAAAATEBAAAACy0xOTA0ODYwNzQwAwAAAAMxNjACAAAABTQ4OTkzBAAAAAEwBwAAAAgzLzYvMjAyNggAAAAKMTIvMzEvMjAyNQkAAAABMD4wlBiefN4IbejePqJ83gg0Q0lRLk5ZU0U6SUJNLklRX0VCSVREQV9FUV9JTkMuOTk4LjA2LzAzLzIwMjYuLi5VU0QuSAEAAADetgEAAgAAAAUxMzU0OQEIAAAABQAAAAExAQAAAAstMTkwNDg2MDc0NAMAAAADMTYwAgAAAAUyMTY3NwQAAAABMAcAAAAIMy82LzIwMjYIAAAACjEyLzMxLzIwMjMJAAAAATA+MJQYnnzeCG3o3j6ifN4INkNJUS5OWVNFOklCTS5JUV9ESUxVVF9FUFNfTk9STS4xMDAwLjA2LzAzLzIwMjYuLi5VU0QuSAEAAADetgEAAgAAAAg3LjM1MTY5OQEIAAAABQAAAAExAQAAAAstMTkwNDg2MDc0MAMAAAADMTYwAgAAAAQ0MzgwBAAAAAEwBwAAAAgzLzYvMjAyNggAAAAKMTIvMzEvMjAyNQkAAAABMD4wlBiefN4IjSPfPqJ83gg2Q0lRLk5ZU0U6SUJNLklRX0JBU0lDX0VQU19JTkNMLjEwMDAuMDYvMDMvMjAyNi4uLlVTRC5IAQAAAN62AQACAAAACTExLjM2MjI5NgEIAAAABQAAAAExAQAAAAst</t>
  </si>
  <si>
    <t>MTkwNDg2MDc0MAMAAAADMTYwAgAAAAE5BAAAAAEwBwAAAAgzLzYvMjAyNggAAAAKMTIvMzEvMjAyNQkAAAABMH31kxiefN4IjSPfPqJ83gg3Q0lRLk5ZU0U6SUJNLklRX0VYVFJBX0FDQ19JVEVNUy4xMDAwLjA2LzAzLzIwMjYuLi5VU0QuSAEAAADetgEAAwAAAAAAffWTGJ583ght6N4+onzeCDNDSVEuTllTRTpJQk0uSVFfSU5TX0RJVl9SRVYuMTAwMC4wNi8wMy8yMDI2Li4uVVNELkgBAAAA3rYBAAMAAAAAAH31kxiefN4IjSPfPqJ83ggxQ0lRLk5ZU0U6SUJNLklRX0NVUlJfVEFYRVMuOTk4LjA2LzAzLzIwMjYuLi5VU0QuSAEAAADetgEAAgAAAAQyMjgxAQgAAAAFAAAAATEBAAAACy0xOTA0ODYwNzQ0AwAAAAMxNjACAAAABTM1MzgzBAAAAAEwBwAAAAgzLzYvMjAyNggAAAAKMTIvMzEvMjAyMwkAAAABMD4wlBiefN4IbejePqJ83gg0Q0lRLk5ZU0U6SUJNLklRX09USEVSX0xJQUJfTFQuOTk4LjA2LzAzLzIwMjYuLi5VU0QuSAEAAADetgEAAgAAAAUxMDMzMAEIAAAABQAAAAExAQAAAAstMTkwNDg2MDc0NAMAAAADMTYwAgAAAAQxMDYyBAAAAAEwBwAAAAgzLzYvMjAyNggAAAAKMTIvMzEvMjAyMwkAAAABMHJXlBiefN4IbejePqJ83gg9Q0lRLk5ZU0U6SUJNLklRX0NBU0hfSU5URVJFU1RfUkVDRUlWRUQuOTk4LjA2LzAzLzIwMjYuLi5VU0QuSAEAAADetgEAAwAAAAAAcleUGJ583ght6N4+onzeCD1D</t>
  </si>
  <si>
    <t>SVEuTllTRTpJQk0uSVFfREFfQ0ZfRVhDTF9PUEVSX0xFQVNFUy45OTguMDYvMDMvMjAyNi4uLlVTRC5IAQAAAN62AQACAAAABDI4MzYBCAAAAAUAAAABMQEAAAALLTE5MDQ4NjA3NDQDAAAAAzE2MAIAAAAFNDg5ODUEAAAAATAHAAAACDMvNi8yMDI2CAAAAAoxMi8zMS8yMDIzCQAAAAEwcleUGJ583ght6N4+onzeCC9DSVEuTllTRTpJQk0uSVFfUFJFRl9SRVAuOTk4LjA2LzAzLzIwMjYuLi5VU0QuSAEAAADetgEAAwAAAAAAcleUGJ583ght6N4+onzeCDZDSVEuTllTRTpJQk0uSVFfU1RfREVCVF9SRVBBSUQuMTAwMC4wNi8wMy8yMDI2Li4uVVNELkgBAAAA3rYBAAIAAAADLTI5AQgAAAAFAAAAATEBAAAACy0xOTA0ODYwNzQwAwAAAAMxNjACAAAABDIwNDQEAAAAATAHAAAACDMvNi8yMDI2CAAAAAoxMi8zMS8yMDI1CQAAAAEwcleUGJ583ght6N4+onzeCDNDSVEuTllTRTpJQk0uSVFfREFfU1VQUExfQ0YuMTAwMC4wNi8wMy8yMDI2Li4uVVNELkgBAAAA3rYBAAIAAAAEMjI4NAEIAAAABQAAAAExAQAAAAstMTkwNDg2MDc0MAMAAAADMTYwAgAAAAQyMTcxBAAAAAEwBwAAAAgzLzYvMjAyNggAAAAKMTIvMzEvMjAyNQkAAAABMD4wlBiefN4IbejePqJ83ggyQ0lRLk5ZU0U6SUJNLklRX0lQUkRfU1VQUExFLjk5OC4wNi8wMy8yMDI2Li4uVVNELkgBAAAA3rYBAAMAAAAAAD4wlBiefN4IbejePqJ83ggvQ0lR</t>
  </si>
  <si>
    <t>Lk5ZU0U6SUJNLklRX0VCSVREQVIuMTAwMC4wNi8wMy8yMDI2Li4uVVNELkgBAAAA3rYBAAIAAAAFMTc0MjYBCAAAAAUAAAABMQEAAAALLTE5MDQ4NjA3NDADAAAAAzE2MAIAAAAFMjE2NzQEAAAAATAHAAAACDMvNi8yMDI2CAAAAAoxMi8zMS8yMDI1CQAAAAEwPjCUGJ583ght6N4+onzeCDBDSVEuTllTRTpJQk0uSVFfREFfU1VQUEwuMTAwMC4wNi8wMy8yMDI2Li4uVVNELkgBAAAA3rYBAAMAAAAAAH31kxiefN4IbejePqJ83gg1Q0lRLk5ZU0U6SUJNLklRX1BSRV9PUEVOX0NPU1QuMTAwMC4wNi8wMy8yMDI2Li4uVVNELkgBAAAA3rYBAAMAAAAAAH31kxiefN4IbejePqJ83gg3Q0lRLk5ZU0U6SUJNLklRX0dBSU5fSU5WRVNUX1JFVi4xMDAwLjA2LzAzLzIwMjYuLi5VU0QuSAEAAADetgEAAwAAAAAAffWTGJ583ght6N4+onzeCCpDSVEuTllTRTpJQk0uSVFfUkVWLjk5OC4wNi8wMy8yMDI2Li4uVVNELkgBAAAA3rYBAAIAAAAFNjExMjMBCAAAAAUAAAABMQEAAAALLTE5MDQ4NjA3NDQDAAAAAzE2MAIAAAADMTEyBAAAAAEwBwAAAAgzLzYvMjAyNggAAAAKMTIvMzEvMjAyMwkAAAABMH31kxiefN4IuNTePqJ83gg3Q0lRLk5ZU0U6SUJNLklRX1NBTEVTX01BUktFVElORy4xMDAwLjA2LzAzLzIwMjYuLi5VU0QuSAEAAADetgEAAgAAAAQxMTI5AQgAAAAFAAAAATEBAAAACy0xOTA0ODYwNzQwAwAAAAMxNjAC</t>
  </si>
  <si>
    <t>AAAABTIxNTYxBAAAAAEwBwAAAAgzLzYvMjAyNggAAAAKMTIvMzEvMjAyNQkAAAABMD4wlBiefN4IbejePqJ83gg4Q0lRLk5ZU0U6SUJNLklRX05FVF9JTlRFUkVTVF9FWFAuMTAwMC4wNi8wMy8yMDI2Li4uVVNELkgBAAAA3rYBAAIAAAAFLTEyOTABCAAAAAUAAAABMQEAAAALLTE5MDQ4NjA3NDADAAAAAzE2MAIAAAADMzY4BAAAAAEwBwAAAAgzLzYvMjAyNggAAAAKMTIvMzEvMjAyNQkAAAABMH31kxiefN4IuNTePqJ83gg2Q0lRLk5ZU0U6SUJNLklRX0VCSVREQVJfRVFfSU5DLjEwMDAuMDYvMDMvMjAyNi4uLlVTRC5IAQAAAN62AQACAAAABTE4NzM0AQgAAAAFAAAAATEBAAAACy0xOTA0ODYwNzQwAwAAAAMxNjACAAAABTI0MTI5BAAAAAEwBwAAAAgzLzYvMjAyNggAAAAKMTIvMzEvMjAyNQkAAAABMD4wlBiefN4IuNTePqJ83gg+Q0lRLk5ZU0U6SUJNLklRX09USEVSX0ZJTkFOQ0VfQUNUX1NVUFBMLjk5OC4wNi8wMy8yMDI2Li4uVVNELkgBAAAA3rYBAAIAAAAELTIzOAEIAAAABQAAAAExAQAAAAstMTkwNDg2MDc0NAMAAAADMTYwAgAAAAQyMDUwBAAAAAEwBwAAAAgzLzYvMjAyNggAAAAKMTIvMzEvMjAyMwkAAAABMHJXlBiefN4IbejePqJ83gg1Q0lRLk5ZU0U6SUJNLklRX1NUX0RFQlRfUkVQQUlELjk5OC4wNi8wMy8yMDI2Li4uVVNELkgBAAAA3rYBAAIAAAACLTcBCAAAAAUAAAABMQEAAAALLTE5</t>
  </si>
  <si>
    <t>MDQ4NjA3NDQDAAAAAzE2MAIAAAAEMjA0NAQAAAABMAcAAAAIMy82LzIwMjYIAAAACjEyLzMxLzIwMjMJAAAAATA+MJQYnnzeCG3o3j6ifN4IPENJUS5OWVNFOklCTS5JUV9NSU5PUklUWV9JTlRFUkVTVF9DRi4xMDAwLjA2LzAzLzIwMjYuLi5VU0QuSAEAAADetgEAAwAAAAAAPjCUGJ583ght6N4+onzeCDVDSVEuTllTRTpJQk0uSVFfU1RPQ0tfQkFTRURfR0EuOTk4LjA2LzAzLzIwMjYuLi5VU0QuSAEAAADetgEAAwAAAAAAPjCUGJ583gi4rd4+onzeCDNDSVEuTllTRTpJQk0uSVFfQURWRVJUSVNJTkcuMTAwMC4wNi8wMy8yMDI2Li4uVVNELkgBAAAA3rYBAAIAAAAEMTEyOQEIAAAABQAAAAExAQAAAAstMTkwNDg2MDc0MAMAAAADMTYwAgAAAAQzMDEzBAAAAAEwBwAAAAgzLzYvMjAyNggAAAAKMTIvMzEvMjAyNQkAAAABMD4wlBiefN4IbejePqJ83ghJQ0lRLk5ZU0U6SUJNLklRX1BST1ZfQkFEX0RFQlRTX1BBVElFTlRfU0VSVklDRV9SRVYuOTk4LjA2LzAzLzIwMjYuLi5VU0QuSAEAAADetgEAAwAAAAAAPjCUGJ583gi4rd4+onzeCDVDSVEuTllTRTpJQk0uSVFfRElMVVRfRVBTX05PUk0uOTk4LjA2LzAzLzIwMjYuLi5VU0QuSAEAAADetgEAAgAAAAc1Ljg2MzgyAQgAAAAFAAAAATEBAAAACy0xOTA0ODYwNzQ0AwAAAAMxNjACAAAABDQzODAEAAAAATAHAAAACDMvNi8yMDI2CAAAAAoxMi8zMS8yMDIz</t>
  </si>
  <si>
    <t>CQAAAAEwPjCUGJ583gi4rd4+onzeCDVDSVEuTllTRTpJQk0uSVFfQkFTSUNfRVBTX0lOQ0wuOTk4LjA2LzAzLzIwMjYuLi5VU0QuSAEAAADetgEAAgAAAAg4LjIzMzAwNQEIAAAABQAAAAExAQAAAAstMTkwNDg2MDc0NAMAAAADMTYwAgAAAAE5BAAAAAEwBwAAAAgzLzYvMjAyNggAAAAKMTIvMzEvMjAyMwkAAAABMH31kxiefN4IuNTePqJ83gg2Q0lRLk5ZU0U6SUJNLklRX0VYVFJBX0FDQ19JVEVNUy45OTguMDYvMDMvMjAyNi4uLlVTRC5IAQAAAN62AQADAAAAAAB99ZMYnnzeCLjU3j6ifN4IMkNJUS5OWVNFOklCTS5JUV9JTVBBSVJfT0lMLjEwMDAuMDYvMDMvMjAyNi4uLlVTRC5IAQAAAN62AQADAAAAAAB99ZMYnnzeCLjU3j6ifN4INENJUS5OWVNFOklCTS5JUV9QUkVfT1BFTl9DT1NULjk5OC4wNi8wMy8yMDI2Li4uVVNELkgBAAAA3rYBAAMAAAAAAH31kxiefN4IuK3ePqJ83gg3Q0lRLk5ZU0U6SUJNLklRX09USEVSX1JFVl9TVVBQTC4xMDAwLjA2LzAzLzIwMjYuLi5VU0QuSAEAAADetgEAAgAAAAItMQEIAAAABQAAAAExAQAAAAstMTkwNDg2MDc0MAMAAAADMTYwAgAAAAI5MAQAAAABMAcAAAAIMy82LzIwMjYIAAAACjEyLzMxLzIwMjUJAAAAATB99ZMYnnzeCLjU3j6ifN4IMkNJUS5OWVNFOklCTS5JUV9JTlNfRElWX1JFVi45OTguMDYvMDMvMjAyNi4uLlVTRC5IAQAAAN62AQADAAAAAAB99ZMY</t>
  </si>
  <si>
    <t>nnzeCLit3j6ifN4IMUNJUS5OWVNFOklCTS5JUV9DT01NT05fUkVQLjk5OC4wNi8wMy8yMDI2Li4uVVNELkgBAAAA3rYBAAIAAAAELTQwMgEIAAAABQAAAAExAQAAAAstMTkwNDg2MDc0NAMAAAADMTYwAgAAAAQyMTY0BAAAAAEwBwAAAAgzLzYvMjAyNggAAAAKMTIvMzEvMjAyMwkAAAABMHJXlBiefN4IuK3ePqJ83gg8Q0lRLk5ZU0U6SUJNLklRX1JFU1RSX1NUT0NLX0NPTVBfVEFYLjEwMDAuMDYvMDMvMjAyNi4uLlVTRC5IAQAAAN62AQADAAAAAAA+MJQYnnzeCLit3j6ifN4IMUNJUS5OWVNFOklCTS5JUV9ESVZfU0hBUkUuMTAwMC4wNi8wMy8yMDI2Li4uVVNELkgBAAAA3rYBAAIAAAAENi43MQEIAAAABQAAAAExAQAAAAstMTkwNDg2MDc0MAMAAAADMTYwAgAAAAQzMDU4BAAAAAEwBwAAAAgzLzYvMjAyNggAAAAKMTIvMzEvMjAyNQkAAAABMD4wlBiefN4IuK3ePqJ83ggzQ0lRLk5ZU0U6SUJNLklRX0ZJTl9ESVZfUkVWLjEwMDAuMDYvMDMvMjAyNi4uLlVTRC5IAQAAAN62AQACAAAAAzczNwEIAAAABQAAAAExAQAAAAstMTkwNDg2MDc0MAMAAAADMTYwAgAAAAI1MgQAAAABMAcAAAAIMy82LzIwMjYIAAAACjEyLzMxLzIwMjUJAAAAATB99ZMYnnzeCLit3j6ifN4IPENJUS5OWVNFOklCTS5JUV9PVEhFUl9VTlVTVUFMX1NVUFBMRS4xMDAwLjA2LzAzLzIwMjYuLi5VU0QuSAEAAADetgEAAwAAAAAAPjCU</t>
  </si>
  <si>
    <t>GJ583giFht4+onzeCElDSVEuTllTRTpJQk0uSVFfSU5URVJFU1RfRVhQX0xFQVNFX0xJQUJJTElUWV9ERUJULjEwMDAuMDYvMDMvMjAyNi4uLlVTRC5IAQAAAN62AQADAAAAAAA+MJQYnnzeCLit3j6ifN4INkNJUS5OWVNFOklCTS5JUV9GSU5fRElWX0lOVF9FWFAuOTk4LjA2LzAzLzIwMjYuLi5VU0QuSAEAAADetgEAAwAAAAAAffWTGJ583giFht4+onzeCCpDSVEuTllTRTpJQk0uSVFfRElDLjk5OC4wNi8wMy8yMDI2Li4uVVNELkgBAAAA3rYBAAMAAAAAAD4wlBiefN4IuK3ePqJ83gg7Q0lRLk5ZU0U6SUJNLklRX01JTk9SSVRZX0lOVEVSRVNUX0NGLjk5OC4wNi8wMy8yMDI2Li4uVVNELkgBAAAA3rYBAAMAAAAAAD4wlBiefN4IuK3ePqJ83gg1Q0lRLk5ZU0U6SUJNLklRX1NUT0NLX0JBU0VEX0FULjk5OC4wNi8wMy8yMDI2Li4uVVNELkgBAAAA3rYBAAMAAAAAAD4wlBiefN4IuK3ePqJ83gg0Q0lRLk5ZU0U6SUJNLklRX09USEVSX1JFTlRBTC4xMDAwLjA2LzAzLzIwMjYuLi5VU0QuSAEAAADetgEAAwAAAAAAPjCUGJ583gi4rd4+onzeCDdDSVEuTllTRTpJQk0uSVFfRUJJVERBUl9FWENMX1NCQy45OTguMDYvMDMvMjAyNi4uLlVTRC5IAQAAAN62AQACAAAABTE0NjgzAQgAAAAFAAAAATEBAAAACy0xOTA0ODYwNzQ0AwAAAAMxNjACAAAABTI0MTM3BAAAAAEwBwAAAAgzLzYvMjAyNggAAAAKMTIvMzEv</t>
  </si>
  <si>
    <t>MjAyMwkAAAABMD4wlBiefN4IhYbePqJ83gguQ0lRLk5ZU0U6SUJNLklRX0VCSVREQVIuOTk4LjA2LzAzLzIwMjYuLi5VU0QuSAEAAADetgEAAgAAAAUxMzU0OQEIAAAABQAAAAExAQAAAAstMTkwNDg2MDc0NAMAAAADMTYwAgAAAAUyMTY3NAQAAAABMAcAAAAIMy82LzIwMjYIAAAACjEyLzMxLzIwMjMJAAAAATA+MJQYnnzeCLit3j6ifN4INENJUS5OWVNFOklCTS5JUV9FQklUQV9FUV9JTkMuMTAwMC4wNi8wMy8yMDI2Li4uVVNELkgBAAAA3rYBAAIAAAAFMTQ3MzQBCAAAAAUAAAABMQEAAAALLTE5MDQ4NjA3NDADAAAAAzE2MAIAAAAFMjE2NzYEAAAAATAHAAAACDMvNi8yMDI2CAAAAAoxMi8zMS8yMDI1CQAAAAEwPjCUGJ583giFht4+onzeCDxDSVEuTllTRTpJQk0uSVFfTUlOT1JJVFlfSU5URVJFU1RfSVMuMTAwMC4wNi8wMy8yMDI2Li4uVVNELkgBAAAA3rYBAAMAAAAAAH31kxiefN4IhYbePqJ83ggxQ0lRLk5ZU0U6SUJNLklRX0lOU19TRVRUTEUuOTk4LjA2LzAzLzIwMjYuLi5VU0QuSAEAAADetgEAAwAAAAAAffWTGJ583giFht4+onzeCDhDSVEuTllTRTpJQk0uSVFfVE9UQUxfT1RIRVJfT1BFUi4xMDAwLjA2LzAzLzIwMjYuLi5VU0QuSAEAAADetgEAAgAAAAUyNjcyOAEIAAAABQAAAAExAQAAAAstMTkwNDg2MDc0MAMAAAADMTYwAgAAAAMzODAEAAAAATAHAAAACDMvNi8yMDI2CAAAAAoxMi8z</t>
  </si>
  <si>
    <t>MS8yMDI1CQAAAAEwffWTGJ583giFht4+onzeCC9DSVEuTllTRTpJQk0uSVFfREFfU1VQUEwuOTk4LjA2LzAzLzIwMjYuLi5VU0QuSAEAAADetgEAAwAAAAAAffWTGJ583giFht4+onzeCDZDSVEuTllTRTpJQk0uSVFfR0FJTl9JTlZFU1RfUkVWLjk5OC4wNi8wMy8yMDI2Li4uVVNELkgBAAAA3rYBAAMAAAAAAH31kxiefN4IuXLePqJ83ggzQ0lRLk5ZU0U6SUJNLklRX0lOU19ESVZfRVhQLjEwMDAuMDYvMDMvMjAyNi4uLlVTRC5IAQAAAN62AQADAAAAAAB99ZMYnnzeCIWG3j6ifN4IPkNJUS5OWVNFOklCTS5JUV9BTk5VX0RJU1RSSUJVVElPTl9VTklULjEwMDAuMDYvMDMvMjAyNi4uLlVTRC5IAQAAAN62AQADAAAAAAA+MJQYnnzeCIWG3j6ifN4ILkNJUS5OWVNFOklCTS5JUV9OSV9OT1JNLjk5OC4wNi8wMy8yMDI2Li4uVVNELkgBAAAA3rYBAAIAAAAINTQwNi44NzUBCAAAAAUAAAABMQEAAAALLTE5MDQ4NjA3NDQDAAAAAzE2MAIAAAAENDM3OAQAAAABMAcAAAAIMy82LzIwMjYIAAAACjEyLzMxLzIwMjMJAAAAATA+MJQYnnzeCIWG3j6ifN4IOkNJUS5OWVNFOklCTS5JUV9BU19SRVBPUlRFRF9FQklUREEuMTAwMC4wNi8wMy8yMDI2Li4uVVNELkgBAAAA3rYBAAMAAAAAAD4wlBiefN4IhYbePqJ83ggqQ0lRLk5ZU0U6SUJNLklRX0RPLjEwMDAuMDYvMDMvMjAyNi4uLlVTRC5IAQAAAN62AQACAAAAAjIy</t>
  </si>
  <si>
    <t>AQgAAAAFAAAAATEBAAAACy0xOTA0ODYwNzQwAwAAAAMxNjACAAAAAjQwBAAAAAEwBwAAAAgzLzYvMjAyNggAAAAKMTIvMzEvMjAyNQkAAAABMH31kxiefN4IhYbePqJ83gguQ0lRLk5ZU0U6SUJNLklRX0lOQ19UQVguOTk4LjA2LzAzLzIwMjYuLi5VU0QuSAEAAADetgEAAgAAAAQxMTc2AQgAAAAFAAAAATEBAAAACy0xOTA0ODYwNzQ0AwAAAAMxNjACAAAAAjc1BAAAAAEwBwAAAAgzLzYvMjAyNggAAAAKMTIvMzEvMjAyMwkAAAABMH31kxiefN4IhYbePqJ83ggzQ0lRLk5ZU0U6SUJNLklRX0dBSU5fQVNTRVRTLjEwMDAuMDYvMDMvMjAyNi4uLlVTRC5IAQAAAN62AQADAAAAAAB99ZMYnnzeCKlL3j6ifN4INUNJUS5OWVNFOklCTS5JUV9FWFBMT1JFX0RSSUxMLjEwMDAuMDYvMDMvMjAyNi4uLlVTRC5IAQAAAN62AQADAAAAAAB99ZMYnnzeCIWG3j6ifN4IKkNJUS5OWVNFOklCTS5JUV9HUC4xMDAwLjA2LzAzLzIwMjYuLi5VU0QuSAEAAADetgEAAgAAAAUzOTI5NgEIAAAABQAAAAExAQAAAAstMTkwNDg2MDc0MAMAAAADMTYwAgAAAAIxMAQAAAABMAcAAAAIMy82LzIwMjYIAAAACjEyLzMxLzIwMjUJAAAAATB99ZMYnnzeCLly3j6ifN4INUNJUS5OWVNFOklCTS5JUV9MVF9ERUJUX0lTU1VFRC45OTguMDYvMDMvMjAyNi4uLlVTRC5IAQAAAN62AQACAAAABDk1ODYBCAAAAAUAAAABMQEAAAALLTE5MDQ4NjA3</t>
  </si>
  <si>
    <t>NDQDAAAAAzE2MAIAAAAEMjAzNAQAAAABMAcAAAAIMy82LzIwMjYIAAAACjEyLzMxLzIwMjMJAAAAATA+MJQYnnzeCLly3j6ifN4IOUNJUS5OWVNFOklCTS5JUV9TVE9DS19CQVNFRF9PVEhFUi4xMDAwLjA2LzAzLzIwMjYuLi5VU0QuSAEAAADetgEAAwAAAAAAPjCUGJ583gi5ct4+onzeCDNDSVEuTllTRTpJQk0uSVFfU1RPQ0tfQkFTRUQuMTAwMC4wNi8wMy8yMDI2Li4uVVNELkgBAAAA3rYBAAMAAAAAAH31kxiefN4IuXLePqJ83ggyQ0lRLk5ZU0U6SUJNLklRX0lOU19ESVZfRVhQLjk5OC4wNi8wMy8yMDI2Li4uVVNELkgBAAAA3rYBAAMAAAAAAH31kxiefN4IuXLePqJ83gg1Q0lRLk5ZU0U6SUJNLklRX0VCSVREQVJfRVFfSU5DLjk5OC4wNi8wMy8yMDI2Li4uVVNELkgBAAAA3rYBAAIAAAAFMTQ4NDEBCAAAAAUAAAABMQEAAAALLTE5MDQ4NjA3NDQDAAAAAzE2MAIAAAAFMjQxMjkEAAAAATAHAAAACDMvNi8yMDI2CAAAAAoxMi8zMS8yMDIzCQAAAAEwPjCUGJ583gipS94+onzeCC1DSVEuTllTRTpJQk0uSVFfQVJfTFQuMTAwMC4wNi8wMy8yMDI2Li4uVVNELkgBAAAA3rYBAAMAAAAAAHJXlBiefN4IuXLePqJ83ggyQ0lRLk5ZU0U6SUJNLklRX0FEVkVSVElTSU5HLjk5OC4wNi8wMy8yMDI2Li4uVVNELkgBAAAA3rYBAAIAAAAEMTIzNwEIAAAABQAAAAExAQAAAAstMTkwNDg2MDc0NAMAAAADMTYwAgAA</t>
  </si>
  <si>
    <t>AAQzMDEzBAAAAAEwBwAAAAgzLzYvMjAyNggAAAAKMTIvMzEvMjAyMwkAAAABMD4wlBiefN4IqUvePqJ83gg3Q0lRLk5ZU0U6SUJNLklRX0VCSVREQV9FWENMX1NCQy4xMDAwLjA2LzAzLzIwMjYuLi5VU0QuSAEAAADetgEAAgAAAAUxNzgzMwEIAAAABQAAAAExAQAAAAstMTkwNDg2MDc0MAMAAAADMTYwAgAAAAUyNDEzNQQAAAABMAcAAAAIMy82LzIwMjYIAAAACjEyLzMxLzIwMjUJAAAAATA+MJQYnnzeCKlL3j6ifN4IP0NJUS5OWVNFOklCTS5JUV9ESVNUUklCVVRBQkxFX0NBU0hfU0hBUkUuOTk4LjA2LzAzLzIwMjYuLi5VU0QuSAEAAADetgEAAwAAAAAAPjCUGJ583gipS94+onzeCDtDSVEuTllTRTpJQk0uSVFfT1RIRVJfVU5VU1VBTF9TVVBQTC4xMDAwLjA2LzAzLzIwMjYuLi5VU0QuSAEAAADetgEAAwAAAAAAffWTGJ583gipS94+onzeCDNDSVEuTllTRTpJQk0uSVFfUkVTVFJVQ1RVUkUuMTAwMC4wNi8wMy8yMDI2Li4uVVNELkgBAAAA3rYBAAIAAAAELTY3MAEIAAAABQAAAAExAQAAAAstMTkwNDg2MDc0MAMAAAADMTYwAgAAAAI5OAQAAAABMAcAAAAIMy82LzIwMjYIAAAACjEyLzMxLzIwMjUJAAAAATB99ZMYnnzeCKlL3j6ifN4IMUNJUS5OWVNFOklCTS5JUV9JTVBBSVJfT0lMLjk5OC4wNi8wMy8yMDI2Li4uVVNELkgBAAAA3rYBAAMAAAAAAH31kxiefN4InSTePqJ83gg2Q0lRLk5ZU0U6SUJN</t>
  </si>
  <si>
    <t>LklRX09USEVSX1JFVl9TVVBQTC45OTguMDYvMDMvMjAyNi4uLlVTRC5IAQAAAN62AQADAAAAAAB99ZMYnnzeCKlL3j6ifN4INUNJUS5OWVNFOklCTS5JUV9JTVBBSVJNRU5UX0dXLjEwMDAuMDYvMDMvMjAyNi4uLlVTRC5IAQAAAN62AQADAAAAAAB99ZMYnnzeCKlL3j6ifN4IOENJUS5OWVNFOklCTS5JUV9GRUVTX09USEVSX0lOQ09NRS45OTguMDYvMDMvMjAyNi4uLlVTRC5IAQAAAN62AQADAAAAAAA+MJQYnnzeCKlL3j6ifN4INUNJUS5OWVNFOklCTS5JUV9JTkNfRVFVSVRZX0NGLjEwMDAuMDYvMDMvMjAyNi4uLlVTRC5IAQAAAN62AQADAAAAAAA+MJQYnnzeCKlL3j6ifN4IKkNJUS5OWVNFOklCTS5JUV9OSS4xMDAwLjA2LzAzLzIwMjYuLi5VU0QuSAEAAADetgEAAgAAAAUxMDU5MwEIAAAABQAAAAExAQAAAAstMTkwNDg2MDc0MAMAAAADMTYwAgAAAAIxNQQAAAABMAcAAAAIMy82LzIwMjYIAAAACjEyLzMxLzIwMjUJAAAAATB99ZMYnnzeCKlL3j6ifN4IOUNJUS5OWVNFOklCTS5JUV9TUEVDSUFMX0RJVl9TSEFSRS4xMDAwLjA2LzAzLzIwMjYuLi5VU0QuSAEAAADetgEAAwAAAAAAPjCUGJ583gipS94+onzeCDNDSVEuTllTRTpJQk0uSVFfT1RIRVJfRVFVSVRZLjk5OC4wNi8wMy8yMDI2Li4uVVNELkgBAAAA3rYBAAIAAAAGLTE4NzYyAQgAAAAFAAAAATEBAAAACy0xOTA0ODYwNzQ0AwAAAAMxNjAC</t>
  </si>
  <si>
    <t>AAAABDEwMjgEAAAAATAHAAAACDMvNi8yMDI2CAAAAAoxMi8zMS8yMDIzCQAAAAEwcleUGJ583gidJN4+onzeCD9DSVEuTllTRTpJQk0uSVFfU0FMQVJJRVNfT1RIRVJfQkVORUZJVFMuMTAwMC4wNi8wMy8yMDI2Li4uVVNELkgBAAAA3rYBAAMAAAAAAD4wlBiefN4IqUvePqJ83gg+Q0lRLk5ZU0U6SUJNLklRX0RFRkVSUkVEX0ZPUkVJR05fVEFYRVMuMTAwMC4wNi8wMy8yMDI2Li4uVVNELkgBAAAA3rYBAAIAAAAELTcwOAEIAAAABQAAAAExAQAAAAstMTkwNDg2MDc0MAMAAAADMTYwAgAAAAQzMDU1BAAAAAEwBwAAAAgzLzYvMjAyNggAAAAKMTIvMzEvMjAyNQkAAAABMD4wlBiefN4InSTePqJ83ghJQ0lRLk5ZU0U6SUJNLklRX0VCSVREQV9FUV9JTkNfRVhDTF9PUEVSX0xFQVNFX0FESi4xMDAwLjA2LzAzLzIwMjYuLi5VU0QuSAEAAADetgEAAgAAAAUxNjExOAEIAAAABQAAAAExAQAAAAstMTkwNDg2MDc0MAMAAAADMTYwAgAAAAU0ODk4NwQAAAABMAcAAAAIMy82LzIwMjYIAAAACjEyLzMxLzIwMjUJAAAAATA+MJQYnnzeCJ0k3j6ifN4INkNJUS5OWVNFOklCTS5JUV9QUkVGX0RJVl9PVEhFUi4xMDAwLjA2LzAzLzIwMjYuLi5VU0QuSAEAAADetgEAAwAAAAAAffWTGJ583gidJN4+onzeCDtDSVEuTllTRTpJQk0uSVFfTUlOT1JJVFlfSU5URVJFU1RfSVMuOTk4LjA2LzAzLzIwMjYuLi5VU0QuSAEAAADe</t>
  </si>
  <si>
    <t>tgEAAwAAAAAAffWTGJ583gidJN4+onzeCDdDSVEuTllTRTpJQk0uSVFfVE9UQUxfT1RIRVJfT1BFUi45OTguMDYvMDMvMjAyNi4uLlVTRC5IAQAAAN62AQACAAAABTI0ODc5AQgAAAAFAAAAATEBAAAACy0xOTA0ODYwNzQ0AwAAAAMxNjACAAAAAzM4MAQAAAABMAcAAAAIMy82LzIwMjYIAAAACjEyLzMxLzIwMjMJAAAAATB99ZMYnnzeCJ0k3j6ifN4IM0NJUS5OWVNFOklCTS5JUV9NQUlOVF9DQVBFWC4xMDAwLjA2LzAzLzIwMjYuLi5VU0QuSAEAAADetgEAAwAAAAAAcleUGJ583ghT/d0+onzeCC5DSVEuTllTRTpJQk0uSVFfREVQX1JVQS45OTguMDYvMDMvMjAyNi4uLlVTRC5IAQAAAN62AQACAAAAAzkwMAEIAAAABQAAAAExAQAAAAstMTkwNDg2MDc0NAMAAAADMTYwAgAAAAU0ODM1NwQAAAABMAcAAAAIMy82LzIwMjYIAAAACjEyLzMxLzIwMjMJAAAAATByV5QYnnzeCKlL3j6ifN4IL0NJUS5OWVNFOklCTS5JUV9MT0FOU19DRi45OTguMDYvMDMvMjAyNi4uLlVTRC5IAQAAAN62AQADAAAAAAA+MJQYnnzeCJ0k3j6ifN4IOENJUS5OWVNFOklCTS5JUV9ORUdBVElWRV9HV19BTU9SVC45OTguMDYvMDMvMjAyNi4uLlVTRC5IAQAAAN62AQADAAAAAAA+MJQYnnzeCJ0k3j6ifN4IL0NJUS5OWVNFOklCTS5JUV9OSV9OT1JNLjEwMDAuMDYvMDMvMjAyNi4uLlVTRC5IAQAAAN62AQACAAAACDY5NzQuMzc1AQgA</t>
  </si>
  <si>
    <t>AAAFAAAAATEBAAAACy0xOTA0ODYwNzQwAwAAAAMxNjACAAAABDQzNzgEAAAAATAHAAAACDMvNi8yMDI2CAAAAAoxMi8zMS8yMDI1CQAAAAEwPjCUGJ583gidJN4+onzeCD1DSVEuTllTRTpJQk0uSVFfREVGRVJSRURfRk9SRUlHTl9UQVhFUy45OTguMDYvMDMvMjAyNi4uLlVTRC5IAQAAAN62AQACAAAAAzQyOAEIAAAABQAAAAExAQAAAAstMTkwNDg2MDc0NAMAAAADMTYwAgAAAAQzMDU1BAAAAAEwBwAAAAgzLzYvMjAyNggAAAAKMTIvMzEvMjAyMwkAAAABMD4wlBiefN4InSTePqJ83gg5Q0lRLk5ZU0U6SUJNLklRX0NVUlJfRk9SRUlHTl9UQVhFUy45OTguMDYvMDMvMjAyNi4uLlVTRC5IAQAAAN62AQACAAAABDE1OTQBCAAAAAUAAAABMQEAAAALLTE5MDQ4NjA3NDQDAAAAAzE2MAIAAAAEMzAzMAQAAAABMAcAAAAIMy82LzIwMjYIAAAACjEyLzMxLzIwMjMJAAAAATA+MJQYnnzeCJ0k3j6ifN4INkNJUS5OWVNFOklCTS5JUV9FQklUREFfRVhDTF9TQkMuOTk4LjA2LzAzLzIwMjYuLi5VU0QuSAEAAADetgEAAgAAAAUxMzM5MQEIAAAABQAAAAExAQAAAAstMTkwNDg2MDc0NAMAAAADMTYwAgAAAAUyNDEzNQQAAAABMAcAAAAIMy82LzIwMjYIAAAACjEyLzMxLzIwMjMJAAAAATA+MJQYnnzeCFP93T6ifN4IL0NJUS5OWVNFOklCTS5JUV9JTkNfVEFYLjEwMDAuMDYvMDMvMjAyNi4uLlVTRC5IAQAAAN62AQAC</t>
  </si>
  <si>
    <t>AAAABC0yNDIBCAAAAAUAAAABMQEAAAALLTE5MDQ4NjA3NDADAAAAAzE2MAIAAAACNzUEAAAAATAHAAAACDMvNi8yMDI2CAAAAAoxMi8zMS8yMDI1CQAAAAEwffWTGJ583gidJN4+onzeCDpDSVEuTllTRTpJQk0uSVFfT1RIRVJfVU5VU1VBTF9TVVBQTC45OTguMDYvMDMvMjAyNi4uLlVTRC5IAQAAAN62AQADAAAAAAB99ZMYnnzeCFP93T6ifN4IMkNJUS5OWVNFOklCTS5JUV9SRVNUUlVDVFVSRS45OTguMDYvMDMvMjAyNi4uLlVTRC5IAQAAAN62AQADAAAAAAB99ZMYnnzeCFP93T6ifN4ISENJUS5OWVNFOklCTS5JUV9FQklUREFfRVFfSU5DX0VYQ0xfT1BFUl9MRUFTRV9BREouOTk4LjA2LzAzLzIwMjYuLi5VU0QuSAEAAADetgEAAgAAAAUxMjI1NwEIAAAABQAAAAExAQAAAAstMTkwNDg2MDc0NAMAAAADMTYwAgAAAAU0ODk4NwQAAAABMAcAAAAIMy82LzIwMjYIAAAACjEyLzMxLzIwMjMJAAAAATA+MJQYnnzeCFP93T6ifN4INUNJUS5OWVNFOklCTS5JUV9QUkVGX0RJVl9PVEhFUi45OTguMDYvMDMvMjAyNi4uLlVTRC5IAQAAAN62AQADAAAAAAB99ZMYnnzeCFP93T6ifN4INkNJUS5OWVNFOklCTS5JUV9DQVNIX1NUX0lOVkVTVC4xMDAwLjA2LzAzLzIwMjYuLi5VU0QuSAEAAADetgEAAgAAAAUxNDQxNwEIAAAABQAAAAExAQAAAAstMTkwNDg2MDc0MAMAAAADMTYwAgAAAAQxMDAyBAAAAAEwBwAAAAgz</t>
  </si>
  <si>
    <t>LzYvMjAyNggAAAAKMTIvMzEvMjAyNQkAAAABMHJXlBiefN4IU/3dPqJ83gg2Q0lRLk5ZU0U6SUJNLklRX0xUX0RFQlRfSVNTVUVELjEwMDAuMDYvMDMvMjAyNi4uLlVTRC5IAQAAAN62AQACAAAABDgzOTEBCAAAAAUAAAABMQEAAAALLTE5MDQ4NjA3NDADAAAAAzE2MAIAAAAEMjAzNAQAAAABMAcAAAAIMy82LzIwMjYIAAAACjEyLzMxLzIwMjUJAAAAATA+MJQYnnzeCFP93T6ifN4IPkNJUS5OWVNFOklCTS5JUV9TQUxBUklFU19PVEhFUl9CRU5FRklUUy45OTguMDYvMDMvMjAyNi4uLlVTRC5IAQAAAN62AQADAAAAAAA+MJQYnnzeCJ0k3j6ifN4INUNJUS5OWVNFOklCTS5JUV9NSU5JTVVNX1JFTlRBTC45OTguMDYvMDMvMjAyNi4uLlVTRC5IAQAAAN62AQADAAAAAAA+MJQYnnzeCFP93T6ifN4IRkNJUS5OWVNFOklCTS5JUV9ESVNUUklCVVRBQkxFX0NBU0hfU1RBTkRBUkRJWkVELjk5OC4wNi8wMy8yMDI2Li4uVVNELkgBAAAA3rYBAAMAAAAAAD4wlBiefN4IU/3dPqJ83gg5Q0lRLk5ZU0U6SUJNLklRX0ZFRVNfT1RIRVJfSU5DT01FLjEwMDAuMDYvMDMvMjAyNi4uLlVTRC5IAQAAAN62AQADAAAAAAA+MJQYnnzeCFP93T6ifN4IMkNJUS5OWVNFOklCTS5JUV9NQUlOVF9DQVBFWC45OTguMDYvMDMvMjAyNi4uLlVTRC5IAQAAAN62AQADAAAAAAByV5QYnnzeCFP93T6ifN4IMUNJUS5OWVNFOklCTS5JUV9D</t>
  </si>
  <si>
    <t>SEFOR0VfQVIuMTAwMC4wNi8wMy8yMDI2Li4uVVNELkgBAAAA3rYBAAIAAAAFLTQyNzgBCAAAAAUAAAABMQEAAAALLTE5MDQ4NjA3NDADAAAAAzE2MAIAAAAEMjAxOAQAAAABMAcAAAAIMy82LzIwMjYIAAAACjEyLzMxLzIwMjUJAAAAATA+MJQYnnzeCFP93T6ifN4IOkNJUS5OWVNFOklCTS5JUV9UQVhfQkVORUZJVF9PUFRJT05TLjk5OC4wNi8wMy8yMDI2Li4uVVNELkgBAAAA3rYBAAMAAAAAAD4wlBiefN4IjsLdPqJ83ggxQ0lRLk5ZU0U6SUJNLklRX1RPVEFMX0NBUC4xMDAwLjA2LzAzLzIwMjYuLi5VU0QuSAEAAADetgEAAgAAAAU5NzM0OAEIAAAABQAAAAExAQAAAAstMTkwNDg2MDc0MAMAAAADMTYwAgAAAAQ0MTc1BAAAAAEwBwAAAAgzLzYvMjAyNggAAAAKMTIvMzEvMjAyNQkAAAABMJl+lBiefN4IU/3dPqJ83ggyQ0lRLk5ZU0U6SUJNLklRX09USEVSX0lOVEFOLjk5OC4wNi8wMy8yMDI2Li4uVVNELkgBAAAA3rYBAAIAAAAFMTEwMzYBCAAAAAUAAAABMQEAAAALLTE5MDQ4NjA3NDQDAAAAAzE2MAIAAAAEMTA0MAQAAAABMAcAAAAIMy82LzIwMjYIAAAACjEyLzMxLzIwMjMJAAAAATByV5QYnnzeCI7C3T6ifN4INUNJUS5OWVNFOklCTS5JUV9DQVNIX1NUX0lOVkVTVC45OTguMDYvMDMvMjAyNi4uLlVTRC5IAQAAAN62AQACAAAABTEzNDQxAQgAAAAFAAAAATEBAAAACy0xOTA0ODYwNzQ0AwAAAAMx</t>
  </si>
  <si>
    <t>NjACAAAABDEwMDIEAAAAATAHAAAACDMvNi8yMDI2CAAAAAoxMi8zMS8yMDIzCQAAAAEwcleUGJ583giOwt0+onzeCCpDSVEuTllTRTpJQk0uSVFfQUUuMTAwMC4wNi8wMy8yMDI2Li4uVVNELkgBAAAA3rYBAAIAAAAENzk3NgEIAAAABQAAAAExAQAAAAstMTkwNDg2MDc0MAMAAAADMTYwAgAAAAQxMDE2BAAAAAEwBwAAAAgzLzYvMjAyNggAAAAKMTIvMzEvMjAyNQkAAAABMHJXlBiefN4IjsLdPqJ83gg9Q0lRLk5ZU0U6SUJNLklRX0ZJTl9ESVZfQVNTRVRTX0NVUlJFTlQuOTk4LjA2LzAzLzIwMjYuLi5VU0QuSAEAAADetgEAAgAAAAM2OTIBCAAAAAUAAAABMQEAAAALLTE5MDQ4NjA3NDQDAAAAAzE2MAIAAAAEMTAyOQQAAAABMAcAAAAIMy82LzIwMjYIAAAACjEyLzMxLzIwMjMJAAAAATByV5QYnnzeCI7C3T6ifN4IMENJUS5OWVNFOklCTS5JUV9DSEFOR0VfQVIuOTk4LjA2LzAzLzIwMjYuLi5VU0QuSAEAAADetgEAAgAAAAM3MjUBCAAAAAUAAAABMQEAAAALLTE5MDQ4NjA3NDQDAAAAAzE2MAIAAAAEMjAxOAQAAAABMAcAAAAIMy82LzIwMjYIAAAACjEyLzMxLzIwMjMJAAAAATA+MJQYnnzeCI7C3T6ifN4IPkNJUS5OWVNFOklCTS5JUV9HQUlOX0JBUkdBSU5fQUNRX1NVUFBMRS45OTguMDYvMDMvMjAyNi4uLlVTRC5IAQAAAN62AQADAAAAAAA+MJQYnnzeCI7C3T6ifN4INkNJUS5OWVNFOklCTS5JUV9T</t>
  </si>
  <si>
    <t>QUxFU19NQVJLRVRJTkcuOTk4LjA2LzAzLzIwMjYuLi5VU0QuSAEAAADetgEAAgAAAAQxMjM3AQgAAAAFAAAAATEBAAAACy0xOTA0ODYwNzQ0AwAAAAMxNjACAAAABTIxNTYxBAAAAAEwBwAAAAgzLzYvMjAyNggAAAAKMTIvMzEvMjAyMwkAAAABMD4wlBiefN4IU/3dPqJ83gg9Q0lRLk5ZU0U6SUJNLklRX0FOTlVfRElTVFJJQlVUSU9OX1VOSVQuOTk4LjA2LzAzLzIwMjYuLi5VU0QuSAEAAADetgEAAwAAAAAAPjCUGJ583giOwt0+onzeCC9DSVEuTllTRTpJQk0uSVFfTklfU0ZBUy4xMDAwLjA2LzAzLzIwMjYuLi5VU0QuSAEAAADetgEAAwAAAAAAPjCUGJ583giOwt0+onzeCDlDSVEuTllTRTpJQk0uSVFfQVNfUkVQT1JURURfRUJJVERBLjk5OC4wNi8wMy8yMDI2Li4uVVNELkgBAAAA3rYBAAMAAAAAAD4wlBiefN4IjsLdPqJ83ggzQ0lRLk5ZU0U6SUJNLklRX0VCSVRfRVFfSU5DLjEwMDAuMDYvMDMvMjAyNi4uLlVTRC5IAQAAAN62AQACAAAABTEyNTY4AQgAAAAFAAAAATEBAAAACy0xOTA0ODYwNzQwAwAAAAMxNjACAAAABTIxNjc1BAAAAAEwBwAAAAgzLzYvMjAyNggAAAAKMTIvMzEvMjAyNQkAAAABMD4wlBiefN4IjsLdPqJ83ggpQ0lRLk5ZU0U6SUJNLklRX0RPLjk5OC4wNi8wMy8yMDI2Li4uVVNELkgBAAAA3rYBAAIAAAADLTEyAQgAAAAFAAAAATEBAAAACy0xOTA0ODYwNzQ0AwAAAAMxNjACAAAA</t>
  </si>
  <si>
    <t>AjQwBAAAAAEwBwAAAAgzLzYvMjAyNggAAAAKMTIvMzEvMjAyMwkAAAABMH31kxiefN4IjsLdPqJ83ggsQ0lRLk5ZU0U6SUJNLklRX0lQUkQuMTAwMC4wNi8wMy8yMDI2Li4uVVNELkgBAAAA3rYBAAMAAAAAAH31kxiefN4IjsLdPqJ83ggyQ0lRLk5ZU0U6SUJNLklRX0dBSU5fQVNTRVRTLjk5OC4wNi8wMy8yMDI2Li4uVVNELkgBAAAA3rYBAAMAAAAAAH31kxiefN4IjsLdPqJ83gg0Q0lRLk5ZU0U6SUJNLklRX0VYUExPUkVfRFJJTEwuOTk4LjA2LzAzLzIwMjYuLi5VU0QuSAEAAADetgEAAwAAAAAAffWTGJ583giOwt0+onzeCDxDSVEuTllTRTpJQk0uSVFfRUJJVEFfRVFfSU5DX0VYQ0xfU0JDLjk5OC4wNi8wMy8yMDI2Li4uVVNELkgBAAAA3rYBAAIAAAAFMTIxODIBCAAAAAUAAAABMQEAAAALLTE5MDQ4NjA3NDQDAAAAAzE2MAIAAAAFMjQxMzIEAAAAATAHAAAACDMvNi8yMDI2CAAAAAoxMi8zMS8yMDIzCQAAAAEwPjCUGJ583giOwt0+onzeCDJDSVEuTllTRTpJQk0uSVFfR0FJTl9JTlZFU1QuOTk4LjA2LzAzLzIwMjYuLi5VU0QuSAEAAADetgEAAgAAAAIzOQEIAAAABQAAAAExAQAAAAstMTkwNDg2MDc0NAMAAAADMTYwAgAAAAI2MgQAAAABMAcAAAAIMy82LzIwMjYIAAAACjEyLzMxLzIwMjMJAAAAATB99ZMYnnzeCI7C3T6ifN4IO0NJUS5OWVNFOklCTS5JUV9JTlRFUkVTVF9JTlZFU1RfSU5DLjEw</t>
  </si>
  <si>
    <t>MDAuMDYvMDMvMjAyNi4uLlVTRC5IAQAAAN62AQACAAAAAzY0NQEIAAAABQAAAAExAQAAAAstMTkwNDg2MDc0MAMAAAADMTYwAgAAAAI2NQQAAAABMAcAAAAIMy82LzIwMjYIAAAACjEyLzMxLzIwMjUJAAAAATB99ZMYnnzeCI7C3T6ifN4IOENJUS5OWVNFOklCTS5JUV9TUEVDSUFMX0RJVl9TSEFSRS45OTguMDYvMDMvMjAyNi4uLlVTRC5IAQAAAN62AQADAAAAAAA+MJQYnnzeCI7C3T6ifN4IQUNJUS5OWVNFOklCTS5JUV9SVUFfT1BFUkFUSU5HX0xFQVNFX0dST1NTLjEwMDAuMDYvMDMvMjAyNi4uLlVTRC5IAQAAAN62AQACAAAABDMxMjkBCAAAAAUAAAABMQEAAAALLTE5MDQ4NjA3NDADAAAAAzE2MAIAAAAFNDgzNzcEAAAAATAHAAAACDMvNi8yMDI2CAAAAAoxMi8zMS8yMDI1CQAAAAEwcleUGJ583ghAm90+onzeCDJDSVEuTllTRTpJQk0uSVFfQ0FTSF9UQVhFUy4xMDAwLjA2LzAzLzIwMjYuLi5VU0QuSAEAAADetgEAAgAAAAQxOTQ4AQgAAAAFAAAAATEBAAAACy0xOTA0ODYwNzQwAwAAAAMxNjACAAAABDMwNTMEAAAAATAHAAAACDMvNi8yMDI2CAAAAAoxMi8zMS8yMDI1CQAAAAEwcleUGJ583giOwt0+onzeCC1DSVEuTllTRTpJQk0uSVFfREFfQ0YuMTAwMC4wNi8wMy8yMDI2Li4uVVNELkgBAAAA3rYBAAIAAAAENDQ1MAEIAAAABQAAAAExAQAAAAstMTkwNDg2MDc0MAMAAAADMTYwAgAAAAQyMTYw</t>
  </si>
  <si>
    <t>BAAAAAEwBwAAAAgzLzYvMjAyNggAAAAKMTIvMzEvMjAyNQkAAAABMD4wlBiefN4IQJvdPqJ83gg8Q0lRLk5ZU0U6SUJNLklRX0lNUFVUX09QRVJfTEVBU0VfREVQUi45OTguMDYvMDMvMjAyNi4uLlVTRC5IAQAAAN62AQACAAAACjk5OC44NDAwMzIBCAAAAAUAAAABMQEAAAALLTE5MDQ4NjA3NDQDAAAAAzE2MAIAAAAFMjE2NzMEAAAAATAHAAAACDMvNi8yMDI2CAAAAAoxMi8zMS8yMDIzCQAAAAEwPjCUGJ583ghAm90+onzeCEJDSVEuTllTRTpJQk0uSVFfREVQUkVDSUFUSU9OX1JFTlRBTF9BU1NFVFMuMTAwMC4wNi8wMy8yMDI2Li4uVVNELkgBAAAA3rYBAAMAAAAAAD4wlBiefN4IQJvdPqJ83ghBQ0lRLk5ZU0U6SUJNLklRX05PTlJFQ1VSUklOR19JTkNPTUVfVEFYRVMuMTAwMC4wNi8wMy8yMDI2Li4uVVNELkgBAAAA3rYBAAIAAAAFLTExNjEBCAAAAAUAAAABMQEAAAALLTE5MDQ4NjA3NDADAAAAAzE2MAIAAAAFNDg4MzkEAAAAATAHAAAACDMvNi8yMDI2CAAAAAoxMi8zMS8yMDI1CQAAAAEwPjCUGJ583ghAm90+onzeCC1DSVEuTllTRTpJQk0uSVFfRUJJVEEuMTAwMC4wNi8wMy8yMDI2Li4uVVNELkgBAAAA3rYBAAIAAAAFMTQ3MzQBCAAAAAUAAAABMQEAAAALLTE5MDQ4NjA3NDADAAAAAzE2MAIAAAAGMTAwNjg5BAAAAAEwBwAAAAgzLzYvMjAyNggAAAAKMTIvMzEvMjAyNQkAAAABMD4wlBiefN4I</t>
  </si>
  <si>
    <t>jsLdPqJ83gg1Q0lRLk5ZU0U6SUJNLklRX0NVUlJFTkNZX0dBSU4uMTAwMC4wNi8wMy8yMDI2Li4uVVNELkgBAAAA3rYBAAIAAAAELTI0NAEIAAAABQAAAAExAQAAAAstMTkwNDg2MDc0MAMAAAADMTYwAgAAAAIzOAQAAAABMAcAAAAIMy82LzIwMjYIAAAACjEyLzMxLzIwMjUJAAAAATB99ZMYnnzeCECb3T6ifN4IN0NJUS5OWVNFOklCTS5JUV9ORVRfSU5URVJFU1RfRVhQLjk5OC4wNi8wMy8yMDI2Li4uVVNELkgBAAAA3rYBAAIAAAAELTkzNwEIAAAABQAAAAExAQAAAAstMTkwNDg2MDc0NAMAAAADMTYwAgAAAAMzNjgEAAAAATAHAAAACDMvNi8yMDI2CAAAAAoxMi8zMS8yMDIzCQAAAAEwffWTGJ583giOwt0+onzeCDJDSVEuTllTRTpJQk0uSVFfU1RPQ0tfQkFTRUQuOTk4LjA2LzAzLzIwMjYuLi5VU0QuSAEAAADetgEAAwAAAAAAffWTGJ583ghAm90+onzeCDJDSVEuTllTRTpJQk0uSVFfRklOX0RJVl9SRVYuOTk4LjA2LzAzLzIwMjYuLi5VU0QuSAEAAADetgEAAgAAAAM3MzcBCAAAAAUAAAABMQEAAAALLTE5MDQ4NjA3NDQDAAAAAzE2MAIAAAACNTIEAAAAATAHAAAACDMvNi8yMDI2CAAAAAoxMi8zMS8yMDIzCQAAAAEwffWTGJ583ghAm90+onzeCDlDSVEuTllTRTpJQk0uSVFfTkVUX1JFTlRBTF9FWFBfRk4uMTAwMC4wNi8wMy8yMDI2Li4uVVNELkgBAAAA3rYBAAIAAAAEMTMwOAEIAAAABQAAAAEx</t>
  </si>
  <si>
    <t>AQAAAAstMTkwNDg2MDc0MAMAAAADMTYwAgAAAAQzMTcwBAAAAAEwBwAAAAgzLzYvMjAyNggAAAAKMTIvMzEvMjAyNQkAAAABMD4wlBiefN4IQJvdPqJ83ggrQ0lRLk5ZU0U6SUJNLklRX0lQUkQuOTk4LjA2LzAzLzIwMjYuLi5VU0QuSAEAAADetgEAAwAAAAAAffWTGJ583ghAm90+onzeCC1DSVEuTllTRTpJQk0uSVFfUkRfRVhQLjk5OC4wNi8wMy8yMDI2Li4uVVNELkgBAAAA3rYBAAIAAAAENjc3NQEIAAAABQAAAAExAQAAAAstMTkwNDg2MDc0NAMAAAADMTYwAgAAAAMxMDAEAAAAATAHAAAACDMvNi8yMDI2CAAAAAoxMi8zMS8yMDIzCQAAAAEwffWTGJ583ghAm90+onzeCDRDSVEuTllTRTpJQk0uSVFfRUJJVF9FWENMX1NCQy45OTguMDYvMDMvMjAyNi4uLlVTRC5IAQAAAN62AQACAAAABTEwNTU1AQgAAAAFAAAAATEBAAAACy0xOTA0ODYwNzQ0AwAAAAMxNjACAAAABTI0MTM0BAAAAAEwBwAAAAgzLzYvMjAyNggAAAAKMTIvMzEvMjAyMwkAAAABMD4wlBiefN4Ih4fdPqJ83ggxQ0lRLk5ZU0U6SUJNLklRX0NBU0hfVEFYRVMuOTk4LjA2LzAzLzIwMjYuLi5VU0QuSAEAAADetgEAAgAAAAQxNTY0AQgAAAAFAAAAATEBAAAACy0xOTA0ODYwNzQ0AwAAAAMxNjACAAAABDMwNTMEAAAAATAHAAAACDMvNi8yMDI2CAAAAAoxMi8zMS8yMDIzCQAAAAEwcleUGJ583ghAm90+onzeCD5DSVEuTllTRTpJQk0uSVFf</t>
  </si>
  <si>
    <t>TEVBU0VfQURKVVNUTUVOVF9FQklUREEuOTk4LjA2LzAzLzIwMjYuLi5VU0QuSAEAAADetgEAAgAAAAQxMjkyAD4wlBiefN4Ih4fdPqJ83gg9Q0lRLk5ZU0U6SUJNLklRX0VCSVRBX0VRX0lOQ19FWENMX1NCQy4xMDAwLjA2LzAzLzIwMjYuLi5VU0QuSAEAAADetgEAAgAAAAUxNjQ0OQEIAAAABQAAAAExAQAAAAstMTkwNDg2MDc0MAMAAAADMTYwAgAAAAUyNDEzMgQAAAABMAcAAAAIMy82LzIwMjYIAAAACjEyLzMxLzIwMjUJAAAAATA+MJQYnnzeCIeH3T6ifN4INkNJUS5OWVNFOklCTS5JUV9ESUxVVF9FUFNfSU5DTC4xMDAwLjA2LzAzLzIwMjYuLi5VU0QuSAEAAADetgEAAgAAAAgxMS4xNjMxOQEIAAAABQAAAAExAQAAAAstMTkwNDg2MDc0MAMAAAADMTYwAgAAAAE4BAAAAAEwBwAAAAgzLzYvMjAyNggAAAAKMTIvMzEvMjAyNQkAAAABMH31kxiefN4Ih4fdPqJ83gg/Q0lRLk5ZU0U6SUJNLklRX0VYQ0lTRV9UQVhFU19JTkNMX1NBTEVTLjEwMDAuMDYvMDMvMjAyNi4uLlVTRC5IAQAAAN62AQADAAAAAAA+MJQYnnzeCECb3T6ifN4INUNJUS5OWVNFOklCTS5JUV9OSV9BVkFJTF9JTkNMLjEwMDAuMDYvMDMvMjAyNi4uLlVTRC5IAQAAAN62AQACAAAABTEwNTkzAQgAAAAFAAAAATEBAAAACy0xOTA0ODYwNzQwAwAAAAMxNjACAAAAAjE2BAAAAAEwBwAAAAgzLzYvMjAyNggAAAAKMTIvMzEvMjAyNQkAAAAB</t>
  </si>
  <si>
    <t>MH31kxiefN4IQJvdPqJ83gg8Q0lRLk5ZU0U6SUJNLklRX0NIQU5HRV9UUkFESU5HX0FTU0VUUy45OTguMDYvMDMvMjAyNi4uLlVTRC5IAQAAAN62AQADAAAAAAA+MJQYnnzeCLZz3T6ifN4INkNJUS5OWVNFOklCTS5JUV9TVE9DS19CQVNFRF9SRC4xMDAwLjA2LzAzLzIwMjYuLi5VU0QuSAEAAADetgEAAgAAAAM1NDIBCAAAAAUAAAABMQEAAAALLTE5MDQ4NjA3NDADAAAAAzE2MAIAAAAFMjI2NzgEAAAAATAHAAAACDMvNi8yMDI2CAAAAAoxMi8zMS8yMDI1CQAAAAEwPjCUGJ583ghAm90+onzeCEFDSVEuTllTRTpJQk0uSVFfREVQUkVDSUFUSU9OX1JFTlRBTF9BU1NFVFMuOTk4LjA2LzAzLzIwMjYuLi5VU0QuSAEAAADetgEAAwAAAAAAPjCUGJ583gi2c90+onzeCDhDSVEuTllTRTpJQk0uSVFfSU5UX0VYUF9JTkNMX0NBUC4xMDAwLjA2LzAzLzIwMjYuLi5VU0QuSAEAAADetgEAAgAAAAQxOTM5AQgAAAAFAAAAATEBAAAACy0xOTA0ODYwNzQwAwAAAAMxNjACAAAABTIxODYxBAAAAAEwBwAAAAgzLzYvMjAyNggAAAAKMTIvMzEvMjAyNQkAAAABMD4wlBiefN4ItnPdPqJ83gg7Q0lRLk5ZU0U6SUJNLklRX0NBUElUQUxJWkVEX0lOVEVSRVNULjk5OC4wNi8wMy8yMDI2Li4uVVNELkgBAAAA3rYBAAIAAAABOQEIAAAABQAAAAExAQAAAAstMTkwNDg2MDc0NAMAAAADMTYwAgAAAAQzMDMyBAAAAAEwBwAAAAgz</t>
  </si>
  <si>
    <t>LzYvMjAyNggAAAAKMTIvMzEvMjAyMwkAAAABMD4wlBiefN4ItnPdPqJ83ghAQ0lRLk5ZU0U6SUJNLklRX05PTlJFQ1VSUklOR19JTkNPTUVfVEFYRVMuOTk4LjA2LzAzLzIwMjYuLi5VU0QuSAEAAADetgEAAwAAAAAAPjCUGJ583giHh90+onzeCD9DSVEuTllTRTpJQk0uSVFfREVGRVJSRURfRE9NRVNUSUNfVEFYRVMuMTAwMC4wNi8wMy8yMDI2Li4uVVNELkgBAAAA3rYBAAIAAAAELTI0OQEIAAAABQAAAAExAQAAAAstMTkwNDg2MDc0MAMAAAADMTYwAgAAAAQzMDU0BAAAAAEwBwAAAAgzLzYvMjAyNggAAAAKMTIvMzEvMjAyNQkAAAABMD4wlBiefN4Ih4fdPqJ83ggsQ0lRLk5ZU0U6SUJNLklRX0VCSVRBLjk5OC4wNi8wMy8yMDI2Li4uVVNELkgBAAAA3rYBAAIAAAAFMTEwNDgBCAAAAAUAAAABMQEAAAALLTE5MDQ4NjA3NDQDAAAAAzE2MAIAAAAGMTAwNjg5BAAAAAEwBwAAAAgzLzYvMjAyNggAAAAKMTIvMzEvMjAyMwkAAAABMD4wlBiefN4IaEzdPqJ83ggvQ0lRLk5ZU0U6SUJNLklRX0VQU19OT1JNLjk5OC4wNi8wMy8yMDI2Li4uVVNELkgBAAAA3rYBAAIAAAAINS45MzM3MjgBCAAAAAUAAAABMQEAAAALLTE5MDQ4NjA3NDQDAAAAAzE2MAIAAAAENDM3OQQAAAABMAcAAAAIMy82LzIwMjYIAAAACjEyLzMxLzIwMjMJAAAAATA+MJQYnnzeCIeH3T6ifN4IMENJUS5OWVNFOklCTS5JUV9FQlRfRVhDTC4x</t>
  </si>
  <si>
    <t>MDAwLjA2LzAzLzIwMjYuLi5VU0QuSAEAAADetgEAAgAAAAUxMTE1OQEIAAAABQAAAAExAQAAAAstMTkwNDg2MDc0MAMAAAADMTYwAgAAAAE0BAAAAAEwBwAAAAgzLzYvMjAyNggAAAAKMTIvMzEvMjAyNQkAAAABMH31kxiefN4IaEzdPqJ83gg+Q0lRLk5ZU0U6SUJNLklRX1NUT0NLX09QVElPTlNfQ09NUF9UQVguMTAwMC4wNi8wMy8yMDI2Li4uVVNELkgBAAAA3rYBAAMAAAAAAD4wlBiefN4IaEzdPqJ83ggxQ0lRLk5ZU0U6SUJNLklRX01BUktFVElORy4xMDAwLjA2LzAzLzIwMjYuLi5VU0QuSAEAAADetgEAAwAAAAAAPjCUGJ583ghoTN0+onzeCCtDSVEuTllTRTpJQk0uSVFfRUJULjEwMDAuMDYvMDMvMjAyNi4uLlVTRC5IAQAAAN62AQACAAAABTEwMzI5AQgAAAAFAAAAATEBAAAACy0xOTA0ODYwNzQwAwAAAAMxNjACAAAAAzEzOQQAAAABMAcAAAAIMy82LzIwMjYIAAAACjEyLzMxLzIwMjUJAAAAATB99ZMYnnzeCLZz3T6ifN4IMUNJUS5OWVNFOklCTS5JUV9PVEhFUl9PUEVSLjk5OC4wNi8wMy8yMDI2Li4uVVNELkgBAAAA3rYBAAIAAAAELTg2MAEIAAAABQAAAAExAQAAAAstMTkwNDg2MDc0NAMAAAADMTYwAgAAAAMyNjAEAAAAATAHAAAACDMvNi8yMDI2CAAAAAoxMi8zMS8yMDIzCQAAAAEwffWTGJ583gi2c90+onzeCDBDSVEuTllTRTpJQk0uSVFfVE9UQUxfUkVWLjk5OC4wNi8wMy8yMDI2Li4u</t>
  </si>
  <si>
    <t>VVNELkgBAAAA3rYBAAIAAAAFNjE4NjABCAAAAAUAAAABMQEAAAALLTE5MDQ4NjA3NDQDAAAAAzE2MAIAAAACMjgEAAAAATAHAAAACDMvNi8yMDI2CAAAAAoxMi8zMS8yMDIzCQAAAAEwffWTGJ583ghoTN0+onzeCEhDSVEuTllTRTpJQk0uSVFfSU5URVJFU1RfRVhQX0xFQVNFX0xJQUJJTElUWV9ERUJULjk5OC4wNi8wMy8yMDI2Li4uVVNELkgBAAAA3rYBAAMAAAAAAD4wlBiefN4ItnPdPqJ83ggzQ0lRLk5ZU0U6SUJNLklRX0NBU0hfSU5WRVNULjEwMDAuMDYvMDMvMjAyNi4uLlVTRC5IAQAAAN62AQACAAAABi0xMDMwMgEIAAAABQAAAAExAQAAAAstMTkwNDg2MDc0MAMAAAADMTYwAgAAAAQyMDA1BAAAAAEwBwAAAAgzLzYvMjAyNggAAAAKMTIvMzEvMjAyNQkAAAABMD4wlBiefN4IaEzdPqJ83gg1Q0lRLk5ZU0U6SUJNLklRX01FUkdFUl9TVVBQTEUuMTAwMC4wNi8wMy8yMDI2Li4uVVNELkgBAAAA3rYBAAMAAAAAAD4wlBiefN4IaEzdPqJ83gg4Q0lRLk5ZU0U6SUJNLklRX05FVF9SRU5UQUxfRVhQX0ZOLjk5OC4wNi8wMy8yMDI2Li4uVVNELkgBAAAA3rYBAAIAAAAEMTI5MgEIAAAABQAAAAExAQAAAAstMTkwNDg2MDc0NAMAAAADMTYwAgAAAAQzMTcwBAAAAAEwBwAAAAgzLzYvMjAyNggAAAAKMTIvMzEvMjAyMwkAAAABMD4wlBiefN4IaEzdPqJ83ggyQ0lRLk5ZU0U6SUJNLklRX0NPTU1PTl9ESVYu</t>
  </si>
  <si>
    <t>MTAwMC4wNi8wMy8yMDI2Li4uVVNELkgBAAAA3rYBAAIAAAAENjI1NQA+MJQYnnzeCGhM3T6ifN4IQUNJUS5OWVNFOklCTS5JUV9FQVJOSU5HX1BBUkVOVF9FWENMX0VYVFJBLjEwMDAuMDYvMDMvMjAyNi4uLlVTRC5IAQAAAN62AQACAAAABTEwNTcxAQgAAAAFAAAAATEBAAAACy0xOTA0ODYwNzQwAwAAAAMxNjACAAAABTQxNTk2BAAAAAEwBwAAAAgzLzYvMjAyNggAAAAKMTIvMzEvMjAyNQkAAAABMD4wlBiefN4IaEzdPqJ83gg9Q0lRLk5ZU0U6SUJNLklRX0VCSVREQV9FUV9JTkNfRVhDTF9TQkMuOTk4LjA2LzAzLzIwMjYuLi5VU0QuSAEAAADetgEAAgAAAAUxMzM5MQEIAAAABQAAAAExAQAAAAstMTkwNDg2MDc0NAMAAAADMTYwAgAAAAUyNDEzMQQAAAABMAcAAAAIMy82LzIwMjYIAAAACjEyLzMxLzIwMjMJAAAAATA+MJQYnnzeCIYy3T6ifN4INkNJUS5OWVNFOklCTS5JUV9CQVNJQ19FUFNfRVhDTC4xMDAwLjA2LzAzLzIwMjYuLi5VU0QuSAEAAADetgEAAgAAAAkxMS4zMzg2OTgBCAAAAAUAAAABMQEAAAALLTE5MDQ4NjA3NDADAAAAAzE2MAIAAAAEMzA2NAQAAAABMAcAAAAIMy82LzIwMjYIAAAACjEyLzMxLzIwMjUJAAAAATB99ZMYnnzeCGhM3T6ifN4IM0NJUS5OWVNFOklCTS5JUV9MRUdBTF9TRVRUTEUuOTk4LjA2LzAzLzIwMjYuLi5VU0QuSAEAAADetgEAAwAAAAAAffWTGJ583giGMt0+onze</t>
  </si>
  <si>
    <t>CC5DSVEuTllTRTpJQk0uSVFfTUVSR0VSLjEwMDAuMDYvMDMvMjAyNi4uLlVTRC5IAQAAAN62AQACAAAABC0xNTMBCAAAAAUAAAABMQEAAAALLTE5MDQ4NjA3NDADAAAAAzE2MAIAAAACODAEAAAAATAHAAAACDMvNi8yMDI2CAAAAAoxMi8zMS8yMDI1CQAAAAEwffWTGJ583giGMt0+onzeCDZDSVEuTllTRTpJQk0uSVFfR1dfSU5UQU5fQU1PUlQuMTAwMC4wNi8wMy8yMDI2Li4uVVNELkgBAAAA3rYBAAMAAAAAAH31kxiefN4IhjLdPqJ83ggzQ0lRLk5ZU0U6SUJNLklRX0lOVF9JTlZfSU5DLjEwMDAuMDYvMDMvMjAyNi4uLlVTRC5IAQAAAN62AQADAAAAAAB99ZMYnnzeCGhM3T6ifN4IK0NJUS5OWVNFOklCTS5JUV9ESUMuMTAwMC4wNi8wMy8yMDI2Li4uVVNELkgBAAAA3rYBAAMAAAAAAD4wlBiefN4IaEzdPqJ83ggsQ0lRLk5ZU0U6SUJNLklRX05QUEUuMTAwMC4wNi8wMy8yMDI2Li4uVVNELkgBAAAA3rYBAAIAAAAEOTAyOAEIAAAABQAAAAExAQAAAAstMTkwNDg2MDc0MAMAAAADMTYwAgAAAAQxMDA0BAAAAAEwBwAAAAgzLzYvMjAyNggAAAAKMTIvMzEvMjAyNQkAAAABMHJXlBiefN4IcwvdPqJ83ghKQ0lRLk5ZU0U6SUJNLklRX09QRVJBVElOR19MRUFTRV9MSUFCSUxJVElFU19OT05DQVNILjk5OC4wNi8wMy8yMDI2Li4uVVNELkgBAAAA3rYBAAMAAAAAAHJXlBiefN4IaEzdPqJ83gg2Q0lRLk5ZU0U6</t>
  </si>
  <si>
    <t>SUJNLklRX0dBSU5fSU5WRVNUX0NGLjEwMDAuMDYvMDMvMjAyNi4uLlVTRC5IAQAAAN62AQADAAAAAAA+MJQYnnzeCHML3T6ifN4IMUNJUS5OWVNFOklCTS5JUV9PSUxfSU1QQUlSLjk5OC4wNi8wMy8yMDI2Li4uVVNELkgBAAAA3rYBAAMAAAAAAD4wlBiefN4IcwvdPqJ83gg5Q0lRLk5ZU0U6SUJNLklRX0RJU1RSSUJVVEFCTEVfQ0FTSC45OTguMDYvMDMvMjAyNi4uLlVTRC5IAQAAAN62AQADAAAAAAA+MJQYnnzeCHML3T6ifN4IOUNJUS5OWVNFOklCTS5JUV9JTlZFU1RNRU5UX0lOQ09NRS4xMDAwLjA2LzAzLzIwMjYuLi5VU0QuSAEAAADetgEAAwAAAAAAPjCUGJ583ghzC90+onzeCDZDSVEuTllTRTpJQk0uSVFfVE9UQUxfUkVWX1NIQVJFLjk5OC4wNi8wMy8yMDI2Li4uVVNELkgBAAAA3rYBAAIAAAAJNjcuODg3NzI5AQgAAAAFAAAAATEBAAAACy0xOTA0ODYwNzQ0AwAAAAMxNjACAAAABDQzODIEAAAAATAHAAAACDMvNi8yMDI2CAAAAAoxMi8zMS8yMDIzCQAAAAEwPjCUGJ583giGMt0+onzeCDVDSVEuTllTRTpJQk0uSVFfQkFTSUNfRVBTX0VYQ0wuOTk4LjA2LzAzLzIwMjYuLi5VU0QuSAEAAADetgEAAgAAAAg4LjI0NjE3NQEIAAAABQAAAAExAQAAAAstMTkwNDg2MDc0NAMAAAADMTYwAgAAAAQzMDY0BAAAAAEwBwAAAAgzLzYvMjAyNggAAAAKMTIvMzEvMjAyMwkAAAABMH31kxiefN4IcwvdPqJ8</t>
  </si>
  <si>
    <t>3ggvQ0lRLk5ZU0U6SUJNLklRX0VCVF9FWENMLjk5OC4wNi8wMy8yMDI2Li4uVVNELkgBAAAA3rYBAAIAAAAEODY1MQEIAAAABQAAAAExAQAAAAstMTkwNDg2MDc0NAMAAAADMTYwAgAAAAE0BAAAAAEwBwAAAAgzLzYvMjAyNggAAAAKMTIvMzEvMjAyMwkAAAABMH31kxiefN4IhjLdPqJ83gg3Q0lRLk5ZU0U6SUJNLklRX0ZJTl9ESVZfSU5UX0VYUC4xMDAwLjA2LzAzLzIwMjYuLi5VU0QuSAEAAADetgEAAwAAAAAAffWTGJ583ghzC90+onzeCDtDSVEuTllTRTpJQk0uSVFfQ0FTSF9JTlRFUkVTVF9JTlZFU1QuOTk4LjA2LzAzLzIwMjYuLi5VU0QuSAEAAADetgEAAwAAAAAAcleUGJ583ghzC90+onzeCDVDSVEuTllTRTpJQk0uSVFfR0FJTl9JTlZFU1RfQ0YuOTk4LjA2LzAzLzIwMjYuLi5VU0QuSAEAAADetgEAAwAAAAAAPjCUGJ583ghzC90+onzeCDZDSVEuTllTRTpJQk0uSVFfT1RIRVJfT1BFUl9BQ1QuMTAwMC4wNi8wMy8yMDI2Li4uVVNELkgBAAAA3rYBAAIAAAAELTk1OAEIAAAABQAAAAExAQAAAAstMTkwNDg2MDc0MAMAAAADMTYwAgAAAAQyMDQ3BAAAAAEwBwAAAAgzLzYvMjAyNggAAAAKMTIvMzEvMjAyNQkAAAABMD4wlBiefN4IcwvdPqJ83ggyQ0lRLk5ZU0U6SUJNLklRX0ZJTl9ESVZfRVhQLjk5OC4wNi8wMy8yMDI2Li4uVVNELkgBAAAA3rYBAAIAAAADMzgyAQgAAAAFAAAAATEBAAAACy0x</t>
  </si>
  <si>
    <t>OTA0ODYwNzQ0AwAAAAMxNjACAAAAAjUxBAAAAAEwBwAAAAgzLzYvMjAyNggAAAAKMTIvMzEvMjAyMwkAAAABMH31kxiefN4IcwvdPqJ83gg1Q0lRLk5ZU0U6SUJNLklRX0VCSVREQV9FUV9JTkMuMTAwMC4wNi8wMy8yMDI2Li4uVVNELkgBAAAA3rYBAAIAAAAFMTc0MjYBCAAAAAUAAAABMQEAAAALLTE5MDQ4NjA3NDADAAAAAzE2MAIAAAAFMjE2NzcEAAAAATAHAAAACDMvNi8yMDI2CAAAAAoxMi8zMS8yMDI1CQAAAAEwPjCUGJ583ghh5Nw+onzeCDZDSVEuTllTRTpJQk0uSVFfT1RIRVJfTFRfQVNTRVRTLjk5OC4wNi8wMy8yMDI2Li4uVVNELkgBAAAA3rYBAAIAAAAENzU0NQEIAAAABQAAAAExAQAAAAstMTkwNDg2MDc0NAMAAAADMTYwAgAAAAQxMDYwBAAAAAEwBwAAAAgzLzYvMjAyNggAAAAKMTIvMzEvMjAyMwkAAAABMHJXlBiefN4IcwvdPqJ83gg0Q0lRLk5ZU0U6SUJNLklRX0FNT1JUX0RJQ19DRi4xMDAwLjA2LzAzLzIwMjYuLi5VU0QuSAEAAADetgEAAwAAAAAAcleUGJ583ghh5Nw+onzeCDJDSVEuTllTRTpJQk0uSVFfUFJFRl9ESVZfQ0YuOTk4LjA2LzAzLzIwMjYuLi5VU0QuSAEAAADetgEAAwAAAAAAcleUGJ583ghh5Nw+onzeCDlDSVEuTllTRTpJQk0uSVFfVE9UQUxfREVCVF9SRVBBSUQuMTAwMC4wNi8wMy8yMDI2Li4uVVNELkgBAAAA3rYBAAIAAAAFLTU1MTgBCAAAAAUAAAABMQEAAAAL</t>
  </si>
  <si>
    <t>LTE5MDQ4NjA3NDADAAAAAzE2MAIAAAAEMjE2NgQAAAABMAcAAAAIMy82LzIwMjYIAAAACjEyLzMxLzIwMjUJAAAAATByV5QYnnzeCGHk3D6ifN4IQENJUS5OWVNFOklCTS5JUV9FQVJOSU5HX1BBUkVOVF9FWENMX0VYVFJBLjk5OC4wNi8wMy8yMDI2Li4uVVNELkgBAAAA3rYBAAIAAAAENzUxNAEIAAAABQAAAAExAQAAAAstMTkwNDg2MDc0NAMAAAADMTYwAgAAAAU0MTU5NgQAAAABMAcAAAAIMy82LzIwMjYIAAAACjEyLzMxLzIwMjMJAAAAATA+MJQYnnzeCHML3T6ifN4ITENJUS5OWVNFOklCTS5JUV9ESVNUUklCVVRBQkxFX0NBU0hfUEVSX1NIQVJFX0RJTFVURUQuMTAwMC4wNi8wMy8yMDI2Li4uVVNELkgBAAAA3rYBAAMAAAAAAD4wlBiefN4IcwvdPqJ83ggtQ0lRLk5ZU0U6SUJNLklRX01FUkdFUi45OTguMDYvMDMvMjAyNi4uLlVTRC5IAQAAAN62AQADAAAAAAB99ZMYnnzeCGHk3D6ifN4IMENJUS5OWVNFOklCTS5JUV9PUEVSX0lOQy4xMDAwLjA2LzAzLzIwMjYuLi5VU0QuSAEAAADetgEAAgAAAAUxMjU2OAEIAAAABQAAAAExAQAAAAstMTkwNDg2MDc0MAMAAAADMTYwAgAAAAIyMQQAAAABMAcAAAAIMy82LzIwMjYIAAAACjEyLzMxLzIwMjUJAAAAATB99ZMYnnzeCHML3T6ifN4IM0NJUS5OWVNFOklCTS5JUV9GSU5fRElWX0VYUC4xMDAwLjA2LzAzLzIwMjYuLi5VU0QuSAEAAADetgEAAgAAAAM0</t>
  </si>
  <si>
    <t>MDMBCAAAAAUAAAABMQEAAAALLTE5MDQ4NjA3NDADAAAAAzE2MAIAAAACNTEEAAAAATAHAAAACDMvNi8yMDI2CAAAAAoxMi8zMS8yMDI1CQAAAAEwffWTGJ583ghh5Nw+onzeCDJDSVEuTllTRTpJQk0uSVFfSU5UX0lOVl9JTkMuOTk4LjA2LzAzLzIwMjYuLi5VU0QuSAEAAADetgEAAwAAAAAAffWTGJ583ghh5Nw+onzeCDdDSVEuTllTRTpJQk0uSVFfU1RPQ0tfQkFTRURfQ09HUy45OTguMDYvMDMvMjAyNi4uLlVTRC5IAQAAAN62AQACAAAAAzE5MAEIAAAABQAAAAExAQAAAAstMTkwNDg2MDc0NAMAAAADMTYwAgAAAAUyMjY3NAQAAAABMAcAAAAIMy82LzIwMjYIAAAACjEyLzMxLzIwMjMJAAAAATA+MJQYnnzeCGHk3D6ifN4IMUNJUS5OWVNFOklCTS5JUV9SRF9FWFBfRk4uMTAwMC4wNi8wMy8yMDI2Li4uVVNELkgBAAAA3rYBAAIAAAAEODMxMgEIAAAABQAAAAExAQAAAAstMTkwNDg2MDc0MAMAAAADMTYwAgAAAAQzMTY4BAAAAAEwBwAAAAgzLzYvMjAyNggAAAAKMTIvMzEvMjAyNQkAAAABMD4wlBiefN4IYeTcPqJ83gg4Q0lRLk5ZU0U6SUJNLklRX0lOVkVTVE1FTlRfSU5DT01FLjk5OC4wNi8wMy8yMDI2Li4uVVNELkgBAAAA3rYBAAMAAAAAAD4wlBiefN4IYeTcPqJ83ggpQ0lRLk5ZU0U6SUJNLklRX05JLjk5OC4wNi8wMy8yMDI2Li4uVVNELkgBAAAA3rYBAAIAAAAENzUwMgEIAAAABQAAAAExAQAA</t>
  </si>
  <si>
    <t>AAstMTkwNDg2MDc0NAMAAAADMTYwAgAAAAIxNQQAAAABMAcAAAAIMy82LzIwMjYIAAAACjEyLzMxLzIwMjMJAAAAATB99ZMYnnzeCGHk3D6ifN4IL0NJUS5OWVNFOklCTS5JUV9PUEVSX0lOQy45OTguMDYvMDMvMjAyNi4uLlVTRC5IAQAAAN62AQACAAAABDk0MjEBCAAAAAUAAAABMQEAAAALLTE5MDQ4NjA3NDQDAAAAAzE2MAIAAAACMjEEAAAAATAHAAAACDMvNi8yMDI2CAAAAAoxMi8zMS8yMDIzCQAAAAEwffWTGJ583ghVvdw+onzeCDJDSVEuTllTRTpJQk0uSVFfSU5DX0VRVUlUWS4xMDAwLjA2LzAzLzIwMjYuLi5VU0QuSAEAAADetgEAAwAAAAAAffWTGJ583ghh5Nw+onzeCDBDSVEuTllTRTpJQk0uSVFfU0dBX1NVUFBMLjk5OC4wNi8wMy8yMDI2Li4uVVNELkgBAAAA3rYBAAIAAAAFMTg5NjQBCAAAAAUAAAABMQEAAAALLTE5MDQ4NjA3NDQDAAAAAzE2MAIAAAADMTAyBAAAAAEwBwAAAAgzLzYvMjAyNggAAAAKMTIvMzEvMjAyMwkAAAABMH31kxiefN4IYeTcPqJ83gg6Q0lRLk5ZU0U6SUJNLklRX0lOVEVSRVNUX0lOVkVTVF9JTkMuOTk4LjA2LzAzLzIwMjYuLi5VU0QuSAEAAADetgEAAgAAAAM2NzABCAAAAAUAAAABMQEAAAALLTE5MDQ4NjA3NDQDAAAAAzE2MAIAAAACNjUEAAAAATAHAAAACDMvNi8yMDI2CAAAAAoxMi8zMS8yMDIzCQAAAAEwffWTGJ583ghh5Nw+onzeCDFDSVEuTllTRTpJQk0u</t>
  </si>
  <si>
    <t>SVFfSU5DX0VRVUlUWS45OTguMDYvMDMvMjAyNi4uLlVTRC5IAQAAAN62AQADAAAAAAB99ZMYnnzeCGHk3D6ifN4ILkNJUUFWRy5OWVNFOklCTS5JUV9URVZfRUJJVERBLjIwMDAuLjMxLzEyLzIwMjUFAAAAAAAAAAgAAAASKEludmFsaWQgRW5kIERhdGUpkDeNFp583gidCDC4onzeCDxDSVEuTllTRTpJQk0uSVFfREVCVF9FUVVJVl9PUEVSX0xFQVNFLjk5OC4wNi8wMy8yMDI2Li4uVVNELkgBAAAA3rYBAAIAAAAFMTAzMzYBCAAAAAUAAAABMQEAAAALLTE5MDQ4NjA3NDQDAAAAAzE2MAIAAAAFMjE2NzEEAAAAATAHAAAACDMvNi8yMDI2CAAAAAoxMi8zMS8yMDIzCQAAAAEwmX6UGJ583giU6eY+onzeCE5DSVEuTllTRTpJQk0uSVFfTElRVUlEQVRJT05fVkFMVUVfUFJFRkVSUkVEX05PTl9SRURFRU0uMTAwMC4wNi8wMy8yMDI2Li4uVVNELkgBAAAA3rYBAAMAAAAAAJl+lBiefN4I2lrqPqJ83gguQ0lRLk5ZU0U6SUJNLklRX1dJUF9JTlYuOTk4LjA2LzAzLzIwMjYuLi5VU0QuSAEAAADetgEAAgAAAAQxMDgzAQgAAAAFAAAAATEBAAAACy0xOTA0ODYwNzQ0AwAAAAMxNjACAAAABDMyMTkEAAAAATAHAAAACDMvNi8yMDI2CAAAAAoxMi8zMS8yMDIzCQAAAAEwmX6UGJ583giU6eY+onzeCCxDSVEuTllTRTpJQk0uSVFfTElGT1IuOTk4LjA2LzAzLzIwMjYuLi5VU0QuSAEAAADetgEAAwAAAAAAmX6UGJ583gj6</t>
  </si>
  <si>
    <t>JOY+onzeCDJDSVEuTllTRTpJQk0uSVFfQVJfVU5CSUxMRUQuOTk4LjA2LzAzLzIwMjYuLi5VU0QuSAEAAADetgEAAgAAAAQxMzIxAQgAAAAFAAAAATEBAAAACy0xOTA0ODYwNzQ0AwAAAAMxNjACAAAABTQ1NDIwBAAAAAEwBwAAAAgzLzYvMjAyNggAAAAKMTIvMzEvMjAyMwkAAAABMJl+lBiefN4Ih6rpPqJ83ggyQ0lRLk5ZU0U6SUJNLklRX1dPUktJTkdfQ0FQLjk5OC4wNi8wMy8yMDI2Li4uVVNELkgBAAAA3rYBAAIAAAAFLTEyMTQBCAAAAAUAAAABMQEAAAALLTE5MDQ4NjA3NDQDAAAAAzE2MAIAAAAENDE2NQQAAAABMAcAAAAIMy82LzIwMjYIAAAACjEyLzMxLzIwMjMJAAAAATCZfpQYnnzeCMEh5D6ifN4IPkNJUS5OWVNFOklCTS5JUV9NSU5PUklUWV9JTlRFUkVTVF9UT1RBTC45OTguMDYvMDMvMjAyNi4uLlVTRC5IAQAAAN62AQACAAAAAjgwAQgAAAAFAAAAATEBAAAACy0xOTA0ODYwNzQ0AwAAAAMxNjACAAAABDEzMTIEAAAAATAHAAAACDMvNi8yMDI2CAAAAAoxMi8zMS8yMDIzCQAAAAEwmX6UGJ583gi5m+U+onzeCD1DSVEuTllTRTpJQk0uSVFfVE9UQUxfREVCVF9OT05fQ1VSUkVOVC45OTguMDYvMDMvMjAyNi4uLlVTRC5IAQAAAN62AQACAAAABTUyNjg5AQgAAAAFAAAAATEBAAAACy0xOTA0ODYwNzQ0AwAAAAMxNjACAAAABTI1MjI0BAAAAAEwBwAAAAgzLzYvMjAyNggAAAAKMTIvMzEvMjAy</t>
  </si>
  <si>
    <t>MwkAAAABMJl+lBiefN4IvJXqPqJ83ggxQ0lRLk5ZU0U6SUJNLklRX1RPVEFMX0RFQlQuOTk4LjA2LzAzLzIwMjYuLi5VU0QuSAEAAADetgEAAgAAAAU1OTkzNQEIAAAABQAAAAExAQAAAAstMTkwNDg2MDc0NAMAAAADMTYwAgAAAAQ0MTczBAAAAAEwBwAAAAgzLzYvMjAyNggAAAAKMTIvMzEvMjAyMwkAAAABMJl+lBiefN4INWHkPqJ83gg5Q0lRLk5ZU0U6SUJNLklRX1RCVl9TSEFSRV9SRVBPUlRFRC45OTguMDYvMDMvMjAyNi4uLlVTRC5IAQAAAN62AQADAAAAAAByV5QYnnzeCL3U5z6ifN4IQENJUS5OWVNFOklCTS5JUV9GSU5BTkNFX0xFQVNFU19MT05HX1RFUk0uMTAwMC4wNi8wMy8yMDI2Li4uVVNELkgBAAAA3rYBAAIAAAADODc0AQgAAAAFAAAAATEBAAAACy0xOTA0ODYwNzQwAwAAAAMxNjACAAAABTQ4OTkxBAAAAAEwBwAAAAgzLzYvMjAyNggAAAAKMTIvMzEvMjAyNQkAAAABMHJXlBiefN4IwSHkPqJ83gguQ0lRLk5ZU0U6SUJNLklRX0NPTU1PTi4xMDAwLjA2LzAzLzIwMjYuLi5VU0QuSAEAAADetgEAAgAAAAU2MzMxOAEIAAAABQAAAAExAQAAAAstMTkwNDg2MDc0MAMAAAADMTYwAgAAAAQxMTAzBAAAAAEwBwAAAAgzLzYvMjAyNggAAAAKMTIvMzEvMjAyNQkAAAABMHJXlBiefN4INWHkPqJ83gg3Q0lRLk5ZU0U6SUJNLklRX0ZJTl9ESVZfTElBQl9MVC4xMDAwLjA2LzAzLzIwMjYuLi5VU0Qu</t>
  </si>
  <si>
    <t>SAEAAADetgEAAwAAAAAAcleUGJ583gjPSOQ+onzeCDtDSVEuTllTRTpJQk0uSVFfQ1VSUkVOVF9QT1JUX0xFQVNFUy4xMDAwLjA2LzAzLzIwMjYuLi5VU0QuSAEAAADetgEAAgAAAAQxMDc5AQgAAAAFAAAAATEBAAAACy0xOTA0ODYwNzQwAwAAAAMxNjACAAAABDEwOTAEAAAAATAHAAAACDMvNi8yMDI2CAAAAAoxMi8zMS8yMDI1CQAAAAEwcleUGJ583gjPSOQ+onzeCEtDSVEuTllTRTpJQk0uSVFfUEVOU0lPTl9RVUFSVF9FTVBMT1lFUl9DT05UUklCVVRJT05TLjk5OC4wNi8wMy8yMDI2Li4uVVNELkgBAAAA3rYBAAMAAAAAALOllBiefN4IvdTnPqJ83ghCQ0lRLk5ZU0U6SUJNLklRX1BFTlNJT05fUFJJT1JfU0VSVklDRV9ORVhULjEwMDAuMDYvMDMvMjAyNi4uLlVTRC5IAQAAAN62AQADAAAAAACZfpQYnnzeCFz46j6ifN4ITUNJUS5OWVNFOklCTS5JUV9QRU5TSU9OX0FTU0VUU19FTVBMT1lFUl9DT05UUklCVVRJT05TLjEwMDAuMDYvMDMvMjAyNi4uLlVTRC5IAQAAAN62AQACAAAAAjQwAJl+lBiefN4Is0roPqJ83ggxQ0lRLk5ZU0U6SUJNLklRX0lOVEFOX05FVC4xMDAwLjA2LzAzLzIwMjYuLi5VU0QuSAEAAADetgEAAgAAAAUxMTM5MQEIAAAABQAAAAExAQAAAAstMTkwNDg2MDc0MAMAAAADMTYwAgAAAAU0ODk2MgQAAAABMAcAAAAIMy82LzIwMjYIAAAACjEyLzMxLzIwMjUJAAAAATCZfpQYnnze</t>
  </si>
  <si>
    <t>CPok5j6ifN4IRUNJUS5OWVNFOklCTS5JUV9DVVJSRU5UX1BPUlRfREVCVF9ERVJJVkFUSVZFUy4xMDAwLjA2LzAzLzIwMjYuLi5VU0QuSAEAAADetgEAAwAAAAAAmX6UGJ583gixg+k+onzeCENDSVEuTllTRTpJQk0uSVFfUkVTVFJJQ1RFRF9DQVNIX05PTl9DVVJSRU5ULjEwMDAuMDYvMDMvMjAyNi4uLlVTRC5IAQAAAN62AQADAAAAAACZfpQYnnzeCI035z6ifN4IOUNJUS5OWVNFOklCTS5JUV9BU1NFVFNfRkFJUl9WQUxVRS4xMDAwLjA2LzAzLzIwMjYuLi5VU0QuSAEAAADetgEAAgAAAAQ4OTA4AJl+lBiefN4IjTfnPqJ83gg2Q0lRLk5ZU0U6SUJNLklRX0FTU0VUU19MRVZFTF8xLjEwMDAuMDYvMDMvMjAyNi4uLlVTRC5IAQAAAN62AQACAAAAAzQxMwCZfpQYnnzeCJTp5j6ifN4IRUNJUS5OWVNFOklCTS5JUV9UT1RBTF9HRU5FUkFMX1BBUlRORVJfSU5URVJFU1QuOTk4LjA2LzAzLzIwMjYuLi5VU0QuSAEAAADetgEAAwAAAAAAmX6UGJ583giHquk+onzeCEJDSVEuTllTRTpJQk0uSVFfR0VORVJBTF9QQVJUTkVSX1BSRUZfRVFVSVRZLjk5OC4wNi8wMy8yMDI2Li4uVVNELkgBAAAA3rYBAAMAAAAAAJl+lBiefN4IERLlPqJ83gg+Q0lRLk5ZU0U6SUJNLklRX01JTk9SSVRZX0lOVF9SRURFRU1fVE9ULjk5OC4wNi8wMy8yMDI2Li4uVVNELkgBAAAA3rYBAAMAAAAAAJl+lBiefN4IV9PjPqJ83gg6Q0lR</t>
  </si>
  <si>
    <t>Lk5ZU0U6SUJNLklRX01JTk9SSVRZX0lOVF9SRURFRU0uOTk4LjA2LzAzLzIwMjYuLi5VU0QuSAEAAADetgEAAwAAAAAAmX6UGJ583gi8leo+onzeCC9DSVEuTllTRTpJQk0uSVFfU09GVFdBUkUuOTk4LjA2LzAzLzIwMjYuLi5VU0QuSAEAAADetgEAAwAAAAAAmX6UGJ583gi91Oc+onzeCDBDSVEuTllTRTpJQk0uSVFfQlVJTERJTkdTLjk5OC4wNi8wMy8yMDI2Li4uVVNELkgBAAAA3rYBAAIAAAAENTMzMwEIAAAABQAAAAExAQAAAAstMTkwNDg2MDc0NAMAAAADMTYwAgAAAAQzMDIzBAAAAAEwBwAAAAgzLzYvMjAyNggAAAAKMTIvMzEvMjAyMwkAAAABMJl+lBiefN4IijnlPqJ83ggwQ0lRLk5ZU0U6SUJNLklRX09USEVSX0lOVi45OTguMDYvMDMvMjAyNi4uLlVTRC5IAQAAAN62AQADAAAAAACZfpQYnnzeCI035z6ifN4IP0NJUS5OWVNFOklCTS5JUV9QRU5TSU9OX0NJX1BSSU9SX1NFUlZJQ0UuOTk4LjA2LzAzLzIwMjYuLi5VU0QuSAEAAADetgEAAgAAAAMzMDkAmX6UGJ583ggqwOg+onzeCERDSVEuTllTRTpJQk0uSVFfQ1VSUkVOVF9QT1JUX0RFQlRfREVSSVZBVElWRVMuOTk4LjA2LzAzLzIwMjYuLi5VU0QuSAEAAADetgEAAwAAAAAAmX6UGJ583gjBIeQ+onzeCDtDSVEuTllTRTpJQk0uSVFfTElBQklMSVRJRVNfTEVWRUxfMi4xMDAwLjA2LzAzLzIwMjYuLi5VU0QuSAEAAADetgEAAgAAAAM1MTMA</t>
  </si>
  <si>
    <t>mX6UGJ583gie0ek+onzeCD5DSVEuTllTRTpJQk0uSVFfVE9UQUxfREVCVF9FWENMX0xFQVNFUy4xMDAwLjA2LzAzLzIwMjYuLi5VU0QuSAEAAADetgEAAgAAAAU2MDEwNwEIAAAABQAAAAExAQAAAAstMTkwNDg2MDc0MAMAAAADMTYwAgAAAAU0ODk5MgQAAAABMAcAAAAIMy82LzIwMjYIAAAACjEyLzMxLzIwMjUJAAAAATByV5QYnnzeCIeq6T6ifN4IP0NJUS5OWVNFOklCTS5JUV9GSU5BTkNFX0xFQVNFU19MT05HX1RFUk0uOTk4LjA2LzAzLzIwMjYuLi5VU0QuSAEAAADetgEAAgAAAAMzNzkBCAAAAAUAAAABMQEAAAALLTE5MDQ4NjA3NDQDAAAAAzE2MAIAAAAFNDg5OTEEAAAAATAHAAAACDMvNi8yMDI2CAAAAAoxMi8zMS8yMDIzCQAAAAEwcleUGJ583gj7huY+onzeCDFDSVEuTllTRTpJQk0uSVFfUlVBX0dST1NTLjEwMDAuMDYvMDMvMjAyNi4uLlVTRC5IAQAAAN62AQADAAAAAAByV5QYnnzeCIeq6T6ifN4ILUNJUS5OWVNFOklCTS5JUV9DT01NT04uOTk4LjA2LzAzLzIwMjYuLi5VU0QuSAEAAADetgEAAgAAAAU1OTY0MwEIAAAABQAAAAExAQAAAAstMTkwNDg2MDc0NAMAAAADMTYwAgAAAAQxMTAzBAAAAAEwBwAAAAgzLzYvMjAyNggAAAAKMTIvMzEvMjAyMwkAAAABMHJXlBiefN4I1yXlPqJ83ggyQ0lRLk5ZU0U6SUJNLklRX1BSRUZfT1RIRVIuMTAwMC4wNi8wMy8yMDI2Li4uVVNELkgBAAAA3rYB</t>
  </si>
  <si>
    <t>AAMAAAAAAHJXlBiefN4IXJzkPqJ83gg2Q0lRLk5ZU0U6SUJNLklRX0ZJTl9ESVZfTElBQl9MVC45OTguMDYvMDMvMjAyNi4uLlVTRC5IAQAAAN62AQADAAAAAAByV5QYnnzeCMEh5D6ifN4IOkNJUS5OWVNFOklCTS5JUV9DVVJSRU5UX1BPUlRfTEVBU0VTLjk5OC4wNi8wMy8yMDI2Li4uVVNELkgBAAAA3rYBAAIAAAADOTQxAQgAAAAFAAAAATEBAAAACy0xOTA0ODYwNzQ0AwAAAAMxNjACAAAABDEwOTAEAAAAATAHAAAACDMvNi8yMDI2CAAAAAoxMi8zMS8yMDIzCQAAAAEwcleUGJ583giKrec+onzeCDxDSVEuTllTRTpJQk0uSVFfT1BFQl9UUkFOU0lUSU9OX05FWFQuMTAwMC4wNi8wMy8yMDI2Li4uVVNELkgBAAAA3rYBAAMAAAAAAJLkDBiefN4IuVzpPqJ83ghBQ0lRLk5ZU0U6SUJNLklRX09QRUJfQVNTRVRTX0JFTkVGSVRTX1BBSUQuMTAwMC4wNi8wMy8yMDI2Li4uVVNELkgBAAAA3rYBAAIAAAAELTI0NwAJ0AwYnnzeCEFz5j6ifN4ISENJUS5OWVNFOklCTS5JUV9QRU5TSU9OX0VTVF9DT05UUklCVVRJT05TX05FWFRZUi4xMDAwLjA2LzAzLzIwMjYuLi5VU0QuSAEAAADetgEAAgAAAAMxMDAAs6WUGJ583ghdNek+onzeCEFDSVEuTllTRTpJQk0uSVFfUEVOU0lPTl9QUklPUl9TRVJWSUNFX05FWFQuOTk4LjA2LzAzLzIwMjYuLi5VU0QuSAEAAADetgEAAwAAAAAAmX6UGJ583giU6eY+onzeCDxDSVEu</t>
  </si>
  <si>
    <t>TllTRTpJQk0uSVFfUEVOU0lPTl9CUkVBS0RPV05fRkkuMTAwMC4wNi8wMy8yMDI2Li4uVVNELkgBAAAA3rYBAAIAAAAFMjUxMDAAmX6UGJ583gjjYOU+onzeCD1DSVEuTllTRTpJQk0uSVFfUEVOU0lPTl9PQkxJR0FUSU9OX0FDUS45OTguMDYvMDMvMjAyNi4uLlVTRC5IAQAAAN62AQADAAAAAACZfpQYnnzeCFyc5D6ifN4ITkNJUS5OWVNFOklCTS5JUV9QRU5TSU9OX09CTElHQVRJT05fQUNUVUFSSUFMX0dBSU5fTE9TUy4xMDAwLjA2LzAzLzIwMjYuLi5VU0QuSAEAAADetgEAAgAAAAQtMzI4AJl+lBiefN4IERLlPqJ83gg8Q0lRLk5ZU0U6SUJNLklRX1BFTlNJT05fSU5URVJFU1RfQ09TVC45OTguMDYvMDMvMjAyNi4uLlVTRC5IAQAAAN62AQACAAAABDIyNjAAmX6UGJ583gj6JOY+onzeCEJDSVEuTllTRTpJQk0uSVFfUkVTVFJJQ1RFRF9DQVNIX05PTl9DVVJSRU5ULjk5OC4wNi8wMy8yMDI2Li4uVVNELkgBAAAA3rYBAAMAAAAAAJl+lBiefN4IlOnmPqJ83ghNQ0lRLk5ZU0U6SUJNLklRX0xJQUJJTElUSUVTX05FVFRJTkdfT1RIRVJfQURKVVNUTUVOVFMuMTAwMC4wNi8wMy8yMDI2Li4uVVNELkgBAAAA3rYBAAMAAAAAAJl+lBiefN4IjTfnPqJ83gg4Q0lRLk5ZU0U6SUJNLklRX0FTU0VUU19GQUlSX1ZBTFVFLjk5OC4wNi8wMy8yMDI2Li4uVVNELkgBAAAA3rYBAAIAAAAEODQzOQCZfpQYnnzeCCHC</t>
  </si>
  <si>
    <t>5j6ifN4INUNJUS5OWVNFOklCTS5JUV9BU1NFVFNfTEVWRUxfMy45OTguMDYvMDMvMjAyNi4uLlVTRC5IAQAAAN62AQADAAAAAACZfpQYnnzeCIo55T6ifN4IR0NJUS5OWVNFOklCTS5JUV9QRU5TSU9OX0VTVF9DT05UUklCVVRJT05TX05FWFRZUi45OTguMDYvMDMvMjAyNi4uLlVTRC5IAQAAAN62AQACAAAAAzIwMACzpZQYnnzeCD/n6D6ifN4IPUNJUS5OWVNFOklCTS5JUV9QRU5TSU9OX0FDQ1VNX09USEVSX0NJLjk5OC4wNi8wMy8yMDI2Li4uVVNELkgBAAAA3rYBAAMAAAAAAJl+lBiefN4Iv5nnPqJ83gg1Q0lRLk5ZU0U6SUJNLklRX1BFTlNJT05fQVNTRVRTLjk5OC4wNi8wMy8yMDI2Li4uVVNELkgBAAAA3rYBAAIAAAAFNTM0OTYAmX6UGJ583gipw+Q+onzeCEZDSVEuTllTRTpJQk0uSVFfUEVOU0lPTl9PQkxJR0FUSU9OX1NFUlZJQ0VfQ09TVC45OTguMDYvMDMvMjAyNi4uLlVTRC5IAQAAAN62AQACAAAAAzE3NwCZfpQYnnzeCAPR6j6ifN4IOUNJUS5OWVNFOklCTS5JUV9HUk9TU19JTlRBTl9BU1NFVFMuOTk4LjA2LzAzLzIwMjYuLi5VU0QuSAEAAADetgEAAgAAAAUxNjYyOAEIAAAABQAAAAExAQAAAAstMTkwNDg2MDc0NAMAAAADMTYwAgAAAAUyNDI5MwQAAAABMAcAAAAIMy82LzIwMjYIAAAACjEyLzMxLzIwMjMJAAAAATCZfpQYnnzeCJ7R6T6ifN4IP0NJUS5OWVNFOklCTS5JUV9ERVJJVkFU</t>
  </si>
  <si>
    <t>SVZFX0xJQUJfQ1VSUkVOVC4xMDAwLjA2LzAzLzIwMjYuLi5VU0QuSAEAAADetgEAAgAAAAMyNTQBCAAAAAUAAAABMQEAAAALLTE5MDQ4NjA3NDADAAAAAzE2MAIAAAAFNDA0MTcEAAAAATAHAAAACDMvNi8yMDI2CAAAAAoxMi8zMS8yMDI1CQAAAAEwmX6UGJ583gizSug+onzeCDtDSVEuTllTRTpJQk0uSVFfVE9UQUxfREVCVF9FWENMX0ZJTi4xMDAwLjA2LzAzLzIwMjYuLi5VU0QuSAEAAADetgEAAgAAAAU2NDYwNwEIAAAABQAAAAExAQAAAAstMTkwNDg2MDc0MAMAAAADMTYwAgAAAAUyMTg2MAQAAAABMAcAAAAIMy82LzIwMjYIAAAACjEyLzMxLzIwMjUJAAAAATCZfpQYnnzeCJ7R6T6ifN4IR0NJUS5OWVNFOklCTS5JUV9GQUlSX1ZBTFVFX0NIQU5HRV9JTkNMX0VBUk5JTkdTLjEwMDAuMDYvMDMvMjAyNi4uLlVTRC5IAQAAAN62AQADAAAAAACZfpQYnnzeCGRy5z6ifN4IOkNJUS5OWVNFOklCTS5JUV9MSUFCSUxJVElFU19MRVZFTF8yLjk5OC4wNi8wMy8yMDI2Li4uVVNELkgBAAAA3rYBAAIAAAAFNDg4NzcAmX6UGJ583gge6uU+onzeCD1DSVEuTllTRTpJQk0uSVFfVE9UQUxfREVCVF9FWENMX0xFQVNFUy45OTguMDYvMDMvMjAyNi4uLlVTRC5IAQAAAN62AQACAAAABTU2MDQ3AQgAAAAFAAAAATEBAAAACy0xOTA0ODYwNzQ0AwAAAAMxNjACAAAABTQ4OTkyBAAAAAEwBwAAAAgzLzYvMjAyNggAAAAK</t>
  </si>
  <si>
    <t>MTIvMzEvMjAyMwkAAAABMHJXlBiefN4IiojkPqJ83ghAQ0lRLk5ZU0U6SUJNLklRX09QRUJfQVNTRVRTX0JFTkVGSVRTX1BBSUQuOTk4LjA2LzAzLzIwMjYuLi5VU0QuSAEAAADetgEAAgAAAAQtMjgxAAnQDBiefN4ILxHmPqJ83gg6Q0lRLk5ZU0U6SUJNLklRX0ZJTl9ESVZfQ0FTSF9FUVVJVi4xMDAwLjA2LzAzLzIwMjYuLi5VU0QuSAEAAADetgEAAwAAAAAAmX6UGJ583gj06uQ+onzeCExDSVEuTllTRTpJQk0uSVFfTElBQklMSVRJRVNfTkVUVElOR19PVEhFUl9BREpVU1RNRU5UUy45OTguMDYvMDMvMjAyNi4uLlVTRC5IAQAAAN62AQADAAAAAACZfpQYnnzeCJTp5j6ifN4ITENJUS5OWVNFOklCTS5JUV9QRU5TSU9OX09CTElHQVRJT05fSU5URVJFU1RfQ09TVF9ET00uMTAwMC4wNi8wMy8yMDI2Li4uVVNELkgBAAAA3rYBAAIAAAADNzQ4AJLkDBiefN4I933sPqJ83ggyQ0lRLk5ZU0U6SUJNLklRX09QRUJfQVNTRVRTLjk5OC4wNi8wMy8yMDI2Li4uVVNELkgBAAAA3rYBAAIAAAACMzMAkuQMGJ583gixg+k+onzeCElDSVEuTllTRTpJQk0uSVFfT1BFQl9BU1NFVFNfUEFSVElDSVBfQ09OVFJJQlVUSU9OUy45OTguMDYvMDMvMjAyNi4uLlVTRC5IAQAAAN62AQACAAAAAjM4AAnQDBiefN4IjQ/oPqJ83ghNQ0lRLk5ZU0U6SUJNLklRX09QRUJfT0JMSUdBVElPTl9FTVBMT1lFRV9DT05UUklCVVRJT05T</t>
  </si>
  <si>
    <t>Ljk5OC4wNi8wMy8yMDI2Li4uVVNELkgBAAAA3rYBAAIAAAACMzgACdAMGJ583gghwuY+onzeCD9DSVEuTllTRTpJQk0uSVFfUEVOU0lPTl9DSV9ORVRfQU1UX1JFQ09HLjk5OC4wNi8wMy8yMDI2Li4uVVNELkgBAAAA3rYBAAIAAAAFMjI3MTIAmX6UGJ583gjjYOU+onzeCD5DSVEuTllTRTpJQk0uSVFfQ09OVElOR0VOVF9MSUFCSUxJVElFUy4xMDAwLjA2LzAzLzIwMjYuLi5VU0QuSAEAAADetgEAAwAAAAAAmX6UGJ583giUEOc+onzeCDpDSVEuTllTRTpJQk0uSVFfREVCVF9FUVVJVl9ORVRfUEJPLjEwMDAuMDYvMDMvMjAyNi4uLlVTRC5IAQAAAN62AQACAAAABC00NzQBCAAAAAUAAAABMQEAAAALLTE5MDQ4NjA3NDADAAAAAzE2MAIAAAAFMjE2NzkEAAAAATAHAAAACDMvNi8yMDI2CAAAAAoxMi8zMS8yMDI1CQAAAAEwmX6UGJ583gj6JOY+onzeCERDSVEuTllTRTpJQk0uSVFfUEVOU0lPTl9PQkxJR0FUSU9OX09USEVSX0NPU1QuOTk4LjA2LzAzLzIwMjYuLi5VU0QuSAEAAADetgEAAgAAAAM1NjIAmX6UGJ583ggRcug+onzeCDpDSVEuTllTRTpJQk0uSVFfSU5URVJDT01QQU5ZX05PTl9DQS45OTguMDYvMDMvMjAyNi4uLlVTRC5IAQAAAN62AQADAAAAAACZfpQYnnzeCD/n6D6ifN4IL0NJUS5OWVNFOklCTS5JUV9HUk9TU19HVy45OTguMDYvMDMvMjAyNi4uLlVTRC5IAQAAAN62AQADAAAAAACZfpQY</t>
  </si>
  <si>
    <t>nnzeCPuG5j6ifN4IOkNJUS5OWVNFOklCTS5JUV9UT1RBTF9ERUJUX0NVUlJFTlQuMTAwMC4wNi8wMy8yMDI2Li4uVVNELkgBAAAA3rYBAAIAAAAENzIyNAEIAAAABQAAAAExAQAAAAstMTkwNDg2MDc0MAMAAAADMTYwAgAAAAUyNTIyMwQAAAABMAcAAAAIMy82LzIwMjYIAAAACjEyLzMxLzIwMjUJAAAAATCZfpQYnnzeCJQQ5z6ifN4IMkNJUS5OWVNFOklCTS5JUV9DQVNIX1NIQVJFLjEwMDAuMDYvMDMvMjAyNi4uLlVTRC5IAQAAAN62AQACAAAACTE0LjUwMTI3NAEIAAAABQAAAAExAQAAAAstMTkwNDg2MDc0MAMAAAADMTYwAgAAAAQ0MzgxBAAAAAEwBwAAAAgzLzYvMjAyNggAAAAKMTIvMzEvMjAyNQkAAAABMJl+lBiefN4IEMPlPqJ83ggrQ0lRLk5ZU0U6SUJNLklRX1RCVi4xMDAwLjA2LzAzLzIwMjYuLi5VU0QuSAEAAADetgEAAgAAAAYtNDY0NjABCAAAAAUAAAABMQEAAAALLTE5MDQ4NjA3NDADAAAAAzE2MAIAAAAEMTMxMAQAAAABMAcAAAAIMy82LzIwMjYIAAAACjEyLzMxLzIwMjUJAAAAATByV5QYnnzeCDVh5D6ifN4IPUNJUS5OWVNFOklCTS5JUV9SVUFfQ0FQSVRBTF9MRUFTRV9ORVQuMTAwMC4wNi8wMy8yMDI2Li4uVVNELkgBAAAA3rYBAAMAAAAAAHJXlBiefN4IwSHkPqJ83ggwQ0lRLk5ZU0U6SUJNLklRX1RSRUFTVVJZLjEwMDAuMDYvMDMvMjAyNi4uLlVTRC5IAQAAAN62AQACAAAABy0x</t>
  </si>
  <si>
    <t>NzA2MDUBCAAAAAUAAAABMQEAAAALLTE5MDQ4NjA3NDADAAAAAzE2MAIAAAAEMTI0OAQAAAABMAcAAAAIMy82LzIwMjYIAAAACjEyLzMxLzIwMjUJAAAAATByV5QYnnzeCI035z6ifN4IMUNJUS5OWVNFOklCTS5JUV9UT1RBTF9MSUFCLjk5OC4wNi8wMy8yMDI2Li4uVVNELkgBAAAA3rYBAAIAAAAGMTEyNjI4AQgAAAAFAAAAATEBAAAACy0xOTA0ODYwNzQ0AwAAAAMxNjACAAAABDEyNzYEAAAAATAHAAAACDMvNi8yMDI2CAAAAAoxMi8zMS8yMDIzCQAAAAEwcleUGJ583ghcnOQ+onzeCDtDSVEuTllTRTpJQk0uSVFfREVGX1RBWF9MSUFCX0NVUlJFTlQuOTk4LjA2LzAzLzIwMjYuLi5VU0QuSAEAAADetgEAAwAAAAAAcleUGJ583gipw+Q+onzeCDtDSVEuTllTRTpJQk0uSVFfSU5DX1RBWF9QQVlfQ1VSUkVOVC4xMDAwLjA2LzAzLzIwMjYuLi5VU0QuSAEAAADetgEAAgAAAAQyMzQ3AQgAAAAFAAAAATEBAAAACy0xOTA0ODYwNzQwAwAAAAMxNjACAAAABDEwOTQEAAAAATAHAAAACDMvNi8yMDI2CAAAAAoxMi8zMS8yMDI1CQAAAAEwcleUGJ583gj06uQ+onzeCDZDSVEuTllTRTpJQk0uSVFfT1BFQl9UT1RBTF9DT1NULjk5OC4wNi8wMy8yMDI2Li4uVVNELkgBAAAA3rYBAAIAAAADMTI4ALOllBiefN4ILEzmPqJ83gg2Q0lRLk5ZU0U6SUJNLklRX1BFTlNJT05fVVZfTElBQi45OTguMDYvMDMvMjAyNi4uLlVT</t>
  </si>
  <si>
    <t>RC5IAQAAAN62AQADAAAAAACzpZQYnnzeCLmb5T6ifN4IO0NJUS5OWVNFOklCTS5JUV9QRU5TSU9OX0lOVEFOX0FTU0VUUy45OTguMDYvMDMvMjAyNi4uLlVTRC5IAQAAAN62AQADAAAAAACZfpQYnnzeCCrA6D6ifN4IPENJUS5OWVNFOklCTS5JUV9QRU5TSU9OX1NFUlZJQ0VfQ09TVC4xMDAwLjA2LzAzLzIwMjYuLi5VU0QuSAEAAADetgEAAgAAAAM1MjYAmX6UGJ583giKrec+onzeCD1DSVEuTllTRTpJQk0uSVFfQ09OVElOR0VOVF9MSUFCSUxJVElFUy45OTguMDYvMDMvMjAyNi4uLlVTRC5IAQAAAN62AQADAAAAAACZfpQYnnzeCFyc5D6ifN4IMENJUS5OWVNFOklCTS5JUV9ORVRfREVCVC4xMDAwLjA2LzAzLzIwMjYuLi5VU0QuSAEAAADetgEAAgAAAAU1MDE5MAEIAAAABQAAAAExAQAAAAstMTkwNDg2MDc0MAMAAAADMTYwAgAAAAQ0MzY0BAAAAAEwBwAAAAgzLzYvMjAyNggAAAAKMTIvMzEvMjAyNQkAAAABMJl+lBiefN4IijnlPqJ83ggxQ0lRLk5ZU0U6SUJNLklRX1RCVl9TSEFSRS4xMDAwLjA2LzAzLzIwMjYuLi5VU0QuSAEAAADetgEAAgAAAAotNDkuNTg2MzExAQgAAAAFAAAAATEBAAAACy0xOTA0ODYwNzQwAwAAAAMxNjACAAAABDQxNTYEAAAAATAHAAAACDMvNi8yMDI2CAAAAAoxMi8zMS8yMDI1CQAAAAEwcleUGJ583gj7huY+onzeCEFDSVEuTllTRTpJQk0uSVFfUEVOU0lPTl9PQkxJR0FU</t>
  </si>
  <si>
    <t>SU9OX0ZYX0FESi4xMDAwLjA2LzAzLzIwMjYuLi5VU0QuSAEAAADetgEAAgAAAAQzMDMxAJl+lBiefN4IXPjqPqJ83gg7Q0lRLk5ZU0U6SUJNLklRX1NUX0RFQlRfREVSSVZBVElWRVMuMTAwMC4wNi8wMy8yMDI2Li4uVVNELkgBAAAA3rYBAAMAAAAAAJl+lBiefN4IlOnmPqJ83gg9Q0lRLk5ZU0U6SUJNLklRX0xFQVNFSE9MRF9JTVBST1ZFTUVOVC4xMDAwLjA2LzAzLzIwMjYuLi5VU0QuSAEAAADetgEAAwAAAAAAmX6UGJ583giU6eY+onzeCDFDSVEuTllTRTpJQk0uSVFfTUFDSElORVJZLjEwMDAuMDYvMDMvMjAyNi4uLlVTRC5IAQAAAN62AQACAAAABTEyODg1AQgAAAAFAAAAATEBAAAACy0xOTA0ODYwNzQwAwAAAAMxNjACAAAABDMxMTQEAAAAATAHAAAACDMvNi8yMDI2CAAAAAoxMi8zMS8yMDI1CQAAAAEwmX6UGJ583gge6uU+onzeCDRDSVEuTllTRTpJQk0uSVFfRklOSVNIRURfSU5WLjEwMDAuMDYvMDMvMjAyNi4uLlVTRC5IAQAAAN62AQACAAAAAzIzMAEIAAAABQAAAAExAQAAAAstMTkwNDg2MDc0MAMAAAADMTYwAgAAAAQzMDc1BAAAAAEwBwAAAAgzLzYvMjAyNggAAAAKMTIvMzEvMjAyNQkAAAABMJl+lBiefN4IqcPkPqJ83ggvQ0lRLk5ZU0U6SUJNLklRX1JBV19JTlYuMTAwMC4wNi8wMy8yMDI2Li4uVVNELkgBAAAA3rYBAAMAAAAAAJl+lBiefN4INWHkPqJ83gg1Q0lRLk5ZU0U6SUJNLklR</t>
  </si>
  <si>
    <t>X0VRVUlUWV9NRVRIT0QuMTAwMC4wNi8wMy8yMDI2Li4uVVNELkgBAAAA3rYBAAIAAAACNjABCAAAAAUAAAABMQEAAAALLTE5MDQ4NjA3NDADAAAAAzE2MAIAAAAEMzA2MwQAAAABMAcAAAAIMy82LzIwMjYIAAAACjEyLzMxLzIwMjUJAAAAATCZfpQYnnzeCMEh5D6ifN4IL0NJUS5OWVNFOklCTS5JUV9ORVRfREVCVC45OTguMDYvMDMvMjAyNi4uLlVTRC5IAQAAAN62AQACAAAABTQ2NDk0AQgAAAAFAAAAATEBAAAACy0xOTA0ODYwNzQ0AwAAAAMxNjACAAAABDQzNjQEAAAAATAHAAAACDMvNi8yMDI2CAAAAAoxMi8zMS8yMDIzCQAAAAEwmX6UGJ583giNN+c+onzeCDlDSVEuTllTRTpJQk0uSVFfVE9UQUxfREVCVF9DVVJSRU5ULjk5OC4wNi8wMy8yMDI2Li4uVVNELkgBAAAA3rYBAAIAAAAENzI0NgEIAAAABQAAAAExAQAAAAstMTkwNDg2MDc0NAMAAAADMTYwAgAAAAUyNTIyMwQAAAABMAcAAAAIMy82LzIwMjYIAAAACjEyLzMxLzIwMjMJAAAAATCZfpQYnnzeCJTp5j6ifN4ISENJUS5OWVNFOklCTS5JUV9MVF9QT1JUSU9OX09QRVJfTEVBU0VfTElBQklMSVRJRVMuOTk4LjA2LzAzLzIwMjYuLi5VU0QuSAEAAADetgEAAgAAAAQyNTY4AQgAAAAFAAAAATEBAAAACy0xOTA0ODYwNzQ0AwAAAAMxNjACAAAABTQ4MzgzBAAAAAEwBwAAAAgzLzYvMjAyNggAAAAKMTIvMzEvMjAyMwkAAAABMHJXlBiefN4IwSHk</t>
  </si>
  <si>
    <t>PqJ83gg8Q0lRLk5ZU0U6SUJNLklRX1JVQV9DQVBJVEFMX0xFQVNFX05FVC45OTguMDYvMDMvMjAyNi4uLlVTRC5IAQAAAN62AQADAAAAAAByV5QYnnzeCL3U5z6ifN4IP0NJUS5OWVNFOklCTS5JUV9SVUFfQ0FQSVRBTF9MRUFTRV9HUk9TUy4xMDAwLjA2LzAzLzIwMjYuLi5VU0QuSAEAAADetgEAAwAAAAAAcleUGJ583ghcnOQ+onzeCC9DSVEuTllTRTpJQk0uSVFfVFJFQVNVUlkuOTk4LjA2LzAzLzIwMjYuLi5VU0QuSAEAAADetgEAAgAAAActMTY5NjI0AQgAAAAFAAAAATEBAAAACy0xOTA0ODYwNzQ0AwAAAAMxNjACAAAABDEyNDgEAAAAATAHAAAACDMvNi8yMDI2CAAAAAoxMi8zMS8yMDIzCQAAAAEwcleUGJ583ghcnOQ+onzeCDhDSVEuTllTRTpJQk0uSVFfREVGX1RBWF9BU1NFVFNfTFQuOTk4LjA2LzAzLzIwMjYuLi5VU0QuSAEAAADetgEAAgAAAAQ2NjU2AQgAAAAFAAAAATEBAAAACy0xOTA0ODYwNzQ0AwAAAAMxNjACAAAABDEwMjYEAAAAATAHAAAACDMvNi8yMDI2CAAAAAoxMi8zMS8yMDIzCQAAAAEwcleUGJ583gg1YeQ+onzeCElDSVEuTllTRTpJQk0uSVFfT1BFQl9BU1NFVFNfRU1QTE9ZRVJfQ09OVFJJQlVUSU9OUy45OTguMDYvMDMvMjAyNi4uLlVTRC5IAQAAAN62AQACAAAAAzIzMwAJ0AwYnnzeCLlc6T6ifN4IP0NJUS5OWVNFOklCTS5JUV9PUEVCX09CTElHQVRJT05fQ1VSVEFJTC4x</t>
  </si>
  <si>
    <t>MDAwLjA2LzAzLzIwMjYuLi5VU0QuSAEAAADetgEAAwAAAAAACdAMGJ583gj7huY+onzeCDdDSVEuTllTRTpJQk0uSVFfUEVOU0lPTl9MVF9MSUFCLjEwMDAuMDYvMDMvMjAyNi4uLlVTRC5IAQAAAN62AQACAAAABS02NTQ4AJl+lBiefN4IvJXqPqJ83gg/Q0lRLk5ZU0U6SUJNLklRX1BFTlNJT05fRVNUX0JFTkVGSVRfNFlSLjEwMDAuMDYvMDMvMjAyNi4uLlVTRC5IAQAAAN62AQACAAAABDM2MDcAmX6UGJ583ghTDuk+onzeCERDSVEuTllTRTpJQk0uSVFfUEVOU0lPTl9BU1NFVFNfQkVORUZJVFNfUEFJRC4xMDAwLjA2LzAzLzIwMjYuLi5VU0QuSAEAAADetgEAAgAAAAUtMjQwNQCZfpQYnnzeCAPR6j6ifN4IUENJUS5OWVNFOklCTS5JUV9QRU5TSU9OX09CTElHQVRJT05fRU1QTE9ZRUVfQ09OVFJJQlVUSU9OUy45OTguMDYvMDMvMjAyNi4uLlVTRC5IAQAAAN62AQACAAAAAjE3AJl+lBiefN4I+4bmPqJ83gg+Q0lRLk5ZU0U6SUJNLklRX1BFTlNJT05fT0JMSUdBVElPTl9CRUcuMTAwMC4wNi8wMy8yMDI2Li4uVVNELkgBAAAA3rYBAAIAAAAFNDI3MDkAmX6UGJ583gg/5+g+onzeCDtDSVEuTllTRTpJQk0uSVFfUEVOU0lPTl9TRVJWSUNFX0NPU1QuOTk4LjA2LzAzLzIwMjYuLi5VU0QuSAEAAADetgEAAgAAAAMxNzcAmX6UGJ583gixg+k+onzeCDtDSVEuTllTRTpJQk0uSVFfSU5URVJDT01QQU5ZX05P</t>
  </si>
  <si>
    <t>Tl9DTC4xMDAwLjA2LzAzLzIwMjYuLi5VU0QuSAEAAADetgEAAwAAAAAAmX6UGJ583ghcnOQ+onzeCDZDSVEuTllTRTpJQk0uSVFfQVNTRVRTX0xFVkVMXzIuMTAwMC4wNi8wMy8yMDI2Li4uVVNELkgBAAAA3rYBAAIAAAAEODQ5NQCZfpQYnnzeCMEh5D6ifN4ISkNJUS5OWVNFOklCTS5JUV9MSVFVSURBVElPTl9WQUxVRV9QUkVGRVJSRURfUkVERUVNLjEwMDAuMDYvMDMvMjAyNi4uLlVTRC5IAQAAAN62AQADAAAAAACZfpQYnnzeCPTq5D6ifN4ISUNJUS5OWVNFOklCTS5JUV9HRU5FUkFMX1BBUlRORVJfTUlOT1JJVFlfSU5URVJFU1QuMTAwMC4wNi8wMy8yMDI2Li4uVVNELkgBAAAA3rYBAAMAAAAAAJl+lBiefN4IEMPlPqJ83ghBQ0lRLk5ZU0U6SUJNLklRX0ZJTl9ESVZfTUlOT1JJVFlfSU5URVJFU1QuMTAwMC4wNi8wMy8yMDI2Li4uVVNELkgBAAAA3rYBAAMAAAAAAJl+lBiefN4IZHLnPqJ83ghDQ0lRLk5ZU0U6SUJNLklRX0ZJTl9ESVZfTUlOT1JJVFlfSU5UX1JFREVFTS4xMDAwLjA2LzAzLzIwMjYuLi5VU0QuSAEAAADetgEAAwAAAAAAmX6UGJ583giNN+c+onzeCExDSVEuTllTRTpJQk0uSVFfT1BFQl9ERUNSRUFTRV9FRkZFQ1RfU0VSVklDRV9JTlRfQ09TVC45OTguMDYvMDMvMjAyNi4uLlVTRC5IAQAAAN62AQADAAAAAACS5AwYnnzeCCxM5j6ifN4INkNJUS5OWVNFOklCTS5JUV9PUEVCX09U</t>
  </si>
  <si>
    <t>SEVSX0NPU1QuOTk4LjA2LzAzLzIwMjYuLi5VU0QuSAEAAADetgEAAgAAAAMtMzIAs6WUGJ583giNN+c+onzeCENDSVEuTllTRTpJQk0uSVFfUEVOU0lPTl9BU1NFVFNfQkVORUZJVFNfUEFJRC45OTguMDYvMDMvMjAyNi4uLlVTRC5IAQAAAN62AQACAAAABS0zMDUzAJl+lBiefN4IjQ/oPqJ83gg8Q0lRLk5ZU0U6SUJNLklRX09QRUJfQ0lfUFJJT1JfU0VSVklDRS45OTguMDYvMDMvMjAyNi4uLlVTRC5IAQAAAN62AQACAAAABC0zNTEAkuQMGJ583ghc+Oo+onzeCDtDSVEuTllTRTpJQk0uSVFfT1BFQl9PQkxJR0FUSU9OX0FDUS4xMDAwLjA2LzAzLzIwMjYuLi5VU0QuSAEAAADetgEAAwAAAAAACdAMGJ583giND+g+onzeCERDSVEuTllTRTpJQk0uSVFfT1BFQl9PQkxJR0FUSU9OX1NFUlZJQ0VfQ09TVC4xMDAwLjA2LzAzLzIwMjYuLi5VU0QuSAEAAADetgEAAgAAAAE0AAnQDBiefN4IZHLnPqJ83gg8Q0lRLk5ZU0U6SUJNLklRX1BFTlNJT05fQUNDUlVFRF9MSUFCLjEwMDAuMDYvMDMvMjAyNi4uLlVTRC5IAQAAAN62AQADAAAAAACZfpQYnnzeCFz46j6ifN4IQENJUS5OWVNFOklCTS5JUV9QRU5TSU9OX0NJX09USEVSX01JU0NfQURKLjk5OC4wNi8wMy8yMDI2Li4uVVNELkgBAAAA3rYBAAMAAAAAAJl+lBiefN4IgeXpPqJ83gg6Q0lRLk5ZU0U6SUJNLklRX1BFTlNJT05fQVNTRVRTX0JFRy4xMDAwLjA2</t>
  </si>
  <si>
    <t>LzAzLzIwMjYuLi5VU0QuSAEAAADetgEAAgAAAAU0Mjc5NgCZfpQYnnzeCLGD6T6ifN4ISUNJUS5OWVNFOklCTS5JUV9QRU5TSU9OX09CTElHQVRJT05fT1RIRVJfUExBTl9BREouMTAwMC4wNi8wMy8yMDI2Li4uVVNELkgBAAAA3rYBAAIAAAAELTQ3NgCZfpQYnnzeCBDD5T6ifN4IPUNJUS5OWVNFOklCTS5JUV9QRU5TSU9OX09CTElHQVRJT05fQkVHLjk5OC4wNi8wMy8yMDI2Li4uVVNELkgBAAAA3rYBAAIAAAAFNTI3NTQAmX6UGJ583ghcnOQ+onzeCDpDSVEuTllTRTpJQk0uSVFfSU5URVJDT01QQU5ZX05PTl9DTC45OTguMDYvMDMvMjAyNi4uLlVTRC5IAQAAAN62AQADAAAAAACZfpQYnnzeCFyc5D6ifN4IO0NJUS5OWVNFOklCTS5JUV9ERVJJVkFUSVZFX0FTU0VUU19MVC45OTguMDYvMDMvMjAyNi4uLlVTRC5IAQAAAN62AQACAAAAAjM3AQgAAAAFAAAAATEBAAAACy0xOTA0ODYwNzQ0AwAAAAMxNjACAAAABDExMTAEAAAAATAHAAAACDMvNi8yMDI2CAAAAAoxMi8zMS8yMDIzCQAAAAEwmX6UGJ583gi5m+U+onzeCDtDSVEuTllTRTpJQk0uSVFfTFRfREVCVF9ERVJJVkFUSVZFUy4xMDAwLjA2LzAzLzIwMjYuLi5VU0QuSAEAAADetgEAAwAAAAAAmX6UGJ583giUEOc+onzeCD1DSVEuTllTRTpJQk0uSVFfRklOX0RJVl9MVF9ERUJUX1RPVEFMLjEwMDAuMDYvMDMvMjAyNi4uLlVTRC5IAQAAAN62AQAC</t>
  </si>
  <si>
    <t>AAAABTE1MDkzAQgAAAAFAAAAATEBAAAACy0xOTA0ODYwNzQwAwAAAAMxNjACAAAABTI0NTE1BAAAAAEwBwAAAAgzLzYvMjAyNggAAAAKMTIvMzEvMjAyNQkAAAABMJl+lBiefN4IjTfnPqJ83gg7Q0lRLk5ZU0U6SUJNLklRX09QRUJfQVNTRVRTX0NVUlRBSUwuMTAwMC4wNi8wMy8yMDI2Li4uVVNELkgBAAAA3rYBAAMAAAAAAAnQDBiefN4IXTXpPqJ83ghRQ0lRLk5ZU0U6SUJNLklRX1BFTlNJT05fT0JMSUdBVElPTl9TVVBQTEVfUExBTlNfVE9UQUxfQ09TVC45OTguMDYvMDMvMjAyNi4uLlVTRC5IAQAAAN62AQADAAAAAACZfpQYnnzeCFMO6T6ifN4IPkNJUS5OWVNFOklCTS5JUV9QRU5TSU9OX09CTElHQVRJT05fUk9BLjEwMDAuMDYvMDMvMjAyNi4uLlVTRC5IAQAAAN62AQACAAAABS0yNTQwAJl+lBiefN4IijnlPqJ83gg+Q0lRLk5ZU0U6SUJNLklRX0xJQUJJTElUSUVTX0ZBSVJfVkFMVUUuMTAwMC4wNi8wMy8yMDI2Li4uVVNELkgBAAAA3rYBAAIAAAADNTEzAJl+lBiefN4IXJzkPqJ83gg6Q0lRLk5ZU0U6SUJNLklRX0xJQUJJTElUSUVTX0xFVkVMXzEuOTk4LjA2LzAzLzIwMjYuLi5VU0QuSAEAAADetgEAAwAAAAAAmX6UGJ583gizSug+onzeCDtDSVEuTllTRTpJQk0uSVFfTElBQklMSVRJRVNfTEVWRUxfMS4xMDAwLjA2LzAzLzIwMjYuLi5VU0QuSAEAAADetgEAAwAAAAAAmX6UGJ583gjBIeQ+</t>
  </si>
  <si>
    <t>onzeCDZDSVEuTllTRTpJQk0uSVFfUFJFRl9OT05fUkVERUVNLjk5OC4wNi8wMy8yMDI2Li4uVVNELkgBAAAA3rYBAAMAAAAAAHJXlBiefN4IqcPkPqJ83ggpQ0lRLk5ZU0U6SUJNLklRX0FQLjk5OC4wNi8wMy8yMDI2Li4uVVNELkgBAAAA3rYBAAIAAAAENDEzMgEIAAAABQAAAAExAQAAAAstMTkwNDg2MDc0NAMAAAADMTYwAgAAAAQxMDE4BAAAAAEwBwAAAAgzLzYvMjAyNggAAAAKMTIvMzEvMjAyMwkAAAABMHJXlBiefN4IXJzkPqJ83ggsQ0lRLk5ZU0U6SUJNLklRX0FSX0xULjk5OC4wNi8wMy8yMDI2Li4uVVNELkgBAAAA3rYBAAMAAAAAAHJXlBiefN4IHurlPqJ83gg3Q0lRLk5ZU0U6SUJNLklRX0NBU0hfVEFYRVNfRklOQU4uOTk4LjA2LzAzLzIwMjYuLi5VU0QuSAEAAADetgEAAwAAAAAAcleUGJ583gjBIeQ+onzeCDtDSVEuTllTRTpJQk0uSVFfVE9UQUxfRklOQU5DRV9MRUFTRVMuOTk4LjA2LzAzLzIwMjYuLi5VU0QuSAEAAADetgEAAgAAAAM1MDABCAAAAAUAAAABMQEAAAALLTE5MDQ4NjA3NDQDAAAAAzE2MAIAAAAFNDkwMzEEAAAAATAHAAAACDMvNi8yMDI2CAAAAAoxMi8zMS8yMDIzCQAAAAEwcleUGJ583gipw+Q+onzeCDxDSVEuTllTRTpJQk0uSVFfRklOX0RJVl9MSUFCX0NVUlJFTlQuMTAwMC4wNi8wMy8yMDI2Li4uVVNELkgBAAAA3rYBAAMAAAAAAHJXlBiefN4IuZvlPqJ83ggyQ0lR</t>
  </si>
  <si>
    <t>Lk5ZU0U6SUJNLklRX1BSRUZfRVFVSVRZLjk5OC4wNi8wMy8yMDI2Li4uVVNELkgBAAAA3rYBAAMAAAAAAHJXlBiefN4IHurlPqJ83ggvQ0lRLk5ZU0U6SUJNLklRX0xUX0RFQlQuMTAwMC4wNi8wMy8yMDI2Li4uVVNELkgBAAAA3rYBAAIAAAAFNTM5NjIBCAAAAAUAAAABMQEAAAALLTE5MDQ4NjA3NDADAAAAAzE2MAIAAAAEMTA0OQQAAAABMAcAAAAIMy82LzIwMjYIAAAACjEyLzMxLzIwMjUJAAAAATByV5QYnnzeCJQQ5z6ifN4IOUNJUS5OWVNFOklCTS5JUV9GSU5fRElWX0NBU0hfRVFVSVYuOTk4LjA2LzAzLzIwMjYuLi5VU0QuSAEAAADetgEAAwAAAAAAmX6UGJ583gj06uQ+onzeCDtDSVEuTllTRTpJQk0uSVFfSU5URVJDT01QQU5ZX05PTl9DQS4xMDAwLjA2LzAzLzIwMjYuLi5VU0QuSAEAAADetgEAAwAAAAAAmX6UGJ583gie0ek+onzeCEdDSVEuTllTRTpJQk0uSVFfQVNTRVRTX05FVFRJTkdfT1RIRVJfQURKVVNUTUVOVFMuOTk4LjA2LzAzLzIwMjYuLi5VU0QuSAEAAADetgEAAwAAAAAAmX6UGJ583giND+g+onzeCEJDSVEuTllTRTpJQk0uSVFfRklOX0RJVl9NSU5PUklUWV9JTlRfUkVERUVNLjk5OC4wNi8wMy8yMDI2Li4uVVNELkgBAAAA3rYBAAMAAAAAAJl+lBiefN4IIcLmPqJ83gguQ0lRLk5ZU0U6SUJNLklRX0xUX0RFQlQuOTk4LjA2LzAzLzIwMjYuLi5VU0QuSAEAAADetgEAAgAAAAU0</t>
  </si>
  <si>
    <t>OTc0MgEIAAAABQAAAAExAQAAAAstMTkwNDg2MDc0NAMAAAADMTYwAgAAAAQxMDQ5BAAAAAEwBwAAAAgzLzYvMjAyNggAAAAKMTIvMzEvMjAyMwkAAAABMHJXlBiefN4IHurlPqJ83gg6Q0lRLk5ZU0U6SUJNLklRX0FEX0VYQ0xfT1BFUl9MRUFTRVMuOTk4LjA2LzAzLzIwMjYuLi5VU0QuSAEAAADetgEAAgAAAAYtMTI2MjEBCAAAAAUAAAABMQEAAAALLTE5MDQ4NjA3NDQDAAAAAzE2MAIAAAAFNDg5NzUEAAAAATAHAAAACDMvNi8yMDI2CAAAAAoxMi8zMS8yMDIzCQAAAAEwcleUGJ583giNN+c+onzeCC5DSVEuTllTRTpJQk0uSVFfUkFXX0lOVi45OTguMDYvMDMvMjAyNi4uLlVTRC5IAQAAAN62AQADAAAAAACZfpQYnnzeCIo55T6ifN4IO0NJUS5OWVNFOklCTS5JUV9UT1RBTF9DT01NT05fRVFVSVRZLjEwMDAuMDYvMDMvMjAyNi4uLlVTRC5IAQAAAN62AQACAAAABTMyNjQ4AQgAAAAFAAAAATEBAAAACy0xOTA0ODYwNzQwAwAAAAMxNjACAAAABDEwMDYEAAAAATAHAAAACDMvNi8yMDI2CAAAAAoxMi8zMS8yMDI1CQAAAAEwcleUGJ583ghcnOQ+onzeCDVDSVEuTllTRTpJQk0uSVFfQVNTRVRTX0xFVkVMXzIuOTk4LjA2LzAzLzIwMjYuLi5VU0QuSAEAAADetgEAAgAAAAQ3OTIwAJl+lBiefN4IuVzpPqJ83gguQ0lRLk5ZU0U6SUJNLklRX1NUX0RFQlQuOTk4LjA2LzAzLzIwMjYuLi5VU0QuSAEAAADetgEA</t>
  </si>
  <si>
    <t>AgAAAAExAQgAAAAFAAAAATEBAAAACy0xOTA0ODYwNzQ0AwAAAAMxNjACAAAABDEwNDYEAAAAATAHAAAACDMvNi8yMDI2CAAAAAoxMi8zMS8yMDIzCQAAAAEwcleUGJ583giNN+c+onzeCDxDSVEuTllTRTpJQk0uSVFfTEVBU0VIT0xEX0lNUFJPVkVNRU5ULjk5OC4wNi8wMy8yMDI2Li4uVVNELkgBAAAA3rYBAAMAAAAAAJl+lBiefN4Iz0jkPqJ83ggtQ0lRLk5ZU0U6SUJNLklRX0xJRk9SLjEwMDAuMDYvMDMvMjAyNi4uLlVTRC5IAQAAAN62AQADAAAAAACZfpQYnnzeCNpa6j6ifN4IOkNJUS5OWVNFOklCTS5JUV9UQlZfU0hBUkVfUkVQT1JURUQuMTAwMC4wNi8wMy8yMDI2Li4uVVNELkgBAAAA3rYBAAMAAAAAAHJXlBiefN4IijnlPqJ83ghAQ0lRLk5ZU0U6SUJNLklRX1JVQV9PUEVSQVRJTkdfTEVBU0VfR1JPU1MuOTk4LjA2LzAzLzIwMjYuLi5VU0QuSAEAAADetgEAAgAAAAQzMjIwAQgAAAAFAAAAATEBAAAACy0xOTA0ODYwNzQ0AwAAAAMxNjACAAAABTQ4Mzc3BAAAAAEwBwAAAAgzLzYvMjAyNggAAAAKMTIvMzEvMjAyMwkAAAABMHJXlBiefN4IQXPmPqJ83ggxQ0lRLk5ZU0U6SUJNLklRX1BSRUZfT1RIRVIuOTk4LjA2LzAzLzIwMjYuLi5VU0QuSAEAAADetgEAAwAAAAAAcleUGJ583giKiOQ+onzeCDBDSVEuTllTRTpJQk0uSVFfVE9UQUxfQ0wuMTAwMC4wNi8wMy8yMDI2Li4uVVNELkgBAAAA3rYB</t>
  </si>
  <si>
    <t>AAIAAAAFMzg2NTgBCAAAAAUAAAABMQEAAAALLTE5MDQ4NjA3NDADAAAAAzE2MAIAAAAEMTAwOQQAAAABMAcAAAAIMy82LzIwMjYIAAAACjEyLzMxLzIwMjUJAAAAATByV5QYnnzeCNcl5T6ifN4IKkNJUS5OWVNFOklCTS5JUV9HVy4xMDAwLjA2LzAzLzIwMjYuLi5VU0QuSAEAAADetgEAAgAAAAU2NzcxNwEIAAAABQAAAAExAQAAAAstMTkwNDg2MDc0MAMAAAADMTYwAgAAAAQxMTcxBAAAAAEwBwAAAAgzLzYvMjAyNggAAAAKMTIvMzEvMjAyNQkAAAABMHJXlBiefN4IwSHkPqJ83ghEQ0lRLk5ZU0U6SUJNLklRX1RPVEFMX0RFQlRfUkVQQUlEX0VYQ0xfTEVBU0VTLjk5OC4wNi8wMy8yMDI2Li4uVVNELkgBAAAA3rYBAAIAAAAFLTUwODkBCAAAAAUAAAABMQEAAAALLTE5MDQ4NjA3NDQDAAAAAzE2MAIAAAAFNDg5ODYEAAAAATAHAAAACDMvNi8yMDI2CAAAAAoxMi8zMS8yMDIzCQAAAAEwcleUGJ583ggQw+U+onzeCEJDSVEuTllTRTpJQk0uSVFfVE9UQUxfREVCVF9FWENMX09QRVJfTEVBU0VTLjk5OC4wNi8wMy8yMDI2Li4uVVNELkgBAAAA3rYBAAIAAAAFNTY1NDcBCAAAAAUAAAABMQEAAAALLTE5MDQ4NjA3NDQDAAAAAzE2MAIAAAAFNDg5ODIEAAAAATAHAAAACDMvNi8yMDI2CAAAAAoxMi8zMS8yMDIzCQAAAAEwcleUGJ583gjXJeU+onzeCDhDSVEuTllTRTpJQk0uSVFfVE9UQUxfT1BFUl9MRUFTRVMu</t>
  </si>
  <si>
    <t>OTk4LjA2LzAzLzIwMjYuLi5VU0QuSAEAAADetgEAAgAAAAQzMzg4AQgAAAAFAAAAATEBAAAACy0xOTA0ODYwNzQ0AwAAAAMxNjACAAAABTQ4OTc4BAAAAAEwBwAAAAgzLzYvMjAyNggAAAAKMTIvMzEvMjAyMwkAAAABMHJXlBiefN4IjTfnPqJ83gg3Q0lRLk5ZU0U6SUJNLklRX0ZJTl9ESVZfREVCVF9MVC4xMDAwLjA2LzAzLzIwMjYuLi5VU0QuSAEAAADetgEAAwAAAAAAcleUGJ583gi91Oc+onzeCEpDSVEuTllTRTpJQk0uSVFfTElRVUlEQVRJT05fVkFMVUVfUFJFRkVSUkVEX0NPTlZFUlQuOTk4LjA2LzAzLzIwMjYuLi5VU0QuSAEAAADetgEAAwAAAAAAmX6UGJ583gjjYOU+onzeCDJDSVEuTllTRTpJQk0uSVFfUFJFRl9JU1NVRUQuOTk4LjA2LzAzLzIwMjYuLi5VU0QuSAEAAADetgEAAwAAAAAAcleUGJ583giv+uM+onzeCDxDSVEuTllTRTpJQk0uSVFfUEVOU0lPTl9BU1NFVFNfRlhfQURKLjk5OC4wNi8wMy8yMDI2Li4uVVNELkgBAAAA3rYBAAIAAAAEMTA1OACZfpQYnnzeCB2Z6D6ifN4IPUNJUS5OWVNFOklCTS5JUV9GSU5BTkNFX0xFQVNFU19DVVJSRU5ULjk5OC4wNi8wMy8yMDI2Li4uVVNELkgBAAAA3rYBAAIAAAADMTIxAQgAAAAFAAAAATEBAAAACy0xOTA0ODYwNzQ0AwAAAAMxNjACAAAABTQ4OTkwBAAAAAEwBwAAAAgzLzYvMjAyNggAAAAKMTIvMzEvMjAyMwkAAAABMHJXlBiefN4Ih6rp</t>
  </si>
  <si>
    <t>PqJ83gg0Q0lRLk5ZU0U6SUJNLklRX1RPVEFMX0VRVUlUWS4xMDAwLjA2LzAzLzIwMjYuLi5VU0QuSAEAAADetgEAAgAAAAUzMjc0MQEIAAAABQAAAAExAQAAAAstMTkwNDg2MDc0MAMAAAADMTYwAgAAAAQxMjc1BAAAAAEwBwAAAAgzLzYvMjAyNggAAAAKMTIvMzEvMjAyNQkAAAABMHJXlBiefN4IwSHkPqJ83gg0Q0lRLk5ZU0U6SUJNLklRX1BSRUZfQ09OVkVSVC4xMDAwLjA2LzAzLzIwMjYuLi5VU0QuSAEAAADetgEAAwAAAAAAcleUGJ583ggvEeY+onzeCDhDSVEuTllTRTpJQk0uSVFfRklOX0RJVl9MT0FOU19MVC4xMDAwLjA2LzAzLzIwMjYuLi5VU0QuSAEAAADetgEAAgAAAAQ3NzA4AQgAAAAFAAAAATEBAAAACy0xOTA0ODYwNzQwAwAAAAMxNjACAAAABDEwMzMEAAAAATAHAAAACDMvNi8yMDI2CAAAAAoxMi8zMS8yMDI1CQAAAAEwcleUGJ583gge6uU+onzeCEZDSVEuTllTRTpJQk0uSVFfRkFJUl9WQUxVRV9DSEFOR0VfSU5DTF9FQVJOSU5HUy45OTguMDYvMDMvMjAyNi4uLlVTRC5IAQAAAN62AQADAAAAAACZfpQYnnzeCLyV6j6ifN4IPUNJUS5OWVNFOklCTS5JUV9GSU5fRElWX0xPQU5TX0NVUlJFTlQuMTAwMC4wNi8wMy8yMDI2Li4uVVNELkgBAAAA3rYBAAIAAAAENzM0NAEIAAAABQAAAAExAQAAAAstMTkwNDg2MDc0MAMAAAADMTYwAgAAAAQxMDMyBAAAAAEwBwAAAAgzLzYvMjAyNggAAAAK</t>
  </si>
  <si>
    <t>MTIvMzEvMjAyNQkAAAABMHJXlBiefN4INWHkPqJ83gg1Q0lRLk5ZU0U6SUJNLklRX0RPX0ZJTkFOQ0VfQ0YuMTAwMC4wNi8wMy8yMDI2Li4uVVNELkgBAAAA3rYBAAMAAAAAAHJXlBiefN4Ir/rjPqJ83gg7Q0lRLk5ZU0U6SUJNLklRX0RBX1NVUFBMX1BBUlRJQUxfQ0YuMTAwMC4wNi8wMy8yMDI2Li4uVVNELkgBAAAA3rYBAAMAAAAAAHJXlBiefN4Ir/rjPqJ83ghDQ0lRLk5ZU0U6SUJNLklRX1BFTlNJT05fT0JMSUdBVElPTl9QUk9KRUNURUQuOTk4LjA2LzAzLzIwMjYuLi5VU0QuSAEAAADetgEAAgAAAAU1NDcxNACZfpQYnnzeCCxM5j6ifN4IOkNJUS5OWVNFOklCTS5JUV9TVF9ERUJUX0RFUklWQVRJVkVTLjk5OC4wNi8wMy8yMDI2Li4uVVNELkgBAAAA3rYBAAMAAAAAAJl+lBiefN4IvJXqPqJ83gg/Q0lRLk5ZU0U6SUJNLklRX1JVQV9PUEVSQVRJTkdfTEVBU0VfTkVULjEwMDAuMDYvMDMvMjAyNi4uLlVTRC5IAQAAAN62AQADAAAAAAByV5QYnnzeCIqI5D6ifN4INUNJUS5OWVNFOklCTS5JUV9SVUFfQUNDVU1fREVQLjEwMDAuMDYvMDMvMjAyNi4uLlVTRC5IAQAAAN62AQADAAAAAAByV5QYnnzeCI035z6ifN4IM0NJUS5OWVNFOklCTS5JUV9UT1RBTF9FUVVJVFkuOTk4LjA2LzAzLzIwMjYuLi5VU0QuSAEAAADetgEAAgAAAAUyMjYxMwEIAAAABQAAAAExAQAAAAstMTkwNDg2MDc0NAMAAAADMTYw</t>
  </si>
  <si>
    <t>AgAAAAQxMjc1BAAAAAEwBwAAAAgzLzYvMjAyNggAAAAKMTIvMzEvMjAyMwkAAAABMHJXlBiefN4IvdTnPqJ83ggpQ0lRLk5ZU0U6SUJNLklRX0FFLjk5OC4wNi8wMy8yMDI2Li4uVVNELkgBAAAA3rYBAAIAAAAENjcyOAEIAAAABQAAAAExAQAAAAstMTkwNDg2MDc0NAMAAAADMTYwAgAAAAQxMDE2BAAAAAEwBwAAAAgzLzYvMjAyNggAAAAKMTIvMzEvMjAyMwkAAAABMHJXlBiefN4IHurlPqJ83gg3Q0lRLk5ZU0U6SUJNLklRX0ZJTl9ESVZfTE9BTlNfTFQuOTk4LjA2LzAzLzIwMjYuLi5VU0QuSAEAAADetgEAAgAAAAQ1NzY2AQgAAAAFAAAAATEBAAAACy0xOTA0ODYwNzQ0AwAAAAMxNjACAAAABDEwMzMEAAAAATAHAAAACDMvNi8yMDI2CAAAAAoxMi8zMS8yMDIzCQAAAAEwcleUGJ583gg1YeQ+onzeCENDSVEuTllTRTpJQk0uSVFfT1BFUkFUSU5HX0xFQVNFX0xJQUJJTElUSUVTLjEwMDAuMDYvMDMvMjAyNi4uLlVTRC5IAQAAAN62AQADAAAAAAByV5QYnnzeCMEh5D6ifN4IMUNJUS5OWVNFOklCTS5JUV9ERVBSRV9TVVBQLjk5OC4wNi8wMy8yMDI2Li4uVVNELkgBAAAA3rYBAAMAAAAAAHJXlBiefN4IwSHkPqJ83gg6Q0lRLk5ZU0U6SUJNLklRX0lOVkVTVF9TRUNVUklUWV9DRi4xMDAwLjA2LzAzLzIwMjYuLi5VU0QuSAEAAADetgEAAgAAAAQtMzkxAQgAAAAFAAAAATEBAAAACy0xOTA0ODYwNzQwAwAA</t>
  </si>
  <si>
    <t>AAMxNjACAAAABDIwMjcEAAAAATAHAAAACDMvNi8yMDI2CAAAAAoxMi8zMS8yMDI1CQAAAAEwPjCUGJ583giv+uM+onzeCDdDSVEuTllTRTpJQk0uSVFfTE9OR19URVJNX0xFQVNFUy45OTguMDYvMDMvMjAyNi4uLlVTRC5IAQAAAN62AQACAAAABDI5NDcBCAAAAAUAAAABMQEAAAALLTE5MDQ4NjA3NDQDAAAAAzE2MAIAAAAEMTE4MwQAAAABMAcAAAAIMy82LzIwMjYIAAAACjEyLzMxLzIwMjMJAAAAATByV5QYnnzeCNcl5T6ifN4INkNJUS5OWVNFOklCTS5JUV9PVEhFUl9DTF9TVVBQTC4xMDAwLjA2LzAzLzIwMjYuLi5VU0QuSAEAAADetgEAAgAAAAMyNTQBCAAAAAUAAAABMQEAAAALLTE5MDQ4NjA3NDADAAAAAzE2MAIAAAAEMTA1NwQAAAABMAcAAAAIMy82LzIwMjYIAAAACjEyLzMxLzIwMjUJAAAAATByV5QYnnzeCB7q5T6ifN4IOkNJUS5OWVNFOklCTS5JUV9UT1RBTF9ERUJUX0VYQ0xfRklOLjk5OC4wNi8wMy8yMDI2Li4uVVNELkgBAAAA3rYBAAIAAAAFNTk5MzUBCAAAAAUAAAABMQEAAAALLTE5MDQ4NjA3NDQDAAAAAzE2MAIAAAAFMjE4NjAEAAAAATAHAAAACDMvNi8yMDI2CAAAAAoxMi8zMS8yMDIzCQAAAAEwmX6UGJ583ghTDuk+onzeCERDSVEuTllTRTpJQk0uSVFfR0VORVJBTF9QQVJUTkVSX0NPTU1PTl9FUVVJVFkuOTk4LjA2LzAzLzIwMjYuLi5VU0QuSAEAAADetgEAAwAAAAAAmX6UGJ58</t>
  </si>
  <si>
    <t>3ghkcuc+onzeCFBDSVEuTllTRTpJQk0uSVFfRklOQU5DSU5HX09CTElHX0NVUlJFTlRfRVhDTF9PUEVSX0xFQVNFUy4xMDAwLjA2LzAzLzIwMjYuLi5VU0QuSAEAAADetgEAAgAAAAQ2NDI0AQgAAAAFAAAAATEBAAAACy0xOTA0ODYwNzQwAwAAAAMxNjACAAAABTQ4OTgwBAAAAAEwBwAAAAgzLzYvMjAyNggAAAAKMTIvMzEvMjAyNQkAAAABMHJXlBiefN4IvdTnPqJ83gg7Q0lRLk5ZU0U6SUJNLklRX0xJQUJJTElUSUVTX0xFVkVMXzMuMTAwMC4wNi8wMy8yMDI2Li4uVVNELkgBAAAA3rYBAAMAAAAAAJl+lBiefN4IqcPkPqJ83ggrQ0lRLk5ZU0U6SUJNLklRX0xBTkQuOTk4LjA2LzAzLzIwMjYuLi5VU0QuSAEAAADetgEAAgAAAAMxODIBCAAAAAUAAAABMQEAAAALLTE5MDQ4NjA3NDQDAAAAAzE2MAIAAAAEMzA5OAQAAAABMAcAAAAIMy82LzIwMjYIAAAACjEyLzMxLzIwMjMJAAAAATCZfpQYnnzeCPok5j6ifN4IM0NJUS5OWVNFOklCTS5JUV9XT1JLSU5HX0NBUC4xMDAwLjA2LzAzLzIwMjYuLi5VU0QuSAEAAADetgEAAgAAAAUtMTcxNAEIAAAABQAAAAExAQAAAAstMTkwNDg2MDc0MAMAAAADMTYwAgAAAAQ0MTY1BAAAAAEwBwAAAAgzLzYvMjAyNggAAAAKMTIvMzEvMjAyNQkAAAABMJl+lBiefN4INWHkPqJ83gg3Q0lRLk5ZU0U6SUJNLklRX1BSRUZfTk9OX1JFREVFTS4xMDAwLjA2LzAzLzIwMjYuLi5V</t>
  </si>
  <si>
    <t>U0QuSAEAAADetgEAAwAAAAAAcleUGJ583giKOeU+onzeCDBDSVEuTllTRTpJQk0uSVFfR1dfSU5UQU4uMTAwMC4wNi8wMy8yMDI2Li4uVVNELkgBAAAA3rYBAAIAAAAFNzkxMDgBCAAAAAUAAAABMQEAAAALLTE5MDQ4NjA3NDADAAAAAzE2MAIAAAAFMzUzODEEAAAAATAHAAAACDMvNi8yMDI2CAAAAAoxMi8zMS8yMDI1CQAAAAEwmX6UGJ583giHquk+onzeCEJDSVEuTllTRTpJQk0uSVFfQ0hBTkdFX05FVF9XT1JLSU5HX0NBUElUQUwuMTAwMC4wNi8wMy8yMDI2Li4uVVNELkgBAAAA3rYBAAIAAAAFLTE1MTMBCAAAAAUAAAABMQEAAAALLTE5MDQ4NjA3NDADAAAAAzE2MAIAAAAENDQyMQQAAAABMAcAAAAIMy82LzIwMjYIAAAACjEyLzMxLzIwMjUJAAAAATByV5QYnnzeCBDD5T6ifN4INUNJUS5OWVNFOklCTS5JUV9DSEFOR0VfSU5DX1RBWC45OTguMDYvMDMvMjAyNi4uLlVTRC5IAQAAAN62AQADAAAAAAA+MJQYnnzeCK/64z6ifN4ISUNJUS5OWVNFOklCTS5JUV9MT05HX1RFUk1fREVCVF9SRVBBSURfRVhDTF9MRUFTRVMuMTAwMC4wNi8wMy8yMDI2Li4uVVNELkgBAAAA3rYBAAIAAAAFLTU0ODkBCAAAAAUAAAABMQEAAAALLTE5MDQ4NjA3NDADAAAAAzE2MAIAAAAFNDg5ODQEAAAAATAHAAAACDMvNi8yMDI2CAAAAAoxMi8zMS8yMDI1CQAAAAEwcleUGJ583giKOeU+onzeCDNDSVEuTllTRTpJQk0uSVFf</t>
  </si>
  <si>
    <t>QVJfVU5CSUxMRUQuMTAwMC4wNi8wMy8yMDI2Li4uVVNELkgBAAAA3rYBAAIAAAADNDgyAQgAAAAFAAAAATEBAAAACy0xOTA0ODYwNzQwAwAAAAMxNjACAAAABTQ1NDIwBAAAAAEwBwAAAAgzLzYvMjAyNggAAAAKMTIvMzEvMjAyNQkAAAABMJl+lBiefN4I9OrkPqJ83ggxQ0lRLk5ZU0U6SUJNLklRX0lOVkVOVE9SWS4xMDAwLjA2LzAzLzIwMjYuLi5VU0QuSAEAAADetgEAAgAAAAQxMjIwAQgAAAAFAAAAATEBAAAACy0xOTA0ODYwNzQwAwAAAAMxNjACAAAABDEwNDMEAAAAATAHAAAACDMvNi8yMDI2CAAAAAoxMi8zMS8yMDI1CQAAAAEwcleUGJ583giv+uM+onzeCDVDSVEuTllTRTpJQk0uSVFfVFJBRElOR19BU1NFVFMuOTk4LjA2LzAzLzIwMjYuLi5VU0QuSAEAAADetgEAAwAAAAAAcleUGJ583gjXJeU+onzeCC9DSVEuTllTRTpJQk0uSVFfVE9UQUxfQ0wuOTk4LjA2LzAzLzIwMjYuLi5VU0QuSAEAAADetgEAAgAAAAUzNDEyMgEIAAAABQAAAAExAQAAAAstMTkwNDg2MDc0NAMAAAADMTYwAgAAAAQxMDA5BAAAAAEwBwAAAAgzLzYvMjAyNggAAAAKMTIvMzEvMjAyMwkAAAABMHJXlBiefN4IXJzkPqJ83gg7Q0lRLk5ZU0U6SUJNLklRX0NBU0hfSU5URVJFU1RfRklOQU4uMTAwMC4wNi8wMy8yMDI2Li4uVVNELkgBAAAA3rYBAAMAAAAAAHJXlBiefN4Ir/rjPqJ83ggxQ0lRLk5ZU0U6SUJNLklRX1NUX0lO</t>
  </si>
  <si>
    <t>VkVTVC4xMDAwLjA2LzAzLzIwMjYuLi5VU0QuSAEAAADetgEAAgAAAAM4MzABCAAAAAUAAAABMQEAAAALLTE5MDQ4NjA3NDADAAAAAzE2MAIAAAAEMTA2OQQAAAABMAcAAAAIMy82LzIwMjYIAAAACjEyLzMxLzIwMjUJAAAAATByV5QYnnzeCB7q5T6ifN4IP0NJUS5OWVNFOklCTS5JUV9BTU9SVF9TT0ZUV0FSRV9BU1NFVFNfQ0YuOTk4LjA2LzAzLzIwMjYuLi5VU0QuSAEAAADetgEAAgAAAAM2NjABCAAAAAUAAAABMQEAAAALLTE5MDQ4NjA3NDQDAAAAAzE2MAIAAAAFNDYwMTEEAAAAATAHAAAACDMvNi8yMDI2CAAAAAoxMi8zMS8yMDIzCQAAAAEwcleUGJ583ghX0+M+onzeCDlDSVEuTllTRTpJQk0uSVFfVU5FQVJOX1JFVl9DVVJSRU5ULjk5OC4wNi8wMy8yMDI2Li4uVVNELkgBAAAA3rYBAAIAAAAFMTM0NTEBCAAAAAUAAAABMQEAAAALLTE5MDQ4NjA3NDQDAAAAAzE2MAIAAAAEMTA3NAQAAAABMAcAAAAIMy82LzIwMjYIAAAACjEyLzMxLzIwMjMJAAAAATByV5QYnnzeCLmb5T6ifN4IPUNJUS5OWVNFOklCTS5JUV9ERUZfVEFYX0FTU0VUU19DVVJSRU5ULjk5OC4wNi8wMy8yMDI2Li4uVVNELkgBAAAA3rYBAAMAAAAAAHJXlBiefN4IEMPlPqJ83gg2Q0lRLk5ZU0U6SUJNLklRX01JU0NfQURKVVNUX0NGLjEwMDAuMDYvMDMvMjAyNi4uLlVTRC5IAQAAAN62AQADAAAAAAByV5QYnnzeCK/64z6ifN4IQkNJ</t>
  </si>
  <si>
    <t>US5OWVNFOklCTS5JUV9PUEVSQVRJTkdfTEVBU0VfTElBQklMSVRJRVMuOTk4LjA2LzAzLzIwMjYuLi5VU0QuSAEAAADetgEAAwAAAAAAcleUGJ583giv+uM+onzeCDJDSVEuTllTRTpJQk0uSVFfTEVWRVJFRF9GQ0YuOTk4LjA2LzAzLzIwMjYuLi5VU0QuSAEAAADetgEAAgAAAAgxMDUyMS43NQEIAAAABQAAAAExAQAAAAstMTkwNDg2MDc0NAMAAAADMTYwAgAAAAQ0NDIyBAAAAAEwBwAAAAgzLzYvMjAyNggAAAAKMTIvMzEvMjAyMwkAAAABMHJXlBiefN4IERLlPqJ83gg1Q0lRLk5ZU0U6SUJNLklRX1NUT0NLX0JBU0VEX0NGLjk5OC4wNi8wMy8yMDI2Li4uVVNELkgBAAAA3rYBAAIAAAAEMTEzMwEIAAAABQAAAAExAQAAAAstMTkwNDg2MDc0NAMAAAADMTYwAgAAAAQyMTI3BAAAAAEwBwAAAAgzLzYvMjAyNggAAAAKMTIvMzEvMjAyMwkAAAABMD4wlBiefN4Iz0jkPqJ83gg2Q0lRLk5ZU0U6SUJNLklRX0xPQU5TX0ZPUl9TQUxFLjEwMDAuMDYvMDMvMjAyNi4uLlVTRC5IAQAAAN62AQADAAAAAAByV5QYnnzeCNcl5T6ifN4INUNJUS5OWVNFOklCTS5JUV9DQVNIX0lOVEVSRVNULjEwMDAuMDYvMDMvMjAyNi4uLlVTRC5IAQAAAN62AQACAAAABDIwNDIBCAAAAAUAAAABMQEAAAALLTE5MDQ4NjA3NDADAAAAAzE2MAIAAAAEMzAyOAQAAAABMAcAAAAIMy82LzIwMjYIAAAACjEyLzMxLzIwMjUJAAAAATByV5QY</t>
  </si>
  <si>
    <t>nnzeCIo55T6ifN4IM0NJUS5OWVNFOklCTS5JUV9QUkVGX0lTU1VFRC4xMDAwLjA2LzAzLzIwMjYuLi5VU0QuSAEAAADetgEAAwAAAAAAcleUGJ583gjBIeQ+onzeCEBDSVEuTllTRTpJQk0uSVFfR1dfSU5UQU5fQU1PUlRfUEFSVElBTF9DRi45OTguMDYvMDMvMjAyNi4uLlVTRC5IAQAAAN62AQADAAAAAAByV5QYnnzeCBES5T6ifN4IMkNJUS5OWVNFOklCTS5JUV9UT1RBTF9MSUFCLjEwMDAuMDYvMDMvMjAyNi4uLlVTRC5IAQAAAN62AQACAAAABjExOTEzOQEIAAAABQAAAAExAQAAAAstMTkwNDg2MDc0MAMAAAADMTYwAgAAAAQxMjc2BAAAAAEwBwAAAAgzLzYvMjAyNggAAAAKMTIvMzEvMjAyNQkAAAABMHJXlBiefN4IqcPkPqJ83gg3Q0lRLk5ZU0U6SUJNLklRX0NBU0hfVEFYRVNfT1BFUi4xMDAwLjA2LzAzLzIwMjYuLi5VU0QuSAEAAADetgEAAwAAAAAAcleUGJ583giv+uM+onzeCDxDSVEuTllTRTpJQk0uSVFfRklOX0RJVl9MT0FOU19DVVJSRU5ULjk5OC4wNi8wMy8yMDI2Li4uVVNELkgBAAAA3rYBAAIAAAAENjEwMgEIAAAABQAAAAExAQAAAAstMTkwNDg2MDc0NAMAAAADMTYwAgAAAAQxMDMyBAAAAAEwBwAAAAgzLzYvMjAyNggAAAAKMTIvMzEvMjAyMwkAAAABMHJXlBiefN4Ir/rjPqJ83gg0Q0lRLk5ZU0U6SUJNLklRX1JVQV9BQ0NVTV9ERVAuOTk4LjA2LzAzLzIwMjYuLi5VU0QuSAEAAADe</t>
  </si>
  <si>
    <t>tgEAAwAAAAAAcleUGJ583gipw+Q+onzeCC9DSVEuTllTRTpJQk0uSVFfUEVOU0lPTi4xMDAwLjA2LzAzLzIwMjYuLi5VU0QuSAEAAADetgEAAgAAAAQ5MDE4AQgAAAAFAAAAATEBAAAACy0xOTA0ODYwNzQwAwAAAAMxNjACAAAABDEyMTMEAAAAATAHAAAACDMvNi8yMDI2CAAAAAoxMi8zMS8yMDI1CQAAAAEwcleUGJ583giv+uM+onzeCDJDSVEuTllTRTpJQk0uSVFfREFfU1VQUExfQ0YuOTk4LjA2LzAzLzIwMjYuLi5VU0QuSAEAAADetgEAAgAAAAQyMTA5AQgAAAAFAAAAATEBAAAACy0xOTA0ODYwNzQ0AwAAAAMxNjACAAAABDIxNzEEAAAAATAHAAAACDMvNi8yMDI2CAAAAAoxMi8zMS8yMDIzCQAAAAEwPjCUGJ583ghX0+M+onzeCEpDSVEuTllTRTpJQk0uSVFfSU5URVJFU1RfUEVOQUxUSUVTX1JFQ09HX0lTX1BSRV9UQVguOTk4LjA2LzAzLzIwMjYuLi5VU0QuSAEAAADetgEAAgAAAAMzNzkA8yXAF5583ghgJvE+onzeCFNDSVEuTllTRTpJQk0uSVFfVFJBTlNfSU1QQUNUX0ZJTl80OF9OT05fQ1VSUkVOVF9MSUFCSUxJVElFUy4xMDAwLjA2LzAzLzIwMjYuLi5VU0QuSAEAAADetgEAAwAAAAAAOeu/F5583ghgJvE+onzeCDxDSVEuTllTRTpJQk0uSVFfVEFYX0JFTkVGSVRfQ0ZfVE9UQUwuMTAwMC4wNi8wMy8yMDI2Li4uVVNELkgBAAAA3rYBAAIAAAAEMjA3MQA5678XnnzeCGAm8T6ifN4INkNJUS5O</t>
  </si>
  <si>
    <t>WVNFOklCTS5JUV9DUkVESVRfTE9TU19DRi4xMDAwLjA2LzAzLzIwMjYuLi5VU0QuSAEAAADetgEAAwAAAAAAPjCUGJ583giv+uM+onzeCD1DSVEuTllTRTpJQk0uSVFfT1RIRVJfSU5WRVNUX0FDVF9TVVBQTC45OTguMDYvMDMvMjAyNi4uLlVTRC5IAQAAAN62AQACAAAAATEBCAAAAAUAAAABMQEAAAALLTE5MDQ4NjA3NDQDAAAAAzE2MAIAAAAEMjA1MQQAAAABMAcAAAAIMy82LzIwMjYIAAAACjEyLzMxLzIwMjMJAAAAATA+MJQYnnzeCM9I5D6ifN4ITENJUS5OWVNFOklCTS5JUV9JTlRFUkVTVF9QRU5BTFRJRVNfUkVDT0dfSVNfQUZURVJfVEFYLjk5OC4wNi8wMy8yMDI2Li4uVVNELkgBAAAA3rYBAAMAAAAAADnrvxeefN4IYCbxPqJ83ghNQ0lRLk5ZU0U6SUJNLklRX1RSQU5TX0lNUEFDVF9GSU5fNDhfUkVUQUlORURfRUFSTklOR1MuMTAwMC4wNi8wMy8yMDI2Li4uVVNELkgBAAAA3rYBAAMAAAAAADnrvxeefN4IYCbxPqJ83gg4Q0lRLk5ZU0U6SUJNLklRX0NBUF9MT1NTX0NGX1RPVEFMLjk5OC4wNi8wMy8yMDI2Li4uVVNELkgBAAAA3rYBAAMAAAAAADnrvxeefN4IYCbxPqJ83gg2Q0lRLk5ZU0U6SUJNLklRX0NIQU5HRV9JTkNfVEFYLjEwMDAuMDYvMDMvMjAyNi4uLlVTRC5IAQAAAN62AQADAAAAAAA+MJQYnnzeCM9I5D6ifN4ISkNJUS5OWVNFOklCTS5JUV9DSEFOR0VfVU5SRUNPR19UQVhfQkVO</t>
  </si>
  <si>
    <t>RUZJVF8xX1lSX01JTi45OTguMDYvMDMvMjAyNi4uLlVTRC5IAQAAAN62AQADAAAAAAA5678XnnzeCGAm8T6ifN4ISUNJUS5OWVNFOklCTS5JUV9SRURVQ1RJT05fVEFYX1BPU0lUSU9OX0NVUlJFTlRfWVIuMTAwMC4wNi8wMy8yMDI2Li4uVVNELkgBAAAA3rYBAAMAAAAAADnrvxeefN4IE//wPqJ83gg5Q0lRLk5ZU0U6SUJNLklRX1RBWF9CRU5FRklUX0NGXzJZUi45OTguMDYvMDMvMjAyNi4uLlVTRC5IAQAAAN62AQADAAAAAAA5678XnnzeCBP/8D6ifN4INENJUS5OWVNFOklCTS5JUV9OT0xfQ0ZfVE9UQUwuMTAwMC4wNi8wMy8yMDI2Li4uVVNELkgBAAAA3rYBAAMAAAAAADnrvxeefN4IYCbxPqJ83gg4Q0lRLk5ZU0U6SUJNLklRX0FWR19SRVZfUEVSX1RSQURFLjk5OC4wNi8wMy8yMDI2Li4uVVNELkgBAAAA3rYBAAMAAAAAADnrvxeefN4IYCbxPqJ83gg2Q0lRLk5ZU0U6SUJNLklRX0FVTV9ORVRfQ0hBTkdFLjEwMDAuMDYvMDMvMjAyNi4uLlVTRC5IAQAAAN62AQADAAAAAAA5678XnnzeCGAm8T6ifN4IRkNJUS5OWVNFOklCTS5JUV9BQ0NPVU5UX0NPREVfSU5URVJFU1RfUEVOQUxUSUVTLjk5OC4wNi8wMy8yMDI2Li4uVVNELkgBAAAA3rYBAAIAAAABMQA5678XnnzeCGAm8T6ifN4IQ0NJUS5OWVNFOklCTS5JUV9TRVRUTEVNRU5UU19UQVhfQVVUSE9SSVRJRVMuMTAwMC4wNi8wMy8yMDI2Li4uVVNE</t>
  </si>
  <si>
    <t>LkgBAAAA3rYBAAIAAAADLTk1ADnrvxeefN4IYCbxPqJ83ghDQ0lRLk5ZU0U6SUJNLklRX0FERF9UQVhfUE9TSVRJT05TX1BSSU9SX1lSUy4xMDAwLjA2LzAzLzIwMjYuLi5VU0QuSAEAAADetgEAAgAAAAM0MDIAOeu/F5583ggT//A+onzeCDdDSVEuTllTRTpJQk0uSVFfQ0FQX0xPU1NfQ0ZfNFlSLjEwMDAuMDYvMDMvMjAyNi4uLlVTRC5IAQAAAN62AQADAAAAAAA5678XnnzeCBP/8D6ifN4IQkNJUS5OWVNFOklCTS5JUV9TRVRUTEVNRU5UU19UQVhfQVVUSE9SSVRJRVMuOTk4LjA2LzAzLzIwMjYuLi5VU0QuSAEAAADetgEAAgAAAAMtMjYAOeu/F5583ggT//A+onzeCEJDSVEuTllTRTpJQk0uSVFfQUREX1RBWF9QT1NJVElPTlNfUFJJT1JfWVJTLjk5OC4wNi8wMy8yMDI2Li4uVVNELkgBAAAA3rYBAAIAAAADMjMxADnrvxeefN4IE//wPqJ83ghPQ0lRLk5ZU0U6SUJNLklRX1RSQU5TX0lNUEFDVF9GSU5fNDhfQ1VSUkVOVF9MSUFCSUxJVElFUy4xMDAwLjA2LzAzLzIwMjYuLi5VU0QuSAEAAADetgEAAwAAAAAAOeu/F5583ggT//A+onzeCEpDSVEuTllTRTpJQk0uSVFfVFJBTlNfSU1QQUNUX0ZJTl80OF9DVVJSRU5UX0FTU0VUUy4xMDAwLjA2LzAzLzIwMjYuLi5VU0QuSAEAAADetgEAAwAAAAAAOeu/F5583ggT//A+onzeCDlDSVEuTllTRTpJQk0uSVFfVE9UQUxfUkVWX0VNUExPWUVFLjk5OC4wNi8w</t>
  </si>
  <si>
    <t>My8yMDI2Li4uVVNELkgBAAAA3rYBAAIAAAAHMjE5LjIwNgEIAAAABQAAAAExAQAAAAstMTkwNDg2MDc0NAMAAAADMTYwAgAAAAQ0MTIzBAAAAAEwBwAAAAgzLzYvMjAyNggAAAAKMTIvMzEvMjAyMwkAAAABMDnrvxeefN4IE//wPqJ83ghJQ0lRLk5ZU0U6SUJNLklRX1RSQU5TX0lNUEFDVF9GSU5fNDhfQ1VSUkVOVF9BU1NFVFMuOTk4LjA2LzAzLzIwMjYuLi5VU0QuSAEAAADetgEAAwAAAAAAOeu/F5583ggT//A+onzeCEFDSVEuTllTRTpJQk0uSVFfVEFYX0JFTkVGSVRfQ0ZfQUZURVJfRklWRS4xMDAwLjA2LzAzLzIwMjYuLi5VU0QuSAEAAADetgEAAgAAAAQyMDcxADnrvxeefN4IE//wPqJ83ggxQ0lRLk5ZU0U6SUJNLklRX05PTF9DRl80WVIuOTk4LjA2LzAzLzIwMjYuLi5VU0QuSAEAAADetgEAAwAAAAAAOeu/F5583ggT//A+onzeCD9DSVEuTllTRTpJQk0uSVFfQ0FQSVRBTElaRURfSU5URVJFU1RfRVhQLjk5OC4wNi8wMy8yMDI2Li4uVVNELkgBAAAA3rYBAAMAAAAAADnrvxeefN4IoNPwPqJ83gg8Q0lRLk5ZU0U6SUJNLklRX1ZBTFVFX0NVU1RPTUVSX0FTU0VUUy45OTguMDYvMDMvMjAyNi4uLlVTRC5IAQAAAN62AQADAAAAAAA5678XnnzeCKDT8D6ifN4INkNJUS5OWVNFOklCTS5JUV9NVVRVQUxfRlVORF9FT1AuOTk4LjA2LzAzLzIwMjYuLi5VU0QuSAEAAADetgEAAwAAAAAAOeu/F5583gig</t>
  </si>
  <si>
    <t>0/A+onzeCE1DSVEuTllTRTpJQk0uSVFfTVVUVUFMX0ZVTkRfQVBQUkVDSUFUSU9OX0RFUFJFQ0lBVElPTi4xMDAwLjA2LzAzLzIwMjYuLi5VU0QuSAEAAADetgEAAwAAAAAAOeu/F5583gig0/A+onzeCC9DSVEuTllTRTpJQk0uSVFfQVVNX0VPUC4xMDAwLjA2LzAzLzIwMjYuLi5VU0QuSAEAAADetgEAAwAAAAAAOeu/F5583gig0/A+onzeCDdDSVEuTllTRTpJQk0uSVFfQVVNX1JFQUxfRVNUQVRFLjEwMDAuMDYvMDMvMjAyNi4uLlVTRC5IAQAAAN62AQADAAAAAADzJcAXnnzeCKDT8D6ifN4IQUNJUS5OWVNFOklCTS5JUV9PUEVCX1BSRVBBSURfQ09TVF9GT1JFSUdOLjEwMDAuMDYvMDMvMjAyNi4uLlVTRC5IAQAAAN62AQADAAAAAAA5678XnnzeCKDT8D6ifN4IRENJUS5OWVNFOklCTS5JUV9PUEVCX0VTVF9CRU5FRklUXzJZUl9GT1JFSUdOLjEwMDAuMDYvMDMvMjAyNi4uLlVTRC5IAQAAAN62AQACAAAAAjQ4ADnrvxeefN4Ir6rwPqJ83ghSQ0lRLk5ZU0U6SUJNLklRX09QRUJfQVNTRVRTX1BBUlRJQ0lQX0NPTlRSSUJVVElPTlNfRk9SRUlHTi4xMDAwLjA2LzAzLzIwMjYuLi5VU0QuSAEAAADetgEAAwAAAAAAmXfAF5583givqvA+onzeCElDSVEuTllTRTpJQk0uSVFfT1BFQl9PQkxJR0FUSU9OX1BST0pFQ1RFRF9GT1JFSUdOLjEwMDAuMDYvMDMvMjAyNi4uLlVTRC5IAQAAAN62AQACAAAAAzU0NwA5</t>
  </si>
  <si>
    <t>678XnnzeCBP/8D6ifN4IQkNJUS5OWVNFOklCTS5JUV9PUEVCX09CTElHQVRJT05fQkVHX0ZPUkVJR04uOTk4LjA2LzAzLzIwMjYuLi5VU0QuSAEAAADetgEAAgAAAAM1MzEA8yXAF5583ggT//A+onzeCD5DSVEuTllTRTpJQk0uSVFfT1BFQl9FWFBfUkVUVVJOX0ZPUkVJR04uOTk4LjA2LzAzLzIwMjYuLi5VU0QuSAEAAADetgEAAgAAAAItMgDzJcAXnnzeCKDT8D6ifN4IS0NJUS5OWVNFOklCTS5JUV9QRU5TSU9OX0FTU0VUU19CRU5FRklUU19QQUlEX0ZPUkVJR04uOTk4LjA2LzAzLzIwMjYuLi5VU0QuSAEAAADetgEAAgAAAAUtMTYyOQCbPMAXnnzeCKDT8D6ifN4ITUNJUS5OWVNFOklCTS5JUV9QRU5TSU9OX0FDQ1VNVUxBVEVEX09CTElHQVRJT05fRk9SRUlHTi45OTguMDYvMDMvMjAyNi4uLlVTRC5IAQAAAN62AQACAAAABTMzMTI4APMlwBeefN4IoNPwPqJ83ghFQ0lRLk5ZU0U6SUJNLklRX1BFTlNJT05fSU5URVJFU1RfQ09TVF9GT1JFSUdOLjEwMDAuMDYvMDMvMjAyNi4uLlVTRC5IAQAAAN62AQACAAAABDEwNzAA8yXAF5583givqvA+onzeCDdDSVEuTllTRTpJQk0uSVFfT1BFQl9MVF9MSUFCX0RPTS45OTguMDYvMDMvMjAyNi4uLlVTRC5IAQAAAN62AQACAAAABS0yMDIyAJs8wBeefN4Ir6rwPqJ83gg2Q0lRLk5ZU0U6SUJNLklRX09QRUJfQVNTRVRTX0RPTS45OTguMDYvMDMvMjAyNi4uLlVT</t>
  </si>
  <si>
    <t>RC5IAQAAAN62AQACAAAAAjEwAJs8wBeefN4IoNPwPqJ83ghPQ0lRLk5ZU0U6SUJNLklRX09QRUJfT0JMSUdBVElPTl9BQ1RVQVJJQUxfR0FJTl9MT1NTX0RPTS4xMDAwLjA2LzAzLzIwMjYuLi5VU0QuSAEAAADetgEAAgAAAAI2MQCbPMAXnnzeCKDT8D6ifN4ITUNJUS5OWVNFOklCTS5JUV9PUEVCX1RPVEFMX0NPU1RfSU5DTF9TVVBQTEVfUExBTlNfRE9NLjEwMDAuMDYvMDMvMjAyNi4uLlVTRC5IAQAAAN62AQADAAAAAACZd8AXnnzeCKDT8D6ifN4IUENJUS5OWVNFOklCTS5JUV9QRU5TSU9OX1FVQVJUX0VNUExPWUVSX0NPTlRSSUJVVElPTlNfRE9NLjEwMDAuMDYvMDMvMjAyNi4uLlVTRC5IAQAAAN62AQADAAAAAACbPMAXnnzeCKDT8D6ifN4IO0NJUS5OWVNFOklCTS5JUV9UQVhfQkVORUZJVF9DRl9UT1RBTC45OTguMDYvMDMvMjAyNi4uLlVTRC5IAQAAAN62AQACAAAABDIxNjQAOeu/F5583givqvA+onzeCDpDSVEuTllTRTpJQk0uSVFfVEFYX0JFTkVGSVRfQ0ZfNFlSLjEwMDAuMDYvMDMvMjAyNi4uLlVTRC5IAQAAAN62AQADAAAAAAA5678XnnzeCK+q8D6ifN4IOkNJUS5OWVNFOklCTS5JUV9UQVhfQkVORUZJVF9DRl8yWVIuMTAwMC4wNi8wMy8yMDI2Li4uVVNELkgBAAAA3rYBAAMAAAAAADnrvxeefN4Ir6rwPqJ83gg2Q0lRLk5ZU0U6SUJNLklRX0NBUF9MT1NTX0NGXzJZUi45OTguMDYvMDMv</t>
  </si>
  <si>
    <t>MjAyNi4uLlVTRC5IAQAAAN62AQADAAAAAAA5678XnnzeCLmD8D6ifN4IMkNJUS5OWVNFOklCTS5JUV9OT0xfQ0ZfMllSLjEwMDAuMDYvMDMvMjAyNi4uLlVTRC5IAQAAAN62AQADAAAAAAA5678XnnzeCLmD8D6ifN4IOUNJUS5OWVNFOklCTS5JUV9BVkdfUkVWX1BFUl9UUkFERS4xMDAwLjA2LzAzLzIwMjYuLi5VU0QuSAEAAADetgEAAwAAAAAAOeu/F5583givqvA+onzeCD9DSVEuTllTRTpJQk0uSVFfQVVNX05FVF9JTkZMT1dTX09VVEZMT1dTLjk5OC4wNi8wMy8yMDI2Li4uVVNELkgBAAAA3rYBAAMAAAAAAPMlwBeefN4Ir6rwPqJ83gg0Q0lRLk5ZU0U6SUJNLklRX0FVTV9ET01FU1RJQy4xMDAwLjA2LzAzLzIwMjYuLi5VU0QuSAEAAADetgEAAwAAAAAA8yXAF5583givqvA+onzeCFBDSVEuTllTRTpJQk0uSVFfSU1QQUNUX1VOUkVDT0dfVEFYX0JFTkVGSVRfRUZGRUNUSVZFX1RBWC4xMDAwLjA2LzAzLzIwMjYuLi5VU0QuSAEAAADetgEAAgAAAAQ1OTQ2ADnrvxeefN4IplzwPqJ83ghLQ0lRLk5ZU0U6SUJNLklRX0NIQU5HRV9VTlJFQ09HX1RBWF9CRU5FRklUXzFfWVJfTUlOLjEwMDAuMDYvMDMvMjAyNi4uLlVTRC5IAQAAAN62AQADAAAAAAA5678XnnzeCK+q8D6ifN4IQENJUS5OWVNFOklCTS5JUV9UQVhfQkVORUZJVF9DRl9BRlRFUl9GSVZFLjk5OC4wNi8wMy8yMDI2Li4uVVNELkgBAAAA3rYB</t>
  </si>
  <si>
    <t>AAIAAAAEMjE2NAA5678XnnzeCK+q8D6ifN4IOUNJUS5OWVNFOklCTS5JUV9UQVhfQkVORUZJVF9DRl80WVIuOTk4LjA2LzAzLzIwMjYuLi5VU0QuSAEAAADetgEAAwAAAAAAOeu/F5583givqvA+onzeCD9DSVEuTllTRTpJQk0uSVFfQVNTRVRTX09QRVJfTEVBU0VfR1JPU1MuMTAwMC4wNi8wMy8yMDI2Li4uVVNELkgBAAAA3rYBAAMAAAAAADnrvxeefN4Ir6rwPqJ83ghMQ0lRLk5ZU0U6SUJNLklRX01VVFVBTF9GVU5EX0FQUFJFQ0lBVElPTl9ERVBSRUNJQVRJT04uOTk4LjA2LzAzLzIwMjYuLi5VU0QuSAEAAADetgEAAwAAAAAAOeu/F5583gi5g/A+onzeCC5DSVEuTllTRTpJQk0uSVFfQVVNX0VPUC45OTguMDYvMDMvMjAyNi4uLlVTRC5IAQAAAN62AQADAAAAAAA5678XnnzeCLmD8D6ifN4INkNJUS5OWVNFOklCTS5JUV9BVU1fUkVBTF9FU1RBVEUuOTk4LjA2LzAzLzIwMjYuLi5VU0QuSAEAAADetgEAAwAAAAAAmzzAF5583gisNfA+onzeCEBDSVEuTllTRTpJQk0uSVFfT1BFQl9QUkVQQUlEX0NPU1RfRk9SRUlHTi45OTguMDYvMDMvMjAyNi4uLlVTRC5IAQAAAN62AQADAAAAAAA5678XnnzeCLmD8D6ifN4IQ0NJUS5OWVNFOklCTS5JUV9PUEVCX0VTVF9CRU5FRklUXzJZUl9GT1JFSUdOLjk5OC4wNi8wMy8yMDI2Li4uVVNELkgBAAAA3rYBAAIAAAACNDUAmzzAF5583gi5g/A+onzeCFFDSVEuTllT</t>
  </si>
  <si>
    <t>RTpJQk0uSVFfT1BFQl9BU1NFVFNfUEFSVElDSVBfQ09OVFJJQlVUSU9OU19GT1JFSUdOLjk5OC4wNi8wMy8yMDI2Li4uVVNELkgBAAAA3rYBAAMAAAAAAJs8wBeefN4IuYPwPqJ83ghIQ0lRLk5ZU0U6SUJNLklRX09QRUJfT0JMSUdBVElPTl9QUk9KRUNURURfRk9SRUlHTi45OTguMDYvMDMvMjAyNi4uLlVTRC5IAQAAAN62AQACAAAAAzU4NgCbPMAXnnzeCLmD8D6ifN4IQUNJUS5OWVNFOklCTS5JUV9PUEVCX1NFUlZJQ0VfQ09TVF9GT1JFSUdOLjEwMDAuMDYvMDMvMjAyNi4uLlVTRC5IAQAAAN62AQACAAAAATIA8yXAF5583gi5g/A+onzeCFVDSVEuTllTRTpJQk0uSVFfUEVOU0lPTl9BU1NFVFNfRU1QTE9ZRVJfQ09OVFJJQlVUSU9OU19GT1JFSUdOLjEwMDAuMDYvMDMvMjAyNi4uLlVTRC5IAQAAAN62AQACAAAAAjQwAJs8wBeefN4IplzwPqJ83ghRQ0lRLk5ZU0U6SUJNLklRX1BFTlNJT05fT0JMSUdBVElPTl9PVEhFUl9QTEFOX0FESl9GT1JFSUdOLjEwMDAuMDYvMDMvMjAyNi4uLlVTRC5IAQAAAN62AQACAAAABC0xNzAAmXfAF5583gimXPA+onzeCFlDSVEuTllTRTpJQk0uSVFfUEVOU0lPTl9PQkxJR0FUSU9OX1NVUFBMRV9QTEFOU19UT1RBTF9DT1NUX0ZPUkVJR04uOTkwLjA2LzAzLzIwMjYuLi5VU0QuSAEAAADetgEAAwAAAAAAmzzAF5583gimXPA+onzeCERDSVEuTllTRTpJQk0uSVFfUEVO</t>
  </si>
  <si>
    <t>U0lPTl9JTlRFUkVTVF9DT1NUX0ZPUkVJR04uOTk4LjA2LzAzLzIwMjYuLi5VU0QuSAEAAADetgEAAgAAAAQxMTcwAPMlwBeefN4IuYPwPqJ83ghEQ0lRLk5ZU0U6SUJNLklRX09QRUJfREVDUkVBU0VfRUZGRUNUX1BCT19ET00uMTAwMC4wNi8wMy8yMDI2Li4uVVNELkgBAAAA3rYBAAMAAAAAAJs8wBeefN4IuYPwPqJ83gg6Q0lRLk5ZU0U6SUJNLklRX09QRUJfT1RIRVJfQURKX0RPTS4xMDAwLjA2LzAzLzIwMjYuLi5VU0QuSAEAAADetgEAAwAAAAAAmzzAF5583gi5g/A+onzeCDpDSVEuTllTRTpJQk0uSVFfT1BFQl9MVF9BU1NFVFNfRE9NLjEwMDAuMDYvMDMvMjAyNi4uLlVTRC5IAQAAAN62AQADAAAAAACbPMAXnnzeCKw18D6ifN4IT0NJUS5OWVNFOklCTS5JUV9JTVBBQ1RfVU5SRUNPR19UQVhfQkVORUZJVF9FRkZFQ1RJVkVfVEFYLjk5OC4wNi8wMy8yMDI2Li4uVVNELkgBAAAA3rYBAAMAAAAAADnrvxeefN4IrDXwPqJ83ghLQ0lRLk5ZU0U6SUJNLklRX0lOVEVSRVNUX1BFTkFMVElFU19SRUNPR19CU19QUkVfVEFYLjEwMDAuMDYvMDMvMjAyNi4uLlVTRC5IAQAAAN62AQACAAAABDEyMzAAOeu/F5583gimXPA+onzeCEBDSVEuTllTRTpJQk0uSVFfQU1PUlRfU09GVFdBUkVfQVNTRVRTX0NGLjEwMDAuMDYvMDMvMjAyNi4uLlVTRC5IAQAAAN62AQACAAAAAzU3MQEIAAAABQAAAAExAQAAAAstMTkw</t>
  </si>
  <si>
    <t>NDg2MDc0MAMAAAADMTYwAgAAAAU0NjAxMQQAAAABMAcAAAAIMy82LzIwMjYIAAAACjEyLzMxLzIwMjUJAAAAATByV5QYnnzeCDVh5D6ifN4IRUNJUS5OWVNFOklCTS5JUV9VTlJFQ09HX1RBWF9CRU5FRklUX0VORF9QRVJJT0QuOTk4LjA2LzAzLzIwMjYuLi5VU0QuSAEAAADetgEAAgAAAAQ4NzcyADnrvxeefN4IrDXwPqJ83ghGQ0lRLk5ZU0U6SUJNLklRX1VOUkVDT0dfVEFYX0JFTkVGSVRfQkVHX1BFUklPRC4xMDAwLjA2LzAzLzIwMjYuLi5VU0QuSAEAAADetgEAAgAAAAQ4ODc1AJs8wBeefN4IrDXwPqJ83ggyQ0lRLk5ZU0U6SUJNLklRX05PTF9DRl81WVIuMTAwMC4wNi8wMy8yMDI2Li4uVVNELkgBAAAA3rYBAAMAAAAAADnrvxeefN4IrDXwPqJ83ghGQ0lRLk5ZU0U6SUJNLklRX0NBUElUQUxJWkVEX0lOVEVSRVNUX1dSSVRFX09GRi4xMDAwLjA2LzAzLzIwMjYuLi5VU0QuSAEAAADetgEAAwAAAAAAOeu/F5583gisNfA+onzeCDZDSVEuTllTRTpJQk0uSVFfTVVUVUFMX0ZVTkRfQk9QLjk5OC4wNi8wMy8yMDI2Li4uVVNELkgBAAAA3rYBAAMAAAAAAJs8wBeefN4IplzwPqJ83ghAQ0lRLk5ZU0U6SUJNLklRX0FVTV9DQVNIX0ZMT1dTX0RJVklERU5EUy4xMDAwLjA2LzAzLzIwMjYuLi5VU0QuSAEAAADetgEAAwAAAAAA8yXAF5583gimXPA+onzeCDpDSVEuTllTRTpJQk0uSVFfQVVNX05PTl9GRUVf</t>
  </si>
  <si>
    <t>RUFSTklORy45OTguMDYvMDMvMjAyNi4uLlVTRC5IAQAAAN62AQADAAAAAAA5678XnnzeCKZc8D6ifN4IPkNJUS5OWVNFOklCTS5JUV9BVU1fTU9ORVlfTUFSS0VUX0ZVTkRTLjEwMDAuMDYvMDMvMjAyNi4uLlVTRC5IAQAAAN62AQADAAAAAACbPMAXnnzeCKw18D6ifN4IQENJUS5OWVNFOklCTS5JUV9MQVBTRV9TVEFUVVRFX0xJTUlUQVRJT05TLjk5OC4wNi8wMy8yMDI2Li4uVVNELkgBAAAA3rYBAAMAAAAAADnrvxeefN4IrDXwPqJ83ghHQ0lRLk5ZU0U6SUJNLklRX1JFRFVDVElPTl9UQVhfUE9TSVRJT05fUFJJT1JfWVJTLjk5OC4wNi8wMy8yMDI2Li4uVVNELkgBAAAA3rYBAAIAAAAELTQ1NwA5678XnnzeCKw18D6ifN4ISENJUS5OWVNFOklCTS5JUV9SRURVQ1RJT05fVEFYX1BPU0lUSU9OX0NVUlJFTlRfWVIuOTk4LjA2LzAzLzIwMjYuLi5VU0QuSAEAAADetgEAAwAAAAAAOeu/F5583gisNfA+onzeCEVDSVEuTllTRTpJQk0uSVFfVFJBTlNfSU1QQUNUX0ZJTl80OF9MVF9BU1NFVFMuMTAwMC4wNi8wMy8yMDI2Li4uVVNELkgBAAAA3rYBAAMAAAAAADnrvxeefN4IrDXwPqJ83gg2Q0lRLk5ZU0U6SUJNLklRX0NBUF9MT1NTX0NGXzVZUi45OTguMDYvMDMvMjAyNi4uLlVTRC5IAQAAAN62AQADAAAAAAA5678XnnzeCKw18D6ifN4IN0NJUS5OWVNFOklCTS5JUV9DQVBfTE9TU19DRl8zWVIuMTAwMC4w</t>
  </si>
  <si>
    <t>Ni8wMy8yMDI2Li4uVVNELkgBAAAA3rYBAAMAAAAAADnrvxeefN4Ifg7wPqJ83ghFQ0lRLk5ZU0U6SUJNLklRX0NBUElUQUxJWkVEX0lOVEVSRVNUX1dSSVRFX09GRi45OTguMDYvMDMvMjAyNi4uLlVTRC5IAQAAAN62AQADAAAAAAA5678XnnzeCH4O8D6ifN4IM0NJUS5OWVNFOklCTS5JUV9BVU1fQVZFUkFHRS4xMDAwLjA2LzAzLzIwMjYuLi5VU0QuSAEAAADetgEAAwAAAAAA8yXAF5583gh+DvA+onzeCDlDSVEuTllTRTpJQk0uSVFfQVVNX0lOU1RJVFVUSU9OQUwuMTAwMC4wNi8wMy8yMDI2Li4uVVNELkgBAAAA3rYBAAMAAAAAADnrvxeefN4Ifg7wPqJ83ghVQ0lRLk5ZU0U6SUJNLklRX09QRUJfSU5DUkVBU0VfRUZGRUNUX1NFUlZJQ0VfSU5UX0NPU1RfRk9SRUlHTi4xMDAwLjA2LzAzLzIwMjYuLi5VU0QuSAEAAADetgEAAwAAAAAAOeu/F5583gh+DvA+onzeCEFDSVEuTllTRTpJQk0uSVFfT1BFQl9BQ0NSVUVEX0xJQUJfRk9SRUlHTi4xMDAwLjA2LzAzLzIwMjYuLi5VU0QuSAEAAADetgEAAwAAAAAAOeu/F5583gh+DvA+onzeCERDSVEuTllTRTpJQk0uSVFfT1BFQl9FU1RfQkVORUZJVF8zWVJfRk9SRUlHTi4xMDAwLjA2LzAzLzIwMjYuLi5VU0QuSAEAAADetgEAAgAAAAI0OQDzJcAXnnzeCKw18D6ifN4IR0NJUS5OWVNFOklCTS5JUV9PUEVCX1BSSU9SX1NFUlZJQ0VfTkVYVF9GT1JFSUdOLjEw</t>
  </si>
  <si>
    <t>MDAuMDYvMDMvMjAyNi4uLlVTRC5IAQAAAN62AQADAAAAAAA5678XnnzeCH4O8D6ifN4IO0NJUS5OWVNFOklCTS5JUV9PUEVCX0NJX0FDVF9GT1JFSUdOLjEwMDAuMDYvMDMvMjAyNi4uLlVTRC5IAQAAAN62AQACAAAAAzEyNQDzJcAXnnzeCH4O8D6ifN4ISUNJUS5OWVNFOklCTS5JUV9PUEVCX0FTU0VUU19CRU5FRklUU19QQUlEX0ZPUkVJR04uMTAwMC4wNi8wMy8yMDI2Li4uVVNELkgBAAAA3rYBAAIAAAACLTgAOeu/F5583gh+DvA+onzeCEtDSVEuTllTRTpJQk0uSVFfT1BFQl9PQkxJR0FUSU9OX0FDQ1VNVUxBVEVEX0ZPUkVJR04uMTAwMC4wNi8wMy8yMDI2Li4uVVNELkgBAAAA3rYBAAMAAAAAAJs8wBeefN4Ifg7wPqJ83ghFQ0lRLk5ZU0U6SUJNLklRX1VOUkVDT0dfVEFYX0JFTkVGSVRfQkVHX1BFUklPRC45OTguMDYvMDMvMjAyNi4uLlVTRC5IAQAAAN62AQACAAAABDg3MjgAOeu/F5583ggm5+8+onzeCFJDSVEuTllTRTpJQk0uSVFfVFJBTlNfSU1QQUNUX0ZJTl80OF9OT05fQ1VSUkVOVF9MSUFCSUxJVElFUy45OTguMDYvMDMvMjAyNi4uLlVTRC5IAQAAAN62AQADAAAAAAA5678XnnzeCCbn7z6ifN4IMUNJUS5OWVNFOklCTS5JUV9OT0xfQ0ZfNVlSLjk5OC4wNi8wMy8yMDI2Li4uVVNELkgBAAAA3rYBAAMAAAAAADnrvxeefN4IJufvPqJ83ghAQ0lRLk5ZU0U6SUJNLklRX0NBUElUQUxJWkVE</t>
  </si>
  <si>
    <t>X0lOVEVSRVNUX0JPUC4xMDAwLjA2LzAzLzIwMjYuLi5VU0QuSAEAAADetgEAAwAAAAAAOeu/F5583ggm5+8+onzeCENDSVEuTllTRTpJQk0uSVFfQVNTRVRTX1VOREVSX0FETUlOSVNUUkFUSU9OLjEwMDAuMDYvMDMvMjAyNi4uLlVTRC5IAQAAAN62AQADAAAAAAA5678XnnzeCH4O8D6ifN4IRkNJUS5OWVNFOklCTS5JUV9NVVRVQUxfRlVORF9BQ1FVSVNJVElPTlNfT1RIRVIuMTAwMC4wNi8wMy8yMDI2Li4uVVNELkgBAAAA3rYBAAMAAAAAAJs8wBeefN4Ifg7wPqJ83gg/Q0lRLk5ZU0U6SUJNLklRX0FVTV9DQVNIX0ZMT1dTX0RJVklERU5EUy45OTguMDYvMDMvMjAyNi4uLlVTRC5IAQAAAN62AQADAAAAAAA5678XnnzeCH4O8D6ifN4IM0NJUS5OWVNFOklCTS5JUV9BVU1fRk9SRUlHTi4xMDAwLjA2LzAzLzIwMjYuLi5VU0QuSAEAAADetgEAAwAAAAAAOeu/F5583ggm5+8+onzeCD1DSVEuTllTRTpJQk0uSVFfQVVNX01PTkVZX01BUktFVF9GVU5EUy45OTguMDYvMDMvMjAyNi4uLlVTRC5IAQAAAN62AQADAAAAAACbPMAXnnzeCCbn7z6ifN4IPENJUS5OWVNFOklCTS5JUV9PUEVCX0xUX0xJQUJfRk9SRUlHTi4xMDAwLjA2LzAzLzIwMjYuLi5VU0QuSAEAAADetgEAAgAAAAQtNTA1ADnrvxeefN4IJufvPqJ83gg7Q0lRLk5ZU0U6SUJNLklRX09QRUJfQVNTRVRTX0ZPUkVJR04uMTAwMC4wNi8wMy8yMDI2</t>
  </si>
  <si>
    <t>Li4uVVNELkgBAAAA3rYBAAIAAAABOQA5678XnnzeCCbn7z6ifN4IRUNJUS5OWVNFOklCTS5JUV9PUEVCX09CTElHQVRJT05fRlhfQURKX0ZPUkVJR04uOTk4LjA2LzAzLzIwMjYuLi5VU0QuSAEAAADetgEAAgAAAAIyMgA5678XnnzeCCbn7z6ifN4ITUNJUS5OWVNFOklCTS5JUV9QRU5TSU9OX1VORlVOREVEX0FERExfTUlOX0xJQUJfRk9SRUlHTi45OTguMDYvMDMvMjAyNi4uLlVTRC5IAQAAAN62AQADAAAAAADzJcAXnnzeCCbn7z6ifN4IQENJUS5OWVNFOklCTS5JUV9QRU5TSU9OX09USEVSX0FESl9GT1JFSUdOLjk5OC4wNi8wMy8yMDI2Li4uVVNELkgBAAAA3rYBAAMAAAAAAJs8wBeefN4IJufvPqJ83ghAQ0lRLk5ZU0U6SUJNLklRX1BFTlNJT05fTFRfQVNTRVRTX0ZPUkVJR04uOTk4LjA2LzAzLzIwMjYuLi5VU0QuSAEAAADetgEAAgAAAAQyOTIzADnrvxeefN4IPqvvPqJ83ghJQ0lRLk5ZU0U6SUJNLklRX1BFTlNJT05fRVNUX0JFTkVGSVRfQUZURVI1X0ZPUkVJR04uOTk4LjA2LzAzLzIwMjYuLi5VU0QuSAEAAADetgEAAgAAAAUxMDc4NQCbPMAXnnzeCD6r7z6ifN4IRUNJUS5OWVNFOklCTS5JUV9QRU5TSU9OX0FNVF9SRUNPR19ORVhUX0ZPUkVJR04uOTk4LjA2LzAzLzIwMjYuLi5VU0QuSAEAAADetgEAAwAAAAAAmzzAF5583gg+q+8+onzeCEhDSVEuTllTRTpJQk0uSVFfUEVOU0lPTl9DSV9P</t>
  </si>
  <si>
    <t>VEhFUl9NSVNDX0FESl9GT1JFSUdOLjk5OC4wNi8wMy8yMDI2Li4uVVNELkgBAAAA3rYBAAMAAAAAAPMlwBeefN4IPqvvPqJ83ghDQ0lRLk5ZU0U6SUJNLklRX1BFTlNJT05fQlJFQUtET1dOX1JFX0ZPUkVJR04uOTk4LjA2LzAzLzIwMjYuLi5VU0QuSAEAAADetgEAAgAAAAE0AJs8wBeefN4IPqvvPqJ83ghBQ0lRLk5ZU0U6SUJNLklRX1BFTlNJT05fRVhQX1JFVFVSTl9GT1JFSUdOLjk5OC4wNi8wMy8yMDI2Li4uVVNELkgBAAAA3rYBAAIAAAAENC40NACbPMAXnnzeCCbn7z6ifN4IR0NJUS5OWVNFOklCTS5JUV9QRU5TSU9OX09CTElHQVRJT05fUEFJRF9GT1JFSUdOLjEwMDAuMDYvMDMvMjAyNi4uLlVTRC5IAQAAAN62AQACAAAABS0yMDk4ADnrvxeefN4IJufvPqJ83gg9Q0lRLk5ZU0U6SUJNLklRX09QRUJfUFJFUEFJRF9DT1NUX0RPTS4xMDAwLjA2LzAzLzIwMjYuLi5VU0QuSAEAAADetgEAAwAAAAAAmzzAF5583gg+q+8+onzeCEBDSVEuTllTRTpJQk0uSVFfT1BFQl9FU1RfQkVORUZJVF8yWVJfRE9NLjEwMDAuMDYvMDMvMjAyNi4uLlVTRC5IAQAAAN62AQACAAAAAzI2MgDzJcAXnnzeCD6r7z6ifN4ITkNJUS5OWVNFOklCTS5JUV9PUEVCX0FTU0VUU19QQVJUSUNJUF9DT05UUklCVVRJT05TX0RPTS4xMDAwLjA2LzAzLzIwMjYuLi5VU0QuSAEAAADetgEAAgAAAAIzMwCZd8AXnnzeCD6r7z6ifN4I</t>
  </si>
  <si>
    <t>RUNJUS5OWVNFOklCTS5JUV9PUEVCX09CTElHQVRJT05fUFJPSkVDVEVEX0RPTS4xMDAwLjA2LzAzLzIwMjYuLi5VU0QuSAEAAADetgEAAgAAAAQyMjI0AJs8wBeefN4IPqvvPqJ83gg+Q0lRLk5ZU0U6SUJNLklRX09QRUJfT0JMSUdBVElPTl9CRUdfRE9NLjk5OC4wNi8wMy8yMDI2Li4uVVNELkgBAAAA3rYBAAIAAAAEMjM2OQCZd8AXnnzeCD6r7z6ifN4IOkNJUS5OWVNFOklCTS5JUV9PUEVCX0VYUF9SRVRVUk5fRE9NLjk5OC4wNi8wMy8yMDI2Li4uVVNELkgBAAAA3rYBAAMAAAAAAJs8wBeefN4IPqvvPqJ83ghEQ0lRLk5ZU0U6SUJNLklRX1RSQU5TX0lNUEFDVF9GSU5fNDhfTFRfQVNTRVRTLjk5OC4wNi8wMy8yMDI2Li4uVVNELkgBAAAA3rYBAAMAAAAAADnrvxeefN4IPqvvPqJ83gg8Q0lRLk5ZU0U6SUJNLklRX1RBWF9CRU5FRklUX0NGX05PX0VYUC45OTguMDYvMDMvMjAyNi4uLlVTRC5IAQAAAN62AQADAAAAAAA5678XnnzeCD6r7z6ifN4IOkNJUS5OWVNFOklCTS5JUV9UQVhfQkVORUZJVF9DRl8zWVIuMTAwMC4wNi8wMy8yMDI2Li4uVVNELkgBAAAA3rYBAAMAAAAAADnrvxeefN4IPqvvPqJ83gg6Q0lRLk5ZU0U6SUJNLklRX1RBWF9CRU5FRklUX0NGXzFZUi4xMDAwLjA2LzAzLzIwMjYuLi5VU0QuSAEAAADetgEAAwAAAAAAOeu/F5583gg+q+8+onzeCDdDSVEuTllTRTpJQk0uSVFfQ0FQX0xP</t>
  </si>
  <si>
    <t>U1NfQ0ZfMVlSLjEwMDAuMDYvMDMvMjAyNi4uLlVTRC5IAQAAAN62AQADAAAAAAA5678XnnzeCD6r7z6ifN4IMUNJUS5OWVNFOklCTS5JUV9OT0xfQ0ZfM1lSLjk5OC4wNi8wMy8yMDI2Li4uVVNELkgBAAAA3rYBAAMAAAAAADnrvxeefN4IPqvvPqJ83ghLQ0lRLk5ZU0U6SUJNLklRX0NIQU5HRV9VTlJFQ09HX1RBWF9CRU5FRklUXzFfWVJfTUFYLjEwMDAuMDYvMDMvMjAyNi4uLlVTRC5IAQAAAN62AQADAAAAAAA5678XnnzeCD6r7z6ifN4ITUNJUS5OWVNFOklCTS5JUV9JTlRFUkVTVF9QRU5BTFRJRVNfUkVDT0dfQlNfQUZURVJfVEFYLjEwMDAuMDYvMDMvMjAyNi4uLlVTRC5IAQAAAN62AQADAAAAAAA5678XnnzeCD6r7z6ifN4IOUNJUS5OWVNFOklCTS5JUV9UQVhfQkVORUZJVF9DRl81WVIuOTk4LjA2LzAzLzIwMjYuLi5VU0QuSAEAAADetgEAAwAAAAAAOeu/F5583gglhO8+onzeCDlDSVEuTllTRTpJQk0uSVFfVEFYX0JFTkVGSVRfQ0ZfM1lSLjk5OC4wNi8wMy8yMDI2Li4uVVNELkgBAAAA3rYBAAMAAAAAADnrvxeefN4IJYTvPqJ83ghKQ0lRLk5ZU0U6SUJNLklRX0NIQU5HRV9VTlJFQ09HX1RBWF9CRU5FRklUXzFfWVJfTUFYLjk5OC4wNi8wMy8yMDI2Li4uVVNELkgBAAAA3rYBAAMAAAAAADnrvxeefN4IJYTvPqJ83ghMQ0lRLk5ZU0U6SUJNLklRX0lOVEVSRVNUX1BFTkFMVElFU19SRUNPR19C</t>
  </si>
  <si>
    <t>U19BRlRFUl9UQVguOTk4LjA2LzAzLzIwMjYuLi5VU0QuSAEAAADetgEAAwAAAAAAOeu/F5583gg+q+8+onzeCE1DSVEuTllTRTpJQk0uSVFfSU5URVJFU1RfUEVOQUxUSUVTX1JFQ09HX0lTX0FGVEVSX1RBWC4xMDAwLjA2LzAzLzIwMjYuLi5VU0QuSAEAAADetgEAAwAAAAAAOeu/F5583gg+q+8+onzeCDlDSVEuTllTRTpJQk0uSVFfQ0FQX0xPU1NfQ0ZfVE9UQUwuMTAwMC4wNi8wMy8yMDI2Li4uVVNELkgBAAAA3rYBAAMAAAAAADnrvxeefN4IJYTvPqJ83ggxQ0lRLk5ZU0U6SUJNLklRX05PTF9DRl8xWVIuOTk4LjA2LzAzLzIwMjYuLi5VU0QuSAEAAADetgEAAwAAAAAAOeu/F5583gglhO8+onzeCDhDSVEuTllTRTpJQk0uSVFfTk9MX0NGX0FGVEVSX0ZJVkUuOTk4LjA2LzAzLzIwMjYuLi5VU0QuSAEAAADetgEAAwAAAAAAOeu/F5583gglhO8+onzeCD1DSVEuTllTRTpJQk0uSVFfQVNTRVRTX0NBUF9MRUFTRV9HUk9TUy45OTguMDYvMDMvMjAyNi4uLlVTRC5IAQAAAN62AQADAAAAAAA5678XnnzeCCWE7z6ifN4IMkNJUS5OWVNFOklCTS5JUV9BVU1fRk9SRUlHTi45OTguMDYvMDMvMjAyNi4uLlVTRC5IAQAAAN62AQADAAAAAACbPMAXnnzeCCWE7z6ifN4IMENJUS5OWVNFOklCTS5JUV9BVU1fT1RIRVIuOTk4LjA2LzAzLzIwMjYuLi5VU0QuSAEAAADetgEAAwAAAAAAOeu/F5583gglhO8+onzeCDdD</t>
  </si>
  <si>
    <t>SVEuTllTRTpJQk0uSVFfT1BFQl9DTF9GT1JFSUdOLjEwMDAuMDYvMDMvMjAyNi4uLlVTRC5IAQAAAN62AQACAAAAAy0zMgA5678XnnzeCCWE7z6ifN4IQkNJUS5OWVNFOklCTS5JUV9PUEVCX0FDQ1VNX09USEVSX0NJX0ZPUkVJR04uOTk4LjA2LzAzLzIwMjYuLi5VU0QuSAEAAADetgEAAwAAAAAAOeu/F5583ggkXe8+onzeCERDSVEuTllTRTpJQk0uSVFfT1BFQl9FU1RfQkVORUZJVF8xWVJfRk9SRUlHTi4xMDAwLjA2LzAzLzIwMjYuLi5VU0QuSAEAAADetgEAAgAAAAI0NwA5678XnnzeCCRd7z6ifN4IQ0NJUS5OWVNFOklCTS5JUV9PUEVCX1RSQU5TSVRJT05fTkVYVF9GT1JFSUdOLjk5OC4wNi8wMy8yMDI2Li4uVVNELkgBAAAA3rYBAAMAAAAAADnrvxeefN4IJF3vPqJ83ghBQ0lRLk5ZU0U6SUJNLklRX09QRUJfQlJFQUtET1dOX0VRX0ZPUkVJR04uMTAwMC4wNi8wMy8yMDI2Li4uVVNELkgBAAAA3rYBAAMAAAAAAJs8wBeefN4IJF3vPqJ83ghSQ0lRLk5ZU0U6SUJNLklRX09QRUJfT0JMSUdBVElPTl9BQ1RVQVJJQUxfR0FJTl9MT1NTX0ZPUkVJR04uOTk4LjA2LzAzLzIwMjYuLi5VU0QuSAEAAADetgEAAgAAAAIzNQCbPMAXnnzeCD6r7z6ifN4IQ0NJUS5OWVNFOklCTS5JUV9PUEVCX09CTElHQVRJT05fQkVHX0ZPUkVJR04uMTAwMC4wNi8wMy8yMDI2Li4uVVNELkgBAAAA3rYBAAIAAAADNTA3ADnr</t>
  </si>
  <si>
    <t>vxeefN4IJYTvPqJ83ghGQ0lRLk5ZU0U6SUJNLklRX1BFTlNJT05fTkVUX0FTU0VUX1JFQ09HX0ZPUkVJR04uOTk4LjA2LzAzLzIwMjYuLi5VU0QuSAEAAADetgEAAgAAAAUtNDQyMACbPMAXnnzeCCWE7z6ifN4IRENJUS5OWVNFOklCTS5JUV9QRU5TSU9OX1VOUkVDT0dfUFJJT1JfRk9SRUlHTi45OTguMDYvMDMvMjAyNi4uLlVTRC5IAQAAAN62AQADAAAAAADzJcAXnnzeCCRd7z6ifN4IRkNJUS5OWVNFOklCTS5JUV9QRU5TSU9OX0FNVF9SRUNPR19ORVhUX0ZPUkVJR04uMTAwMC4wNi8wMy8yMDI2Li4uVVNELkgBAAAA3rYBAAMAAAAAAJs8wBeefN4IJF3vPqJ83ghLQ0lRLk5ZU0U6SUJNLklRX0lOVEVSRVNUX1BFTkFMVElFU19SRUNPR19JU19QUkVfVEFYLjEwMDAuMDYvMDMvMjAyNi4uLlVTRC5IAQAAAN62AQACAAAABC0xMzUAOeu/F5583ggkXe8+onzeCDJDSVEuTllTRTpJQk0uSVFfTk9MX0NGXzNZUi4xMDAwLjA2LzAzLzIwMjYuLi5VU0QuSAEAAADetgEAAwAAAAAAOeu/F5583ggkXe8+onzeCDJDSVEuTllTRTpJQk0uSVFfQVVNX0lORkxPV1MuOTk4LjA2LzAzLzIwMjYuLi5VU0QuSAEAAADetgEAAwAAAAAAmzzAF5583gglhO8+onzeCDlDSVEuTllTRTpJQk0uSVFfQVVNX1BSSVZBVEVfRVFVSVRZLjk5OC4wNi8wMy8yMDI2Li4uVVNELkgBAAAA3rYBAAMAAAAAAJs8wBeefN4IJF3vPqJ83gg+</t>
  </si>
  <si>
    <t>Q0lRLk5ZU0U6SUJNLklRX09QRUJfT1RIRVJfQURKX0ZPUkVJR04uMTAwMC4wNi8wMy8yMDI2Li4uVVNELkgBAAAA3rYBAAMAAAAAADnrvxeefN4IJF3vPqJ83gg6Q0lRLk5ZU0U6SUJNLklRX09QRUJfT1RIRVJfRk9SRUlHTi4xMDAwLjA2LzAzLzIwMjYuLi5VU0QuSAEAAADetgEAAwAAAAAAOeu/F5583ggONu8+onzeCDZDSVEuTllTRTpJQk0uSVFfT1BFQl9DTF9GT1JFSUdOLjk5OC4wNi8wMy8yMDI2Li4uVVNELkgBAAAA3rYBAAIAAAADLTE3ADnrvxeefN4IDjbvPqJ83ghBQ0lRLk5ZU0U6SUJNLklRX09QRUJfQlJFQUtET1dOX1JFX0ZPUkVJR04uMTAwMC4wNi8wMy8yMDI2Li4uVVNELkgBAAAA3rYBAAMAAAAAAJs8wBeefN4IDjbvPqJ83ghMQ0lRLk5ZU0U6SUJNLklRX09QRUJfT0JMSUdBVElPTl9JTlRFUkVTVF9DT1NUX0ZPUkVJR04uOTk4LjA2LzAzLzIwMjYuLi5VU0QuSAEAAADetgEAAgAAAAIzOQDzJcAXnnzeCA427z6ifN4ITENJUS5OWVNFOklCTS5JUV9PUEVCX1NVUFBMRV9QTEFOU19UT1RBTF9DT1NUX0ZPUkVJR04uMTAwMC4wNi8wMy8yMDI2Li4uVVNELkgBAAAA3rYBAAMAAAAAAJl3wBeefN4IJF3vPqJ83gg/Q0lRLk5ZU0U6SUJNLklRX1BFTlNJT05fTFRfTElBQl9GT1JFSUdOLjEwMDAuMDYvMDMvMjAyNi4uLlVTRC5IAQAAAN62AQACAAAABS01NDExADnrvxeefN4IDjbvPqJ83ghA</t>
  </si>
  <si>
    <t>Q0lRLk5ZU0U6SUJNLklRX1BFTlNJT05fQUNUX05FWFRfRk9SRUlHTi4xMDAwLjA2LzAzLzIwMjYuLi5VU0QuSAEAAADetgEAAwAAAAAAmXfAF5583ggkXe8+onzeCEtDSVEuTllTRTpJQk0uSVFfUEVOU0lPTl9BU1NFVFNfQUNUVUFMX1JFVFVSTl9GT1JFSUdOLjk5OC4wNi8wMy8yMDI2Li4uVVNELkgBAAAA3rYBAAIAAAAEMTM5MQCbPMAXnnzeCA427z6ifN4ITkNJUS5OWVNFOklCTS5JUV9QRU5TSU9OX0FDQ1VNVUxBVEVEX09CTElHQVRJT05fRk9SRUlHTi4xMDAwLjA2LzAzLzIwMjYuLi5VU0QuSAEAAADetgEAAgAAAAUyOTU0MADzJcAXnnzeCA427z6ifN4IQUNJUS5OWVNFOklCTS5JUV9MQVBTRV9TVEFUVVRFX0xJTUlUQVRJT05TLjEwMDAuMDYvMDMvMjAyNi4uLlVTRC5IAQAAAN62AQADAAAAAAA5678XnnzeCA427z6ifN4IN0NJUS5OWVNFOklCTS5JUV9NVVRVQUxfRlVORF9FT1AuMTAwMC4wNi8wMy8yMDI2Li4uVVNELkgBAAAA3rYBAAMAAAAAADnrvxeefN4IDjbvPqJ83gg1Q0lRLk5ZU0U6SUJNLklRX0FVTV9ORVRfQ0hBTkdFLjk5OC4wNi8wMy8yMDI2Li4uVVNELkgBAAAA3rYBAAMAAAAAADnrvxeefN4IJF3vPqJ83ghAQ0lRLk5ZU0U6SUJNLklRX0FVTV9ORVRfSU5GTE9XU19PVVRGTE9XUy4xMDAwLjA2LzAzLzIwMjYuLi5VU0QuSAEAAADetgEAAwAAAAAAOeu/F5583ggONu8+onzeCDtD</t>
  </si>
  <si>
    <t>SVEuTllTRTpJQk0uSVFfQVVNX05PTl9GRUVfRUFSTklORy4xMDAwLjA2LzAzLzIwMjYuLi5VU0QuSAEAAADetgEAAwAAAAAAOeu/F5583ggONu8+onzeCDhDSVEuTllTRTpJQk0uSVFfQVVNX0lOU1RJVFVUSU9OQUwuOTk4LjA2LzAzLzIwMjYuLi5VU0QuSAEAAADetgEAAwAAAAAAOeu/F5583gjADu8+onzeCFRDSVEuTllTRTpJQk0uSVFfT1BFQl9JTkNSRUFTRV9FRkZFQ1RfU0VSVklDRV9JTlRfQ09TVF9GT1JFSUdOLjk5OC4wNi8wMy8yMDI2Li4uVVNELkgBAAAA3rYBAAMAAAAAADnrvxeefN4IwA7vPqJ83gg9Q0lRLk5ZU0U6SUJNLklRX09QRUJfT1RIRVJfQURKX0ZPUkVJR04uOTk4LjA2LzAzLzIwMjYuLi5VU0QuSAEAAADetgEAAwAAAAAAOeu/F5583gjADu8+onzeCDlDSVEuTllTRTpJQk0uSVFfT1BFQl9PVEhFUl9GT1JFSUdOLjk5OC4wNi8wMy8yMDI2Li4uVVNELkgBAAAA3rYBAAMAAAAAADnrvxeefN4IwA7vPqJ83ghDQ0lRLk5ZU0U6SUJNLklRX09QRUJfRVNUX0JFTkVGSVRfM1lSX0ZPUkVJR04uOTk4LjA2LzAzLzIwMjYuLi5VU0QuSAEAAADetgEAAgAAAAI0NgCZd8AXnnzeCA427z6ifN4IOkNJUS5OWVNFOklCTS5JUV9PUEVCX0NJX0FDVF9GT1JFSUdOLjk5OC4wNi8wMy8yMDI2Li4uVVNELkgBAAAA3rYBAAIAAAADMTIzAPMlwBeefN4IwA7vPqJ83ghAQ0lRLk5ZU0U6SUJNLklRX09Q</t>
  </si>
  <si>
    <t>RUJfQlJFQUtET1dOX1JFX0ZPUkVJR04uOTk4LjA2LzAzLzIwMjYuLi5VU0QuSAEAAADetgEAAwAAAAAAOeu/F5583ggONu8+onzeCERDSVEuTllTRTpJQk0uSVFfQUREX1RBWF9QT1NJVElPTlNfQ1VSUkVOVF9ZUi4xMDAwLjA2LzAzLzIwMjYuLi5VU0QuSAEAAADetgEAAgAAAAMzMTYAOeu/F5583gjADu8+onzeCDdDSVEuTllTRTpJQk0uSVFfQ0FQX0xPU1NfQ0ZfMllSLjEwMDAuMDYvMDMvMjAyNi4uLlVTRC5IAQAAAN62AQADAAAAAAA5678XnnzeCMAO7z6ifN4IQENJUS5OWVNFOklCTS5JUV9DQVBJVEFMSVpFRF9JTlRFUkVTVF9FT1AuMTAwMC4wNi8wMy8yMDI2Li4uVVNELkgBAAAA3rYBAAMAAAAAADnrvxeefN4IwA7vPqJ83gg9Q0lRLk5ZU0U6SUJNLklRX1ZBTFVFX0NVU1RPTUVSX0FTU0VUUy4xMDAwLjA2LzAzLzIwMjYuLi5VU0QuSAEAAADetgEAAwAAAAAAOeu/F5583gjADu8+onzeCDlDSVEuTllTRTpJQk0uSVFfTVVUVUFMX0ZVTkRfU0FMRVMuMTAwMC4wNi8wMy8yMDI2Li4uVVNELkgBAAAA3rYBAAMAAAAAADnrvxeefN4IDjbvPqJ83ghMQ0lRLk5ZU0U6SUJNLklRX0FVTV9NQVJLRVRfQVBQUkVDSUFUSU9OX0RFUFJFQ0lBVElPTi4xMDAwLjA2LzAzLzIwMjYuLi5VU0QuSAEAAADetgEAAwAAAAAAOeu/F5583gjADu8+onzeCENDSVEuTllTRTpJQk0uSVFfQUREX1RBWF9QT1NJVElPTlNf</t>
  </si>
  <si>
    <t>Q1VSUkVOVF9ZUi45OTguMDYvMDMvMjAyNi4uLlVTRC5IAQAAAN62AQACAAAAAzI5NgA5678XnnzeCMAO7z6ifN4ITkNJUS5OWVNFOklCTS5JUV9UUkFOU19JTVBBQ1RfRklOXzQ4X0NVUlJFTlRfTElBQklMSVRJRVMuOTk4LjA2LzAzLzIwMjYuLi5VU0QuSAEAAADetgEAAwAAAAAAOeu/F5583giH5+4+onzeCDdDSVEuTllTRTpJQk0uSVFfQ0FQX0xPU1NfQ0ZfNVlSLjEwMDAuMDYvMDMvMjAyNi4uLlVTRC5IAQAAAN62AQADAAAAAAA5678XnnzeCIfn7j6ifN4IPkNJUS5OWVNFOklCTS5JUV9BU1NFVFNfT1BFUl9MRUFTRV9HUk9TUy45OTguMDYvMDMvMjAyNi4uLlVTRC5IAQAAAN62AQADAAAAAAA5678XnnzeCIfn7j6ifN4IPUNJUS5OWVNFOklCTS5JUV9BVU1fT1RIRVJfQURKVVNUTUVOVFMuMTAwMC4wNi8wMy8yMDI2Li4uVVNELkgBAAAA3rYBAAMAAAAAADnrvxeefN4Ih+fuPqJ83ghVQ0lRLk5ZU0U6SUJNLklRX09QRUJfREVDUkVBU0VfRUZGRUNUX1NFUlZJQ0VfSU5UX0NPU1RfRk9SRUlHTi4xMDAwLjA2LzAzLzIwMjYuLi5VU0QuSAEAAADetgEAAwAAAAAAOeu/F5583giH5+4+onzeCERDSVEuTllTRTpJQk0uSVFfT1BFQl9FU1RfQkVORUZJVF81WVJfRk9SRUlHTi4xMDAwLjA2LzAzLzIwMjYuLi5VU0QuSAEAAADetgEAAgAAAAI1MgCbPMAXnnzeCMAO7z6ifN4IQkNJUS5OWVNFOklCTS5JUV9P</t>
  </si>
  <si>
    <t>UEVCX0NJX1RSQU5TSVRJT05fRk9SRUlHTi4xMDAwLjA2LzAzLzIwMjYuLi5VU0QuSAEAAADetgEAAwAAAAAA8yXAF5583gjADu8+onzeCEdDSVEuTllTRTpJQk0uSVFfQUNDT1VOVF9DT0RFX0lOVEVSRVNUX1BFTkFMVElFUy4xMDAwLjA2LzAzLzIwMjYuLi5VU0QuSAEAAADetgEAAgAAAAExADnrvxeefN4Ih+fuPqJ83gg6Q0lRLk5ZU0U6SUJNLklRX1RBWF9CRU5FRklUX0NGXzVZUi4xMDAwLjA2LzAzLzIwMjYuLi5VU0QuSAEAAADetgEAAwAAAAAAOeu/F5583giH5+4+onzeCDNDSVEuTllTRTpJQk0uSVFfTk9MX0NGX1RPVEFMLjk5OC4wNi8wMy8yMDI2Li4uVVNELkgBAAAA3rYBAAMAAAAAADnrvxeefN4Ih+fuPqJ83gg/Q0lRLk5ZU0U6SUJNLklRX0NBUElUQUxJWkVEX0lOVEVSRVNUX0VPUC45OTguMDYvMDMvMjAyNi4uLlVTRC5IAQAAAN62AQADAAAAAAA5678XnnzeCIfn7j6ifN4IPUNJUS5OWVNFOklCTS5JUV9NVVRVQUxfRlVORF9ORVRfU0FMRVMuMTAwMC4wNi8wMy8yMDI2Li4uVVNELkgBAAAA3rYBAAMAAAAAADnrvxeefN4Ih+fuPqJ83gg4Q0lRLk5ZU0U6SUJNLklRX01VVFVBTF9GVU5EX1NBTEVTLjk5OC4wNi8wMy8yMDI2Li4uVVNELkgBAAAA3rYBAAMAAAAAADnrvxeefN4IwA7vPqJ83ghLQ0lRLk5ZU0U6SUJNLklRX0FVTV9NQVJLRVRfQVBQUkVDSUFUSU9OX0RFUFJFQ0lBVElPTi45</t>
  </si>
  <si>
    <t>OTguMDYvMDMvMjAyNi4uLlVTRC5IAQAAAN62AQADAAAAAAA5678XnnzeCIfn7j6ifN4IOkNJUS5OWVNFOklCTS5JUV9BVU1fSElHSF9ORVRfV09SVEguMTAwMC4wNi8wMy8yMDI2Li4uVVNELkgBAAAA3rYBAAMAAAAAADnrvxeefN4ImNPuPqJ83gg4Q0lRLk5ZU0U6SUJNLklRX0FVTV9FUVVJVFlfRlVORFMuMTAwMC4wNi8wMy8yMDI2Li4uVVNELkgBAAAA3rYBAAMAAAAAAPMlwBeefN4ImNPuPqJ83ghJQ0lRLk5ZU0U6SUJNLklRX09QRUJfQVNTRVRTX0FDVFVBTF9SRVRVUk5fRk9SRUlHTi4xMDAwLjA2LzAzLzIwMjYuLi5VU0QuSAEAAADetgEAAgAAAAExAJs8wBeefN4ImNPuPqJ83ghOQ0lRLk5ZU0U6SUJNLklRX09QRUJfT0JMSUdBVElPTl9PVEhFUl9QTEFOX0FESl9GT1JFSUdOLjEwMDAuMDYvMDMvMjAyNi4uLlVTRC5IAQAAAN62AQADAAAAAADzJcAXnnzeCJjT7j6ifN4IQ0NJUS5OWVNFOklCTS5JUV9QRU5TSU9OX1BSRVBBSURfQ09TVF9GT1JFSUdOLjk5OC4wNi8wMy8yMDI2Li4uVVNELkgBAAAA3rYBAAMAAAAAAJs8wBeefN4ImNPuPqJ83ghHQ0lRLk5ZU0U6SUJNLklRX1BFTlNJT05fRVNUX0JFTkVGSVRfNVlSX0ZPUkVJR04uMTAwMC4wNi8wMy8yMDI2Li4uVVNELkgBAAAA3rYBAAIAAAAEMjIzNwCbPMAXnnzeCIfn7j6ifN4IR0NJUS5OWVNFOklCTS5JUV9QRU5TSU9OX0VTVF9CRU5FRklU</t>
  </si>
  <si>
    <t>XzNZUl9GT1JFSUdOLjEwMDAuMDYvMDMvMjAyNi4uLlVTRC5IAQAAAN62AQACAAAABDIyODgAmzzAF5583giY0+4+onzeCD1DSVEuTllTRTpJQk0uSVFfUEVOU0lPTl9DSV9BQ1RfRk9SRUlHTi45OTguMDYvMDMvMjAyNi4uLlVTRC5IAQAAAN62AQACAAAABTEyOTM3AJs8wBeefN4IkKzuPqJ83ghEQ0lRLk5ZU0U6SUJNLklRX1BFTlNJT05fQlJFQUtET1dOX1JFX0ZPUkVJR04uMTAwMC4wNi8wMy8yMDI2Li4uVVNELkgBAAAA3rYBAAMAAAAAAJs8wBeefN4IkKzuPqJ83ghCQ0lRLk5ZU0U6SUJNLklRX1BFTlNJT05fRVhQX1JFVFVSTl9GT1JFSUdOLjEwMDAuMDYvMDMvMjAyNi4uLlVTRC5IAQAAAN62AQACAAAABDQuODYAmzzAF5583giQrO4+onzeCE5DSVEuTllTRTpJQk0uSVFfUEVOU0lPTl9PQkxJR0FUSU9OX1NFUlZJQ0VfQ09TVF9GT1JFSUdOLjk5OC4wNi8wMy8yMDI2Li4uVVNELkgBAAAA3rYBAAIAAAADMTc3AJl3wBeefN4IkKzuPqJ83gheQ0lRLk5ZU0U6SUJNLklRX1BFTlNJT05fT0JMSUdBVElPTl9UT1RBTF9DT1NUX0lOQ0xfU1VQUExFX1BMQU5TX0ZPUkVJR04uOTk4LjA2LzAzLzIwMjYuLi5VU0QuSAEAAADetgEAAwAAAAAAmzzAF5583giQrO4+onzeCEZDSVEuTllTRTpJQk0uSVFfUEVOU0lPTl9PQkxJR0FUSU9OX1JPQV9GT1JFSUdOLjEwMDAuMDYvMDMvMjAyNi4uLlVTRC5IAQAAAN62</t>
  </si>
  <si>
    <t>AQACAAAABS0xNDY3AJs8wBeefN4Ih+fuPqJ83ghEQ0lRLk5ZU0U6SUJNLklRX1BFTlNJT05fU0VSVklDRV9DT1NUX0ZPUkVJR04uMTAwMC4wNi8wMy8yMDI2Li4uVVNELkgBAAAA3rYBAAIAAAADMTc0AJs8wBeefN4IkKzuPqJ83gg/Q0lRLk5ZU0U6SUJNLklRX09QRUJfRVNUX0JFTkVGSVRfM1lSX0RPTS45OTguMDYvMDMvMjAyNi4uLlVTRC5IAQAAAN62AQACAAAAAzIxMwCZd8AXnnzeCHyF7j6ifN4IR0NJUS5OWVNFOklCTS5JUV9PUEVCX09CTElHQVRJT05fQUNDVU1VTEFURURfRE9NLjEwMDAuMDYvMDMvMjAyNi4uLlVTRC5IAQAAAN62AQADAAAAAACbPMAXnnzeCHyF7j6ifN4ISENJUS5OWVNFOklCTS5JUV9PUEVCX1NVUFBMRV9QTEFOU19UT1RBTF9DT1NUX0RPTS4xMDAwLjA2LzAzLzIwMjYuLi5VU0QuSAEAAADetgEAAwAAAAAAmzzAF5583gh8he4+onzeCElDSVEuTllTRTpJQk0uSVFfUEVOU0lPTl9VTkZVTkRFRF9BRERMX01JTl9MSUFCX0RPTS45OTguMDYvMDMvMjAyNi4uLlVTRC5IAQAAAN62AQADAAAAAACZd8AXnnzeCHyF7j6ifN4INkNJUS5OWVNFOklCTS5JUV9QRU5TSU9OX0NMX0RPTS4xMDAwLjA2LzAzLzIwMjYuLi5VU0QuSAEAAADetgEAAgAAAAQtMTE2AJs8wBeefN4IkKzuPqJ83ghEQ0lRLk5ZU0U6SUJNLklRX1BFTlNJT05fQ0lfTkVUX0FNVF9SRUNPR19ET00uMTAwMC4wNi8w</t>
  </si>
  <si>
    <t>My8yMDI2Li4uVVNELkgBAAAA3rYBAAIAAAAENTcyNgAR+QwYnnzeCJjT7j6ifN4IQ0NJUS5OWVNFOklCTS5JUV9QRU5TSU9OX0JSRUFLRE9XTl9PVEhFUl9ET00uMTAwMC4wNi8wMy8yMDI2Li4uVVNELkgBAAAA3rYBAAIAAAAENTg2MgAR+QwYnnzeCJCs7j6ifN4IPUNJUS5OWVNFOklCTS5JUV9ORVRfTkVXX0NMSUVOVF9BU1NFVFMuMTAwMC4wNi8wMy8yMDI2Li4uVVNELkgBAAAA3rYBAAMAAAAAADnrvxeefN4IJV7uPqJ83gg8Q0lRLk5ZU0U6SUJNLklRX0FVTV9PVEhFUl9BREpVU1RNRU5UUy45OTguMDYvMDMvMjAyNi4uLlVTRC5IAQAAAN62AQADAAAAAAA5678XnnzeCCVe7j6ifN4IVENJUS5OWVNFOklCTS5JUV9PUEVCX0RFQ1JFQVNFX0VGRkVDVF9TRVJWSUNFX0lOVF9DT1NUX0ZPUkVJR04uOTk4LjA2LzAzLzIwMjYuLi5VU0QuSAEAAADetgEAAwAAAAAAmzzAF5583giQrO4+onzeCENDSVEuTllTRTpJQk0uSVFfT1BFQl9FU1RfQkVORUZJVF81WVJfRk9SRUlHTi45OTguMDYvMDMvMjAyNi4uLlVTRC5IAQAAAN62AQACAAAAAjQ4AJs8wBeefN4IkKzuPqJ83ghFQ0lRLk5ZU0U6SUJNLklRX09QRUJfQ0lfTkVUX0FNVF9SRUNPR19GT1JFSUdOLjEwMDAuMDYvMDMvMjAyNi4uLlVTRC5IAQAAAN62AQACAAAAAzEyNAA5678XnnzeCHyF7j6ifN4IQUNJUS5OWVNFOklCTS5JUV9PUEVCX0NJX1RSQU5T</t>
  </si>
  <si>
    <t>SVRJT05fRk9SRUlHTi45OTguMDYvMDMvMjAyNi4uLlVTRC5IAQAAAN62AQADAAAAAACbPMAXnnzeCHyF7j6ifN4IQ0NJUS5OWVNFOklCTS5JUV9PUEVCX0FTU0VUU19DVVJUQUlMX0ZPUkVJR04uMTAwMC4wNi8wMy8yMDI2Li4uVVNELkgBAAAA3rYBAAMAAAAAADnrvxeefN4IfIXuPqJ83ghCQ0lRLk5ZU0U6SUJNLklRX09QRUJfQVNTRVRTX0ZYX0FESl9GT1JFSUdOLjEwMDAuMDYvMDMvMjAyNi4uLlVTRC5IAQAAAN62AQACAAAAATIAOeu/F5583gglXu4+onzeCEpDSVEuTllTRTpJQk0uSVFfT1BFQl9PQkxJR0FUSU9OX0FDQ1VNVUxBVEVEX0ZPUkVJR04uOTk4LjA2LzAzLzIwMjYuLi5VU0QuSAEAAADetgEAAwAAAAAAmzzAF5583gglXu4+onzeCFRDSVEuTllTRTpJQk0uSVFfUEVOU0lPTl9RVUFSVF9BRERMX0NPTlRSSUJVVElPTlNfRVhQX0ZPUkVJR04uMTAwMC4wNi8wMy8yMDI2Li4uVVNELkgBAAAA3rYBAAMAAAAAADnrvxeefN4IfIXuPqJ83ghQQ0lRLk5ZU0U6SUJNLklRX1BFTlNJT05fRVNUX0NPTlRSSUJVVElPTlNfTkVYVFlSX0ZPUkVJR04uMTAwMC4wNi8wMy8yMDI2Li4uVVNELkgBAAAA3rYBAAIAAAADMTAwADnrvxeefN4IfIXuPqJ83ghGQ0lRLk5ZU0U6SUJNLklRX1BFTlNJT05fRVNUX0JFTkVGSVRfNVlSX0ZPUkVJR04uOTk4LjA2LzAzLzIwMjYuLi5VU0QuSAEAAADetgEAAgAAAAQy</t>
  </si>
  <si>
    <t>MjUyAJs8wBeefN4IfIXuPqJ83ghHQ0lRLk5ZU0U6SUJNLklRX1BFTlNJT05fRVNUX0JFTkVGSVRfMVlSX0ZPUkVJR04uMTAwMC4wNi8wMy8yMDI2Li4uVVNELkgBAAAA3rYBAAIAAAAEMjQxNACbPMAXnnzeCHyF7j6ifN4IRENJUS5OWVNFOklCTS5JUV9QRU5TSU9OX0JSRUFLRE9XTl9FUV9GT1JFSUdOLjEwMDAuMDYvMDMvMjAyNi4uLlVTRC5IAQAAAN62AQACAAAAAjQ0AJs8wBeefN4IJV7uPqJ83ghNQ0lRLk5ZU0U6SUJNLklRX1BFTlNJT05fQVNTRVRTX09USEVSX1BMQU5fQURKX0ZPUkVJR04uMTAwMC4wNi8wMy8yMDI2Li4uVVNELkgBAAAA3rYBAAIAAAAELTE3MwCbPMAXnnzeCA1K7j6ifN4ITENJUS5OWVNFOklCTS5JUV9QRU5TSU9OX09CTElHQVRJT05fVE9UQUxfQ09TVF9GT1JFSUdOLjk5OC4wNi8wMy8yMDI2Li4uVVNELkgBAAAA3rYBAAIAAAADMzU5AJs8wBeefN4IDUruPqJ83ghFQ0lRLk5ZU0U6SUJNLklRX1BFTlNJT05fT0JMSUdBVElPTl9ST0FfRk9SRUlHTi45OTguMDYvMDMvMjAyNi4uLlVTRC5IAQAAAN62AQACAAAABS0xNDQwAJs8wBeefN4IJV7uPqJ83gg1Q0lRLk5ZU0U6SUJNLklRX09QRUJfT1RIRVJfRE9NLjk5OC4wNi8wMy8yMDI2Li4uVVNELkgBAAAA3rYBAAMAAAAAAJs8wBeefN4IJV7uPqJ83ggyQ0lRLk5ZU0U6SUJNLklRX09QRUJfQ0xfRE9NLjk5OC4wNi8wMy8yMDI2</t>
  </si>
  <si>
    <t>Li4uVVNELkgBAAAA3rYBAAIAAAAELTIwMgCbPMAXnnzeCCVe7j6ifN4IP0NJUS5OWVNFOklCTS5JUV9PUEVCX0FDQ1VNX09USEVSX0NJX0RPTS4xMDAwLjA2LzAzLzIwMjYuLi5VU0QuSAEAAADetgEAAwAAAAAAmzzAF5583gh8he4+onzeCD9DSVEuTllTRTpJQk0uSVFfT1BFQl9FU1RfQkVORUZJVF8xWVJfRE9NLjk5OC4wNi8wMy8yMDI2Li4uVVNELkgBAAAA3rYBAAIAAAADMjE3AJs8wBeefN4IJV7uPqJ83ghAQ0lRLk5ZU0U6SUJNLklRX09QRUJfQ0lfTkVUX0FNVF9SRUNPR19ET00uOTk4LjA2LzAzLzIwMjYuLi5VU0QuSAEAAADetgEAAgAAAAQtMjc2AJs8wBeefN4IQzXuPqJ83ghGQ0lRLk5ZU0U6SUJNLklRX09QRUJfQVNTRVRTX09USEVSX1BMQU5fQURKX0RPTS4xMDAwLjA2LzAzLzIwMjYuLi5VU0QuSAEAAADetgEAAwAAAAAAmzzAF5583ghDNe4+onzeCEpDSVEuTllTRTpJQk0uSVFfT1BFQl9PQkxJR0FUSU9OX09USEVSX1BMQU5fQURKX0RPTS4xMDAwLjA2LzAzLzIwMjYuLi5VU0QuSAEAAADetgEAAwAAAAAAmXfAF5583gglXu4+onzeCE9DSVEuTllTRTpJQk0uSVFfUEVOU0lPTl9RVUFSVF9FTVBMT1lFUl9DT05UUklCVVRJT05TX0RPTS45OTguMDYvMDMvMjAyNi4uLlVTRC5IAQAAAN62AQADAAAAAACbPMAXnnzeCCVe7j6ifN4IP0NJUS5OWVNFOklCTS5JUV9QRU5TSU9OX1BSRVBBSURf</t>
  </si>
  <si>
    <t>Q09TVF9ET00uOTk4LjA2LzAzLzIwMjYuLi5VU0QuSAEAAADetgEAAwAAAAAAmzzAF5583gglXu4+onzeCEJDSVEuTllTRTpJQk0uSVFfUEVOU0lPTl9FU1RfQkVORUZJVF8yWVJfRE9NLjk5OC4wNi8wMy8yMDI2Li4uVVNELkgBAAAA3rYBAAIAAAAEMTk1MQCbPMAXnnzeCCVe7j6ifN4IPUNJUS5OWVNFOklCTS5JUV9QRU5TSU9OX0FTU0VUU19BQ1FfRE9NLjk5OC4wNi8wMy8yMDI2Li4uVVNELkgBAAAA3rYBAAMAAAAAAJLkDBiefN4IDUruPqJ83ghLQ0lRLk5ZU0U6SUJNLklRX1BFTlNJT05fT0JMSUdBVElPTl9TRVJWSUNFX0NPU1RfRE9NLjEwMDAuMDYvMDMvMjAyNi4uLlVTRC5IAQAAAN62AQACAAAAAzM1MgCS5AwYnnzeCHgg7j6ifN4ISUNJUS5OWVNFOklCTS5JUV9QRU5TSU9OX09CTElHQVRJT05fT1RIRVJfQ09TVF9ET00uMTAwMC4wNi8wMy8yMDI2Li4uVVNELkgBAAAA3rYBAAIAAAADMjgwAJLkDBiefN4IeCDuPqJ83ghAQ0lRLk5ZU0U6SUJNLklRX0NBUElUQUxJWkVEX0lOVEVSRVNUX0VYUC4xMDAwLjA2LzAzLzIwMjYuLi5VU0QuSAEAAADetgEAAwAAAAAAOeu/F5583ggNSu4+onzeCD1DSVEuTllTRTpJQk0uSVFfQVNTRVRTX0NBUF9MRUFTRV9ERVBSLjEwMDAuMDYvMDMvMjAyNi4uLlVTRC5IAQAAAN62AQADAAAAAAA5678XnnzeCA1K7j6ifN4IPENJUS5OWVNFOklCTS5JUV9NVVRVQUxf</t>
  </si>
  <si>
    <t>RlVORF9ORVRfU0FMRVMuOTk4LjA2LzAzLzIwMjYuLi5VU0QuSAEAAADetgEAAwAAAAAA8yXAF5583ggNSu4+onzeCDlDSVEuTllTRTpJQk0uSVFfQVVNX0hJR0hfTkVUX1dPUlRILjk5OC4wNi8wMy8yMDI2Li4uVVNELkgBAAAA3rYBAAMAAAAAAJs8wBeefN4IDUruPqJ83gg3Q0lRLk5ZU0U6SUJNLklRX0FVTV9FUVVJVFlfRlVORFMuOTk4LjA2LzAzLzIwMjYuLi5VU0QuSAEAAADetgEAAwAAAAAAOeu/F5583ghDNe4+onzeCEFDSVEuTllTRTpJQk0uSVFfT1BFQl9JTlRBTl9BU1NFVFNfRk9SRUlHTi4xMDAwLjA2LzAzLzIwMjYuLi5VU0QuSAEAAADetgEAAwAAAAAA8yXAF5583ght9e0+onzeCD1DSVEuTllTRTpJQk0uSVFfT1BFQl9BQ1RfTkVYVF9GT1JFSUdOLjEwMDAuMDYvMDMvMjAyNi4uLlVTRC5IAQAAAN62AQADAAAAAAA5678XnnzeCEkM7j6ifN4IRENJUS5OWVNFOklCTS5JUV9PUEVCX0NJX05FVF9BTVRfUkVDT0dfRk9SRUlHTi45OTguMDYvMDMvMjAyNi4uLlVTRC5IAQAAAN62AQACAAAAAzEyMgA5678XnnzeCEM17j6ifN4ISENJUS5OWVNFOklCTS5JUV9PUEVCX0FTU0VUU19BQ1RVQUxfUkVUVVJOX0ZPUkVJR04uOTk4LjA2LzAzLzIwMjYuLi5VU0QuSAEAAADetgEAAgAAAAEzAJs8wBeefN4IQzXuPqJ83ghNQ0lRLk5ZU0U6SUJNLklRX09QRUJfT0JMSUdBVElPTl9PVEhFUl9QTEFOX0FE</t>
  </si>
  <si>
    <t>Sl9GT1JFSUdOLjk5OC4wNi8wMy8yMDI2Li4uVVNELkgBAAAA3rYBAAIAAAACLTQA8yXAF5583ghDNe4+onzeCENDSVEuTllTRTpJQk0uSVFfT1BFQl9PQkxJR0FUSU9OX0FDUV9GT1JFSUdOLjEwMDAuMDYvMDMvMjAyNi4uLlVTRC5IAQAAAN62AQADAAAAAADzJcAXnnzeCEM17j6ifN4IU0NJUS5OWVNFOklCTS5JUV9QRU5TSU9OX1FVQVJUX0FERExfQ09OVFJJQlVUSU9OU19FWFBfRk9SRUlHTi45OTguMDYvMDMvMjAyNi4uLlVTRC5IAQAAAN62AQADAAAAAAA5678XnnzeCHgg7j6ifN4IRkNJUS5OWVNFOklCTS5JUV9QRU5TSU9OX0VTVF9CRU5FRklUXzNZUl9GT1JFSUdOLjk5OC4wNi8wMy8yMDI2Li4uVVNELkgBAAAA3rYBAAIAAAAEMjMxNgCbPMAXnnzeCHgg7j6ifN4IQkNJUS5OWVNFOklCTS5JUV9QRU5TSU9OX0FTU0VUU19BQ1FfRk9SRUlHTi4xMDAwLjA2LzAzLzIwMjYuLi5VU0QuSAEAAADetgEAAwAAAAAAmXfAF5583gh4IO4+onzeCENDSVEuTllTRTpJQk0uSVFfUEVOU0lPTl9TRVJWSUNFX0NPU1RfRk9SRUlHTi45OTguMDYvMDMvMjAyNi4uLlVTRC5IAQAAAN62AQACAAAAAzE3NwCbPMAXnnzeCHgg7j6ifN4IPkNJUS5OWVNFOklCTS5JUV9PUEVCX0NJX1RSQU5TSVRJT05fRE9NLjEwMDAuMDYvMDMvMjAyNi4uLlVTRC5IAQAAAN62AQADAAAAAACbPMAXnnzeCHgg7j6ifN4IRkNJUS5OWVNF</t>
  </si>
  <si>
    <t>OklCTS5JUV9PUEVCX09CTElHQVRJT05fQUNDVU1VTEFURURfRE9NLjk5OC4wNi8wMy8yMDI2Li4uVVNELkgBAAAA3rYBAAMAAAAAAJs8wBeefN4IbfXtPqJ83ggxQ0lRLk5ZU0U6SUJNLklRX05PTF9DRl8yWVIuOTk4LjA2LzAzLzIwMjYuLi5VU0QuSAEAAADetgEAAwAAAAAAOeu/F5583gixzO0+onzeCDxDSVEuTllTRTpJQk0uSVFfQVNTRVRTX0NBUF9MRUFTRV9ERVBSLjk5OC4wNi8wMy8yMDI2Li4uVVNELkgBAAAA3rYBAAMAAAAAADnrvxeefN4ISQzuPqJ83gg8Q0lRLk5ZU0U6SUJNLklRX05FVF9ORVdfQ0xJRU5UX0FTU0VUUy45OTguMDYvMDMvMjAyNi4uLlVTRC5IAQAAAN62AQADAAAAAAA5678XnnzeCEkM7j6ifN4IMkNJUS5OWVNFOklCTS5JUV9BVU1fQVZFUkFHRS45OTguMDYvMDMvMjAyNi4uLlVTRC5IAQAAAN62AQADAAAAAAA5678XnnzeCEkM7j6ifN4IL0NJUS5OWVNFOklCTS5JUV9BVU1fQk9QLjEwMDAuMDYvMDMvMjAyNi4uLlVTRC5IAQAAAN62AQADAAAAAAA5678XnnzeCEkM7j6ifN4IPkNJUS5OWVNFOklCTS5JUV9PUEVCX0xUX0FTU0VUU19GT1JFSUdOLjEwMDAuMDYvMDMvMjAyNi4uLlVTRC5IAQAAAN62AQADAAAAAACbPMAXnnzeCOzg7T6ifN4IQ0NJUS5OWVNFOklCTS5JUV9PUEVCX0FNVF9SRUNPR19ORVhUX0ZPUkVJR04uMTAwMC4wNi8wMy8yMDI2Li4uVVNELkgBAAAA3rYB</t>
  </si>
  <si>
    <t>AAMAAAAAADnrvxeefN4I7ODtPqJ83gg6Q0lRLk5ZU0U6SUJNLklRX09QRUJfQVNTRVRTX0ZPUkVJR04uOTk4LjA2LzAzLzIwMjYuLi5VU0QuSAEAAADetgEAAgAAAAIyMwCbPMAXnnzeCJ647T6ifN4IQkNJUS5OWVNFOklCTS5JUV9PUEVCX0FTU0VUU19DVVJUQUlMX0ZPUkVJR04uOTk4LjA2LzAzLzIwMjYuLi5VU0QuSAEAAADetgEAAwAAAAAAOeu/F5583gjs4O0+onzeCEFDSVEuTllTRTpJQk0uSVFfT1BFQl9BU1NFVFNfRlhfQURKX0ZPUkVJR04uOTk4LjA2LzAzLzIwMjYuLi5VU0QuSAEAAADetgEAAgAAAAEzADnrvxeefN4I7ODtPqJ83ghEQ0lRLk5ZU0U6SUJNLklRX09QRUJfT0JMSUdBVElPTl9QQUlEX0ZPUkVJR04uMTAwMC4wNi8wMy8yMDI2Li4uVVNELkgBAAAA3rYBAAIAAAADLTQyADnrvxeefN4IbfXtPqJ83ghWQ0lRLk5ZU0U6SUJNLklRX09QRUJfT0JMSUdBVElPTl9FTVBMT1lFRV9DT05UUklCVVRJT05TX0ZPUkVJR04uMTAwMC4wNi8wMy8yMDI2Li4uVVNELkgBAAAA3rYBAAMAAAAAAJs8wBeefN4IbfXtPqJ83ghPQ0lRLk5ZU0U6SUJNLklRX1BFTlNJT05fRVNUX0NPTlRSSUJVVElPTlNfTkVYVFlSX0ZPUkVJR04uOTk4LjA2LzAzLzIwMjYuLi5VU0QuSAEAAADetgEAAgAAAAMyMDAAmzzAF5583ght9e0+onzeCEFDSVEuTllTRTpJQk0uSVFfUEVOU0lPTl9PVEhFUl9BREpfRk9SRUlH</t>
  </si>
  <si>
    <t>Ti4xMDAwLjA2LzAzLzIwMjYuLi5VU0QuSAEAAADetgEAAwAAAAAAmzzAF5583gixzO0+onzeCEZDSVEuTllTRTpJQk0uSVFfUEVOU0lPTl9FU1RfQkVORUZJVF8xWVJfRk9SRUlHTi45OTguMDYvMDMvMjAyNi4uLlVTRC5IAQAAAN62AQACAAAABDIzNzAAmXfAF5583gixzO0+onzeCENDSVEuTllTRTpJQk0uSVFfUEVOU0lPTl9CUkVBS0RPV05fRVFfRk9SRUlHTi45OTguMDYvMDMvMjAyNi4uLlVTRC5IAQAAAN62AQACAAAAAzI0OACbPMAXnnzeCLHM7T6ifN4ITENJUS5OWVNFOklCTS5JUV9QRU5TSU9OX0FTU0VUU19PVEhFUl9QTEFOX0FESl9GT1JFSUdOLjk5OC4wNi8wMy8yMDI2Li4uVVNELkgBAAAA3rYBAAIAAAAELTIwNQCbPMAXnnzeCLHM7T6ifN4ITENJUS5OWVNFOklCTS5JUV9QRU5TSU9OX0FTU0VUU19CRU5FRklUU19QQUlEX0ZPUkVJR04uMTAwMC4wNi8wMy8yMDI2Li4uVVNELkgBAAAA3rYBAAIAAAAFLTE2NTYAOeu/F5583gjs4O0+onzeCDlDSVEuTllTRTpJQk0uSVFfVEFYX0JFTkVGSVRfQ0ZfMVlSLjk5OC4wNi8wMy8yMDI2Li4uVVNELkgBAAAA3rYBAAMAAAAAADnrvxeefN4I7ODtPqJ83gg6Q0lRLk5ZU0U6SUJNLklRX0NBUF9MT1NTX0NGX05PX0VYUC4xMDAwLjA2LzAzLzIwMjYuLi5VU0QuSAEAAADetgEAAwAAAAAAmzzAF5583gieuO0+onzeCEhDSVEuTllTRTpJQk0uSVFfUkVE</t>
  </si>
  <si>
    <t>VUNUSU9OX1RBWF9QT1NJVElPTl9QUklPUl9ZUlMuMTAwMC4wNi8wMy8yMDI2Li4uVVNELkgBAAAA3rYBAAIAAAAFLTI4NDMAOeu/F5583ggckO0+onzeCDlDSVEuTllTRTpJQk0uSVFfQ0FQX0xPU1NfQ0ZfTk9fRVhQLjk5OC4wNi8wMy8yMDI2Li4uVVNELkgBAAAA3rYBAAMAAAAAADnrvxeefN4InrjtPqJ83gg2Q0lRLk5ZU0U6SUJNLklRX0NBUF9MT1NTX0NGXzRZUi45OTguMDYvMDMvMjAyNi4uLlVTRC5IAQAAAN62AQADAAAAAAA5678XnnzeCJ647T6ifN4IPkNJUS5OWVNFOklCTS5JUV9BU1NFVFNfT1BFUl9MRUFTRV9ERVBSLjEwMDAuMDYvMDMvMjAyNi4uLlVTRC5IAQAAAN62AQADAAAAAAA5678XnnzeCJ647T6ifN4IM0NJUS5OWVNFOklCTS5JUV9BVU1fT1VURkxPV1MuOTk4LjA2LzAzLzIwMjYuLi5VU0QuSAEAAADetgEAAwAAAAAAOeu/F5583gixzO0+onzeCDdDSVEuTllTRTpJQk0uSVFfQVVNX0ZFRV9FQVJOSU5HLjEwMDAuMDYvMDMvMjAyNi4uLlVTRC5IAQAAAN62AQADAAAAAACbPMAXnnzeCLHM7T6ifN4IKkNJUS5OWVNFOklCTS5JUV9BVU0uOTk4LjA2LzAzLzIwMjYuLi5VU0QuSAEAAADetgEAAwAAAAAA8yXAF5583ggIpO0+onzeCEJDSVEuTllTRTpJQk0uSVFfT1BFQl9VTlJFQ09HX1BSSU9SX0ZPUkVJR04uMTAwMC4wNi8wMy8yMDI2Li4uVVNELkgBAAAA3rYBAAMAAAAAAPMlwBee</t>
  </si>
  <si>
    <t>fN4I2nvtPqJ83gg7Q0lRLk5ZU0U6SUJNLklRX09QRUJfTFRfTElBQl9GT1JFSUdOLjk5OC4wNi8wMy8yMDI2Li4uVVNELkgBAAAA3rYBAAIAAAAELTU0NwA5678XnnzeCAik7T6ifN4IQUNJUS5OWVNFOklCTS5JUV9PUEVCX0JSRUFLRE9XTl9GSV9GT1JFSUdOLjEwMDAuMDYvMDMvMjAyNi4uLlVTRC5IAQAAAN62AQADAAAAAAA5678XnnzeCAik7T6ifN4IRkNJUS5OWVNFOklCTS5JUV9VTlJFQ09HX1RBWF9CRU5FRklUX0VORF9QRVJJT0QuMTAwMC4wNi8wMy8yMDI2Li4uVVNELkgBAAAA3rYBAAIAAAAENjY1NQA5678XnnzeCAik7T6ifN4INkNJUS5OWVNFOklCTS5JUV9DQVBfTE9TU19DRl8xWVIuOTk4LjA2LzAzLzIwMjYuLi5VU0QuSAEAAADetgEAAwAAAAAAOeu/F5583gieuO0+onzeCDVDSVEuTllTRTpJQk0uSVFfTk9MX0NGX05PX0VYUC4xMDAwLjA2LzAzLzIwMjYuLi5VU0QuSAEAAADetgEAAwAAAAAAOeu/F5583gieuO0+onzeCEZDSVEuTllTRTpJQk0uSVFfQ0FQSVRBTElaRURfSU5URVJFU1RfT1RIRVJfQURKLjEwMDAuMDYvMDMvMjAyNi4uLlVTRC5IAQAAAN62AQADAAAAAAA5678XnnzeCJ647T6ifN4IQkNJUS5OWVNFOklCTS5JUV9BU1NFVFNfVU5ERVJfQURNSU5JU1RSQVRJT04uOTk4LjA2LzAzLzIwMjYuLi5VU0QuSAEAAADetgEAAwAAAAAAOeu/F5583giPZ+0+onzeCDdDSVEuTllT</t>
  </si>
  <si>
    <t>RTpJQk0uSVFfTVVUVUFMX0ZVTkRfQk9QLjEwMDAuMDYvMDMvMjAyNi4uLlVTRC5IAQAAAN62AQADAAAAAAA5678XnnzeCByQ7T6ifN4IP0NJUS5OWVNFOklCTS5JUV9PUEVCX1RPVEFMX0NPU1RfRk9SRUlHTi4xMDAwLjA2LzAzLzIwMjYuLi5VU0QuSAEAAADetgEAAgAAAAI0NADzJcAXnnzeCByQ7T6ifN4IPENJUS5OWVNFOklCTS5JUV9QRU5TSU9OX09USEVSX0ZPUkVJR04uOTk4LjA2LzAzLzIwMjYuLi5VU0QuSAEAAADetgEAAwAAAAAA8yXAF5583ggckO0+onzeCDpDSVEuTllTRTpJQk0uSVFfUEVOU0lPTl9DTF9GT1JFSUdOLjEwMDAuMDYvMDMvMjAyNi4uLlVTRC5IAQAAAN62AQACAAAABC00MDcAmzzAF5583ggIpO0+onzeCEZDSVEuTllTRTpJQk0uSVFfUEVOU0lPTl9UUkFOU0lUSU9OX05FWFRfRk9SRUlHTi45OTguMDYvMDMvMjAyNi4uLlVTRC5IAQAAAN62AQADAAAAAAA5678XnnzeCAik7T6ifN4ISkNJUS5OWVNFOklCTS5JUV9JTlRFUkVTVF9QRU5BTFRJRVNfUkVDT0dfQlNfUFJFX1RBWC45OTguMDYvMDMvMjAyNi4uLlVTRC5IAQAAAN62AQADAAAAAAA5678XnnzeCAik7T6ifN4IRUNJUS5OWVNFOklCTS5JUV9DQVBJVEFMSVpFRF9JTlRFUkVTVF9PVEhFUl9BREouOTk4LjA2LzAzLzIwMjYuLi5VU0QuSAEAAADetgEAAwAAAAAAOeu/F5583ghTU+0+onzeCD1DSVEuTllTRTpJQk0uSVFf</t>
  </si>
  <si>
    <t>QVNTRVRTX09QRVJfTEVBU0VfREVQUi45OTguMDYvMDMvMjAyNi4uLlVTRC5IAQAAAN62AQADAAAAAAA5678XnnzeCNp77T6ifN4INkNJUS5OWVNFOklCTS5JUV9BVU1fRkVFX0VBUk5JTkcuOTk4LjA2LzAzLzIwMjYuLi5VU0QuSAEAAADetgEAAwAAAAAAmzzAF5583gjae+0+onzeCERDSVEuTllTRTpJQk0uSVFfT1BFQl9ORVRfQVNTRVRfUkVDT0dfRk9SRUlHTi4xMDAwLjA2LzAzLzIwMjYuLi5VU0QuSAEAAADetgEAAgAAAAQtNTM4AJs8wBeefN4I2nvtPqJ83ghBQ0lRLk5ZU0U6SUJNLklRX09QRUJfVU5SRUNPR19QUklPUl9GT1JFSUdOLjk5OC4wNi8wMy8yMDI2Li4uVVNELkgBAAAA3rYBAAMAAAAAADnrvxeefN4IHJDtPqJ83ghEQ0lRLk5ZU0U6SUJNLklRX09QRUJfQlJFQUtET1dOX09USEVSX0ZPUkVJR04uMTAwMC4wNi8wMy8yMDI2Li4uVVNELkgBAAAA3rYBAAMAAAAAADnrvxeefN4IHJDtPqJ83ghAQ0lRLk5ZU0U6SUJNLklRX09QRUJfQlJFQUtET1dOX0ZJX0ZPUkVJR04uOTk4LjA2LzAzLzIwMjYuLi5VU0QuSAEAAADetgEAAgAAAAIyMwDzJcAXnnzeCByQ7T6ifN4IUENJUS5OWVNFOklCTS5JUV9PUEVCX1RPVEFMX0NPU1RfSU5DTF9TVVBQTEVfUExBTlNfRk9SRUlHTi45OTguMDYvMDMvMjAyNi4uLlVTRC5IAQAAAN62AQADAAAAAADzJcAXnnzeCBw+7T6ifN4IP0NJUS5OWVNFOklCTS5J</t>
  </si>
  <si>
    <t>UV9PUEVCX0VYUF9SRVRVUk5fRk9SRUlHTi4xMDAwLjA2LzAzLzIwMjYuLi5VU0QuSAEAAADetgEAAgAAAAItMQDzJcAXnnzeCI9n7T6ifN4IRkNJUS5OWVNFOklCTS5JUV9QRU5TSU9OX0FDQ1VNX09USEVSX0NJX0ZPUkVJR04uMTAwMC4wNi8wMy8yMDI2Li4uVVNELkgBAAAA3rYBAAMAAAAAAJs8wBeefN4Ij2ftPqJ83ghEQ0lRLk5ZU0U6SUJNLklRX1BFTlNJT05fQUNDUlVFRF9MSUFCX0ZPUkVJR04uMTAwMC4wNi8wMy8yMDI2Li4uVVNELkgBAAAA3rYBAAMAAAAAAPMlwBeefN4Ij2ftPqJ83ghJQ0lRLk5ZU0U6SUJNLklRX1BFTlNJT05fUFJJT1JfU0VSVklDRV9ORVhUX0ZPUkVJR04uOTk4LjA2LzAzLzIwMjYuLi5VU0QuSAEAAADetgEAAwAAAAAAOeu/F5583gjae+0+onzeCElDSVEuTllTRTpJQk0uSVFfUEVOU0lPTl9DSV9PVEhFUl9NSVNDX0FESl9GT1JFSUdOLjEwMDAuMDYvMDMvMjAyNi4uLlVTRC5IAQAAAN62AQADAAAAAAA5678XnnzeCNp77T6ifN4ISUNJUS5OWVNFOklCTS5JUV9QRU5TSU9OX09CTElHQVRJT05fRlhfQURKX0ZPUkVJR04uMTAwMC4wNi8wMy8yMDI2Li4uVVNELkgBAAAA3rYBAAIAAAAEMzAzMQCbPMAXnnzeCNp77T6ifN4IVkNJUS5OWVNFOklCTS5JUV9QRU5TSU9OX09CTElHQVRJT05fQUNUVUFSSUFMX0dBSU5fTE9TU19GT1JFSUdOLjEwMDAuMDYvMDMvMjAyNi4uLlVT</t>
  </si>
  <si>
    <t>RC5IAQAAAN62AQACAAAABC02NDQAmzzAF5583gg6Ku0+onzeCFBDSVEuTllTRTpJQk0uSVFfUEVOU0lPTl9PQkxJR0FUSU9OX0lOVEVSRVNUX0NPU1RfRk9SRUlHTi4xMDAwLjA2LzAzLzIwMjYuLi5VU0QuSAEAAADetgEAAgAAAAQxMDcwAJs8wBeefN4IU1PtPqJ83ghDQ0lRLk5ZU0U6SUJNLklRX09QRUJfSU5DUkVBU0VfRUZGRUNUX1BCT19ET00uOTk4LjA2LzAzLzIwMjYuLi5VU0QuSAEAAADetgEAAwAAAAAA8yXAF5583ghTU+0+onzeCEJDSVEuTllTRTpJQk0uSVFfT1BFQl9FU1RfQkVORUZJVF9BRlRFUjVfRE9NLjk5OC4wNi8wMy8yMDI2Li4uVVNELkgBAAAA3rYBAAIAAAAEMTA4NQCZd8AXnnzeCFNT7T6ifN4IQENJUS5OWVNFOklCTS5JUV9PUEVCX0VTVF9CRU5FRklUXzRZUl9ET00uMTAwMC4wNi8wMy8yMDI2Li4uVVNELkgBAAAA3rYBAAIAAAADMjQ4AJs8wBeefN4Ij2ftPqJ83ghEQ0lRLk5ZU0U6SUJNLklRX09QRUJfQVNTRVRTX0JFTkVGSVRTX1BBSURfRE9NLjk5OC4wNi8wMy8yMDI2Li4uVVNELkgBAAAA3rYBAAIAAAAELTI3NACbPMAXnnzeCI9n7T6ifN4IUUNJUS5OWVNFOklCTS5JUV9PUEVCX09CTElHQVRJT05fRU1QTE9ZRUVfQ09OVFJJQlVUSU9OU19ET00uOTk4LjA2LzAzLzIwMjYuLi5VU0QuSAEAAADetgEAAgAAAAIzOACZd8AXnnzeCI9n7T6ifN4ISENJUS5OWVNFOklCTS5J</t>
  </si>
  <si>
    <t>UV9PUEVCX09CTElHQVRJT05fU0VSVklDRV9DT1NUX0RPTS4xMDAwLjA2LzAzLzIwMjYuLi5VU0QuSAEAAADetgEAAgAAAAEyAJs8wBeefN4IFhbtPqJ83ghAQ0lRLk5ZU0U6SUJNLklRX1BFTlNJT05fQUNDUlVFRF9MSUFCX0RPTS4xMDAwLjA2LzAzLzIwMjYuLi5VU0QuSAEAAADetgEAAwAAAAAAmzzAF5583ggcPu0+onzeCENDSVEuTllTRTpJQk0uSVFfUEVOU0lPTl9FU1RfQkVORUZJVF8zWVJfRE9NLjEwMDAuMDYvMDMvMjAyNi4uLlVTRC5IAQAAAN62AQACAAAABDEzMzgAmzzAF5583ggcPu0+onzeCEZDSVEuTllTRTpJQk0uSVFfUEVOU0lPTl9QUklPUl9TRVJWSUNFX05FWFRfRE9NLjEwMDAuMDYvMDMvMjAyNi4uLlVTRC5IAQAAAN62AQADAAAAAAAR+QwYnnzeCBw+7T6ifN4IOkNJUS5OWVNFOklCTS5JUV9QRU5TSU9OX0NJX0FDVF9ET00uMTAwMC4wNi8wMy8yMDI2Li4uVVNELkgBAAAA3rYBAAIAAAAENTcyNgAR+QwYnnzeCFNT7T6ifN4IQkNJUS5OWVNFOklCTS5JUV9QRU5TSU9OX0FTU0VUU19DVVJUQUlMX0RPTS4xMDAwLjA2LzAzLzIwMjYuLi5VU0QuSAEAAADetgEAAwAAAAAAkuQMGJ583ghTU+0+onzeCFFDSVEuTllTRTpJQk0uSVFfUEVOU0lPTl9PQkxJR0FUSU9OX0FDVFVBUklBTF9HQUlOX0xPU1NfRE9NLjk5OC4wNi8wMy8yMDI2Li4uVVNELkgBAAAA3rYBAAIAAAADNDg2AJLkDBie</t>
  </si>
  <si>
    <t>fN4IU1PtPqJ83ghaQ0lRLk5ZU0U6SUJNLklRX1BFTlNJT05fT0JMSUdBVElPTl9UT1RBTF9DT1NUX0lOQ0xfU1VQUExFX1BMQU5TX0RPTS45OTguMDYvMDMvMjAyNi4uLlVTRC5IAQAAAN62AQADAAAAAACS5AwYnnzeCLMB7T6ifN4IPUNJUS5OWVNFOklCTS5JUV9UQVhfQkVORUZJVF9DRl9OT19FWFAuMTAwMC4wNi8wMy8yMDI2Li4uVVNELkgBAAAA3rYBAAMAAAAAADnrvxeefN4IOirtPqJ83gg0Q0lRLk5ZU0U6SUJNLklRX05PTF9DRl9OT19FWFAuOTk4LjA2LzAzLzIwMjYuLi5VU0QuSAEAAADetgEAAwAAAAAAOeu/F5583gg6Ku0+onzeCDJDSVEuTllTRTpJQk0uSVFfTk9MX0NGXzRZUi4xMDAwLjA2LzAzLzIwMjYuLi5VU0QuSAEAAADetgEAAwAAAAAAOeu/F5583gg6Ku0+onzeCEhDSVEuTllTRTpJQk0uSVFfT1BFQl9JTkNSRUFTRV9FRkZFQ1RfUEJPX0ZPUkVJR04uMTAwMC4wNi8wMy8yMDI2Li4uVVNELkgBAAAA3rYBAAMAAAAAAPMlwBeefN4IOirtPqJ83ghDQ0lRLk5ZU0U6SUJNLklRX09QRUJfTkVUX0FTU0VUX1JFQ09HX0ZPUkVJR04uOTk4LjA2LzAzLzIwMjYuLi5VU0QuSAEAAADetgEAAgAAAAQtNTY0AJs8wBeefN4IHD7tPqJ83ghEQ0lRLk5ZU0U6SUJNLklRX09QRUJfRVNUX0JFTkVGSVRfNFlSX0ZPUkVJR04uMTAwMC4wNi8wMy8yMDI2Li4uVVNELkgBAAAA3rYBAAIAAAACNTAAOeu/</t>
  </si>
  <si>
    <t>F5583ggcPu0+onzeCEVDSVEuTllTRTpJQk0uSVFfT1BFQl9DSV9QUklPUl9TRVJWSUNFX0ZPUkVJR04uMTAwMC4wNi8wMy8yMDI2Li4uVVNELkgBAAAA3rYBAAIAAAACLTEAOeu/F5583gjm6ew+onzeCENDSVEuTllTRTpJQk0uSVFfT1BFQl9CUkVBS0RPV05fT1RIRVJfRk9SRUlHTi45OTguMDYvMDMvMjAyNi4uLlVTRC5IAQAAAN62AQADAAAAAAA5678XnnzeCBYW7T6ifN4IPkNJUS5OWVNFOklCTS5JUV9PUEVCX1RPVEFMX0NPU1RfRk9SRUlHTi45OTguMDYvMDMvMjAyNi4uLlVTRC5IAQAAAN62AQACAAAAAjM2AJs8wBeefN4IFhbtPqJ83gg5Q0lRLk5ZU0U6SUJNLklRX1BFTlNJT05fQ0xfRk9SRUlHTi45OTguMDYvMDMvMjAyNi4uLlVTRC5IAQAAAN62AQACAAAABC0zNjYAmzzAF5583ggWFu0+onzeCEVDSVEuTllTRTpJQk0uSVFfUEVOU0lPTl9BQ0NVTV9PVEhFUl9DSV9GT1JFSUdOLjk5OC4wNi8wMy8yMDI2Li4uVVNELkgBAAAA3rYBAAMAAAAAAJs8wBeefN4IFhbtPqJ83ghIQ0lRLk5ZU0U6SUJNLklRX1BFTlNJT05fQ0lfUFJJT1JfU0VSVklDRV9GT1JFSUdOLjEwMDAuMDYvMDMvMjAyNi4uLlVTRC5IAQAAAN62AQACAAAAAzc4OQA5678XnnzeCDoq7T6ifN4ISUNJUS5OWVNFOklCTS5JUV9QRU5TSU9OX09CTElHQVRJT05fQ1VSVEFJTF9GT1JFSUdOLjk5OC4wNi8wMy8yMDI2Li4uVVNELkgB</t>
  </si>
  <si>
    <t>AAAA3rYBAAMAAAAAAJs8wBeefN4IOirtPqJ83ghVQ0lRLk5ZU0U6SUJNLklRX1BFTlNJT05fT0JMSUdBVElPTl9BQ1RVQVJJQUxfR0FJTl9MT1NTX0ZPUkVJR04uOTk4LjA2LzAzLzIwMjYuLi5VU0QuSAEAAADetgEAAgAAAAQyMDc3AJs8wBeefN4IL9XsPqJ83ghGQ0lRLk5ZU0U6SUJNLklRX1BFTlNJT05fT0JMSUdBVElPTl9CRUdfRk9SRUlHTi4xMDAwLjA2LzAzLzIwMjYuLi5VU0QuSAEAAADetgEAAgAAAAUyODQ5MACZd8AXnnzeCLMB7T6ifN4IP0NJUS5OWVNFOklCTS5JUV9PUEVCX05FVF9BU1NFVF9SRUNPR19ET00uOTk4LjA2LzAzLzIwMjYuLi5VU0QuSAEAAADetgEAAgAAAAUtMjIyNADzJcAXnnzeCLMB7T6ifN4IPkNJUS5OWVNFOklCTS5JUV9PUEVCX1VOUkVDT0dfUFJJT1JfRE9NLjEwMDAuMDYvMDMvMjAyNi4uLlVTRC5IAQAAAN62AQADAAAAAADzJcAXnnzeCLMB7T6ifN4IP0NJUS5OWVNFOklCTS5JUV9PUEVCX1RSQU5TSVRJT05fTkVYVF9ET00uOTk4LjA2LzAzLzIwMjYuLi5VU0QuSAEAAADetgEAAwAAAAAAmzzAF5583gizAe0+onzeCENDSVEuTllTRTpJQk0uSVFfT1BFQl9QUklPUl9TRVJWSUNFX05FWFRfRE9NLjEwMDAuMDYvMDMvMjAyNi4uLlVTRC5IAQAAAN62AQADAAAAAACbPMAXnnzeCBYW7T6ifN4IPENJUS5OWVNFOklCTS5JUV9PUEVCX0JSRUFLRE9XTl9SRV9ET00uOTk4</t>
  </si>
  <si>
    <t>LjA2LzAzLzIwMjYuLi5VU0QuSAEAAADetgEAAwAAAAAA8yXAF5583ggWFu0+onzeCD1DSVEuTllTRTpJQk0uSVFfT1BFQl9CUkVBS0RPV05fRVFfRE9NLjEwMDAuMDYvMDMvMjAyNi4uLlVTRC5IAQAAAN62AQADAAAAAADzJcAXnnzeCCzB7D6ifN4ITUNJUS5OWVNFOklCTS5JUV9PUEVCX0FTU0VUU19FTVBMT1lFUl9DT05UUklCVVRJT05TX0RPTS45OTguMDYvMDMvMjAyNi4uLlVTRC5IAQAAAN62AQACAAAAAzIzMwCbPMAXnnzeCObp7D6ifN4IO0NJUS5OWVNFOklCTS5JUV9PUEVCX0FTU0VUU19CRUdfRE9NLjEwMDAuMDYvMDMvMjAyNi4uLlVTRC5IAQAAAN62AQACAAAAATYAmXfAF5583gjm6ew+onzeCDtDSVEuTllTRTpJQk0uSVFfUEVOU0lPTl9MVF9MSUFCX0RPTS4xMDAwLjA2LzAzLzIwMjYuLi5VU0QuSAEAAADetgEAAgAAAAUtMTEzNwCbPMAXnnzeCObp7D6ifN4IUENJUS5OWVNFOklCTS5JUV9QRU5TSU9OX0FTU0VUU19FTVBMT1lFUl9DT05UUklCVVRJT05TX0RPTS45OTguMDYvMDMvMjAyNi4uLlVTRC5IAQAAAN62AQADAAAAAACS5AwYnnzeCObp7D6ifN4ITENJUS5OWVNFOklCTS5JUV9QRU5TSU9OX09CTElHQVRJT05fT1RIRVJfUExBTl9BREpfRE9NLjk5OC4wNi8wMy8yMDI2Li4uVVNELkgBAAAA3rYBAAIAAAAELTI4OACS5AwYnnzeCObp7D6ifN4IP0NJUS5OWVNFOklCTS5JUV9PUEVC</t>
  </si>
  <si>
    <t>X0RFQ1JFQVNFX0VGRkVDVF9QQk8uOTk4LjA2LzAzLzIwMjYuLi5VU0QuSAEAAADetgEAAwAAAAAAkuQMGJ583gizAe0+onzeCDVDSVEuTllTRTpJQk0uSVFfT1BFQl9PVEhFUl9BREouOTk4LjA2LzAzLzIwMjYuLi5VU0QuSAEAAADetgEAAwAAAAAAkuQMGJ583ggorOw+onzeCDVDSVEuTllTRTpJQk0uSVFfT1BFQl9MVF9BU1NFVFMuOTk4LjA2LzAzLzIwMjYuLi5VU0QuSAEAAADetgEAAwAAAAAAkuQMGJ583ggv1ew+onzeCD5DSVEuTllTRTpJQk0uSVFfT1BFQl9FU1RfQkVORUZJVF9BRlRFUjUuOTk4LjA2LzAzLzIwMjYuLi5VU0QuSAEAAADetgEAAgAAAAQxMzQ4AJLkDBiefN4IL9XsPqJ83gg6Q0lRLk5ZU0U6SUJNLklRX09QRUJfQU1UX1JFQ09HX05FWFQuOTk4LjA2LzAzLzIwMjYuLi5VU0QuSAEAAADetgEAAwAAAAAAkuQMGJ583ggv1ew+onzeCD1DSVEuTllTRTpJQk0uSVFfT1BFQl9DSV9PVEhFUl9NSVNDX0FESi45OTguMDYvMDMvMjAyNi4uLlVTRC5IAQAAAN62AQADAAAAAACS5AwYnnzeCObp7D6ifN4IOENJUS5OWVNFOklCTS5JUV9PUEVCX0JSRUFLRE9XTl9SRS45OTguMDYvMDMvMjAyNi4uLlVTRC5IAQAAAN62AQADAAAAAACS5AwYnnzeCObp7D6ifN4IOkNJUS5OWVNFOklCTS5JUV9PUEVCX0FTU0VUU19DVVJUQUlMLjk5OC4wNi8wMy8yMDI2Li4uVVNELkgBAAAA3rYBAAMAAAAAAAnQ</t>
  </si>
  <si>
    <t>DBiefN4I5unsPqJ83ghFQ0lRLk5ZU0U6SUJNLklRX09QRUJfT0JMSUdBVElPTl9JTlRFUkVTVF9DT1NULjEwMDAuMDYvMDMvMjAyNi4uLlVTRC5IAQAAAN62AQACAAAAAzE1NgAJ0AwYnnzeCPd97D6ifN4IOkNJUS5OWVNFOklCTS5JUV9UT1RBTF9SRVZfRU1QTE9ZRUUuMTAwMC4wNi8wMy8yMDI2Li4uVVNELkgBAAAA3rYBAAIAAAAHMjU1LjUyNAEIAAAABQAAAAExAQAAAAstMTkwNDg2MDc0MAMAAAADMTYwAgAAAAQ0MTIzBAAAAAEwBwAAAAgzLzYvMjAyNggAAAAKMTIvMzEvMjAyNQkAAAABMDnrvxeefN4ILMHsPqJ83ghMQ0lRLk5ZU0U6SUJNLklRX1RSQU5TX0lNUEFDVF9GSU5fNDhfUkVUQUlORURfRUFSTklOR1MuOTk4LjA2LzAzLzIwMjYuLi5VU0QuSAEAAADetgEAAwAAAAAAOeu/F5583ggswew+onzeCDJDSVEuTllTRTpJQk0uSVFfTk9MX0NGXzFZUi4xMDAwLjA2LzAzLzIwMjYuLi5VU0QuSAEAAADetgEAAwAAAAAAOeu/F5583ggswew+onzeCD9DSVEuTllTRTpJQk0uSVFfTVVUVUFMX0ZVTkRfUkVERU1QVElPTlMuMTAwMC4wNi8wMy8yMDI2Li4uVVNELkgBAAAA3rYBAAMAAAAAADnrvxeefN4IL9XsPqJ83ghCQ0lRLk5ZU0U6SUJNLklRX0FVTV9BQ1FVSVNJVElPTlNfVFJBTlNGRVJTLjEwMDAuMDYvMDMvMjAyNi4uLlVTRC5IAQAAAN62AQADAAAAAAA5678XnnzeCC/V7D6ifN4IMkNJUS5O</t>
  </si>
  <si>
    <t>WVNFOklCTS5JUV9BVU1fUkVUQUlMLjEwMDAuMDYvMDMvMjAyNi4uLlVTRC5IAQAAAN62AQADAAAAAAA5678XnnzeCC/V7D6ifN4ISENJUS5OWVNFOklCTS5JUV9PUEVCX0RFQ1JFQVNFX0VGRkVDVF9QQk9fRk9SRUlHTi4xMDAwLjA2LzAzLzIwMjYuLi5VU0QuSAEAAADetgEAAwAAAAAAmzzAF5583gj3few+onzeCEdDSVEuTllTRTpJQk0uSVFfT1BFQl9FU1RfQkVORUZJVF9BRlRFUjVfRk9SRUlHTi4xMDAwLjA2LzAzLzIwMjYuLi5VU0QuSAEAAADetgEAAgAAAAMyODkA8yXAF5583ggorOw+onzeCEZDSVEuTllTRTpJQk0uSVFfT1BFQl9DSV9PVEhFUl9NSVNDX0FESl9GT1JFSUdOLjEwMDAuMDYvMDMvMjAyNi4uLlVTRC5IAQAAAN62AQADAAAAAAA5678XnnzeCCis7D6ifN4IUkNJUS5OWVNFOklCTS5JUV9PUEVCX0FTU0VUU19FTVBMT1lFUl9DT05UUklCVVRJT05TX0ZPUkVJR04uMTAwMC4wNi8wMy8yMDI2Li4uVVNELkgBAAAA3rYBAAMAAAAAADnrvxeefN4IKKzsPqJ83ghAQ0lRLk5ZU0U6SUJNLklRX09QRUJfU0VSVklDRV9DT1NUX0ZPUkVJR04uOTk4LjA2LzAzLzIwMjYuLi5VU0QuSAEAAADetgEAAgAAAAEyAPMlwBeefN4IKKzsPqJ83ghDQ0lRLk5ZU0U6SUJNLklRX1BFTlNJT05fQUNDUlVFRF9MSUFCX0ZPUkVJR04uOTk4LjA2LzAzLzIwMjYuLi5VU0QuSAEAAADetgEAAwAAAAAAmzzAF558</t>
  </si>
  <si>
    <t>3ggswew+onzeCEpDSVEuTllTRTpJQk0uSVFfUEVOU0lPTl9FU1RfQkVORUZJVF9BRlRFUjVfRk9SRUlHTi4xMDAwLjA2LzAzLzIwMjYuLi5VU0QuSAEAAADetgEAAgAAAAUxMDU4OADzJcAXnnzeCCzB7D6ifN4ISENJUS5OWVNFOklCTS5JUV9QRU5TSU9OX09CTElHQVRJT05fRlhfQURKX0ZPUkVJR04uOTk4LjA2LzAzLzIwMjYuLi5VU0QuSAEAAADetgEAAgAAAAQxMDIxAJs8wBeefN4IfGnsPqJ83ghPQ0lRLk5ZU0U6SUJNLklRX1BFTlNJT05fT0JMSUdBVElPTl9JTlRFUkVTVF9DT1NUX0ZPUkVJR04uOTk4LjA2LzAzLzIwMjYuLi5VU0QuSAEAAADetgEAAgAAAAQxMTcwAJs8wBeefN4INJjsPqJ83ghFQ0lRLk5ZU0U6SUJNLklRX1BFTlNJT05fT0JMSUdBVElPTl9CRUdfRk9SRUlHTi45OTguMDYvMDMvMjAyNi4uLlVTRC5IAQAAAN62AQACAAAABTMxMjYxAJs8wBeefN4INJjsPqJ83ghWQ0lRLk5ZU0U6SUJNLklRX1BFTlNJT05fT0JMSUdBVElPTl9TVVBQTEVfUExBTlNfVE9UQUxfQ09TVF9ET00uMTAwMC4wNi8wMy8yMDI2Li4uVVNELkgBAAAA3rYBAAMAAAAAAJLkDBiefN4INJjsPqJ83gg/Q0lRLk5ZU0U6SUJNLklRX09QRUJfRVNUX0JFTkVGSVRfNFlSX0RPTS45OTguMDYvMDMvMjAyNi4uLlVTRC5IAQAAAN62AQACAAAAAzIwOADzJcAXnnzeCDSY7D6ifN4IR0NJUS5OWVNFOklCTS5JUV9PUEVC</t>
  </si>
  <si>
    <t>X09CTElHQVRJT05fU0VSVklDRV9DT1NUX0RPTS45OTguMDYvMDMvMjAyNi4uLlVTRC5IAQAAAN62AQACAAAAATQAmzzAF5583gg0mOw+onzeCFBDSVEuTllTRTpJQk0uSVFfUEVOU0lPTl9RVUFSVF9BRERMX0NPTlRSSUJVVElPTlNfRVhQX0RPTS4xMDAwLjA2LzAzLzIwMjYuLi5VU0QuSAEAAADetgEAAwAAAAAAmzzAF5583ggorOw+onzeCD9DSVEuTllTRTpJQk0uSVFfUEVOU0lPTl9BQ0NSVUVEX0xJQUJfRE9NLjk5OC4wNi8wMy8yMDI2Li4uVVNELkgBAAAA3rYBAAMAAAAAAJs8wBeefN4I933sPqJ83ghCQ0lRLk5ZU0U6SUJNLklRX1BFTlNJT05fRVNUX0JFTkVGSVRfM1lSX0RPTS45OTguMDYvMDMvMjAyNi4uLlVTRC5IAQAAAN62AQACAAAABDE5NjcAmzzAF5583gj3few+onzeCEVDSVEuTllTRTpJQk0uSVFfUEVOU0lPTl9QUklPUl9TRVJWSUNFX05FWFRfRE9NLjk5OC4wNi8wMy8yMDI2Li4uVVNELkgBAAAA3rYBAAMAAAAAABH5DBiefN4I933sPqJ83gg5Q0lRLk5ZU0U6SUJNLklRX1BFTlNJT05fQ0lfQUNUX0RPTS45OTguMDYvMDMvMjAyNi4uLlVTRC5IAQAAAN62AQACAAAABDk0NjcAEfkMGJ583gj3few+onzeCEFDSVEuTllTRTpJQk0uSVFfUEVOU0lPTl9BU1NFVFNfQ1VSVEFJTF9ET00uOTk4LjA2LzAzLzIwMjYuLi5VU0QuSAEAAADetgEAAwAAAAAAkuQMGJ583gj3few+onzeCEVDSVEu</t>
  </si>
  <si>
    <t>TllTRTpJQk0uSVFfVU5SRUNPR19UQVhfQkVORUZJVF9PVEhFUl9BREouMTAwMC4wNi8wMy8yMDI2Li4uVVNELkgBAAAA3rYBAAMAAAAAADnrvxeefN4IoVXsPqJ83gg/Q0lRLk5ZU0U6SUJNLklRX0NBUElUQUxJWkVEX0lOVEVSRVNUX0JPUC45OTguMDYvMDMvMjAyNi4uLlVTRC5IAQAAAN62AQADAAAAAACbPMAXnnzeCHxp7D6ifN4IR0NJUS5OWVNFOklCTS5JUV9PUEVCX0lOQ1JFQVNFX0VGRkVDVF9QQk9fRk9SRUlHTi45OTguMDYvMDMvMjAyNi4uLlVTRC5IAQAAAN62AQADAAAAAADzJcAXnnzeCHxp7D6ifN4IQ0NJUS5OWVNFOklCTS5JUV9PUEVCX0VTVF9CRU5FRklUXzRZUl9GT1JFSUdOLjk5OC4wNi8wMy8yMDI2Li4uVVNELkgBAAAA3rYBAAIAAAACNDcAOeu/F5583gh8aew+onzeCERDSVEuTllTRTpJQk0uSVFfT1BFQl9DSV9QUklPUl9TRVJWSUNFX0ZPUkVJR04uOTk4LjA2LzAzLzIwMjYuLi5VU0QuSAEAAADetgEAAgAAAAItMQA5678XnnzeCHxp7D6ifN4IRENJUS5OWVNFOklCTS5JUV9VTlJFQ09HX1RBWF9CRU5FRklUX09USEVSX0FESi45OTguMDYvMDMvMjAyNi4uLlVTRC5IAQAAAN62AQADAAAAAACbPMAXnnzeCHxp7D6ifN4IPkNJUS5OWVNFOklCTS5JUV9NVVRVQUxfRlVORF9SRURFTVBUSU9OUy45OTguMDYvMDMvMjAyNi4uLlVTRC5IAQAAAN62AQADAAAAAAA5678XnnzeCPd97D6i</t>
  </si>
  <si>
    <t>fN4IQUNJUS5OWVNFOklCTS5JUV9BVU1fQUNRVUlTSVRJT05TX1RSQU5TRkVSUy45OTguMDYvMDMvMjAyNi4uLlVTRC5IAQAAAN62AQADAAAAAAA5678XnnzeCO5A7D6ifN4IOUNJUS5OWVNFOklCTS5JUV9BVU1fT1RIRVJfQ0xJRU5UUy4xMDAwLjA2LzAzLzIwMjYuLi5VU0QuSAEAAADetgEAAwAAAAAAOeu/F5583gjuQOw+onzeCDFDSVEuTllTRTpJQk0uSVFfQVVNX1JFVEFJTC45OTguMDYvMDMvMjAyNi4uLlVTRC5IAQAAAN62AQADAAAAAAA5678XnnzeCKFV7D6ifN4IR0NJUS5OWVNFOklCTS5JUV9PUEVCX0RFQ1JFQVNFX0VGRkVDVF9QQk9fRk9SRUlHTi45OTguMDYvMDMvMjAyNi4uLlVTRC5IAQAAAN62AQADAAAAAACbPMAXnnzeCKFV7D6ifN4IQENJUS5OWVNFOklCTS5JUV9PUEVCX0FDQ1JVRURfTElBQl9GT1JFSUdOLjk5OC4wNi8wMy8yMDI2Li4uVVNELkgBAAAA3rYBAAMAAAAAAJs8wBeefN4IoVXsPqJ83ghGQ0lRLk5ZU0U6SUJNLklRX09QRUJfRVNUX0JFTkVGSVRfQUZURVI1X0ZPUkVJR04uOTk4LjA2LzAzLzIwMjYuLi5VU0QuSAEAAADetgEAAgAAAAMyNjMA8yXAF5583gihVew+onzeCEZDSVEuTllTRTpJQk0uSVFfT1BFQl9QUklPUl9TRVJWSUNFX05FWFRfRk9SRUlHTi45OTguMDYvMDMvMjAyNi4uLlVTRC5IAQAAAN62AQADAAAAAAA5678XnnzeCKFV7D6ifN4IRUNJUS5OWVNFOklC</t>
  </si>
  <si>
    <t>TS5JUV9PUEVCX0NJX09USEVSX01JU0NfQURKX0ZPUkVJR04uOTk4LjA2LzAzLzIwMjYuLi5VU0QuSAEAAADetgEAAwAAAAAAOeu/F5583gj0Gew+onzeCD9DSVEuTllTRTpJQk0uSVFfT1BFQl9BU1NFVFNfQUNRX0ZPUkVJR04uMTAwMC4wNi8wMy8yMDI2Li4uVVNELkgBAAAA3rYBAAMAAAAAAJs8wBeefN4I9BnsPqJ83ghIQ0lRLk5ZU0U6SUJNLklRX09QRUJfQVNTRVRTX0JFTkVGSVRTX1BBSURfRk9SRUlHTi45OTguMDYvMDMvMjAyNi4uLlVTRC5IAQAAAN62AQACAAAAAi03AJl3wBeefN4I7kDsPqJ83ghRQ0lRLk5ZU0U6SUJNLklRX09QRUJfQVNTRVRTX0VNUExPWUVSX0NPTlRSSUJVVElPTlNfRk9SRUlHTi45OTguMDYvMDMvMjAyNi4uLlVTRC5IAQAAAN62AQADAAAAAAA5678XnnzeCO5A7D6ifN4IR0NJUS5OWVNFOklCTS5JUV9PUEVCX09CTElHQVRJT05fQ1VSVEFJTF9GT1JFSUdOLjEwMDAuMDYvMDMvMjAyNi4uLlVTRC5IAQAAAN62AQADAAAAAACbPMAXnnzeCO5A7D6ifN4IVENJUS5OWVNFOklCTS5JUV9QRU5TSU9OX1FVQVJUX0VNUExPWUVSX0NPTlRSSUJVVElPTlNfRk9SRUlHTi4xMDAwLjA2LzAzLzIwMjYuLi5VU0QuSAEAAADetgEAAwAAAAAA8yXAF5583gjuQOw+onzeCEdDSVEuTllTRTpJQk0uSVFfUEVOU0lPTl9FU1RfQkVORUZJVF8yWVJfRk9SRUlHTi4xMDAwLjA2LzAzLzIwMjYu</t>
  </si>
  <si>
    <t>Li5VU0QuSAEAAADetgEAAgAAAAQyMzA5APMlwBeefN4I7kDsPqJ83ghEQ0lRLk5ZU0U6SUJNLklRX1BFTlNJT05fQlJFQUtET1dOX0ZJX0ZPUkVJR04uMTAwMC4wNi8wMy8yMDI2Li4uVVNELkgBAAAA3rYBAAIAAAAFMTM5NzkA8yXAF5583gj0Gew+onzeCD5DSVEuTllTRTpJQk0uSVFfUEVOU0lPTl9BU1NFVFNfRk9SRUlHTi4xMDAwLjA2LzAzLzIwMjYuLi5VU0QuSAEAAADetgEAAgAAAAUyNjczMwCbPMAXnnzeCPQZ7D6ifN4IRkNJUS5OWVNFOklCTS5JUV9QRU5TSU9OX0FTU0VUU19DVVJUQUlMX0ZPUkVJR04uMTAwMC4wNi8wMy8yMDI2Li4uVVNELkgBAAAA3rYBAAMAAAAAAJs8wBeefN4I9BnsPqJ83gg+Q0lRLk5ZU0U6SUJNLklRX0NBUF9MT1NTX0NGX0FGVEVSX0ZJVkUuMTAwMC4wNi8wMy8yMDI2Li4uVVNELkgBAAAA3rYBAAMAAAAAADnrvxeefN4I9BnsPqJ83gg2Q0lRLk5ZU0U6SUJNLklRX0NBUF9MT1NTX0NGXzNZUi45OTguMDYvMDMvMjAyNi4uLlVTRC5IAQAAAN62AQADAAAAAAA5678XnnzeCPQZ7D6ifN4IPUNJUS5OWVNFOklCTS5JUV9DQVBfTE9TU19DRl9BRlRFUl9GSVZFLjk5OC4wNi8wMy8yMDI2Li4uVVNELkgBAAAA3rYBAAMAAAAAADnrvxeefN4Iz/LrPqJ83gg4Q0lRLk5ZU0U6SUJNLklRX0FVTV9PVEhFUl9DTElFTlRTLjk5OC4wNi8wMy8yMDI2Li4uVVNELkgBAAAA3rYBAAMA</t>
  </si>
  <si>
    <t>AAAAADnrvxeefN4Iz/LrPqJ83ggxQ0lRLk5ZU0U6SUJNLklRX0FVTV9PVEhFUi4xMDAwLjA2LzAzLzIwMjYuLi5VU0QuSAEAAADetgEAAwAAAAAAOeu/F5583gjP8us+onzeCD1DSVEuTllTRTpJQk0uSVFfQVVNX0ZJWEVEX0lOQ09NRV9GVU5EUy45OTguMDYvMDMvMjAyNi4uLlVTRC5IAQAAAN62AQADAAAAAAA5678XnnzeCPQZ7D6ifN4IOUNJUS5OWVNFOklCTS5JUV9OT0xfQ0ZfQUZURVJfRklWRS4xMDAwLjA2LzAzLzIwMjYuLi5VU0QuSAEAAADetgEAAwAAAAAAOeu/F5583gj0Gew+onzeCD5DSVEuTllTRTpJQk0uSVFfQVNTRVRTX0NBUF9MRUFTRV9HUk9TUy4xMDAwLjA2LzAzLzIwMjYuLi5VU0QuSAEAAADetgEAAwAAAAAAOeu/F5583gj0Gew+onzeCDNDSVEuTllTRTpJQk0uSVFfQVVNX0lORkxPV1MuMTAwMC4wNi8wMy8yMDI2Li4uVVNELkgBAAAA3rYBAAMAAAAAADnrvxeefN4I9BnsPqJ83gg6Q0lRLk5ZU0U6SUJNLklRX0FVTV9QUklWQVRFX0VRVUlUWS4xMDAwLjA2LzAzLzIwMjYuLi5VU0QuSAEAAADetgEAAwAAAAAAOeu/F5583gjP8us+onzeCD5DSVEuTllTRTpJQk0uSVFfT1BFQl9BU1NFVFNfQkVHX0ZPUkVJR04uOTk4LjA2LzAzLzIwMjYuLi5VU0QuSAEAAADetgEAAgAAAAIyOQDzJcAXnnzeCPQZ7D6ifN4IS0NJUS5OWVNFOklCTS5JUV9PUEVCX09CTElHQVRJT05fU0VSVklDRV9D</t>
  </si>
  <si>
    <t>T1NUX0ZPUkVJR04uOTk4LjA2LzAzLzIwMjYuLi5VU0QuSAEAAADetgEAAgAAAAEyADnrvxeefN4Iz/LrPqJ83ghHQ0lRLk5ZU0U6SUJNLklRX1BFTlNJT05fQ0lfTkVUX0FNVF9SRUNPR19GT1JFSUdOLjk5OC4wNi8wMy8yMDI2Li4uVVNELkgBAAAA3rYBAAIAAAAFMTMyNDUAmzzAF5583gjP8us+onzeCEBDSVEuTllTRTpJQk0uSVFfT1BFQl9CUkVBS0RPV05fT1RIRVJfRE9NLjEwMDAuMDYvMDMvMjAyNi4uLlVTRC5IAQAAAN62AQADAAAAAACZd8AXnnzeCM/y6z6ifN4IRUNJUS5OWVNFOklCTS5JUV9PUEVCX0FTU0VUU19CRU5FRklUU19QQUlEX0RPTS4xMDAwLjA2LzAzLzIwMjYuLi5VU0QuSAEAAADetgEAAgAAAAQtMjM5AJs8wBeefN4Iz/LrPqJ83ghOQ0lRLk5ZU0U6SUJNLklRX09QRUJfT0JMSUdBVElPTl9BQ1RVQVJJQUxfR0FJTl9MT1NTX0RPTS45OTguMDYvMDMvMjAyNi4uLlVTRC5IAQAAAN62AQACAAAAAy0xOQCZd8AXnnzeCM/y6z6ifN4IS0NJUS5OWVNFOklCTS5JUV9QRU5TSU9OX0VTVF9DT05UUklCVVRJT05TX05FWFRZUl9ET00uOTk4LjA2LzAzLzIwMjYuLi5VU0QuSAEAAADetgEAAwAAAAAAmzzAF5583gjSy+s+onzeCENDSVEuTllTRTpJQk0uSVFfUEVOU0lPTl9FU1RfQkVORUZJVF81WVJfRE9NLjEwMDAuMDYvMDMvMjAyNi4uLlVTRC5IAQAAAN62AQACAAAABDEyOTUAmzzAF558</t>
  </si>
  <si>
    <t>3gjP8us+onzeCD9DSVEuTllTRTpJQk0uSVFfUEVOU0lPTl9CUkVBS0RPV05fUkVfRE9NLjk5OC4wNi8wMy8yMDI2Li4uVVNELkgBAAAA3rYBAAMAAAAAABH5DBiefN4I0svrPqJ83ghCQ0lRLk5ZU0U6SUJNLklRX09QRUJfQU1UX1JFQ09HX05FWFRfRk9SRUlHTi45OTguMDYvMDMvMjAyNi4uLlVTRC5IAQAAAN62AQADAAAAAAA5678XnnzeCNLL6z6ifN4IQ0NJUS5OWVNFOklCTS5JUV9QRU5TSU9OX0lOVEFOX0FTU0VUU19GT1JFSUdOLjk5OC4wNi8wMy8yMDI2Li4uVVNELkgBAAAA3rYBAAMAAAAAADnrvxeefN4I0svrPqJ83ghGQ0lRLk5ZU0U6SUJNLklRX1BFTlNJT05fRVNUX0JFTkVGSVRfMllSX0ZPUkVJR04uOTk4LjA2LzAzLzIwMjYuLi5VU0QuSAEAAADetgEAAgAAAAQyMzM2AJl3wBeefN4Iz/LrPqJ83ghHQ0lRLk5ZU0U6SUJNLklRX1BFTlNJT05fVFJBTlNJVElPTl9ORVhUX0ZPUkVJR04uMTAwMC4wNi8wMy8yMDI2Li4uVVNELkgBAAAA3rYBAAMAAAAAAJs8wBeefN4Iz/LrPqJ83gg6Q0lRLk5ZU0U6SUJNLklRX09QRUJfVE9UQUxfQ09TVF9ET00uOTk4LjA2LzAzLzIwMjYuLi5VU0QuSAEAAADetgEAAgAAAAI5MgDzJcAXnnzeCNLL6z6ifN4IQENJUS5OWVNFOklCTS5JUV9QRU5TSU9OX1BSRVBBSURfQ09TVF9ET00uMTAwMC4wNi8wMy8yMDI2Li4uVVNELkgBAAAA3rYBAAMAAAAAAJs8wBee</t>
  </si>
  <si>
    <t>fN4Iz/LrPqJ83ghCQ0lRLk5ZU0U6SUJNLklRX1BFTlNJT05fRVhQX1JFVFVSTl9ET01FU1RJQy45OTguMDYvMDMvMjAyNi4uLlVTRC5IAQAAAN62AQACAAAAAzUuNQCS5AwYnnzeCNLL6z6ifN4ISENJUS5OWVNFOklCTS5JUV9QRU5TSU9OX0FTU0VUU19PVEhFUl9QTEFOX0FESl9ET00uOTk4LjA2LzAzLzIwMjYuLi5VU0QuSAEAAADetgEAAgAAAAQtMjg4AJLkDBiefN4I0svrPqJ83ghBQ0lRLk5ZU0U6SUJNLklRX1BFTlNJT05fT0JMSUdBVElPTl9CRUdfRE9NLjk5OC4wNi8wMy8yMDI2Li4uVVNELkgBAAAA3rYBAAIAAAAFMjE0OTMAkuQMGJ583gjSy+s+onzeCEBDSVEuTllTRTpJQk0uSVFfT1BFQl9JTkNSRUFTRV9FRkZFQ1RfUEJPLjEwMDAuMDYvMDMvMjAyNi4uLlVTRC5IAQAAAN62AQADAAAAAACS5AwYnnzeCNLL6z6ifN4IK0NJUS5OWVNFOklCTS5JUV9BVU0uMTAwMC4wNi8wMy8yMDI2Li4uVVNELkgBAAAA3rYBAAMAAAAAADnrvxeefN4IdqTrPqJ83ghGQ0lRLk5ZU0U6SUJNLklRX09QRUJfT0JMSUdBVElPTl9DVVJUQUlMX0ZPUkVJR04uOTk4LjA2LzAzLzIwMjYuLi5VU0QuSAEAAADetgEAAwAAAAAAmzzAF5583gjSy+s+onzeCEBDSVEuTllTRTpJQk0uSVFfT1BFQl9CUkVBS0RPV05fRVFfRk9SRUlHTi45OTguMDYvMDMvMjAyNi4uLlVTRC5IAQAAAN62AQADAAAAAACbPMAXnnzeCHak6z6i</t>
  </si>
  <si>
    <t>fN4IU0NJUS5OWVNFOklCTS5JUV9PUEVCX09CTElHQVRJT05fQUNUVUFSSUFMX0dBSU5fTE9TU19GT1JFSUdOLjEwMDAuMDYvMDMvMjAyNi4uLlVTRC5IAQAAAN62AQACAAAAATEAOeu/F5583gh2pOs+onzeCENDSVEuTllTRTpJQk0uSVFfUEVOU0lPTl9CUkVBS0RPV05fRklfRk9SRUlHTi45OTguMDYvMDMvMjAyNi4uLlVTRC5IAQAAAN62AQACAAAABTE0ODI4AJs8wBeefN4IdqTrPqJ83ghDQ0lRLk5ZU0U6SUJNLklRX09QRUJfRVNUX0JFTkVGSVRfQUZURVI1X0RPTS4xMDAwLjA2LzAzLzIwMjYuLi5VU0QuSAEAAADetgEAAgAAAAQxMDAyAPMlwBeefN4IdqTrPqJ83ghBQ0lRLk5ZU0U6SUJNLklRX09QRUJfQ0lfUFJJT1JfU0VSVklDRV9ET00uMTAwMC4wNi8wMy8yMDI2Li4uVVNELkgBAAAA3rYBAAIAAAAELTI5MgCbPMAXnnzeCHak6z6ifN4ITENJUS5OWVNFOklCTS5JUV9PUEVCX1RPVEFMX0NPU1RfSU5DTF9TVVBQTEVfUExBTlNfRE9NLjk5OC4wNi8wMy8yMDI2Li4uVVNELkgBAAAA3rYBAAMAAAAAAJl3wBeefN4IS3rrPqJ83gg9Q0lRLk5ZU0U6SUJNLklRX1BFTlNJT05fTFRfQVNTRVRTX0RPTS4xMDAwLjA2LzAzLzIwMjYuLi5VU0QuSAEAAADetgEAAgAAAAQ0ODY2AJs8wBeefN4I0svrPqJ83ghEQ0lRLk5ZU0U6SUJNLklRX09QRUJfVFJBTlNJVElPTl9ORVhUX0ZPUkVJR04uMTAwMC4wNi8w</t>
  </si>
  <si>
    <t>My8yMDI2Li4uVVNELkgBAAAA3rYBAAMAAAAAADnrvxeefN4IS3rrPqJ83gg9Q0lRLk5ZU0U6SUJNLklRX1BFTlNJT05fQVNTRVRTX0ZPUkVJR04uOTk4LjA2LzAzLzIwMjYuLi5VU0QuSAEAAADetgEAAgAAAAUyOTA1OQCbPMAXnnzeCEt66z6ifN4IQUNJUS5OWVNFOklCTS5JUV9QRU5TSU9OX0FTU0VUU19BQ1FfRk9SRUlHTi45OTguMDYvMDMvMjAyNi4uLlVTRC5IAQAAAN62AQADAAAAAAA5678XnnzeCHak6z6ifN4IVENJUS5OWVNFOklCTS5JUV9QRU5TSU9OX0FTU0VUU19QQVJUSUNJUF9DT05UUklCVVRJT05TX0ZPUkVJR04uOTk4LjA2LzAzLzIwMjYuLi5VU0QuSAEAAADetgEAAgAAAAIxNwDzJcAXnnzeCHak6z6ifN4IQkNJUS5OWVNFOklCTS5JUV9QRU5TSU9OX0FTU0VUU19CRUdfRk9SRUlHTi4xMDAwLjA2LzAzLzIwMjYuLi5VU0QuSAEAAADetgEAAgAAAAUyNTIwNQCbPMAXnnzeCHak6z6ifN4IOUNJUS5OWVNFOklCTS5JUV9PUEVCX0xUX0FTU0VUU19ET00uOTk4LjA2LzAzLzIwMjYuLi5VU0QuSAEAAADetgEAAwAAAAAAmXfAF5583ghLeus+onzeCDhDSVEuTllTRTpJQk0uSVFfT1BFQl9BQ1RfTkVYVF9ET00uOTk4LjA2LzAzLzIwMjYuLi5VU0QuSAEAAADetgEAAwAAAAAAmzzAF5583gh2pOs+onzeCDtDSVEuTllTRTpJQk0uSVFfT1BFQl9BU1NFVFNfQUNRX0RPTS4xMDAwLjA2LzAzLzIw</t>
  </si>
  <si>
    <t>MjYuLi5VU0QuSAEAAADetgEAAwAAAAAAmXfAF5583ghLeus+onzeCEVDSVEuTllTRTpJQk0uSVFfT1BFQl9BU1NFVFNfQUNUVUFMX1JFVFVSTl9ET00uMTAwMC4wNi8wMy8yMDI2Li4uVVNELkgBAAAA3rYBAAIAAAABMQCbPMAXnnzeCEt66z6ifN4IQ0NJUS5OWVNFOklCTS5JUV9PUEVCX09CTElHQVRJT05fQ1VSVEFJTF9ET00uMTAwMC4wNi8wMy8yMDI2Li4uVVNELkgBAAAA3rYBAAMAAAAAAJl3wBeefN4IS3rrPqJ83ghBQ0lRLk5ZU0U6SUJNLklRX09QRUJfT0JMSUdBVElPTl9GWF9BREpfRE9NLjk5OC4wNi8wMy8yMDI2Li4uVVNELkgBAAAA3rYBAAMAAAAAAJl3wBeefN4IS3rrPqJ83gg/Q0lRLk5ZU0U6SUJNLklRX1BFTlNJT05fSU5UQU5fQVNTRVRTX0RPTS45OTguMDYvMDMvMjAyNi4uLlVTRC5IAQAAAN62AQADAAAAAACbPMAXnnzeCEt66z6ifN4IQENJUS5OWVNFOklCTS5JUV9QRU5TSU9OX0NJX1RSQU5TSVRJT05fRE9NLjk5OC4wNi8wMy8yMDI2Li4uVVNELkgBAAAA3rYBAAMAAAAAABH5DBiefN4I9VLrPqJ83ghIQ0lRLk5ZU0U6SUJNLklRX1BFTlNJT05fT0JMSUdBVElPTl9PVEhFUl9DT1NUX0RPTS45OTguMDYvMDMvMjAyNi4uLlVTRC5IAQAAAN62AQACAAAAAzEwOQCS5AwYnnzeCEt66z6ifN4IPENJUS5OWVNFOklCTS5JUV9PUEVCX05FVF9BU1NFVF9SRUNPRy4xMDAwLjA2LzAzLzIw</t>
  </si>
  <si>
    <t>MjYuLi5VU0QuSAEAAADetgEAAgAAAAUtMjc1NwCS5AwYnnzeCPVS6z6ifN4IOkNJUS5OWVNFOklCTS5JUV9PUEVCX0FDQ1VNX09USEVSX0NJLjk5OC4wNi8wMy8yMDI2Li4uVVNELkgBAAAA3rYBAAMAAAAAAJLkDBiefN4I9VLrPqJ83gg5Q0lRLk5ZU0U6SUJNLklRX09QRUJfQUNDUlVFRF9MSUFCLjEwMDAuMDYvMDMvMjAyNi4uLlVTRC5IAQAAAN62AQADAAAAAACS5AwYnnzeCPVS6z6ifN4IO0NJUS5OWVNFOklCTS5JUV9PUEVCX0VTVF9CRU5FRklUXzNZUi45OTguMDYvMDMvMjAyNi4uLlVTRC5IAQAAAN62AQACAAAAAzI1OQCS5AwYnnzeCEt66z6ifN4IO0NJUS5OWVNFOklCTS5JUV9PUEVCX0FNVF9SRUNPR19ORVhULjEwMDAuMDYvMDMvMjAyNi4uLlVTRC5IAQAAAN62AQADAAAAAACS5AwYnnzeCEt66z6ifN4IOUNJUS5OWVNFOklCTS5JUV9PUEVCX0lOVEVSRVNUX0NPU1QuOTk4LjA2LzAzLzIwMjYuLi5VU0QuSAEAAADetgEAAgAAAAMxNTYAs6WUGJ583gj1Uus+onzeCENDSVEuTllTRTpJQk0uSVFfT1BFQl9FU1RfQkVORUZJVF8xWVJfRk9SRUlHTi45OTguMDYvMDMvMjAyNi4uLlVTRC5IAQAAAN62AQACAAAAAjQ0ADnrvxeefN4IS3rrPqJ83ghTQ0lRLk5ZU0U6SUJNLklRX1BFTlNJT05fUVVBUlRfRU1QTE9ZRVJfQ09OVFJJQlVUSU9OU19GT1JFSUdOLjk5OC4wNi8wMy8yMDI2Li4uVVNELkgB</t>
  </si>
  <si>
    <t>AAAA3rYBAAMAAAAAAPMlwBeefN4I9VLrPqJ83ghEQ0lRLk5ZU0U6SUJNLklRX09QRUJfSU5DUkVBU0VfRUZGRUNUX1BCT19ET00uMTAwMC4wNi8wMy8yMDI2Li4uVVNELkgBAAAA3rYBAAMAAAAAAJs8wBeefN4I9VLrPqJ83ghAQ0lRLk5ZU0U6SUJNLklRX09QRUJfQ0lfUFJJT1JfU0VSVklDRV9ET00uOTk4LjA2LzAzLzIwMjYuLi5VU0QuSAEAAADetgEAAgAAAAQtMzUwAJs8wBeefN4I9VLrPqJ83gg8Q0lRLk5ZU0U6SUJNLklRX09QRUJfQlJFQUtET1dOX0VRX0RPTS45OTguMDYvMDMvMjAyNi4uLlVTRC5IAQAAAN62AQADAAAAAACbPMAXnnzeCPVS6z6ifN4IPENJUS5OWVNFOklCTS5JUV9QRU5TSU9OX0xUX0FTU0VUU19ET00uOTk4LjA2LzAzLzIwMjYuLi5VU0QuSAEAAADetgEAAgAAAAQ0NTg0AJs8wBeefN4I9VLrPqJ83gg8Q0lRLk5ZU0U6SUJNLklRX1BFTlNJT05fQUNUX05FWFRfRE9NLjEwMDAuMDYvMDMvMjAyNi4uLlVTRC5IAQAAAN62AQADAAAAAAAR+QwYnnzeCGwf6z6ifN4IQ0NJUS5OWVNFOklCTS5JUV9QRU5TSU9OX0NJX05FVF9BTVRfUkVDT0dfRE9NLjk5OC4wNi8wMy8yMDI2Li4uVVNELkgBAAAA3rYBAAIAAAAEOTQ2NwAR+QwYnnzeCPVS6z6ifN4IQENJUS5OWVNFOklCTS5JUV9QRU5TSU9OX0lOVEVSRVNUX0NPU1RfRE9NLjk5OC4wNi8wMy8yMDI2Li4uVVNELkgBAAAA3rYBAAIA</t>
  </si>
  <si>
    <t>AAAEMTA5MACS5AwYnnzeCGwf6z6ifN4IPENJUS5OWVNFOklCTS5JUV9PUEVCX0VTVF9CRU5FRklUXzFZUi4xMDAwLjA2LzAzLzIwMjYuLi5VU0QuSAEAAADetgEAAgAAAAMzMTIAkuQMGJ583ghsH+s+onzeCD9DSVEuTllTRTpJQk0uSVFfT1BFQl9PVEhFUl9DT1NUX0ZPUkVJR04uMTAwMC4wNi8wMy8yMDI2Li4uVVNELkgBAAAA3rYBAAIAAAABMQCbPMAXnnzeCGwf6z6ifN4IQUNJUS5OWVNFOklCTS5JUV9QRU5TSU9OX0FTU0VUU19CRUdfRk9SRUlHTi45OTguMDYvMDMvMjAyNi4uLlVTRC5IAQAAAN62AQACAAAABTI4MzcxAJs8wBeefN4I9VLrPqJ83ghQQ0lRLk5ZU0U6SUJNLklRX1BFTlNJT05fT0JMSUdBVElPTl9PVEhFUl9QTEFOX0FESl9GT1JFSUdOLjk5OC4wNi8wMy8yMDI2Li4uVVNELkgBAAAA3rYBAAIAAAAELTIxOADzJcAXnnzeCPVS6z6ifN4IWUNJUS5OWVNFOklCTS5JUV9QRU5TSU9OX09CTElHQVRJT05fRU1QTE9ZRUVfQ09OVFJJQlVUSU9OU19GT1JFSUdOLjEwMDAuMDYvMDMvMjAyNi4uLlVTRC5IAQAAAN62AQACAAAAAjE5APMlwBeefN4IbB/rPqJ83ghAQ0lRLk5ZU0U6SUJNLklRX09QRUJfRVNUX0JFTkVGSVRfM1lSX0RPTS4xMDAwLjA2LzAzLzIwMjYuLi5VU0QuSAEAAADetgEAAgAAAAMyNTYAmXfAF5583gj1Uus+onzeCD9DSVEuTllTRTpJQk0uSVFfT1BFQl9BTVRfUkVDT0df</t>
  </si>
  <si>
    <t>TkVYVF9ET00uMTAwMC4wNi8wMy8yMDI2Li4uVVNELkgBAAAA3rYBAAMAAAAAAJs8wBeefN4IbB/rPqJ83ghCQ0lRLk5ZU0U6SUJNLklRX09QRUJfQ0lfT1RIRVJfTUlTQ19BREpfRE9NLjEwMDAuMDYvMDMvMjAyNi4uLlVTRC5IAQAAAN62AQADAAAAAADzJcAXnnzeCGwf6z6ifN4IOkNJUS5OWVNFOklCTS5JUV9PUEVCX0FTU0VUU19BQ1FfRE9NLjk5OC4wNi8wMy8yMDI2Li4uVVNELkgBAAAA3rYBAAMAAAAAAJs8wBeefN4IbB/rPqJ83ghEQ0lRLk5ZU0U6SUJNLklRX09QRUJfQVNTRVRTX0FDVFVBTF9SRVRVUk5fRE9NLjk5OC4wNi8wMy8yMDI2Li4uVVNELkgBAAAA3rYBAAMAAAAAAJs8wBeefN4IbB/rPqJ83ghCQ0lRLk5ZU0U6SUJNLklRX09QRUJfT0JMSUdBVElPTl9DVVJUQUlMX0RPTS45OTguMDYvMDMvMjAyNi4uLlVTRC5IAQAAAN62AQADAAAAAADzJcAXnnzeCGwf6z6ifN4IOkNJUS5OWVNFOklCTS5JUV9QRU5TSU9OX0xUX0xJQUJfRE9NLjk5OC4wNi8wMy8yMDI2Li4uVVNELkgBAAAA3rYBAAIAAAAFLTEyNjIAmzzAF5583ghsH+s+onzeCEJDSVEuTllTRTpJQk0uSVFfUEVOU0lPTl9BTVRfUkVDT0dfTkVYVF9ET00uMTAwMC4wNi8wMy8yMDI2Li4uVVNELkgBAAAA3rYBAAMAAAAAABH5DBiefN4IbB/rPqJ83gg7Q0lRLk5ZU0U6SUJNLklRX09QRUJfTkVUX0FTU0VUX1JFQ09HLjk5OC4wNi8w</t>
  </si>
  <si>
    <t>My8yMDI2Li4uVVNELkgBAAAA3rYBAAIAAAAFLTI3ODgAkuQMGJ583ghsH+s+onzeCDpDSVEuTllTRTpJQk0uSVFfT1BFQl9VTlJFQ09HX1BSSU9SLjEwMDAuMDYvMDMvMjAyNi4uLlVTRC5IAQAAAN62AQADAAAAAACS5AwYnnzeCGwf6z6ifN4IOENJUS5OWVNFOklCTS5JUV9PUEVCX0FDQ1JVRURfTElBQi45OTguMDYvMDMvMjAyNi4uLlVTRC5IAQAAAN62AQADAAAAAACS5AwYnnzeCGwf6z6ifN4IN0NJUS5OWVNFOklCTS5JUV9PUEVCX0FTU0VUU19BQ1EuMTAwMC4wNi8wMy8yMDI2Li4uVVNELkgBAAAA3rYBAAMAAAAAAAnQDBiefN4IbB/rPqJ83ghLQ0lRLk5ZU0U6SUJNLklRX09QRUJfT0JMSUdBVElPTl9BQ1RVQVJJQUxfR0FJTl9MT1NTLjEwMDAuMDYvMDMvMjAyNi4uLlVTRC5IAQAAAN62AQACAAAAAjYyAAnQDBiefN4IbB/rPqJ83ghFQ0lRLk5ZU0U6SUJNLklRX1BFTlNJT05fVU5SRUNPR19QUklPUl9GT1JFSUdOLjEwMDAuMDYvMDMvMjAyNi4uLlVTRC5IAQAAAN62AQADAAAAAAA5678XnnzeCGwf6z6ifN4IP0NJUS5OWVNFOklCTS5JUV9QRU5TSU9OX0FDVF9ORVhUX0ZPUkVJR04uOTk4LjA2LzAzLzIwMjYuLi5VU0QuSAEAAADetgEAAwAAAAAAmzzAF5583ghc+Oo+onzeCD1DSVEuTllTRTpJQk0uSVFfT1BFQl9BQ0NSVUVEX0xJQUJfRE9NLjEwMDAuMDYvMDMvMjAyNi4uLlVTRC5IAQAAAN62</t>
  </si>
  <si>
    <t>AQADAAAAAACbPMAXnnzeCFz46j6ifN4IPkNJUS5OWVNFOklCTS5JUV9PUEVCX0lOVEVSRVNUX0NPU1RfRE9NLjEwMDAuMDYvMDMvMjAyNi4uLlVTRC5IAQAAAN62AQACAAAAAzExNACbPMAXnnzeCFz46j6ifN4IQUNJUS5OWVNFOklCTS5JUV9QRU5TSU9OX1VOUkVDT0dfUFJJT1JfRE9NLjEwMDAuMDYvMDMvMjAyNi4uLlVTRC5IAQAAAN62AQADAAAAAACZd8AXnnzeCFz46j6ifN4IO0NJUS5OWVNFOklCTS5JUV9QRU5TSU9OX0FDVF9ORVhUX0RPTS45OTguMDYvMDMvMjAyNi4uLlVTRC5IAQAAAN62AQADAAAAAAAR+QwYnnzeCGwf6z6ifN4IO0NJUS5OWVNFOklCTS5JUV9PUEVCX0VTVF9CRU5FRklUXzFZUi45OTguMDYvMDMvMjAyNi4uLlVTRC5IAQAAAN62AQACAAAAAzI2MQCS5AwYnnzeCAPR6j6ifN4INUNJUS5OWVNFOklCTS5JUV9PUEVCX0FDVF9ORVhULjEwMDAuMDYvMDMvMjAyNi4uLlVTRC5IAQAAAN62AQADAAAAAACS5AwYnnzeCGwf6z6ifN4IQ0NJUS5OWVNFOklCTS5JUV9PUEVCX09CTElHQVRJT05fQUNDVU1VTEFURUQuMTAwMC4wNi8wMy8yMDI2Li4uVVNELkgBAAAA3rYBAAMAAAAAAAnQDBiefN4IXPjqPqJ83gg3Q0lRLk5ZU0U6SUJNLklRX09QRUJfVE9UQUxfQ09TVC4xMDAwLjA2LzAzLzIwMjYuLi5VU0QuSAEAAADetgEAAgAAAAMxMzAAs6WUGJ583ghc+Oo+onzeCDdDSVEuTllTRTpJ</t>
  </si>
  <si>
    <t>Qk0uSVFfUEVOU0lPTl9VVl9MSUFCLjEwMDAuMDYvMDMvMjAyNi4uLlVTRC5IAQAAAN62AQADAAAAAACzpZQYnnzeCFz46j6ifN4IP0NJUS5OWVNFOklCTS5JUV9QRU5TSU9OX0VTVF9CRU5FRklUXzNZUi4xMDAwLjA2LzAzLzIwMjYuLi5VU0QuSAEAAADetgEAAgAAAAQzNjI2AJl+lBiefN4IA9HqPqJ83gg2Q0lRLk5ZU0U6SUJNLklRX1BFTlNJT05fQ0lfQUNULjEwMDAuMDYvMDMvMjAyNi4uLlVTRC5IAQAAAN62AQACAAAABTE3MDMzAJl+lBiefN4IA9HqPqJ83ghGQ0lRLk5ZU0U6SUJNLklRX1BFTlNJT05fQUNDVU1VTEFURURfT0JMSUdBVElPTi4xMDAwLjA2LzAzLzIwMjYuLi5VU0QuSAEAAADetgEAAgAAAAU0NDAwMACZfpQYnnzeCAPR6j6ifN4IRENJUS5OWVNFOklCTS5JUV9QRU5TSU9OX09CTElHQVRJT05fVE9UQUxfQ09TVC45OTguMDYvMDMvMjAyNi4uLlVTRC5IAQAAAN62AQACAAAAAjMwAJl+lBiefN4IA9HqPqJ83gg8Q0lRLk5ZU0U6SUJNLklRX09QRUJfQUNUX05FWFRfRk9SRUlHTi45OTguMDYvMDMvMjAyNi4uLlVTRC5IAQAAAN62AQADAAAAAADzJcAXnnzeCLyV6j6ifN4IQkNJUS5OWVNFOklCTS5JUV9PUEVCX09CTElHQVRJT05fQUNRX0ZPUkVJR04uOTk4LjA2LzAzLzIwMjYuLi5VU0QuSAEAAADetgEAAwAAAAAA8yXAF5583ggD0eo+onzeCD5DSVEuTllTRTpJQk0uSVFfT1BFQl9P</t>
  </si>
  <si>
    <t>VEhFUl9DT1NUX0ZPUkVJR04uOTk4LjA2LzAzLzIwMjYuLi5VU0QuSAEAAADetgEAAgAAAAItMwCbPMAXnnzeCLyV6j6ifN4IWENJUS5OWVNFOklCTS5JUV9QRU5TSU9OX09CTElHQVRJT05fRU1QTE9ZRUVfQ09OVFJJQlVUSU9OU19GT1JFSUdOLjk5OC4wNi8wMy8yMDI2Li4uVVNELkgBAAAA3rYBAAIAAAACMTcAmzzAF5583ggD0eo+onzeCD5DSVEuTllTRTpJQk0uSVFfT1BFQl9BTVRfUkVDT0dfTkVYVF9ET00uOTk4LjA2LzAzLzIwMjYuLi5VU0QuSAEAAADetgEAAwAAAAAAmzzAF5583ggD0eo+onzeCEFDSVEuTllTRTpJQk0uSVFfT1BFQl9DSV9PVEhFUl9NSVNDX0FESl9ET00uOTk4LjA2LzAzLzIwMjYuLi5VU0QuSAEAAADetgEAAwAAAAAAmXfAF5583ggD0eo+onzeCEVDSVEuTllTRTpJQk0uSVFfT1BFQl9BU1NFVFNfT1RIRVJfUExBTl9BREpfRE9NLjk5OC4wNi8wMy8yMDI2Li4uVVNELkgBAAAA3rYBAAIAAAABMgCbPMAXnnzeCAPR6j6ifN4IUkNJUS5OWVNFOklCTS5JUV9PUEVCX09CTElHQVRJT05fRU1QTE9ZRUVfQ09OVFJJQlVUSU9OU19ET00uMTAwMC4wNi8wMy8yMDI2Li4uVVNELkgBAAAA3rYBAAIAAAACMzMAmXfAF5583gi8leo+onzeCD1DSVEuTllTRTpJQk0uSVFfT1BFQl9JTlRFUkVTVF9DT1NUX0RPTS45OTguMDYvMDMvMjAyNi4uLlVTRC5IAQAAAN62AQACAAAAAzExNwCZd8AX</t>
  </si>
  <si>
    <t>nnzeCAPR6j6ifN4IQUNJUS5OWVNFOklCTS5JUV9QRU5TSU9OX0FNVF9SRUNPR19ORVhUX0RPTS45OTguMDYvMDMvMjAyNi4uLlVTRC5IAQAAAN62AQADAAAAAAAR+QwYnnzeCLyV6j6ifN4IOUNJUS5OWVNFOklCTS5JUV9PUEVCX1VOUkVDT0dfUFJJT1IuOTk4LjA2LzAzLzIwMjYuLi5VU0QuSAEAAADetgEAAwAAAAAAkuQMGJ583gi8leo+onzeCD9DSVEuTllTRTpJQk0uSVFfT1BFQl9FU1RfQkVORUZJVF9BRlRFUjUuMTAwMC4wNi8wMy8yMDI2Li4uVVNELkgBAAAA3rYBAAIAAAAEMTI5MQCS5AwYnnzeCLyV6j6ifN4INkNJUS5OWVNFOklCTS5JUV9PUEVCX0FTU0VUU19BQ1EuOTk4LjA2LzAzLzIwMjYuLi5VU0QuSAEAAADetgEAAwAAAAAACdAMGJ583gi8leo+onzeCEpDSVEuTllTRTpJQk0uSVFfT1BFQl9PQkxJR0FUSU9OX0FDVFVBUklBTF9HQUlOX0xPU1MuOTk4LjA2LzAzLzIwMjYuLi5VU0QuSAEAAADetgEAAgAAAAIxNgAJ0AwYnnzeCLyV6j6ifN4INkNJUS5OWVNFOklCTS5JUV9QRU5TSU9OX0FTU0VUUy4xMDAwLjA2LzAzLzIwMjYuLi5VU0QuSAEAAADetgEAAgAAAAU0NDgwNgCZfpQYnnzeCLyV6j6ifN4IQENJUS5OWVNFOklCTS5JUV9QRU5TSU9OX09CTElHQVRJT05fRlhfQURKLjk5OC4wNi8wMy8yMDI2Li4uVVNELkgBAAAA3rYBAAIAAAAEMTAyMQCZfpQYnnzeCLyV6j6ifN4IMENJUS5O</t>
  </si>
  <si>
    <t>WVNFOklCTS5JUV9HUk9TU19HVy4xMDAwLjA2LzAzLzIwMjYuLi5VU0QuSAEAAADetgEAAwAAAAAAmX6UGJ583gi8leo+onzeCDpDSVEuTllTRTpJQk0uSVFfRklOX0RJVl9ERUJUX1RPVEFMLjEwMDAuMDYvMDMvMjAyNi4uLlVTRC5IAQAAAN62AQACAAAABTE1MDkzAQgAAAAFAAAAATEBAAAACy0xOTA0ODYwNzQwAwAAAAMxNjACAAAABTI0NTE2BAAAAAEwBwAAAAgzLzYvMjAyNggAAAAKMTIvMzEvMjAyNQkAAAABMJl+lBiefN4IvJXqPqJ83gg+Q0lRLk5ZU0U6SUJNLklRX0FVTV9GSVhFRF9JTkNPTUVfRlVORFMuMTAwMC4wNi8wMy8yMDI2Li4uVVNELkgBAAAA3rYBAAMAAAAAADnrvxeefN4IvJXqPqJ83ghBQ0lRLk5ZU0U6SUJNLklRX1BFTlNJT05fTFRfQVNTRVRTX0ZPUkVJR04uMTAwMC4wNi8wMy8yMDI2Li4uVVNELkgBAAAA3rYBAAIAAAAEMjY3OQCbPMAXnnzeCLyV6j6ifN4IR0NJUS5OWVNFOklCTS5JUV9QRU5TSU9OX0VTVF9CRU5FRklUXzRZUl9GT1JFSUdOLjEwMDAuMDYvMDMvMjAyNi4uLlVTRC5IAQAAAN62AQACAAAABDIyNjkA8yXAF5583gi8leo+onzeCEVDSVEuTllTRTpJQk0uSVFfUEVOU0lPTl9BU1NFVFNfRlhfQURKX0ZPUkVJR04uMTAwMC4wNi8wMy8yMDI2Li4uVVNELkgBAAAA3rYBAAIAAAAEMjY1NACbPMAXnnzeCNpa6j6ifN4ITUNJUS5OWVNFOklCTS5JUV9QRU5TSU9OX09C</t>
  </si>
  <si>
    <t>TElHQVRJT05fVE9UQUxfQ09TVF9GT1JFSUdOLjEwMDAuMDYvMDMvMjAyNi4uLlVTRC5IAQAAAN62AQACAAAAAzE3MACbPMAXnnzeCLyV6j6ifN4IOUNJUS5OWVNFOklCTS5JUV9PUEVCX09USEVSX0FESl9ET00uOTk4LjA2LzAzLzIwMjYuLi5VU0QuSAEAAADetgEAAwAAAAAAmXfAF5583gjaWuo+onzeCDhDSVEuTllTRTpJQk0uSVFfT1BFQl9MVF9MSUFCX0RPTS4xMDAwLjA2LzAzLzIwMjYuLi5VU0QuSAEAAADetgEAAgAAAAUtMTk2NQDzJcAXnnzeCNpa6j6ifN4IPENJUS5OWVNFOklCTS5JUV9PUEVCX0FDQ1JVRURfTElBQl9ET00uOTk4LjA2LzAzLzIwMjYuLi5VU0QuSAEAAADetgEAAwAAAAAA8yXAF5583gjaWuo+onzeCERDSVEuTllTRTpJQk0uSVFfT1BFQl9PQkxJR0FUSU9OX1BST0pFQ1RFRF9ET00uOTk4LjA2LzAzLzIwMjYuLi5VU0QuSAEAAADetgEAAgAAAAQyMjMzAJs8wBeefN4I2lrqPqJ83ghAQ0lRLk5ZU0U6SUJNLklRX1BFTlNJT05fVU5SRUNPR19QUklPUl9ET00uOTk4LjA2LzAzLzIwMjYuLi5VU0QuSAEAAADetgEAAwAAAAAAmXfAF5583gjaWuo+onzeCENDSVEuTllTRTpJQk0uSVFfUEVOU0lPTl9FU1RfQkVORUZJVF8yWVJfRE9NLjEwMDAuMDYvMDMvMjAyNi4uLlVTRC5IAQAAAN62AQACAAAABDEzMjYAmXfAF5583gjaWuo+onzeCEBDSVEuTllTRTpJQk0uSVFfUEVOU0lPTl9C</t>
  </si>
  <si>
    <t>UkVBS0RPV05fRklfRE9NLjEwMDAuMDYvMDMvMjAyNi4uLlVTRC5IAQAAAN62AQACAAAABTExMTIxABH5DBiefN4I2lrqPqJ83ghBQ0lRLk5ZU0U6SUJNLklRX1BFTlNJT05fQVNTRVRTX0ZYX0FESl9ET00uMTAwMC4wNi8wMy8yMDI2Li4uVVNELkgBAAAA3rYBAAMAAAAAAJLkDBiefN4I2lrqPqJ83gg0Q0lRLk5ZU0U6SUJNLklRX09QRUJfQUNUX05FWFQuOTk4LjA2LzAzLzIwMjYuLi5VU0QuSAEAAADetgEAAwAAAAAAkuQMGJ583gjaWuo+onzeCDxDSVEuTllTRTpJQk0uSVFfT1BFQl9CUkVBS0RPV05fT1RIRVIuMTAwMC4wNi8wMy8yMDI2Li4uVVNELkgBAAAA3rYBAAMAAAAAAJLkDBiefN4I2lrqPqJ83gg+Q0lRLk5ZU0U6SUJNLklRX09QRUJfQVNTRVRTX0FDUV9GT1JFSUdOLjk5OC4wNi8wMy8yMDI2Li4uVVNELkgBAAAA3rYBAAMAAAAAADnrvxeefN4I2lrqPqJ83ghVQ0lRLk5ZU0U6SUJNLklRX09QRUJfT0JMSUdBVElPTl9FTVBMT1lFRV9DT05UUklCVVRJT05TX0ZPUkVJR04uOTk4LjA2LzAzLzIwMjYuLi5VU0QuSAEAAADetgEAAwAAAAAAOeu/F5583gjaWuo+onzeCEVDSVEuTllTRTpJQk0uSVFfTVVUVUFMX0ZVTkRfQUNRVUlTSVRJT05TX09USEVSLjk5OC4wNi8wMy8yMDI2Li4uVVNELkgBAAAA3rYBAAMAAAAAADnrvxeefN4IwDPqPqJ83ggzQ0lRLk5ZU0U6SUJNLklRX0FVTV9ET01FU1RJ</t>
  </si>
  <si>
    <t>Qy45OTguMDYvMDMvMjAyNi4uLlVTRC5IAQAAAN62AQADAAAAAAA5678XnnzeCNpa6j6ifN4IUUNJUS5OWVNFOklCTS5JUV9PUEVCX1RPVEFMX0NPU1RfSU5DTF9TVVBQTEVfUExBTlNfRk9SRUlHTi4xMDAwLjA2LzAzLzIwMjYuLi5VU0QuSAEAAADetgEAAwAAAAAAOeu/F5583gjAM+o+onzeCEVDSVEuTllTRTpJQk0uSVFfUEVOU0lPTl9DSV9UUkFOU0lUSU9OX0ZPUkVJR04uMTAwMC4wNi8wMy8yMDI2Li4uVVNELkgBAAAA3rYBAAMAAAAAAJs8wBeefN4I2lrqPqJ83ghGQ0lRLk5ZU0U6SUJNLklRX1BFTlNJT05fQlJFQUtET1dOX09USEVSX0ZPUkVJR04uOTk4LjA2LzAzLzIwMjYuLi5VU0QuSAEAAADetgEAAgAAAAUxMzk3OQDzJcAXnnzeCNpa6j6ifN4IRENJUS5OWVNFOklCTS5JUV9QRU5TSU9OX0FTU0VUU19GWF9BREpfRk9SRUlHTi45OTguMDYvMDMvMjAyNi4uLlVTRC5IAQAAAN62AQACAAAABDEwNTgAmXfAF5583gjaWuo+onzeCEBDSVEuTllTRTpJQk0uSVFfT1BFQl9FU1RfQkVORUZJVF81WVJfRE9NLjEwMDAuMDYvMDMvMjAyNi4uLlVTRC5IAQAAAN62AQACAAAAAzIzOQCbPMAXnnzeCNpa6j6ifN4IRkNJUS5OWVNFOklCTS5JUV9PUEVCX09CTElHQVRJT05fRlhfQURKX0ZPUkVJR04uMTAwMC4wNi8wMy8yMDI2Li4uVVNELkgBAAAA3rYBAAIAAAACMzYA8yXAF5583gjAM+o+onzeCERDSVEu</t>
  </si>
  <si>
    <t>TllTRTpJQk0uSVFfUEVOU0lPTl9QUkVQQUlEX0NPU1RfRk9SRUlHTi4xMDAwLjA2LzAzLzIwMjYuLi5VU0QuSAEAAADetgEAAwAAAAAAmzzAF5583gjaWuo+onzeCEpDSVEuTllTRTpJQk0uSVFfUEVOU0lPTl9QUklPUl9TRVJWSUNFX05FWFRfRk9SRUlHTi4xMDAwLjA2LzAzLzIwMjYuLi5VU0QuSAEAAADetgEAAwAAAAAAmXfAF5583gjAM+o+onzeCERDSVEuTllTRTpJQk0uSVFfUEVOU0lPTl9DSV9UUkFOU0lUSU9OX0ZPUkVJR04uOTk4LjA2LzAzLzIwMjYuLi5VU0QuSAEAAADetgEAAwAAAAAAmzzAF5583gjAM+o+onzeCFRDSVEuTllTRTpJQk0uSVFfUEVOU0lPTl9BU1NFVFNfRU1QTE9ZRVJfQ09OVFJJQlVUSU9OU19GT1JFSUdOLjk5OC4wNi8wMy8yMDI2Li4uVVNELkgBAAAA3rYBAAIAAAACNTcAmzzAF5583gjAM+o+onzeCDRDSVEuTllTRTpJQk0uSVFfQVVNX09VVEZMT1dTLjEwMDAuMDYvMDMvMjAyNi4uLlVTRC5IAQAAAN62AQADAAAAAADzJcAXnnzeCMAz6j6ifN4IPUNJUS5OWVNFOklCTS5JUV9PUEVCX0xUX0FTU0VUU19GT1JFSUdOLjk5OC4wNi8wMy8yMDI2Li4uVVNELkgBAAAA3rYBAAMAAAAAAJs8wBeefN4IwDPqPqJ83ghOQ0lRLk5ZU0U6SUJNLklRX1BFTlNJT05fVU5GVU5ERURfQURETF9NSU5fTElBQl9GT1JFSUdOLjEwMDAuMDYvMDMvMjAyNi4uLlVTRC5IAQAAAN62AQADAAAA</t>
  </si>
  <si>
    <t>AACbPMAXnnzeCKYM6j6ifN4ISkNJUS5OWVNFOklCTS5JUV9QRU5TSU9OX09CTElHQVRJT05fQ1VSVEFJTF9GT1JFSUdOLjEwMDAuMDYvMDMvMjAyNi4uLlVTRC5IAQAAAN62AQADAAAAAACbPMAXnnzeCMAz6j6ifN4IQ0NJUS5OWVNFOklCTS5JUV9PUEVCX0RFQ1JFQVNFX0VGRkVDVF9QQk9fRE9NLjk5OC4wNi8wMy8yMDI2Li4uVVNELkgBAAAA3rYBAAMAAAAAAJs8wBeefN4IpgzqPqJ83ghRQ0lRLk5ZU0U6SUJNLklRX09QRUJfSU5DUkVBU0VfRUZGRUNUX1NFUlZJQ0VfSU5UX0NPU1RfRE9NLjEwMDAuMDYvMDMvMjAyNi4uLlVTRC5IAQAAAN62AQADAAAAAACbPMAXnnzeCKYM6j6ifN4IPkNJUS5OWVNFOklCTS5JUV9PUEVCX0FDQ1VNX09USEVSX0NJX0RPTS45OTguMDYvMDMvMjAyNi4uLlVTRC5IAQAAAN62AQADAAAAAACbPMAXnnzeCKYM6j6ifN4IP0NJUS5OWVNFOklCTS5JUV9PUEVCX0VTVF9CRU5FRklUXzVZUl9ET00uOTk4LjA2LzAzLzIwMjYuLi5VU0QuSAEAAADetgEAAgAAAAMyMzMAmzzAF5583gjAM+o+onzeCD1DSVEuTllTRTpJQk0uSVFfUEVOU0lPTl9PVEhFUl9GT1JFSUdOLjEwMDAuMDYvMDMvMjAyNi4uLlVTRC5IAQAAAN62AQADAAAAAACbPMAXnnzeCMAz6j6ifN4IRkNJUS5OWVNFOklCTS5JUV9QRU5TSU9OX09CTElHQVRJT05fUEFJRF9GT1JFSUdOLjk5OC4wNi8wMy8yMDI2Li4u</t>
  </si>
  <si>
    <t>VVNELkgBAAAA3rYBAAIAAAAFLTIwMjUA8yXAF5583gimDOo+onzeCD9DSVEuTllTRTpJQk0uSVFfT1BFQl9FU1RfQkVORUZJVF8yWVJfRE9NLjk5OC4wNi8wMy8yMDI2Li4uVVNELkgBAAAA3rYBAAIAAAADMjE1AJs8wBeefN4IwDPqPqJ83gg/Q0lRLk5ZU0U6SUJNLklRX09QRUJfT0JMSUdBVElPTl9CRUdfRE9NLjEwMDAuMDYvMDMvMjAyNi4uLlVTRC5IAQAAAN62AQACAAAABDIyNTcAmzzAF5583gimDOo+onzeCEJDSVEuTllTRTpJQk0uSVFfUEVOU0lPTl9BQ0NVTV9PVEhFUl9DSV9ET00uMTAwMC4wNi8wMy8yMDI2Li4uVVNELkgBAAAA3rYBAAMAAAAAAJs8wBeefN4IpgzqPqJ83ghDQ0lRLk5ZU0U6SUJNLklRX1BFTlNJT05fQ0lfUFJJT1JfU0VSVklDRV9ET00uOTk4LjA2LzAzLzIwMjYuLi5VU0QuSAEAAADetgEAAwAAAAAAEfkMGJ583gimDOo+onzeCE5DSVEuTllTRTpJQk0uSVFfUEVOU0lPTl9BQ0NVTVVMQVRFRF9PQkxJR0FUSU9OX0RPTUVTVElDLjk5OC4wNi8wMy8yMDI2Li4uVVNELkgBAAAA3rYBAAIAAAAFMjEyMzUAkuQMGJ583gimDOo+onzeCEhDSVEuTllTRTpJQk0uSVFfUEVOU0lPTl9PQkxJR0FUSU9OX1RPVEFMX0NPU1RfRE9NLjk5OC4wNi8wMy8yMDI2Li4uVVNELkgBAAAA3rYBAAIAAAAELTMyOQCS5AwYnnzeCKYM6j6ifN4IQENJUS5OWVNFOklCTS5JUV9QRU5TSU9OX1NFUlZJ</t>
  </si>
  <si>
    <t>Q0VfQ09TVF9ET00uMTAwMC4wNi8wMy8yMDI2Li4uVVNELkgBAAAA3rYBAAIAAAADMzUyAJLkDBiefN4IgeXpPqJ83gg5Q0lRLk5ZU0U6SUJNLklRX09QRUJfSU5UQU5fQVNTRVRTLjEwMDAuMDYvMDMvMjAyNi4uLlVTRC5IAQAAAN62AQADAAAAAACS5AwYnnzeCKYM6j6ifN4IPENJUS5OWVNFOklCTS5JUV9PUEVCX0VTVF9CRU5FRklUXzJZUi4xMDAwLjA2LzAzLzIwMjYuLi5VU0QuSAEAAADetgEAAgAAAAMzMTAAkuQMGJ583giB5ek+onzeCDpDSVEuTllTRTpJQk0uSVFfT1BFQl9DSV9UUkFOU0lUSU9OLjEwMDAuMDYvMDMvMjAyNi4uLlVTRC5IAQAAAN62AQADAAAAAACS5AwYnnzeCIHl6T6ifN4IOENJUS5OWVNFOklCTS5JUV9PUEVCX0JSRUFLRE9XTl9GSS45OTguMDYvMDMvMjAyNi4uLlVTRC5IAQAAAN62AQACAAAAAjMzAJLkDBiefN4IgeXpPqJ83gg6Q0lRLk5ZU0U6SUJNLklRX09QRUJfT0JMSUdBVElPTl9BQ1EuOTk4LjA2LzAzLzIwMjYuLi5VU0QuSAEAAADetgEAAwAAAAAACdAMGJ583gimDOo+onzeCEtDSVEuTllTRTpJQk0uSVFfUEVOU0lPTl9RVUFSVF9BRERMX0NPTlRSSUJVVElPTlNfRVhQLjk5OC4wNi8wMy8yMDI2Li4uVVNELkgBAAAA3rYBAAMAAAAAALOllBiefN4IpgzqPqJ83gg4Q0lRLk5ZU0U6SUJNLklRX1BFTlNJT05fT1RIRVJfQURKLjk5OC4wNi8wMy8yMDI2Li4uVVNELkgB</t>
  </si>
  <si>
    <t>AAAA3rYBAAMAAAAAAJl+lBiefN4IntHpPqJ83gg4Q0lRLk5ZU0U6SUJNLklRX1BFTlNJT05fTFRfQVNTRVRTLjk5OC4wNi8wMy8yMDI2Li4uVVNELkgBAAAA3rYBAAIAAAAENzUwNwCZfpQYnnzeCKYM6j6ifN4IQUNJUS5OWVNFOklCTS5JUV9QRU5TSU9OX0VTVF9CRU5FRklUX0FGVEVSNS45OTguMDYvMDMvMjAyNi4uLlVTRC5IAQAAAN62AQACAAAABTE5NTkxAJl+lBiefN4IgeXpPqJ83gg/Q0lRLk5ZU0U6SUJNLklRX1BFTlNJT05fQU1UX1JFQ09HX1BFUklPRC45OTguMDYvMDMvMjAyNi4uLlVTRC5IAQAAAN62AQADAAAAAACZfpQYnnzeCIHl6T6ifN4IO0NJUS5OWVNFOklCTS5JUV9QRU5TSU9OX0JSRUFLRE9XTl9SRS45OTguMDYvMDMvMjAyNi4uLlVTRC5IAQAAAN62AQACAAAAATQAmX6UGJ583giB5ek+onzeCD1DSVEuTllTRTpJQk0uSVFfUEVOU0lPTl9BU1NFVFNfQ1VSVEFJTC45OTguMDYvMDMvMjAyNi4uLlVTRC5IAQAAAN62AQADAAAAAACZfpQYnnzeCIHl6T6ifN4ISENJUS5OWVNFOklCTS5JUV9QRU5TSU9OX09CTElHQVRJT05fSU5URVJFU1RfQ09TVC4xMDAwLjA2LzAzLzIwMjYuLi5VU0QuSAEAAADetgEAAgAAAAQxODE4AJl+lBiefN4IntHpPqJ83ghSQ0lRLk5ZU0U6SUJNLklRX1BFTlNJT05fT0JMSUdBVElPTl9TVVBQTEVfUExBTlNfVE9UQUxfQ09TVC4xMDAwLjA2LzAzLzIwMjYu</t>
  </si>
  <si>
    <t>Li5VU0QuSAEAAADetgEAAwAAAAAAmX6UGJ583giB5ek+onzeCDxDSVEuTllTRTpJQk0uSVFfRklOX0RJVl9MVF9ERUJUX1RPVEFMLjk5OC4wNi8wMy8yMDI2Li4uVVNELkgBAAAA3rYBAAIAAAAFMTE4NzkBCAAAAAUAAAABMQEAAAALLTE5MDQ4NjA3NDQDAAAAAzE2MAIAAAAFMjQ1MTUEAAAAATAHAAAACDMvNi8yMDI2CAAAAAoxMi8zMS8yMDIzCQAAAAEwmX6UGJ583gie0ek+onzeCDBDSVEuTllTRTpJQk0uSVFfU09GVFdBUkUuMTAwMC4wNi8wMy8yMDI2Li4uVVNELkgBAAAA3rYBAAMAAAAAAJl+lBiefN4IgeXpPqJ83gg0Q0lRLk5ZU0U6SUJNLklRX09USEVSX0VRVUlUWS4xMDAwLjA2LzAzLzIwMjYuLi5VU0QuSAEAAADetgEAAgAAAAYtMTU3MTMBCAAAAAUAAAABMQEAAAALLTE5MDQ4NjA3NDADAAAAAzE2MAIAAAAEMTAyOAQAAAABMAcAAAAIMy82LzIwMjYIAAAACjEyLzMxLzIwMjUJAAAAATByV5QYnnzeCLGD6T6ifN4ITUNJUS5OWVNFOklCTS5JUV9PUEVCX09CTElHQVRJT05fSU5URVJFU1RfQ09TVF9GT1JFSUdOLjEwMDAuMDYvMDMvMjAyNi4uLlVTRC5IAQAAAN62AQACAAAAAjQyAJs8wBeefN4IntHpPqJ83ghfQ0lRLk5ZU0U6SUJNLklRX1BFTlNJT05fT0JMSUdBVElPTl9UT1RBTF9DT1NUX0lOQ0xfU1VQUExFX1BMQU5TX0ZPUkVJR04uMTAwMC4wNi8wMy8yMDI2Li4uVVNELkgBAAAA3rYB</t>
  </si>
  <si>
    <t>AAMAAAAAAJl3wBeefN4Ih6rpPqJ83ghQQ0lRLk5ZU0U6SUJNLklRX09QRUJfSU5DUkVBU0VfRUZGRUNUX1NFUlZJQ0VfSU5UX0NPU1RfRE9NLjk5OC4wNi8wMy8yMDI2Li4uVVNELkgBAAAA3rYBAAMAAAAAAJs8wBeefN4Ih6rpPqJ83gg9Q0lRLk5ZU0U6SUJNLklRX09QRUJfVU5SRUNPR19QUklPUl9ET00uOTk4LjA2LzAzLzIwMjYuLi5VU0QuSAEAAADetgEAAwAAAAAA8yXAF5583giHquk+onzeCEBDSVEuTllTRTpJQk0uSVFfT1BFQl9UUkFOU0lUSU9OX05FWFRfRE9NLjEwMDAuMDYvMDMvMjAyNi4uLlVTRC5IAQAAAN62AQADAAAAAADzJcAXnnzeCIeq6T6ifN4INkNJUS5OWVNFOklCTS5JUV9PUEVCX0NJX0FDVF9ET00uOTk4LjA2LzAzLzIwMjYuLi5VU0QuSAEAAADetgEAAgAAAAI3MwCbPMAXnnzeCIeq6T6ifN4IPUNJUS5OWVNFOklCTS5JUV9PUEVCX0FTU0VUU19GWF9BREpfRE9NLjk5OC4wNi8wMy8yMDI2Li4uVVNELkgBAAAA3rYBAAMAAAAAAJs8wBeefN4IsYPpPqJ83gg/Q0lRLk5ZU0U6SUJNLklRX09QRUJfT0JMSUdBVElPTl9BQ1FfRE9NLjEwMDAuMDYvMDMvMjAyNi4uLlVTRC5IAQAAAN62AQADAAAAAACbPMAXnnzeCIeq6T6ifN4ISkNJUS5OWVNFOklCTS5JUV9QRU5TSU9OX1VORlVOREVEX0FERExfTUlOX0xJQUJfRE9NLjEwMDAuMDYvMDMvMjAyNi4uLlVTRC5IAQAAAN62AQADAAAA</t>
  </si>
  <si>
    <t>AACZd8AXnnzeCLGD6T6ifN4IRENJUS5OWVNFOklCTS5JUV9QRU5TSU9OX0NJX09USEVSX01JU0NfQURKX0RPTS45OTguMDYvMDMvMjAyNi4uLlVTRC5IAQAAAN62AQADAAAAAAAR+QwYnnzeCLGD6T6ifN4IQUNJUS5OWVNFOklCTS5JUV9QRU5TSU9OX09CTElHQVRJT05fUk9BX0RPTS45OTguMDYvMDMvMjAyNi4uLlVTRC5IAQAAAN62AQACAAAABS0xNTI5AJLkDBiefN4IsYPpPqJ83ghMQ0lRLk5ZU0U6SUJNLklRX09QRUJfSU5DUkVBU0VfRUZGRUNUX1NFUlZJQ0VfSU5UX0NPU1QuOTk4LjA2LzAzLzIwMjYuLi5VU0QuSAEAAADetgEAAwAAAAAAkuQMGJ583gixg+k+onzeCDdDSVEuTllTRTpJQk0uSVFfT1BFQl9BU1NFVFNfQkVHLjEwMDAuMDYvMDMvMjAyNi4uLlVTRC5IAQAAAN62AQACAAAAAjIwAAnQDBiefN4Ih6rpPqJ83gg8Q0lRLk5ZU0U6SUJNLklRX09QRUJfT0JMSUdBVElPTl9QQUlELjEwMDAuMDYvMDMvMjAyNi4uLlVTRC5IAQAAAN62AQACAAAABC0yODQACdAMGJ583gixg+k+onzeCDlDSVEuTllTRTpJQk0uSVFfT1BFQl9TRVJWSUNFX0NPU1QuMTAwMC4wNi8wMy8yMDI2Li4uVVNELkgBAAAA3rYBAAIAAAABNACzpZQYnnzeCLGD6T6ifN4IPkNJUS5OWVNFOklCTS5JUV9QRU5TSU9OX09CTElHQVRJT05fQUNRLjEwMDAuMDYvMDMvMjAyNi4uLlVTRC5IAQAAAN62AQADAAAAAACZfpQYnnze</t>
  </si>
  <si>
    <t>CLGD6T6ifN4IPENJUS5OWVNFOklCTS5JUV9BRFZBTkNFU19GT1JfU1VQUExJRVMuOTk4LjA2LzAzLzIwMjYuLi5VU0QuSAEAAADetgEAAwAAAAAAmX6UGJ583gi5XOk+onzeCDlDSVEuTllTRTpJQk0uSVFfREVCVF9FUVVJVl9ORVRfUEJPLjk5OC4wNi8wMy8yMDI2Li4uVVNELkgBAAAA3rYBAAIAAAAEMTIxOAEIAAAABQAAAAExAQAAAAstMTkwNDg2MDc0NAMAAAADMTYwAgAAAAUyMTY3OQQAAAABMAcAAAAIMy82LzIwMjYIAAAACjEyLzMxLzIwMjMJAAAAATCZfpQYnnzeCLlc6T6ifN4IQ0NJUS5OWVNFOklCTS5JUV9PUEVCX0FDQ1VNX09USEVSX0NJX0ZPUkVJR04uMTAwMC4wNi8wMy8yMDI2Li4uVVNELkgBAAAA3rYBAAMAAAAAADnrvxeefN4IuVzpPqJ83ghNQ0lRLk5ZU0U6SUJNLklRX1BFTlNJT05fT0JMSUdBVElPTl9PVEhFUl9DT1NUX0ZPUkVJR04uMTAwMC4wNi8wMy8yMDI2Li4uVVNELkgBAAAA3rYBAAIAAAADMzkyAPMlwBeefN4IuVzpPqJ83gg8Q0lRLk5ZU0U6SUJNLklRX09QRUJfUFJFUEFJRF9DT1NUX0RPTS45OTguMDYvMDMvMjAyNi4uLlVTRC5IAQAAAN62AQADAAAAAACbPMAXnnzeCLlc6T6ifN4IP0NJUS5OWVNFOklCTS5JUV9PUEVCX0FTU0VUU19DVVJUQUlMX0RPTS4xMDAwLjA2LzAzLzIwMjYuLi5VU0QuSAEAAADetgEAAwAAAAAAmXfAF5583ghdNek+onzeCD1DSVEuTllTRTpJ</t>
  </si>
  <si>
    <t>Qk0uSVFfT1BFQl9TRVJWSUNFX0NPU1RfRE9NLjEwMDAuMDYvMDMvMjAyNi4uLlVTRC5IAQAAAN62AQACAAAAATIAmXfAF5583gi5XOk+onzeCEFDSVEuTllTRTpJQk0uSVFfUEVOU0lPTl9BQ0NVTV9PVEhFUl9DSV9ET00uOTk4LjA2LzAzLzIwMjYuLi5VU0QuSAEAAADetgEAAwAAAAAAmXfAF5583ghdNek+onzeCD9DSVEuTllTRTpJQk0uSVFfUEVOU0lPTl9TRVJWSUNFX0NPU1RfRE9NLjk5OC4wNi8wMy8yMDI2Li4uVVNELkgBAAAA3rYBAAMAAAAAAJLkDBiefN4IuVzpPqJ83gg2Q0lRLk5ZU0U6SUJNLklRX09QRUJfT1RIRVJfQURKLjEwMDAuMDYvMDMvMjAyNi4uLlVTRC5IAQAAAN62AQADAAAAAACS5AwYnnzeCLlc6T6ifN4IOENJUS5OWVNFOklCTS5JUV9PUEVCX0lOVEFOX0FTU0VUUy45OTguMDYvMDMvMjAyNi4uLlVTRC5IAQAAAN62AQADAAAAAACS5AwYnnzeCLlc6T6ifN4IOUNJUS5OWVNFOklCTS5JUV9PUEVCX1BSRVBBSURfQ09TVC4xMDAwLjA2LzAzLzIwMjYuLi5VU0QuSAEAAADetgEAAwAAAAAAkuQMGJ583gi5XOk+onzeCDtDSVEuTllTRTpJQk0uSVFfT1BFQl9FU1RfQkVORUZJVF8yWVIuOTk4LjA2LzAzLzIwMjYuLi5VU0QuSAEAAADetgEAAgAAAAMyNjAAkuQMGJ583ghTDuk+onzeCDlDSVEuTllTRTpJQk0uSVFfT1BFQl9DSV9UUkFOU0lUSU9OLjk5OC4wNi8wMy8yMDI2Li4uVVNE</t>
  </si>
  <si>
    <t>LkgBAAAA3rYBAAMAAAAAAJLkDBiefN4IXTXpPqJ83ghEQ0lRLk5ZU0U6SUJNLklRX09QRUJfU1VQUExFX1BMQU5TX1RPVEFMX0NPU1QuMTAwMC4wNi8wMy8yMDI2Li4uVVNELkgBAAAA3rYBAAMAAAAAAAnQDBiefN4IXTXpPqJ83gg8Q0lRLk5ZU0U6SUJNLklRX1BFTlNJT05fSU5UQU5fQVNTRVRTLjEwMDAuMDYvMDMvMjAyNi4uLlVTRC5IAQAAAN62AQADAAAAAACZfpQYnnzeCF016T6ifN4IOENJUS5OWVNFOklCTS5JUV9QRU5TSU9OX0FDVF9ORVhULjEwMDAuMDYvMDMvMjAyNi4uLlVTRC5IAQAAAN62AQADAAAAAACZfpQYnnzeCF016T6ifN4IQENJUS5OWVNFOklCTS5JUV9QRU5TSU9OX0NJX1BSSU9SX1NFUlZJQ0UuMTAwMC4wNi8wMy8yMDI2Li4uVVNELkgBAAAA3rYBAAIAAAADNzg5AJl+lBiefN4IUw7pPqJ83gg8Q0lRLk5ZU0U6SUJNLklRX1BFTlNJT05fQlJFQUtET1dOX0VRLjEwMDAuMDYvMDMvMjAyNi4uLlVTRC5IAQAAAN62AQACAAAABDExMzQAmX6UGJ583ghTDuk+onzeCD1DSVEuTllTRTpJQk0uSVFfUEVOU0lPTl9BU1NFVFNfRlhfQURKLjEwMDAuMDYvMDMvMjAyNi4uLlVTRC5IAQAAAN62AQACAAAABDI2NTQAmX6UGJ583ghTDuk+onzeCEdDSVEuTllTRTpJQk0uSVFfUEVOU0lPTl9PQkxJR0FUSU9OX0lOVEVSRVNUX0NPU1QuOTk4LjA2LzAzLzIwMjYuLi5VU0QuSAEAAADetgEAAgAA</t>
  </si>
  <si>
    <t>AAQyMjYwAJl+lBiefN4IUw7pPqJ83ghBQ0lRLk5ZU0U6SUJNLklRX0RFUklWQVRJVkVfQVNTRVRTX0NVUlJFTlQuMTAwMC4wNi8wMy8yMDI2Li4uVVNELkgBAAAA3rYBAAIAAAADMjMyAQgAAAAFAAAAATEBAAAACy0xOTA0ODYwNzQwAwAAAAMxNjACAAAABDExMDkEAAAAATAHAAAACDMvNi8yMDI2CAAAAAoxMi8zMS8yMDI1CQAAAAEwmX6UGJ583ghTDuk+onzeCEJDSVEuTllTRTpJQk0uSVFfT1BFQl9JTlRFUkVTVF9DT1NUX0ZPUkVJR04uMTAwMC4wNi8wMy8yMDI2Li4uVVNELkgBAAAA3rYBAAIAAAACNDIAmzzAF5583ghTDuk+onzeCEdDSVEuTllTRTpJQk0uSVFfUEVOU0lPTl9ORVRfQVNTRVRfUkVDT0dfRk9SRUlHTi4xMDAwLjA2LzAzLzIwMjYuLi5VU0QuSAEAAADetgEAAgAAAAUtMzEzOQDzJcAXnnzeCFMO6T6ifN4IR0NJUS5OWVNFOklCTS5JUV9QRU5TSU9OX0NJX1BSSU9SX1NFUlZJQ0VfRk9SRUlHTi45OTguMDYvMDMvMjAyNi4uLlVTRC5IAQAAAN62AQACAAAAAzMwOQA5678XnnzeCFMO6T6ifN4ITENJUS5OWVNFOklCTS5JUV9QRU5TSU9OX09CTElHQVRJT05fT1RIRVJfQ09TVF9GT1JFSUdOLjk5OC4wNi8wMy8yMDI2Li4uVVNELkgBAAAA3rYBAAIAAAADNDUzAPMlwBeefN4IUw7pPqJ83gguQ0lRLk5ZU0U6SUJNLklRX0FVTV9CT1AuOTk4LjA2LzAzLzIwMjYuLi5VU0QuSAEAAADetgEA</t>
  </si>
  <si>
    <t>AwAAAAAAOeu/F5583gg/5+g+onzeCEtDSVEuTllTRTpJQk0uSVFfT1BFQl9TVVBQTEVfUExBTlNfVE9UQUxfQ09TVF9GT1JFSUdOLjk5OC4wNi8wMy8yMDI2Li4uVVNELkgBAAAA3rYBAAMAAAAAADnrvxeefN4IUw7pPqJ83ghFQ0lRLk5ZU0U6SUJNLklRX1BFTlNJT05fQVNTRVRTX0NVUlRBSUxfRk9SRUlHTi45OTguMDYvMDMvMjAyNi4uLlVTRC5IAQAAAN62AQADAAAAAACbPMAXnnzeCD/n6D6ifN4ITENJUS5OWVNFOklCTS5JUV9QRU5TSU9OX0FTU0VUU19BQ1RVQUxfUkVUVVJOX0ZPUkVJR04uMTAwMC4wNi8wMy8yMDI2Li4uVVNELkgBAAAA3rYBAAIAAAADNjQ1AJs8wBeefN4IP+foPqJ83ggzQ0lRLk5ZU0U6SUJNLklRX09QRUJfQ0xfRE9NLjEwMDAuMDYvMDMvMjAyNi4uLlVTRC5IAQAAAN62AQACAAAABC0yNTQAmXfAF5583gg/5+g+onzeCD1DSVEuTllTRTpJQk0uSVFfT1BFQl9DSV9UUkFOU0lUSU9OX0RPTS45OTguMDYvMDMvMjAyNi4uLlVTRC5IAQAAAN62AQADAAAAAACbPMAXnnzeCD/n6D6ifN4IPkNJUS5OWVNFOklCTS5JUV9PUEVCX0FTU0VUU19DVVJUQUlMX0RPTS45OTguMDYvMDMvMjAyNi4uLlVTRC5IAQAAAN62AQADAAAAAADzJcAXnnzeCD/n6D6ifN4IPENJUS5OWVNFOklCTS5JUV9PUEVCX1NFUlZJQ0VfQ09TVF9ET00uOTk4LjA2LzAzLzIwMjYuLi5VU0QuSAEAAADetgEAAgAA</t>
  </si>
  <si>
    <t>AAE0AJl3wBeefN4IKsDoPqJ83gg5Q0lRLk5ZU0U6SUJNLklRX1BFTlNJT05fT1RIRVJfRE9NLjEwMDAuMDYvMDMvMjAyNi4uLlVTRC5IAQAAAN62AQADAAAAAADzJcAXnnzeCD/n6D6ifN4IQ0NJUS5OWVNFOklCTS5JUV9QRU5TSU9OX0VTVF9CRU5FRklUXzFZUl9ET00uMTAwMC4wNi8wMy8yMDI2Li4uVVNELkgBAAAA3rYBAAIAAAAEMTI5OQCbPMAXnnzeCD/n6D6ifN4IOENJUS5OWVNFOklCTS5JUV9PUEVCX1BSRVBBSURfQ09TVC45OTguMDYvMDMvMjAyNi4uLlVTRC5IAQAAAN62AQADAAAAAACS5AwYnnzeCD/n6D6ifN4IO0NJUS5OWVNFOklCTS5JUV9PUEVCX1RSQU5TSVRJT05fTkVYVC45OTguMDYvMDMvMjAyNi4uLlVTRC5IAQAAAN62AQADAAAAAACS5AwYnnzeCD/n6D6ifN4IM0NJUS5OWVNFOklCTS5JUV9PUEVCX0NJX0FDVC4xMDAwLjA2LzAzLzIwMjYuLi5VU0QuSAEAAADetgEAAgAAAAMzNzQAkuQMGJ583gg/5+g+onzeCE5DSVEuTllTRTpJQk0uSVFfT1BFQl9PQkxJR0FUSU9OX0VNUExPWUVFX0NPTlRSSUJVVElPTlMuMTAwMC4wNi8wMy8yMDI2Li4uVVNELkgBAAAA3rYBAAIAAAACMzMACdAMGJ583gg/5+g+onzeCENDSVEuTllTRTpJQk0uSVFfT1BFQl9TVVBQTEVfUExBTlNfVE9UQUxfQ09TVC45OTguMDYvMDMvMjAyNi4uLlVTRC5IAQAAAN62AQADAAAAAAAJ0AwYnnzeCCrA6D6ifN4I</t>
  </si>
  <si>
    <t>PkNJUS5OWVNFOklCTS5JUV9QRU5TSU9OX0VTVF9CRU5FRklUXzRZUi45OTguMDYvMDMvMjAyNi4uLlVTRC5IAQAAAN62AQACAAAABDQyMjUAmX6UGJ583ggqwOg+onzeCDdDSVEuTllTRTpJQk0uSVFfUEVOU0lPTl9BQ1RfTkVYVC45OTguMDYvMDMvMjAyNi4uLlVTRC5IAQAAAN62AQADAAAAAACZfpQYnnzeCCrA6D6ifN4IO0NJUS5OWVNFOklCTS5JUV9QRU5TSU9OX0JSRUFLRE9XTl9FUS45OTguMDYvMDMvMjAyNi4uLlVTRC5IAQAAAN62AQACAAAABDEwNDcAmX6UGJ583ggqwOg+onzeCEVDSVEuTllTRTpJQk0uSVFfUEVOU0lPTl9PQkxJR0FUSU9OX09USEVSX0NPU1QuMTAwMC4wNi8wMy8yMDI2Li4uVVNELkgBAAAA3rYBAAIAAAADNjcyAJl+lBiefN4IKsDoPqJ83ghKQ0lRLk5ZU0U6SUJNLklRX09QRUJfQVNTRVRTX09USEVSX1BMQU5fQURKX0ZPUkVJR04uMTAwMC4wNi8wMy8yMDI2Li4uVVNELkgBAAAA3rYBAAMAAAAAAJs8wBeefN4IKsDoPqJ83ghDQ0lRLk5ZU0U6SUJNLklRX09QRUJfT0JMSUdBVElPTl9QQUlEX0ZPUkVJR04uOTk4LjA2LzAzLzIwMjYuLi5VU0QuSAEAAADetgEAAgAAAAMtMzgA8yXAF5583ggqwOg+onzeCEFDSVEuTllTRTpJQk0uSVFfT1BFQl9JTlRFUkVTVF9DT1NUX0ZPUkVJR04uOTk4LjA2LzAzLzIwMjYuLi5VU0QuSAEAAADetgEAAgAAAAIzOQCbPMAXnnzeCCrA6D6i</t>
  </si>
  <si>
    <t>fN4ITENJUS5OWVNFOklCTS5JUV9QRU5TSU9OX09CTElHQVRJT05fUFJPSkVDVEVEX0ZPUkVJR04uMTAwMC4wNi8wMy8yMDI2Li4uVVNELkgBAAAA3rYBAAIAAAAFMjk4NzIAmzzAF5583ggqwOg+onzeCEZDSVEuTllTRTpJQk0uSVFfUEVOU0lPTl9PQkxJR0FUSU9OX0FDUV9GT1JFSUdOLjEwMDAuMDYvMDMvMjAyNi4uLlVTRC5IAQAAAN62AQADAAAAAADzJcAXnnzeCB2Z6D6ifN4IUUNJUS5OWVNFOklCTS5JUV9PUEVCX0RFQ1JFQVNFX0VGRkVDVF9TRVJWSUNFX0lOVF9DT1NUX0RPTS4xMDAwLjA2LzAzLzIwMjYuLi5VU0QuSAEAAADetgEAAwAAAAAAmzzAF5583ggqwOg+onzeCD1DSVEuTllTRTpJQk0uSVFfT1BFQl9JTlRBTl9BU1NFVFNfRE9NLjEwMDAuMDYvMDMvMjAyNi4uLlVTRC5IAQAAAN62AQADAAAAAACbPMAXnnzeCB2Z6D6ifN4IPUNJUS5OWVNFOklCTS5JUV9PUEVCX0JSRUFLRE9XTl9GSV9ET00uMTAwMC4wNi8wMy8yMDI2Li4uVVNELkgBAAAA3rYBAAMAAAAAAJs8wBeefN4IHZnoPqJ83gg3Q0lRLk5ZU0U6SUJNLklRX09QRUJfQVNTRVRTX0RPTS4xMDAwLjA2LzAzLzIwMjYuLi5VU0QuSAEAAADetgEAAgAAAAE1AJl3wBeefN4IHZnoPqJ83ghJQ0lRLk5ZU0U6SUJNLklRX09QRUJfT0JMSUdBVElPTl9PVEhFUl9QTEFOX0FESl9ET00uOTk4LjA2LzAzLzIwMjYuLi5VU0QuSAEAAADetgEA</t>
  </si>
  <si>
    <t>AwAAAAAAmXfAF5583ggdmeg+onzeCEhDSVEuTllTRTpJQk0uSVFfT1BFQl9PQkxJR0FUSU9OX0lOVEVSRVNUX0NPU1RfRE9NLjk5OC4wNi8wMy8yMDI2Li4uVVNELkgBAAAA3rYBAAIAAAADMTE3AJl3wBeefN4IHZnoPqJ83gg7Q0lRLk5ZU0U6SUJNLklRX09QRUJfRVhQX1JFVFVSTl9ET00uMTAwMC4wNi8wMy8yMDI2Li4uVVNELkgBAAAA3rYBAAMAAAAAAPMlwBeefN4IHZnoPqJ83gg9Q0lRLk5ZU0U6SUJNLklRX1BFTlNJT05fT1RIRVJfQURKX0RPTS4xMDAwLjA2LzAzLzIwMjYuLi5VU0QuSAEAAADetgEAAwAAAAAAmzzAF5583ggqwOg+onzeCEJDSVEuTllTRTpJQk0uSVFfUEVOU0lPTl9UUkFOU0lUSU9OX05FWFRfRE9NLjk5OC4wNi8wMy8yMDI2Li4uVVNELkgBAAAA3rYBAAMAAAAAABH5DBiefN4IHZnoPqJ83ghAQ0lRLk5ZU0U6SUJNLklRX1BFTlNJT05fQlJFQUtET1dOX0VRX0RPTS4xMDAwLjA2LzAzLzIwMjYuLi5VU0QuSAEAAADetgEAAgAAAAQxMDkwAJLkDBiefN4IHZnoPqJ83ggyQ0lRLk5ZU0U6SUJNLklRX09QRUJfT1RIRVIuMTAwMC4wNi8wMy8yMDI2Li4uVVNELkgBAAAA3rYBAAMAAAAAAJLkDBiefN4IHZnoPqJ83ghAQ0lRLk5ZU0U6SUJNLklRX09QRUJfSU5UQU5fQVNTRVRTX0ZPUkVJR04uOTk4LjA2LzAzLzIwMjYuLi5VU0QuSAEAAADetgEAAwAAAAAA8yXAF5583ggdmeg+onze</t>
  </si>
  <si>
    <t>CElDSVEuTllTRTpJQk0uSVFfT1BFQl9BU1NFVFNfT1RIRVJfUExBTl9BREpfRk9SRUlHTi45OTguMDYvMDMvMjAyNi4uLlVTRC5IAQAAAN62AQACAAAAAi02ADnrvxeefN4IHZnoPqJ83ghMQ0lRLk5ZU0U6SUJNLklRX09QRUJfT0JMSUdBVElPTl9TRVJWSUNFX0NPU1RfRk9SRUlHTi4xMDAwLjA2LzAzLzIwMjYuLi5VU0QuSAEAAADetgEAAgAAAAEyADnrvxeefN4IEXLoPqJ83ghIQ0lRLk5ZU0U6SUJNLklRX1BFTlNJT05fQ0lfTkVUX0FNVF9SRUNPR19GT1JFSUdOLjEwMDAuMDYvMDMvMjAyNi4uLlVTRC5IAQAAAN62AQACAAAABTEyMDk2AJs8wBeefN4IHZnoPqJ83gg/Q0lRLk5ZU0U6SUJNLklRX09QRUJfQVNTRVRTX0JFR19GT1JFSUdOLjEwMDAuMDYvMDMvMjAyNi4uLlVTRC5IAQAAAN62AQACAAAAAjE0ADnrvxeefN4IEXLoPqJ83gg+Q0lRLk5ZU0U6SUJNLklRX1BFTlNJT05fTFRfTElBQl9GT1JFSUdOLjk5OC4wNi8wMy8yMDI2Li4uVVNELkgBAAAA3rYBAAIAAAAFLTY5NzcA8yXAF5583ggRcug+onzeCERDSVEuTllTRTpJQk0uSVFfUEVOU0lPTl9JTlRBTl9BU1NFVFNfRk9SRUlHTi4xMDAwLjA2LzAzLzIwMjYuLi5VU0QuSAEAAADetgEAAwAAAAAAOeu/F5583ggRcug+onzeCEtDSVEuTllTRTpJQk0uSVFfUEVOU0lPTl9PQkxJR0FUSU9OX1BST0pFQ1RFRF9GT1JFSUdOLjk5OC4wNi8wMy8y</t>
  </si>
  <si>
    <t>MDI2Li4uVVNELkgBAAAA3rYBAAIAAAAFMzM0NzkAmXfAF5583ggRcug+onzeCEVDSVEuTllTRTpJQk0uSVFfUEVOU0lPTl9PQkxJR0FUSU9OX0FDUV9GT1JFSUdOLjk5OC4wNi8wMy8yMDI2Li4uVVNELkgBAAAA3rYBAAMAAAAAADnrvxeefN4IEXLoPqJ83ghPQ0lRLk5ZU0U6SUJNLklRX1BFTlNJT05fT0JMSUdBVElPTl9TRVJWSUNFX0NPU1RfRk9SRUlHTi4xMDAwLjA2LzAzLzIwMjYuLi5VU0QuSAEAAADetgEAAgAAAAMxNzQAmXfAF5583ggRcug+onzeCFBDSVEuTllTRTpJQk0uSVFfT1BFQl9ERUNSRUFTRV9FRkZFQ1RfU0VSVklDRV9JTlRfQ09TVF9ET00uOTk4LjA2LzAzLzIwMjYuLi5VU0QuSAEAAADetgEAAwAAAAAAmzzAF5583ggdmeg+onzeCEBDSVEuTllTRTpJQk0uSVFfT1BFQl9ORVRfQVNTRVRfUkVDT0dfRE9NLjEwMDAuMDYvMDMvMjAyNi4uLlVTRC5IAQAAAN62AQACAAAABS0yMjE5APMlwBeefN4IEXLoPqJ83gg8Q0lRLk5ZU0U6SUJNLklRX09QRUJfSU5UQU5fQVNTRVRTX0RPTS45OTguMDYvMDMvMjAyNi4uLlVTRC5IAQAAAN62AQADAAAAAACbPMAXnnzeCBFy6D6ifN4IPENJUS5OWVNFOklCTS5JUV9PUEVCX0JSRUFLRE9XTl9GSV9ET00uOTk4LjA2LzAzLzIwMjYuLi5VU0QuSAEAAADetgEAAgAAAAIxMACbPMAXnnzeCBFy6D6ifN4IPkNJUS5OWVNFOklCTS5JUV9PUEVCX0FTU0VU</t>
  </si>
  <si>
    <t>U19GWF9BREpfRE9NLjEwMDAuMDYvMDMvMjAyNi4uLlVTRC5IAQAAAN62AQADAAAAAADzJcAXnnzeCBFy6D6ifN4ITENJUS5OWVNFOklCTS5JUV9QRU5TSU9OX0VTVF9DT05UUklCVVRJT05TX05FWFRZUl9ET00uMTAwMC4wNi8wMy8yMDI2Li4uVVNELkgBAAAA3rYBAAMAAAAAAJl3wBeefN4IEXLoPqJ83ghBQ0lRLk5ZU0U6SUJNLklRX1BFTlNJT05fQ0lfVFJBTlNJVElPTl9ET00uMTAwMC4wNi8wMy8yMDI2Li4uVVNELkgBAAAA3rYBAAMAAAAAABH5DBiefN4Is0roPqJ83ghRQ0lRLk5ZU0U6SUJNLklRX1BFTlNJT05fQVNTRVRTX0VNUExPWUVSX0NPTlRSSUJVVElPTlNfRE9NLjEwMDAuMDYvMDMvMjAyNi4uLlVTRC5IAQAAAN62AQADAAAAAACS5AwYnnzeCBFy6D6ifN4IRUNJUS5OWVNFOklCTS5JUV9QRU5TSU9OX09CTElHQVRJT05fRlhfQURKX0RPTS4xMDAwLjA2LzAzLzIwMjYuLi5VU0QuSAEAAADetgEAAwAAAAAAkuQMGJ583gizSug+onzeCEtDSVEuTllTRTpJQk0uSVFfUEVOU0lPTl9PQkxJR0FUSU9OX0lOVEVSRVNUX0NPU1RfRE9NLjk5OC4wNi8wMy8yMDI2Li4uVVNELkgBAAAA3rYBAAIAAAAEMTA5MACS5AwYnnzeCLNK6D6ifN4IRENJUS5OWVNFOklCTS5JUV9PUEVCX09CTElHQVRJT05fSU5URVJFU1RfQ09TVC45OTguMDYvMDMvMjAyNi4uLlVTRC5IAQAAAN62AQACAAAAAzE1NgAJ0AwY</t>
  </si>
  <si>
    <t>nnzeCLNK6D6ifN4IP0NJUS5OWVNFOklCTS5JUV9QRU5TSU9OX0VTVF9CRU5FRklUXzFZUi4xMDAwLjA2LzAzLzIwMjYuLi5VU0QuSAEAAADetgEAAgAAAAQzNzEzAJl+lBiefN4Is0roPqJ83gg/Q0lRLk5ZU0U6SUJNLklRX1BFTlNJT05fQlJFQUtET1dOX09USEVSLjEwMDAuMDYvMDMvMjAyNi4uLlVTRC5IAQAAAN62AQACAAAABTE4NTcyAJl+lBiefN4Is0roPqJ83gg2Q0lRLk5ZU0U6SUJNLklRX0FDQ1VNX0FNT1JUX0dXLjEwMDAuMDYvMDMvMjAyNi4uLlVTRC5IAQAAAN62AQADAAAAAACZfpQYnnzeCLNK6D6ifN4IQENJUS5OWVNFOklCTS5JUV9BQ0NVTV9BTU9SVF9JTlRBTl9BU1NFVFMuMTAwMC4wNi8wMy8yMDI2Li4uVVNELkgBAAAA3rYBAAIAAAAGLTEwNDAzAQgAAAAFAAAAATEBAAAACy0xOTA0ODYwNzQwAwAAAAMxNjACAAAABTI0MzMxBAAAAAEwBwAAAAgzLzYvMjAyNggAAAAKMTIvMzEvMjAyNQkAAAABMJl+lBiefN4Is0roPqJ83gg8Q0lRLk5ZU0U6SUJNLklRX0RFUklWQVRJVkVfQVNTRVRTX0xULjEwMDAuMDYvMDMvMjAyNi4uLlVTRC5IAQAAAN62AQACAAAAAzM2MQEIAAAABQAAAAExAQAAAAstMTkwNDg2MDc0MAMAAAADMTYwAgAAAAQxMTEwBAAAAAEwBwAAAAgzLzYvMjAyNggAAAAKMTIvMzEvMjAyNQkAAAABMJl+lBiefN4Is0roPqJ83gg0Q0lRLk5ZU0U6SUJNLklRX09SREVSX0JB</t>
  </si>
  <si>
    <t>Q0tMT0cuOTk4LjA2LzAzLzIwMjYuLi5VU0QuSAEAAADetgEAAwAAAAAAmX6UGJ583gizSug+onzeCDxDSVEuTllTRTpJQk0uSVFfUkVTVFJJQ1RFRF9DQVNIX1RPVEFMLjk5OC4wNi8wMy8yMDI2Li4uVVNELkgBAAAA3rYBAAIAAAACMjEBCAAAAAUAAAABMQEAAAALLTE5MDQ4NjA3NDQDAAAAAzE2MAIAAAAFMjQxOTIEAAAAATAHAAAACDMvNi8yMDI2CAAAAAoxMi8zMS8yMDIzCQAAAAEwmX6UGJ583giND+g+onzeCD5DSVEuTllTRTpJQk0uSVFfUEVOU0lPTl9DSV9BQ1RfRk9SRUlHTi4xMDAwLjA2LzAzLzIwMjYuLi5VU0QuSAEAAADetgEAAgAAAAUxMTMwNwCZd8AXnnzeCI0P6D6ifN4ISENJUS5OWVNFOklCTS5JUV9QRU5TSU9OX09CTElHQVRJT05fUFJPSkVDVEVEX0RPTS4xMDAwLjA2LzAzLzIwMjYuLi5VU0QuSAEAAADetgEAAgAAAAUxNDQ2MACS5AwYnnzeCI0P6D6ifN4IRENJUS5OWVNFOklCTS5JUV9QRU5TSU9OX09CTElHQVRJT05fRlhfQURKX0RPTS45OTguMDYvMDMvMjAyNi4uLlVTRC5IAQAAAN62AQADAAAAAACS5AwYnnzeCI0P6D6ifN4IPENJUS5OWVNFOklCTS5JUV9PUEVCX0VTVF9CRU5FRklUXzVZUi4xMDAwLjA2LzAzLzIwMjYuLi5VU0QuSAEAAADetgEAAgAAAAMyOTEAkuQMGJ583giND+g+onzeCDtDSVEuTllTRTpJQk0uSVFfT1BFQl9CUkVBS0RPV05fT1RIRVIuOTk4LjA2LzAz</t>
  </si>
  <si>
    <t>LzIwMjYuLi5VU0QuSAEAAADetgEAAwAAAAAAkuQMGJ583giND+g+onzeCDlDSVEuTllTRTpJQk0uSVFfT1BFQl9CUkVBS0RPV05fRVEuMTAwMC4wNi8wMy8yMDI2Li4uVVNELkgBAAAA3rYBAAMAAAAAAJLkDBiefN4Is0roPqJ83gg2Q0lRLk5ZU0U6SUJNLklRX1BFTlNJT05fTFRfTElBQi45OTguMDYvMDMvMjAyNi4uLlVTRC5IAQAAAN62AQACAAAABS04MjM5AJl+lBiefN4IjQ/oPqJ83gg7Q0lRLk5ZU0U6SUJNLklRX1BFTlNJT05fQUNDUlVFRF9MSUFCLjk5OC4wNi8wMy8yMDI2Li4uVVNELkgBAAAA3rYBAAMAAAAAAJl+lBiefN4IjQ/oPqJ83gg2Q0lRLk5ZU0U6SUJNLklRX09QRUJfT1RIRVJfRE9NLjEwMDAuMDYvMDMvMjAyNi4uLlVTRC5IAQAAAN62AQADAAAAAACbPMAXnnzeCI0P6D6ifN4IR0NJUS5OWVNFOklCTS5JUV9PUEVCX1NVUFBMRV9QTEFOU19UT1RBTF9DT1NUX0RPTS45OTguMDYvMDMvMjAyNi4uLlVTRC5IAQAAAN62AQADAAAAAACbPMAXnnzeCI0P6D6ifN4IR0NJUS5OWVNFOklCTS5JUV9QRU5TSU9OX09CTElHQVRJT05fUFJPSkVDVEVEX0RPTS45OTguMDYvMDMvMjAyNi4uLlVTRC5IAQAAAN62AQACAAAABTIxMjM1AJLkDBiefN4IjQ/oPqJ83gg3Q0lRLk5ZU0U6SUJNLklRX09QRUJfQ0lfQUNUX0RPTS4xMDAwLjA2LzAzLzIwMjYuLi5VU0QuSAEAAADetgEAAgAAAAMyNDkAmzzA</t>
  </si>
  <si>
    <t>F5583giND+g+onzeCEdDSVEuTllTRTpJQk0uSVFfUEVOU0lPTl9CUkVBS0RPV05fT1RIRVJfRk9SRUlHTi4xMDAwLjA2LzAzLzIwMjYuLi5VU0QuSAEAAADetgEAAgAAAAUxMjcxMAA5678XnnzeCI0P6D6ifN4IP0NJUS5OWVNFOklCTS5JUV9QRU5TSU9OX0JSRUFLRE9XTl9FUV9ET00uOTk4LjA2LzAzLzIwMjYuLi5VU0QuSAEAAADetgEAAgAAAAM3OTkAkuQMGJ583giND+g+onzeCEhDSVEuTllTRTpJQk0uSVFfUEVOU0lPTl9BU1NFVFNfQUNUVUFMX1JFVFVSTl9ET00uMTAwMC4wNi8wMy8yMDI2Li4uVVNELkgBAAAA3rYBAAIAAAAEMTUzNgCS5AwYnnzeCI0P6D6ifN4IQ0NJUS5OWVNFOklCTS5JUV9QRU5TSU9OX09CTElHQVRJT05fUEFJRF9ET00uMTAwMC4wNi8wMy8yMDI2Li4uVVNELkgBAAAA3rYBAAIAAAAELTg2OQCS5AwYnnzeCI0P6D6ifN4IP0NJUS5OWVNFOklCTS5JUV9PUEVCX0lOQ1JFQVNFX0VGRkVDVF9QQk8uOTk4LjA2LzAzLzIwMjYuLi5VU0QuSAEAAADetgEAAwAAAAAAkuQMGJ583giND+g+onzeCC5DSVEuTllTRTpJQk0uSVFfT1BFQl9DTC45OTguMDYvMDMvMjAyNi4uLlVTRC5IAQAAAN62AQACAAAABC0yMTkAkuQMGJ583gi91Oc+onzeCDZDSVEuTllTRTpJQk0uSVFfUE9TVF9SRVRJUkVfRVhQLjk5OC4wNi8wMy8yMDI2Li4uVVNELkgBAAAA3rYBAAIAAAADMTI4AAnQDBiefN4I</t>
  </si>
  <si>
    <t>vdTnPqJ83gg8Q0lRLk5ZU0U6SUJNLklRX1BFTlNJT05fVU5SRUNPR19QUklPUi45OTguMDYvMDMvMjAyNi4uLlVTRC5IAQAAAN62AQADAAAAAACZfpQYnnzeCL3U5z6ifN4IPkNJUS5OWVNFOklCTS5JUV9QRU5TSU9OX0FDQ1VNX09USEVSX0NJLjEwMDAuMDYvMDMvMjAyNi4uLlVTRC5IAQAAAN62AQADAAAAAACZfpQYnnzeCL3U5z6ifN4IPkNJUS5OWVNFOklCTS5JUV9QRU5TSU9OX0VTVF9CRU5FRklUXzNZUi45OTguMDYvMDMvMjAyNi4uLlVTRC5IAQAAAN62AQACAAAABDQyODMAmX6UGJ583giND+g+onzeCEBDSVEuTllTRTpJQk0uSVFfUEVOU0lPTl9BTVRfUkVDT0dfUEVSSU9ELjEwMDAuMDYvMDMvMjAyNi4uLlVTRC5IAQAAAN62AQADAAAAAACZfpQYnnzeCL3U5z6ifN4ISENJUS5OWVNFOklCTS5JUV9QRU5TSU9OX09CTElHQVRJT05fT1RIRVJfUExBTl9BREouOTk4LjA2LzAzLzIwMjYuLi5VU0QuSAEAAADetgEAAgAAAAQtNTA2AJl+lBiefN4IvdTnPqJ83gg3Q0lRLk5ZU0U6SUJNLklRX0lOVEVSQ09NUEFOWV9DQS4xMDAwLjA2LzAzLzIwMjYuLi5VU0QuSAEAAADetgEAAwAAAAAAmX6UGJ583gi91Oc+onzeCC1DSVEuTllTRTpJQk0uSVFfR1dfTkVULjk5OC4wNi8wMy8yMDI2Li4uVVNELkgBAAAA3rYBAAIAAAAFNjAxNzgBCAAAAAUAAAABMQEAAAALLTE5MDQ4NjA3NDQDAAAAAzE2MAIAAAAF</t>
  </si>
  <si>
    <t>NDg5NjAEAAAAATAHAAAACDMvNi8yMDI2CAAAAAoxMi8zMS8yMDIzCQAAAAEwmX6UGJ583gi91Oc+onzeCDFDSVEuTllTRTpJQk0uSVFfQlVJTERJTkdTLjEwMDAuMDYvMDMvMjAyNi4uLlVTRC5IAQAAAN62AQACAAAABDQ4MDcBCAAAAAUAAAABMQEAAAALLTE5MDQ4NjA3NDADAAAAAzE2MAIAAAAEMzAyMwQAAAABMAcAAAAIMy82LzIwMjYIAAAACjEyLzMxLzIwMjUJAAAAATCZfpQYnnzeCL3U5z6ifN4IN0NJUS5OWVNFOklCTS5JUV9ORVRfV09SS0lOR19DQVAuMTAwMC4wNi8wMy8yMDI2Li4uVVNELkgBAAAA3rYBAAIAAAAFLTg5MDcBCAAAAAUAAAABMQEAAAALLTE5MDQ4NjA3NDADAAAAAzE2MAIAAAAEMTMxMQQAAAABMAcAAAAIMy82LzIwMjYIAAAACjEyLzMxLzIwMjUJAAAAATCZfpQYnnzeCL3U5z6ifN4IOUNJUS5OWVNFOklCTS5JUV9CVl9TSEFSRV9SRVBPUlRFRC4xMDAwLjA2LzAzLzIwMjYuLi5VU0QuSAEAAADetgEAAwAAAAAAcleUGJ583gi91Oc+onzeCDNDSVEuTllTRTpJQk0uSVFfVE9UQUxfQVNTRVRTLjk5OC4wNi8wMy8yMDI2Li4uVVNELkgBAAAA3rYBAAIAAAAGMTM1MjQxAQgAAAAFAAAAATEBAAAACy0xOTA0ODYwNzQ0AwAAAAMxNjACAAAABDEwMDcEAAAAATAHAAAACDMvNi8yMDI2CAAAAAoxMi8zMS8yMDIzCQAAAAEwcleUGJ583gi91Oc+onzeCE1DSVEuTllTRTpJQk0uSVFfT1BF</t>
  </si>
  <si>
    <t>Ql9BU1NFVFNfUEFSVElDSVBfQ09OVFJJQlVUSU9OU19ET00uOTk4LjA2LzAzLzIwMjYuLi5VU0QuSAEAAADetgEAAgAAAAIzOACZd8AXnnzeCIqt5z6ifN4IQ0NJUS5OWVNFOklCTS5JUV9QRU5TSU9OX05FVF9BU1NFVF9SRUNPR19ET00uMTAwMC4wNi8wMy8yMDI2Li4uVVNELkgBAAAA3rYBAAIAAAAEMzYxMwCbPMAXnnzeCIqt5z6ifN4IOUNJUS5OWVNFOklCTS5JUV9QRU5TSU9OX0FTU0VUU19ET00uOTk4LjA2LzAzLzIwMjYuLi5VU0QuSAEAAADetgEAAgAAAAUyNDQzNwCS5AwYnnzeCIqt5z6ifN4IQENJUS5OWVNFOklCTS5JUV9QRU5TSU9OX0FTU0VUU19GWF9BREpfRE9NLjk5OC4wNi8wMy8yMDI2Li4uVVNELkgBAAAA3rYBAAMAAAAAAJLkDBiefN4Iiq3nPqJ83gg5Q0lRLk5ZU0U6SUJNLklRX09QRUJfQUNUX05FWFRfRE9NLjEwMDAuMDYvMDMvMjAyNi4uLlVTRC5IAQAAAN62AQADAAAAAACbPMAXnnzeCL3U5z6ifN4IP0NJUS5OWVNFOklCTS5JUV9PUEVCX0JSRUFLRE9XTl9PVEhFUl9ET00uOTk4LjA2LzAzLzIwMjYuLi5VU0QuSAEAAADetgEAAwAAAAAAmXfAF5583giKrec+onzeCDtDSVEuTllTRTpJQk0uSVFfT1BFQl9UT1RBTF9DT1NUX0RPTS4xMDAwLjA2LzAzLzIwMjYuLi5VU0QuSAEAAADetgEAAgAAAAI4NgCZd8AXnnzeCL3U5z6ifN4IR0NJUS5OWVNFOklCTS5JUV9QRU5TSU9OX0FT</t>
  </si>
  <si>
    <t>U0VUU19BQ1RVQUxfUkVUVVJOX0RPTS45OTguMDYvMDMvMjAyNi4uLlVTRC5IAQAAAN62AQACAAAABDEwNTUAkuQMGJ583giKrec+onzeCE1DSVEuTllTRTpJQk0uSVFfUEVOU0lPTl9PQkxJR0FUSU9OX09USEVSX1BMQU5fQURKX0RPTS4xMDAwLjA2LzAzLzIwMjYuLi5VU0QuSAEAAADetgEAAgAAAAQtMzA2AJLkDBiefN4Iiq3nPqJ83ghCQ0lRLk5ZU0U6SUJNLklRX1BFTlNJT05fT0JMSUdBVElPTl9QQUlEX0RPTS45OTguMDYvMDMvMjAyNi4uLlVTRC5IAQAAAN62AQACAAAABS0xNTQ2AJLkDBiefN4Iiq3nPqJ83ghKQ0lRLk5ZU0U6SUJNLklRX1BFTlNJT05fT0JMSUdBVElPTl9TRVJWSUNFX0NPU1RfRE9NLjk5OC4wNi8wMy8yMDI2Li4uVVNELkgBAAAA3rYBAAMAAAAAAJLkDBiefN4Iiq3nPqJ83ghJQ0lRLk5ZU0U6SUJNLklRX1BFTlNJT05fT0JMSUdBVElPTl9UT1RBTF9DT1NUX0RPTS4xMDAwLjA2LzAzLzIwMjYuLi5VU0QuSAEAAADetgEAAgAAAAMzMDcAkuQMGJ583giKrec+onzeCD1DSVEuTllTRTpJQk0uSVFfT1BFQl9DSV9ORVRfQU1UX1JFQ09HLjEwMDAuMDYvMDMvMjAyNi4uLlVTRC5IAQAAAN62AQACAAAAAjgxAJLkDBiefN4Iv5nnPqJ83gg9Q0lRLk5ZU0U6SUJNLklRX09QRUJfQ0lfUFJJT1JfU0VSVklDRS4xMDAwLjA2LzAzLzIwMjYuLi5VU0QuSAEAAADetgEAAgAAAAQtMjkzAJLk</t>
  </si>
  <si>
    <t>DBiefN4Iiq3nPqJ83gg3Q0lRLk5ZU0U6SUJNLklRX09QRUJfT1RIRVJfQ09TVC4xMDAwLjA2LzAzLzIwMjYuLi5VU0QuSAEAAADetgEAAgAAAAMtMjgAs6WUGJ583gi/mec+onzeCEVDSVEuTllTRTpJQk0uSVFfUEVOU0lPTl9BQ0NVTVVMQVRFRF9PQkxJR0FUSU9OLjk5OC4wNi8wMy8yMDI2Li4uVVNELkgBAAAA3rYBAAIAAAAFNTQzNjMAmX6UGJ583gi/mec+onzeCEJDSVEuTllTRTpJQk0uSVFfUEVOU0lPTl9ORVRfQVNTRVRfUkVDT0dfRE9NLjk5OC4wNi8wMy8yMDI2Li4uVVNELkgBAAAA3rYBAAIAAAAEMzIwMgCbPMAXnnzeCIqt5z6ifN4IQkNJUS5OWVNFOklCTS5JUV9PUEVCX0FTU0VUU19PVEhFUl9QTEFOX0FESi4xMDAwLjA2LzAzLzIwMjYuLi5VU0QuSAEAAADetgEAAwAAAAAACdAMGJ583ghkcuc+onzeCDpDSVEuTllTRTpJQk0uSVFfT1BFQl9BU1NFVFNfRlhfQURKLjEwMDAuMDYvMDMvMjAyNi4uLlVTRC5IAQAAAN62AQACAAAAATIACdAMGJ583giKrec+onzeCEZDSVEuTllTRTpJQk0uSVFfT1BFQl9PQkxJR0FUSU9OX09USEVSX1BMQU5fQURKLjEwMDAuMDYvMDMvMjAyNi4uLlVTRC5IAQAAAN62AQADAAAAAAAJ0AwYnnzeCGRy5z6ifN4IRkNJUS5OWVNFOklCTS5JUV9QRU5TSU9OX1VORlVOREVEX0FERExfTUlOX0xJQUIuMTAwMC4wNi8wMy8yMDI2Li4uVVNELkgBAAAA3rYBAAMAAAAA</t>
  </si>
  <si>
    <t>ALOllBiefN4IZHLnPqJ83gg/Q0lRLk5ZU0U6SUJNLklRX1BFTlNJT05fTkVUX0FTU0VUX1JFQ09HLjEwMDAuMDYvMDMvMjAyNi4uLlVTRC5IAQAAAN62AQACAAAAAzQ3NACzpZQYnnzeCL+Z5z6ifN4IP0NJUS5OWVNFOklCTS5JUV9QRU5TSU9OX0VTVF9CRU5FRklUXzVZUi4xMDAwLjA2LzAzLzIwMjYuLi5VU0QuSAEAAADetgEAAgAAAAQzNTMyAJl+lBiefN4Iv5nnPqJ83ghBQ0lRLk5ZU0U6SUJNLklRX1BFTlNJT05fQ0lfT1RIRVJfTUlTQ19BREouMTAwMC4wNi8wMy8yMDI2Li4uVVNELkgBAAAA3rYBAAMAAAAAAJl+lBiefN4IZHLnPqJ83gg6Q0lRLk5ZU0U6SUJNLklRX1BFTlNJT05fQVNTRVRTX0FDUS4xMDAwLjA2LzAzLzIwMjYuLi5VU0QuSAEAAADetgEAAwAAAAAAmX6UGJ583gi/mec+onzeCDlDSVEuTllTRTpJQk0uSVFfUEVOU0lPTl9UT1RBTF9FWFAuMTAwMC4wNi8wMy8yMDI2Li4uVVNELkgBAAAA3rYBAAIAAAADOTM4AJl+lBiefN4IZHLnPqJ83gg2Q0lRLk5ZU0U6SUJNLklRX0lOVEVSQ09NUEFOWV9DTC45OTguMDYvMDMvMjAyNi4uLlVTRC5IAQAAAN62AQADAAAAAACZfpQYnnzeCGRy5z6ifN4IQENJUS5OWVNFOklCTS5JUV9PUEVCX0VTVF9CRU5FRklUXzFZUl9ET00uMTAwMC4wNi8wMy8yMDI2Li4uVVNELkgBAAAA3rYBAAIAAAADMjY1AJl3wBeefN4IjTfnPqJ83ghCQ0lRLk5ZU0U6</t>
  </si>
  <si>
    <t>SUJNLklRX09QRUJfUFJJT1JfU0VSVklDRV9ORVhUX0RPTS45OTguMDYvMDMvMjAyNi4uLlVTRC5IAQAAAN62AQADAAAAAADzJcAXnnzeCGRy5z6ifN4IPUNJUS5OWVNFOklCTS5JUV9PUEVCX0JSRUFLRE9XTl9SRV9ET00uMTAwMC4wNi8wMy8yMDI2Li4uVVNELkgBAAAA3rYBAAMAAAAAAJs8wBeefN4IjTfnPqJ83ghJQ0lRLk5ZU0U6SUJNLklRX09QRUJfT0JMSUdBVElPTl9JTlRFUkVTVF9DT1NUX0RPTS4xMDAwLjA2LzAzLzIwMjYuLi5VU0QuSAEAAADetgEAAgAAAAMxMTQAmzzAF5583giNN+c+onzeCDVDSVEuTllTRTpJQk0uSVFfUEVOU0lPTl9DTF9ET00uOTk4LjA2LzAzLzIwMjYuLi5VU0QuSAEAAADetgEAAgAAAAQtMTE5AJl3wBeefN4IZHLnPqJ83ghNQ0lRLk5ZU0U6SUJNLklRX09QRUJfSU5DUkVBU0VfRUZGRUNUX1NFUlZJQ0VfSU5UX0NPU1QuMTAwMC4wNi8wMy8yMDI2Li4uVVNELkgBAAAA3rYBAAMAAAAAAJLkDBiefN4IZHLnPqJ83gg2Q0lRLk5ZU0U6SUJNLklRX09QRUJfTFRfQVNTRVRTLjEwMDAuMDYvMDMvMjAyNi4uLlVTRC5IAQAAAN62AQADAAAAAACS5AwYnnzeCGRy5z6ifN4IPENJUS5OWVNFOklCTS5JUV9PUEVCX0VTVF9CRU5FRklUXzRZUi4xMDAwLjA2LzAzLzIwMjYuLi5VU0QuSAEAAADetgEAAgAAAAMyOTgAkuQMGJ583giNN+c+onzeCDxDSVEuTllTRTpJQk0uSVFfT1BF</t>
  </si>
  <si>
    <t>Ql9DSV9ORVRfQU1UX1JFQ09HLjk5OC4wNi8wMy8yMDI2Li4uVVNELkgBAAAA3rYBAAIAAAAELTE1NACS5AwYnnzeCGRy5z6ifN4IOUNJUS5OWVNFOklCTS5JUV9PUEVCX0JSRUFLRE9XTl9SRS4xMDAwLjA2LzAzLzIwMjYuLi5VU0QuSAEAAADetgEAAwAAAAAAkuQMGJ583giNN+c+onzeCEFDSVEuTllTRTpJQk0uSVFfT1BFQl9BU1NFVFNfT1RIRVJfUExBTl9BREouOTk4LjA2LzAzLzIwMjYuLi5VU0QuSAEAAADetgEAAgAAAAItNAAJ0AwYnnzeCI035z6ifN4IMkNJUS5OWVNFOklCTS5JUV9QRU5TSU9OX0NMLjEwMDAuMDYvMDMvMjAyNi4uLlVTRC5IAQAAAN62AQACAAAABC01MjMAmX6UGJ583giNN+c+onzeCD1DSVEuTllTRTpJQk0uSVFfREVCVF9FUVVJVl9PUEVSX0xFQVNFLjEwMDAuMDYvMDMvMjAyNi4uLlVTRC5IAQAAAN62AQACAAAABTEwNDY0AQgAAAAFAAAAATEBAAAACy0xOTA0ODYwNzQwAwAAAAMxNjACAAAABTIxNjcxBAAAAAEwBwAAAAgzLzYvMjAyNggAAAAKMTIvMzEvMjAyNQkAAAABMJl+lBiefN4IjTfnPqJ83gg5Q0lRLk5ZU0U6SUJNLklRX0ZJTl9ESVZfU1RfSU5WRVNULjEwMDAuMDYvMDMvMjAyNi4uLlVTRC5IAQAAAN62AQADAAAAAACZfpQYnnzeCI035z6ifN4IL0NJUS5OWVNFOklCTS5JUV9XSVBfSU5WLjEwMDAuMDYvMDMvMjAyNi4uLlVTRC5IAQAAAN62AQACAAAAAzk5MAEI</t>
  </si>
  <si>
    <t>AAAABQAAAAExAQAAAAstMTkwNDg2MDc0MAMAAAADMTYwAgAAAAQzMjE5BAAAAAEwBwAAAAgzLzYvMjAyNggAAAAKMTIvMzEvMjAyNQkAAAABMJl+lBiefN4IlBDnPqJ83ghOQ0lRLk5ZU0U6SUJNLklRX09QRUJfQVNTRVRTX0VNUExPWUVSX0NPTlRSSUJVVElPTlNfRE9NLjEwMDAuMDYvMDMvMjAyNi4uLlVTRC5IAQAAAN62AQACAAAAAzIwNACbPMAXnnzeCJQQ5z6ifN4IPkNJUS5OWVNFOklCTS5JUV9QRU5TSU9OX0FTU0VUU19CRUdfRE9NLjEwMDAuMDYvMDMvMjAyNi4uLlVTRC5IAQAAAN62AQACAAAABTE3NTkxAJLkDBiefN4IlBDnPqJ83gg7Q0lRLk5ZU0U6SUJNLklRX09QRUJfRVNUX0JFTkVGSVRfNFlSLjk5OC4wNi8wMy8yMDI2Li4uVVNELkgBAAAA3rYBAAIAAAADMjU1AJLkDBiefN4IlBDnPqJ83ghKQ0lRLk5ZU0U6SUJNLklRX09QRUJfQVNTRVRTX0VNUExPWUVSX0NPTlRSSUJVVElPTlMuMTAwMC4wNi8wMy8yMDI2Li4uVVNELkgBAAAA3rYBAAIAAAADMjA0AAnQDBiefN4IlBDnPqJ83gg+Q0lRLk5ZU0U6SUJNLklRX09QRUJfT0JMSUdBVElPTl9GWF9BREouMTAwMC4wNi8wMy8yMDI2Li4uVVNELkgBAAAA3rYBAAIAAAACMzYACdAMGJ583giUEOc+onzeCDhDSVEuTllTRTpJQk0uSVFfT1BFQl9TRVJWSUNFX0NPU1QuOTk4LjA2LzAzLzIwMjYuLi5VU0QuSAEAAADetgEAAgAAAAE2ALOllBie</t>
  </si>
  <si>
    <t>fN4IlOnmPqJ83ggxQ0lRLk5ZU0U6SUJNLklRX1BFTlNJT05fQ0wuOTk4LjA2LzAzLzIwMjYuLi5VU0QuSAEAAADetgEAAgAAAAQtNDg1AJl+lBiefN4IlBDnPqJ83gg8Q0lRLk5ZU0U6SUJNLklRX1BFTlNJT05fQlJFQUtET1dOX1JFLjEwMDAuMDYvMDMvMjAyNi4uLlVTRC5IAQAAAN62AQADAAAAAACZfpQYnnzeCJQQ5z6ifN4IRUNJUS5OWVNFOklCTS5JUV9QRU5TSU9OX0FTU0VUU19PVEhFUl9QTEFOX0FESi4xMDAwLjA2LzAzLzIwMjYuLi5VU0QuSAEAAADetgEAAgAAAAQtNDc5AJl+lBiefN4IlBDnPqJ83ghDQ0lRLk5ZU0U6SUJNLklRX0RFUklWQVRJVkVfTElBQl9OT05fQ1VSUkVOVC4xMDAwLjA2LzAzLzIwMjYuLi5VU0QuSAEAAADetgEAAgAAAAMyNTkBCAAAAAUAAAABMQEAAAALLTE5MDQ4NjA3NDADAAAAAzE2MAIAAAAFNDA0MTkEAAAAATAHAAAACDMvNi8yMDI2CAAAAAoxMi8zMS8yMDI1CQAAAAEwmX6UGJ583giUEOc+onzeCDhDSVEuTllTRTpJQk0uSVFfRklOX0RJVl9TVF9JTlZFU1QuOTk4LjA2LzAzLzIwMjYuLi5VU0QuSAEAAADetgEAAwAAAAAAmX6UGJ583giU6eY+onzeCDlDSVEuTllTRTpJQk0uSVFfRklOX0RJVl9ERUJUX1RPVEFMLjk5OC4wNi8wMy8yMDI2Li4uVVNELkgBAAAA3rYBAAIAAAAFMTE4NzkBCAAAAAUAAAABMQEAAAALLTE5MDQ4NjA3NDQDAAAAAzE2MAIAAAAFMjQ1</t>
  </si>
  <si>
    <t>MTYEAAAAATAHAAAACDMvNi8yMDI2CAAAAAoxMi8zMS8yMDIzCQAAAAEwmX6UGJ583giU6eY+onzeCD5DSVEuTllTRTpJQk0uSVFfT1BFQl9PQkxJR0FUSU9OX0FDUV9ET00uOTk4LjA2LzAzLzIwMjYuLi5VU0QuSAEAAADetgEAAwAAAAAAmzzAF5583giU6eY+onzeCEFDSVEuTllTRTpJQk0uSVFfT1BFQl9DSV9ORVRfQU1UX1JFQ09HX0RPTS4xMDAwLjA2LzAzLzIwMjYuLi5VU0QuSAEAAADetgEAAgAAAAMtNDMAmXfAF5583gj7huY+onzeCEVDSVEuTllTRTpJQk0uSVFfUEVOU0lPTl9FU1RfQkVORUZJVF9BRlRFUjVfRE9NLjk5OC4wNi8wMy8yMDI2Li4uVVNELkgBAAAA3rYBAAIAAAAEODgwNgCbPMAXnnzeCJTp5j6ifN4IQkNJUS5OWVNFOklCTS5JUV9QRU5TSU9OX0VTVF9CRU5FRklUXzFZUl9ET00uOTk4LjA2LzAzLzIwMjYuLi5VU0QuSAEAAADetgEAAgAAAAQxODkxAJl3wBeefN4IIcLmPqJ83ggxQ0lRLk5ZU0U6SUJNLklRX09QRUJfT1RIRVIuOTk4LjA2LzAzLzIwMjYuLi5VU0QuSAEAAADetgEAAwAAAAAAkuQMGJ583gghwuY+onzeCEJDSVEuTllTRTpJQk0uSVFfT1BFQl9PQkxJR0FUSU9OX0FDQ1VNVUxBVEVELjk5OC4wNi8wMy8yMDI2Li4uVVNELkgBAAAA3rYBAAMAAAAAAAnQDBiefN4IIcLmPqJ83gg0Q0lRLk5ZU0U6SUJNLklRX1BFTlNJT05fT1RIRVIuOTk4LjA2LzAzLzIwMjYuLi5V</t>
  </si>
  <si>
    <t>U0QuSAEAAADetgEAAwAAAAAAmX6UGJ583gghwuY+onzeCDtDSVEuTllTRTpJQk0uSVFfT1BFQl9BQ0NVTV9PVEhFUl9DSS4xMDAwLjA2LzAzLzIwMjYuLi5VU0QuSAEAAADetgEAAwAAAAAAkuQMGJ583gj7huY+onzeCD5DSVEuTllTRTpJQk0uSVFfT1BFQl9DSV9PVEhFUl9NSVNDX0FESi4xMDAwLjA2LzAzLzIwMjYuLi5VU0QuSAEAAADetgEAAwAAAAAAkuQMGJ583gghwuY+onzeCDJDSVEuTllTRTpJQk0uSVFfT1BFQl9DSV9BQ1QuOTk4LjA2LzAzLzIwMjYuLi5VU0QuSAEAAADetgEAAgAAAAMxOTYAkuQMGJ583gj7huY+onzeCDlDSVEuTllTRTpJQk0uSVFfT1BFQl9CUkVBS0RPV05fRkkuMTAwMC4wNi8wMy8yMDI2Li4uVVNELkgBAAAA3rYBAAMAAAAAAJLkDBiefN4I+4bmPqJ83gg+Q0lRLk5ZU0U6SUJNLklRX1BFTlNJT05fRVNUX0JFTkVGSVRfMllSLjk5OC4wNi8wMy8yMDI2Li4uVVNELkgBAAAA3rYBAAIAAAAENDI4NwCZfpQYnnzeCPuG5j6ifN4ITENJUS5OWVNFOklCTS5JUV9QRU5TSU9OX0FTU0VUU19QQVJUSUNJUF9DT05UUklCVVRJT05TLjk5OC4wNi8wMy8yMDI2Li4uVVNELkgBAAAA3rYBAAIAAAACMTcAmX6UGJ583gj7huY+onzeCERDSVEuTllTRTpJQk0uSVFfUEVOU0lPTl9PQkxJR0FUSU9OX1BST0pFQ1RFRC4xMDAwLjA2LzAzLzIwMjYuLi5VU0QuSAEAAADetgEAAgAAAAU0NDMz</t>
  </si>
  <si>
    <t>MgCZfpQYnnzeCPuG5j6ifN4IP0NJUS5OWVNFOklCTS5JUV9QRU5TSU9OX09CTElHQVRJT05fUEFJRC4xMDAwLjA2LzAzLzIwMjYuLi5VU0QuSAEAAADetgEAAgAAAAUtMjk2NwCZfpQYnnzeCPuG5j6ifN4IM0NJUS5OWVNFOklCTS5JUV9HV19JTlRBTl9ORVQuOTk4LjA2LzAzLzIwMjYuLi5VU0QuSAEAAADetgEAAwAAAAAAmX6UGJ583gj7huY+onzeCDlDSVEuTllTRTpJQk0uSVFfTFRfTUFSS19TRUNVUklUSUVTLjk5OC4wNi8wMy8yMDI2Li4uVVNELkgBAAAA3rYBAAMAAAAAAJl+lBiefN4I+4bmPqJ83gg6Q0lRLk5ZU0U6SUJNLklRX09QRUJfQVNTRVRTX0JFR19ET00uOTk4LjA2LzAzLzIwMjYuLi5VU0QuSAEAAADetgEAAgAAAAIxMACbPMAXnnzeCPuG5j6ifN4IQkNJUS5OWVNFOklCTS5JUV9PUEVCX09CTElHQVRJT05fRlhfQURKX0RPTS4xMDAwLjA2LzAzLzIwMjYuLi5VU0QuSAEAAADetgEAAwAAAAAA8yXAF5583gj7huY+onzeCE9DSVEuTllTRTpJQk0uSVFfUEVOU0lPTl9RVUFSVF9BRERMX0NPTlRSSUJVVElPTlNfRVhQX0RPTS45OTguMDYvMDMvMjAyNi4uLlVTRC5IAQAAAN62AQADAAAAAACbPMAXnnzeCPuG5j6ifN4IUUNJUS5OWVNFOklCTS5JUV9QRU5TSU9OX0FTU0VUU19QQVJUSUNJUF9DT05UUklCVVRJT05TX0RPTS4xMDAwLjA2LzAzLzIwMjYuLi5VU0QuSAEAAADetgEAAwAAAAAA</t>
  </si>
  <si>
    <t>kuQMGJ583gj7huY+onzeCEJDSVEuTllTRTpJQk0uSVFfUEVOU0lPTl9PQkxJR0FUSU9OX0FDUV9ET00uMTAwMC4wNi8wMy8yMDI2Li4uVVNELkgBAAAA3rYBAAMAAAAAAJLkDBiefN4I+4bmPqJ83ghVQ0lRLk5ZU0U6SUJNLklRX1BFTlNJT05fT0JMSUdBVElPTl9FTVBMT1lFRV9DT05UUklCVVRJT05TX0RPTS4xMDAwLjA2LzAzLzIwMjYuLi5VU0QuSAEAAADetgEAAwAAAAAAkuQMGJ583gj7huY+onzeCDxDSVEuTllTRTpJQk0uSVFfT1BFQl9FU1RfQkVORUZJVF8zWVIuMTAwMC4wNi8wMy8yMDI2Li4uVVNELkgBAAAA3rYBAAIAAAADMzA1AJLkDBiefN4ILEzmPqJ83ghAQ0lRLk5ZU0U6SUJNLklRX1BFTlNJT05fQlJFQUtET1dOX1JFX0RPTS4xMDAwLjA2LzAzLzIwMjYuLi5VU0QuSAEAAADetgEAAwAAAAAAEfkMGJ583ghBc+Y+onzeCExDSVEuTllTRTpJQk0uSVFfUEVOU0lPTl9RVUFSVF9BRERMX0NPTlRSSUJVVElPTlNfRVhQLjEwMDAuMDYvMDMvMjAyNi4uLlVTRC5IAQAAAN62AQADAAAAAACzpZQYnnzeCEFz5j6ifN4IOUNJUS5OWVNFOklCTS5JUV9QRU5TSU9OX09USEVSX0FESi4xMDAwLjA2LzAzLzIwMjYuLi5VU0QuSAEAAADetgEAAwAAAAAAmX6UGJ583ghBc+Y+onzeCEBDSVEuTllTRTpJQk0uSVFfT1BFQl9PQkxJR0FUSU9OX1BBSURfRE9NLjEwMDAuMDYvMDMvMjAyNi4uLlVTRC5IAQAA</t>
  </si>
  <si>
    <t>AN62AQACAAAABC0yNDIAmXfAF5583ghBc+Y+onzeCE9DSVEuTllTRTpJQk0uSVFfUEVOU0lPTl9BQ0NVTVVMQVRFRF9PQkxJR0FUSU9OX0RPTUVTVElDLjEwMDAuMDYvMDMvMjAyNi4uLlVTRC5IAQAAAN62AQACAAAABTE0NDYwAJLkDBiefN4ILEzmPqJ83ghGQ0lRLk5ZU0U6SUJNLklRX1BFTlNJT05fRVNUX0JFTkVGSVRfNFlSX0ZPUkVJR04uOTk4LjA2LzAzLzIwMjYuLi5VU0QuSAEAAADetgEAAgAAAAQyMjg3AJl3wBeefN4I+4bmPqJ83gg/Q0lRLk5ZU0U6SUJNLklRX09QRUJfT0JMSUdBVElPTl9QQUlEX0RPTS45OTguMDYvMDMvMjAyNi4uLlVTRC5IAQAAAN62AQACAAAABC0yNzcAmzzAF5583ggsTOY+onzeCENDSVEuTllTRTpJQk0uSVFfUEVOU0lPTl9FU1RfQkVORUZJVF80WVJfRE9NLjEwMDAuMDYvMDMvMjAyNi4uLlVTRC5IAQAAAN62AQACAAAABDEzMzgAmXfAF5583ggsTOY+onzeCDNDSVEuTllTRTpJQk0uSVFfT1BFQl9MVF9MSUFCLjk5OC4wNi8wMy8yMDI2Li4uVVNELkgBAAAA3rYBAAIAAAAFLTI1NjkAkuQMGJ583ggsTOY+onzeCFVDSVEuTllTRTpJQk0uSVFfUEVOU0lPTl9BU1NFVFNfUEFSVElDSVBfQ09OVFJJQlVUSU9OU19GT1JFSUdOLjEwMDAuMDYvMDMvMjAyNi4uLlVTRC5IAQAAAN62AQACAAAAAjE5AJs8wBeefN4I+iTmPqJ83gg4Q0lRLk5ZU0U6SUJNLklRX1BFTlNJT05f</t>
  </si>
  <si>
    <t>T1RIRVJfRE9NLjk5OC4wNi8wMy8yMDI2Li4uVVNELkgBAAAA3rYBAAMAAAAAAJs8wBeefN4IQXPmPqJ83ghAQ0lRLk5ZU0U6SUJNLklRX1BFTlNJT05fSU5UQU5fQVNTRVRTX0RPTS4xMDAwLjA2LzAzLzIwMjYuLi5VU0QuSAEAAADetgEAAwAAAAAAmzzAF5583ggsTOY+onzeCEJDSVEuTllTRTpJQk0uSVFfUEVOU0lPTl9FU1RfQkVORUZJVF80WVJfRE9NLjk5OC4wNi8wMy8yMDI2Li4uVVNELkgBAAAA3rYBAAIAAAAEMTkzOACZd8AXnnzeCCxM5j6ifN4IQ0NJUS5OWVNFOklCTS5JUV9QRU5TSU9OX1RSQU5TSVRJT05fTkVYVF9ET00uMTAwMC4wNi8wMy8yMDI2Li4uVVNELkgBAAAA3rYBAAMAAAAAABH5DBiefN4ILEzmPqJ83gg/Q0lRLk5ZU0U6SUJNLklRX1BFTlNJT05fQlJFQUtET1dOX0ZJX0RPTS45OTguMDYvMDMvMjAyNi4uLlVTRC5IAQAAAN62AQACAAAABTE4Njg3ABH5DBiefN4ILEzmPqJ83gg+Q0lRLk5ZU0U6SUJNLklRX1BFTlNJT05fQVNTRVRTX0FDUV9ET00uMTAwMC4wNi8wMy8yMDI2Li4uVVNELkgBAAAA3rYBAAMAAAAAAJLkDBiefN4ILEzmPqJ83ghHQ0lRLk5ZU0U6SUJNLklRX1BFTlNJT05fQVNTRVRTX0JFTkVGSVRTX1BBSURfRE9NLjk5OC4wNi8wMy8yMDI2Li4uVVNELkgBAAAA3rYBAAIAAAAFLTE0MjQAkuQMGJ583gj6JOY+onzeCCtDSVEuTllTRTpJQk0uSVFfQ0lQLjEwMDAu</t>
  </si>
  <si>
    <t>MDYvMDMvMjAyNi4uLlVTRC5IAQAAAN62AQADAAAAAACZfpQYnnzeCPok5j6ifN4INENJUS5OWVNFOklCTS5JUV9PUEVCX0xUX0xJQUIuMTAwMC4wNi8wMy8yMDI2Li4uVVNELkgBAAAA3rYBAAIAAAAFLTI0NzAAkuQMGJ583gj6JOY+onzeCDtDSVEuTllTRTpJQk0uSVFfT1BFQl9PQkxJR0FUSU9OX1BBSUQuOTk4LjA2LzAzLzIwMjYuLi5VU0QuSAEAAADetgEAAgAAAAQtMzE1AAnQDBiefN4I+iTmPqJ83gg8Q0lRLk5ZU0U6SUJNLklRX1BFTlNJT05fQ0lfVFJBTlNJVElPTi45OTguMDYvMDMvMjAyNi4uLlVTRC5IAQAAAN62AQADAAAAAACZfpQYnnzeCPok5j6ifN4IRUNJUS5OWVNFOklCTS5JUV9QRU5TSU9OX09CTElHQVRJT05fVE9UQUxfQ09TVC4xMDAwLjA2LzAzLzIwMjYuLi5VU0QuSAEAAADetgEAAgAAAAM0NzcAmX6UGJ583ggsTOY+onzeCEFDSVEuTllTRTpJQk0uSVFfREVSSVZBVElWRV9UUkFESU5HX0FTU0VUUy4xMDAwLjA2LzAzLzIwMjYuLi5VU0QuSAEAAADetgEAAwAAAAAAmX6UGJ583gj6JOY+onzeCFBDSVEuTllTRTpJQk0uSVFfUEVOU0lPTl9BU1NFVFNfUEFSVElDSVBfQ09OVFJJQlVUSU9OU19ET00uOTk4LjA2LzAzLzIwMjYuLi5VU0QuSAEAAADetgEAAwAAAAAAkuQMGJ583gj6JOY+onzeCE1DSVEuTllTRTpJQk0uSVFfT1BFQl9ERUNSRUFTRV9FRkZFQ1RfU0VSVklDRV9JTlRf</t>
  </si>
  <si>
    <t>Q09TVC4xMDAwLjA2LzAzLzIwMjYuLi5VU0QuSAEAAADetgEAAwAAAAAAkuQMGJ583ggvEeY+onzeCDtDSVEuTllTRTpJQk0uSVFfT1BFQl9FU1RfQkVORUZJVF81WVIuOTk4LjA2LzAzLzIwMjYuLi5VU0QuSAEAAADetgEAAgAAAAMyODEAkuQMGJ583gj6JOY+onzeCDhDSVEuTllTRTpJQk0uSVFfT1BFQl9CUkVBS0RPV05fRVEuOTk4LjA2LzAzLzIwMjYuLi5VU0QuSAEAAADetgEAAwAAAAAAkuQMGJ583ggvEeY+onzeCEFDSVEuTllTRTpJQk0uSVFfT1BFQl9PQkxJR0FUSU9OX1BST0pFQ1RFRC4xMDAwLjA2LzAzLzIwMjYuLi5VU0QuSAEAAADetgEAAgAAAAQyNzcxAAnQDBiefN4ILxHmPqJ83ghSQ0lRLk5ZU0U6SUJNLklRX1BFTlNJT05fT0JMSUdBVElPTl9BQ1RVQVJJQUxfR0FJTl9MT1NTX0RPTS4xMDAwLjA2LzAzLzIwMjYuLi5VU0QuSAEAAADetgEAAgAAAAMzMTYAkuQMGJ583ggvEeY+onzeCDNDSVEuTllTRTpJQk0uSVFfT1BFQl9BU1NFVFMuMTAwMC4wNi8wMy8yMDI2Li4uVVNELkgBAAAA3rYBAAIAAAACMTQAkuQMGJ583ggvEeY+onzeCEBDSVEuTllTRTpJQk0uSVFfT1BFQl9PQkxJR0FUSU9OX1BST0pFQ1RFRC45OTguMDYvMDMvMjAyNi4uLlVTRC5IAQAAAN62AQACAAAABDI4MTkACdAMGJ583gge6uU+onzeCDtDSVEuTllTRTpJQk0uSVFfT1BFQl9PQkxJR0FUSU9OX0JFRy4xMDAwLjA2</t>
  </si>
  <si>
    <t>LzAzLzIwMjYuLi5VU0QuSAEAAADetgEAAgAAAAQyNzY0AAnQDBiefN4I+iTmPqJ83gg5Q0lRLk5ZU0U6SUJNLklRX1BFTlNJT05fTFRfQVNTRVRTLjEwMDAuMDYvMDMvMjAyNi4uLlVTRC5IAQAAAN62AQACAAAABDc1NDUAmX6UGJ583gge6uU+onzeCENDSVEuTllTRTpJQk0uSVFfUEVOU0lPTl9BU1NFVFNfQUNUVUFMX1JFVFVSTi45OTguMDYvMDMvMjAyNi4uLlVTRC5IAQAAAN62AQACAAAABDI0NDYAmX6UGJ583gge6uU+onzeCDdDSVEuTllTRTpJQk0uSVFfSU5URVJDT01QQU5ZX0NMLjEwMDAuMDYvMDMvMjAyNi4uLlVTRC5IAQAAAN62AQADAAAAAACZfpQYnnzeCB7q5T6ifN4IQkNJUS5OWVNFOklCTS5JUV9QRU5TSU9OX09CTElHQVRJT05fUk9BX0RPTS4xMDAwLjA2LzAzLzIwMjYuLi5VU0QuSAEAAADetgEAAgAAAAUtMTA3MwCS5AwYnnzeCBDD5T6ifN4IL0NJUS5OWVNFOklCTS5JUV9PUEVCX0NMLjEwMDAuMDYvMDMvMjAyNi4uLlVTRC5IAQAAAN62AQACAAAABC0yODYAkuQMGJ583ggQw+U+onzeCEZDSVEuTllTRTpJQk0uSVFfUEVOU0lPTl9FU1RfQkVORUZJVF9BRlRFUjVfRE9NLjEwMDAuMDYvMDMvMjAyNi4uLlVTRC5IAQAAAN62AQACAAAABDYwNzYAmXfAF5583gge6uU+onzeCFRDSVEuTllTRTpJQk0uSVFfUEVOU0lPTl9PQkxJR0FUSU9OX0VNUExPWUVFX0NPTlRSSUJVVElPTlNfRE9N</t>
  </si>
  <si>
    <t>Ljk5OC4wNi8wMy8yMDI2Li4uVVNELkgBAAAA3rYBAAMAAAAAAJLkDBiefN4IEMPlPqJ83ghKQ0lRLk5ZU0U6SUJNLklRX09QRUJfQVNTRVRTX1BBUlRJQ0lQX0NPTlRSSUJVVElPTlMuMTAwMC4wNi8wMy8yMDI2Li4uVVNELkgBAAAA3rYBAAIAAAACMzMACdAMGJ583gge6uU+onzeCEFDSVEuTllTRTpJQk0uSVFfUEVOU0lPTl9JTlRFUkVTVF9DT1NUX0RPTS4xMDAwLjA2LzAzLzIwMjYuLi5VU0QuSAEAAADetgEAAgAAAAM3NDgAkuQMGJ583ggQw+U+onzeCEVDSVEuTllTRTpJQk0uSVFfT1BFQl9PQkxJR0FUSU9OX09USEVSX1BMQU5fQURKLjk5OC4wNi8wMy8yMDI2Li4uVVNELkgBAAAA3rYBAAIAAAACLTQACdAMGJ583ggQw+U+onzeCD9DSVEuTllTRTpJQk0uSVFfTUlOT1JJVFlfSU5UX1JFREVFTV9UT1QuMTAwMC4wNi8wMy8yMDI2Li4uVVNELkgBAAAA3rYBAAMAAAAAAJl+lBiefN4IEMPlPqJ83ggyQ0lRLk5ZU0U6SUJNLklRX1BSRUZfUkVERUVNLjk5OC4wNi8wMy8yMDI2Li4uVVNELkgBAAAA3rYBAAMAAAAAAHJXlBiefN4IuZvlPqJ83gg1Q0lRLk5ZU0U6SUJNLklRX09USEVSX0xJQUJfTFQuMTAwMC4wNi8wMy8yMDI2Li4uVVNELkgBAAAA3rYBAAIAAAAEOTAyOAEIAAAABQAAAAExAQAAAAstMTkwNDg2MDc0MAMAAAADMTYwAgAAAAQxMDYyBAAAAAEwBwAAAAgzLzYvMjAyNggAAAAKMTIvMzEv</t>
  </si>
  <si>
    <t>MjAyNQkAAAABMHJXlBiefN4IuZvlPqJ83gg8Q0lRLk5ZU0U6SUJNLklRX1BFTlNJT05fT1RIRVJfQURKX0RPTS45OTguMDYvMDMvMjAyNi4uLlVTRC5IAQAAAN62AQADAAAAAADzJcAXnnzeCBDD5T6ifN4IQkNJUS5OWVNFOklCTS5JUV9QRU5TSU9OX0VTVF9CRU5FRklUXzVZUl9ET00uOTk4LjA2LzAzLzIwMjYuLi5VU0QuSAEAAADetgEAAgAAAAQxODkzAJs8wBeefN4IuZvlPqJ83gg9Q0lRLk5ZU0U6SUJNLklRX1BFTlNJT05fQVNTRVRTX0JFR19ET00uOTk4LjA2LzAzLzIwMjYuLi5VU0QuSAEAAADetgEAAgAAAAUyNTA5NACS5AwYnnzeCBDD5T6ifN4IN0NJUS5OWVNFOklCTS5JUV9PUEVCX0VYUF9SRVRVUk4uMTAwMC4wNi8wMy8yMDI2Li4uVVNELkgBAAAA3rYBAAIAAAACLTEAs6WUGJ583gi5m+U+onzeCEVDSVEuTllTRTpJQk0uSVFfUEVOU0lPTl9VTkZVTkRFRF9BRERMX01JTl9MSUFCLjk5OC4wNi8wMy8yMDI2Li4uVVNELkgBAAAA3rYBAAMAAAAAALOllBiefN4IuZvlPqJ83gg+Q0lRLk5ZU0U6SUJNLklRX1BFTlNJT05fT0JMSUdBVElPTl9QQUlELjk5OC4wNi8wMy8yMDI2Li4uVVNELkgBAAAA3rYBAAIAAAAFLTM1NzEAmX6UGJ583gi5m+U+onzeCEJDSVEuTllTRTpJQk0uSVFfREVSSVZBVElWRV9MSUFCX05PTl9DVVJSRU5ULjk5OC4wNi8wMy8yMDI2Li4uVVNELkgBAAAA3rYBAAIAAAAD</t>
  </si>
  <si>
    <t>Mjk5AQgAAAAFAAAAATEBAAAACy0xOTA0ODYwNzQ0AwAAAAMxNjACAAAABTQwNDE5BAAAAAEwBwAAAAgzLzYvMjAyNggAAAAKMTIvMzEvMjAyMwkAAAABMJl+lBiefN4I42DlPqJ83ghDQ0lRLk5ZU0U6SUJNLklRX1BFTlNJT05fRVhQX1JFVFVSTl9ET01FU1RJQy4xMDAwLjA2LzAzLzIwMjYuLi5VU0QuSAEAAADetgEAAgAAAAM1LjUAkuQMGJ583gi5m+U+onzeCDZDSVEuTllTRTpJQk0uSVFfT1BFQl9FWFBfUkVUVVJOLjk5OC4wNi8wMy8yMDI2Li4uVVNELkgBAAAA3rYBAAIAAAACLTIAs6WUGJ583gjjYOU+onzeCDVDSVEuTllTRTpJQk0uSVFfUEVOU0lPTl9PVEhFUi4xMDAwLjA2LzAzLzIwMjYuLi5VU0QuSAEAAADetgEAAwAAAAAAmX6UGJ583gjjYOU+onzeCEBDSVEuTllTRTpJQk0uSVFfUEVOU0lPTl9DSV9ORVRfQU1UX1JFQ09HLjEwMDAuMDYvMDMvMjAyNi4uLlVTRC5IAQAAAN62AQACAAAABTE3ODIyAJl+lBiefN4I42DlPqJ83gg5Q0lRLk5ZU0U6SUJNLklRX1BFTlNJT05fQVNTRVRTX0JFRy45OTguMDYvMDMvMjAyNi4uLlVTRC5IAQAAAN62AQACAAAABTUzNDY1AJl+lBiefN4IuZvlPqJ83gg7Q0lRLk5ZU0U6SUJNLklRX09QRUJfT1RIRVJfQ09TVF9ET00uMTAwMC4wNi8wMy8yMDI2Li4uVVNELkgBAAAA3rYBAAIAAAADLTI5AJs8wBeefN4I42DlPqJ83gg6Q0lRLk5ZU0U6SUJNLklRX1BF</t>
  </si>
  <si>
    <t>TlNJT05fQVNTRVRTX0RPTS4xMDAwLjA2LzAzLzIwMjYuLi5VU0QuSAEAAADetgEAAgAAAAUxODA3MwCS5AwYnnzeCLmb5T6ifN4IQkNJUS5OWVNFOklCTS5JUV9QRU5TSU9OX09CTElHQVRJT05fQkVHX0RPTS4xMDAwLjA2LzAzLzIwMjYuLi5VU0QuSAEAAADetgEAAgAAAAUxNDIxOQCS5AwYnnzeCONg5T6ifN4IPkNJUS5OWVNFOklCTS5JUV9PUEVCX09CTElHQVRJT05fQ1VSVEFJTC45OTguMDYvMDMvMjAyNi4uLlVTRC5IAQAAAN62AQADAAAAAAAJ0AwYnnzeCONg5T6ifN4IN0NJUS5OWVNFOklCTS5JUV9QT1NUX1JFVElSRV9FWFAuMTAwMC4wNi8wMy8yMDI2Li4uVVNELkgBAAAA3rYBAAIAAAADMTMwAAnQDBiefN4I42DlPqJ83gg/Q0lRLk5ZU0U6SUJNLklRX1BFTlNJT05fRVNUX0JFTkVGSVRfMllSLjEwMDAuMDYvMDMvMjAyNi4uLlVTRC5IAQAAAN62AQACAAAABDM2MzUAmX6UGJ583gjjYOU+onzeCDVDSVEuTllTRTpJQk0uSVFfUEVOU0lPTl9DSV9BQ1QuOTk4LjA2LzAzLzIwMjYuLi5VU0QuSAEAAADetgEAAgAAAAUyMjQwNACZfpQYnnzeCONg5T6ifN4IO0NJUS5OWVNFOklCTS5JUV9QRU5TSU9OX0JSRUFLRE9XTl9GSS45OTguMDYvMDMvMjAyNi4uLlVTRC5IAQAAAN62AQACAAAABTMzNTE1AJl+lBiefN4I42DlPqJ83gg+Q0lRLk5ZU0U6SUJNLklRX1BFTlNJT05fQVNTRVRTX0NVUlRBSUwu</t>
  </si>
  <si>
    <t>MTAwMC4wNi8wMy8yMDI2Li4uVVNELkgBAAAA3rYBAAMAAAAAAJl+lBiefN4I42DlPqJ83ghNQ0lRLk5ZU0U6SUJNLklRX1BFTlNJT05fQVNTRVRTX1BBUlRJQ0lQX0NPTlRSSUJVVElPTlMuMTAwMC4wNi8wMy8yMDI2Li4uVVNELkgBAAAA3rYBAAIAAAACMTkAmX6UGJ583gjjYOU+onzeCDpDSVEuTllTRTpJQk0uSVFfT1BFQl9PVEhFUl9DT1NUX0RPTS45OTguMDYvMDMvMjAyNi4uLlVTRC5IAQAAAN62AQACAAAAAy0yOQCZd8AXnnzeCONg5T6ifN4IRUNJUS5OWVNFOklCTS5JUV9QRU5TSU9OX0NJX09USEVSX01JU0NfQURKX0RPTS4xMDAwLjA2LzAzLzIwMjYuLi5VU0QuSAEAAADetgEAAwAAAAAAEfkMGJ583gjjYOU+onzeCElDSVEuTllTRTpJQk0uSVFfUEVOU0lPTl9BU1NFVFNfT1RIRVJfUExBTl9BREpfRE9NLjEwMDAuMDYvMDMvMjAyNi4uLlVTRC5IAQAAAN62AQACAAAABC0zMDYAkuQMGJ583gjjYOU+onzeCD5DSVEuTllTRTpJQk0uSVFfUEVOU0lPTl9UUkFOU0lUSU9OX05FWFQuOTk4LjA2LzAzLzIwMjYuLi5VU0QuSAEAAADetgEAAwAAAAAAmX6UGJ583giKOeU+onzeCEFDSVEuTllTRTpJQk0uSVFfUEVOU0lPTl9PQkxJR0FUSU9OX0NVUlRBSUwuOTk4LjA2LzAzLzIwMjYuLi5VU0QuSAEAAADetgEAAwAAAAAAmX6UGJ583gjjYOU+onzeCEFDSVEuTllTRTpJQk0uSVFfT1BFQl9BU1NFVFNf</t>
  </si>
  <si>
    <t>QUNUVUFMX1JFVFVSTi4xMDAwLjA2LzAzLzIwMjYuLi5VU0QuSAEAAADetgEAAgAAAAEyAAnQDBiefN4IijnlPqJ83gg+Q0lRLk5ZU0U6SUJNLklRX1BFTlNJT05fTkVUX0FTU0VUX1JFQ09HLjk5OC4wNi8wMy8yMDI2Li4uVVNELkgBAAAA3rYBAAIAAAAFLTEyMTgAs6WUGJ583giKOeU+onzeCD9DSVEuTllTRTpJQk0uSVFfQUNDVU1fQU1PUlRfSU5UQU5fQVNTRVRTLjk5OC4wNi8wMy8yMDI2Li4uVVNELkgBAAAA3rYBAAIAAAAFLTY0NjYBCAAAAAUAAAABMQEAAAALLTE5MDQ4NjA3NDQDAAAAAzE2MAIAAAAFMjQzMzEEAAAAATAHAAAACDMvNi8yMDI2CAAAAAoxMi8zMS8yMDIzCQAAAAEwmX6UGJ583giKOeU+onzeCEBDSVEuTllTRTpJQk0uSVFfREVSSVZBVElWRV9BU1NFVFNfQ1VSUkVOVC45OTguMDYvMDMvMjAyNi4uLlVTRC5IAQAAAN62AQACAAAAAzMwNAEIAAAABQAAAAExAQAAAAstMTkwNDg2MDc0NAMAAAADMTYwAgAAAAQxMTA5BAAAAAEwBwAAAAgzLzYvMjAyNggAAAAKMTIvMzEvMjAyMwkAAAABMJl+lBiefN4I42DlPqJ83ghDQ0lRLk5ZU0U6SUJNLklRX0dFTkVSQUxfUEFSVE5FUl9QUkVGX0VRVUlUWS4xMDAwLjA2LzAzLzIwMjYuLi5VU0QuSAEAAADetgEAAwAAAAAAmX6UGJ583giKOeU+onzeCD9DSVEuTllTRTpJQk0uSVFfT1BFQl9QUklPUl9TRVJWSUNFX05FWFQuMTAwMC4wNi8wMy8y</t>
  </si>
  <si>
    <t>MDI2Li4uVVNELkgBAAAA3rYBAAMAAAAAAJLkDBiefN4IERLlPqJ83ghAQ0lRLk5ZU0U6SUJNLklRX09QRUJfQVNTRVRTX0FDVFVBTF9SRVRVUk4uOTk4LjA2LzAzLzIwMjYuLi5VU0QuSAEAAADetgEAAgAAAAEzAAnQDBiefN4IERLlPqJ83gg6Q0lRLk5ZU0U6SUJNLklRX09QRUJfSU5URVJFU1RfQ09TVC4xMDAwLjA2LzAzLzIwMjYuLi5VU0QuSAEAAADetgEAAgAAAAMxNTYAs6WUGJ583ggREuU+onzeCD1DSVEuTllTRTpJQk0uSVFfUEVOU0lPTl9PQkxJR0FUSU9OX1JPQS45OTguMDYvMDMvMjAyNi4uLlVTRC5IAQAAAN62AQACAAAABS0yOTY5AJl+lBiefN4I1yXlPqJ83ghEQ0lRLk5ZU0U6SUJNLklRX1BFTlNJT05fQ0lfUFJJT1JfU0VSVklDRV9ET00uMTAwMC4wNi8wMy8yMDI2Li4uVVNELkgBAAAA3rYBAAMAAAAAABH5DBiefN4I9OrkPqJ83ghbQ0lRLk5ZU0U6SUJNLklRX1BFTlNJT05fT0JMSUdBVElPTl9UT1RBTF9DT1NUX0lOQ0xfU1VQUExFX1BMQU5TX0RPTS4xMDAwLjA2LzAzLzIwMjYuLi5VU0QuSAEAAADetgEAAwAAAAAAkuQMGJ583gj06uQ+onzeCD5DSVEuTllTRTpJQk0uSVFfT1BFQl9QUklPUl9TRVJWSUNFX05FWFQuOTk4LjA2LzAzLzIwMjYuLi5VU0QuSAEAAADetgEAAwAAAAAAkuQMGJ583gj06uQ+onzeCDlDSVEuTllTRTpJQk0uSVFfUEVOU0lPTl9BU1NFVFNfQUNRLjk5OC4w</t>
  </si>
  <si>
    <t>Ni8wMy8yMDI2Li4uVVNELkgBAAAA3rYBAAMAAAAAAJl+lBiefN4I9OrkPqJ83gg0Q0lRLk5ZU0U6SUJNLklRX0dXX0lOVEFOX05FVC4xMDAwLjA2LzAzLzIwMjYuLi5VU0QuSAEAAADetgEAAwAAAAAAmX6UGJ583gj06uQ+onzeCEZDSVEuTllTRTpJQk0uSVFfUEVOU0lPTl9PQkxJR0FUSU9OX0NVUlRBSUxfRE9NLjEwMDAuMDYvMDMvMjAyNi4uLlVTRC5IAQAAAN62AQADAAAAAACS5AwYnnzeCPTq5D6ifN4IPkNJUS5OWVNFOklCTS5JUV9QRU5TSU9OX0VTVF9CRU5FRklUXzVZUi45OTguMDYvMDMvMjAyNi4uLlVTRC5IAQAAAN62AQACAAAABDQxNDUAmX6UGJ583gj06uQ+onzeCE1DSVEuTllTRTpJQk0uSVFfUEVOU0lPTl9PQkxJR0FUSU9OX0FDVFVBUklBTF9HQUlOX0xPU1MuOTk4LjA2LzAzLzIwMjYuLi5VU0QuSAEAAADetgEAAgAAAAQyNTYzAJl+lBiefN4I9OrkPqJ83ghFQ0lRLk5ZU0U6SUJNLklRX1BFTlNJT05fT0JMSUdBVElPTl9DVVJUQUlMX0RPTS45OTguMDYvMDMvMjAyNi4uLlVTRC5IAQAAAN62AQADAAAAAACS5AwYnnzeCPTq5D6ifN4INkNJUS5OWVNFOklCTS5JUV9PUEVCX0FTU0VUU19CRUcuOTk4LjA2LzAzLzIwMjYuLi5VU0QuSAEAAADetgEAAgAAAAIzOQAJ0AwYnnzeCKnD5D6ifN4IQ0NJUS5OWVNFOklCTS5JUV9PUEVCX09CTElHQVRJT05fU0VSVklDRV9DT1NULjk5OC4wNi8w</t>
  </si>
  <si>
    <t>My8yMDI2Li4uVVNELkgBAAAA3rYBAAIAAAABNgAJ0AwYnnzeCPTq5D6ifN4ITENJUS5OWVNFOklCTS5JUV9QRU5TSU9OX0FTU0VUU19FTVBMT1lFUl9DT05UUklCVVRJT05TLjk5OC4wNi8wMy8yMDI2Li4uVVNELkgBAAAA3rYBAAIAAAACNTcAmX6UGJ583gipw+Q+onzeCEdDSVEuTllTRTpJQk0uSVFfUEVOU0lPTl9PQkxJR0FUSU9OX1NFUlZJQ0VfQ09TVC4xMDAwLjA2LzAzLzIwMjYuLi5VU0QuSAEAAADetgEAAgAAAAM1MjYAmX6UGJ583gipw+Q+onzeCDpDSVEuTllTRTpJQk0uSVFfT1BFQl9PQkxJR0FUSU9OX0JFRy45OTguMDYvMDMvMjAyNi4uLlVTRC5IAQAAAN62AQACAAAABDI5MDAACdAMGJ583gipw+Q+onzeCDpDSVEuTllTRTpJQk0uSVFfTFRfREVCVF9ERVJJVkFUSVZFUy45OTguMDYvMDMvMjAyNi4uLlVTRC5IAQAAAN62AQADAAAAAACZfpQYnnzeCKnD5D6ifN4ITUNJUS5OWVNFOklCTS5JUV9MSVFVSURBVElPTl9WQUxVRV9QUkVGRVJSRURfTk9OX1JFREVFTS45OTguMDYvMDMvMjAyNi4uLlVTRC5IAQAAAN62AQADAAAAAACZfpQYnnzeCKnD5D6ifN4IQUNJUS5OWVNFOklCTS5JUV9QRU5TSU9OX09CTElHQVRJT05fQUNRX0RPTS45OTguMDYvMDMvMjAyNi4uLlVTRC5IAQAAAN62AQADAAAAAACS5AwYnnzeCIqI5D6ifN4IPENJUS5OWVNFOklCTS5JUV9QRU5TSU9OX1BSRVBBSURfQ09T</t>
  </si>
  <si>
    <t>VC4xMDAwLjA2LzAzLzIwMjYuLi5VU0QuSAEAAADetgEAAwAAAAAAmX6UGJ583ghcnOQ+onzeCERDSVEuTllTRTpJQk0uSVFfUEVOU0lPTl9BU1NFVFNfT1RIRVJfUExBTl9BREouOTk4LjA2LzAzLzIwMjYuLi5VU0QuSAEAAADetgEAAgAAAAQtNDkzAJl+lBiefN4IiojkPqJ83ghEQ0lRLk5ZU0U6SUJNLklRX1BFTlNJT05fQVNTRVRTX0FDVFVBTF9SRVRVUk4uMTAwMC4wNi8wMy8yMDI2Li4uVVNELkgBAAAA3rYBAAIAAAAEMjE4MQCZfpQYnnzeCIqI5D6ifN4ILkNJUS5OWVNFOklCTS5JUV9HV19ORVQuMTAwMC4wNi8wMy8yMDI2Li4uVVNELkgBAAAA3rYBAAIAAAAFNjc3MTcBCAAAAAUAAAABMQEAAAALLTE5MDQ4NjA3NDADAAAAAzE2MAIAAAAFNDg5NjAEAAAAATAHAAAACDMvNi8yMDI2CAAAAAoxMi8zMS8yMDI1CQAAAAEwmX6UGJ583ghcnOQ+onzeCDVDSVEuTllTRTpJQk0uSVFfQUNDVU1fQU1PUlRfR1cuOTk4LjA2LzAzLzIwMjYuLi5VU0QuSAEAAADetgEAAwAAAAAAmX6UGJ583gg1YeQ+onzeCD1DSVEuTllTRTpJQk0uSVFfUEVOU0lPTl9VTlJFQ09HX1BSSU9SLjEwMDAuMDYvMDMvMjAyNi4uLlVTRC5IAQAAAN62AQADAAAAAACZfpQYnnzeCDVh5D6ifN4IO0NJUS5OWVNFOklCTS5JUV9QRU5TSU9OX1BSRVBBSURfQ09TVC45OTguMDYvMDMvMjAyNi4uLlVTRC5IAQAAAN62AQADAAAAAACZfpQY</t>
  </si>
  <si>
    <t>nnzeCIqI5D6ifN4IPUNJUS5OWVNFOklCTS5JUV9MSUFCSUxJVElFU19GQUlSX1ZBTFVFLjk5OC4wNi8wMy8yMDI2Li4uVVNELkgBAAAA3rYBAAIAAAAFNDg4NzcAmX6UGJ583gg1YeQ+onzeCDFDSVEuTllTRTpJQk0uSVFfT1RIRVJfSU5WLjEwMDAuMDYvMDMvMjAyNi4uLlVTRC5IAQAAAN62AQADAAAAAACZfpQYnnzeCDVh5D6ifN4IT0NJUS5OWVNFOklCTS5JUV9GSU5BTkNJTkdfT0JMSUdfQ1VSUkVOVF9FWENMX09QRVJfTEVBU0VTLjk5OC4wNi8wMy8yMDI2Li4uVVNELkgBAAAA3rYBAAIAAAAENjQyNgEIAAAABQAAAAExAQAAAAstMTkwNDg2MDc0NAMAAAADMTYwAgAAAAU0ODk4MAQAAAABMAcAAAAIMy82LzIwMjYIAAAACjEyLzMxLzIwMjMJAAAAATByV5QYnnzeCDVh5D6ifN4IPkNJUS5OWVNFOklCTS5JUV9SVUFfT1BFUkFUSU5HX0xFQVNFX05FVC45OTguMDYvMDMvMjAyNi4uLlVTRC5IAQAAAN62AQADAAAAAAByV5QYnnzeCM9I5D6ifN4INUNJUS5OWVNFOklCTS5JUV9PUkRFUl9CQUNLTE9HLjEwMDAuMDYvMDMvMjAyNi4uLlVTRC5IAQAAAN62AQACAAAABTMxOTAwAQgAAAAFAAAAATEBAAAACy0xOTA0ODYwNzQwAwAAAAMxNjACAAAABDMxMjUEAAAAATAHAAAACDMvNi8yMDI2CAAAAAoxMi8zMS8yMDI1CQAAAAEwmX6UGJ583gjPSOQ+onzeCEBDSVEuTllTRTpJQk0uSVFfT1BFQl9ERUNSRUFT</t>
  </si>
  <si>
    <t>RV9FRkZFQ1RfUEJPLjEwMDAuMDYvMDMvMjAyNi4uLlVTRC5IAQAAAN62AQADAAAAAACS5AwYnnzeCK/64z6ifN4IQkNJUS5OWVNFOklCTS5JUV9QRU5TSU9OX0VTVF9CRU5FRklUX0FGVEVSNS4xMDAwLjA2LzAzLzIwMjYuLi5VU0QuSAEAAADetgEAAgAAAAUxNjY2NACZfpQYnnzeCFfT4z6ifN4IF0NJUS4jTkEuSVFfQ09NUEFOWV9OQU1FBQAAAAAAAAAIAAAAFChJbnZhbGlkIElkZW50aWZpZXIp8qqsMKJ83giYXYxoo3zeCB1DSVEuI05BLklRX1NIQVJFU09VVFNUQU5ESU5HLgUAAAAAAAAACAAAABQoSW52YWxpZCBJZGVudGlmaWVyKfKqrDCifN4IgZ4EAKN83ggaQ0lRLiNOQS5JUV9ZRUFSSElHSC4uVVNELkgFAAAAAAAAAAgAAAAUKEludmFsaWQgSWRlbnRpZmllcinyqqwwonzeCKfFBACjfN4IGUNJUS4jTkEuSVFfWUVBUkxPVy4uVVNELkgFAAAAAAAAAAgAAAAUKEludmFsaWQgSWRlbnRpZmllcinyqqwwonzeCKfFBACjfN4IH0NJUS4jTkEuSVFfTEFTVFNBTEVQUklDRS4uVVNELkgFAAAAAAAAAAgAAAAUKEludmFsaWQgSWRlbnRpZmllcinyqqwwonzeCKfFBACjfN4IGENJUS4jTkEuSVFfUEVfRVhDTC4yMDAwLgUAAAAAAAAACAAAABQoSW52YWxpZCBJZGVudGlmaWVyKfKqrDCifN4In4oEAKN83ggbQ0lRLiNOQS5JUV9URVZfRUJJVERBLjIwMDAuBQAAAAAAAAAIAAAAFChJbnZhbGlkIElkZW50</t>
  </si>
  <si>
    <t>aWZpZXIp8qqsMKJ83giBYwQAo3zeCB5DSVEuI05BLklRX1RFVl9UT1RBTF9SRVYuMjAwMC4FAAAAAAAAAAgAAAAUKEludmFsaWQgSWRlbnRpZmllcinyqqwwonzeCIFjBACjfN4IFENJUS4jTkEuSVFfUEJWLjIwMDAuBQAAAAAAAAAIAAAAFChJbnZhbGlkIElkZW50aWZpZXIp8qqsMKJ83giBngQAo3zeCBVDSVEuI05BLklRX1BUQlYuMjAwMC4FAAAAAAAAAAgAAAAUKEludmFsaWQgSWRlbnRpZmllcinyqqwwonzeCIGeBACjfN4IHUNJUS4jTkEuSVFfUEVfRVhDTF9GV0QuMTAwMDIuBQAAAAAAAAAIAAAAFChJbnZhbGlkIElkZW50aWZpZXIp8qqsMKJ83giBngQAo3zeCCBDSVEuI05BLklRX1RFVl9FQklUREFfRldELjEwMDAxLgUAAAAAAAAACAAAABQoSW52YWxpZCBJZGVudGlmaWVyKfKqrDCifN4IgZ4EAKN83gggQ0lRLiNOQS5JUV9URVZfRUJJVERBX0ZXRC4xMDAwMi4FAAAAAAAAAAgAAAAUKEludmFsaWQgSWRlbnRpZmllcinyqqwwonzeCJ+KBACjfN4IHUNJUS4jTkEuSVFfUEVfRVhDTF9GV0QuMTAwMDEuBQAAAAAAAAAIAAAAFChJbnZhbGlkIElkZW50aWZpZXIp8qqsMKJ83giBngQAo3zeCDFDSVEuTllTRTpJQk0uSVFfREVGX1RBWF9MSUFCX0NVUlJFTlQuOTk0Li4uLlVTRC5IAQAAAN62AQADAAAAAADyqqwwonzeCPKqrDCifN4IJUNJUS5OWVNFOklCTS5JUV9UT1RBTF9DTC45OTIuLi4uVVNE</t>
  </si>
  <si>
    <t>LkgBAAAA3rYBAAIAAAAFMzczNjMBCAAAAAUAAAABMQEAAAAKMjAxNzE2NDI0NAMAAAADMTYwAgAAAAQxMDA5BAAAAAEwBwAAAAgzLzcvMjAyNggAAAAKMTIvMzEvMjAxNwkAAAABMPKqrDCifN4I8qqsMKJ83ggtQ0lRLk5ZU0U6SUJNLklRX0ZJTl9ESVZfREVCVF9MVC4xMDAwLi4uLlVTRC5IAQAAAN62AQADAAAAAADyqqwwonzeCPKqrDCifN4IKkNJUS5OWVNFOklCTS5JUV9VTkVBUk5fUkVWX0xULjk5OC4uLi5VU0QuSAEAAADetgEAAgAAAAQzNTMzAQgAAAAFAAAAATEBAAAACy0xOTA0ODYwNzQ0AwAAAAMxNjACAAAABDEyNTYEAAAAATAHAAAACDMvNy8yMDI2CAAAAAoxMi8zMS8yMDIzCQAAAAEw8qqsMKJ83gjyqqwwonzeCCxDSVEuTllTRTpJQk0uSVFfREVGX1RBWF9MSUFCX0xULjk5Ni4uLi5VU0QuSAEAAADetgEAAgAAAAQzOTU2AQgAAAAFAAAAATEBAAAACy0yMDA4NjQ3MTk4AwAAAAMxNjACAAAABDEwMjcEAAAAATAHAAAACDMvNy8yMDI2CAAAAAoxMi8zMS8yMDIxCQAAAAEw8qqsMKJ83gjyqqwwonzeCCdDSVEuTllTRTpJQk0uSVFfVE9UQUxfTElBQi45OTQuLi4uVVNELkgBAAAA3rYBAAIAAAAGMTMxMjAxAQgAAAAFAAAAATEBAAAACy0yMTEwNzY5MzU1AwAAAAMxNjACAAAABDEyNzYEAAAAATAHAAAACDMvNy8yMDI2CAAAAAoxMi8zMS8yMDE5CQAAAAEw8qqsMKJ83gjyqqwwonzeCCxDSVEu</t>
  </si>
  <si>
    <t>TllTRTpJQk0uSVFfUFJFRl9OT05fUkVERUVNLjk5Mi4uLi5VU0QuSAEAAADetgEAAwAAAAAA8qqsMKJ83gjyqqwwonzeCClDSVEuTllTRTpJQk0uSVFfUFJFRl9FUVVJVFkuMTAwMC4uLi5VU0QuSAEAAADetgEAAwAAAAAA8qqsMKJ83gjyqqwwonzeCCFDSVEuTllTRTpJQk0uSVFfQVBJQy45OTguLi4uVVNELkgBAAAA3rYBAAMAAAAAAPKqrDCifN4I8qqsMKJ83gglQ0lRLk5ZU0U6SUJNLklRX1RSRUFTVVJZLjk5Ni4uLi5VU0QuSAEAAADetgEAAgAAAActMTY5MzkyAQgAAAAFAAAAATEBAAAACy0yMDA4NjQ3MTk4AwAAAAMxNjACAAAABDEyNDgEAAAAATAHAAAACDMvNy8yMDI2CAAAAAoxMi8zMS8yMDIxCQAAAAEw8qqsMKJ83gjyqqwwonzeCDBDSVEuTllTRTpJQk0uSVFfVE9UQUxfQ09NTU9OX0VRVUlUWS45OTQuLi4uVVNELkgBAAAA3rYBAAIAAAAFMjA4NDEBCAAAAAUAAAABMQEAAAALLTIxMTA3NjkzNTUDAAAAAzE2MAIAAAAEMTAwNgQAAAABMAcAAAAIMy83LzIwMjYIAAAACjEyLzMxLzIwMTkJAAAAATDyqqwwonzeCPKqrDCifN4IKUNJUS5OWVNFOklCTS5JUV9UT1RBTF9FUVVJVFkuOTkyLi4uLlVTRC5IAQAAAN62AQACAAAABTE3NzI1AQgAAAAFAAAAATEBAAAACjIwMTcxNjQyNDQDAAAAAzE2MAIAAAAEMTI3NQQAAAABMAcAAAAIMy83LzIwMjYIAAAACjEyLzMxLzIwMTcJAAAAATDyqqwwonze</t>
  </si>
  <si>
    <t>CPKqrDCifN4IK0NJUS5OWVNFOklCTS5JUV9SVUFfQUNDVU1fREVQLjEwMDAuLi4uVVNELkgBAAAA3rYBAAMAAAAAAPKqrDCifN4I8qqsMKJ83gg0Q0lRLk5ZU0U6SUJNLklRX1JVQV9DQVBJVEFMX0xFQVNFX0dST1NTLjk5OC4uLi5VU0QuSAEAAADetgEAAwAAAAAA8qqsMKJ83gjyqqwwonzeCDJDSVEuTllTRTpJQk0uSVFfUlVBX0NBUElUQUxfTEVBU0VfTkVULjk5Ni4uLi5VU0QuSAEAAADetgEAAwAAAAAA8qqsMKJ83gjyqqwwonzeCDpDSVEuTllTRTpJQk0uSVFfUlVBX09QRVJBVElOR19MRUFTRV9BQ0NVTV9ERVAuOTk0Li4uLlVTRC5IAQAAAN62AQADAAAAAADyqqwwonzeCPKqrDCifN4IMkNJUS5OWVNFOklCTS5JUV9HUFBFX0VYQ0xfT1BFUl9MRUFTRVMuOTkyLi4uLlVTRC5IAQAAAN62AQACAAAABTMyMzMxAQgAAAAFAAAAATEBAAAACjIwMTcxNjQyNDQDAAAAAzE2MAIAAAAFNDg5NzQEAAAAATAHAAAACDMvNy8yMDI2CAAAAAoxMi8zMS8yMDE3CQAAAAEw8qqsMKJ83gjyqqwwonzeCDRDSVEuTllTRTpJQk0uSVFfRklOQU5DRV9MRUFTRVNfQ1VSUkVOVC4xMDAwLi4uLlVTRC5IAQAAAN62AQACAAAAAzI3OQEIAAAABQAAAAExAQAAAAstMTkwNDg2MDc0MAMAAAADMTYwAgAAAAU0ODk5MAQAAAABMAcAAAAIMy83LzIwMjYIAAAACjEyLzMxLzIwMjUJAAAAATDyqqwwonzeCPKqrDCifN4IMUNJUS5O</t>
  </si>
  <si>
    <t>WVNFOklCTS5JUV9UT1RBTF9GSU5BTkNFX0xFQVNFUy45OTguLi4uVVNELkgBAAAA3rYBAAIAAAADNTAwAQgAAAAFAAAAATEBAAAACy0xOTA0ODYwNzQ0AwAAAAMxNjACAAAABTQ5MDMxBAAAAAEwBwAAAAgzLzcvMjAyNggAAAAKMTIvMzEvMjAyMwkAAAABMPKqrDCifN4I8qqsMKJ83gg+Q0lRLk5ZU0U6SUJNLklRX0xUX1BPUlRJT05fT1BFUl9MRUFTRV9MSUFCSUxJVElFUy45OTYuLi4uVVNELkgBAAAA3rYBAAIAAAAEMjQ2MgEIAAAABQAAAAExAQAAAAstMjAwODY0NzE5OAMAAAADMTYwAgAAAAU0ODM4MwQAAAABMAcAAAAIMy83LzIwMjYIAAAACjEyLzMxLzIwMjEJAAAAATDyqqwwonzeCPKqrDCifN4IKUNJUS5OWVNFOklCTS5JUV9UT1RBTF9MRUFTRVMuOTk0Li4uLlVTRC5IAQAAAN62AQACAAAABDU0NjIBCAAAAAUAAAABMQEAAAALLTIxMTA3NjkzNTUDAAAAAzE2MAIAAAAFNDg5NzkEAAAAATAHAAAACDMvNy8yMDI2CAAAAAoxMi8zMS8yMDE5CQAAAAEw8qqsMKJ83gjyqqwwonzeCElDSVEuTllTRTpJQk0uSVFfRklOQU5DSU5HX09CTElHX05PTl9DVVJSRU5UX0VYQ0xfT1BFUl9MRUFTRVMuOTkyLi4uLlVTRC5IAQAAAN62AQACAAAABTM5ODcxAQgAAAAFAAAAATEBAAAACjIwMTcxNjQyNDQDAAAAAzE2MAIAAAAFNDg5ODEEAAAAATAHAAAACDMvNy8yMDI2CAAAAAoxMi8zMS8yMDE3CQAAAAEw8qqs</t>
  </si>
  <si>
    <t>MKJ83gjyqqwwonzeCCVDSVEuTllTRTpJQk0uSVFfQlZfU0hBUkUuOTk2Li4uLlVTRC5IAQAAAN62AQACAAAACTIxLjA0NjI3NgEIAAAABQAAAAExAQAAAAstMjAwODY0NzE5OAMAAAADMTYwAgAAAAQ0MDIwBAAAAAEwBwAAAAgzLzcvMjAyNggAAAAKMTIvMzEvMjAyMQkAAAABMPKqrDCifN4I8qqsMKJ83ggmQ0lRLk5ZU0U6SUJNLklRX1RCVl9TSEFSRS45OTQuLi4uVVNELkgBAAAA3rYBAAIAAAAKLTU5LjMxMTY2NwEIAAAABQAAAAExAQAAAAstMjExMDc2OTM1NQMAAAADMTYwAgAAAAQ0MTU2BAAAAAEwBwAAAAgzLzcvMjAyNggAAAAKMTIvMzEvMjAxOQkAAAABMPKqrDCifN4I8qqsMKJ83gggQ0lRLk5ZU0U6SUJNLklRX1RCVi45OTIuLi4uVVNELkgBAAAA3rYBAAIAAAAGLTIyOTM2AQgAAAAFAAAAATEBAAAACjIwMTcxNjQyNDQDAAAAAzE2MAIAAAAEMTMxMAQAAAABMAcAAAAIMy83LzIwMjYIAAAACjEyLzMxLzIwMTcJAAAAATDyqqwwonzeCPKqrDCifN4IKENJUS5OWVNFOklCTS5JUV9UT1RBTF9ERUJULjEwMDAuLi4uVVNELkgBAAAA3rYBAAIAAAAFNjQ2MDcBCAAAAAUAAAABMQEAAAALLTE5MDQ4NjA3NDADAAAAAzE2MAIAAAAENDE3MwQAAAABMAcAAAAIMy83LzIwMjYIAAAACjEyLzMxLzIwMjUJAAAAATDyqqwwonzeCPKqrDCifN4IM0NJUS5OWVNFOklCTS5JUV9UT1RBTF9ERUJUX05PTl9DVVJS</t>
  </si>
  <si>
    <t>RU5ULjk5OC4uLi5VU0QuSAEAAADetgEAAgAAAAU1MjY4OQEIAAAABQAAAAExAQAAAAstMTkwNDg2MDc0NAMAAAADMTYwAgAAAAUyNTIyNAQAAAABMAcAAAAIMy83LzIwMjYIAAAACjEyLzMxLzIwMjMJAAAAATDyqqwwonzeCPKqrDCifN4INENJUS5OWVNFOklCTS5JUV9NSU5PUklUWV9JTlRFUkVTVF9UT1RBTC45OTYuLi4uVVNELkgBAAAA3rYBAAIAAAACOTUBCAAAAAUAAAABMQEAAAALLTIwMDg2NDcxOTgDAAAAAzE2MAIAAAAEMTMxMgQAAAABMAcAAAAIMy83LzIwMjYIAAAACjEyLzMxLzIwMjEJAAAAATDyqqwwonzeCPKqrDCifN4IKENJUS5OWVNFOklCTS5JUV9XT1JLSU5HX0NBUC45OTQuLi4uVVNELkgBAAAA3rYBAAIAAAADNzE5AQgAAAAFAAAAATEBAAAACy0yMTEwNzY5MzU1AwAAAAMxNjACAAAABDQxNjUEAAAAATAHAAAACDMvNy8yMDI2CAAAAAoxMi8zMS8yMDE5CQAAAAEw8qqsMKJ83gjyqqwwonzeCC1DSVEuTllTRTpJQk0uSVFfQUxMT1dfRE9VQlRfQUNDVC45OTIuLi4uVVNELkgBAAAA3rYBAAIAAAADMjk3AQgAAAAFAAAAATEBAAAACjIwMTcxNjQyNDQDAAAAAzE2MAIAAAAEMzAxMgQAAAABMAcAAAAIMy83LzIwMjYIAAAACjEyLzMxLzIwMTcJAAAAATDyqqwwonzeCPKqrDCifN4IJUNJUS5OWVNFOklCTS5JUV9TT0ZUV0FSRS45OTEuLi4uVVNELkgBAAAA3rYBAAMAAAAAAPKqrDCifN4I</t>
  </si>
  <si>
    <t>8qqsMKJ83gggQ0lRLk5ZU0U6SUJNLklRX0NJUC45OTEuLi4uVVNELkgBAAAA3rYBAAMAAAAAAPKqrDCifN4I8qqsMKJ83ggwQ0lRLk5ZU0U6SUJNLklRX01JTk9SSVRZX0lOVF9SRURFRU0uOTkxLi4uLlVTRC5IAQAAAN62AQADAAAAAADyqqwwonzeCPKqrDCifN4INENJUS5OWVNFOklCTS5JUV9NSU5PUklUWV9JTlRfUkVERUVNX1RPVC45OTEuLi4uVVNELkgBAAAA3rYBAAMAAAAAAPKqrDCifN4I8qqsMKJ83gg4Q0lRLk5ZU0U6SUJNLklRX0RFRl9UQVhfVkFMVUFUSU9OX0FMTE9XQU5DRS45OTEuLi4uVVNELkgBAAAA3rYBAAIAAAADOTE2AQgAAAAFAAAAATEBAAAACjE5NDcxNzk1ODMDAAAAAzE2MAIAAAAFNDYwNDUEAAAAATAHAAAACDMvNy8yMDI2CAAAAAoxMi8zMS8yMDE2CQAAAAEw8qqsMKJ83gjyqqwwonzeCDhDSVEuTllTRTpJQk0uSVFfR0VORVJBTF9QQVJUTkVSX1BSRUZfRVFVSVRZLjk5MS4uLi5VU0QuSAEAAADetgEAAwAAAAAA8qqsMKJ83gjyqqwwonzeCDtDSVEuTllTRTpJQk0uSVFfVE9UQUxfR0VORVJBTF9QQVJUTkVSX0lOVEVSRVNULjk5MS4uLi5VU0QuSAEAAADetgEAAwAAAAAA8qqsMKJ83gjyqqwwonzeCENDSVEuTllTRTpJQk0uSVFfTElRVUlEQVRJT05fVkFMVUVfUFJFRkVSUkVEX05PTl9SRURFRU0uOTkyLi4uLlVTRC5IAQAAAN62AQADAAAAAADyqqwwonzeCPKqrDCifN4I</t>
  </si>
  <si>
    <t>K0NJUS5OWVNFOklCTS5JUV9BU1NFVFNfTEVWRUxfMS45OTIuLi4uVVNELkgBAAAA3rYBAAIAAAACMzQA8qqsMKJ83gjyqqwwonzeCCtDSVEuTllTRTpJQk0uSVFfQVNTRVRTX0xFVkVMXzMuOTkyLi4uLlVTRC5IAQAAAN62AQADAAAAAADyqqwwonzeCPKqrDCifN4ILkNJUS5OWVNFOklCTS5JUV9BU1NFVFNfRkFJUl9WQUxVRS45OTMuLi4uVVNELkgBAAAA3rYBAAIAAAAEOTA1MQDyqqwwonzeCPKqrDCifN4IMENJUS5OWVNFOklCTS5JUV9MSUFCSUxJVElFU19MRVZFTF8yLjk5My4uLi5VU0QuSAEAAADetgEAAgAAAAUzNjkzMQDyqqwwonzeCPKqrDCifN4IQkNJUS5OWVNFOklCTS5JUV9MSUFCSUxJVElFU19ORVRUSU5HX09USEVSX0FESlVTVE1FTlRTLjk5My4uLi5VU0QuSAEAAADetgEAAwAAAAAA8qqsMKJ83gjyqqwwonzeCDxDSVEuTllTRTpJQk0uSVFfRkFJUl9WQUxVRV9DSEFOR0VfSU5DTF9FQVJOSU5HUy45OTMuLi4uVVNELkgBAAAA3rYBAAMAAAAAAPKqrDCifN4I8qqsMKJ83ggyQ0lRLk5ZU0U6SUJNLklRX0ZJTl9ESVZfTFRfREVCVF9UT1RBTC45OTQuLi4uVVNELkgBAAAA3rYBAAIAAAAFMjQ3MjcBCAAAAAUAAAABMQEAAAALLTIxMTA3NjkzNTUDAAAAAzE2MAIAAAAFMjQ1MTUEAAAAATAHAAAACDMvNy8yMDI2CAAAAAoxMi8zMS8yMDE5CQAAAAEw8qqsMKJ83gjyqqwwonzeCC9DSVEuTllT</t>
  </si>
  <si>
    <t>RTpJQk0uSVFfRklOX0RJVl9ERUJUX1RPVEFMLjk5NC4uLi5VU0QuSAEAAADetgEAAgAAAAUyNDcyNwEIAAAABQAAAAExAQAAAAstMjExMDc2OTM1NQMAAAADMTYwAgAAAAUyNDUxNgQAAAABMAcAAAAIMy83LzIwMjYIAAAACjEyLzMxLzIwMTkJAAAAATDyqqwwonzeCPKqrDCifN4ILkNJUS5OWVNFOklCTS5JUV9GSU5fRElWX1NUX0lOVkVTVC45OTQuLi4uVVNELkgBAAAA3rYBAAMAAAAAAPKqrDCifN4I8qqsMKJ83ggyQ0lRLk5ZU0U6SUJNLklRX0RFQlRfRVFVSVZfT1BFUl9MRUFTRS45OTYuLi4uVVNELkgBAAAA3rYBAAIAAAAFMTE0OTYBCAAAAAUAAAABMQEAAAALLTIwMDg2NDcxOTgDAAAAAzE2MAIAAAAFMjE2NzEEAAAAATAHAAAACDMvNy8yMDI2CAAAAAoxMi8zMS8yMDIxCQAAAAEw8qqsMKJ83gjyqqwwonzeCDhDSVEuTllTRTpJQk0uSVFfUkVTVFJJQ1RFRF9DQVNIX05PTl9DVVJSRU5ULjk5Ny4uLi5VU0QuSAEAAADetgEAAwAAAAAA8qqsMKJ83gjyqqwwonzeCDBDSVEuTllTRTpJQk0uSVFfVE9UQUxfREVCVF9FWENMX0ZJTi45OTguLi4uVVNELkgBAAAA3rYBAAIAAAAFNTk5MzUBCAAAAAUAAAABMQEAAAALLTE5MDQ4NjA3NDQDAAAAAzE2MAIAAAAFMjE4NjAEAAAAATAHAAAACDMvNy8yMDI2CAAAAAoxMi8zMS8yMDIzCQAAAAEw8qqsMKJ83gjyqqwwonzeCDNDSVEuTllTRTpJQk0uSVFfQ09O</t>
  </si>
  <si>
    <t>VElOR0VOVF9MSUFCSUxJVElFUy45OTkuLi4uVVNELkgBAAAA3rYBAAMAAAAAAPKqrDCifN4I8qqsMKJ83ggxQ0lRLk5ZU0U6SUJNLklRX1NUX0RFQlRfREVSSVZBVElWRVMuMTAwMC4uLi5VU0QuSAEAAADetgEAAwAAAAAA8qqsMKJ83gjyqqwwonzeCDRDSVEuTllTRTpJQk0uSVFfREVSSVZBVElWRV9MSUFCX0NVUlJFTlQuOTkxLi4uLlVTRC5IAQAAAN62AQACAAAAAzE0NQEIAAAABQAAAAExAQAAAAoxOTQ3MTc5NTgzAwAAAAMxNjACAAAABTQwNDE3BAAAAAEwBwAAAAgzLzcvMjAyNggAAAAKMTIvMzEvMjAxNgkAAAABMPKqrDCifN4I8qqsMKJ83gg2Q0lRLk5ZU0U6SUJNLklRX0RFUklWQVRJVkVfVFJBRElOR19BU1NFVFMuOTk1Li4uLlVTRC5IAQAAAN62AQADAAAAAADyqqwwonzeCPKqrDCifN4IMUNJUS5OWVNFOklCTS5JUV9ERVJJVkFUSVZFX0FTU0VUU19MVC45OTcuLi4uVVNELkgBAAAA3rYBAAIAAAABNwEIAAAABQAAAAExAQAAAAstMTk1ODI4MTA5NgMAAAADMTYwAgAAAAQxMTEwBAAAAAEwBwAAAAgzLzcvMjAyNggAAAAKMTIvMzEvMjAyMgkAAAABMPKqrDCifN4I8qqsMKJ83gg1Q0lRLk5ZU0U6SUJNLklRX0FDQ1VNX0FNT1JUX0lOVEFOX0FTU0VUUy45OTkuLi4uVVNELkgBAAAA3rYBAAIAAAAFLTgwOTQBCAAAAAUAAAABMQEAAAALLTE5MDQ4NjA3NDMDAAAAAzE2MAIAAAAFMjQzMzEEAAAA</t>
  </si>
  <si>
    <t>ATAHAAAACDMvNy8yMDI2CAAAAAoxMi8zMS8yMDI0CQAAAAEw8qqsMKJ83gjyqqwwonzeCC9DSVEuTllTRTpJQk0uSVFfTFRfTUFSS19TRUNVUklUSUVTLjk5Mi4uLi5VU0QuSAEAAADetgEAAwAAAAAA8qqsMKJ83gjyqqwwonzeCClDSVEuTllTRTpJQk0uSVFfR1dfSU5UQU5fTkVULjk5Ny4uLi5VU0QuSAEAAADetgEAAwAAAAAA8qqsMKJ83gjyqqwwonzeCCxDSVEuTllTRTpJQk0uSVFfSU5URVJDT01QQU5ZX0NMLjk5Mi4uLi5VU0QuSAEAAADetgEAAwAAAAAA8qqsMKJ83gjyqqwwonzeCChDSVEuTllTRTpJQk0uSVFfQVJfVU5CSUxMRUQuOTkzLi4uLlVTRC5IAQAAAN62AQACAAAABDE1NDUBCAAAAAUAAAABMQEAAAAKMjA4MTUwNTQwMQMAAAADMTYwAgAAAAU0NTQyMAQAAAABMAcAAAAIMy83LzIwMjYIAAAACjEyLzMxLzIwMTgJAAAAATDyqqwwonzeCPKqrDCifN4IIkNJUS5OWVNFOklCTS5JUV9MSUZPUi45OTEuLi4uVVNELkgBAAAA3rYBAAMAAAAAAPKqrDCifN4I8qqsMKJ83gglQ0lRLk5ZU0U6SUJNLklRX1JBV19JTlYuMjAwMC4uLi5VU0QuSAEAAADetgEAAwAAAAAA8qqsMKJ83gjyqqwwonzeCClDSVEuTllTRTpJQk0uSVFfRklOSVNIRURfSU5WLjk5OS4uLi5VU0QuSAEAAADetgEAAgAAAAMxMzQBCAAAAAUAAAABMQEAAAALLTE5MDQ4NjA3NDMDAAAAAzE2MAIAAAAEMzA3NQQAAAABMAcAAAAI</t>
  </si>
  <si>
    <t>My83LzIwMjYIAAAACjEyLzMxLzIwMjQJAAAAATDyqqwwonzeCPKqrDCifN4IIUNJUS5OWVNFOklCTS5JUV9MQU5ELjk5Ny4uLi5VU0QuSAEAAADetgEAAgAAAAMyMTMBCAAAAAUAAAABMQEAAAALLTE5NTgyODEwOTYDAAAAAzE2MAIAAAAEMzA5OAQAAAABMAcAAAAIMy83LzIwMjYIAAAACjEyLzMxLzIwMjIJAAAAATDyqqwwonzeCPKqrDCifN4IJkNJUS5OWVNFOklCTS5JUV9NQUNISU5FUlkuOTk1Li4uLlVTRC5IAQAAAN62AQACAAAABTEzNDYwAQgAAAAFAAAAATEBAAAACy0yMDU5MDczMjAyAwAAAAMxNjACAAAABDMxMTQEAAAAATAHAAAACDMvNy8yMDI2CAAAAAoxMi8zMS8yMDIwCQAAAAEw8qqsMKJ83gjyqqwwonzeCDNDSVEuTllTRTpJQk0uSVFfTkFUVVJBTF9SRVNPVVJDRVNfQ09TVC45OTMuLi4uVVNELkgBAAAA3rYBAAMAAAAAACrSrDCifN4IKtKsMKJ83ggyQ0lRLk5ZU0U6SUJNLklRX0xFQVNFSE9MRF9JTVBST1ZFTUVOVC45OTEuLi4uVVNELkgBAAAA3rYBAAMAAAAAACrSrDCifN4IKtKsMKJ83gg0Q0lRLk5ZU0U6SUJNLklRX01JTk9SSVRZX0lOVF9SRURFRU1fVE9ULjk5OS4uLi5VU0QuSAEAAADetgEAAwAAAAAAKtKsMKJ83ggq0qwwonzeCDhDSVEuTllTRTpJQk0uSVFfREVGX1RBWF9WQUxVQVRJT05fQUxMT1dBTkNFLjk5Ny4uLi5VU0QuSAEAAADetgEAAgAAAAM3NzABCAAAAAUAAAAB</t>
  </si>
  <si>
    <t>MQEAAAALLTE5NTgyODEwOTYDAAAAAzE2MAIAAAAFNDYwNDUEAAAAATAHAAAACDMvNy8yMDI2CAAAAAoxMi8zMS8yMDIyCQAAAAEwKtKsMKJ83ggq0qwwonzeCDhDSVEuTllTRTpJQk0uSVFfR0VORVJBTF9QQVJUTkVSX1BSRUZfRVFVSVRZLjk5NS4uLi5VU0QuSAEAAADetgEAAwAAAAAAKtKsMKJ83ggq0qwwonzeCDtDSVEuTllTRTpJQk0uSVFfVE9UQUxfR0VORVJBTF9QQVJUTkVSX0lOVEVSRVNULjk5My4uLi5VU0QuSAEAAADetgEAAwAAAAAAKtKsMKJ83ggq0qwwonzeCENDSVEuTllTRTpJQk0uSVFfTElRVUlEQVRJT05fVkFMVUVfUFJFRkVSUkVEX05PTl9SRURFRU0uOTkxLi4uLlVTRC5IAQAAAN62AQADAAAAAAAq0qwwonzeCCrSrDCifN4IQENJUS5OWVNFOklCTS5JUV9MSVFVSURBVElPTl9WQUxVRV9QUkVGRVJSRURfUkVERUVNLjIwMDAuLi4uVVNELkgBAAAA3rYBAAMAAAAAACrSrDCifN4IKtKsMKJ83ggrQ0lRLk5ZU0U6SUJNLklRX0FTU0VUU19MRVZFTF8yLjk5OS4uLi5VU0QuSAEAAADetgEAAgAAAAQ3OTc4ACrSrDCifN4IKtKsMKJ83gg9Q0lRLk5ZU0U6SUJNLklRX0FTU0VUU19ORVRUSU5HX09USEVSX0FESlVTVE1FTlRTLjk5Ny4uLi5VU0QuSAEAAADetgEAAwAAAAAAKtKsMKJ83ggq0qwwonzeCDBDSVEuTllTRTpJQk0uSVFfTElBQklMSVRJRVNfTEVWRUxfMS45OTUuLi4uVVNELkgB</t>
  </si>
  <si>
    <t>AAAA3rYBAAMAAAAAACrSrDCifN4IKtKsMKJ83ggwQ0lRLk5ZU0U6SUJNLklRX0xJQUJJTElUSUVTX0xFVkVMXzMuOTkzLi4uLlVTRC5IAQAAAN62AQADAAAAAAAq0qwwonzeCCrSrDCifN4IM0NJUS5OWVNFOklCTS5JUV9MSUFCSUxJVElFU19GQUlSX1ZBTFVFLjk5MS4uLi5VU0QuSAEAAADetgEAAgAAAAUzNzA0NAAq0qwwonzeCCrSrDCifN4IMkNJUS5OWVNFOklCTS5JUV9GSU5fRElWX0xUX0RFQlRfVE9UQUwuOTkzLi4uLlVTRC5IAQAAAN62AQACAAAABTMxMjI3AQgAAAAFAAAAATEBAAAACjIwODE1MDU0MDEDAAAAAzE2MAIAAAAFMjQ1MTUEAAAAATAHAAAACDMvNy8yMDI2CAAAAAoxMi8zMS8yMDE4CQAAAAEwKtKsMKJ83ggq0qwwonzeCC9DSVEuTllTRTpJQk0uSVFfRklOX0RJVl9ERUJUX1RPVEFMLjk5MS4uLi5VU0QuSAEAAADetgEAAgAAAAUyNzg1OQEIAAAABQAAAAExAQAAAAoxOTQ3MTc5NTgzAwAAAAMxNjACAAAABTI0NTE2BAAAAAEwBwAAAAgzLzcvMjAyNggAAAAKMTIvMzEvMjAxNgkAAAABMCrSrDCifN4IKtKsMKJ83ggwQ0lRLk5ZU0U6SUJNLklRX0ZJTl9ESVZfQ0FTSF9FUVVJVi4yMDAwLi4uLlVTRC5IAQAAAN62AQADAAAAAAAq0qwwonzeCCrSrDCifN4IL0NJUS5OWVNFOklCTS5JUV9ERUJUX0VRVUlWX05FVF9QQk8uOTk5Li4uLlVTRC5IAQAAAN62AQACAAAAAy04NwEIAAAABQAA</t>
  </si>
  <si>
    <t>AAExAQAAAAstMTkwNDg2MDc0MwMAAAADMTYwAgAAAAUyMTY3OQQAAAABMAcAAAAIMy83LzIwMjYIAAAACjEyLzMxLzIwMjQJAAAAATAq0qwwonzeCCrSrDCifN4IMkNJUS5OWVNFOklCTS5JUV9SRVNUUklDVEVEX0NBU0hfVE9UQUwuOTk1Li4uLlVTRC5IAQAAAN62AQACAAAAAzQ2MwEIAAAABQAAAAExAQAAAAstMjA1OTA3MzIwMgMAAAADMTYwAgAAAAUyNDE5MgQAAAABMAcAAAAIMy83LzIwMjYIAAAACjEyLzMxLzIwMjAJAAAAATAq0qwwonzeCCrSrDCifN4IKkNJUS5OWVNFOklCTS5JUV9PUkRFUl9CQUNLTE9HLjk5My4uLi5VU0QuSAEAAADetgEAAwAAAAAAKtKsMKJ83ggq0qwwonzeCDFDSVEuTllTRTpJQk0uSVFfV0FSUkFOVFlfTElBQklMSVRJRVMuOTkxLi4uLlVTRC5IAQAAAN62AQADAAAAAAAq0qwwonzeCCrSrDCifN4IMUNJUS5OWVNFOklCTS5JUV9TVF9ERUJUX0RFUklWQVRJVkVTLjIwMDAuLi4uVVNELkgBAAAA3rYBAAMAAAAAACrSrDCifN4IKtKsMKJ83ggwQ0lRLk5ZU0U6SUJNLklRX0xUX0RFQlRfREVSSVZBVElWRVMuOTk5Li4uLlVTRC5IAQAAAN62AQADAAAAAAAq0qwwonzeCCrSrDCifN4IOENJUS5OWVNFOklCTS5JUV9ERVJJVkFUSVZFX0xJQUJfTk9OX0NVUlJFTlQuOTk3Li4uLlVTRC5IAQAAAN62AQACAAAAAzQ4OAEIAAAABQAAAAExAQAAAAstMTk1ODI4MTA5NgMAAAADMTYw</t>
  </si>
  <si>
    <t>AgAAAAU0MDQxOQQAAAABMAcAAAAIMy83LzIwMjYIAAAACjEyLzMxLzIwMjIJAAAAATAq0qwwonzeCCrSrDCifN4INkNJUS5OWVNFOklCTS5JUV9ERVJJVkFUSVZFX0FTU0VUU19DVVJSRU5ULjk5NS4uLi5VU0QuSAEAAADetgEAAgAAAAI4NQEIAAAABQAAAAExAQAAAAstMjA1OTA3MzIwMgMAAAADMTYwAgAAAAQxMTA5BAAAAAEwBwAAAAgzLzcvMjAyNggAAAAKMTIvMzEvMjAyMAkAAAABMCrSrDCifN4IKtKsMKJ83ggvQ0lRLk5ZU0U6SUJNLklRX0dST1NTX0lOVEFOX0FTU0VUUy45OTMuLi4uVVNELkgBAAAA3rYBAAIAAAAENDkyMQEIAAAABQAAAAExAQAAAAoyMDgxNTA1NDAxAwAAAAMxNjACAAAABTI0MjkzBAAAAAEwBwAAAAgzLzcvMjAyNggAAAAKMTIvMzEvMjAxOAkAAAABMCrSrDCifN4IKtKsMKJ83gglQ0lRLk5ZU0U6SUJNLklRX0dST1NTX0dXLjk5MS4uLi5VU0QuSAEAAADetgEAAwAAAAAAKtKsMKJ83ggq0qwwonzeCDJDSVEuTllTRTpJQk0uSVFfQURWQU5DRVNfRk9SX1NVUFBMSUVTLjk5OS4uLi5VU0QuSAEAAADetgEAAwAAAAAAKtKsMKJ83ggq0qwwonzeCCNDSVEuTllTRTpJQk0uSVFfR1dfTkVULjk5Ny4uLi5VU0QuSAEAAADetgEAAgAAAAU1NTk0OQEIAAAABQAAAAExAQAAAAstMTk1ODI4MTA5NgMAAAADMTYwAgAAAAU0ODk2MAQAAAABMAcAAAAIMy83LzIwMjYIAAAACjEyLzMxLzIw</t>
  </si>
  <si>
    <t>MjIJAAAAATAq0qwwonzeCCrSrDCifN4ILENJUS5OWVNFOklCTS5JUV9JTlRFUkNPTVBBTllfQ0EuOTk1Li4uLlVTRC5IAQAAAN62AQADAAAAAAAq0qwwonzeCCrSrDCifN4ILENJUS5OWVNFOklCTS5JUV9JTlRFUkNPTVBBTllfQ0wuOTkzLi4uLlVTRC5IAQAAAN62AQADAAAAAAAq0qwwonzeCCrSrDCifN4IMENJUS5OWVNFOklCTS5JUV9ERUJUX0VRVUlWX05FVF9QQk8uMTAwMC4uLi5VU0QuSAEAAADetgEAAgAAAAQtNDc0AQgAAAAFAAAAATEBAAAACy0xOTA0ODYwNzQwAwAAAAMxNjACAAAABTIxNjc5BAAAAAEwBwAAAAgzLzcvMjAyNggAAAAKMTIvMzEvMjAyNQkAAAABMCrSrDCifN4IKtKsMKJ83ggyQ0lRLk5ZU0U6SUJNLklRX1JFU1RSSUNURURfQ0FTSF9UT1RBTC45OTYuLi4uVVNELkgBAAAA3rYBAAIAAAADMzA3AQgAAAAFAAAAATEBAAAACy0yMDA4NjQ3MTk4AwAAAAMxNjACAAAABTI0MTkyBAAAAAEwBwAAAAgzLzcvMjAyNggAAAAKMTIvMzEvMjAyMQkAAAABMCrSrDCifN4IKtKsMKJ83ggqQ0lRLk5ZU0U6SUJNLklRX09SREVSX0JBQ0tMT0cuOTk0Li4uLlVTRC5IAQAAAN62AQADAAAAAAAq0qwwonzeCCrSrDCifN4IMUNJUS5OWVNFOklCTS5JUV9XQVJSQU5UWV9MSUFCSUxJVElFUy45OTIuLi4uVVNELkgBAAAA3rYBAAMAAAAAACrSrDCifN4IKtKsMKJ83ggxQ0lRLk5ZU0U6SUJNLklRX0xU</t>
  </si>
  <si>
    <t>X0RFQlRfREVSSVZBVElWRVMuMTAwMC4uLi5VU0QuSAEAAADetgEAAwAAAAAAKtKsMKJ83ggq0qwwonzeCDhDSVEuTllTRTpJQk0uSVFfREVSSVZBVElWRV9MSUFCX05PTl9DVVJSRU5ULjk5OC4uLi5VU0QuSAEAAADetgEAAgAAAAMyOTkBCAAAAAUAAAABMQEAAAALLTE5MDQ4NjA3NDQDAAAAAzE2MAIAAAAFNDA0MTkEAAAAATAHAAAACDMvNy8yMDI2CAAAAAoxMi8zMS8yMDIzCQAAAAEwKtKsMKJ83ggq0qwwonzeCDZDSVEuTllTRTpJQk0uSVFfREVSSVZBVElWRV9BU1NFVFNfQ1VSUkVOVC45OTYuLi4uVVNELkgBAAAA3rYBAAIAAAADMzU4AQgAAAAFAAAAATEBAAAACy0yMDA4NjQ3MTk4AwAAAAMxNjACAAAABDExMDkEAAAAATAHAAAACDMvNy8yMDI2CAAAAAoxMi8zMS8yMDIxCQAAAAEwKtKsMKJ83ggq0qwwonzeCC9DSVEuTllTRTpJQk0uSVFfR1JPU1NfSU5UQU5fQVNTRVRTLjk5NC4uLi5VU0QuSAEAAADetgEAAgAAAAUxNzUzOAEIAAAABQAAAAExAQAAAAstMjExMDc2OTM1NQMAAAADMTYwAgAAAAUyNDI5MwQAAAABMAcAAAAIMy83LzIwMjYIAAAACjEyLzMxLzIwMTkJAAAAATAq0qwwonzeCCrSrDCifN4IJUNJUS5OWVNFOklCTS5JUV9HUk9TU19HVy45OTIuLi4uVVNELkgBAAAA3rYBAAMAAAAAACrSrDCifN4IKtKsMKJ83ggzQ0lRLk5ZU0U6SUJNLklRX0FEVkFOQ0VTX0ZPUl9TVVBQTElFUy4x</t>
  </si>
  <si>
    <t>MDAwLi4uLlVTRC5IAQAAAN62AQADAAAAAAAq0qwwonzeCCrSrDCifN4II0NJUS5OWVNFOklCTS5JUV9HV19ORVQuOTk4Li4uLlVTRC5IAQAAAN62AQACAAAABTYwMTc4AQgAAAAFAAAAATEBAAAACy0xOTA0ODYwNzQ0AwAAAAMxNjACAAAABTQ4OTYwBAAAAAEwBwAAAAgzLzcvMjAyNggAAAAKMTIvMzEvMjAyMwkAAAABMCrSrDCifN4IKtKsMKJ83ggsQ0lRLk5ZU0U6SUJNLklRX0lOVEVSQ09NUEFOWV9DQS45OTYuLi4uVVNELkgBAAAA3rYBAAMAAAAAACrSrDCifN4IKtKsMKJ83ggsQ0lRLk5ZU0U6SUJNLklRX0lOVEVSQ09NUEFOWV9DTC45OTQuLi4uVVNELkgBAAAA3rYBAAMAAAAAACrSrDCifN4IKtKsMKJ83ggiQ0lRLk5ZU0U6SUJNLklRX0xJRk9SLjk5OC4uLi5VU0QuSAEAAADetgEAAwAAAAAAKtKsMKJ83ggq0qwwonzeCCRDSVEuTllTRTpJQk0uSVFfV0lQX0lOVi45OTYuLi4uVVNELkgBAAAA3rYBAAIAAAAEMTQ0MQEIAAAABQAAAAExAQAAAAstMjAwODY0NzE5OAMAAAADMTYwAgAAAAQzMjE5BAAAAAEwBwAAAAgzLzcvMjAyNggAAAAKMTIvMzEvMjAyMQkAAAABMCrSrDCifN4IKtKsMKJ83ggmQ0lRLk5ZU0U6SUJNLklRX09USEVSX0lOVi45OTQuLi4uVVNELkgBAAAA3rYBAAMAAAAAACrSrDCifN4IKtKsMKJ83ggmQ0lRLk5ZU0U6SUJNLklRX0JVSUxESU5HUy45OTIuLi4uVVNELkgBAAAA3rYB</t>
  </si>
  <si>
    <t>AAIAAAAFMTAwNzMBCAAAAAUAAAABMQEAAAAKMjAxNzE2NDI0NAMAAAADMTYwAgAAAAQzMDIzBAAAAAEwBwAAAAgzLzcvMjAyNggAAAAKMTIvMzEvMjAxNwkAAAABMCrSrDCifN4IKtKsMKJ83gg0Q0lRLk5ZU0U6SUJNLklRX05BVFVSQUxfUkVTT1VSQ0VTX0NPU1QuMTAwMC4uLi5VU0QuSAEAAADetgEAAwAAAAAAKtKsMKJ83ggq0qwwonzeCDJDSVEuTllTRTpJQk0uSVFfTEVBU0VIT0xEX0lNUFJPVkVNRU5ULjk5OC4uLi5VU0QuSAEAAADetgEAAwAAAAAAKtKsMKJ83ggq0qwwonzeCDhDSVEuTllTRTpJQk0uSVFfRklOX0RJVl9NSU5PUklUWV9JTlRfUkVERUVNLjk5Ni4uLi5VU0QuSAEAAADetgEAAwAAAAAAKtKsMKJ83ggq0qwwonzeCDZDSVEuTllTRTpJQk0uSVFfRklOX0RJVl9NSU5PUklUWV9JTlRFUkVTVC45OTQuLi4uVVNELkgBAAAA3rYBAAMAAAAAACrSrDCifN4IKtKsMKJ83gg6Q0lRLk5ZU0U6SUJNLklRX0dFTkVSQUxfUEFSVE5FUl9DT01NT05fRVFVSVRZLjk5Mi4uLi5VU0QuSAEAAADetgEAAwAAAAAAKtKsMKJ83ggq0qwwonzeCDxDSVEuTllTRTpJQk0uSVFfVE9UQUxfR0VORVJBTF9QQVJUTkVSX0lOVEVSRVNULjEwMDAuLi4uVVNELkgBAAAA3rYBAAMAAAAAACrSrDCifN4IKtKsMKJ83ghDQ0lRLk5ZU0U6SUJNLklRX0xJUVVJREFUSU9OX1ZBTFVFX1BSRUZFUlJFRF9OT05fUkVERUVN</t>
  </si>
  <si>
    <t>Ljk5OC4uLi5VU0QuSAEAAADetgEAAwAAAAAAKtKsMKJ83ggq0qwwonzeCCtDSVEuTllTRTpJQk0uSVFfQVNTRVRTX0xFVkVMXzEuOTk2Li4uLlVTRC5IAQAAAN62AQACAAAABDEwNzAAKtKsMKJ83ggq0qwwonzeCCtDSVEuTllTRTpJQk0uSVFfQVNTRVRTX0xFVkVMXzMuOTk0Li4uLlVTRC5IAQAAAN62AQADAAAAAAAq0qwwonzeCCrSrDCifN4ILkNJUS5OWVNFOklCTS5JUV9BU1NFVFNfRkFJUl9WQUxVRS45OTIuLi4uVVNELkgBAAAA3rYBAAIAAAAFMTAxNTEAKtKsMKJ83ggq0qwwonzeCDFDSVEuTllTRTpJQk0uSVFfTElBQklMSVRJRVNfTEVWRUxfMy4xMDAwLi4uLlVTRC5IAQAAAN62AQADAAAAAAAq0qwwonzeCCrSrDCifN4IM0NJUS5OWVNFOklCTS5JUV9MSUFCSUxJVElFU19GQUlSX1ZBTFVFLjk5OC4uLi5VU0QuSAEAAADetgEAAgAAAAU0ODg3NwAq0qwwonzeCCrSrDCifN4IM0NJUS5OWVNFOklCTS5JUV9GSU5fRElWX0xUX0RFQlRfVE9UQUwuMTAwMC4uLi5VU0QuSAEAAADetgEAAgAAAAUxNTA5MwEIAAAABQAAAAExAQAAAAstMTkwNDg2MDc0MAMAAAADMTYwAgAAAAUyNDUxNQQAAAABMAcAAAAIMy83LzIwMjYIAAAACjEyLzMxLzIwMjUJAAAAATAq0qwwonzeCCrSrDCifN4IL0NJUS5OWVNFOklCTS5JUV9GSU5fRElWX0RFQlRfVE9UQUwuOTk4Li4uLlVTRC5IAQAAAN62AQACAAAABTExODc5</t>
  </si>
  <si>
    <t>AQgAAAAFAAAAATEBAAAACy0xOTA0ODYwNzQ0AwAAAAMxNjACAAAABTI0NTE2BAAAAAEwBwAAAAgzLzcvMjAyNggAAAAKMTIvMzEvMjAyMwkAAAABMCrSrDCifN4IKtKsMKJ83gguQ0lRLk5ZU0U6SUJNLklRX0ZJTl9ESVZfU1RfSU5WRVNULjk5Ni4uLi5VU0QuSAEAAADetgEAAwAAAAAAKtKsMKJ83ggq0qwwonzeCDJDSVEuTllTRTpJQk0uSVFfREVCVF9FUVVJVl9PUEVSX0xFQVNFLjk5NC4uLi5VU0QuSAEAAADetgEAAgAAAAUxMjk4NAEIAAAABQAAAAExAQAAAAstMjExMDc2OTM1NQMAAAADMTYwAgAAAAUyMTY3MQQAAAABMAcAAAAIMy83LzIwMjYIAAAACjEyLzMxLzIwMTkJAAAAATAq0qwwonzeCCrSrDCifN4IOENJUS5OWVNFOklCTS5JUV9SRVNUUklDVEVEX0NBU0hfTk9OX0NVUlJFTlQuOTkyLi4uLlVTRC5IAQAAAN62AQADAAAAAAAq0qwwonzeCCrSrDCifN4IK0NJUS5OWVNFOklCTS5JUV9PUkRFUl9CQUNLTE9HLjEwMDAuLi4uVVNELkgBAAAA3rYBAAIAAAAFMzE5MDABCAAAAAUAAAABMQEAAAALLTE5MDQ4NjA3NDADAAAAAzE2MAIAAAAEMzEyNQQAAAABMAcAAAAIMy83LzIwMjYIAAAACjEyLzMxLzIwMjUJAAAAATAq0qwwonzeCCrSrDCifN4IMUNJUS5OWVNFOklCTS5JUV9XQVJSQU5UWV9MSUFCSUxJVElFUy45OTguLi4uVVNELkgBAAAA3rYBAAMAAAAAACrSrDCifN4IKtKsMKJ83gg6Q0lR</t>
  </si>
  <si>
    <t>Lk5ZU0U6SUJNLklRX0NVUlJFTlRfUE9SVF9ERUJUX0RFUklWQVRJVkVTLjk5Ni4uLi5VU0QuSAEAAADetgEAAwAAAAAAKtKsMKJ83ggq0qwwonzeCDRDSVEuTllTRTpJQk0uSVFfREVSSVZBVElWRV9MSUFCX0NVUlJFTlQuOTk0Li4uLlVTRC5IAQAAAN62AQACAAAAAzE2NwEIAAAABQAAAAExAQAAAAstMjExMDc2OTM1NQMAAAADMTYwAgAAAAU0MDQxNwQAAAABMAcAAAAIMy83LzIwMjYIAAAACjEyLzMxLzIwMTkJAAAAATAq0qwwonzeCCrSrDCifN4INkNJUS5OWVNFOklCTS5JUV9ERVJJVkFUSVZFX1RSQURJTkdfQVNTRVRTLjk5Mi4uLi5VU0QuSAEAAADetgEAAgAAAAEyAQgAAAAFAAAAATEBAAAACjIwMTcxNjQyNDQDAAAAAzE2MAIAAAAFNDA0MTUEAAAAATAHAAAACDMvNy8yMDI2CAAAAAoxMi8zMS8yMDE3CQAAAAEwKtKsMKJ83ggq0qwwonzeCDBDSVEuTllTRTpJQk0uSVFfR1JPU1NfSU5UQU5fQVNTRVRTLjEwMDAuLi4uVVNELkgBAAAA3rYBAAIAAAAFMjA4MzABCAAAAAUAAAABMQEAAAALLTE5MDQ4NjA3NDADAAAAAzE2MAIAAAAFMjQyOTMEAAAAATAHAAAACDMvNy8yMDI2CAAAAAoxMi8zMS8yMDI1CQAAAAEwKtKsMKJ83ggq0qwwonzeCCVDSVEuTllTRTpJQk0uSVFfR1JPU1NfR1cuOTk4Li4uLlVTRC5IAQAAAN62AQADAAAAAAAq0qwwonzeCCrSrDCifN4IL0NJUS5OWVNFOklCTS5JUV9MVF9N</t>
  </si>
  <si>
    <t>QVJLX1NFQ1VSSVRJRVMuOTk2Li4uLlVTRC5IAQAAAN62AQADAAAAAAAq0qwwonzeCCrSrDCifN4IKUNJUS5OWVNFOklCTS5JUV9HV19JTlRBTl9ORVQuOTk0Li4uLlVTRC5IAQAAAN62AQADAAAAAAAq0qwwonzeCCrSrDCifN4IJkNJUS5OWVNFOklCTS5JUV9JTlRBTl9ORVQuOTkyLi4uLlVTRC5IAQAAAN62AQADAAAAAAAq0qwwonzeCCrSrDCifN4INENJUS5OWVNFOklCTS5JUV9ERVJJVkFUSVZFX0xJQUJfQ1VSUkVOVC45OTYuLi4uVVNELkgBAAAA3rYBAAIAAAACNjABCAAAAAUAAAABMQEAAAALLTIwMDg2NDcxOTgDAAAAAzE2MAIAAAAFNDA0MTcEAAAAATAHAAAACDMvNy8yMDI2CAAAAAoxMi8zMS8yMDIxCQAAAAEwKtKsMKJ83ggq0qwwonzeCDZDSVEuTllTRTpJQk0uSVFfREVSSVZBVElWRV9UUkFESU5HX0FTU0VUUy45OTQuLi4uVVNELkgBAAAA3rYBAAMAAAAAACrSrDCifN4IKtKsMKJ83ggxQ0lRLk5ZU0U6SUJNLklRX0RFUklWQVRJVkVfQVNTRVRTX0xULjk5Mi4uLi5VU0QuSAEAAADetgEAAgAAAAMyOTgBCAAAAAUAAAABMQEAAAAKMjAxNzE2NDI0NAMAAAADMTYwAgAAAAQxMTEwBAAAAAEwBwAAAAgzLzcvMjAyNggAAAAKMTIvMzEvMjAxNwkAAAABMCrSrDCifN4IKtKsMKJ83ggmQ0lRLk5ZU0U6SUJNLklRX0dST1NTX0dXLjEwMDAuLi4uVVNELkgBAAAA3rYBAAMAAAAAACrSrDCifN4IKtKs</t>
  </si>
  <si>
    <t>MKJ83ggvQ0lRLk5ZU0U6SUJNLklRX0xUX01BUktfU0VDVVJJVElFUy45OTguLi4uVVNELkgBAAAA3rYBAAMAAAAAACrSrDCifN4IKtKsMKJ83ggpQ0lRLk5ZU0U6SUJNLklRX0dXX0lOVEFOX05FVC45OTYuLi4uVVNELkgBAAAA3rYBAAMAAAAAACrSrDCifN4IKtKsMKJ83ggmQ0lRLk5ZU0U6SUJNLklRX0lOVEFOX05FVC45OTQuLi4uVVNELkgBAAAA3rYBAAIAAAAFMTUyMzUBCAAAAAUAAAABMQEAAAALLTIxMTA3NjkzNTUDAAAAAzE2MAIAAAAFNDg5NjIEAAAAATAHAAAACDMvNy8yMDI2CAAAAAoxMi8zMS8yMDE5CQAAAAEwKtKsMKJ83ggq0qwwonzeCDBDSVEuTllTRTpJQk0uSVFfSU5URVJDT01QQU5ZX05PTl9DQS45OTIuLi4uVVNELkgBAAAA3rYBAAMAAAAAACrSrDCifN4IKtKsMKJ83ggwQ0lRLk5ZU0U6SUJNLklRX0lOVEVSQ09NUEFOWV9OT05fQ0wuOTkxLi4uLlVTRC5IAQAAAN62AQADAAAAAAAq0qwwonzeCCrSrDCifN4IK0NJUS5OWVNFOklCTS5JUV9BQ0NVTV9BTU9SVF9HVy45OTIuLi4uVVNELkgBAAAA3rYBAAMAAAAAACrSrDCifN4IKtKsMKJ83ggqQ0lRLk5ZU0U6SUJNLklRX0dXX0lOVEFOX05FVC4xMDAwLi4uLlVTRC5IAQAAAN62AQADAAAAAAAq0qwwonzeCCrSrDCifN4IJkNJUS5OWVNFOklCTS5JUV9JTlRBTl9ORVQuOTk4Li4uLlVTRC5IAQAAAN62AQACAAAABTExMDM2AQgAAAAF</t>
  </si>
  <si>
    <t>AAAAATEBAAAACy0xOTA0ODYwNzQ0AwAAAAMxNjACAAAABTQ4OTYyBAAAAAEwBwAAAAgzLzcvMjAyNggAAAAKMTIvMzEvMjAyMwkAAAABMCrSrDCifN4IKtKsMKJ83ggwQ0lRLk5ZU0U6SUJNLklRX0lOVEVSQ09NUEFOWV9OT05fQ0EuOTk2Li4uLlVTRC5IAQAAAN62AQADAAAAAAAq0qwwonzeCCrSrDCifN4IMENJUS5OWVNFOklCTS5JUV9JTlRFUkNPTVBBTllfTk9OX0NMLjk5NS4uLi5VU0QuSAEAAADetgEAAwAAAAAAKtKsMKJ83ggq0qwwonzeCC1DSVEuTllTRTpJQk0uSVFfSU5URVJDT01QQU5ZX0NMLjEwMDAuLi4uVVNELkgBAAAA3rYBAAMAAAAAACrSrDCifN4IKtKsMKJ83ggwQ0lRLk5ZU0U6SUJNLklRX1RPVEFMX1JFVl9FTVBMT1lFRS4xMDAwLi4uLlVTRC5IAQAAAN62AQACAAAABzI1NS41MjQBCAAAAAUAAAABMQEAAAALLTE5MDQ4NjA3NDADAAAAAzE2MAIAAAAENDEyMwQAAAABMAcAAAAIMy83LzIwMjYIAAAACjEyLzMxLzIwMjUJAAAAATAq0qwwonzeCCrSrDCifN4IL0NJUS5OWVNFOklCTS5JUV9UT1RBTF9SRVZfRU1QTE9ZRUUuOTkxLi4uLlVTRC5IAQAAAN62AQACAAAABzIxMC4xNDcBCAAAAAUAAAABMQEAAAAKMTk0NzE3OTU4MwMAAAADMTYwAgAAAAQ0MTIzBAAAAAEwBwAAAAgzLzcvMjAyNggAAAAKMTIvMzEvMjAxNgkAAAABMCrSrDCifN4IKtKsMKJ83ggvQ0lRLk5ZU0U6SUJNLklR</t>
  </si>
  <si>
    <t>X1RPVEFMX1JFVl9FTVBMT1lFRS45OTIuLi4uVVNELkgBAAAA3rYBAAIAAAAHMjE1Ljg3MgEIAAAABQAAAAExAQAAAAoyMDE3MTY0MjQ0AwAAAAMxNjACAAAABDQxMjMEAAAAATAHAAAACDMvNy8yMDI2CAAAAAoxMi8zMS8yMDE3CQAAAAEwKtKsMKJ83ggq0qwwonzeCC9DSVEuTllTRTpJQk0uSVFfVE9UQUxfUkVWX0VNUExPWUVFLjk5My4uLi5VU0QuSAEAAADetgEAAgAAAAcyMjcuMDEzAQgAAAAFAAAAATEBAAAACjIwODE1MDU0MDEDAAAAAzE2MAIAAAAENDEyMwQAAAABMAcAAAAIMy83LzIwMjYIAAAACjEyLzMxLzIwMTgJAAAAATAq0qwwonzeCCrSrDCifN4IL0NJUS5OWVNFOklCTS5JUV9UT1RBTF9SRVZfRU1QTE9ZRUUuOTk3Li4uLlVTRC5IAQAAAN62AQACAAAABzIwOS45NTQBCAAAAAUAAAABMQEAAAALLTE5NTgyODEwOTYDAAAAAzE2MAIAAAAENDEyMwQAAAABMAcAAAAIMy83LzIwMjYIAAAACjEyLzMxLzIwMjIJAAAAATAq0qwwonzeCCrSrDCifN4IL0NJUS5OWVNFOklCTS5JUV9UT1RBTF9SRVZfRU1QTE9ZRUUuOTk4Li4uLlVTRC5IAQAAAN62AQACAAAABzIxOS4yMDYBCAAAAAUAAAABMQEAAAALLTE5MDQ4NjA3NDQDAAAAAzE2MAIAAAAENDEyMwQAAAABMAcAAAAIMy83LzIwMjYIAAAACjEyLzMxLzIwMjMJAAAAATAq0qwwonzeCCrSrDCifN4IL0NJUS5OWVNFOklCTS5JUV9UT1RBTF9SRVZf</t>
  </si>
  <si>
    <t>RU1QTE9ZRUUuOTk5Li4uLlVTRC5IAQAAAN62AQACAAAABjIzMi4xNgEIAAAABQAAAAExAQAAAAstMTkwNDg2MDc0MwMAAAADMTYwAgAAAAQ0MTIzBAAAAAEwBwAAAAgzLzcvMjAyNggAAAAKMTIvMzEvMjAyNAkAAAABMCrSrDCifN4IKtKsMKJ83ggvQ0lRLk5ZU0U6SUJNLklRX1RPVEFMX1JFVl9FTVBMT1lFRS45OTYuLi4uVVNELkgBAAAA3rYBAAIAAAAFMjAzLjMBCAAAAAUAAAABMQEAAAALLTIwMDg2NDcxOTgDAAAAAzE2MAIAAAAENDEyMwQAAAABMAcAAAAIMy83LzIwMjYIAAAACjEyLzMxLzIwMjEJAAAAATAq0qwwonzeCCrSrDCifN4IL0NJUS5OWVNFOklCTS5JUV9UT1RBTF9SRVZfRU1QTE9ZRUUuOTk0Li4uLlVTRC5IAQAAAN62AQACAAAABzE2My42ODEBCAAAAAUAAAABMQEAAAALLTIxMTA3NjkzNTUDAAAAAzE2MAIAAAAENDEyMwQAAAABMAcAAAAIMy83LzIwMjYIAAAACjEyLzMxLzIwMTkJAAAAATAq0qwwonzeCCrSrDCifN4IL0NJUS5OWVNFOklCTS5JUV9UT1RBTF9SRVZfRU1QTE9ZRUUuOTk1Li4uLlVTRC5IAQAAAN62AQACAAAABzE1OS41MjIBCAAAAAUAAAABMQEAAAALLTIwNTkwNzMyMDIDAAAAAzE2MAIAAAAENDEyMwQAAAABMAcAAAAIMy83LzIwMjYIAAAACjEyLzMxLzIwMjAJAAAAATAq0qwwonzeCCrSrDCifN4IMENJUS5OWVNFOklCTS5JUV9UT1RBTF9SRVZfRU1QTE9ZRUUuMjAw</t>
  </si>
  <si>
    <t>MC4uLi5VU0QuSAEAAADetgEAAgAAAAcyNTUuNTI0AQgAAAAFAAAAATEBAAAACy0xOTA0ODYwNjU3AwAAAAMxNjACAAAABDQxMjMEAAAAATAHAAAACDMvNy8yMDI2CAAAAAoxMi8zMS8yMDI1CQAAAAEwKtKsMKJ83ggq0qwwonzeCBlDSVEuI05BLklRX0FSX1RVUk5TLjIwMDAuBQAAAAAAAAAIAAAAFChJbnZhbGlkIElkZW50aWZpZXIp7PmsMKJ83giBngQAo3zeCCFDSVEuI05BLklRX0VQU181WVJfQU5OX0NBR1IuMjAwMC4FAAAAAAAAAAgAAAAUKEludmFsaWQgSWRlbnRpZmllcins+awwonzeCIGeBACjfN4IJkNJUS4jTkEuSVFfRUJJVERBXzFZUl9BTk5fR1JPV1RILjIwMDAuBQAAAAAAAAAIAAAAFChJbnZhbGlkIElkZW50aWZpZXIp7PmsMKJ83giBngQAo3zeCCFDSVEuI05BLklRX0VQU18zWVJfQU5OX0NBR1IuMjAwMC4FAAAAAAAAAAgAAAAUKEludmFsaWQgSWRlbnRpZmllcins+awwonzeCIGeBACjfN4II0NJUS4jTkEuSVFfRVBTXzFZUl9BTk5fR1JPV1RILjEwMDAuBQAAAAAAAAAIAAAAFChJbnZhbGlkIElkZW50aWZpZXIp7PmsMKJ83giBngQAo3zeCCJDSVEuI05BLklRX1RPVEFMX0RFQlRfRUJJVERBLjIwMDAuBQAAAAAAAAAIAAAAFChJbnZhbGlkIElkZW50aWZpZXIp7PmsMKJ83ginxQQAo3zeCB1DSVEuI05BLklRX0dST1NTX01BUkdJTi4xMDAwLgUAAAAAAAAACAAAABQoSW52YWxpZCBJ</t>
  </si>
  <si>
    <t>ZGVudGlmaWVyKez5rDCifN4Ip8UEAKN83ggcQ0lRLiNOQS5JUV9HUk9TU19NQVJHSU4uOTk4LgUAAAAAAAAACAAAABQoSW52YWxpZCBJZGVudGlmaWVyKez5rDCifN4Ip8UEAKN83ggjQ0lRLiNOQS5JUV9FUFNfMVlSX0FOTl9HUk9XVEguMjAwMC4FAAAAAAAAAAgAAAAUKEludmFsaWQgSWRlbnRpZmllcins+awwonzeCIGeBACjfN4IIENJUS4jTkEuSVFfSU5WRU5UT1JZX1RVUk5TLjIwMDAuBQAAAAAAAAAIAAAAFChJbnZhbGlkIElkZW50aWZpZXIp7PmsMKJ83ginxQQAo3zeCB1DSVEuI05BLklRX0dST1NTX01BUkdJTi4yMDAwLgUAAAAAAAAACAAAABQoSW52YWxpZCBJZGVudGlmaWVyKez5rDCifN4Ip8UEAKN83ggbQ0lRLiNOQS5JUV9FQklUREFfSU5ULjIwMDAuBQAAAAAAAAAIAAAAFChJbnZhbGlkIElkZW50aWZpZXIp7PmsMKJ83ginxQQAo3zeCB1DSVEuI05BLklRX0VCSVREQV9NQVJHSU4uOTk4LgUAAAAAAAAACAAAABQoSW52YWxpZCBJZGVudGlmaWVyKez5rDCifN4Ip8UEAKN83gghQ0lRLiNOQS5JUV9FQklUREFfQ0FQRVhfSU5ULjIwMDAuBQAAAAAAAAAIAAAAFChJbnZhbGlkIElkZW50aWZpZXIp7PmsMKJ83gi9PAQAo3zeCBxDSVEuI05BLklRX0dST1NTX01BUkdJTi45OTkuBQAAAAAAAAAIAAAAFChJbnZhbGlkIElkZW50aWZpZXIp7PmsMKJ83giBngQAo3zeCCFDSVEuI05BLklRX1RP</t>
  </si>
  <si>
    <t>VEFMX0RFQlRfRVFVSVRZLjUwMC4FAAAAAAAAAAgAAAAUKEludmFsaWQgSWRlbnRpZmllcins+awwonzeCIFjBACjfN4IHkNJUS4jTkEuSVFfRUJJVERBX01BUkdJTi4xMDAwLgUAAAAAAAAACAAAABQoSW52YWxpZCBJZGVudGlmaWVyKez5rDCifN4IvTwEAKN83ggeQ0lRLiNOQS5JUV9SRVRVUk5fRVFVSVRZLjIwMDAuBQAAAAAAAAAIAAAAFChJbnZhbGlkIElkZW50aWZpZXIp7PmsMKJ83giBYwQAo3zeCBlDSVEuI05BLklRX05JX01BUkdJTi45OTguBQAAAAAAAAAIAAAAFChJbnZhbGlkIElkZW50aWZpZXIp7PmsMKJ83gi9PAQAo3zeCCBDSVEuI05BLklRX05FVF9ERUJUX0VCSVREQS4yMDAwLgUAAAAAAAAACAAAABQoSW52YWxpZCBJZGVudGlmaWVyKez5rDCifN4Ip8UEAKN83ggZQ0lRLiNOQS5JUV9OSV9NQVJHSU4uOTk5LgUAAAAAAAAACAAAABQoSW52YWxpZCBJZGVudGlmaWVyKez5rDCifN4IgWMEAKN83ggeQ0lRLiNOQS5JUV9FQklUREFfTUFSR0lOLjIwMDAuBQAAAAAAAAAIAAAAFChJbnZhbGlkIElkZW50aWZpZXIp7PmsMKJ83gi9PAQAo3zeCCJDSVEuI05BLklRX1RPVEFMX0RFQlRfQ0FQSVRBTC41MDAuBQAAAAAAAAAIAAAAFChJbnZhbGlkIElkZW50aWZpZXIp7PmsMKJ83giBYwQAo3zeCChDSVEuI05BLklRX1JFVFVSTl9JTlZFU1RFRF9DQVBJVEFMLjIwMDAuBQAAAAAAAAAIAAAAFChJ</t>
  </si>
  <si>
    <t>bnZhbGlkIElkZW50aWZpZXIp7PmsMKJ83giBYwQAo3zeCB1DSVEuI05BLklRX0VCSVREQV9NQVJHSU4uOTk5LgUAAAAAAAAACAAAABQoSW52YWxpZCBJZGVudGlmaWVyKez5rDCifN4IvTwEAKN83ggdQ0lRLiNOQS5JUV9DVVJSRU5UX1JBVElPLjUwMC4FAAAAAAAAAAgAAAAUKEludmFsaWQgSWRlbnRpZmllcins+awwonzeCIFjBACjfN4IGkNJUS4jTkEuSVFfTklfTUFSR0lOLjIwMDAuBQAAAAAAAAAIAAAAFChJbnZhbGlkIElkZW50aWZpZXIp7PmsMKJ83giBYwQAo3zeCCdDSVEuI05BLklRX1RPVEFMX1JFVl81WVJfQU5OX0NBR1IuMjAwMC4FAAAAAAAAAAgAAAAUKEludmFsaWQgSWRlbnRpZmllcins+awwonzeCJ+KBACjfN4IG0NJUS4jTkEuSVFfUVVJQ0tfUkFUSU8uNTAwLgUAAAAAAAAACAAAABQoSW52YWxpZCBJZGVudGlmaWVyKez5rDCifN4IgWMEAKN83ggeQ0lRLiNOQS5JUV9SRVRVUk5fQVNTRVRTLjIwMDAuBQAAAAAAAAAIAAAAFChJbnZhbGlkIElkZW50aWZpZXIp7PmsMKJ83giBYwQAo3zeCClDSVEuI05BLklRX1RPVEFMX1JFVl8xWVJfQU5OX0dST1dUSC4xMDAwLgUAAAAAAAAACAAAABQoSW52YWxpZCBJZGVudGlmaWVyKez5rDCifN4IgWMEAKN83ggbQ0lRLiNOQS5JUV9QRVJJT0REQVRFLjIwMDAuBQAAAAAAAAAIAAAAFChJbnZhbGlkIElkZW50aWZpZXIp7PmsMKJ83gifigQAo3ze</t>
  </si>
  <si>
    <t>CCdDSVEuI05BLklRX1RPVEFMX1JFVl8zWVJfQU5OX0NBR1IuMjAwMC4FAAAAAAAAAAgAAAAUKEludmFsaWQgSWRlbnRpZmllcins+awwonzeCIFjBACjfN4IGkNJUS4jTkEuSVFfTklfTUFSR0lOLjEwMDAuBQAAAAAAAAAIAAAAFChJbnZhbGlkIElkZW50aWZpZXIp7PmsMKJ83giBYwQAo3zeCBtDSVEuI05BLklRX1BFUklPRERBVEUuMTAwMC4FAAAAAAAAAAgAAAAUKEludmFsaWQgSWRlbnRpZmllcins+awwonzeCJ+KBACjfN4IIUNJUS4jTkEuSVFfREFZU19QQVlBQkxFX09VVC4yMDAwLgUAAAAAAAAACAAAABQoSW52YWxpZCBJZGVudGlmaWVyKez5rDCifN4IgWMEAKN83ggpQ0lRLiNOQS5JUV9UT1RBTF9SRVZfMVlSX0FOTl9HUk9XVEguMjAwMC4FAAAAAAAAAAgAAAAUKEludmFsaWQgSWRlbnRpZmllcins+awwonzeCIGeBACjfN4II0NJUS4jTkEuSVFfREFZU19JTlZFTlRPUllfT1VULjIwMDAuBQAAAAAAAAAIAAAAFChJbnZhbGlkIElkZW50aWZpZXIp7PmsMKJ83giBYwQAo3zeCCBDSVEuI05BLklRX0NBU0hfQ09OVkVSU0lPTi4yMDAwLgUAAAAAAAAACAAAABQoSW52YWxpZCBJZGVudGlmaWVyKez5rDCifN4IgZ4EAKN83ggkQ0lRLiNOQS5JUV9FQklUREFfNVlSX0FOTl9DQUdSLjIwMDAuBQAAAAAAAAAIAAAAFChJbnZhbGlkIElkZW50aWZpZXIp7PmsMKJ83gifigQAo3zeCCRDSVEuI05BLklR</t>
  </si>
  <si>
    <t>X0VCSVREQV8zWVJfQU5OX0NBR1IuMjAwMC4FAAAAAAAAAAgAAAAUKEludmFsaWQgSWRlbnRpZmllcins+awwonzeCJ+KBACjfN4IIkNJUS4jTkEuSVFfRklYRURfQVNTRVRfVFVSTlMuMjAwMC4FAAAAAAAAAAgAAAAUKEludmFsaWQgSWRlbnRpZmllcins+awwonzeCJ+KBACjfN4IJkNJUS4jTkEuSVFfRUJJVERBXzFZUl9BTk5fR1JPV1RILjEwMDAuBQAAAAAAAAAIAAAAFChJbnZhbGlkIElkZW50aWZpZXIp7PmsMKJ83giBngQAo3zeCB9DSVEuI05BLklRX0RBWVNfU0FMRVNfT1VULjIwMDAuBQAAAAAAAAAIAAAAFChJbnZhbGlkIElkZW50aWZpZXIp7PmsMKJ83giBYwQAo3zeCBxDSVEuI05BLklRX0FTU0VUX1RVUk5TLjIwMDAuBQAAAAAAAAAIAAAAFChJbnZhbGlkIElkZW50aWZpZXIp7PmsMKJ83giBngQAo3zeCB9DSVEuI05BLklRX0VCSVREQS4xMDAwLi4uLlVTRC5IBQAAAAAAAAAIAAAAFChJbnZhbGlkIElkZW50aWZpZXIp7PmsMKJ83ginxQQAo3zeCDBDSVEuI05BLklRX01JTk9SSVRZX0lOVEVSRVNUX1RPVEFMLjUwMC4uLkYuVVNELkgFAAAAAAAAAAgAAAAUKEludmFsaWQgSWRlbnRpZmllcins+awwonzeCKfFBACjfN4IJ0NJUS4jTkEuSVFfRElMVVRfRVBTX0VYQ0wuMjAwMC4uLi5VU0QuSAUAAAAAAAAACAAAABQoSW52YWxpZCBJZGVudGlmaWVyKez5rDCifN4IYQAFAKN83ggnQ0lRLiNO</t>
  </si>
  <si>
    <t>QS5JUV9ESUxVVF9FUFNfRVhDTC4xMDAwLi4uLlVTRC5IBQAAAAAAAAAIAAAAFChJbnZhbGlkIElkZW50aWZpZXIp7PmsMKJ83ginxQQAo3zeCB9DSVEuI05BLklRX0VCSVREQS4yMDAwLi4uLlVTRC5IBQAAAAAAAAAIAAAAFChJbnZhbGlkIElkZW50aWZpZXIp7PmsMKJ83ginxQQAo3zeCCJDSVEuI05BLklRX1RPVEFMX1JFVi4xMDAwLi4uLlVTRC5IBQAAAAAAAAAIAAAAFChJbnZhbGlkIElkZW50aWZpZXIp7PmsMKJ83ginxQQAo3zeCCRDSVEuI05BLklRX1BSRUZfRVFVSVRZLjUwMC4uLkYuVVNELkgFAAAAAAAAAAgAAAAUKEludmFsaWQgSWRlbnRpZmllcins+awwonzeCKfFBACjfN4II0NJUS4jTkEuSVFfVE9UQUxfREVCVC41MDAuLi5GLlVTRC5IBQAAAAAAAAAIAAAAFChJbnZhbGlkIElkZW50aWZpZXIp7PmsMKJ83ghhAAUAo3zeCCdDSVEuI05BLklRX0NBU0hfU1RfSU5WRVNULjUwMC4uLkYuVVNELkgFAAAAAAAAAAgAAAAUKEludmFsaWQgSWRlbnRpZmllcins+awwonzeCGEABQCjfN4IIkNJUS4jTkEuSVFfVE9UQUxfUkVWLjIwMDAuLi4uVVNELkgFAAAAAAAAAAgAAAAUKEludmFsaWQgSWRlbnRpZmllcins+awwonzeCKfFBACjfN4IJENJUS4jTkEuSVFfRUJJVERBX0VTVC4xMDAwMS4uLi5VU0QuSAUAAAAAAAAACAAAABQoSW52YWxpZCBJZGVudGlmaWVyKez5rDCifN4Ip8UEAKN83gghQ0lR</t>
  </si>
  <si>
    <t>LiNOQS5JUV9FUFNfRVNULjEwMDAxLi4uLlVTRC5IBQAAAAAAAAAIAAAAFChJbnZhbGlkIElkZW50aWZpZXIp7PmsMKJ83ghhAAUAo3zeCCFDSVEuI05BLklRX0VQU19FU1QuMTAwMDIuLi4uVVNELkgFAAAAAAAAAAgAAAAUKEludmFsaWQgSWRlbnRpZmllcins+awwonzeCKfFBACjfN4IJUNJUS4jTkEuSVFfUkVWRU5VRV9FU1QuMTAwMDIuLi4uVVNELkgFAAAAAAAAAAgAAAAUKEludmFsaWQgSWRlbnRpZmllcins+awwonzeCKfFBACjfN4IJUNJUS4jTkEuSVFfUkVWRU5VRV9FU1QuMTAwMDEuLi4uVVNELkgFAAAAAAAAAAgAAAAUKEludmFsaWQgSWRlbnRpZmllcins+awwonzeCKfFBACjfN4IJENJUS4jTkEuSVFfRUJJVERBX0VTVC4xMDAwMi4uLi5VU0QuSAUAAAAAAAAACAAAABQoSW52YWxpZCBJZGVudGlmaWVyKez5rDCifN4Ip8UEAKN83gg3Q0lRLk5ZU0U6SUJNLklRX0NIQU5HRV9ORVRfV09SS0lOR19DQVBJVEFMLjk5NC4uLi5VU0QuSAEAAADetgEAAgAAAAUtNzEwMQEIAAAABQAAAAExAQAAAAstMjExMDc2OTM1NQMAAAADMTYwAgAAAAQ0NDIxBAAAAAEwBwAAAAgzLzcvMjAyNggAAAAKMTIvMzEvMjAxOQkAAAABMD8G3DCifN4IPwbcMKJ83ggqQ0lRLk5ZU0U6SUJNLklRX1VOTEVWRVJFRF9GQ0YuOTkyLi4uLlVTRC5IAQAAAN62AQACAAAABzg0MjYuMjUBCAAAAAUAAAABMQEAAAAKMjAxNzE2</t>
  </si>
  <si>
    <t>NDI0NAMAAAADMTYwAgAAAAQ0NDIzBAAAAAEwBwAAAAgzLzcvMjAyNggAAAAKMTIvMzEvMjAxNwkAAAABMD8G3DCifN4IPwbcMKJ83ggpQ0lRLk5ZU0U6SUJNLklRX01BSU5UX0NBUEVYLjEwMDAuLi4uVVNELkgBAAAA3rYBAAMAAAAAAD8G3DCifN4IPwbcMKJ83ggqQ0lRLk5ZU0U6SUJNLklRX0RPX0ZJTkFOQ0VfQ0YuOTk4Li4uLlVTRC5IAQAAAN62AQADAAAAAAA/BtwwonzeCD8G3DCifN4IOENJUS5OWVNFOklCTS5JUV9PUEVSQVRJTkdfTEVBU0VfTElBQklMSVRJRVMuOTk2Li4uLlVTRC5IAQAAAN62AQADAAAAAAA/BtwwonzeCD8G3DCifN4IPkNJUS5OWVNFOklCTS5JUV9MT05HX1RFUk1fREVCVF9SRVBBSURfRVhDTF9MRUFTRVMuOTk0Li4uLlVTRC5IAQAAAN62AQACAAAABi0xMjk0NAEIAAAABQAAAAExAQAAAAstMjExMDc2OTM1NQMAAAADMTYwAgAAAAU0ODk4NAQAAAABMAcAAAAIMy83LzIwMjYIAAAACjEyLzMxLzIwMTkJAAAAATA/BtwwonzeCD8G3DCifN4IMENJUS5OWVNFOklCTS5JUV9HQUlOX0JBUkdBSU5fQUNRX0NGLjk5Mi4uLi5VU0QuSAEAAADetgEAAwAAAAAAPwbcMKJ83gg/BtwwonzeCCZDSVEuTllTRTpJQk0uSVFfU1RfSU5WRVNULjk5NS4uLi5VU0QuSAEAAADetgEAAgAAAAM2MDABCAAAAAUAAAABMQEAAAALLTIwNTkwNzMyMDIDAAAAAzE2MAIAAAAEMTA2OQQAAAABMAcAAAAI</t>
  </si>
  <si>
    <t>My83LzIwMjYIAAAACjEyLzMxLzIwMjAJAAAAATA/BtwwonzeCD8G3DCifN4IK0NJUS5OWVNFOklCTS5JUV9DQVNIX1NUX0lOVkVTVC45OTMuLi4uVVNELkgBAAAA3rYBAAIAAAAFMTE5OTcBCAAAAAUAAAABMQEAAAAKMjA4MTUwNTQwMQMAAAADMTYwAgAAAAQxMDAyBAAAAAEwBwAAAAgzLzcvMjAyNggAAAAKMTIvMzEvMjAxOAkAAAABMD8G3DCifN4IPwbcMKJ83ggpQ0lRLk5ZU0U6SUJNLklRX09USEVSX1JFQ0VJVi45OTEuLi4uVVNELkgBAAAA3rYBAAIAAAAEMTA1NwEIAAAABQAAAAExAQAAAAoxOTQ3MTc5NTgzAwAAAAMxNjACAAAABDEyMDYEAAAAATAHAAAACDMvNy8yMDI2CAAAAAoxMi8zMS8yMDE2CQAAAAEwPwbcMKJ83gg/BtwwonzeCCdDSVEuTllTRTpJQk0uSVFfSU5WRU5UT1JZLjIwMDAuLi4uVVNELkgBAAAA3rYBAAIAAAAEMTIyMAEIAAAABQAAAAExAQAAAAstMTkwNDg2MDY1NwMAAAADMTYwAgAAAAQxMDQzBAAAAAEwBwAAAAgzLzcvMjAyNggAAAAKMTIvMzEvMjAyNQkAAAABMD8G3DCifN4IPwbcMKJ83ggzQ0lRLk5ZU0U6SUJNLklRX0ZJTl9ESVZfTE9BTlNfQ1VSUkVOVC4xMDAwLi4uLlVTRC5IAQAAAN62AQACAAAABDczNDQBCAAAAAUAAAABMQEAAAALLTE5MDQ4NjA3NDADAAAAAzE2MAIAAAAEMTAzMgQAAAABMAcAAAAIMy83LzIwMjYIAAAACjEyLzMxLzIwMjUJAAAAATA/Btwwonze</t>
  </si>
  <si>
    <t>CD8G3DCifN4IK0NJUS5OWVNFOklCTS5JUV9MT0FOU19GT1JfU0FMRS45OTkuLi4uVVNELkgBAAAA3rYBAAMAAAAAAD8G3DCifN4IPwbcMKJ83ggsQ0lRLk5ZU0U6SUJNLklRX1JFU1RSSUNURURfQ0FTSC45OTguLi4uVVNELkgBAAAA3rYBAAIAAAACMjEBCAAAAAUAAAABMQEAAAALLTE5MDQ4NjA3NDQDAAAAAzE2MAIAAAAEMTEwNAQAAAABMAcAAAAIMy83LzIwMjYIAAAACjEyLzMxLzIwMjMJAAAAATA/BtwwonzeCD8G3DCifN4IJUNJUS5OWVNFOklCTS5JUV9UT1RBTF9DQS45OTguLi4uVVNELkgBAAAA3rYBAAIAAAAFMzI5MDgBCAAAAAUAAAABMQEAAAALLTE5MDQ4NjA3NDQDAAAAAzE2MAIAAAAEMTAwOAQAAAABMAcAAAAIMy83LzIwMjYIAAAACjEyLzMxLzIwMjMJAAAAATA/BtwwonzeCD8G3DCifN4IH0NJUS5OWVNFOklCTS5JUV9BRC45OTguLi4uVVNELkgBAAAA3rYBAAIAAAAGLTEyNjIxAQgAAAAFAAAAATEBAAAACy0xOTA0ODYwNzQ0AwAAAAMxNjACAAAABDEwNzUEAAAAATAHAAAACDMvNy8yMDI2CAAAAAoxMi8zMS8yMDIzCQAAAAEwPwbcMKJ83gg/BtwwonzeCCdDSVEuTllTRTpJQk0uSVFfTFRfSU5WRVNULjEwMDAuLi4uVVNELkgBAAAA3rYBAAIAAAAEMTc1MQEIAAAABQAAAAExAQAAAAstMTkwNDg2MDc0MAMAAAADMTYwAgAAAAQxMDU0BAAAAAEwBwAAAAgzLzcvMjAyNggAAAAKMTIvMzEv</t>
  </si>
  <si>
    <t>MjAyNQkAAAABMD8G3DCifN4IPwbcMKJ83ggpQ0lRLk5ZU0U6SUJNLklRX09USEVSX0lOVEFOLjIwMDAuLi4uVVNELkgBAAAA3rYBAAIAAAAFMTEzOTEBCAAAAAUAAAABMQEAAAALLTE5MDQ4NjA2NTcDAAAAAzE2MAIAAAAEMTA0MAQAAAABMAcAAAAIMy83LzIwMjYIAAAACjEyLzMxLzIwMjUJAAAAATA/BtwwonzeCD8G3DCifN4ILkNJUS5OWVNFOklCTS5JUV9ERUZfVEFYX0FTU0VUU19MVC45OTIuLi4uVVNELkgBAAAA3rYBAAIAAAAENDg2MgEIAAAABQAAAAExAQAAAAoyMDE3MTY0MjQ0AwAAAAMxNjACAAAABDEwMjYEAAAAATAHAAAACDMvNy8yMDI2CAAAAAoxMi8zMS8yMDE3CQAAAAEwPwbcMKJ83gg/BtwwonzeCCxDSVEuTllTRTpJQk0uSVFfT1RIRVJfTFRfQVNTRVRTLjk5NS4uLi5VU0QuSAEAAADetgEAAgAAAAUyMjY3NQEIAAAABQAAAAExAQAAAAstMjA1OTA3MzIwMgMAAAADMTYwAgAAAAQxMDYwBAAAAAEwBwAAAAgzLzcvMjAyNggAAAAKMTIvMzEvMjAyMAkAAAABMD8G3DCifN4IPwbcMKJ83ggfQ0lRLk5ZU0U6SUJNLklRX0FQLjk5Ny4uLi5VU0QuSAEAAADetgEAAgAAAAQ0MDUxAQgAAAAFAAAAATEBAAAACy0xOTU4MjgxMDk2AwAAAAMxNjACAAAABDEwMTgEAAAAATAHAAAACDMvNy8yMDI2CAAAAAoxMi8zMS8yMDIyCQAAAAEwPwbcMKJ83gg/BtwwonzeCDFDSVEuTllTRTpJQk0uSVFfRklO</t>
  </si>
  <si>
    <t>X0RJVl9ERUJUX0NVUlJFTlQuOTkyLi4uLlVTRC5IAQAAAN62AQADAAAAAAA/BtwwonzeCD8G3DCifN4IMENJUS5OWVNFOklCTS5JUV9JTkNfVEFYX1BBWV9DVVJSRU5ULjk5NC4uLi5VU0QuSAEAAADetgEAAgAAAAQyODM5AQgAAAAFAAAAATEBAAAACy0yMTEwNzY5MzU1AwAAAAMxNjACAAAABDEwOTQEAAAAATAHAAAACDMvNy8yMDI2CAAAAAoxMi8zMS8yMDE5CQAAAAEwPwbcMKJ83gg/BtwwonzeCDFDSVEuTllTRTpJQk0uSVFfREVGX1RBWF9MSUFCX0NVUlJFTlQuOTk3Li4uLlVTRC5IAQAAAN62AQADAAAAAAA/BtwwonzeCD8G3DCifN4IJkNJUS5OWVNFOklCTS5JUV9UT1RBTF9DTC4xMDAwLi4uLlVTRC5IAQAAAN62AQACAAAABTM4NjU4AQgAAAAFAAAAATEBAAAACy0xOTA0ODYwNzQwAwAAAAMxNjACAAAABDEwMDkEAAAAATAHAAAACDMvNy8yMDI2CAAAAAoxMi8zMS8yMDI1CQAAAAEwPwbcMKJ83gg/BtwwonzeCCxDSVEuTllTRTpJQk0uSVFfRklOX0RJVl9ERUJUX0xULjk5MS4uLi5VU0QuSAEAAADetgEAAwAAAAAAPwbcMKJ83gg/BtwwonzeCCpDSVEuTllTRTpJQk0uSVFfVU5FQVJOX1JFVl9MVC45OTQuLi4uVVNELkgBAAAA3rYBAAIAAAAEMzg1MQEIAAAABQAAAAExAQAAAAstMjExMDc2OTM1NQMAAAADMTYwAgAAAAQxMjU2BAAAAAEwBwAAAAgzLzcvMjAyNggAAAAKMTIvMzEvMjAxOQkAAAAB</t>
  </si>
  <si>
    <t>MD8G3DCifN4IPwbcMKJ83ggsQ0lRLk5ZU0U6SUJNLklRX0RFRl9UQVhfTElBQl9MVC45OTcuLi4uVVNELkgBAAAA3rYBAAIAAAAEMjI5MgEIAAAABQAAAAExAQAAAAstMTk1ODI4MTA5NgMAAAADMTYwAgAAAAQxMDI3BAAAAAEwBwAAAAgzLzcvMjAyNggAAAAKMTIvMzEvMjAyMgkAAAABMD8G3DCifN4IPwbcMKJ83ggnQ0lRLk5ZU0U6SUJNLklRX1RPVEFMX0xJQUIuOTk5Li4uLlVTRC5IAQAAAN62AQACAAAABjEwOTc4MgEIAAAABQAAAAExAQAAAAstMTkwNDg2MDc0MwMAAAADMTYwAgAAAAQxMjc2BAAAAAEwBwAAAAgzLzcvMjAyNggAAAAKMTIvMzEvMjAyNAkAAAABMD8G3DCifN4IPwbcMKJ83ggpQ0lRLk5ZU0U6SUJNLklRX1BSRUZfQ09OVkVSVC45OTEuLi4uVVNELkgBAAAA3rYBAAMAAAAAAD8G3DCifN4IPwbcMKJ83ggoQ0lRLk5ZU0U6SUJNLklRX1BSRUZfRVFVSVRZLjk5NC4uLi5VU0QuSAEAAADetgEAAwAAAAAAPwbcMKJ83gg/BtwwonzeCCFDSVEuTllTRTpJQk0uSVFfQVBJQy45OTcuLi4uVVNELkgBAAAA3rYBAAMAAAAAAD8G3DCifN4IPwbcMKJ83gguQ0lRLk5ZU0U6SUJNLklRX01JTk9SSVRZX0lOVEVSRVNULjk5NS4uLi5VU0QuSAEAAADetgEAAgAAAAMxMjkBCAAAAAUAAAABMQEAAAALLTIwNTkwNzMyMDIDAAAAAzE2MAIAAAAEMTA1MgQAAAABMAcAAAAIMy83LzIwMjYIAAAACjEyLzMx</t>
  </si>
  <si>
    <t>LzIwMjAJAAAAATA/BtwwonzeCD8G3DCifN4ILkNJUS5OWVNFOklCTS5JUV9UT1RBTF9MSUFCX0VRVUlUWS45OTkuLi4uVVNELkgBAAAA3rYBAAIAAAAGMTM3MTc1AQgAAAAFAAAAATEBAAAACy0xOTA0ODYwNzQzAwAAAAMxNjACAAAABDEwMTMEAAAAATAHAAAACDMvNy8yMDI2CAAAAAoxMi8zMS8yMDI0CQAAAAEwPwbcMKJ83gg/BtwwonzeCCRDSVEuTllTRTpJQk0uSVFfUlVBX05FVC45OTEuLi4uVVNELkgBAAAA3rYBAAMAAAAAAD8G3DCifN4IPwbcMKJ83gg4Q0lRLk5ZU0U6SUJNLklRX1JVQV9DQVBJVEFMX0xFQVNFX0FDQ1VNX0RFUC45OTcuLi4uVVNELkgBAAAA3rYBAAMAAAAAAD8G3DCifN4IPwbcMKJ83gg6Q0lRLk5ZU0U6SUJNLklRX1JVQV9PUEVSQVRJTkdfTEVBU0VfQUNDVU1fREVQLjk5MS4uLi5VU0QuSAEAAADetgEAAwAAAAAAPwbcMKJ83gg/BtwwonzeCDJDSVEuTllTRTpJQk0uSVFfR1BQRV9FWENMX09QRVJfTEVBU0VTLjk5Ni4uLi5VU0QuSAEAAADetgEAAgAAAAUyMDA4NAEIAAAABQAAAAExAQAAAAstMjAwODY0NzE5OAMAAAADMTYwAgAAAAU0ODk3NAQAAAABMAcAAAAIMy83LzIwMjYIAAAACjEyLzMxLzIwMjEJAAAAATA/BtwwonzeCD8G3DCifN4IM0NJUS5OWVNFOklCTS5JUV9GSU5BTkNFX0xFQVNFU19DVVJSRU5ULjk5MS4uLi5VU0QuSAEAAADetgEAAwAAAAAAPwbcMKJ83gg/</t>
  </si>
  <si>
    <t>BtwwonzeCDFDSVEuTllTRTpJQk0uSVFfVE9UQUxfRklOQU5DRV9MRUFTRVMuOTk3Li4uLlVTRC5IAQAAAN62AQACAAAAAzIzOQEIAAAABQAAAAExAQAAAAstMTk1ODI4MTA5NgMAAAADMTYwAgAAAAU0OTAzMQQAAAABMAcAAAAIMy83LzIwMjYIAAAACjEyLzMxLzIwMjIJAAAAATA/BtwwonzeCD8G3DCifN4ILkNJUS5OWVNFOklCTS5JUV9UT1RBTF9PUEVSX0xFQVNFUy45OTIuLi4uVVNELkgBAAAA3rYBAAMAAAAAAD8G3DCifN4IPwbcMKJ83ghFQ0lRLk5ZU0U6SUJNLklRX0ZJTkFOQ0lOR19PQkxJR19DVVJSRU5UX0VYQ0xfT1BFUl9MRUFTRVMuOTk5Li4uLlVTRC5IAQAAAN62AQACAAAABDUwODkBCAAAAAUAAAABMQEAAAALLTE5MDQ4NjA3NDMDAAAAAzE2MAIAAAAFNDg5ODAEAAAAATAHAAAACDMvNy8yMDI2CAAAAAoxMi8zMS8yMDI0CQAAAAEwPwbcMKJ83gg/BtwwonzeCDNDSVEuTllTRTpJQk0uSVFfVE9UQUxfREVCVF9FWENMX0xFQVNFUy45OTIuLi4uVVNELkgBAAAA3rYBAAIAAAAFNDY4NTgBCAAAAAUAAAABMQEAAAAKMjAxNzE2NDI0NAMAAAADMTYwAgAAAAU0ODk5MgQAAAABMAcAAAAIMy83LzIwMjYIAAAACjEyLzMxLzIwMTcJAAAAATA/BtwwonzeCD8G3DCifN4IJUNJUS5OWVNFOklCTS5JUV9CVl9TSEFSRS45OTMuLi4uVVNELkgBAAAA3rYBAAIAAAAJMTguODE5NDgxAQgAAAAFAAAAATEB</t>
  </si>
  <si>
    <t>AAAACjIwODE1MDU0MDEDAAAAAzE2MAIAAAAENDAyMAQAAAABMAcAAAAIMy83LzIwMjYIAAAACjEyLzMxLzIwMTgJAAAAATA/BtwwonzeCD8G3DCifN4IJkNJUS5OWVNFOklCTS5JUV9UQlZfU0hBUkUuOTk4Li4uLlVTRC5IAQAAAN62AQACAAAACi01My4yMDI0ODUBCAAAAAUAAAABMQEAAAALLTE5MDQ4NjA3NDQDAAAAAzE2MAIAAAAENDE1NgQAAAABMAcAAAAIMy83LzIwMjYIAAAACjEyLzMxLzIwMjMJAAAAATA/BtwwonzeCD8G3DCifN4IJUNJUS5OWVNFOklCTS5JUV9HV19JTlRBTi45OTMuLi4uVVNELkgBAAAA3rYBAAIAAAAFMzkzNTIBCAAAAAUAAAABMQEAAAAKMjA4MTUwNTQwMQMAAAADMTYwAgAAAAUzNTM4MQQAAAABMAcAAAAIMy83LzIwMjYIAAAACjEyLzMxLzIwMTgJAAAAATA/BtwwonzeCD8G3DCifN4IJ0NJUS5OWVNFOklCTS5JUV9UT1RBTF9ERUJULjk5OS4uLi5VU0QuSAEAAADetgEAAgAAAAU1ODM5NgEIAAAABQAAAAExAQAAAAstMTkwNDg2MDc0MwMAAAADMTYwAgAAAAQ0MTczBAAAAAEwBwAAAAgzLzcvMjAyNggAAAAKMTIvMzEvMjAyNAkAAAABMD8G3DCifN4IPwbcMKJ83gglQ0lRLk5ZU0U6SUJNLklRX05FVF9ERUJULjk5NC4uLi5VU0QuSAEAAADetgEAAgAAAAU1OTI5MAEIAAAABQAAAAExAQAAAAstMjExMDc2OTM1NQMAAAADMTYwAgAAAAQ0MzY0BAAAAAEwBwAAAAgzLzcvMjAy</t>
  </si>
  <si>
    <t>NggAAAAKMTIvMzEvMjAxOQkAAAABMD8G3DCifN4IPwbcMKJ83ggnQ0lRLk5ZU0U6SUJNLklRX1RPVEFMX0NBUC4yMDAwLi4uLlVTRC5IAQAAAN62AQACAAAABTk3MzQ4AQgAAAAFAAAAATEBAAAACy0xOTA0ODYwNjU3AwAAAAMxNjACAAAABDQxNzUEAAAAATAHAAAACDMvNy8yMDI2CAAAAAoxMi8zMS8yMDI1CQAAAAEwPwbcMKJ83gg/BtwwonzeCC1DSVEuTllTRTpJQk0uSVFfQUxMT1dfRE9VQlRfQUNDVC45OTQuLi4uVVNELkgBAAAA3rYBAAIAAAADMjk5AQgAAAAFAAAAATEBAAAACy0yMTEwNzY5MzU1AwAAAAMxNjACAAAABDMwMTIEAAAAATAHAAAACDMvNy8yMDI2CAAAAAoxMi8zMS8yMDE5CQAAAAEwPwbcMKJ83gg/BtwwonzeCCRDSVEuTllTRTpJQk0uSVFfV0lQX0lOVi45OTEuLi4uVVNELkgBAAAA3rYBAAIAAAAEMTE5NQEIAAAABQAAAAExAQAAAAoxOTQ3MTc5NTgzAwAAAAMxNjACAAAABDMyMTkEAAAAATAHAAAACDMvNy8yMDI2CAAAAAoxMi8zMS8yMDE2CQAAAAEwPwbcMKJ83gg/BtwwonzeCDlDSVEuTllTRTpJQk0uSVFfRklOX0RJVl9NSU5PUklUWV9JTlRfUkVERUVNLjIwMDAuLi4uVVNELkgBAAAA3rYBAAMAAAAAAD8G3DCifN4IPwbcMKJ83gg6Q0lRLk5ZU0U6SUJNLklRX0dFTkVSQUxfUEFSVE5FUl9DT01NT05fRVFVSVRZLjk5MS4uLi5VU0QuSAEAAADetgEAAwAAAAAAPwbcMKJ83gg/</t>
  </si>
  <si>
    <t>BtwwonzeCDtDSVEuTllTRTpJQk0uSVFfVE9UQUxfR0VORVJBTF9QQVJUTkVSX0lOVEVSRVNULjk5Mi4uLi5VU0QuSAEAAADetgEAAwAAAAAAPwbcMKJ83gg/BtwwonzeCD9DSVEuTllTRTpJQk0uSVFfTElRVUlEQVRJT05fVkFMVUVfUFJFRkVSUkVEX1JFREVFTS45OTUuLi4uVVNELkgBAAAA3rYBAAMAAAAAAD8G3DCifN4IPwbcMKJ83ggrQ0lRLk5ZU0U6SUJNLklRX0FTU0VUU19MRVZFTF8zLjk5Ni4uLi5VU0QuSAEAAADetgEAAwAAAAAAPwbcMKJ83gg/BtwwonzeCDFDSVEuTllTRTpJQk0uSVFfTElBQklMSVRJRVNfTEVWRUxfMS4xMDAwLi4uLlVTRC5IAQAAAN62AQADAAAAAAA/BtwwonzeCD8G3DCifN4IMkNJUS5OWVNFOklCTS5JUV9GSU5fRElWX1NUX0RFQlRfVE9UQUwuOTk1Li4uLlVTRC5IAQAAAN62AQADAAAAAAA/BtwwonzeCD8G3DCifN4IL0NJUS5OWVNFOklCTS5JUV9ERUJUX0VRVUlWX05FVF9QQk8uOTkxLi4uLlVTRC5IAQAAAN62AQACAAAABDk3NzQBCAAAAAUAAAABMQEAAAAKMTk0NzE3OTU4MwMAAAADMTYwAgAAAAUyMTY3OQQAAAABMAcAAAAIMy83LzIwMjYIAAAACjEyLzMxLzIwMTYJAAAAATA/BtwwonzeCD8G3DCifN4IOUNJUS5OWVNFOklCTS5JUV9SRVNUUklDVEVEX0NBU0hfTk9OX0NVUlJFTlQuMTAwMC4uLi5VU0QuSAEAAADetgEAAwAAAAAAPwbcMKJ83gg/BtwwonzeCDRD</t>
  </si>
  <si>
    <t>SVEuTllTRTpJQk0uSVFfQ09OVElOR0VOVF9MSUFCSUxJVElFUy4xMDAwLi4uLlVTRC5IAQAAAN62AQADAAAAAAA/BtwwonzeCD8G3DCifN4IMUNJUS5OWVNFOklCTS5JUV9MVF9ERUJUX0RFUklWQVRJVkVTLjIwMDAuLi4uVVNELkgBAAAA3rYBAAMAAAAAAD8G3DCifN4IPwbcMKJ83ggxQ0lRLk5ZU0U6SUJNLklRX0RFUklWQVRJVkVfQVNTRVRTX0xULjk5My4uLi5VU0QuSAEAAADetgEAAgAAAAMzNDcBCAAAAAUAAAABMQEAAAAKMjA4MTUwNTQwMQMAAAADMTYwAgAAAAQxMTEwBAAAAAEwBwAAAAgzLzcvMjAyNggAAAAKMTIvMzEvMjAxOAkAAAABMD8G3DCifN4IPwbcMKJ83ggjQ0lRLk5ZU0U6SUJNLklRX0dXX05FVC45OTQuLi4uVVNELkgBAAAA3rYBAAIAAAAFNTgyMjIBCAAAAAUAAAABMQEAAAALLTIxMTA3NjkzNTUDAAAAAzE2MAIAAAAFNDg5NjAEAAAAATAHAAAACDMvNy8yMDI2CAAAAAoxMi8zMS8yMDE5CQAAAAEwPwbcMKJ83gg/BtwwonzeCCxDSVEuTllTRTpJQk0uSVFfSU5URVJDT01QQU5ZX0NMLjk5Ny4uLi5VU0QuSAEAAADetgEAAwAAAAAAPwbcMKJ83gg/BtwwonzeCDFDSVEuTllTRTpJQk0uSVFfVE9UQUxfRklOQU5DRV9MRUFTRVMuOTk5Li4uLlVTRC5IAQAAAN62AQACAAAABDEwMDEBCAAAAAUAAAABMQEAAAALLTE5MDQ4NjA3NDMDAAAAAzE2MAIAAAAFNDkwMzEEAAAAATAHAAAACDMv</t>
  </si>
  <si>
    <t>Ny8yMDI2CAAAAAoxMi8zMS8yMDI0CQAAAAEwPwbcMKJ83gg/BtwwonzeCC5DSVEuTllTRTpJQk0uSVFfVE9UQUxfT1BFUl9MRUFTRVMuOTk0Li4uLlVTRC5IAQAAAN62AQACAAAABDUyNTkBCAAAAAUAAAABMQEAAAALLTIxMTA3NjkzNTUDAAAAAzE2MAIAAAAFNDg5NzgEAAAAATAHAAAACDMvNy8yMDI2CAAAAAoxMi8zMS8yMDE5CQAAAAEwPwbcMKJ83gg/BtwwonzeCEZDSVEuTllTRTpJQk0uSVFfRklOQU5DSU5HX09CTElHX0NVUlJFTlRfRVhDTF9PUEVSX0xFQVNFUy4xMDAwLi4uLlVTRC5IAQAAAN62AQACAAAABDY0MjQBCAAAAAUAAAABMQEAAAALLTE5MDQ4NjA3NDADAAAAAzE2MAIAAAAFNDg5ODAEAAAAATAHAAAACDMvNy8yMDI2CAAAAAoxMi8zMS8yMDI1CQAAAAEwPwbcMKJ83gg/BtwwonzeCDNDSVEuTllTRTpJQk0uSVFfVE9UQUxfREVCVF9FWENMX0xFQVNFUy45OTMuLi4uVVNELkgBAAAA3rYBAAIAAAAFNDU3NzEBCAAAAAUAAAABMQEAAAAKMjA4MTUwNTQwMQMAAAADMTYwAgAAAAU0ODk5MgQAAAABMAcAAAAIMy83LzIwMjYIAAAACjEyLzMxLzIwMTgJAAAAATA/BtwwonzeCD8G3DCifN4IJUNJUS5OWVNFOklCTS5JUV9CVl9TSEFSRS45OTQuLi4uVVNELkgBAAAA3rYBAAIAAAAJMjMuNDkzMTI4AQgAAAAFAAAAATEBAAAACy0yMTEwNzY5MzU1AwAAAAMxNjACAAAABDQwMjAEAAAAATAHAAAA</t>
  </si>
  <si>
    <t>CDMvNy8yMDI2CAAAAAoxMi8zMS8yMDE5CQAAAAEwPwbcMKJ83gg/BtwwonzeCCZDSVEuTllTRTpJQk0uSVFfVEJWX1NIQVJFLjk5OS4uLi5VU0QuSAEAAADetgEAAgAAAAotNDcuNTY1MDEzAQgAAAAFAAAAATEBAAAACy0xOTA0ODYwNzQzAwAAAAMxNjACAAAABDQxNTYEAAAAATAHAAAACDMvNy8yMDI2CAAAAAoxMi8zMS8yMDI0CQAAAAEwPwbcMKJ83gg/BtwwonzeCCVDSVEuTllTRTpJQk0uSVFfR1dfSU5UQU4uOTk0Li4uLlVTRC5IAQAAAN62AQACAAAABTczNDU3AQgAAAAFAAAAATEBAAAACy0yMTEwNzY5MzU1AwAAAAMxNjACAAAABTM1MzgxBAAAAAEwBwAAAAgzLzcvMjAyNggAAAAKMTIvMzEvMjAxOQkAAAABMD8G3DCifN4IPwbcMKJ83gglQ0lRLk5ZU0U6SUJNLklRX05FVF9ERUJULjk5Ni4uLi5VU0QuSAEAAADetgEAAgAAAAU0Nzg5MAEIAAAABQAAAAExAQAAAAstMjAwODY0NzE5OAMAAAADMTYwAgAAAAQ0MzY0BAAAAAEwBwAAAAgzLzcvMjAyNggAAAAKMTIvMzEvMjAyMQkAAAABMD8G3DCifN4IPwbcMKJ83ggtQ0lRLk5ZU0U6SUJNLklRX0FMTE9XX0RPVUJUX0FDQ1QuOTk1Li4uLlVTRC5IAQAAAN62AQACAAAAAzI2MAEIAAAABQAAAAExAQAAAAstMjA1OTA3MzIwMgMAAAADMTYwAgAAAAQzMDEyBAAAAAEwBwAAAAgzLzcvMjAyNggAAAAKMTIvMzEvMjAyMAkAAAABMD8G3DCifN4IPwbcMKJ8</t>
  </si>
  <si>
    <t>3ggkQ0lRLk5ZU0U6SUJNLklRX1dJUF9JTlYuOTkyLi4uLlVTRC5IAQAAAN62AQACAAAABDEyNTABCAAAAAUAAAABMQEAAAAKMjAxNzE2NDI0NAMAAAADMTYwAgAAAAQzMjE5BAAAAAEwBwAAAAgzLzcvMjAyNggAAAAKMTIvMzEvMjAxNwkAAAABMD8G3DCifN4IPwbcMKJ83gghQ0lRLk5ZU0U6SUJNLklRX0xBTkQuOTkxLi4uLlVTRC5IAQAAAN62AQACAAAAAzUwNgEIAAAABQAAAAExAQAAAAoxOTQ3MTc5NTgzAwAAAAMxNjACAAAABDMwOTgEAAAAATAHAAAACDMvNy8yMDI2CAAAAAoxMi8zMS8yMDE2CQAAAAEwPwbcMKJ83gg/BtwwonzeCCVDSVEuTllTRTpJQk0uSVFfU09GVFdBUkUuOTkyLi4uLlVTRC5IAQAAAN62AQADAAAAAAA/BtwwonzeCD8G3DCifN4IOkNJUS5OWVNFOklCTS5JUV9HRU5FUkFMX1BBUlRORVJfQ09NTU9OX0VRVUlUWS45OTMuLi4uVVNELkgBAAAA3rYBAAMAAAAAAD8G3DCifN4IPwbcMKJ83gg7Q0lRLk5ZU0U6SUJNLklRX1RPVEFMX0dFTkVSQUxfUEFSVE5FUl9JTlRFUkVTVC45OTQuLi4uVVNELkgBAAAA3rYBAAMAAAAAAD8G3DCifN4IPwbcMKJ83gg/Q0lRLk5ZU0U6SUJNLklRX0xJUVVJREFUSU9OX1ZBTFVFX1BSRUZFUlJFRF9SRURFRU0uOTk4Li4uLlVTRC5IAQAAAN62AQADAAAAAAA/BtwwonzeCD8G3DCifN4IK0NJUS5OWVNFOklCTS5JUV9BU1NFVFNfTEVWRUxfMy45OTcu</t>
  </si>
  <si>
    <t>Li4uVVNELkgBAAAA3rYBAAMAAAAAAD8G3DCifN4IPwbcMKJ83ggxQ0lRLk5ZU0U6SUJNLklRX0xJQUJJTElUSUVTX0xFVkVMXzEuMjAwMC4uLi5VU0QuSAEAAADetgEAAwAAAAAAPwbcMKJ83gg/BtwwonzeCDNDSVEuTllTRTpJQk0uSVFfTElBQklMSVRJRVNfRkFJUl9WQUxVRS45OTIuLi4uVVNELkgBAAAA3rYBAAIAAAAFNDI2NzkAPwbcMKJ83gg/BtwwonzeCDNDSVEuTllTRTpJQk0uSVFfRklOX0RJVl9TVF9ERUJUX1RPVEFMLjEwMDAuLi4uVVNELkgBAAAA3rYBAAMAAAAAAD8G3DCifN4IPwbcMKJ83ggvQ0lRLk5ZU0U6SUJNLklRX0RFQlRfRVFVSVZfTkVUX1BCTy45OTQuLi4uVVNELkgBAAAA3rYBAAIAAAAENjQ1MwEIAAAABQAAAAExAQAAAAstMjExMDc2OTM1NQMAAAADMTYwAgAAAAUyMTY3OQQAAAABMAcAAAAIMy83LzIwMjYIAAAACjEyLzMxLzIwMTkJAAAAATA/BtwwonzeCD8G3DCifN4IMUNJUS5OWVNFOklCTS5JUV9ERVJJVkFUSVZFX0FTU0VUU19MVC45OTQuLi4uVVNELkgBAAAA3rYBAAIAAAACOTQBCAAAAAUAAAABMQEAAAALLTIxMTA3NjkzNTUDAAAAAzE2MAIAAAAEMTExMAQAAAABMAcAAAAIMy83LzIwMjYIAAAACjEyLzMxLzIwMTkJAAAAATA/BtwwonzeCD8G3DCifN4IK0NJUS5OWVNFOklCTS5JUV9BQ0NVTV9BTU9SVF9HVy45OTcuLi4uVVNELkgBAAAA3rYBAAMAAAAAAD8G3DCi</t>
  </si>
  <si>
    <t>fN4IPwbcMKJ83ggjQ0lRLk5ZU0U6SUJNLklRX0dXX05FVC45OTkuLi4uVVNELkgBAAAA3rYBAAIAAAAFNjA3MDYBCAAAAAUAAAABMQEAAAALLTE5MDQ4NjA3NDMDAAAAAzE2MAIAAAAFNDg5NjAEAAAAATAHAAAACDMvNy8yMDI2CAAAAAoxMi8zMS8yMDI0CQAAAAEwPwbcMKJ83gg/BtwwonzeCCxDSVEuTllTRTpJQk0uSVFfSU5URVJDT01QQU5ZX0NMLjk5OC4uLi5VU0QuSAEAAADetgEAAwAAAAAAPwbcMKJ83gg/BtwwonzeCC1DSVEuTllTRTpJQk0uSVFfQ0hBTkdFX0lOVkVOVE9SWS45OTIuLi4uVVNELkgBAAAA3rYBAAIAAAACMTgBCAAAAAUAAAABMQEAAAAKMjAxNzE2NDI0NAMAAAADMTYwAgAAAAQyMDk5BAAAAAEwBwAAAAgzLzcvMjAyNggAAAAKMTIvMzEvMjAxNwkAAAABMD8G3DCifN4IPwbcMKJ83ggsQ0lRLk5ZU0U6SUJNLklRX0NIQU5HRV9JTkNfVEFYLjEwMDAuLi4uVVNELkgBAAAA3rYBAAMAAAAAAD8G3DCifN4IPwbcMKJ83gg5Q0lRLk5ZU0U6SUJNLklRX0NIQU5HRV9PVEhFUl9ORVRfT1BFUl9BU1NFVFMuOTk4Li4uLlVTRC5IAQAAAN62AQACAAAABDEwMDQBCAAAAAUAAAABMQEAAAALLTE5MDQ4NjA3NDQDAAAAAzE2MAIAAAAEMjA0NQQAAAABMAcAAAAIMy83LzIwMjYIAAAACjEyLzMxLzIwMjMJAAAAATA/BtwwonzeCD8G3DCifN4IIkNJUS5OWVNFOklCTS5JUV9DQVBFWC45OTYuLi4u</t>
  </si>
  <si>
    <t>VVNELkgBAAAA3rYBAAIAAAAFLTIwNjIBCAAAAAUAAAABMQEAAAALLTIwMDg2NDcxOTgDAAAAAzE2MAIAAAAEMjAyMQQAAAABMAcAAAAIMy83LzIwMjYIAAAACjEyLzMxLzIwMjEJAAAAATA/BtwwonzeCD8G3DCifN4ILENJUS5OWVNFOklCTS5JUV9DQVNIX0FDUVVJUkVfQ0YuOTk0Li4uLlVTRC5IAQAAAN62AQACAAAABi0zMjYzMAEIAAAABQAAAAExAQAAAAstMjExMDc2OTM1NQMAAAADMTYwAgAAAAQyMDU3BAAAAAEwBwAAAAgzLzcvMjAyNggAAAAKMTIvMzEvMjAxOQkAAAABMD8G3DCifN4IPwbcMKJ83ggwQ0lRLk5ZU0U6SUJNLklRX1NBTEVfUkVBTF9FU1RBVEVfQ0YuOTkyLi4uLlVTRC5IAQAAAN62AQADAAAAAAA/BtwwonzeCD8G3DCifN4ILUNJUS5OWVNFOklCTS5JUV9JTlZFU1RfTE9BTlNfQ0YuMTAwMC4uLi5VU0QuSAEAAADetgEAAwAAAAAAPwbcMKJ83gg/BtwwonzeCChDSVEuTllTRTpJQk0uSVFfQ0FTSF9JTlZFU1QuOTk4Li4uLlVTRC5IAQAAAN62AQACAAAABS03MDcwAQgAAAAFAAAAATEBAAAACy0xOTA0ODYwNzQ0AwAAAAMxNjACAAAABDIwMDUEAAAAATAHAAAACDMvNy8yMDI2CAAAAAoxMi8zMS8yMDIzCQAAAAEwPwbcMKJ83gg/BtwwonzeCCtDSVEuTllTRTpJQk0uSVFfTFRfREVCVF9JU1NVRUQuOTk2Li4uLlVTRC5IAQAAAN62AQACAAAAAzUyMgEIAAAABQAAAAExAQAAAAstMjAw</t>
  </si>
  <si>
    <t>ODY0NzE5OAMAAAADMTYwAgAAAAQyMDM0BAAAAAEwBwAAAAgzLzcvMjAyNggAAAAKMTIvMzEvMjAyMQkAAAABMD8G3DCifN4IPwbcMKJ83ggrQ0lRLk5ZU0U6SUJNLklRX1NUX0RFQlRfUkVQQUlELjk5NC4uLi5VU0QuSAEAAADetgEAAgAAAAUtMjU5NwEIAAAABQAAAAExAQAAAAstMjExMDc2OTM1NQMAAAADMTYwAgAAAAQyMDQ0BAAAAAEwBwAAAAgzLzcvMjAyNggAAAAKMTIvMzEvMjAxOQkAAAABMD8G3DCifN4IPwbcMKJ83gguQ0lRLk5ZU0U6SUJNLklRX1RPVEFMX0RFQlRfUkVQQUlELjk5Mi4uLi5VU0QuSAEAAADetgEAAgAAAAUtNjgxNgEIAAAABQAAAAExAQAAAAoyMDE3MTY0MjQ0AwAAAAMxNjACAAAABDIxNjYEAAAAATAHAAAACDMvNy8yMDI2CAAAAAoxMi8zMS8yMDE3CQAAAAEwPwbcMKJ83gg/BtwwonzeCClDSVEuTllTRTpJQk0uSVFfUFJFRl9JU1NVRUQuMTAwMC4uLi5VU0QuSAEAAADetgEAAwAAAAAAPwbcMKJ83gg/BtwwonzeCCpDSVEuTllTRTpJQk0uSVFfQ09NTU9OX0RJVl9DRi45OTguLi4uVVNELkgBAAAA3rYBAAIAAAAFLTYwNDABCAAAAAUAAAABMQEAAAALLTE5MDQ4NjA3NDQDAAAAAzE2MAIAAAAEMjA3NAQAAAABMAcAAAAIMy83LzIwMjYIAAAACjEyLzMxLzIwMjMJAAAAATA/BtwwonzeCD8G3DCifN4IL0NJUS5OWVNFOklCTS5JUV9DT01NT05fUFJFRl9ESVZfQ0YuOTk2Li4u</t>
  </si>
  <si>
    <t>LlVTRC5IAQAAAN62AQADAAAAAAA/BtwwonzeCD8G3DCifN4IK0NJUS5OWVNFOklCTS5JUV9TUEVDSUFMX0RJVl9DRi45OTQuLi4uVVNELkgBAAAA3rYBAAMAAAAAAD8G3DCifN4IPwbcMKJ83ggnQ0lRLk5ZU0U6SUJNLklRX0NBU0hfRklOQU4uOTkyLi4uLlVTRC5IAQAAAN62AQACAAAABS02NDE4AQgAAAAFAAAAATEBAAAACjIwMTcxNjQyNDQDAAAAAzE2MAIAAAAEMjAwNAQAAAABMAcAAAAIMy83LzIwMjYIAAAACjEyLzMxLzIwMTcJAAAAATA/BtwwonzeCD8G3DCifN4IKENJUS5OWVNFOklCTS5JUV9ORVRfQ0hBTkdFLjEwMDAuLi4uVVNELkgBAAAA3rYBAAIAAAAELTUyMAEIAAAABQAAAAExAQAAAAstMTkwNDg2MDc0MAMAAAADMTYwAgAAAAQyMDkzBAAAAAEwBwAAAAgzLzcvMjAyNggAAAAKMTIvMzEvMjAyNQkAAAABMD8G3DCifN4IPwbcMKJ83ggwQ0lRLk5ZU0U6SUJNLklRX0RBX1NVUFBMX1BBUlRJQUxfQ0YuOTk2Li4uLlVTRC5IAQAAAN62AQADAAAAAAA/BtwwonzeCD8G3DCifN4IJ0NJUS5OWVNFOklCTS5JUV9ERVBSRV9TVVBQLjk5NC4uLi5VU0QuSAEAAADetgEAAwAAAAAAPwbcMKJ83gg/BtwwonzeCCRDSVEuTllTRTpJQk0uSVFfREVQX1JVQS45OTIuLi4uVVNELkgBAAAA3rYBAAMAAAAAAD8G3DCifN4IPwbcMKJ83ggyQ0lRLk5ZU0U6SUJNLklRX05FR0FUSVZFX0dXX0FNT1JUX0NGLjEw</t>
  </si>
  <si>
    <t>MDAuLi4uVVNELkgBAAAA3rYBAAMAAAAAAD8G3DCifN4IPwbcMKJ83gg1Q0lRLk5ZU0U6SUJNLklRX0FNT1JUX1NPRlRXQVJFX0FTU0VUU19DRi45OTguLi4uVVNELkgBAAAA3rYBAAIAAAADNjYwAQgAAAAFAAAAATEBAAAACy0xOTA0ODYwNzQ0AwAAAAMxNjACAAAABTQ2MDExBAAAAAEwBwAAAAgzLzcvMjAyNggAAAAKMTIvMzEvMjAyMwkAAAABMD8G3DCifN4IPwbcMKJ83ggqQ0lRLk5ZU0U6SUJNLklRX0NBU0hfSU5URVJFU1QuOTk2Li4uLlVTRC5IAQAAAN62AQACAAAABDE1MTIBCAAAAAUAAAABMQEAAAALLTIwMDg2NDcxOTgDAAAAAzE2MAIAAAAEMzAyOAQAAAABMAcAAAAIMy83LzIwMjYIAAAACjEyLzMxLzIwMjEJAAAAATA/BtwwonzeCD8G3DCifN4IM0NJUS5OWVNFOklCTS5JUV9DQVNIX0lOVEVSRVNUX1JFQ0VJVkVELjk5NC4uLi5VU0QuSAEAAADetgEAAwAAAAAAPwbcMKJ83gg/BtwwonzeCDFDSVEuTllTRTpJQk0uSVFfQ0FTSF9JTlRFUkVTVF9JTlZFU1QuOTkyLi4uLlVTRC5IAQAAAN62AQADAAAAAAA/BtwwonzeCD8G3DCifN4ILUNJUS5OWVNFOklCTS5JUV9DQVNIX1RBWEVTX09QRVIuMTAwMC4uLi5VU0QuSAEAAADetgEAAwAAAAAAPwbcMKJ83gg/BtwwonzeCC1DSVEuTllTRTpJQk0uSVFfQ0FTSF9UQVhFU19GSU5BTi45OTguLi4uVVNELkgBAAAA3rYBAAMAAAAAAD8G3DCifN4IPwbc</t>
  </si>
  <si>
    <t>MKJ83gg3Q0lRLk5ZU0U6SUJNLklRX0NIQU5HRV9ORVRfV09SS0lOR19DQVBJVEFMLjk5Ni4uLi5VU0QuSAEAAADetgEAAgAAAAQyNzcyAQgAAAAFAAAAATEBAAAACy0yMDA4NjQ3MTk4AwAAAAMxNjACAAAABDQ0MjEEAAAAATAHAAAACDMvNy8yMDI2CAAAAAoxMi8zMS8yMDIxCQAAAAEwPwbcMKJ83gg/BtwwonzeCCpDSVEuTllTRTpJQk0uSVFfVU5MRVZFUkVEX0ZDRi45OTQuLi4uVVNELkgBAAAA3rYBAAIAAAAJMTU2NDMuODc1AQgAAAAFAAAAATEBAAAACy0yMTEwNzY5MzU1AwAAAAMxNjACAAAABDQ0MjMEAAAAATAHAAAACDMvNy8yMDI2CAAAAAoxMi8zMS8yMDE5CQAAAAEwPwbcMKJ83gg/BtwwonzeCCxDSVEuTllTRTpJQk0uSVFfTkVUX0RFQlRfSVNTVUVELjk5Mi4uLi5VU0QuSAEAAADetgEAAgAAAAQzNDQ3AQgAAAAFAAAAATEBAAAACjIwMTcxNjQyNDQDAAAAAzE2MAIAAAAEMjAwMwQAAAABMAcAAAAIMy83LzIwMjYIAAAACjEyLzMxLzIwMTcJAAAAATA/BtwwonzeCD8G3DCifN4IK0NJUS5OWVNFOklCTS5JUV9ET19GSU5BTkNFX0NGLjEwMDAuLi4uVVNELkgBAAAA3rYBAAMAAAAAAD8G3DCifN4IPwbcMKJ83gg4Q0lRLk5ZU0U6SUJNLklRX09QRVJBVElOR19MRUFTRV9MSUFCSUxJVElFUy45OTguLi4uVVNELkgBAAAA3rYBAAMAAAAAAD8G3DCifN4IPwbcMKJ83gg+Q0lRLk5ZU0U6SUJNLklR</t>
  </si>
  <si>
    <t>X0xPTkdfVEVSTV9ERUJUX1JFUEFJRF9FWENMX0xFQVNFUy45OTYuLi4uVVNELkgBAAAA3rYBAAIAAAAFLTg1OTcBCAAAAAUAAAABMQEAAAALLTIwMDg2NDcxOTgDAAAAAzE2MAIAAAAFNDg5ODQEAAAAATAHAAAACDMvNy8yMDI2CAAAAAoxMi8zMS8yMDIxCQAAAAEwPwbcMKJ83gg/BtwwonzeCDBDSVEuTllTRTpJQk0uSVFfR0FJTl9CQVJHQUlOX0FDUV9DRi45OTQuLi4uVVNELkgBAAAA3rYBAAMAAAAAAD8G3DCifN4IPwbcMKJ83ggmQ0lRLk5ZU0U6SUJNLklRX1NUX0lOVkVTVC45OTcuLi4uVVNELkgBAAAA3rYBAAIAAAADODUyAQgAAAAFAAAAATEBAAAACy0xOTU4MjgxMDk2AwAAAAMxNjACAAAABDEwNjkEAAAAATAHAAAACDMvNy8yMDI2CAAAAAoxMi8zMS8yMDIyCQAAAAEwPwbcMKJ83gg/BtwwonzeCCtDSVEuTllTRTpJQk0uSVFfQ0FTSF9TVF9JTlZFU1QuOTk1Li4uLlVTRC5IAQAAAN62AQACAAAABTEzNzg4AQgAAAAFAAAAATEBAAAACy0yMDU5MDczMjAyAwAAAAMxNjACAAAABDEwMDIEAAAAATAHAAAACDMvNy8yMDI2CAAAAAoxMi8zMS8yMDIwCQAAAAEwPwbcMKJ83gg/BtwwonzeCClDSVEuTllTRTpJQk0uSVFfT1RIRVJfUkVDRUlWLjk5My4uLi5VU0QuSAEAAADetgEAAgAAAAM3NDMBCAAAAAUAAAABMQEAAAAKMjA4MTUwNTQwMQMAAAADMTYwAgAAAAQxMjA2BAAAAAEwBwAAAAgzLzcvMjAy</t>
  </si>
  <si>
    <t>NggAAAAKMTIvMzEvMjAxOAkAAAABMD8G3DCifN4IPwbcMKJ83ggpQ0lRLk5ZU0U6SUJNLklRX1RPVEFMX1JFQ0VJVi45OTIuLi4uVVNELkgBAAAA3rYBAAIAAAAFMTAzODABCAAAAAUAAAABMQEAAAAKMjAxNzE2NDI0NAMAAAADMTYwAgAAAAQxMDAxBAAAAAEwBwAAAAgzLzcvMjAyNggAAAAKMTIvMzEvMjAxNwkAAAABMD8G3DCifN4IPwbcMKJ83ggoQ0lRLk5ZU0U6SUJNLklRX1BSRVBBSURfRVhQLjk5MS4uLi5VU0QuSAEAAADetgEAAgAAAAQ0MDMyAQgAAAAFAAAAATEBAAAACjE5NDcxNzk1ODMDAAAAAzE2MAIAAAAEMTIxMgQAAAABMAcAAAAIMy83LzIwMjYIAAAACjEyLzMxLzIwMTYJAAAAATA/BtwwonzeCD8G3DCifN4ILUNJUS5OWVNFOklCTS5JUV9SRVNUUklDVEVEX0NBU0guMTAwMC4uLi5VU0QuSAEAAADetgEAAgAAAAI1NAEIAAAABQAAAAExAQAAAAstMTkwNDg2MDc0MAMAAAADMTYwAgAAAAQxMTA0BAAAAAEwBwAAAAgzLzcvMjAyNggAAAAKMTIvMzEvMjAyNQkAAAABMD8G3DCifN4IPwbcMKJ83ggmQ0lRLk5ZU0U6SUJNLklRX1RPVEFMX0NBLjEwMDAuLi4uVVNELkgBAAAA3rYBAAIAAAAFMzY5NDQBCAAAAAUAAAABMQEAAAALLTE5MDQ4NjA3NDADAAAAAzE2MAIAAAAEMTAwOAQAAAABMAcAAAAIMy83LzIwMjYIAAAACjEyLzMxLzIwMjUJAAAAATA/BtwwonzeCD8G3DCifN4IIENJUS5OWVNF</t>
  </si>
  <si>
    <t>OklCTS5JUV9BRC4yMDAwLi4uLlVTRC5IAQAAAN62AQACAAAABi0xMTk3NQEIAAAABQAAAAExAQAAAAstMTkwNDg2MDY1NwMAAAADMTYwAgAAAAQxMDc1BAAAAAEwBwAAAAgzLzcvMjAyNggAAAAKMTIvMzEvMjAyNQkAAAABMD8G3DCifN4IPwbcMKJ83ggtQ0lRLk5ZU0U6SUJNLklRX0ZJTl9ESVZfTE9BTlNfTFQuOTkxLi4uLlVTRC5IAQAAAN62AQACAAAABDkwMjEBCAAAAAUAAAABMQEAAAAKMTk0NzE3OTU4MwMAAAADMTYwAgAAAAQxMDMzBAAAAAEwBwAAAAgzLzcvMjAyNggAAAAKMTIvMzEvMjAxNgkAAAABMD8G3DCifN4IPwbcMKJ83ggiQ0lRLk5ZU0U6SUJNLklRX0FSX0xULjk5My4uLi5VU0QuSAEAAADetgEAAwAAAAAAPwbcMKJ83gg/BtwwonzeCC5DSVEuTllTRTpJQk0uSVFfREVGX1RBWF9BU1NFVFNfTFQuOTk0Li4uLlVTRC5IAQAAAN62AQACAAAABDUxODIBCAAAAAUAAAABMQEAAAALLTIxMTA3NjkzNTUDAAAAAzE2MAIAAAAEMTAyNgQAAAABMAcAAAAIMy83LzIwMjYIAAAACjEyLzMxLzIwMTkJAAAAATA/BtwwonzeCD8G3DCifN4ILENJUS5OWVNFOklCTS5JUV9PVEhFUl9MVF9BU1NFVFMuOTk3Li4uLlVTRC5IAQAAAN62AQACAAAABDgyNDIBCAAAAAUAAAABMQEAAAALLTE5NTgyODEwOTYDAAAAAzE2MAIAAAAEMTA2MAQAAAABMAcAAAAIMy83LzIwMjYIAAAACjEyLzMxLzIwMjIJAAAAATA/</t>
  </si>
  <si>
    <t>BtwwonzeCD8G3DCifN4IIENJUS5OWVNFOklCTS5JUV9BUC4xMDAwLi4uLlVTRC5IAQAAAN62AQACAAAABDQ3NTYBCAAAAAUAAAABMQEAAAALLTE5MDQ4NjA3NDADAAAAAzE2MAIAAAAEMTAxOAQAAAABMAcAAAAIMy83LzIwMjYIAAAACjEyLzMxLzIwMjUJAAAAATA/BtwwonzeCD8G3DCifN4ILkNJUS5OWVNFOklCTS5JUV9DVVJSRU5UX1BPUlRfREVCVC45OTEuLi4uVVNELkgBAAAA3rYBAAIAAAAENjIzOQEIAAAABQAAAAExAQAAAAoxOTQ3MTc5NTgzAwAAAAMxNjACAAAABDEyOTcEAAAAATAHAAAACDMvNy8yMDI2CAAAAAoxMi8zMS8yMDE2CQAAAAEwPwbcMKJ83gg/BtwwonzeCDFDSVEuTllTRTpJQk0uSVFfRklOX0RJVl9ERUJUX0NVUlJFTlQuOTk0Li4uLlVTRC5IAQAAAN62AQADAAAAAAA/BtwwonzeCD8G3DCifN4IMENJUS5OWVNFOklCTS5JUV9JTkNfVEFYX1BBWV9DVVJSRU5ULjk5Ny4uLi5VU0QuSAEAAADetgEAAgAAAAQyMTk2AQgAAAAFAAAAATEBAAAACy0xOTU4MjgxMDk2AwAAAAMxNjACAAAABDEwOTQEAAAAATAHAAAACDMvNy8yMDI2CAAAAAoxMi8zMS8yMDIyCQAAAAEwPwbcMKJ83gg/BtwwonzeCDFDSVEuTllTRTpJQk0uSVFfREVGX1RBWF9MSUFCX0NVUlJFTlQuOTk5Li4uLlVTRC5IAQAAAN62AQADAAAAAAA/BtwwonzeCD8G3DCifN4IJENJUS5OWVNFOklCTS5JUV9MVF9ERUJULjk5</t>
  </si>
  <si>
    <t>MS4uLi5VU0QuSAEAAADetgEAAgAAAAUzNDY2MwEIAAAABQAAAAExAQAAAAoxOTQ3MTc5NTgzAwAAAAMxNjACAAAABDEwNDkEAAAAATAHAAAACDMvNy8yMDI2CAAAAAoxMi8zMS8yMDE2CQAAAAEwPwbcMKJ83gg/BtwwonzeCCxDSVEuTllTRTpJQk0uSVFfRklOX0RJVl9ERUJUX0xULjk5NC4uLi5VU0QuSAEAAADetgEAAwAAAAAAPwbcMKJ83gg/BtwwonzeCCpDSVEuTllTRTpJQk0uSVFfVU5FQVJOX1JFVl9MVC45OTYuLi4uVVNELkgBAAAA3rYBAAIAAAAEMzU3NwEIAAAABQAAAAExAQAAAAstMjAwODY0NzE5OAMAAAADMTYwAgAAAAQxMjU2BAAAAAEwBwAAAAgzLzcvMjAyNggAAAAKMTIvMzEvMjAyMQkAAAABMD8G3DCifN4IPwbcMKJ83ggsQ0lRLk5ZU0U6SUJNLklRX0RFRl9UQVhfTElBQl9MVC45OTkuLi4uVVNELkgBAAAA3rYBAAIAAAADODE1AQgAAAAFAAAAATEBAAAACy0xOTA0ODYwNzQzAwAAAAMxNjACAAAABDEwMjcEAAAAATAHAAAACDMvNy8yMDI2CAAAAAoxMi8zMS8yMDI0CQAAAAEwPwbcMKJ83gg/BtwwonzeCClDSVEuTllTRTpJQk0uSVFfUFJFRl9DT05WRVJULjk5My4uLi5VU0QuSAEAAADetgEAAwAAAAAAPwbcMKJ83gg/BtwwonzeCChDSVEuTllTRTpJQk0uSVFfUFJFRl9FUVVJVFkuOTk2Li4uLlVTRC5IAQAAAN62AQADAAAAAAA/BtwwonzeCD8G3DCifN4IIkNJUS5OWVNFOklCTS5J</t>
  </si>
  <si>
    <t>UV9BUElDLjEwMDAuLi4uVVNELkgBAAAA3rYBAAMAAAAAAD8G3DCifN4IPwbcMKJ83ggpQ0lRLk5ZU0U6SUJNLklRX09USEVSX0VRVUlUWS45OTQuLi4uVVNELkgBAAAA3rYBAAIAAAAGLTI4NTk1AQgAAAAFAAAAATEBAAAACy0yMTEwNzY5MzU1AwAAAAMxNjACAAAABDEwMjgEAAAAATAHAAAACDMvNy8yMDI2CAAAAAoxMi8zMS8yMDE5CQAAAAEwPwbcMKJ83gg/BtwwonzeCC5DSVEuTllTRTpJQk0uSVFfTUlOT1JJVFlfSU5URVJFU1QuOTk4Li4uLlVTRC5IAQAAAN62AQACAAAAAjgwAQgAAAAFAAAAATEBAAAACy0xOTA0ODYwNzQ0AwAAAAMxNjACAAAABDEwNTIEAAAAATAHAAAACDMvNy8yMDI2CAAAAAoxMi8zMS8yMDIzCQAAAAEwPwbcMKJ83gg/BtwwonzeCC9DSVEuTllTRTpJQk0uSVFfVE9UQUxfTElBQl9FUVVJVFkuMjAwMC4uLi5VU0QuSAEAAADetgEAAgAAAAYxNTE4ODABCAAAAAUAAAABMQEAAAALLTE5MDQ4NjA2NTcDAAAAAzE2MAIAAAAEMTAxMwQAAAABMAcAAAAIMy83LzIwMjYIAAAACjEyLzMxLzIwMjUJAAAAATA/BtwwonzeCD8G3DCifN4IJENJUS5OWVNFOklCTS5JUV9SVUFfTkVULjk5My4uLi5VU0QuSAEAAADetgEAAwAAAAAAPwbcMKJ83gg/BtwwonzeCDhDSVEuTllTRTpJQk0uSVFfUlVBX0NBUElUQUxfTEVBU0VfQUNDVU1fREVQLjk5OS4uLi5VU0QuSAEAAADetgEAAwAAAAAAPwbc</t>
  </si>
  <si>
    <t>MKJ83gg/BtwwonzeCDpDSVEuTllTRTpJQk0uSVFfUlVBX09QRVJBVElOR19MRUFTRV9BQ0NVTV9ERVAuOTkzLi4uLlVTRC5IAQAAAN62AQADAAAAAAA/BtwwonzeCD8G3DCifN4IM0NJUS5OWVNFOklCTS5JUV9HUFBFX0VYQ0xfT1BFUl9MRUFTRVMuMTAwMC4uLi5VU0QuSAEAAADetgEAAgAAAAUxNzg3NAEIAAAABQAAAAExAQAAAAstMTkwNDg2MDc0MAMAAAADMTYwAgAAAAU0ODk3NAQAAAABMAcAAAAIMy83LzIwMjYIAAAACjEyLzMxLzIwMjUJAAAAATA/BtwwonzeCD8G3DCifN4IM0NJUS5OWVNFOklCTS5JUV9GSU5BTkNFX0xFQVNFU19DVVJSRU5ULjk5NS4uLi5VU0QuSAEAAADetgEAAgAAAAIzMAEIAAAABQAAAAExAQAAAAstMjA1OTA3MzIwMgMAAAADMTYwAgAAAAU0ODk5MAQAAAABMAcAAAAIMy83LzIwMjYIAAAACjEyLzMxLzIwMjAJAAAAATA/BtwwonzeCD8G3DCifN4IMkNJUS5OWVNFOklCTS5JUV9UT1RBTF9GSU5BTkNFX0xFQVNFUy4xMDAwLi4uLlVTRC5IAQAAAN62AQACAAAABDExNTMBCAAAAAUAAAABMQEAAAALLTE5MDQ4NjA3NDADAAAAAzE2MAIAAAAFNDkwMzEEAAAAATAHAAAACDMvNy8yMDI2CAAAAAoxMi8zMS8yMDI1CQAAAAEwPwbcMKJ83gg/BtwwonzeCC5DSVEuTllTRTpJQk0uSVFfVE9UQUxfT1BFUl9MRUFTRVMuOTk1Li4uLlVTRC5IAQAAAN62AQACAAAABDM3NTUBCAAAAAUA</t>
  </si>
  <si>
    <t>AAABMQEAAAALLTIwNTkwNzMyMDIDAAAAAzE2MAIAAAAFNDg5NzgEAAAAATAHAAAACDMvNy8yMDI2CAAAAAoxMi8zMS8yMDIwCQAAAAEwPwbcMKJ83gg/BtwwonzeCEZDSVEuTllTRTpJQk0uSVFfRklOQU5DSU5HX09CTElHX0NVUlJFTlRfRVhDTF9PUEVSX0xFQVNFUy4yMDAwLi4uLlVTRC5IAQAAAN62AQACAAAABDY0MjQBCAAAAAUAAAABMQEAAAALLTE5MDQ4NjA2NTcDAAAAAzE2MAIAAAAFNDg5ODAEAAAAATAHAAAACDMvNy8yMDI2CAAAAAoxMi8zMS8yMDI1CQAAAAEwPwbcMKJ83gg/BtwwonzeCDNDSVEuTllTRTpJQk0uSVFfVE9UQUxfREVCVF9FWENMX0xFQVNFUy45OTQuLi4uVVNELkgBAAAA3rYBAAIAAAAFNjI2OTYBCAAAAAUAAAABMQEAAAALLTIxMTA3NjkzNTUDAAAAAzE2MAIAAAAFNDg5OTIEAAAAATAHAAAACDMvNy8yMDI2CAAAAAoxMi8zMS8yMDE5CQAAAAEwPwbcMKJ83gg/BtwwonzeCCVDSVEuTllTRTpJQk0uSVFfQlZfU0hBUkUuOTk1Li4uLlVTRC5IAQAAAN62AQACAAAACTIzLjA3MzkwNAEIAAAABQAAAAExAQAAAAstMjA1OTA3MzIwMgMAAAADMTYwAgAAAAQ0MDIwBAAAAAEwBwAAAAgzLzcvMjAyNggAAAAKMTIvMzEvMjAyMAkAAAABMD8G3DCifN4IPwbcMKJ83gglQ0lRLk5ZU0U6SUJNLklRX0dXX0lOVEFOLjk5Ny4uLi5VU0QuSAEAAADetgEAAgAAAAU2NzEzMwEIAAAABQAAAAEx</t>
  </si>
  <si>
    <t>AQAAAAstMTk1ODI4MTA5NgMAAAADMTYwAgAAAAUzNTM4MQQAAAABMAcAAAAIMy83LzIwMjYIAAAACjEyLzMxLzIwMjIJAAAAATA/BtwwonzeCD8G3DCifN4IJUNJUS5OWVNFOklCTS5JUV9ORVRfREVCVC45OTcuLi4uVVNELkgBAAAA3rYBAAIAAAAFNDUyNzUBCAAAAAUAAAABMQEAAAALLTE5NTgyODEwOTYDAAAAAzE2MAIAAAAENDM2NAQAAAABMAcAAAAIMy83LzIwMjYIAAAACjEyLzMxLzIwMjIJAAAAATA/BtwwonzeCD8G3DCifN4IKENJUS5OWVNFOklCTS5JUV9XT1JLSU5HX0NBUC45OTEuLi4uVVNELkgBAAAA3rYBAAIAAAAENzYxNAEIAAAABQAAAAExAQAAAAoxOTQ3MTc5NTgzAwAAAAMxNjACAAAABDQxNjUEAAAAATAHAAAACDMvNy8yMDI2CAAAAAoxMi8zMS8yMDE2CQAAAAEwPwbcMKJ83gg/BtwwonzeCC1DSVEuTllTRTpJQk0uSVFfQUxMT1dfRE9VQlRfQUNDVC45OTYuLi4uVVNELkgBAAAA3rYBAAIAAAADMjE4AQgAAAAFAAAAATEBAAAACy0yMDA4NjQ3MTk4AwAAAAMxNjACAAAABDMwMTIEAAAAATAHAAAACDMvNy8yMDI2CAAAAAoxMi8zMS8yMDIxCQAAAAEwPwbcMKJ83gg/BtwwonzeCCRDSVEuTllTRTpJQk0uSVFfV0lQX0lOVi45OTMuLi4uVVNELkgBAAAA3rYBAAIAAAAEMTQxNQEIAAAABQAAAAExAQAAAAoyMDgxNTA1NDAxAwAAAAMxNjACAAAABDMyMTkEAAAAATAHAAAACDMvNy8yMDI2</t>
  </si>
  <si>
    <t>CAAAAAoxMi8zMS8yMDE4CQAAAAEwPwbcMKJ83gg/BtwwonzeCCFDSVEuTllTRTpJQk0uSVFfTEFORC45OTMuLi4uVVNELkgBAAAA3rYBAAIAAAADNDQ3AQgAAAAFAAAAATEBAAAACjIwODE1MDU0MDEDAAAAAzE2MAIAAAAEMzA5OAQAAAABMAcAAAAIMy83LzIwMjYIAAAACjEyLzMxLzIwMTgJAAAAATA/BtwwonzeCD8G3DCifN4IJUNJUS5OWVNFOklCTS5JUV9TT0ZUV0FSRS45OTMuLi4uVVNELkgBAAAA3rYBAAMAAAAAAD8G3DCifN4IPwbcMKJ83ggyQ0lRLk5ZU0U6SUJNLklRX0xFQVNFSE9MRF9JTVBST1ZFTUVOVC45OTIuLi4uVVNELkgBAAAA3rYBAAMAAAAAAD8G3DCifN4IPwbcMKJ83gg0Q0lRLk5ZU0U6SUJNLklRX01JTk9SSVRZX0lOVF9SRURFRU1fVE9ULjk5Mi4uLi5VU0QuSAEAAADetgEAAwAAAAAAPwbcMKJ83gg/BtwwonzeCDpDSVEuTllTRTpJQk0uSVFfR0VORVJBTF9QQVJUTkVSX0NPTU1PTl9FUVVJVFkuOTk1Li4uLlVTRC5IAQAAAN62AQADAAAAAAA/BtwwonzeCD8G3DCifN4IO0NJUS5OWVNFOklCTS5JUV9UT1RBTF9HRU5FUkFMX1BBUlRORVJfSU5URVJFU1QuOTk1Li4uLlVTRC5IAQAAAN62AQADAAAAAAA/BtwwonzeCD8G3DCifN4IP0NJUS5OWVNFOklCTS5JUV9MSVFVSURBVElPTl9WQUxVRV9QUkVGRVJSRURfUkVERUVNLjk5OS4uLi5VU0QuSAEAAADetgEAAwAAAAAAPwbcMKJ8</t>
  </si>
  <si>
    <t>3gg/BtwwonzeCCxDSVEuTllTRTpJQk0uSVFfQVNTRVRTX0xFVkVMXzMuMjAwMC4uLi5VU0QuSAEAAADetgEAAwAAAAAAPwbcMKJ83gg/BtwwonzeCDBDSVEuTllTRTpJQk0uSVFfTElBQklMSVRJRVNfTEVWRUxfMi45OTEuLi4uVVNELkgBAAAA3rYBAAIAAAAFMzcwNDQAPwbcMKJ83gg/BtwwonzeCDNDSVEuTllTRTpJQk0uSVFfTElBQklMSVRJRVNfRkFJUl9WQUxVRS45OTMuLi4uVVNELkgBAAAA3rYBAAIAAAAFMzY5MzEAPwbcMKJ83gg/BtwwonzeCDNDSVEuTllTRTpJQk0uSVFfRklOX0RJVl9TVF9ERUJUX1RPVEFMLjIwMDAuLi4uVVNELkgBAAAA3rYBAAMAAAAAAD8G3DCifN4IPwbcMKJ83ggvQ0lRLk5ZU0U6SUJNLklRX0RFQlRfRVFVSVZfTkVUX1BCTy45OTUuLi4uVVNELkgBAAAA3rYBAAIAAAAENTk5MAEIAAAABQAAAAExAQAAAAstMjA1OTA3MzIwMgMAAAADMTYwAgAAAAUyMTY3OQQAAAABMAcAAAAIMy83LzIwMjYIAAAACjEyLzMxLzIwMjAJAAAAATA/BtwwonzeCD8G3DCifN4IMkNJUS5OWVNFOklCTS5JUV9SRVNUUklDVEVEX0NBU0hfVE9UQUwuOTkzLi4uLlVTRC5IAQAAAN62AQACAAAAAzIyNQEIAAAABQAAAAExAQAAAAoyMDgxNTA1NDAxAwAAAAMxNjACAAAABTI0MTkyBAAAAAEwBwAAAAgzLzcvMjAyNggAAAAKMTIvMzEvMjAxOAkAAAABMD8G3DCifN4IPwbcMKJ83gg0Q0lRLk5ZU0U6</t>
  </si>
  <si>
    <t>SUJNLklRX0RFUklWQVRJVkVfTElBQl9DVVJSRU5ULjk5Mi4uLi5VU0QuSAEAAADetgEAAgAAAAMzNzgBCAAAAAUAAAABMQEAAAAKMjAxNzE2NDI0NAMAAAADMTYwAgAAAAU0MDQxNwQAAAABMAcAAAAIMy83LzIwMjYIAAAACjEyLzMxLzIwMTcJAAAAATA/BtwwonzeCD8G3DCifN4IMUNJUS5OWVNFOklCTS5JUV9ERVJJVkFUSVZFX0FTU0VUU19MVC45OTUuLi4uVVNELkgBAAAA3rYBAAIAAAADMTUxAQgAAAAFAAAAATEBAAAACy0yMDU5MDczMjAyAwAAAAMxNjACAAAABDExMTAEAAAAATAHAAAACDMvNy8yMDI2CAAAAAoxMi8zMS8yMDIwCQAAAAEwPwbcMKJ83gg/BtwwonzeCCtDSVEuTllTRTpJQk0uSVFfQUNDVU1fQU1PUlRfR1cuOTk4Li4uLlVTRC5IAQAAAN62AQADAAAAAAA/BtwwonzeCD8G3DCifN4IJENJUS5OWVNFOklCTS5JUV9HV19ORVQuMTAwMC4uLi5VU0QuSAEAAADetgEAAgAAAAU2NzcxNwEIAAAABQAAAAExAQAAAAstMTkwNDg2MDc0MAMAAAADMTYwAgAAAAU0ODk2MAQAAAABMAcAAAAIMy83LzIwMjYIAAAACjEyLzMxLzIwMjUJAAAAATA/BtwwonzeCD8G3DCifN4IMENJUS5OWVNFOklCTS5JUV9JTlRFUkNPTVBBTllfTk9OX0NMLjk5My4uLi5VU0QuSAEAAADetgEAAwAAAAAAPwbcMKJ83gg/BtwwonzeCCVDSVEuTllTRTpJQk0uSVFfR1dfSU5UQU4uOTk4Li4uLlVTRC5IAQAAAN62AQAC</t>
  </si>
  <si>
    <t>AAAABTcxMjE0AQgAAAAFAAAAATEBAAAACy0xOTA0ODYwNzQ0AwAAAAMxNjACAAAABTM1MzgxBAAAAAEwBwAAAAgzLzcvMjAyNggAAAAKMTIvMzEvMjAyMwkAAAABMD8G3DCifN4IPwbcMKJ83ggvQ0lRLk5ZU0U6SUJNLklRX1RPVEFMX0RFQlRfQ1VSUkVOVC45OTEuLi4uVVNELkgBAAAA3rYBAAIAAAAENzUxMwEIAAAABQAAAAExAQAAAAoxOTQ3MTc5NTgzAwAAAAMxNjACAAAABTI1MjIzBAAAAAEwBwAAAAgzLzcvMjAyNggAAAAKMTIvMzEvMjAxNgkAAAABMD8G3DCifN4IPwbcMKJ83gglQ0lRLk5ZU0U6SUJNLklRX05FVF9ERUJULjk5OC4uLi5VU0QuSAEAAADetgEAAgAAAAU0NjQ5NAEIAAAABQAAAAExAQAAAAstMTkwNDg2MDc0NAMAAAADMTYwAgAAAAQ0MzY0BAAAAAEwBwAAAAgzLzcvMjAyNggAAAAKMTIvMzEvMjAyMwkAAAABMD8G3DCifN4IPwbcMKJ83ggoQ0lRLk5ZU0U6SUJNLklRX1dPUktJTkdfQ0FQLjk5Mi4uLi5VU0QuSAEAAADetgEAAgAAAAUxMjM3MgEIAAAABQAAAAExAQAAAAoyMDE3MTY0MjQ0AwAAAAMxNjACAAAABDQxNjUEAAAAATAHAAAACDMvNy8yMDI2CAAAAAoxMi8zMS8yMDE3CQAAAAEwPwbcMKJ83gg/BtwwonzeCC1DSVEuTllTRTpJQk0uSVFfQUxMT1dfRE9VQlRfQUNDVC45OTcuLi4uVVNELkgBAAAA3rYBAAIAAAADMjMzAQgAAAAFAAAAATEBAAAACy0xOTU4MjgxMDk2AwAA</t>
  </si>
  <si>
    <t>AAMxNjACAAAABDMwMTIEAAAAATAHAAAACDMvNy8yMDI2CAAAAAoxMi8zMS8yMDIyCQAAAAEwPwbcMKJ83gg/BtwwonzeCCRDSVEuTllTRTpJQk0uSVFfV0lQX0lOVi45OTQuLi4uVVNELkgBAAAA3rYBAAIAAAAEMTM5OQEIAAAABQAAAAExAQAAAAstMjExMDc2OTM1NQMAAAADMTYwAgAAAAQzMjE5BAAAAAEwBwAAAAgzLzcvMjAyNggAAAAKMTIvMzEvMjAxOQkAAAABMD8G3DCifN4IPwbcMKJ83gghQ0lRLk5ZU0U6SUJNLklRX0xBTkQuOTk2Li4uLlVTRC5IAQAAAN62AQACAAAAAzIyNAEIAAAABQAAAAExAQAAAAstMjAwODY0NzE5OAMAAAADMTYwAgAAAAQzMDk4BAAAAAEwBwAAAAgzLzcvMjAyNggAAAAKMTIvMzEvMjAyMQkAAAABMD8G3DCifN4IPwbcMKJ83gglQ0lRLk5ZU0U6SUJNLklRX1NPRlRXQVJFLjk5NC4uLi5VU0QuSAEAAADetgEAAwAAAAAAPwbcMKJ83gg/BtwwonzeCDJDSVEuTllTRTpJQk0uSVFfTEVBU0VIT0xEX0lNUFJPVkVNRU5ULjk5NC4uLi5VU0QuSAEAAADetgEAAwAAAAAAPwbcMKJ83gg/BtwwonzeCDRDSVEuTllTRTpJQk0uSVFfTUlOT1JJVFlfSU5UX1JFREVFTV9UT1QuOTkzLi4uLlVTRC5IAQAAAN62AQADAAAAAAA/BtwwonzeCD8G3DCifN4IOkNJUS5OWVNFOklCTS5JUV9HRU5FUkFMX1BBUlRORVJfQ09NTU9OX0VRVUlUWS45OTguLi4uVVNELkgBAAAA3rYBAAMAAAAAAD8G</t>
  </si>
  <si>
    <t>3DCifN4IPwbcMKJ83gg7Q0lRLk5ZU0U6SUJNLklRX1RPVEFMX0dFTkVSQUxfUEFSVE5FUl9JTlRFUkVTVC45OTYuLi4uVVNELkgBAAAA3rYBAAMAAAAAAD8G3DCifN4IPwbcMKJ83ghAQ0lRLk5ZU0U6SUJNLklRX0xJUVVJREFUSU9OX1ZBTFVFX1BSRUZFUlJFRF9SRURFRU0uMTAwMC4uLi5VU0QuSAEAAADetgEAAwAAAAAAPwbcMKJ83gg/BtwwonzeCD1DSVEuTllTRTpJQk0uSVFfQVNTRVRTX05FVFRJTkdfT1RIRVJfQURKVVNUTUVOVFMuOTkxLi4uLlVTRC5IAQAAAN62AQADAAAAAAA/BtwwonzeCD8G3DCifN4IMENJUS5OWVNFOklCTS5JUV9MSUFCSUxJVElFU19MRVZFTF8yLjk5Mi4uLi5VU0QuSAEAAADetgEAAgAAAAU0MjY3OQA/BtwwonzeCD8G3DCifN4IM0NJUS5OWVNFOklCTS5JUV9MSUFCSUxJVElFU19GQUlSX1ZBTFVFLjk5NC4uLi5VU0QuSAEAAADetgEAAgAAAAU1OTA5OQA/BtwwonzeCD8G3DCifN4IMkNJUS5OWVNFOklCTS5JUV9SRVNUUklDVEVEX0NBU0hfVE9UQUwuOTk4Li4uLlVTRC5IAQAAAN62AQACAAAAAjIxAQgAAAAFAAAAATEBAAAACy0xOTA0ODYwNzQ0AwAAAAMxNjACAAAABTI0MTkyBAAAAAEwBwAAAAgzLzcvMjAyNggAAAAKMTIvMzEvMjAyMwkAAAABMD8G3DCifN4IPwbcMKJ83ggxQ0lRLk5ZU0U6SUJNLklRX1dBUlJBTlRZX0xJQUJJTElUSUVTLjk5My4uLi5VU0QuSAEA</t>
  </si>
  <si>
    <t>AADetgEAAwAAAAAAPwbcMKJ83gg/BtwwonzeCDRDSVEuTllTRTpJQk0uSVFfREVSSVZBVElWRV9MSUFCX0NVUlJFTlQuOTkzLi4uLlVTRC5IAQAAAN62AQACAAAAAzE3NwEIAAAABQAAAAExAQAAAAoyMDgxNTA1NDAxAwAAAAMxNjACAAAABTQwNDE3BAAAAAEwBwAAAAgzLzcvMjAyNggAAAAKMTIvMzEvMjAxOAkAAAABMD8G3DCifN4IPwbcMKJ83ggxQ0lRLk5ZU0U6SUJNLklRX0RFUklWQVRJVkVfQVNTRVRTX0xULjk5Ni4uLi5VU0QuSAEAAADetgEAAgAAAAI0MAEIAAAABQAAAAExAQAAAAstMjAwODY0NzE5OAMAAAADMTYwAgAAAAQxMTEwBAAAAAEwBwAAAAgzLzcvMjAyNggAAAAKMTIvMzEvMjAyMQkAAAABMD8G3DCifN4IPwbcMKJ83ggrQ0lRLk5ZU0U6SUJNLklRX0FDQ1VNX0FNT1JUX0dXLjk5OS4uLi5VU0QuSAEAAADetgEAAwAAAAAAPwbcMKJ83gg/BtwwonzeCCZDSVEuTllTRTpJQk0uSVFfSU5UQU5fTkVULjk5NS4uLi5VU0QuSAEAAADetgEAAgAAAAUxMzczOQEIAAAABQAAAAExAQAAAAstMjA1OTA3MzIwMgMAAAADMTYwAgAAAAU0ODk2MgQAAAABMAcAAAAIMy83LzIwMjYIAAAACjEyLzMxLzIwMjAJAAAAATA/BtwwonzeCD8G3DCifN4IMENJUS5OWVNFOklCTS5JUV9JTlRFUkNPTVBBTllfTk9OX0NMLjk5Ny4uLi5VU0QuSAEAAADetgEAAwAAAAAAPwbcMKJ83gg/BtwwonzeCDBDSVEuTllT</t>
  </si>
  <si>
    <t>RTpJQk0uSVFfR0FJTl9CQVJHQUlOX0FDUV9DRi45OTYuLi4uVVNELkgBAAAA3rYBAAMAAAAAAD8G3DCifN4IPwbcMKJ83ggmQ0lRLk5ZU0U6SUJNLklRX1NUX0lOVkVTVC45OTkuLi4uVVNELkgBAAAA3rYBAAIAAAADNjQ0AQgAAAAFAAAAATEBAAAACy0xOTA0ODYwNzQzAwAAAAMxNjACAAAABDEwNjkEAAAAATAHAAAACDMvNy8yMDI2CAAAAAoxMi8zMS8yMDI0CQAAAAEwPwbcMKJ83gg/BtwwonzeCCtDSVEuTllTRTpJQk0uSVFfQ0FTSF9TVF9JTlZFU1QuOTk3Li4uLlVTRC5IAQAAAN62AQACAAAABDg3MzgBCAAAAAUAAAABMQEAAAALLTE5NTgyODEwOTYDAAAAAzE2MAIAAAAEMTAwMgQAAAABMAcAAAAIMy83LzIwMjYIAAAACjEyLzMxLzIwMjIJAAAAATA/BtwwonzeCD8G3DCifN4IKUNJUS5OWVNFOklCTS5JUV9PVEhFUl9SRUNFSVYuOTk1Li4uLlVTRC5IAQAAAN62AQACAAAAAzY5NQEIAAAABQAAAAExAQAAAAstMjA1OTA3MzIwMgMAAAADMTYwAgAAAAQxMjA2BAAAAAEwBwAAAAgzLzcvMjAyNggAAAAKMTIvMzEvMjAyMAkAAAABMD8G3DCifN4IPwbcMKJ83ggpQ0lRLk5ZU0U6SUJNLklRX1RPVEFMX1JFQ0VJVi45OTQuLi4uVVNELkgBAAAA3rYBAAIAAAAFMTAwNjkBCAAAAAUAAAABMQEAAAALLTIxMTA3NjkzNTUDAAAAAzE2MAIAAAAEMTAwMQQAAAABMAcAAAAIMy83LzIwMjYIAAAACjEyLzMxLzIw</t>
  </si>
  <si>
    <t>MTkJAAAAATA/BtwwonzeCD8G3DCifN4IKENJUS5OWVNFOklCTS5JUV9QUkVQQUlEX0VYUC45OTMuLi4uVVNELkgBAAAA3rYBAAIAAAAEMTUyMwEIAAAABQAAAAExAQAAAAoyMDgxNTA1NDAxAwAAAAMxNjACAAAABDEyMTIEAAAAATAHAAAACDMvNy8yMDI2CAAAAAoxMi8zMS8yMDE4CQAAAAEwPwbcMKJ83gg/BtwwonzeCDNDSVEuTllTRTpJQk0uSVFfRklOX0RJVl9BU1NFVFNfQ1VSUkVOVC45OTIuLi4uVVNELkgBAAAA3rYBAAMAAAAAAD8G3DCifN4IPwbcMKJ83ggzQ0lRLk5ZU0U6SUJNLklRX0RFRl9UQVhfQVNTRVRTX0NVUlJFTlQuOTkxLi4uLlVTRC5IAQAAAN62AQADAAAAAAA/BtwwonzeCD8G3DCifN4IIUNJUS5OWVNFOklCTS5JUV9OUFBFLjk5MS4uLi5VU0QuSAEAAADetgEAAgAAAAUxMDgzMAEIAAAABQAAAAExAQAAAAoxOTQ3MTc5NTgzAwAAAAMxNjACAAAABDEwMDQEAAAAATAHAAAACDMvNy8yMDI2CAAAAAoxMi8zMS8yMDE2CQAAAAEwPwbcMKJ83gg/BtwwonzeCB9DSVEuTllTRTpJQk0uSVFfR1cuOTkyLi4uLlVTRC5IAQAAAN62AQACAAAABTM2Nzg4AQgAAAAFAAAAATEBAAAACjIwMTcxNjQyNDQDAAAAAzE2MAIAAAAEMTE3MQQAAAABMAcAAAAIMy83LzIwMjYIAAAACjEyLzMxLzIwMTcJAAAAATA/BtwwonzeCD8G3DCifN4ILUNJUS5OWVNFOklCTS5JUV9GSU5fRElWX0xPQU5TX0xULjk5</t>
  </si>
  <si>
    <t>NC4uLi5VU0QuSAEAAADetgEAAgAAAAQ4NzEyAQgAAAAFAAAAATEBAAAACy0yMTEwNzY5MzU1AwAAAAMxNjACAAAABDEwMzMEAAAAATAHAAAACDMvNy8yMDI2CAAAAAoxMi8zMS8yMDE5CQAAAAEwPwbcMKJ83gg/BtwwonzeCCJDSVEuTllTRTpJQk0uSVFfQVJfTFQuOTk1Li4uLlVTRC5IAQAAAN62AQADAAAAAAA/BtwwonzeCD8G3DCifN4ILkNJUS5OWVNFOklCTS5JUV9ERUZfVEFYX0FTU0VUU19MVC45OTcuLi4uVVNELkgBAAAA3rYBAAIAAAAENjI1NgEIAAAABQAAAAExAQAAAAstMTk1ODI4MTA5NgMAAAADMTYwAgAAAAQxMDI2BAAAAAEwBwAAAAgzLzcvMjAyNggAAAAKMTIvMzEvMjAyMgkAAAABMD8G3DCifN4IPwbcMKJ83ggsQ0lRLk5ZU0U6SUJNLklRX09USEVSX0xUX0FTU0VUUy45OTkuLi4uVVNELkgBAAAA3rYBAAIAAAAENzU4OAEIAAAABQAAAAExAQAAAAstMTkwNDg2MDc0MwMAAAADMTYwAgAAAAQxMDYwBAAAAAEwBwAAAAgzLzcvMjAyNggAAAAKMTIvMzEvMjAyNAkAAAABMD8G3DCifN4IPwbcMKJ83ggfQ0lRLk5ZU0U6SUJNLklRX0FFLjk5MS4uLi5VU0QuSAEAAADetgEAAgAAAAQ3ODYwAQgAAAAFAAAAATEBAAAACjE5NDcxNzk1ODMDAAAAAzE2MAIAAAAEMTAxNgQAAAABMAcAAAAIMy83LzIwMjYIAAAACjEyLzMxLzIwMTYJAAAAATA/BtwwonzeCD8G3DCifN4ILkNJUS5OWVNFOklCTS5J</t>
  </si>
  <si>
    <t>UV9DVVJSRU5UX1BPUlRfREVCVC45OTQuLi4uVVNELkgBAAAA3rYBAAIAAAAENzQ3MAEIAAAABQAAAAExAQAAAAstMjExMDc2OTM1NQMAAAADMTYwAgAAAAQxMjk3BAAAAAEwBwAAAAgzLzcvMjAyNggAAAAKMTIvMzEvMjAxOQkAAAABMD8G3DCifN4IPwbcMKJ83ggxQ0lRLk5ZU0U6SUJNLklRX0ZJTl9ESVZfREVCVF9DVVJSRU5ULjk5Ni4uLi5VU0QuSAEAAADetgEAAwAAAAAAPwbcMKJ83gg/BtwwonzeCDBDSVEuTllTRTpJQk0uSVFfSU5DX1RBWF9QQVlfQ1VSUkVOVC45OTkuLi4uVVNELkgBAAAA3rYBAAIAAAAEMjAzMwEIAAAABQAAAAExAQAAAAstMTkwNDg2MDc0MwMAAAADMTYwAgAAAAQxMDk0BAAAAAEwBwAAAAgzLzcvMjAyNggAAAAKMTIvMzEvMjAyNAkAAAABMD8G3DCifN4IPwbcMKJ83ggkQ0lRLk5ZU0U6SUJNLklRX0xUX0RFQlQuOTkzLi4uLlVTRC5IAQAAAN62AQACAAAABTM1NTY3AQgAAAAFAAAAATEBAAAACjIwODE1MDU0MDEDAAAAAzE2MAIAAAAEMTA0OQQAAAABMAcAAAAIMy83LzIwMjYIAAAACjEyLzMxLzIwMTgJAAAAATA/BtwwonzeCD8G3DCifN4ILENJUS5OWVNFOklCTS5JUV9GSU5fRElWX0RFQlRfTFQuOTk2Li4uLlVTRC5IAQAAAN62AQADAAAAAAA/BtwwonzeCD8G3DCifN4IKkNJUS5OWVNFOklCTS5JUV9VTkVBUk5fUkVWX0xULjk5OS4uLi5VU0QuSAEAAADetgEAAgAAAAQz</t>
  </si>
  <si>
    <t>NjIyAQgAAAAFAAAAATEBAAAACy0xOTA0ODYwNzQzAwAAAAMxNjACAAAABDEyNTYEAAAAATAHAAAACDMvNy8yMDI2CAAAAAoxMi8zMS8yMDI0CQAAAAEwPwbcMKJ83gg/BtwwonzeCC1DSVEuTllTRTpJQk0uSVFfREVGX1RBWF9MSUFCX0xULjIwMDAuLi4uVVNELkgBAAAA3rYBAAIAAAADNzgxAQgAAAAFAAAAATEBAAAACy0xOTA0ODYwNjU3AwAAAAMxNjACAAAABDEwMjcEAAAAATAHAAAACDMvNy8yMDI2CAAAAAoxMi8zMS8yMDI1CQAAAAEwPwbcMKJ83gg/BtwwonzeCChDSVEuTllTRTpJQk0uSVFfUFJFRl9SRURFRU0uOTkzLi4uLlVTRC5IAQAAAN62AQADAAAAAAA/BtwwonzeCD8G3DCifN4IKUNJUS5OWVNFOklCTS5JUV9QUkVGX0NPTlZFUlQuOTk2Li4uLlVTRC5IAQAAAN62AQADAAAAAAA/BtwwonzeCD8G3DCifN4IKENJUS5OWVNFOklCTS5JUV9QUkVGX0VRVUlUWS45OTguLi4uVVNELkgBAAAA3rYBAAMAAAAAAD8G3DCifN4IPwbcMKJ83ggpQ0lRLk5ZU0U6SUJNLklRX09USEVSX0VRVUlUWS45OTYuLi4uVVNELkgBAAAA3rYBAAIAAAAGLTIzMjM1AQgAAAAFAAAAATEBAAAACy0yMDA4NjQ3MTk4AwAAAAMxNjACAAAABDEwMjgEAAAAATAHAAAACDMvNy8yMDI2CAAAAAoxMi8zMS8yMDIxCQAAAAEwPwbcMKJ83gg/BtwwonzeCC9DSVEuTllTRTpJQk0uSVFfTUlOT1JJVFlfSU5URVJFU1QuMTAwMC4u</t>
  </si>
  <si>
    <t>Li5VU0QuSAEAAADetgEAAgAAAAI5MwEIAAAABQAAAAExAQAAAAstMTkwNDg2MDc0MAMAAAADMTYwAgAAAAQxMDUyBAAAAAEwBwAAAAgzLzcvMjAyNggAAAAKMTIvMzEvMjAyNQkAAAABMD8G3DCifN4IPwbcMKJ83ggmQ0lRLk5ZU0U6SUJNLklRX1JVQV9HUk9TUy45OTIuLi4uVVNELkgBAAAA3rYBAAMAAAAAAD8G3DCifN4IPwbcMKJ83ggkQ0lRLk5ZU0U6SUJNLklRX1JVQV9ORVQuOTk4Li4uLlVTRC5IAQAAAN62AQADAAAAAAA/BtwwonzeCD8G3DCifN4IMkNJUS5OWVNFOklCTS5JUV9SVUFfQ0FQSVRBTF9MRUFTRV9ORVQuOTkxLi4uLlVTRC5IAQAAAN62AQADAAAAAAA/BtwwonzeCD8G3DCifN4IOkNJUS5OWVNFOklCTS5JUV9SVUFfT1BFUkFUSU5HX0xFQVNFX0FDQ1VNX0RFUC45OTYuLi4uVVNELkgBAAAA3rYBAAMAAAAAAD8G3DCifN4IPwbcMKJ83ggwQ0lRLk5ZU0U6SUJNLklRX0FEX0VYQ0xfT1BFUl9MRUFTRVMuOTkxLi4uLlVTRC5IAQAAAN62AQACAAAABi0xOTMwMwEIAAAABQAAAAExAQAAAAoxOTQ3MTc5NTgzAwAAAAMxNjACAAAABTQ4OTc1BAAAAAEwBwAAAAgzLzcvMjAyNggAAAAKMTIvMzEvMjAxNgkAAAABMD8G3DCifN4IPwbcMKJ83ggzQ0lRLk5ZU0U6SUJNLklRX0ZJTkFOQ0VfTEVBU0VTX0NVUlJFTlQuOTk3Li4uLlVTRC5IAQAAAN62AQACAAAAAjc1AQgAAAAFAAAAATEBAAAACy0x</t>
  </si>
  <si>
    <t>OTU4MjgxMDk2AwAAAAMxNjACAAAABTQ4OTkwBAAAAAEwBwAAAAgzLzcvMjAyNggAAAAKMTIvMzEvMjAyMgkAAAABMD8G3DCifN4IPwbcMKJ83gguQ0lRLk5ZU0U6SUJNLklRX1RPVEFMX09QRVJfTEVBU0VTLjk5Ny4uLi5VU0QuSAEAAADetgEAAgAAAAQzMDY0AQgAAAAFAAAAATEBAAAACy0xOTU4MjgxMDk2AwAAAAMxNjACAAAABTQ4OTc4BAAAAAEwBwAAAAgzLzcvMjAyNggAAAAKMTIvMzEvMjAyMgkAAAABMD8G3DCifN4IPwbcMKJ83ghJQ0lRLk5ZU0U6SUJNLklRX0ZJTkFOQ0lOR19PQkxJR19OT05fQ1VSUkVOVF9FWENMX09QRVJfTEVBU0VTLjk5MS4uLi5VU0QuSAEAAADetgEAAgAAAAUzNDY2MwEIAAAABQAAAAExAQAAAAoxOTQ3MTc5NTgzAwAAAAMxNjACAAAABTQ4OTgxBAAAAAEwBwAAAAgzLzcvMjAyNggAAAAKMTIvMzEvMjAxNgkAAAABMD8G3DCifN4IPwbcMKJ83ggzQ0lRLk5ZU0U6SUJNLklRX1RPVEFMX0RFQlRfRVhDTF9MRUFTRVMuOTk4Li4uLlVTRC5IAQAAAN62AQACAAAABTU2MDQ3AQgAAAAFAAAAATEBAAAACy0xOTA0ODYwNzQ0AwAAAAMxNjACAAAABTQ4OTkyBAAAAAEwBwAAAAgzLzcvMjAyNggAAAAKMTIvMzEvMjAyMwkAAAABMD8G3DCifN4IPwbcMKJ83gglQ0lRLk5ZU0U6SUJNLklRX0JWX1NIQVJFLjk5OC4uLi5VU0QuSAEAAADetgEAAgAAAAkyNC42MjU4NjIBCAAAAAUAAAAB</t>
  </si>
  <si>
    <t>MQEAAAALLTE5MDQ4NjA3NDQDAAAAAzE2MAIAAAAENDAyMAQAAAABMAcAAAAIMy83LzIwMjYIAAAACjEyLzMxLzIwMjMJAAAAATA/BtwwonzeCD8G3DCifN4IL0NJUS5OWVNFOklCTS5JUV9UQlZfU0hBUkVfUkVQT1JURUQuOTkzLi4uLlVTRC5IAQAAAN62AQADAAAAAAA/BtwwonzeCD8G3DCifN4IJUNJUS5OWVNFOklCTS5JUV9HV19JTlRBTi45OTkuLi4uVVNELkgBAAAA3rYBAAIAAAAFNzEzNjYBCAAAAAUAAAABMQEAAAALLTE5MDQ4NjA3NDMDAAAAAzE2MAIAAAAFMzUzODEEAAAAATAHAAAACDMvNy8yMDI2CAAAAAoxMi8zMS8yMDI0CQAAAAEwPwbcMKJ83gg/BtwwonzeCC9DSVEuTllTRTpJQk0uSVFfVE9UQUxfREVCVF9DVVJSRU5ULjk5Mi4uLi5VU0QuSAEAAADetgEAAgAAAAQ2OTg3AQgAAAAFAAAAATEBAAAACjIwMTcxNjQyNDQDAAAAAzE2MAIAAAAFMjUyMjMEAAAAATAHAAAACDMvNy8yMDI2CAAAAAoxMi8zMS8yMDE3CQAAAAEwPwbcMKJ83gg/BtwwonzeCCVDSVEuTllTRTpJQk0uSVFfTkVUX0RFQlQuOTk5Li4uLlVTRC5IAQAAAN62AQACAAAABTQzODA1AQgAAAAFAAAAATEBAAAACy0xOTA0ODYwNzQzAwAAAAMxNjACAAAABDQzNjQEAAAAATAHAAAACDMvNy8yMDI2CAAAAAoxMi8zMS8yMDI0CQAAAAEwPwbcMKJ83gg/BtwwonzeCChDSVEuTllTRTpJQk0uSVFfV09SS0lOR19DQVAuOTkzLi4u</t>
  </si>
  <si>
    <t>LlVTRC5IAQAAAN62AQACAAAABTEwOTE5AQgAAAAFAAAAATEBAAAACjIwODE1MDU0MDEDAAAAAzE2MAIAAAAENDE2NQQAAAABMAcAAAAIMy83LzIwMjYIAAAACjEyLzMxLzIwMTgJAAAAATA/BtwwonzeCD8G3DCifN4ILkNJUS5OWVNFOklCTS5JUV9BTExPV19ET1VCVF9BQ0NULjEwMDAuLi4uVVNELkgBAAAA3rYBAAIAAAACOTkBCAAAAAUAAAABMQEAAAALLTE5MDQ4NjA3NDADAAAAAzE2MAIAAAAEMzAxMgQAAAABMAcAAAAIMy83LzIwMjYIAAAACjEyLzMxLzIwMjUJAAAAATA/BtwwonzeCD8G3DCifN4IJENJUS5OWVNFOklCTS5JUV9XSVBfSU5WLjk5NS4uLi5VU0QuSAEAAADetgEAAgAAAAQxNjQ5AQgAAAAFAAAAATEBAAAACy0yMDU5MDczMjAyAwAAAAMxNjACAAAABDMyMTkEAAAAATAHAAAACDMvNy8yMDI2CAAAAAoxMi8zMS8yMDIwCQAAAAEwPwbcMKJ83gg/BtwwonzeCCFDSVEuTllTRTpJQk0uSVFfTEFORC45OTguLi4uVVNELkgBAAAA3rYBAAIAAAADMTgyAQgAAAAFAAAAATEBAAAACy0xOTA0ODYwNzQ0AwAAAAMxNjACAAAABDMwOTgEAAAAATAHAAAACDMvNy8yMDI2CAAAAAoxMi8zMS8yMDIzCQAAAAEwRy3cMKJ83ghHLdwwonzeCCVDSVEuTllTRTpJQk0uSVFfU09GVFdBUkUuOTk1Li4uLlVTRC5IAQAAAN62AQADAAAAAABHLdwwonzeCEct3DCifN4IMkNJUS5OWVNFOklCTS5JUV9MRUFTRUhP</t>
  </si>
  <si>
    <t>TERfSU1QUk9WRU1FTlQuOTk3Li4uLlVTRC5IAQAAAN62AQADAAAAAABHLdwwonzeCEct3DCifN4INENJUS5OWVNFOklCTS5JUV9NSU5PUklUWV9JTlRfUkVERUVNX1RPVC45OTQuLi4uVVNELkgBAAAA3rYBAAMAAAAAAEct3DCifN4IRy3cMKJ83gg6Q0lRLk5ZU0U6SUJNLklRX0dFTkVSQUxfUEFSVE5FUl9DT01NT05fRVFVSVRZLjk5OS4uLi5VU0QuSAEAAADetgEAAwAAAAAARy3cMKJ83ghHLdwwonzeCDxDSVEuTllTRTpJQk0uSVFfVE9UQUxfR0VORVJBTF9QQVJUTkVSX0lOVEVSRVNULjIwMDAuLi4uVVNELkgBAAAA3rYBAAMAAAAAAEct3DCifN4IRy3cMKJ83gg9Q0lRLk5ZU0U6SUJNLklRX0FTU0VUU19ORVRUSU5HX09USEVSX0FESlVTVE1FTlRTLjk5Mi4uLi5VU0QuSAEAAADetgEAAwAAAAAARy3cMKJ83ghHLdwwonzeCDBDSVEuTllTRTpJQk0uSVFfTElBQklMSVRJRVNfTEVWRUxfMi45OTQuLi4uVVNELkgBAAAA3rYBAAIAAAAFNTkwOTkARy3cMKJ83ghHLdwwonzeCDNDSVEuTllTRTpJQk0uSVFfTElBQklMSVRJRVNfRkFJUl9WQUxVRS45OTYuLi4uVVNELkgBAAAA3rYBAAIAAAAFNDk2MjQARy3cMKJ83ghHLdwwonzeCC9DSVEuTllTRTpJQk0uSVFfRklOX0RJVl9ERUJUX1RPVEFMLjk5Mi4uLi5VU0QuSAEAAADetgEAAgAAAAUzMTQzNAEIAAAABQAAAAExAQAAAAoyMDE3MTY0MjQ0AwAAAAMx</t>
  </si>
  <si>
    <t>NjACAAAABTI0NTE2BAAAAAEwBwAAAAgzLzcvMjAyNggAAAAKMTIvMzEvMjAxNwkAAAABMEct3DCifN4IRy3cMKJ83ggyQ0lRLk5ZU0U6SUJNLklRX0RFQlRfRVFVSVZfT1BFUl9MRUFTRS45OTEuLi4uVVNELkgBAAAA3rYBAAMAAAAAAEct3DCifN4IRy3cMKJ83ggyQ0lRLk5ZU0U6SUJNLklRX1JFU1RSSUNURURfQ0FTSF9UT1RBTC45OTkuLi4uVVNELkgBAAAA3rYBAAIAAAADMjE0AQgAAAAFAAAAATEBAAAACy0xOTA0ODYwNzQzAwAAAAMxNjACAAAABTI0MTkyBAAAAAEwBwAAAAgzLzcvMjAyNggAAAAKMTIvMzEvMjAyNAkAAAABMEct3DCifN4IRy3cMKJ83ggxQ0lRLk5ZU0U6SUJNLklRX1dBUlJBTlRZX0xJQUJJTElUSUVTLjk5Ny4uLi5VU0QuSAEAAADetgEAAwAAAAAARy3cMKJ83ghHLdwwonzeCDRDSVEuTllTRTpJQk0uSVFfREVSSVZBVElWRV9MSUFCX0NVUlJFTlQuOTk1Li4uLlVTRC5IAQAAAN62AQACAAAAAzU4NwEIAAAABQAAAAExAQAAAAstMjA1OTA3MzIwMgMAAAADMTYwAgAAAAU0MDQxNwQAAAABMAcAAAAIMy83LzIwMjYIAAAACjEyLzMxLzIwMjAJAAAAATBHLdwwonzeCEct3DCifN4IMUNJUS5OWVNFOklCTS5JUV9ERVJJVkFUSVZFX0FTU0VUU19MVC45OTguLi4uVVNELkgBAAAA3rYBAAIAAAACMzcBCAAAAAUAAAABMQEAAAALLTE5MDQ4NjA3NDQDAAAAAzE2MAIAAAAEMTExMAQAAAAB</t>
  </si>
  <si>
    <t>MAcAAAAIMy83LzIwMjYIAAAACjEyLzMxLzIwMjMJAAAAATBHLdwwonzeCEct3DCifN4ILENJUS5OWVNFOklCTS5JUV9BQ0NVTV9BTU9SVF9HVy4xMDAwLi4uLlVTRC5IAQAAAN62AQADAAAAAABHLdwwonzeCEct3DCifN4IJkNJUS5OWVNFOklCTS5JUV9JTlRBTl9ORVQuOTk2Li4uLlVTRC5IAQAAAN62AQACAAAABTEyNTExAQgAAAAFAAAAATEBAAAACy0yMDA4NjQ3MTk4AwAAAAMxNjACAAAABTQ4OTYyBAAAAAEwBwAAAAgzLzcvMjAyNggAAAAKMTIvMzEvMjAyMQkAAAABMEct3DCifN4IRy3cMKJ83ggwQ0lRLk5ZU0U6SUJNLklRX0lOVEVSQ09NUEFOWV9OT05fQ0wuOTk4Li4uLlVTRC5IAQAAAN62AQADAAAAAABHLdwwonzeCEct3DCifN4IJkNJUS5OWVNFOklCTS5JUV9CVl9TSEFSRS4yMDAwLi4uLlVTRC5IAQAAAN62AQACAAAACTM0Ljg0NDg5NgEIAAAABQAAAAExAQAAAAstMTkwNDg2MDY1NwMAAAADMTYwAgAAAAQ0MDIwBAAAAAEwBwAAAAgzLzcvMjAyNggAAAAKMTIvMzEvMjAyNQkAAAABMEct3DCifN4IRy3cMKJ83ggvQ0lRLk5ZU0U6SUJNLklRX1RCVl9TSEFSRV9SRVBPUlRFRC45OTYuLi4uVVNELkgBAAAA3rYBAAMAAAAAAEct3DCifN4IRy3cMKJ83ggnQ0lRLk5ZU0U6SUJNLklRX0NBU0hfU0hBUkUuOTkxLi4uLlVTRC5IAQAAAN62AQACAAAACDguMjczODg2AQgAAAAFAAAAATEBAAAACjE5</t>
  </si>
  <si>
    <t>NDcxNzk1ODMDAAAAAzE2MAIAAAAENDM4MQQAAAABMAcAAAAIMy83LzIwMjYIAAAACjEyLzMxLzIwMTYJAAAAATBHLdwwonzeCEct3DCifN4IL0NJUS5OWVNFOklCTS5JUV9UT1RBTF9ERUJUX0NVUlJFTlQuOTk4Li4uLlVTRC5IAQAAAN62AQACAAAABDcyNDYBCAAAAAUAAAABMQEAAAALLTE5MDQ4NjA3NDQDAAAAAzE2MAIAAAAFMjUyMjMEAAAAATAHAAAACDMvNy8yMDI2CAAAAAoxMi8zMS8yMDIzCQAAAAEwRy3cMKJ83ghHLdwwonzeCDRDSVEuTllTRTpJQk0uSVFfTUlOT1JJVFlfSU5URVJFU1RfVE9UQUwuOTkyLi4uLlVTRC5IAQAAAN62AQACAAAAAzEzMQEIAAAABQAAAAExAQAAAAoyMDE3MTY0MjQ0AwAAAAMxNjACAAAABDEzMTIEAAAAATAHAAAACDMvNy8yMDI2CAAAAAoxMi8zMS8yMDE3CQAAAAEwRy3cMKJ83ghHLdwwonzeCChDSVEuTllTRTpJQk0uSVFfV09SS0lOR19DQVAuOTk3Li4uLlVTRC5IAQAAAN62AQACAAAABS0yMzg3AQgAAAAFAAAAATEBAAAACy0xOTU4MjgxMDk2AwAAAAMxNjACAAAABDQxNjUEAAAAATAHAAAACDMvNy8yMDI2CAAAAAoxMi8zMS8yMDIyCQAAAAEwRy3cMKJ83ghHLdwwonzeCCpDSVEuTllTRTpJQk0uSVFfRVFVSVRZX01FVEhPRC45OTIuLi4uVVNELkgBAAAA3rYBAAIAAAACOTABCAAAAAUAAAABMQEAAAAKMjAxNzE2NDI0NAMAAAADMTYwAgAAAAQzMDYzBAAAAAEw</t>
  </si>
  <si>
    <t>BwAAAAgzLzcvMjAyNggAAAAKMTIvMzEvMjAxNwkAAAABMEct3DCifN4IRy3cMKJ83ghAQ0lRLk5ZU0U6SUJNLklRX0xJUVVJREFUSU9OX1ZBTFVFX1BSRUZFUlJFRF9DT05WRVJULjk5My4uLi5VU0QuSAEAAADetgEAAwAAAAAARy3cMKJ83ghHLdwwonzeCCtDSVEuTllTRTpJQk0uSVFfQVNTRVRTX0xFVkVMXzEuOTk0Li4uLlVTRC5IAQAAAN62AQACAAAAAzQyNwBHLdwwonzeCEct3DCifN4IPUNJUS5OWVNFOklCTS5JUV9BU1NFVFNfTkVUVElOR19PVEhFUl9BREpVU1RNRU5UUy45OTkuLi4uVVNELkgBAAAA3rYBAAMAAAAAAEct3DCifN4IRy3cMKJ83ggwQ0lRLk5ZU0U6SUJNLklRX0xJQUJJTElUSUVTX0xFVkVMXzIuOTk3Li4uLlVTRC5IAQAAAN62AQACAAAABTQzNTQ4AEct3DCifN4IRy3cMKJ83ggvQ0lRLk5ZU0U6SUJNLklRX0ZJTl9ESVZfREVCVF9UT1RBTC45OTYuLi4uVVNELkgBAAAA3rYBAAIAAAAFMTM5MjkBCAAAAAUAAAABMQEAAAALLTIwMDg2NDcxOTgDAAAAAzE2MAIAAAAFMjQ1MTYEAAAAATAHAAAACDMvNy8yMDI2CAAAAAoxMi8zMS8yMDIxCQAAAAEwRy3cMKJ83ghHLdwwonzeCDJDSVEuTllTRTpJQk0uSVFfREVCVF9FUVVJVl9PUEVSX0xFQVNFLjk5NS4uLi5VU0QuSAEAAADetgEAAgAAAAUxMjE5MgEIAAAABQAAAAExAQAAAAstMjA1OTA3MzIwMgMAAAADMTYwAgAAAAUyMTY3MQQA</t>
  </si>
  <si>
    <t>AAABMAcAAAAIMy83LzIwMjYIAAAACjEyLzMxLzIwMjAJAAAAATBHLdwwonzeCEct3DCifN4IMENJUS5OWVNFOklCTS5JUV9UT1RBTF9ERUJUX0VYQ0xfRklOLjk5NS4uLi5VU0QuSAEAAADetgEAAgAAAAU2NTA4OAEIAAAABQAAAAExAQAAAAstMjA1OTA3MzIwMgMAAAADMTYwAgAAAAUyMTg2MAQAAAABMAcAAAAIMy83LzIwMjYIAAAACjEyLzMxLzIwMjAJAAAAATBHLdwwonzeCEct3DCifN4IMENJUS5OWVNFOklCTS5JUV9TVF9ERUJUX0RFUklWQVRJVkVTLjk5NS4uLi5VU0QuSAEAAADetgEAAwAAAAAARy3cMKJ83ghHLdwwonzeCDhDSVEuTllTRTpJQk0uSVFfREVSSVZBVElWRV9MSUFCX05PTl9DVVJSRU5ULjk5Mi4uLi5VU0QuSAEAAADetgEAAgAAAAE0AQgAAAAFAAAAATEBAAAACjIwMTcxNjQyNDQDAAAAAzE2MAIAAAAFNDA0MTkEAAAAATAHAAAACDMvNy8yMDI2CAAAAAoxMi8zMS8yMDE3CQAAAAEwRy3cMKJ83ghHLdwwonzeCC9DSVEuTllTRTpJQk0uSVFfTFRfTUFSS19TRUNVUklUSUVTLjk5NC4uLi5VU0QuSAEAAADetgEAAwAAAAAARy3cMKJ83ghHLdwwonzeCCdDSVEuTllTRTpJQk0uSVFfSU5UQU5fTkVULjEwMDAuLi4uVVNELkgBAAAA3rYBAAIAAAAFMTEzOTEBCAAAAAUAAAABMQEAAAALLTE5MDQ4NjA3NDADAAAAAzE2MAIAAAAFNDg5NjIEAAAAATAHAAAACDMvNy8yMDI2CAAAAAoxMi8z</t>
  </si>
  <si>
    <t>MS8yMDI1CQAAAAEwRy3cMKJ83ghHLdwwonzeCC9DSVEuTllTRTpJQk0uSVFfRklOX0RJVl9ERUJUX1RPVEFMLjk5Ny4uLi5VU0QuSAEAAADetgEAAgAAAAUxMjg3MgEIAAAABQAAAAExAQAAAAstMTk1ODI4MTA5NgMAAAADMTYwAgAAAAUyNDUxNgQAAAABMAcAAAAIMy83LzIwMjYIAAAACjEyLzMxLzIwMjIJAAAAATBHLdwwonzeCEct3DCifN4IMkNJUS5OWVNFOklCTS5JUV9ERUJUX0VRVUlWX09QRVJfTEVBU0UuOTk3Li4uLlVTRC5IAQAAAN62AQACAAAABDk5NzYBCAAAAAUAAAABMQEAAAALLTE5NTgyODEwOTYDAAAAAzE2MAIAAAAFMjE2NzEEAAAAATAHAAAACDMvNy8yMDI2CAAAAAoxMi8zMS8yMDIyCQAAAAEwRy3cMKJ83ghHLdwwonzeCDBDSVEuTllTRTpJQk0uSVFfVE9UQUxfREVCVF9FWENMX0ZJTi45OTYuLi4uVVNELkgBAAAA3rYBAAIAAAAFNTUxNDABCAAAAAUAAAABMQEAAAALLTIwMDg2NDcxOTgDAAAAAzE2MAIAAAAFMjE4NjAEAAAAATAHAAAACDMvNy8yMDI2CAAAAAoxMi8zMS8yMDIxCQAAAAEwRy3cMKJ83ghHLdwwonzeCDBDSVEuTllTRTpJQk0uSVFfU1RfREVCVF9ERVJJVkFUSVZFUy45OTYuLi4uVVNELkgBAAAA3rYBAAMAAAAAAEct3DCifN4IRy3cMKJ83gg4Q0lRLk5ZU0U6SUJNLklRX0RFUklWQVRJVkVfTElBQl9OT05fQ1VSUkVOVC45OTMuLi4uVVNELkgBAAAA3rYBAAIAAAAD</t>
  </si>
  <si>
    <t>MjA2AQgAAAAFAAAAATEBAAAACjIwODE1MDU0MDEDAAAAAzE2MAIAAAAFNDA0MTkEAAAAATAHAAAACDMvNy8yMDI2CAAAAAoxMi8zMS8yMDE4CQAAAAEwRy3cMKJ83ghHLdwwonzeCC9DSVEuTllTRTpJQk0uSVFfR1JPU1NfSU5UQU5fQVNTRVRTLjk5NS4uLi5VU0QuSAEAAADetgEAAgAAAAUxNjk0NQEIAAAABQAAAAExAQAAAAstMjA1OTA3MzIwMgMAAAADMTYwAgAAAAUyNDI5MwQAAAABMAcAAAAIMy83LzIwMjYIAAAACjEyLzMxLzIwMjAJAAAAATBHLdwwonzeCEct3DCifN4IL0NJUS5OWVNFOklCTS5JUV9MVF9NQVJLX1NFQ1VSSVRJRVMuOTk1Li4uLlVTRC5IAQAAAN62AQADAAAAAABHLdwwonzeCEct3DCifN4IKUNJUS5OWVNFOklCTS5JUV9UT1RBTF9SRUNFSVYuOTk5Li4uLlVTRC5IAQAAAN62AQACAAAABDgxODQBCAAAAAUAAAABMQEAAAALLTE5MDQ4NjA3NDMDAAAAAzE2MAIAAAAEMTAwMQQAAAABMAcAAAAIMy83LzIwMjYIAAAACjEyLzMxLzIwMjQJAAAAATBHLdwwonzeCEct3DCifN4IKENJUS5OWVNFOklCTS5JUV9QUkVQQUlEX0VYUC45OTguLi4uVVNELkgBAAAA3rYBAAIAAAAEMTgzMAEIAAAABQAAAAExAQAAAAstMTkwNDg2MDc0NAMAAAADMTYwAgAAAAQxMjEyBAAAAAEwBwAAAAgzLzcvMjAyNggAAAAKMTIvMzEvMjAyMwkAAAABMEct3DCifN4IRy3cMKJ83ggzQ0lRLk5ZU0U6SUJNLklR</t>
  </si>
  <si>
    <t>X0ZJTl9ESVZfQVNTRVRTX0NVUlJFTlQuOTk3Li4uLlVTRC5IAQAAAN62AQACAAAAAzkzOQEIAAAABQAAAAExAQAAAAstMTk1ODI4MTA5NgMAAAADMTYwAgAAAAQxMDI5BAAAAAEwBwAAAAgzLzcvMjAyNggAAAAKMTIvMzEvMjAyMgkAAAABMEct3DCifN4IRy3cMKJ83ggzQ0lRLk5ZU0U6SUJNLklRX0RFRl9UQVhfQVNTRVRTX0NVUlJFTlQuOTk2Li4uLlVTRC5IAQAAAN62AQADAAAAAABHLdwwonzeCEct3DCifN4IK0NJUS5OWVNFOklCTS5JUV9PVEhFUl9DQV9TVVBQTC45OTUuLi4uVVNELkgBAAAA3rYBAAIAAAAEMzcyMQEIAAAABQAAAAExAQAAAAstMjA1OTA3MzIwMgMAAAADMTYwAgAAAAQxMDU1BAAAAAEwBwAAAAgzLzcvMjAyNggAAAAKMTIvMzEvMjAyMAkAAAABMEct3DCifN4IRy3cMKJ83gghQ0lRLk5ZU0U6SUJNLklRX0dQUEUuOTk1Li4uLlVTRC5IAQAAAN62AQACAAAABTIzNjY3AQgAAAAFAAAAATEBAAAACy0yMDU5MDczMjAyAwAAAAMxNjACAAAABDExNjkEAAAAATAHAAAACDMvNy8yMDI2CAAAAAoxMi8zMS8yMDIwCQAAAAEwRy3cMKJ83ghHLdwwonzeCCFDSVEuTllTRTpJQk0uSVFfTlBQRS45OTYuLi4uVVNELkgBAAAA3rYBAAIAAAAEODkxNgEIAAAABQAAAAExAQAAAAstMjAwODY0NzE5OAMAAAADMTYwAgAAAAQxMDA0BAAAAAEwBwAAAAgzLzcvMjAyNggAAAAKMTIvMzEvMjAyMQkAAAAB</t>
  </si>
  <si>
    <t>MEct3DCifN4IRy3cMKJ83ggfQ0lRLk5ZU0U6SUJNLklRX0dXLjk5OC4uLi5VU0QuSAEAAADetgEAAgAAAAU2MDE3OAEIAAAABQAAAAExAQAAAAstMTkwNDg2MDc0NAMAAAADMTYwAgAAAAQxMTcxBAAAAAEwBwAAAAgzLzcvMjAyNggAAAAKMTIvMzEvMjAyMwkAAAABMEct3DCifN4IRy3cMKJ83ggtQ0lRLk5ZU0U6SUJNLklRX0ZJTl9ESVZfTE9BTlNfTFQuOTk5Li4uLlVTRC5IAQAAAN62AQACAAAABDUzNTMBCAAAAAUAAAABMQEAAAALLTE5MDQ4NjA3NDMDAAAAAzE2MAIAAAAEMTAzMwQAAAABMAcAAAAIMy83LzIwMjYIAAAACjEyLzMxLzIwMjQJAAAAATBHLdwwonzeCEct3DCifN4II0NJUS5OWVNFOklCTS5JUV9BUl9MVC4yMDAwLi4uLlVTRC5IAQAAAN62AQADAAAAAABHLdwwonzeCEct3DCifN4IK0NJUS5OWVNFOklCTS5JUV9ERUZfQ0hBUkdFU19MVC45OTEuLi4uVVNELkgBAAAA3rYBAAIAAAAEMTQ5NgEIAAAABQAAAAExAQAAAAoxOTQ3MTc5NTgzAwAAAAMxNjACAAAABDEwMjUEAAAAATAHAAAACDMvNy8yMDI2CAAAAAoxMi8zMS8yMDE2CQAAAAEwRy3cMKJ83ghHLdwwonzeCClDSVEuTllTRTpJQk0uSVFfVE9UQUxfQVNTRVRTLjk5NC4uLi5VU0QuSAEAAADetgEAAgAAAAYxNTIxODYBCAAAAAUAAAABMQEAAAALLTIxMTA3NjkzNTUDAAAAAzE2MAIAAAAEMTAwNwQAAAABMAcAAAAIMy83LzIwMjYI</t>
  </si>
  <si>
    <t>AAAACjEyLzMxLzIwMTkJAAAAATBHLdwwonzeCEct3DCifN4IH0NJUS5OWVNFOklCTS5JUV9BRS45OTcuLi4uVVNELkgBAAAA3rYBAAIAAAAENzA0NgEIAAAABQAAAAExAQAAAAstMTk1ODI4MTA5NgMAAAADMTYwAgAAAAQxMDE2BAAAAAEwBwAAAAgzLzcvMjAyNggAAAAKMTIvMzEvMjAyMgkAAAABMEct3DCifN4IRy3cMKJ83gguQ0lRLk5ZU0U6SUJNLklRX0NVUlJFTlRfUE9SVF9ERUJULjk5OS4uLi5VU0QuSAEAAADetgEAAgAAAAQ0ODYxAQgAAAAFAAAAATEBAAAACy0xOTA0ODYwNzQzAwAAAAMxNjACAAAABDEyOTcEAAAAATAHAAAACDMvNy8yMDI2CAAAAAoxMi8zMS8yMDI0CQAAAAEwRy3cMKJ83ghHLdwwonzeCC9DSVEuTllTRTpJQk0uSVFfVU5FQVJOX1JFVl9DVVJSRU5ULjk5NC4uLi5VU0QuSAEAAADetgEAAgAAAAUxMjI1MwEIAAAABQAAAAExAQAAAAstMjExMDc2OTM1NQMAAAADMTYwAgAAAAQxMDc0BAAAAAEwBwAAAAgzLzcvMjAyNggAAAAKMTIvMzEvMjAxOQkAAAABMEct3DCifN4IRy3cMKJ83ggrQ0lRLk5ZU0U6SUJNLklRX09USEVSX0NMX1NVUFBMLjk5Ni4uLi5VU0QuSAEAAADetgEAAgAAAAI2MAEIAAAABQAAAAExAQAAAAstMjAwODY0NzE5OAMAAAADMTYwAgAAAAQxMDU3BAAAAAEwBwAAAAgzLzcvMjAyNggAAAAKMTIvMzEvMjAyMQkAAAABMEct3DCifN4IRy3cMKJ83ggkQ0lRLk5Z</t>
  </si>
  <si>
    <t>U0U6SUJNLklRX0xUX0RFQlQuOTk5Li4uLlVTRC5IAQAAAN62AQACAAAABTQ5MDgxAQgAAAAFAAAAATEBAAAACy0xOTA0ODYwNzQzAwAAAAMxNjACAAAABDEwNDkEAAAAATAHAAAACDMvNy8yMDI2CAAAAAoxMi8zMS8yMDI0CQAAAAEwRy3cMKJ83ghHLdwwonzeCCRDSVEuTllTRTpJQk0uSVFfUEVOU0lPTi45OTMuLi4uVVNELkgBAAAA3rYBAAIAAAAFMTcwMDIBCAAAAAUAAAABMQEAAAAKMjA4MTUwNTQwMQMAAAADMTYwAgAAAAQxMjEzBAAAAAEwBwAAAAgzLzcvMjAyNggAAAAKMTIvMzEvMjAxOAkAAAABMEct3DCifN4IRy3cMKJ83ggqQ0lRLk5ZU0U6SUJNLklRX09USEVSX0xJQUJfTFQuOTk2Li4uLlVTRC5IAQAAAN62AQACAAAABTEwMDM5AQgAAAAFAAAAATEBAAAACy0yMDA4NjQ3MTk4AwAAAAMxNjACAAAABDEwNjIEAAAAATAHAAAACDMvNy8yMDI2CAAAAAoxMi8zMS8yMDIxCQAAAAEwRy3cMKJ83ghHLdwwonzeCChDSVEuTllTRTpJQk0uSVFfUFJFRl9SRURFRU0uOTk5Li4uLlVTRC5IAQAAAN62AQADAAAAAABHLdwwonzeCEct3DCifN4IKkNJUS5OWVNFOklCTS5JUV9QUkVGX0NPTlZFUlQuMjAwMC4uLi5VU0QuSAEAAADetgEAAwAAAAAARy3cMKJ83ghHLdwwonzeCCNDSVEuTllTRTpJQk0uSVFfQ09NTU9OLjk5Mi4uLi5VU0QuSAEAAADetgEAAgAAAAU1NDU2NgEIAAAABQAAAAExAQAAAAoyMDE3</t>
  </si>
  <si>
    <t>MTY0MjQ0AwAAAAMxNjACAAAABDExMDMEAAAAATAHAAAACDMvNy8yMDI2CAAAAAoxMi8zMS8yMDE3CQAAAAEwRy3cMKJ83ghHLdwwonzeCB9DSVEuTllTRTpJQk0uSVFfUkUuOTk4Li4uLlVTRC5IAQAAAN62AQACAAAABjE1MTI3NgEIAAAABQAAAAExAQAAAAstMTkwNDg2MDc0NAMAAAADMTYwAgAAAAQxMjIyBAAAAAEwBwAAAAgzLzcvMjAyNggAAAAKMTIvMzEvMjAyMwkAAAABMEct3DCifN4IRy3cMKJ83ggpQ0lRLk5ZU0U6SUJNLklRX1RPVEFMX0VRVUlUWS45OTQuLi4uVVNELkgBAAAA3rYBAAIAAAAFMjA5ODUBCAAAAAUAAAABMQEAAAALLTIxMTA3NjkzNTUDAAAAAzE2MAIAAAAEMTI3NQQAAAABMAcAAAAIMy83LzIwMjYIAAAACjEyLzMxLzIwMTkJAAAAATBHLdwwonzeCEct3DCifN4IJ0NJUS5OWVNFOklCTS5JUV9SVUFfR1JPU1MuMTAwMC4uLi5VU0QuSAEAAADetgEAAwAAAAAARy3cMKJ83ghHLdwwonzeCDRDSVEuTllTRTpJQk0uSVFfUlVBX0NBUElUQUxfTEVBU0VfR1JPU1MuOTkyLi4uLlVTRC5IAQAAAN62AQADAAAAAABHLdwwonzeCEct3DCifN4IMkNJUS5OWVNFOklCTS5JUV9SVUFfQ0FQSVRBTF9MRUFTRV9ORVQuOTk3Li4uLlVTRC5IAQAAAN62AQADAAAAAABHLdwwonzeCEct3DCifN4INENJUS5OWVNFOklCTS5JUV9SVUFfT1BFUkFUSU5HX0xFQVNFX05FVC45OTIuLi4uVVNELkgBAAAA</t>
  </si>
  <si>
    <t>3rYBAAMAAAAAAEct3DCifN4IRy3cMKJ83ggwQ0lRLk5ZU0U6SUJNLklRX0FEX0VYQ0xfT1BFUl9MRUFTRVMuOTk4Li4uLlVTRC5IAQAAAN62AQACAAAABi0xMjYyMQEIAAAABQAAAAExAQAAAAstMTkwNDg2MDc0NAMAAAADMTYwAgAAAAU0ODk3NQQAAAABMAcAAAAIMy83LzIwMjYIAAAACjEyLzMxLzIwMjMJAAAAATBHLdwwonzeCEct3DCifN4INUNJUS5OWVNFOklCTS5JUV9GSU5BTkNFX0xFQVNFU19MT05HX1RFUk0uOTkxLi4uLlVTRC5IAQAAAN62AQADAAAAAABHLdwwonzeCEct3DCifN4IQ0NJUS5OWVNFOklCTS5JUV9DVVJSRU5UX1BPUlRJT05fT1BFUl9MRUFTRV9MSUFCSUxJVElFUy45OTguLi4uVVNELkgBAAAA3rYBAAIAAAADODIwAQgAAAAFAAAAATEBAAAACy0xOTA0ODYwNzQ0AwAAAAMxNjACAAAABTQ4Mzg1BAAAAAEwBwAAAAgzLzcvMjAyNggAAAAKMTIvMzEvMjAyMwkAAAABMEct3DCifN4IRy3cMKJ83ggpQ0lRLk5ZU0U6SUJNLklRX1RPVEFMX0xFQVNFUy45OTIuLi4uVVNELkgBAAAA3rYBAAMAAAAAAEct3DCifN4IRy3cMKJ83ghJQ0lRLk5ZU0U6SUJNLklRX0ZJTkFOQ0lOR19PQkxJR19OT05fQ1VSUkVOVF9FWENMX09QRVJfTEVBU0VTLjk5Ny4uLi5VU0QuSAEAAADetgEAAgAAAAU0NjE4OQEIAAAABQAAAAExAQAAAAstMTk1ODI4MTA5NgMAAAADMTYwAgAAAAU0ODk4MQQAAAABMAcA</t>
  </si>
  <si>
    <t>AAAIMy83LzIwMjYIAAAACjEyLzMxLzIwMjIJAAAAATBHLdwwonzeCEct3DCifN4ILkNJUS5OWVNFOklCTS5JUV9CVl9TSEFSRV9SRVBPUlRFRC45OTQuLi4uVVNELkgBAAAA3rYBAAMAAAAAAEct3DCifN4IRy3cMKJ83ggwQ0lRLk5ZU0U6SUJNLklRX1RCVl9TSEFSRV9SRVBPUlRFRC4xMDAwLi4uLlVTRC5IAQAAAN62AQADAAAAAABHLdwwonzeCEct3DCifN4IJ0NJUS5OWVNFOklCTS5JUV9DQVNIX1NIQVJFLjk5My4uLi5VU0QuSAEAAADetgEAAgAAAAkxMi43NDk4NzMBCAAAAAUAAAABMQEAAAAKMjA4MTUwNTQwMQMAAAADMTYwAgAAAAQ0MzgxBAAAAAEwBwAAAAgzLzcvMjAyNggAAAAKMTIvMzEvMjAxOAkAAAABMEct3DCifN4IRy3cMKJ83ggwQ0lRLk5ZU0U6SUJNLklRX1RPVEFMX0RFQlRfQ1VSUkVOVC4xMDAwLi4uLlVTRC5IAQAAAN62AQACAAAABDcyMjQBCAAAAAUAAAABMQEAAAALLTE5MDQ4NjA3NDADAAAAAzE2MAIAAAAFMjUyMjMEAAAAATAHAAAACDMvNy8yMDI2CAAAAAoxMi8zMS8yMDI1CQAAAAEwRy3cMKJ83ghHLdwwonzeCDRDSVEuTllTRTpJQk0uSVFfTUlOT1JJVFlfSU5URVJFU1RfVE9UQUwuOTk0Li4uLlVTRC5IAQAAAN62AQACAAAAAzE0NAEIAAAABQAAAAExAQAAAAstMjExMDc2OTM1NQMAAAADMTYwAgAAAAQxMzEyBAAAAAEwBwAAAAgzLzcvMjAyNggAAAAKMTIvMzEvMjAxOQkA</t>
  </si>
  <si>
    <t>AAABMEct3DCifN4IRy3cMKJ83ggoQ0lRLk5ZU0U6SUJNLklRX1dPUktJTkdfQ0FQLjk5OS4uLi5VU0QuSAEAAADetgEAAgAAAAQxMzQwAQgAAAAFAAAAATEBAAAACy0xOTA0ODYwNzQzAwAAAAMxNjACAAAABDQxNjUEAAAAATAHAAAACDMvNy8yMDI2CAAAAAoxMi8zMS8yMDI0CQAAAAEwRy3cMKJ83ghHLdwwonzeCCpDSVEuTllTRTpJQk0uSVFfRVFVSVRZX01FVEhPRC45OTcuLi4uVVNELkgBAAAA3rYBAAIAAAADMTQyAQgAAAAFAAAAATEBAAAACy0xOTU4MjgxMDk2AwAAAAMxNjACAAAABDMwNjMEAAAAATAHAAAACDMvNy8yMDI2CAAAAAoxMi8zMS8yMDIyCQAAAAEwRy3cMKJ83ghHLdwwonzeCCJDSVEuTllTRTpJQk0uSVFfTElGT1IuOTkzLi4uLlVTRC5IAQAAAN62AQADAAAAAABHLdwwonzeCEct3DCifN4IKUNJUS5OWVNFOklCTS5JUV9GSU5JU0hFRF9JTlYuOTkzLi4uLlVTRC5IAQAAAN62AQACAAAAAzI2NwEIAAAABQAAAAExAQAAAAoyMDgxNTA1NDAxAwAAAAMxNjACAAAABDMwNzUEAAAAATAHAAAACDMvNy8yMDI2CAAAAAoxMi8zMS8yMDE4CQAAAAEwRy3cMKJ83ghHLdwwonzeCCZDSVEuTllTRTpJQk0uSVFfQlVJTERJTkdTLjk5My4uLi5VU0QuSAEAAADetgEAAgAAAAQ5NjQwAQgAAAAFAAAAATEBAAAACjIwODE1MDU0MDEDAAAAAzE2MAIAAAAEMzAyMwQAAAABMAcAAAAIMy83LzIwMjYIAAAA</t>
  </si>
  <si>
    <t>CjEyLzMxLzIwMTgJAAAAATBHLdwwonzeCEct3DCifN4IM0NJUS5OWVNFOklCTS5JUV9OQVRVUkFMX1JFU09VUkNFU19DT1NULjk5MS4uLi5VU0QuSAEAAADetgEAAwAAAAAARy3cMKJ83ghHLdwwonzeCDBDSVEuTllTRTpJQk0uSVFfTUlOT1JJVFlfSU5UX1JFREVFTS45OTIuLi4uVVNELkgBAAAA3rYBAAMAAAAAAEct3DCifN4IRy3cMKJ83gg2Q0lRLk5ZU0U6SUJNLklRX0ZJTl9ESVZfTUlOT1JJVFlfSU5URVJFU1QuOTkyLi4uLlVTRC5IAQAAAN62AQADAAAAAABHLdwwonzeCEct3DCifN4IOENJUS5OWVNFOklCTS5JUV9HRU5FUkFMX1BBUlRORVJfUFJFRl9FUVVJVFkuOTkzLi4uLlVTRC5IAQAAAN62AQADAAAAAABHLdwwonzeCEct3DCifN4IQENJUS5OWVNFOklCTS5JUV9MSVFVSURBVElPTl9WQUxVRV9QUkVGRVJSRURfQ09OVkVSVC45OTguLi4uVVNELkgBAAAA3rYBAAMAAAAAAEct3DCifN4IRy3cMKJ83ggrQ0lRLk5ZU0U6SUJNLklRX0FTU0VUU19MRVZFTF8xLjk5Ny4uLi5VU0QuSAEAAADetgEAAgAAAAMzMDYARy3cMKJ83ghHLdwwonzeCDBDSVEuTllTRTpJQk0uSVFfTElBQklMSVRJRVNfTEVWRUxfMy45OTEuLi4uVVNELkgBAAAA3rYBAAMAAAAAAEct3DCifN4IRy3cMKJ83gg8Q0lRLk5ZU0U6SUJNLklRX0ZBSVJfVkFMVUVfQ0hBTkdFX0lOQ0xfRUFSTklOR1MuOTkyLi4uLlVTRC5IAQAA</t>
  </si>
  <si>
    <t>AN62AQADAAAAAABHLdwwonzeCEct3DCifN4IL0NJUS5OWVNFOklCTS5JUV9GSU5fRElWX0RFQlRfVE9UQUwuOTk5Li4uLlVTRC5IAQAAAN62AQACAAAABTEyMTE2AQgAAAAFAAAAATEBAAAACy0xOTA0ODYwNzQzAwAAAAMxNjACAAAABTI0NTE2BAAAAAEwBwAAAAgzLzcvMjAyNggAAAAKMTIvMzEvMjAyNAkAAAABMEct3DCifN4IRy3cMKJ83ggyQ0lRLk5ZU0U6SUJNLklRX0RFQlRfRVFVSVZfT1BFUl9MRUFTRS45OTguLi4uVVNELkgBAAAA3rYBAAIAAAAFMTAzMzYBCAAAAAUAAAABMQEAAAALLTE5MDQ4NjA3NDQDAAAAAzE2MAIAAAAFMjE2NzEEAAAAATAHAAAACDMvNy8yMDI2CAAAAAoxMi8zMS8yMDIzCQAAAAEwRy3cMKJ83ghHLdwwonzeCDBDSVEuTllTRTpJQk0uSVFfVE9UQUxfREVCVF9FWENMX0ZJTi45OTcuLi4uVVNELkgBAAAA3rYBAAIAAAAFNTQwMTMBCAAAAAUAAAABMQEAAAALLTE5NTgyODEwOTYDAAAAAzE2MAIAAAAFMjE4NjAEAAAAATAHAAAACDMvNy8yMDI2CAAAAAoxMi8zMS8yMDIyCQAAAAEwRy3cMKJ83ghHLdwwonzeCDBDSVEuTllTRTpJQk0uSVFfU1RfREVCVF9ERVJJVkFUSVZFUy45OTcuLi4uVVNELkgBAAAA3rYBAAMAAAAAAEct3DCifN4IRy3cMKJ83gg5Q0lRLk5ZU0U6SUJNLklRX0RFUklWQVRJVkVfTElBQl9OT05fQ1VSUkVOVC4xMDAwLi4uLlVTRC5IAQAAAN62AQACAAAA</t>
  </si>
  <si>
    <t>AzI1OQEIAAAABQAAAAExAQAAAAstMTkwNDg2MDc0MAMAAAADMTYwAgAAAAU0MDQxOQQAAAABMAcAAAAIMy83LzIwMjYIAAAACjEyLzMxLzIwMjUJAAAAATBHLdwwonzeCEct3DCifN4IL0NJUS5OWVNFOklCTS5JUV9HUk9TU19JTlRBTl9BU1NFVFMuOTk4Li4uLlVTRC5IAQAAAN62AQACAAAABTE2NjI4AQgAAAAFAAAAATEBAAAACy0xOTA0ODYwNzQ0AwAAAAMxNjACAAAABTI0MjkzBAAAAAEwBwAAAAgzLzcvMjAyNggAAAAKMTIvMzEvMjAyMwkAAAABMEct3DCifN4IRy3cMKJ83ggvQ0lRLk5ZU0U6SUJNLklRX0xUX01BUktfU0VDVVJJVElFUy45OTcuLi4uVVNELkgBAAAA3rYBAAMAAAAAAEct3DCifN4IRy3cMKJ83ggsQ0lRLk5ZU0U6SUJNLklRX0lOVEVSQ09NUEFOWV9DQS45OTEuLi4uVVNELkgBAAAA3rYBAAMAAAAAAEct3DCifN4IRy3cMKJ83ggyQ0lRLk5ZU0U6SUJNLklRX1JVQV9DQVBJVEFMX0xFQVNFX05FVC45OTguLi4uVVNELkgBAAAA3rYBAAMAAAAAAEct3DCifN4IRy3cMKJ83gg0Q0lRLk5ZU0U6SUJNLklRX1JVQV9PUEVSQVRJTkdfTEVBU0VfTkVULjk5My4uLi5VU0QuSAEAAADetgEAAwAAAAAARy3cMKJ83ghHLdwwonzeCDBDSVEuTllTRTpJQk0uSVFfQURfRVhDTF9PUEVSX0xFQVNFUy45OTkuLi4uVVNELkgBAAAA3rYBAAIAAAAGLTExOTU5AQgAAAAFAAAAATEBAAAACy0xOTA0ODYw</t>
  </si>
  <si>
    <t>NzQzAwAAAAMxNjACAAAABTQ4OTc1BAAAAAEwBwAAAAgzLzcvMjAyNggAAAAKMTIvMzEvMjAyNAkAAAABMEct3DCifN4IRy3cMKJ83gg1Q0lRLk5ZU0U6SUJNLklRX0ZJTkFOQ0VfTEVBU0VTX0xPTkdfVEVSTS45OTIuLi4uVVNELkgBAAAA3rYBAAMAAAAAAEct3DCifN4IRy3cMKJ83ghDQ0lRLk5ZU0U6SUJNLklRX0NVUlJFTlRfUE9SVElPTl9PUEVSX0xFQVNFX0xJQUJJTElUSUVTLjk5OS4uLi5VU0QuSAEAAADetgEAAgAAAAM3NjgBCAAAAAUAAAABMQEAAAALLTE5MDQ4NjA3NDMDAAAAAzE2MAIAAAAFNDgzODUEAAAAATAHAAAACDMvNy8yMDI2CAAAAAoxMi8zMS8yMDI0CQAAAAEwRy3cMKJ83ghHLdwwonzeCClDSVEuTllTRTpJQk0uSVFfVE9UQUxfTEVBU0VTLjk5My4uLi5VU0QuSAEAAADetgEAAgAAAAI0MQEIAAAABQAAAAExAQAAAAoyMDgxNTA1NDAxAwAAAAMxNjACAAAABTQ4OTc5BAAAAAEwBwAAAAgzLzcvMjAyNggAAAAKMTIvMzEvMjAxOAkAAAABMEct3DCifN4IRy3cMKJ83ghKQ0lRLk5ZU0U6SUJNLklRX0ZJTkFOQ0lOR19PQkxJR19OT05fQ1VSUkVOVF9FWENMX09QRVJfTEVBU0VTLjEwMDAuLi4uVVNELkgBAAAA3rYBAAIAAAAFNTQ4MzYBCAAAAAUAAAABMQEAAAALLTE5MDQ4NjA3NDADAAAAAzE2MAIAAAAFNDg5ODEEAAAAATAHAAAACDMvNy8yMDI2CAAAAAoxMi8zMS8yMDI1CQAAAAEw</t>
  </si>
  <si>
    <t>Ry3cMKJ83ghHLdwwonzeCC5DSVEuTllTRTpJQk0uSVFfQlZfU0hBUkVfUkVQT1JURUQuOTk1Li4uLlVTRC5IAQAAAN62AQADAAAAAABHLdwwonzeCEct3DCifN4IJ0NJUS5OWVNFOklCTS5JUV9DQVNIX1NIQVJFLjk5NC4uLi5VU0QuSAEAAADetgEAAgAAAAc5LjIxMTkzAQgAAAAFAAAAATEBAAAACy0yMTEwNzY5MzU1AwAAAAMxNjACAAAABDQzODEEAAAAATAHAAAACDMvNy8yMDI2CAAAAAoxMi8zMS8yMDE5CQAAAAEwRy3cMKJ83ghHLdwwonzeCDRDSVEuTllTRTpJQk0uSVFfTUlOT1JJVFlfSU5URVJFU1RfVE9UQUwuOTk1Li4uLlVTRC5IAQAAAN62AQACAAAAAzEyOQEIAAAABQAAAAExAQAAAAstMjA1OTA3MzIwMgMAAAADMTYwAgAAAAQxMzEyBAAAAAEwBwAAAAgzLzcvMjAyNggAAAAKMTIvMzEvMjAyMAkAAAABMEct3DCifN4IRy3cMKJ83ggqQ0lRLk5ZU0U6SUJNLklRX0VRVUlUWV9NRVRIT0QuOTk4Li4uLlVTRC5IAQAAAN62AQACAAAAAzEyNQEIAAAABQAAAAExAQAAAAstMTkwNDg2MDc0NAMAAAADMTYwAgAAAAQzMDYzBAAAAAEwBwAAAAgzLzcvMjAyNggAAAAKMTIvMzEvMjAyMwkAAAABMEct3DCifN4IRy3cMKJ83ggiQ0lRLk5ZU0U6SUJNLklRX0xJRk9SLjk5NC4uLi5VU0QuSAEAAADetgEAAwAAAAAARy3cMKJ83ghHLdwwonzeCClDSVEuTllTRTpJQk0uSVFfRklOSVNIRURfSU5WLjk5Ni4u</t>
  </si>
  <si>
    <t>Li5VU0QuSAEAAADetgEAAgAAAAMyMDgBCAAAAAUAAAABMQEAAAALLTIwMDg2NDcxOTgDAAAAAzE2MAIAAAAEMzA3NQQAAAABMAcAAAAIMy83LzIwMjYIAAAACjEyLzMxLzIwMjEJAAAAATBHLdwwonzeCEct3DCifN4IJkNJUS5OWVNFOklCTS5JUV9CVUlMRElOR1MuOTk0Li4uLlVTRC5IAQAAAN62AQACAAAABDkzNjQBCAAAAAUAAAABMQEAAAALLTIxMTA3NjkzNTUDAAAAAzE2MAIAAAAEMzAyMwQAAAABMAcAAAAIMy83LzIwMjYIAAAACjEyLzMxLzIwMTkJAAAAATBHLdwwonzeCEct3DCifN4IM0NJUS5OWVNFOklCTS5JUV9OQVRVUkFMX1JFU09VUkNFU19DT1NULjk5NC4uLi5VU0QuSAEAAADetgEAAwAAAAAARy3cMKJ83ghHLdwwonzeCDBDSVEuTllTRTpJQk0uSVFfTUlOT1JJVFlfSU5UX1JFREVFTS45OTMuLi4uVVNELkgBAAAA3rYBAAMAAAAAAEct3DCifN4IRy3cMKJ83gg2Q0lRLk5ZU0U6SUJNLklRX0ZJTl9ESVZfTUlOT1JJVFlfSU5URVJFU1QuOTk1Li4uLlVTRC5IAQAAAN62AQADAAAAAABHLdwwonzeCEct3DCifN4IOENJUS5OWVNFOklCTS5JUV9HRU5FUkFMX1BBUlRORVJfUFJFRl9FUVVJVFkuOTk0Li4uLlVTRC5IAQAAAN62AQADAAAAAABHLdwwonzeCEct3DCifN4IQENJUS5OWVNFOklCTS5JUV9MSVFVSURBVElPTl9WQUxVRV9QUkVGRVJSRURfQ09OVkVSVC45OTkuLi4uVVNELkgBAAAA</t>
  </si>
  <si>
    <t>3rYBAAMAAAAAAEct3DCifN4IRy3cMKJ83ggsQ0lRLk5ZU0U6SUJNLklRX0FTU0VUU19MRVZFTF8xLjIwMDAuLi4uVVNELkgBAAAA3rYBAAIAAAADNDEzAEct3DCifN4IRy3cMKJ83ggwQ0lRLk5ZU0U6SUJNLklRX0xJQUJJTElUSUVTX0xFVkVMXzMuOTkyLi4uLlVTRC5IAQAAAN62AQADAAAAAABHLdwwonzeCEct3DCifN4IPENJUS5OWVNFOklCTS5JUV9GQUlSX1ZBTFVFX0NIQU5HRV9JTkNMX0VBUk5JTkdTLjk5NC4uLi5VU0QuSAEAAADetgEAAwAAAAAARy3cMKJ83ghHLdwwonzeCC9DSVEuTllTRTpJQk0uSVFfRklOX0RJVl9DQVNIX0VRVUlWLjk5MS4uLi5VU0QuSAEAAADetgEAAwAAAAAARy3cMKJ83ghHLdwwonzeCDJDSVEuTllTRTpJQk0uSVFfREVCVF9FUVVJVl9PUEVSX0xFQVNFLjk5OS4uLi5VU0QuSAEAAADetgEAAgAAAAUxMDQ3MgEIAAAABQAAAAExAQAAAAstMTkwNDg2MDc0MwMAAAADMTYwAgAAAAUyMTY3MQQAAAABMAcAAAAIMy83LzIwMjYIAAAACjEyLzMxLzIwMjQJAAAAATBHLdwwonzeCEct3DCifN4IMENJUS5OWVNFOklCTS5JUV9UT1RBTF9ERUJUX0VYQ0xfRklOLjk5OS4uLi5VU0QuSAEAAADetgEAAgAAAAU1ODM5NgEIAAAABQAAAAExAQAAAAstMTkwNDg2MDc0MwMAAAADMTYwAgAAAAUyMTg2MAQAAAABMAcAAAAIMy83LzIwMjYIAAAACjEyLzMxLzIwMjQJAAAAATBHLdwwonze</t>
  </si>
  <si>
    <t>CEct3DCifN4IMENJUS5OWVNFOklCTS5JUV9TVF9ERUJUX0RFUklWQVRJVkVTLjk5OC4uLi5VU0QuSAEAAADetgEAAwAAAAAARy3cMKJ83ghHLdwwonzeCDlDSVEuTllTRTpJQk0uSVFfREVSSVZBVElWRV9MSUFCX05PTl9DVVJSRU5ULjIwMDAuLi4uVVNELkgBAAAA3rYBAAIAAAADMjU5AQgAAAAFAAAAATEBAAAACy0xOTA0ODYwNjU3AwAAAAMxNjACAAAABTQwNDE5BAAAAAEwBwAAAAgzLzcvMjAyNggAAAAKMTIvMzEvMjAyNQkAAAABMEct3DCifN4IRy3cMKJ83ggvQ0lRLk5ZU0U6SUJNLklRX0dST1NTX0lOVEFOX0FTU0VUUy45OTkuLi4uVVNELkgBAAAA3rYBAAIAAAAFMTc5NjQBCAAAAAUAAAABMQEAAAALLTE5MDQ4NjA3NDMDAAAAAzE2MAIAAAAFMjQyOTMEAAAAATAHAAAACDMvNy8yMDI2CAAAAAoxMi8zMS8yMDI0CQAAAAEwRy3cMKJ83ghHLdwwonzeCDJDSVEuTllTRTpJQk0uSVFfQURWQU5DRVNfRk9SX1NVUFBMSUVTLjk5MS4uLi5VU0QuSAEAAADetgEAAwAAAAAARy3cMKJ83ghHLdwwonzeCCxDSVEuTllTRTpJQk0uSVFfSU5URVJDT01QQU5ZX0NBLjk5Mi4uLi5VU0QuSAEAAADetgEAAwAAAAAARy3cMKJ83ghHLdwwonzeCDNDSVEuTllTRTpJQk0uSVFfTkFUVVJBTF9SRVNPVVJDRVNfQ09TVC45OTcuLi4uVVNELkgBAAAA3rYBAAMAAAAAAEct3DCifN4IRy3cMKJ83ggwQ0lRLk5ZU0U6SUJN</t>
  </si>
  <si>
    <t>LklRX01JTk9SSVRZX0lOVF9SRURFRU0uOTk0Li4uLlVTRC5IAQAAAN62AQADAAAAAABHLdwwonzeCEct3DCifN4INkNJUS5OWVNFOklCTS5JUV9GSU5fRElWX01JTk9SSVRZX0lOVEVSRVNULjk5OC4uLi5VU0QuSAEAAADetgEAAwAAAAAARy3cMKJ83ghHLdwwonzeCDhDSVEuTllTRTpJQk0uSVFfR0VORVJBTF9QQVJUTkVSX1BSRUZfRVFVSVRZLjk5Ni4uLi5VU0QuSAEAAADetgEAAwAAAAAARy3cMKJ83ghHLdwwonzeCEFDSVEuTllTRTpJQk0uSVFfTElRVUlEQVRJT05fVkFMVUVfUFJFRkVSUkVEX0NPTlZFUlQuMTAwMC4uLi5VU0QuSAEAAADetgEAAwAAAAAARy3cMKJ83ghHLdwwonzeCCtDSVEuTllTRTpJQk0uSVFfQVNTRVRTX0xFVkVMXzIuOTkxLi4uLlVTRC5IAQAAAN62AQACAAAABDU0NjAARy3cMKJ83ghHLdwwonzeCC5DSVEuTllTRTpJQk0uSVFfQVNTRVRTX0ZBSVJfVkFMVUUuOTkxLi4uLlVTRC5IAQAAAN62AQACAAAABDY2NzIARy3cMKJ83ghHLdwwonzeCDBDSVEuTllTRTpJQk0uSVFfTElBQklMSVRJRVNfTEVWRUxfMy45OTQuLi4uVVNELkgBAAAA3rYBAAMAAAAAAEct3DCifN4IRy3cMKJ83gg8Q0lRLk5ZU0U6SUJNLklRX0ZBSVJfVkFMVUVfQ0hBTkdFX0lOQ0xfRUFSTklOR1MuOTk1Li4uLlVTRC5IAQAAAN62AQADAAAAAABHLdwwonzeCEct3DCifN4IL0NJUS5OWVNFOklCTS5JUV9G</t>
  </si>
  <si>
    <t>SU5fRElWX0NBU0hfRVFVSVYuOTk0Li4uLlVTRC5IAQAAAN62AQADAAAAAABHLdwwonzeCEct3DCifN4IM0NJUS5OWVNFOklCTS5JUV9ERUJUX0VRVUlWX09QRVJfTEVBU0UuMTAwMC4uLi5VU0QuSAEAAADetgEAAgAAAAUxMDQ2NAEIAAAABQAAAAExAQAAAAstMTkwNDg2MDc0MAMAAAADMTYwAgAAAAUyMTY3MQQAAAABMAcAAAAIMy83LzIwMjYIAAAACjEyLzMxLzIwMjUJAAAAATBHLdwwonzeCEct3DCifN4IMUNJUS5OWVNFOklCTS5JUV9UT1RBTF9ERUJUX0VYQ0xfRklOLjEwMDAuLi4uVVNELkgBAAAA3rYBAAIAAAAFNjQ2MDcBCAAAAAUAAAABMQEAAAALLTE5MDQ4NjA3NDADAAAAAzE2MAIAAAAFMjE4NjAEAAAAATAHAAAACDMvNy8yMDI2CAAAAAoxMi8zMS8yMDI1CQAAAAEwRy3cMKJ83ghHLdwwonzeCDBDSVEuTllTRTpJQk0uSVFfU1RfREVCVF9ERVJJVkFUSVZFUy45OTkuLi4uVVNELkgBAAAA3rYBAAMAAAAAAEct3DCifN4IRy3cMKJ83gg1Q0lRLk5ZU0U6SUJNLklRX0FDQ1VNX0FNT1JUX0lOVEFOX0FTU0VUUy45OTQuLi4uVVNELkgBAAAA3rYBAAIAAAAFLTMzMDkBCAAAAAUAAAABMQEAAAALLTIxMTA3NjkzNTUDAAAAAzE2MAIAAAAFMjQzMzEEAAAAATAHAAAACDMvNy8yMDI2CAAAAAoxMi8zMS8yMDE5CQAAAAEwRy3cMKJ83ghHLdwwonzeCDJDSVEuTllTRTpJQk0uSVFfQURWQU5DRVNfRk9S</t>
  </si>
  <si>
    <t>X1NVUFBMSUVTLjk5NC4uLi5VU0QuSAEAAADetgEAAwAAAAAARy3cMKJ83ghHLdwwonzeCCxDSVEuTllTRTpJQk0uSVFfSU5URVJDT01QQU5ZX0NBLjk5My4uLi5VU0QuSAEAAADetgEAAwAAAAAARy3cMKJ83ghHLdwwonzeCC9DSVEuTllTRTpJQk0uSVFfRklOX0RJVl9DQVNIX0VRVUlWLjk5NS4uLi5VU0QuSAEAAADetgEAAwAAAAAARy3cMKJ83ghHLdwwonzeCDFDSVEuTllTRTpJQk0uSVFfVE9UQUxfREVCVF9FWENMX0ZJTi4yMDAwLi4uLlVTRC5IAQAAAN62AQACAAAABTY0NjA3AQgAAAAFAAAAATEBAAAACy0xOTA0ODYwNjU3AwAAAAMxNjACAAAABTIxODYwBAAAAAEwBwAAAAgzLzcvMjAyNggAAAAKMTIvMzEvMjAyNQkAAAABMEct3DCifN4IRy3cMKJ83gg6Q0lRLk5ZU0U6SUJNLklRX0NVUlJFTlRfUE9SVF9ERUJUX0RFUklWQVRJVkVTLjk5MS4uLi5VU0QuSAEAAADetgEAAgAAAAQxMTI1AQgAAAAFAAAAATEBAAAACjE5NDcxNzk1ODMDAAAAAzE2MAIAAAAFMzA5MTcEAAAAATAHAAAACDMvNy8yMDI2CAAAAAoxMi8zMS8yMDE2CQAAAAEwRy3cMKJ83ghHLdwwonzeCDZDSVEuTllTRTpJQk0uSVFfREVSSVZBVElWRV9UUkFESU5HX0FTU0VUUy45OTEuLi4uVVNELkgBAAAA3rYBAAMAAAAAAEct3DCifN4IRy3cMKJ83gg1Q0lRLk5ZU0U6SUJNLklRX0FDQ1VNX0FNT1JUX0lOVEFOX0FTU0VUUy45OTUu</t>
  </si>
  <si>
    <t>Li4uVVNELkgBAAAA3rYBAAIAAAAFLTQxNjkBCAAAAAUAAAABMQEAAAALLTIwNTkwNzMyMDIDAAAAAzE2MAIAAAAFMjQzMzEEAAAAATAHAAAACDMvNy8yMDI2CAAAAAoxMi8zMS8yMDIwCQAAAAEwRy3cMKJ83ghHLdwwonzeCDJDSVEuTllTRTpJQk0uSVFfQURWQU5DRVNfRk9SX1NVUFBMSUVTLjk5NS4uLi5VU0QuSAEAAADetgEAAwAAAAAARy3cMKJ83ghHLdwwonzeCCxDSVEuTllTRTpJQk0uSVFfSU5URVJDT01QQU5ZX0NBLjk5OS4uLi5VU0QuSAEAAADetgEAAwAAAAAARy3cMKJ83ghHLdwwonzeCClDSVEuTllTRTpJQk0uSVFfVE9UQUxfTEVBU0VTLjk5Ny4uLi5VU0QuSAEAAADetgEAAgAAAAQzMzAzAQgAAAAFAAAAATEBAAAACy0xOTU4MjgxMDk2AwAAAAMxNjACAAAABTQ4OTc5BAAAAAEwBwAAAAgzLzcvMjAyNggAAAAKMTIvMzEvMjAyMgkAAAABMEct3DCifN4IRy3cMKJ83gg4Q0lRLk5ZU0U6SUJNLklRX1RPVEFMX0RFQlRfRVhDTF9PUEVSX0xFQVNFUy45OTIuLi4uVVNELkgBAAAA3rYBAAIAAAAFNDY4NTgBCAAAAAUAAAABMQEAAAAKMjAxNzE2NDI0NAMAAAADMTYwAgAAAAU0ODk4MgQAAAABMAcAAAAIMy83LzIwMjYIAAAACjEyLzMxLzIwMTcJAAAAATBHLdwwonzeCEct3DCifN4ILkNJUS5OWVNFOklCTS5JUV9CVl9TSEFSRV9SRVBPUlRFRC45OTguLi4uVVNELkgBAAAA3rYBAAMAAAAAAEct</t>
  </si>
  <si>
    <t>3DCifN4IRy3cMKJ83gggQ0lRLk5ZU0U6SUJNLklRX1RCVi45OTMuLi4uVVNELkgBAAAA3rYBAAIAAAAGLTIyNTU2AQgAAAAFAAAAATEBAAAACjIwODE1MDU0MDEDAAAAAzE2MAIAAAAEMTMxMAQAAAABMAcAAAAIMy83LzIwMjYIAAAACjEyLzMxLzIwMTgJAAAAATBHLdwwonzeCEct3DCifN4IKENJUS5OWVNFOklCTS5JUV9DQVNIX1NIQVJFLjEwMDAuLi4uVVNELkgBAAAA3rYBAAIAAAAJMTQuNTAxMjc0AQgAAAAFAAAAATEBAAAACy0xOTA0ODYwNzQwAwAAAAMxNjACAAAABDQzODEEAAAAATAHAAAACDMvNy8yMDI2CAAAAAoxMi8zMS8yMDI1CQAAAAEwRy3cMKJ83ghHLdwwonzeCDNDSVEuTllTRTpJQk0uSVFfVE9UQUxfREVCVF9OT05fQ1VSUkVOVC45OTQuLi4uVVNELkgBAAAA3rYBAAIAAAAFNTc5ODEBCAAAAAUAAAABMQEAAAALLTIxMTA3NjkzNTUDAAAAAzE2MAIAAAAFMjUyMjQEAAAAATAHAAAACDMvNy8yMDI2CAAAAAoxMi8zMS8yMDE5CQAAAAEwRy3cMKJ83ghHLdwwonzeCDRDSVEuTllTRTpJQk0uSVFfTUlOT1JJVFlfSU5URVJFU1RfVE9UQUwuOTk5Li4uLlVTRC5IAQAAAN62AQACAAAAAjg2AQgAAAAFAAAAATEBAAAACy0xOTA0ODYwNzQzAwAAAAMxNjACAAAABDEzMTIEAAAAATAHAAAACDMvNy8yMDI2CAAAAAoxMi8zMS8yMDI0CQAAAAEwRy3cMKJ83ghHLdwwonzeCCxDSVEuTllTRTpJQk0u</t>
  </si>
  <si>
    <t>SVFfTkVUX1dPUktJTkdfQ0FQLjk5NC4uLi5VU0QuSAEAAADetgEAAgAAAAQyMDI4AQgAAAAFAAAAATEBAAAACy0yMTEwNzY5MzU1AwAAAAMxNjACAAAABDEzMTEEAAAAATAHAAAACDMvNy8yMDI2CAAAAAoxMi8zMS8yMDE5CQAAAAEwRy3cMKJ83ghHLdwwonzeCCtDSVEuTllTRTpJQk0uSVFfRVFVSVRZX01FVEhPRC4yMDAwLi4uLlVTRC5IAQAAAN62AQACAAAAAjYwAQgAAAAFAAAAATEBAAAACy0xOTA0ODYwNjU3AwAAAAMxNjACAAAABDMwNjMEAAAAATAHAAAACDMvNy8yMDI2CAAAAAoxMi8zMS8yMDI1CQAAAAEwRy3cMKJ83ghHLdwwonzeCCNDSVEuTllTRTpJQk0uSVFfTElGT1IuMjAwMC4uLi5VU0QuSAEAAADetgEAAwAAAAAARy3cMKJ83ghHLdwwonzeCCpDSVEuTllTRTpJQk0uSVFfRklOSVNIRURfSU5WLjEwMDAuLi4uVVNELkgBAAAA3rYBAAIAAAADMjMwAQgAAAAFAAAAATEBAAAACy0xOTA0ODYwNzQwAwAAAAMxNjACAAAABDMwNzUEAAAAATAHAAAACDMvNy8yMDI2CAAAAAoxMi8zMS8yMDI1CQAAAAEwRy3cMKJ83ghHLdwwonzeCCZDSVEuTllTRTpJQk0uSVFfQlVJTERJTkdTLjk5OS4uLi5VU0QuSAEAAADetgEAAgAAAAQ0ODI1AQgAAAAFAAAAATEBAAAACy0xOTA0ODYwNzQzAwAAAAMxNjACAAAABDMwMjMEAAAAATAHAAAACDMvNy8yMDI2CAAAAAoxMi8zMS8yMDI0CQAAAAEwRy3cMKJ83ghH</t>
  </si>
  <si>
    <t>LdwwonzeCDNDSVEuTllTRTpJQk0uSVFfTkFUVVJBTF9SRVNPVVJDRVNfQ09TVC45OTkuLi4uVVNELkgBAAAA3rYBAAMAAAAAAEct3DCifN4IRy3cMKJ83ggwQ0lRLk5ZU0U6SUJNLklRX01JTk9SSVRZX0lOVF9SRURFRU0uOTk2Li4uLlVTRC5IAQAAAN62AQADAAAAAABHLdwwonzeCEct3DCifN4IN0NJUS5OWVNFOklCTS5JUV9GSU5fRElWX01JTk9SSVRZX0lOVEVSRVNULjEwMDAuLi4uVVNELkgBAAAA3rYBAAMAAAAAAEct3DCifN4IRy3cMKJ83gg+Q0lRLk5ZU0U6SUJNLklRX0dFTkVSQUxfUEFSVE5FUl9NSU5PUklUWV9JTlRFUkVTVC45OTEuLi4uVVNELkgBAAAA3rYBAAMAAAAAAEct3DCifN4IRy3cMKJ83ggrQ0lRLk5ZU0U6SUJNLklRX0FTU0VUU19MRVZFTF8yLjk5My4uLi5VU0QuSAEAAADetgEAAgAAAAQ5MDI2AEct3DCifN4IRy3cMKJ83gguQ0lRLk5ZU0U6SUJNLklRX0FTU0VUU19GQUlSX1ZBTFVFLjk5NS4uLi5VU0QuSAEAAADetgEAAgAAAAQ5MTMyAEct3DCifN4IRy3cMKJ83ggwQ0lRLk5ZU0U6SUJNLklRX0xJQUJJTElUSUVTX0xFVkVMXzMuOTk5Li4uLlVTRC5IAQAAAN62AQADAAAAAABHLdwwonzeCEct3DCifN4IPENJUS5OWVNFOklCTS5JUV9GQUlSX1ZBTFVFX0NIQU5HRV9JTkNMX0VBUk5JTkdTLjk5Ny4uLi5VU0QuSAEAAADetgEAAwAAAAAARy3cMKJ83ghHLdwwonzeCDBDSVEu</t>
  </si>
  <si>
    <t>TllTRTpJQk0uSVFfRklOX0RJVl9DQVNIX0VRVUlWLjEwMDAuLi4uVVNELkgBAAAA3rYBAAMAAAAAAEct3DCifN4IRy3cMKJ83gg6Q0lRLk5ZU0U6SUJNLklRX0NVUlJFTlRfUE9SVF9ERUJUX0RFUklWQVRJVkVTLjk5Mi4uLi5VU0QuSAEAAADetgEAAwAAAAAARy3cMKJ83ghHLdwwonzeCDZDSVEuTllTRTpJQk0uSVFfREVSSVZBVElWRV9UUkFESU5HX0FTU0VUUy45OTMuLi4uVVNELkgBAAAA3rYBAAMAAAAAAEct3DCifN4IRy3cMKJ83gg1Q0lRLk5ZU0U6SUJNLklRX0FDQ1VNX0FNT1JUX0lOVEFOX0FTU0VUUy45OTYuLi4uVVNELkgBAAAA3rYBAAIAAAAFLTU3NjkBCAAAAAUAAAABMQEAAAALLTIwMDg2NDcxOTgDAAAAAzE2MAIAAAAFMjQzMzEEAAAAATAHAAAACDMvNy8yMDI2CAAAAAoxMi8zMS8yMDIxCQAAAAEwRy3cMKJ83ghHLdwwonzeCDBDSVEuTllTRTpJQk0uSVFfSU5URVJDT01QQU5ZX05PTl9DQS45OTEuLi4uVVNELkgBAAAA3rYBAAMAAAAAAEct3DCifN4IRy3cMKJ83ggyQ0lRLk5ZU0U6SUJNLklRX0ZJTl9ESVZfTFRfREVCVF9UT1RBTC45OTEuLi4uVVNELkgBAAAA3rYBAAIAAAAFMjc4NTkBCAAAAAUAAAABMQEAAAAKMTk0NzE3OTU4MwMAAAADMTYwAgAAAAUyNDUxNQQAAAABMAcAAAAIMy83LzIwMjYIAAAACjEyLzMxLzIwMTYJAAAAATBHLdwwonzeCEct3DCifN4IKkNJUS5OWVNFOklC</t>
  </si>
  <si>
    <t>TS5JUV9PUkRFUl9CQUNLTE9HLjk5Ni4uLi5VU0QuSAEAAADetgEAAwAAAAAARy3cMKJ83ghHLdwwonzeCDpDSVEuTllTRTpJQk0uSVFfQ1VSUkVOVF9QT1JUX0RFQlRfREVSSVZBVElWRVMuOTkzLi4uLlVTRC5IAQAAAN62AQADAAAAAABHLdwwonzeCEct3DCifN4INkNJUS5OWVNFOklCTS5JUV9ERVJJVkFUSVZFX1RSQURJTkdfQVNTRVRTLjk5Ni4uLi5VU0QuSAEAAADetgEAAwAAAAAARy3cMKJ83ghHLdwwonzeCDVDSVEuTllTRTpJQk0uSVFfQUNDVU1fQU1PUlRfSU5UQU5fQVNTRVRTLjk5Ny4uLi5VU0QuSAEAAADetgEAAgAAAAUtNTY5OQEIAAAABQAAAAExAQAAAAstMTk1ODI4MTA5NgMAAAADMTYwAgAAAAUyNDMzMQQAAAABMAcAAAAIMy83LzIwMjYIAAAACjEyLzMxLzIwMjIJAAAAATBHLdwwonzeCEct3DCifN4IKUNJUS5OWVNFOklCTS5JUV9HV19JTlRBTl9ORVQuOTkxLi4uLlVTRC5IAQAAAN62AQADAAAAAABHLdwwonzeCEct3DCifN4IMENJUS5OWVNFOklCTS5JUV9JTlRFUkNPTVBBTllfTk9OX0NBLjk5My4uLi5VU0QuSAEAAADetgEAAwAAAAAARy3cMKJ83ghHLdwwonzeCDVDSVEuTllTRTpJQk0uSVFfTUlOT1JJVFlfSU5URVJFU1RfVE9UQUwuMjAwMC4uLi5VU0QuSAEAAADetgEAAgAAAAI5MwEIAAAABQAAAAExAQAAAAstMTkwNDg2MDY1NwMAAAADMTYwAgAAAAQxMzEyBAAAAAEwBwAA</t>
  </si>
  <si>
    <t>AAgzLzcvMjAyNggAAAAKMTIvMzEvMjAyNQkAAAABMEct3DCifN4IRy3cMKJ83ggsQ0lRLk5ZU0U6SUJNLklRX05FVF9XT1JLSU5HX0NBUC45OTYuLi4uVVNELkgBAAAA3rYBAAIAAAAFLTM1NjkBCAAAAAUAAAABMQEAAAALLTIwMDg2NDcxOTgDAAAAAzE2MAIAAAAEMTMxMQQAAAABMAcAAAAIMy83LzIwMjYIAAAACjEyLzMxLzIwMjEJAAAAATBHLdwwonzeCEct3DCifN4IKENJUS5OWVNFOklCTS5JUV9BUl9VTkJJTExFRC45OTIuLi4uVVNELkgBAAAA3rYBAAIAAAAEMjIyNwEIAAAABQAAAAExAQAAAAoyMDE3MTY0MjQ0AwAAAAMxNjACAAAABTQ1NDIwBAAAAAEwBwAAAAgzLzcvMjAyNggAAAAKMTIvMzEvMjAxNwkAAAABMEct3DCifN4IRy3cMKJ83ggkQ0lRLk5ZU0U6SUJNLklRX1JBV19JTlYuOTkxLi4uLlVTRC5IAQAAAN62AQADAAAAAABHLdwwonzeCEct3DCifN4IJkNJUS5OWVNFOklCTS5JUV9PVEhFUl9JTlYuOTkxLi4uLlVTRC5IAQAAAN62AQADAAAAAABHLdwwonzeCEct3DCifN4IPkNJUS5OWVNFOklCTS5JUV9HRU5FUkFMX1BBUlRORVJfTUlOT1JJVFlfSU5URVJFU1QuOTkzLi4uLlVTRC5IAQAAAN62AQADAAAAAABHLdwwonzeCEct3DCifN4IQ0NJUS5OWVNFOklCTS5JUV9MSVFVSURBVElPTl9WQUxVRV9QUkVGRVJSRURfTk9OX1JFREVFTS45OTQuLi4uVVNELkgBAAAA3rYBAAMAAAAAAEct</t>
  </si>
  <si>
    <t>3DCifN4IRy3cMKJ83ggrQ0lRLk5ZU0U6SUJNLklRX0FTU0VUU19MRVZFTF8yLjk5OC4uLi5VU0QuSAEAAADetgEAAgAAAAQ3OTIwAEct3DCifN4IRy3cMKJ83gguQ0lRLk5ZU0U6SUJNLklRX0FTU0VUU19GQUlSX1ZBTFVFLjk5Ny4uLi5VU0QuSAEAAADetgEAAgAAAAQ1MTQ4AEct3DCifN4IRy3cMKJ83ggyQ0lRLk5ZU0U6SUJNLklRX0ZJTl9ESVZfTFRfREVCVF9UT1RBTC45OTIuLi4uVVNELkgBAAAA3rYBAAIAAAAFMzE0MzQBCAAAAAUAAAABMQEAAAAKMjAxNzE2NDI0NAMAAAADMTYwAgAAAAUyNDUxNQQAAAABMAcAAAAIMy83LzIwMjYIAAAACjEyLzMxLzIwMTcJAAAAATBHLdwwonzeCEct3DCifN4ILkNJUS5OWVNFOklCTS5JUV9GSU5fRElWX1NUX0lOVkVTVC45OTEuLi4uVVNELkgBAAAA3rYBAAMAAAAAAEct3DCifN4IRy3cMKJ83gg4Q0lRLk5ZU0U6SUJNLklRX1JFU1RSSUNURURfQ0FTSF9OT05fQ1VSUkVOVC45OTEuLi4uVVNELkgBAAAA3rYBAAMAAAAAAEct3DCifN4IRy3cMKJ83ggqQ0lRLk5ZU0U6SUJNLklRX09SREVSX0JBQ0tMT0cuOTk5Li4uLlVTRC5IAQAAAN62AQADAAAAAABHLdwwonzeCEct3DCifN4IOkNJUS5OWVNFOklCTS5JUV9DVVJSRU5UX1BPUlRfREVCVF9ERVJJVkFUSVZFUy45OTQuLi4uVVNELkgBAAAA3rYBAAMAAAAAAEct3DCifN4IRy3cMKJ83gg2Q0lRLk5ZU0U6SUJN</t>
  </si>
  <si>
    <t>LklRX0RFUklWQVRJVkVfVFJBRElOR19BU1NFVFMuOTk3Li4uLlVTRC5IAQAAAN62AQADAAAAAABHLdwwonzeCEct3DCifN4INUNJUS5OWVNFOklCTS5JUV9BQ0NVTV9BTU9SVF9JTlRBTl9BU1NFVFMuOTk4Li4uLlVTRC5IAQAAAN62AQACAAAABS02NDY2AQgAAAAFAAAAATEBAAAACy0xOTA0ODYwNzQ0AwAAAAMxNjACAAAABTI0MzMxBAAAAAEwBwAAAAgzLzcvMjAyNggAAAAKMTIvMzEvMjAyMwkAAAABMEct3DCifN4IRy3cMKJ83ggpQ0lRLk5ZU0U6SUJNLklRX0dXX0lOVEFOX05FVC45OTIuLi4uVVNELkgBAAAA3rYBAAMAAAAAAEct3DCifN4IRy3cMKJ83ggwQ0lRLk5ZU0U6SUJNLklRX0lOVEVSQ09NUEFOWV9OT05fQ0EuOTk5Li4uLlVTRC5IAQAAAN62AQADAAAAAABHLdwwonzeCEct3DCifN4IJkNJUS5OWVNFOklCTS5JUV9DSEFOR0VfQVAuOTk0Li4uLlVTRC5IAQAAAN62AQACAAAABC01MDMBCAAAAAUAAAABMQEAAAALLTIxMTA3NjkzNTUDAAAAAzE2MAIAAAAEMjAxNwQAAAABMAcAAAAIMy83LzIwMjYIAAAACjEyLzMxLzIwMTkJAAAAATBHLdwwonzeCEct3DCifN4IK0NJUS5OWVNFOklCTS5JUV9DSEFOR0VfSU5DX1RBWC45OTIuLi4uVVNELkgBAAAA3rYBAAMAAAAAAEct3DCifN4IRy3cMKJ83ggnQ0lRLk5ZU0U6SUJNLklRX0NBU0hfT1BFUi4xMDAwLi4uLlVTRC5IAQAAAN62AQACAAAABTEz</t>
  </si>
  <si>
    <t>MTkzAQgAAAAFAAAAATEBAAAACy0xOTA0ODYwNzQwAwAAAAMxNjACAAAABDIwMDYEAAAAATAHAAAACDMvNy8yMDI2CAAAAAoxMi8zMS8yMDI1CQAAAAEwRy3cMKJ83ghHLdwwonzeCChDSVEuTllTRTpJQk0uSVFfU0FMRV9QUEVfQ0YuOTk4Li4uLlVTRC5IAQAAAN62AQACAAAAAzMyMQEIAAAABQAAAAExAQAAAAstMTkwNDg2MDc0NAMAAAADMTYwAgAAAAQyMDQyBAAAAAEwBwAAAAgzLzcvMjAyNggAAAAKMTIvMzEvMjAyMwkAAAABMEct3DCifN4IRy3cMKJ83ggmQ0lRLk5ZU0U6SUJNLklRX0RJVkVTVF9DRi45OTYuLi4uVVNELkgBAAAA3rYBAAIAAAADMTE0AQgAAAAFAAAAATEBAAAACy0yMDA4NjQ3MTk4AwAAAAMxNjACAAAABDIwNzcEAAAAATAHAAAACDMvNy8yMDI2CAAAAAoxMi8zMS8yMDIxCQAAAAEwRy3cMKJ83ghHLdwwonzeCCpDSVEuTllTRTpJQk0uSVFfU0FMRV9JTlRBTl9DRi45OTQuLi4uVVNELkgBAAAA3rYBAAIAAAAELTYyMQEIAAAABQAAAAExAQAAAAstMjExMDc2OTM1NQMAAAADMTYwAgAAAAQyMDI5BAAAAAEwBwAAAAgzLzcvMjAyNggAAAAKMTIvMzEvMjAxOQkAAAABMEct3DCifN4IRy3cMKJ83ggsQ0lRLk5ZU0U6SUJNLklRX0lOVkVTVF9MT0FOU19DRi45OTIuLi4uVVNELkgBAAAA3rYBAAIAAAAFLTIwMjgBCAAAAAUAAAABMQEAAAAKMjAxNzE2NDI0NAMAAAADMTYwAgAAAAQyMDMy</t>
  </si>
  <si>
    <t>BAAAAAEwBwAAAAgzLzcvMjAyNggAAAAKMTIvMzEvMjAxNwkAAAABMEct3DCifN4IRy3cMKJ83ggsQ0lRLk5ZU0U6SUJNLklRX1NUX0RFQlRfSVNTVUVELjEwMDAuLi4uVVNELkgBAAAA3rYBAAMAAAAAAEct3DCifN4IRy3cMKJ83gguQ0lRLk5ZU0U6SUJNLklRX1RPVEFMX0RFQlRfSVNTVUVELjk5OC4uLi5VU0QuSAEAAADetgEAAgAAAAQ5NTg2AQgAAAAFAAAAATEBAAAACy0xOTA0ODYwNzQ0AwAAAAMxNjACAAAABDIxNjEEAAAAATAHAAAACDMvNy8yMDI2CAAAAAoxMi8zMS8yMDIzCQAAAAEwRy3cMKJ83ghHLdwwonzeCCtDSVEuTllTRTpJQk0uSVFfTFRfREVCVF9SRVBBSUQuOTk2Li4uLlVTRC5IAQAAAN62AQACAAAABS04NTk3AQgAAAAFAAAAATEBAAAACy0yMDA4NjQ3MTk4AwAAAAMxNjACAAAABDIwMzYEAAAAATAHAAAACDMvNy8yMDI2CAAAAAoxMi8zMS8yMDIxCQAAAAEwRy3cMKJ83ghHLdwwonzeCCpDSVEuTllTRTpJQk0uSVFfQ09NTU9OX0lTU1VFRC45OTQuLi4uVVNELkgBAAAA3rYBAAMAAAAAAEct3DCifN4IRy3cMKJ83ggoQ0lRLk5ZU0U6SUJNLklRX1BSRUZfSVNTVUVELjk5Mi4uLi5VU0QuSAEAAADetgEAAwAAAAAARy3cMKJ83ghHLdwwonzeCClDSVEuTllTRTpJQk0uSVFfUFJFRl9ESVZfQ0YuMTAwMC4uLi5VU0QuSAEAAADetgEAAwAAAAAARy3cMKJ83ghHLdwwonzeCC5DSVEuTllT</t>
  </si>
  <si>
    <t>RTpJQk0uSVFfVE9UQUxfRElWX1BBSURfQ0YuOTk4Li4uLlVTRC5IAQAAAN62AQACAAAABS02MDQwAQgAAAAFAAAAATEBAAAACy0xOTA0ODYwNzQ0AwAAAAMxNjACAAAABDIwMjIEAAAAATAHAAAACDMvNy8yMDI2CAAAAAoxMi8zMS8yMDIzCQAAAAEwRy3cMKJ83ghHLdwwonzeCDRDSVEuTllTRTpJQk0uSVFfT1RIRVJfRklOQU5DRV9BQ1RfU1VQUEwuOTk2Li4uLlVTRC5IAQAAAN62AQACAAAAAzk0OQEIAAAABQAAAAExAQAAAAstMjAwODY0NzE5OAMAAAADMTYwAgAAAAQyMDUwBAAAAAEwBwAAAAgzLzcvMjAyNggAAAAKMTIvMzEvMjAyMQkAAAABMEct3DCifN4IRy3cMKJ83ggfQ0lRLk5ZU0U6SUJNLklRX0ZYLjk5NC4uLi5VU0QuSAEAAADetgEAAgAAAAQtMTY3AQgAAAAFAAAAATEBAAAACy0yMTEwNzY5MzU1AwAAAAMxNjACAAAABDIxNDQEAAAAATAHAAAACDMvNy8yMDI2CAAAAAoxMi8zMS8yMDE5CQAAAAEwAUHcMKJ83ggBQdwwonzeCCdDSVEuTllTRTpJQk0uSVFfTkVUX0NIQU5HRS45OTIuLi4uVVNELkgBAAAA3rYBAAIAAAAENDE2MQEIAAAABQAAAAExAQAAAAoyMDE3MTY0MjQ0AwAAAAMxNjACAAAABDIwOTMEAAAAATAHAAAACDMvNy8yMDI2CAAAAAoxMi8zMS8yMDE3CQAAAAEwAUHcMKJ83ggBQdwwonzeCDZDSVEuTllTRTpJQk0uSVFfR1dfSU5UQU5fQU1PUlRfUEFSVElBTF9DRi45OTguLi4u</t>
  </si>
  <si>
    <t>VVNELkgBAAAA3rYBAAMAAAAAAAFB3DCifN4IAUHcMKJ83gg6Q0lRLk5ZU0U6SUJNLklRX0RFUFJFQ0lBVElPTl9SRU5UQUxfQVNTRVRTX0NGLjk5Ni4uLi5VU0QuSAEAAADetgEAAwAAAAAAAUHcMKJ83ggBQdwwonzeCDlDSVEuTllTRTpJQk0uSVFfREFfU1VQUExfQ0ZfRVhDTF9PUEVSX0xFQVNFUy45OTQuLi4uVVNELkgBAAAA3rYBAAIAAAAENDIwOQEIAAAABQAAAAExAQAAAAstMjExMDc2OTM1NQMAAAADMTYwAgAAAAU0ODk4MwQAAAABMAcAAAAIMy83LzIwMjYIAAAACjEyLzMxLzIwMTkJAAAAATABQdwwonzeCAFB3DCifN4IMUNJUS5OWVNFOklCTS5JUV9ORUdBVElWRV9HV19BTU9SVF9DRi45OTIuLi4uVVNELkgBAAAA3rYBAAMAAAAAAAFB3DCifN4IAUHcMKJ83gg5Q0lRLk5ZU0U6SUJNLklRX1NBTEVfUFJPQ0VFRFNfUkVOVEFMX0FTU0VUUy4xMDAwLi4uLlVTRC5IAQAAAN62AQADAAAAAAABQdwwonzeCAFB3DCifN4ILkNJUS5OWVNFOklCTS5JUV9DQVNIX0lOVEVSRVNUX05FVC45OTguLi4uVVNELkgBAAAA3rYBAAMAAAAAAAFB3DCifN4IAUHcMKJ83ggvQ0lRLk5ZU0U6SUJNLklRX0NBU0hfSU5URVJFU1RfT1BFUi45OTYuLi4uVVNELkgBAAAA3rYBAAMAAAAAAAFB3DCifN4IAUHcMKJ83ggwQ0lRLk5ZU0U6SUJNLklRX0NBU0hfSU5URVJFU1RfRklOQU4uOTk0Li4uLlVTRC5IAQAAAN62AQAD</t>
  </si>
  <si>
    <t>AAAAAAABQdwwonzeCAFB3DCifN4ILENJUS5OWVNFOklCTS5JUV9DQVNIX1RBWEVTX09QRVIuOTkyLi4uLlVTRC5IAQAAAN62AQADAAAAAAABQdwwonzeCAFB3DCifN4IMkNJUS5OWVNFOklCTS5JUV9DSEFOR0VfREVGX1RBWF9UT1RBTC4xMDAwLi4uLlVTRC5IAQAAAN62AQACAAAABC05NTcBCAAAAAUAAAABMQEAAAALLTE5MDQ4NjA3NDADAAAAAzE2MAIAAAAFMzA5MjQEAAAAATAHAAAACDMvNy8yMDI2CAAAAAoxMi8zMS8yMDI1CQAAAAEwAUHcMKJ83ggBQdwwonzeCChDSVEuTllTRTpJQk0uSVFfTEVWRVJFRF9GQ0YuOTk4Li4uLlVTRC5IAQAAAN62AQACAAAACDEwNTIxLjc1AQgAAAAFAAAAATEBAAAACy0xOTA0ODYwNzQ0AwAAAAMxNjACAAAABDQ0MjIEAAAAATAHAAAACDMvNy8yMDI2CAAAAAoxMi8zMS8yMDIzCQAAAAEwAUHcMKJ83ggBQdwwonzeCCVDSVEuTllTRTpJQk0uSVFfQ0ZfU0hBUkUuOTk2Li4uLlVTRC5IAQAAAN62AQACAAAACTExLjE5MjA3OQEIAAAABQAAAAExAQAAAAstMjAwODY0NzE5OAMAAAADMTYwAgAAAAU0MzkyMwQAAAABMAcAAAAIMy83LzIwMjYIAAAACjEyLzMxLzIwMjEJAAAAATABQdwwonzeCAFB3DCifN4IKENJUS5OWVNFOklCTS5JUV9NQUlOVF9DQVBFWC45OTQuLi4uVVNELkgBAAAA3rYBAAMAAAAAAAFB3DCifN4IAUHcMKJ83ggqQ0lRLk5ZU0U6SUJNLklRX0RPX0ZJ</t>
  </si>
  <si>
    <t>TkFOQ0VfQ0YuOTkyLi4uLlVTRC5IAQAAAN62AQADAAAAAAABQdwwonzeCAFB3DCifN4IQUNJUS5OWVNFOklCTS5JUV9PUEVSQVRJTkdfTEVBU0VfTElBQklMSVRJRVNfTk9OQ0FTSC4xMDAwLi4uLlVTRC5IAQAAAN62AQADAAAAAAABQdwwonzeCAFB3DCifN4IOkNJUS5OWVNFOklCTS5JUV9UT1RBTF9ERUJUX1JFUEFJRF9FWENMX0xFQVNFUy45OTguLi4uVVNELkgBAAAA3rYBAAIAAAAFLTUwODkBCAAAAAUAAAABMQEAAAALLTE5MDQ4NjA3NDQDAAAAAzE2MAIAAAAFNDg5ODYEAAAAATAHAAAACDMvNy8yMDI2CAAAAAoxMi8zMS8yMDIzCQAAAAEwAUHcMKJ83ggBQdwwonzeCChDSVEuTllTRTpJQk0uSVFfQ0FTSF9FUVVJVi4yMDAwLi4uLlVTRC5IAQAAAN62AQACAAAABTEzNTg3AQgAAAAFAAAAATEBAAAACy0xOTA0ODYwNjU3AwAAAAMxNjACAAAABDEwOTYEAAAAATAHAAAACDMvNy8yMDI2CAAAAAoxMi8zMS8yMDI1CQAAAAEwAUHcMKJ83ggBQdwwonzeCCtDSVEuTllTRTpJQk0uSVFfVFJBRElOR19BU1NFVFMuOTk5Li4uLlVTRC5IAQAAAN62AQADAAAAAAABQdwwonzeCAFB3DCifN4IH0NJUS5OWVNFOklCTS5JUV9BUi45OTcuLi4uVVNELkgBAAAA3rYBAAIAAAAENzAwNQEIAAAABQAAAAExAQAAAAstMTk1ODI4MTA5NgMAAAADMTYwAgAAAAQxMDIxBAAAAAEwBwAAAAgzLzcvMjAyNggAAAAKMTIvMzEv</t>
  </si>
  <si>
    <t>MjAyMgkAAAABMAFB3DCifN4IAUHcMKJ83ggrQ0lRLk5ZU0U6SUJNLklRX1NUX05PVEVfUkVDRUlWLjk5NS4uLi5VU0QuSAEAAADetgEAAwAAAAAAAUHcMKJ83ggBQdwwonzeCCZDSVEuTllTRTpJQk0uSVFfSU5WRU5UT1JZLjk5NC4uLi5VU0QuSAEAAADetgEAAgAAAAQxNjE5AQgAAAAFAAAAATEBAAAACy0yMTEwNzY5MzU1AwAAAAMxNjACAAAABDEwNDMEAAAAATAHAAAACDMvNy8yMDI2CAAAAAoxMi8zMS8yMDE5CQAAAAEwAUHcMKJ83ggBQdwwonzeCDJDSVEuTllTRTpJQk0uSVFfRklOX0RJVl9MT0FOU19DVVJSRU5ULjk5My4uLi5VU0QuSAEAAADetgEAAgAAAAUyMjM4OAEIAAAABQAAAAExAQAAAAoyMDgxNTA1NDAxAwAAAAMxNjACAAAABDEwMzIEAAAAATAHAAAACDMvNy8yMDI2CAAAAAoxMi8zMS8yMDE4CQAAAAEwAUHcMKJ83ggBQdwwonzeCCtDSVEuTllTRTpJQk0uSVFfTE9BTlNfRk9SX1NBTEUuOTkyLi4uLlVTRC5IAQAAAN62AQADAAAAAAABQdwwonzeCAFB3DCifN4ILENJUS5OWVNFOklCTS5JUV9SRVNUUklDVEVEX0NBU0guOTkyLi4uLlVTRC5IAQAAAN62AQACAAAAAzI2MgEIAAAABQAAAAExAQAAAAoyMDE3MTY0MjQ0AwAAAAMxNjACAAAABDExMDQEAAAAATAHAAAACDMvNy8yMDI2CAAAAAoxMi8zMS8yMDE3CQAAAAEwAUHcMKJ83ggBQdwwonzeCCVDSVEuTllTRTpJQk0uSVFfVE9UQUxf</t>
  </si>
  <si>
    <t>Q0EuOTkxLi4uLlVTRC5IAQAAAN62AQACAAAABTQzODg5AQgAAAAFAAAAATEBAAAACjE5NDcxNzk1ODMDAAAAAzE2MAIAAAAEMTAwOAQAAAABMAcAAAAIMy83LzIwMjYIAAAACjEyLzMxLzIwMTYJAAAAATABQdwwonzeCAFB3DCifN4IH0NJUS5OWVNFOklCTS5JUV9BRC45OTEuLi4uVVNELkgBAAAA3rYBAAIAAAAGLTE5MzAzAQgAAAAFAAAAATEBAAAACjE5NDcxNzk1ODMDAAAAAzE2MAIAAAAEMTA3NQQAAAABMAcAAAAIMy83LzIwMjYIAAAACjEyLzMxLzIwMTYJAAAAATABQdwwonzeCAFB3DCifN4IJkNJUS5OWVNFOklCTS5JUV9MVF9JTlZFU1QuOTkzLi4uLlVTRC5IAQAAAN62AQACAAAAAzIyNgEIAAAABQAAAAExAQAAAAoyMDgxNTA1NDAxAwAAAAMxNjACAAAABDEwNTQEAAAAATAHAAAACDMvNy8yMDI2CAAAAAoxMi8zMS8yMDE4CQAAAAEwAUHcMKJ83ggBQdwwonzeCChDSVEuTllTRTpJQk0uSVFfT1RIRVJfSU5UQU4uOTk0Li4uLlVTRC5IAQAAAN62AQACAAAABTE1MjM1AQgAAAAFAAAAATEBAAAACy0yMTEwNzY5MzU1AwAAAAMxNjACAAAABDEwNDAEAAAAATAHAAAACDMvNy8yMDI2CAAAAAoxMi8zMS8yMDE5CQAAAAEwAUHcMKJ83ggBQdwwonzeCC5DSVEuTllTRTpJQk0uSVFfRklOX0RJVl9BU1NFVFNfTFQuOTk2Li4uLlVTRC5IAQAAAN62AQADAAAAAAABQdwwonzeCAFB3DCifN4ILENJUS5OWVNF</t>
  </si>
  <si>
    <t>OklCTS5JUV9MT0FOU19SRUNFSVZfTFQuOTk3Li4uLlVTRC5IAQAAAN62AQADAAAAAAABQdwwonzeCAFB3DCifN4ILENJUS5OWVNFOklCTS5JUV9ERUZfQ0hBUkdFU19MVC4xMDAwLi4uLlVTRC5IAQAAAN62AQACAAAAAzgyNQEIAAAABQAAAAExAQAAAAstMTkwNDg2MDc0MAMAAAADMTYwAgAAAAQxMDI1BAAAAAEwBwAAAAgzLzcvMjAyNggAAAAKMTIvMzEvMjAyNQkAAAABMAFB3DCifN4IAUHcMKJ83ggkQ0lRLk5ZU0U6SUJNLklRX1NUX0RFQlQuOTkzLi4uLlVTRC5IAQAAAN62AQACAAAABDMxNTYBCAAAAAUAAAABMQEAAAAKMjA4MTUwNTQwMQMAAAADMTYwAgAAAAQxMDQ2BAAAAAEwBwAAAAgzLzcvMjAyNggAAAAKMTIvMzEvMjAxOAkAAAABMAFB3DCifN4IAUHcMKJ83ggwQ0lRLk5ZU0U6SUJNLklRX0NVUlJFTlRfUE9SVF9MRUFTRVMuOTk2Li4uLlVTRC5IAQAAAN62AQACAAAABDEwMTABCAAAAAUAAAABMQEAAAALLTIwMDg2NDcxOTgDAAAAAzE2MAIAAAAEMTA5MAQAAAABMAcAAAAIMy83LzIwMjYIAAAACjEyLzMxLzIwMjEJAAAAATABQdwwonzeCAFB3DCifN4IMUNJUS5OWVNFOklCTS5JUV9GSU5fRElWX0xJQUJfQ1VSUkVOVC45OTkuLi4uVVNELkgBAAAA3rYBAAMAAAAAAAFB3DCifN4IAUHcMKJ83gglQ0lRLk5ZU0U6SUJNLklRX1RPVEFMX0NMLjk5My4uLi5VU0QuSAEAAADetgEAAgAAAAUzODIy</t>
  </si>
  <si>
    <t>NwEIAAAABQAAAAExAQAAAAoyMDgxNTA1NDAxAwAAAAMxNjACAAAABDEwMDkEAAAAATAHAAAACDMvNy8yMDI2CAAAAAoxMi8zMS8yMDE4CQAAAAEwAUHcMKJ83ggBQdwwonzeCC1DSVEuTllTRTpJQk0uSVFfTE9OR19URVJNX0xFQVNFUy45OTUuLi4uVVNELkgBAAAA3rYBAAIAAAAEMjc4MAEIAAAABQAAAAExAQAAAAstMjA1OTA3MzIwMgMAAAADMTYwAgAAAAQxMTgzBAAAAAEwBwAAAAgzLzcvMjAyNggAAAAKMTIvMzEvMjAyMAkAAAABMAFB3DCifN4IAUHcMKJ83ggsQ0lRLk5ZU0U6SUJNLklRX0ZJTl9ESVZfTElBQl9MVC45OTkuLi4uVVNELkgBAAAA3rYBAAMAAAAAAAFB3DCifN4IAUHcMKJ83ggnQ0lRLk5ZU0U6SUJNLklRX1RPVEFMX0xJQUIuOTkyLi4uLlVTRC5IAQAAAN62AQACAAAABjEwNzYzMQEIAAAABQAAAAExAQAAAAoyMDE3MTY0MjQ0AwAAAAMxNjACAAAABDEyNzYEAAAAATAHAAAACDMvNy8yMDI2CAAAAAoxMi8zMS8yMDE3CQAAAAEwAUHcMKJ83ggBQdwwonzeCCxDSVEuTllTRTpJQk0uSVFfUFJFRl9OT05fUkVERUVNLjk5NS4uLi5VU0QuSAEAAADetgEAAwAAAAAAAUHcMKJ83ggBQdwwonzeCCdDSVEuTllTRTpJQk0uSVFfUFJFRl9PVEhFUi45OTguLi4uVVNELkgBAAAA3rYBAAMAAAAAAAFB3DCifN4IAUHcMKJ83gglQ0lRLk5ZU0U6SUJNLklRX1RSRUFTVVJZLjk5NC4uLi5VU0QuSAEA</t>
  </si>
  <si>
    <t>AADetgEAAgAAAActMTY5NDEzAQgAAAAFAAAAATEBAAAACy0yMTEwNzY5MzU1AwAAAAMxNjACAAAABDEyNDgEAAAAATAHAAAACDMvNy8yMDI2CAAAAAoxMi8zMS8yMDE5CQAAAAEwAUHcMKJ83ggBQdwwonzeCDBDSVEuTllTRTpJQk0uSVFfVE9UQUxfQ09NTU9OX0VRVUlUWS45OTguLi4uVVNELkgBAAAA3rYBAAIAAAAFMjI1MzMBCAAAAAUAAAABMQEAAAALLTE5MDQ4NjA3NDQDAAAAAzE2MAIAAAAEMTAwNgQAAAABMAcAAAAIMy83LzIwMjYIAAAACjEyLzMxLzIwMjMJAAAAATABQdwwonzeCAFB3DCifN4ILkNJUS5OWVNFOklCTS5JUV9UT1RBTF9MSUFCX0VRVUlUWS45OTIuLi4uVVNELkgBAAAA3rYBAAIAAAAGMTI1MzU2AQgAAAAFAAAAATEBAAAACjIwMTcxNjQyNDQDAAAAAzE2MAIAAAAEMTAxMwQAAAABMAcAAAAIMy83LzIwMjYIAAAACjEyLzMxLzIwMTcJAAAAATABQdwwonzeCAFB3DCifN4IKkNJUS5OWVNFOklCTS5JUV9SVUFfQUNDVU1fREVQLjk5Ni4uLi5VU0QuSAEAAADetgEAAwAAAAAAAUHcMKJ83ggBQdwwonzeCDVDSVEuTllTRTpJQk0uSVFfUlVBX0NBUElUQUxfTEVBU0VfR1JPU1MuMTAwMC4uLi5VU0QuSAEAAADetgEAAwAAAAAAAUHcMKJ83ggBQdwwonzeCDZDSVEuTllTRTpJQk0uSVFfUlVBX09QRVJBVElOR19MRUFTRV9HUk9TUy45OTUuLi4uVVNELkgBAAAA3rYBAAIAAAAEMzU2NgEI</t>
  </si>
  <si>
    <t>AAAABQAAAAExAQAAAAstMjA1OTA3MzIwMgMAAAADMTYwAgAAAAU0ODM3NwQAAAABMAcAAAAIMy83LzIwMjYIAAAACjEyLzMxLzIwMjAJAAAAATABQdwwonzeCAFB3DCifN4INUNJUS5OWVNFOklCTS5JUV9SVUFfT1BFUkFUSU5HX0xFQVNFX05FVC4yMDAwLi4uLlVTRC5IAQAAAN62AQADAAAAAAABQdwwonzeCAFB3DCifN4IMkNJUS5OWVNFOklCTS5JUV9OUFBFX0VYQ0xfT1BFUl9MRUFTRVMuOTk0Li4uLlVTRC5IAQAAAN62AQACAAAABTEwMDEwAQgAAAAFAAAAATEBAAAACy0yMTEwNzY5MzU1AwAAAAMxNjACAAAABTQ4OTc2BAAAAAEwBwAAAAgzLzcvMjAyNggAAAAKMTIvMzEvMjAxOQkAAAABMAFB3DCifN4IAUHcMKJ83gg2Q0lRLk5ZU0U6SUJNLklRX0ZJTkFOQ0VfTEVBU0VTX0xPTkdfVEVSTS4yMDAwLi4uLlVTRC5IAQAAAN62AQACAAAAAzg3NAEIAAAABQAAAAExAQAAAAstMTkwNDg2MDY1NwMAAAADMTYwAgAAAAU0ODk5MQQAAAABMAcAAAAIMy83LzIwMjYIAAAACjEyLzMxLzIwMjUJAAAAATABQdwwonzeCAFB3DCifN4IPkNJUS5OWVNFOklCTS5JUV9MVF9QT1JUSU9OX09QRVJfTEVBU0VfTElBQklMSVRJRVMuOTk1Li4uLlVTRC5IAQAAAN62AQACAAAABDI3MjABCAAAAAUAAAABMQEAAAALLTIwNTkwNzMyMDIDAAAAAzE2MAIAAAAFNDgzODMEAAAAATAHAAAACDMvNy8yMDI2CAAAAAoxMi8zMS8y</t>
  </si>
  <si>
    <t>MDIwCQAAAAEwAUHcMKJ83ggBQdwwonzeCDhDSVEuTllTRTpJQk0uSVFfVE9UQUxfREVCVF9FWENMX09QRVJfTEVBU0VTLjk5Ny4uLi5VU0QuSAEAAADetgEAAgAAAAU1MDk0OQEIAAAABQAAAAExAQAAAAstMTk1ODI4MTA5NgMAAAADMTYwAgAAAAU0ODk4MgQAAAABMAcAAAAIMy83LzIwMjYIAAAACjEyLzMxLzIwMjIJAAAAATABQdwwonzeCAFB3DCifN4IJkNJUS5OWVNFOklCTS5JUV9UQlZfU0hBUkUuOTkxLi4uLlVTRC5IAQAAAN62AQACAAAACi0yMy45MzY3NTgBCAAAAAUAAAABMQEAAAAKMTk0NzE3OTU4MwMAAAADMTYwAgAAAAQ0MTU2BAAAAAEwBwAAAAgzLzcvMjAyNggAAAAKMTIvMzEvMjAxNgkAAAABMAFB3DCifN4IAUHcMKJ83gggQ0lRLk5ZU0U6SUJNLklRX1RCVi45OTYuLi4uVVNELkgBAAAA3rYBAAIAAAAGLTQ5MjUzAQgAAAAFAAAAATEBAAAACy0yMDA4NjQ3MTk4AwAAAAMxNjACAAAABDEzMTAEAAAAATAHAAAACDMvNy8yMDI2CAAAAAoxMi8zMS8yMDIxCQAAAAEwAUHcMKJ83ggBQdwwonzeCCdDSVEuTllTRTpJQk0uSVFfVE9UQUxfREVCVC45OTEuLi4uVVNELkgBAAAA3rYBAAIAAAAFNDIxNzYBCAAAAAUAAAABMQEAAAAKMTk0NzE3OTU4MwMAAAADMTYwAgAAAAQ0MTczBAAAAAEwBwAAAAgzLzcvMjAyNggAAAAKMTIvMzEvMjAxNgkAAAABMAFB3DCifN4IAUHcMKJ83ggzQ0lRLk5ZU0U6</t>
  </si>
  <si>
    <t>SUJNLklRX1RPVEFMX0RFQlRfTk9OX0NVUlJFTlQuOTk3Li4uLlVTRC5IAQAAAN62AQACAAAABTQ4Mzc5AQgAAAAFAAAAATEBAAAACy0xOTU4MjgxMDk2AwAAAAMxNjACAAAABTI1MjI0BAAAAAEwBwAAAAgzLzcvMjAyNggAAAAKMTIvMzEvMjAyMgkAAAABMAFB3DCifN4IAUHcMKJ83ggmQ0lRLk5ZU0U6SUJNLklRX1RPVEFMX0NBUC45OTIuLi4uVVNELkgBAAAA3rYBAAIAAAAFNjQ1ODMBCAAAAAUAAAABMQEAAAAKMjAxNzE2NDI0NAMAAAADMTYwAgAAAAQ0MTc1BAAAAAEwBwAAAAgzLzcvMjAyNggAAAAKMTIvMzEvMjAxNwkAAAABMAFB3DCifN4IAUHcMKJ83ggsQ0lRLk5ZU0U6SUJNLklRX05FVF9XT1JLSU5HX0NBUC45OTkuLi4uVVNELkgBAAAA3rYBAAIAAAAFLTczOTQBCAAAAAUAAAABMQEAAAALLTE5MDQ4NjA3NDMDAAAAAzE2MAIAAAAEMTMxMQQAAAABMAcAAAAIMy83LzIwMjYIAAAACjEyLzMxLzIwMjQJAAAAATABQdwwonzeCAFB3DCifN4IKENJUS5OWVNFOklCTS5JUV9BUl9VTkJJTExFRC45OTQuLi4uVVNELkgBAAAA3rYBAAIAAAAEMTU2MwEIAAAABQAAAAExAQAAAAstMjExMDc2OTM1NQMAAAADMTYwAgAAAAU0NTQyMAQAAAABMAcAAAAIMy83LzIwMjYIAAAACjEyLzMxLzIwMTkJAAAAATABQdwwonzeCAFB3DCifN4IJENJUS5OWVNFOklCTS5JUV9SQVdfSU5WLjk5My4uLi5VU0QuSAEAAADe</t>
  </si>
  <si>
    <t>tgEAAwAAAAAAAUHcMKJ83ggBQdwwonzeCCZDSVEuTllTRTpJQk0uSVFfT1RIRVJfSU5WLjk5Mi4uLi5VU0QuSAEAAADetgEAAwAAAAAAAUHcMKJ83ggBQdwwonzeCCZDSVEuTllTRTpJQk0uSVFfTUFDSElORVJZLjk5MS4uLi5VU0QuSAEAAADetgEAAgAAAAUxNTk5NQEIAAAABQAAAAExAQAAAAoxOTQ3MTc5NTgzAwAAAAMxNjACAAAABDMxMTQEAAAAATAHAAAACDMvNy8yMDI2CAAAAAoxMi8zMS8yMDE2CQAAAAEwAUHcMKJ83ggBQdwwonzeCCBDSVEuTllTRTpJQk0uSVFfQ0lQLjk5Mi4uLi5VU0QuSAEAAADetgEAAwAAAAAAAUHcMKJ83ggBQdwwonzeCDhDSVEuTllTRTpJQk0uSVFfRklOX0RJVl9NSU5PUklUWV9JTlRfUkVERUVNLjk5MS4uLi5VU0QuSAEAAADetgEAAwAAAAAAAUHcMKJ83ggBQdwwonzeCDhDSVEuTllTRTpJQk0uSVFfREVGX1RBWF9WQUxVQVRJT05fQUxMT1dBTkNFLjk5Mi4uLi5VU0QuSAEAAADetgEAAgAAAAQxMDA0AQgAAAAFAAAAATEBAAAACjIwMTcxNjQyNDQDAAAAAzE2MAIAAAAFNDYwNDUEAAAAATAHAAAACDMvNy8yMDI2CAAAAAoxMi8zMS8yMDE3CQAAAAEwAUHcMKJ83ggBQdwwonzeCD5DSVEuTllTRTpJQk0uSVFfR0VORVJBTF9QQVJUTkVSX01JTk9SSVRZX0lOVEVSRVNULjk5NS4uLi5VU0QuSAEAAADetgEAAwAAAAAAAUHcMKJ83ggBQdwwonzeCENDSVEuTllTRTpJQk0u</t>
  </si>
  <si>
    <t>SVFfTElRVUlEQVRJT05fVkFMVUVfUFJFRkVSUkVEX05PTl9SRURFRU0uOTk1Li4uLlVTRC5IAQAAAN62AQADAAAAAAABQdwwonzeCAFB3DCifN4ILENJUS5OWVNFOklCTS5JUV9BU1NFVFNfTEVWRUxfMi4xMDAwLi4uLlVTRC5IAQAAAN62AQACAAAABDg0OTUAAUHcMKJ83ggBQdwwonzeCEJDSVEuTllTRTpJQk0uSVFfTElBQklMSVRJRVNfTkVUVElOR19PVEhFUl9BREpVU1RNRU5UUy45OTEuLi4uVVNELkgBAAAA3rYBAAMAAAAAAAFB3DCifN4IAUHcMKJ83ggyQ0lRLk5ZU0U6SUJNLklRX0ZJTl9ESVZfTFRfREVCVF9UT1RBTC45OTUuLi4uVVNELkgBAAAA3rYBAAIAAAAFMjEwOTgBCAAAAAUAAAABMQEAAAALLTIwNTkwNzMyMDIDAAAAAzE2MAIAAAAFMjQ1MTUEAAAAATAHAAAACDMvNy8yMDI2CAAAAAoxMi8zMS8yMDIwCQAAAAEwAUHcMKJ83ggBQdwwonzeCC5DSVEuTllTRTpJQk0uSVFfRklOX0RJVl9TVF9JTlZFU1QuOTkyLi4uLlVTRC5IAQAAAN62AQADAAAAAAABQdwwonzeCAFB3DCifN4IOENJUS5OWVNFOklCTS5JUV9SRVNUUklDVEVEX0NBU0hfTk9OX0NVUlJFTlQuOTkzLi4uLlVTRC5IAQAAAN62AQADAAAAAAABQdwwonzeCAFB3DCifN4IOkNJUS5OWVNFOklCTS5JUV9DVVJSRU5UX1BPUlRfREVCVF9ERVJJVkFUSVZFUy45OTkuLi4uVVNELkgBAAAA3rYBAAMAAAAAAAFB3DCifN4IAUHcMKJ8</t>
  </si>
  <si>
    <t>3gg2Q0lRLk5ZU0U6SUJNLklRX0RFUklWQVRJVkVfVFJBRElOR19BU1NFVFMuOTk4Li4uLlVTRC5IAQAAAN62AQADAAAAAAABQdwwonzeCAFB3DCifN4INkNJUS5OWVNFOklCTS5JUV9BQ0NVTV9BTU9SVF9JTlRBTl9BU1NFVFMuMTAwMC4uLi5VU0QuSAEAAADetgEAAgAAAAYtMTA0MDMBCAAAAAUAAAABMQEAAAALLTE5MDQ4NjA3NDADAAAAAzE2MAIAAAAFMjQzMzEEAAAAATAHAAAACDMvNy8yMDI2CAAAAAoxMi8zMS8yMDI1CQAAAAEwAUHcMKJ83ggBQdwwonzeCClDSVEuTllTRTpJQk0uSVFfR1dfSU5UQU5fTkVULjk5My4uLi5VU0QuSAEAAADetgEAAwAAAAAAAUHcMKJ83ggBQdwwonzeCDFDSVEuTllTRTpJQk0uSVFfSU5URVJDT01QQU5ZX05PTl9DQS4xMDAwLi4uLlVTRC5IAQAAAN62AQADAAAAAAABQdwwonzeCAFB3DCifN4IMUNJUS5OWVNFOklCTS5JUV9ERUZfVEFYX0xJQUJfQ1VSUkVOVC45OTEuLi4uVVNELkgBAAAA3rYBAAMAAAAAAAFB3DCifN4IAUHcMKJ83gglQ0lRLk5ZU0U6SUJNLklRX1RPVEFMX0NMLjk5NC4uLi5VU0QuSAEAAADetgEAAgAAAAUzNzcwMQEIAAAABQAAAAExAQAAAAstMjExMDc2OTM1NQMAAAADMTYwAgAAAAQxMDA5BAAAAAEwBwAAAAgzLzcvMjAyNggAAAAKMTIvMzEvMjAxOQkAAAABMAFB3DCifN4IAUHcMKJ83ggtQ0lRLk5ZU0U6SUJNLklRX0xPTkdfVEVSTV9MRUFT</t>
  </si>
  <si>
    <t>RVMuOTk3Li4uLlVTRC5IAQAAAN62AQACAAAABDIzNTQBCAAAAAUAAAABMQEAAAALLTE5NTgyODEwOTYDAAAAAzE2MAIAAAAEMTE4MwQAAAABMAcAAAAIMy83LzIwMjYIAAAACjEyLzMxLzIwMjIJAAAAATABQdwwonzeCAFB3DCifN4ILUNJUS5OWVNFOklCTS5JUV9GSU5fRElWX0xJQUJfTFQuMTAwMC4uLi5VU0QuSAEAAADetgEAAwAAAAAAAUHcMKJ83ggBQdwwonzeCCxDSVEuTllTRTpJQk0uSVFfREVGX1RBWF9MSUFCX0xULjk5MS4uLi5VU0QuSAEAAADetgEAAgAAAAM0MjQBCAAAAAUAAAABMQEAAAAKMTk0NzE3OTU4MwMAAAADMTYwAgAAAAQxMDI3BAAAAAEwBwAAAAgzLzcvMjAyNggAAAAKMTIvMzEvMjAxNgkAAAABMAFB3DCifN4IAUHcMKJ83ggnQ0lRLk5ZU0U6SUJNLklRX1RPVEFMX0xJQUIuOTkzLi4uLlVTRC5IAQAAAN62AQACAAAABjEwNjQ1MgEIAAAABQAAAAExAQAAAAoyMDgxNTA1NDAxAwAAAAMxNjACAAAABDEyNzYEAAAAATAHAAAACDMvNy8yMDI2CAAAAAoxMi8zMS8yMDE4CQAAAAEwAUHcMKJ83ggBQdwwonzeCCxDSVEuTllTRTpJQk0uSVFfUFJFRl9OT05fUkVERUVNLjk5Ni4uLi5VU0QuSAEAAADetgEAAwAAAAAAAUHcMKJ83ggBQdwwonzeCChDSVEuTllTRTpJQk0uSVFfUFJFRl9PVEhFUi4xMDAwLi4uLlVTRC5IAQAAAN62AQADAAAAAAABQdwwonzeCAFB3DCifN4IIUNJUS5OWVNF</t>
  </si>
  <si>
    <t>OklCTS5JUV9BUElDLjk5Mi4uLi5VU0QuSAEAAADetgEAAwAAAAAAAUHcMKJ83ggBQdwwonzeCCVDSVEuTllTRTpJQk0uSVFfVFJFQVNVUlkuOTk1Li4uLlVTRC5IAQAAAN62AQACAAAABy0xNjkzMzkBCAAAAAUAAAABMQEAAAALLTIwNTkwNzMyMDIDAAAAAzE2MAIAAAAEMTI0OAQAAAABMAcAAAAIMy83LzIwMjYIAAAACjEyLzMxLzIwMjAJAAAAATABQdwwonzeCAFB3DCifN4IMENJUS5OWVNFOklCTS5JUV9UT1RBTF9DT01NT05fRVFVSVRZLjk5OS4uLi5VU0QuSAEAAADetgEAAgAAAAUyNzMwNwEIAAAABQAAAAExAQAAAAstMTkwNDg2MDc0MwMAAAADMTYwAgAAAAQxMDA2BAAAAAEwBwAAAAgzLzcvMjAyNggAAAAKMTIvMzEvMjAyNAkAAAABMAFB3DCifN4IAUHcMKJ83gguQ0lRLk5ZU0U6SUJNLklRX1RPVEFMX0xJQUJfRVFVSVRZLjk5My4uLi5VU0QuSAEAAADetgEAAgAAAAYxMjMzODIBCAAAAAUAAAABMQEAAAAKMjA4MTUwNTQwMQMAAAADMTYwAgAAAAQxMDEzBAAAAAEwBwAAAAgzLzcvMjAyNggAAAAKMTIvMzEvMjAxOAkAAAABMAFB3DCifN4IAUHcMKJ83ggqQ0lRLk5ZU0U6SUJNLklRX1JVQV9BQ0NVTV9ERVAuOTk3Li4uLlVTRC5IAQAAAN62AQADAAAAAAABQdwwonzeCAFB3DCifN4INUNJUS5OWVNFOklCTS5JUV9SVUFfQ0FQSVRBTF9MRUFTRV9HUk9TUy4yMDAwLi4uLlVTRC5IAQAAAN62AQAD</t>
  </si>
  <si>
    <t>AAAAAAABQdwwonzeCAFB3DCifN4INkNJUS5OWVNFOklCTS5JUV9SVUFfT1BFUkFUSU5HX0xFQVNFX0dST1NTLjk5Ni4uLi5VU0QuSAEAAADetgEAAgAAAAQzMjIyAQgAAAAFAAAAATEBAAAACy0yMDA4NjQ3MTk4AwAAAAMxNjACAAAABTQ4Mzc3BAAAAAEwBwAAAAgzLzcvMjAyNggAAAAKMTIvMzEvMjAyMQkAAAABMAFB3DCifN4IAUHcMKJ83ggyQ0lRLk5ZU0U6SUJNLklRX05QUEVfRVhDTF9PUEVSX0xFQVNFUy45OTUuLi4uVVNELkgBAAAA3rYBAAIAAAAENjIwNQEIAAAABQAAAAExAQAAAAstMjA1OTA3MzIwMgMAAAADMTYwAgAAAAU0ODk3NgQAAAABMAcAAAAIMy83LzIwMjYIAAAACjEyLzMxLzIwMjAJAAAAATABQdwwonzeCAFB3DCifN4IPkNJUS5OWVNFOklCTS5JUV9MVF9QT1JUSU9OX09QRVJfTEVBU0VfTElBQklMSVRJRVMuOTk3Li4uLlVTRC5IAQAAAN62AQACAAAABDIxOTABCAAAAAUAAAABMQEAAAALLTE5NTgyODEwOTYDAAAAAzE2MAIAAAAFNDgzODMEAAAAATAHAAAACDMvNy8yMDI2CAAAAAoxMi8zMS8yMDIyCQAAAAEwAUHcMKJ83ggBQdwwonzeCEVDSVEuTllTRTpJQk0uSVFfRklOQU5DSU5HX09CTElHX0NVUlJFTlRfRVhDTF9PUEVSX0xFQVNFUy45OTIuLi4uVVNELkgBAAAA3rYBAAIAAAAENjk4NwEIAAAABQAAAAExAQAAAAoyMDE3MTY0MjQ0AwAAAAMxNjACAAAABTQ4OTgwBAAAAAEw</t>
  </si>
  <si>
    <t>BwAAAAgzLzcvMjAyNggAAAAKMTIvMzEvMjAxNwkAAAABMAFB3DCifN4IAUHcMKJ83gg4Q0lRLk5ZU0U6SUJNLklRX1RPVEFMX0RFQlRfRVhDTF9PUEVSX0xFQVNFUy45OTguLi4uVVNELkgBAAAA3rYBAAIAAAAFNTY1NDcBCAAAAAUAAAABMQEAAAALLTE5MDQ4NjA3NDQDAAAAAzE2MAIAAAAFNDg5ODIEAAAAATAHAAAACDMvNy8yMDI2CAAAAAoxMi8zMS8yMDIzCQAAAAEwAUHcMKJ83ggBQdwwonzeCCZDSVEuTllTRTpJQk0uSVFfVEJWX1NIQVJFLjk5Mi4uLi5VU0QuSAEAAADetgEAAgAAAAotMjQuODcxNTIxAQgAAAAFAAAAATEBAAAACjIwMTcxNjQyNDQDAAAAAzE2MAIAAAAENDE1NgQAAAABMAcAAAAIMy83LzIwMjYIAAAACjEyLzMxLzIwMTcJAAAAATABQdwwonzeCAFB3DCifN4IIENJUS5OWVNFOklCTS5JUV9UQlYuOTk3Li4uLlVTRC5IAQAAAN62AQACAAAABi00NTE4OQEIAAAABQAAAAExAQAAAAstMTk1ODI4MTA5NgMAAAADMTYwAgAAAAQxMzEwBAAAAAEwBwAAAAgzLzcvMjAyNggAAAAKMTIvMzEvMjAyMgkAAAABMAFB3DCifN4IAUHcMKJ83ggnQ0lRLk5ZU0U6SUJNLklRX1RPVEFMX0RFQlQuOTkyLi4uLlVTRC5IAQAAAN62AQACAAAABTQ2ODU4AQgAAAAFAAAAATEBAAAACjIwMTcxNjQyNDQDAAAAAzE2MAIAAAAENDE3MwQAAAABMAcAAAAIMy83LzIwMjYIAAAACjEyLzMxLzIwMTcJAAAAATAB</t>
  </si>
  <si>
    <t>QdwwonzeCAFB3DCifN4IM0NJUS5OWVNFOklCTS5JUV9UT1RBTF9ERUJUX05PTl9DVVJSRU5ULjk5OS4uLi5VU0QuSAEAAADetgEAAgAAAAU1MjUzOQEIAAAABQAAAAExAQAAAAstMTkwNDg2MDc0MwMAAAADMTYwAgAAAAUyNTIyNAQAAAABMAcAAAAIMy83LzIwMjYIAAAACjEyLzMxLzIwMjQJAAAAATABQdwwonzeCAFB3DCifN4IJkNJUS5OWVNFOklCTS5JUV9UT1RBTF9DQVAuOTk0Li4uLlVTRC5IAQAAAN62AQACAAAABTg5MTQzAQgAAAAFAAAAATEBAAAACy0yMTEwNzY5MzU1AwAAAAMxNjACAAAABDQxNzUEAAAAATAHAAAACDMvNy8yMDI2CAAAAAoxMi8zMS8yMDE5CQAAAAEwAUHcMKJ83ggBQdwwonzeCC1DSVEuTllTRTpJQk0uSVFfTkVUX1dPUktJTkdfQ0FQLjEwMDAuLi4uVVNELkgBAAAA3rYBAAIAAAAFLTg5MDcBCAAAAAUAAAABMQEAAAALLTE5MDQ4NjA3NDADAAAAAzE2MAIAAAAEMTMxMQQAAAABMAcAAAAIMy83LzIwMjYIAAAACjEyLzMxLzIwMjUJAAAAATABQdwwonzeCAFB3DCifN4IKENJUS5OWVNFOklCTS5JUV9BUl9VTkJJTExFRC45OTUuLi4uVVNELkgBAAAA3rYBAAIAAAAEMTA3NQEIAAAABQAAAAExAQAAAAstMjA1OTA3MzIwMgMAAAADMTYwAgAAAAU0NTQyMAQAAAABMAcAAAAIMy83LzIwMjYIAAAACjEyLzMxLzIwMjAJAAAAATABQdwwonzeCAFB3DCifN4IJENJUS5OWVNFOklCTS5J</t>
  </si>
  <si>
    <t>UV9SQVdfSU5WLjk5Ni4uLi5VU0QuSAEAAADetgEAAwAAAAAAAUHcMKJ83ggBQdwwonzeCCZDSVEuTllTRTpJQk0uSVFfT1RIRVJfSU5WLjk5My4uLi5VU0QuSAEAAADetgEAAwAAAAAAAUHcMKJ83ggBQdwwonzeCCZDSVEuTllTRTpJQk0uSVFfTUFDSElORVJZLjk5My4uLi5VU0QuSAEAAADetgEAAgAAAAUxODI5MgEIAAAABQAAAAExAQAAAAoyMDgxNTA1NDAxAwAAAAMxNjACAAAABDMxMTQEAAAAATAHAAAACDMvNy8yMDI2CAAAAAoxMi8zMS8yMDE4CQAAAAEwAUHcMKJ83ggBQdwwonzeCCBDSVEuTllTRTpJQk0uSVFfQ0lQLjk5My4uLi5VU0QuSAEAAADetgEAAwAAAAAAAUHcMKJ83ggBQdwwonzeCDhDSVEuTllTRTpJQk0uSVFfRklOX0RJVl9NSU5PUklUWV9JTlRfUkVERUVNLjk5Mi4uLi5VU0QuSAEAAADetgEAAwAAAAAAAUHcMKJ83ggBQdwwonzeCDhDSVEuTllTRTpJQk0uSVFfREVGX1RBWF9WQUxVQVRJT05fQUxMT1dBTkNFLjk5My4uLi5VU0QuSAEAAADetgEAAgAAAAM5MTUBCAAAAAUAAAABMQEAAAAKMjA4MTUwNTQwMQMAAAADMTYwAgAAAAU0NjA0NQQAAAABMAcAAAAIMy83LzIwMjYIAAAACjEyLzMxLzIwMTgJAAAAATABQdwwonzeCAFB3DCifN4IPkNJUS5OWVNFOklCTS5JUV9HRU5FUkFMX1BBUlRORVJfTUlOT1JJVFlfSU5URVJFU1QuOTk4Li4uLlVTRC5IAQAAAN62AQADAAAAAAABQdww</t>
  </si>
  <si>
    <t>onzeCAFB3DCifN4IQ0NJUS5OWVNFOklCTS5JUV9MSVFVSURBVElPTl9WQUxVRV9QUkVGRVJSRURfTk9OX1JFREVFTS45OTYuLi4uVVNELkgBAAAA3rYBAAMAAAAAAAFB3DCifN4IAUHcMKJ83ggsQ0lRLk5ZU0U6SUJNLklRX0FTU0VUU19MRVZFTF8yLjIwMDAuLi4uVVNELkgBAAAA3rYBAAIAAAAEODQ5NQABQdwwonzeCAFB3DCifN4IMENJUS5OWVNFOklCTS5JUV9MSUFCSUxJVElFU19MRVZFTF8xLjk5MS4uLi5VU0QuSAEAAADetgEAAwAAAAAAAUHcMKJ83ggBQdwwonzeCEJDSVEuTllTRTpJQk0uSVFfTElBQklMSVRJRVNfTkVUVElOR19PVEhFUl9BREpVU1RNRU5UUy45OTIuLi4uVVNELkgBAAAA3rYBAAMAAAAAAAFB3DCifN4IAUHcMKJ83ggyQ0lRLk5ZU0U6SUJNLklRX0ZJTl9ESVZfTFRfREVCVF9UT1RBTC45OTYuLi4uVVNELkgBAAAA3rYBAAIAAAAFMTM5MjkBCAAAAAUAAAABMQEAAAALLTIwMDg2NDcxOTgDAAAAAzE2MAIAAAAFMjQ1MTUEAAAAATAHAAAACDMvNy8yMDI2CAAAAAoxMi8zMS8yMDIxCQAAAAEwAUHcMKJ83ggBQdwwonzeCC5DSVEuTllTRTpJQk0uSVFfRklOX0RJVl9TVF9JTlZFU1QuOTkzLi4uLlVTRC5IAQAAAN62AQADAAAAAAABQdwwonzeCAFB3DCifN4IOENJUS5OWVNFOklCTS5JUV9SRVNUUklDVEVEX0NBU0hfTk9OX0NVUlJFTlQuOTk0Li4uLlVTRC5IAQAAAN62AQADAAAA</t>
  </si>
  <si>
    <t>AAABQdwwonzeCAFB3DCifN4IM0NJUS5OWVNFOklCTS5JUV9DT05USU5HRU5UX0xJQUJJTElUSUVTLjk5NC4uLi5VU0QuSAEAAADetgEAAwAAAAAAAUHcMKJ83ggBQdwwonzeCDZDSVEuTllTRTpJQk0uSVFfREVSSVZBVElWRV9UUkFESU5HX0FTU0VUUy45OTkuLi4uVVNELkgBAAAA3rYBAAMAAAAAAAFB3DCifN4IAUHcMKJ83gg2Q0lRLk5ZU0U6SUJNLklRX0FDQ1VNX0FNT1JUX0lOVEFOX0FTU0VUUy4yMDAwLi4uLlVTRC5IAQAAAN62AQACAAAABi0xMDQwMwEIAAAABQAAAAExAQAAAAstMTkwNDg2MDY1NwMAAAADMTYwAgAAAAUyNDMzMQQAAAABMAcAAAAIMy83LzIwMjYIAAAACjEyLzMxLzIwMjUJAAAAATABQdwwonzeCAFB3DCifN4IKUNJUS5OWVNFOklCTS5JUV9HV19JTlRBTl9ORVQuOTk1Li4uLlVTRC5IAQAAAN62AQADAAAAAAABQdwwonzeCAFB3DCifN4IMUNJUS5OWVNFOklCTS5JUV9JTlRFUkNPTVBBTllfTk9OX0NBLjIwMDAuLi4uVVNELkgBAAAA3rYBAAMAAAAAAAFB3DCifN4IAUHcMKJ83gg0Q0lRLk5ZU0U6SUJNLklRX01JTk9SSVRZX0lOVF9SRURFRU1fVE9ULjk5Ni4uLi5VU0QuSAEAAADetgEAAwAAAAAAAUHcMKJ83ggBQdwwonzeCDhDSVEuTllTRTpJQk0uSVFfREVGX1RBWF9WQUxVQVRJT05fQUxMT1dBTkNFLjk5Ni4uLi5VU0QuSAEAAADetgEAAgAAAAM4ODMBCAAAAAUAAAABMQEA</t>
  </si>
  <si>
    <t>AAALLTIwMDg2NDcxOTgDAAAAAzE2MAIAAAAFNDYwNDUEAAAAATAHAAAACDMvNy8yMDI2CAAAAAoxMi8zMS8yMDIxCQAAAAEwAUHcMKJ83ggBQdwwonzeCDhDSVEuTllTRTpJQk0uSVFfR0VORVJBTF9QQVJUTkVSX1BSRUZfRVFVSVRZLjk5Ny4uLi5VU0QuSAEAAADetgEAAwAAAAAAAUHcMKJ83ggBQdwwonzeCDtDSVEuTllTRTpJQk0uSVFfVE9UQUxfR0VORVJBTF9QQVJUTkVSX0lOVEVSRVNULjk5Ny4uLi5VU0QuSAEAAADetgEAAwAAAAAAAUHcMKJ83ggBQdwwonzeCENDSVEuTllTRTpJQk0uSVFfTElRVUlEQVRJT05fVkFMVUVfUFJFRkVSUkVEX05PTl9SRURFRU0uOTk3Li4uLlVTRC5IAQAAAN62AQADAAAAAAABQdwwonzeCAFB3DCifN4IK0NJUS5OWVNFOklCTS5JUV9BU1NFVFNfTEVWRUxfMS45OTguLi4uVVNELkgBAAAA3rYBAAIAAAADNTE5AAFB3DCifN4IAUHcMKJ83ggrQ0lRLk5ZU0U6SUJNLklRX0FTU0VUU19MRVZFTF8zLjk5OC4uLi5VU0QuSAEAAADetgEAAwAAAAAAAUHcMKJ83ggBQdwwonzeCC5DSVEuTllTRTpJQk0uSVFfQVNTRVRTX0ZBSVJfVkFMVUUuOTk4Li4uLlVTRC5IAQAAAN62AQACAAAABDg0MzkAAUHcMKJ83ggBQdwwonzeCDBDSVEuTllTRTpJQk0uSVFfTElBQklMSVRJRVNfTEVWRUxfMi45OTguLi4uVVNELkgBAAAA3rYBAAIAAAAFNDg4NzcAAUHcMKJ83ggBQdwwonzeCEJD</t>
  </si>
  <si>
    <t>SVEuTllTRTpJQk0uSVFfTElBQklMSVRJRVNfTkVUVElOR19PVEhFUl9BREpVU1RNRU5UUy45OTguLi4uVVNELkgBAAAA3rYBAAMAAAAAAAFB3DCifN4IAUHcMKJ83gg8Q0lRLk5ZU0U6SUJNLklRX0ZBSVJfVkFMVUVfQ0hBTkdFX0lOQ0xfRUFSTklOR1MuOTk4Li4uLlVTRC5IAQAAAN62AQADAAAAAAABQdwwonzeCAFB3DCifN4IMkNJUS5OWVNFOklCTS5JUV9GSU5fRElWX0xUX0RFQlRfVE9UQUwuOTk5Li4uLlVTRC5IAQAAAN62AQACAAAABTEyMTE2AQgAAAAFAAAAATEBAAAACy0xOTA0ODYwNzQzAwAAAAMxNjACAAAABTI0NTE1BAAAAAEwBwAAAAgzLzcvMjAyNggAAAAKMTIvMzEvMjAyNAkAAAABMAFB3DCifN4IAUHcMKJ83ggwQ0lRLk5ZU0U6SUJNLklRX0ZJTl9ESVZfREVCVF9UT1RBTC4xMDAwLi4uLlVTRC5IAQAAAN62AQACAAAABTE1MDkzAQgAAAAFAAAAATEBAAAACy0xOTA0ODYwNzQwAwAAAAMxNjACAAAABTI0NTE2BAAAAAEwBwAAAAgzLzcvMjAyNggAAAAKMTIvMzEvMjAyNQkAAAABMAFB3DCifN4IAUHcMKJ83ggvQ0lRLk5ZU0U6SUJNLklRX0ZJTl9ESVZfU1RfSU5WRVNULjEwMDAuLi4uVVNELkgBAAAA3rYBAAMAAAAAAAFB3DCifN4IAUHcMKJ83ggqQ0lRLk5ZU0U6SUJNLklRX09SREVSX0JBQ0tMT0cuOTkxLi4uLlVTRC5IAQAAAN62AQADAAAAAAABQdwwonzeCAFB3DCifN4IMUNJUS5O</t>
  </si>
  <si>
    <t>WVNFOklCTS5JUV9XQVJSQU5UWV9MSUFCSUxJVElFUy45OTQuLi4uVVNELkgBAAAA3rYBAAMAAAAAAAFB3DCifN4IAUHcMKJ83gg6Q0lRLk5ZU0U6SUJNLklRX0NVUlJFTlRfUE9SVF9ERUJUX0RFUklWQVRJVkVTLjk5NS4uLi5VU0QuSAEAAADetgEAAwAAAAAAAUHcMKJ83ggBQdwwonzeCDRDSVEuTllTRTpJQk0uSVFfREVSSVZBVElWRV9MSUFCX0NVUlJFTlQuOTk4Li4uLlVTRC5IAQAAAN62AQACAAAAAzI5NAEIAAAABQAAAAExAQAAAAstMTkwNDg2MDc0NAMAAAADMTYwAgAAAAU0MDQxNwQAAAABMAcAAAAIMy83LzIwMjYIAAAACjEyLzMxLzIwMjMJAAAAATABQdwwonzeCAFB3DCifN4IN0NJUS5OWVNFOklCTS5JUV9ERVJJVkFUSVZFX1RSQURJTkdfQVNTRVRTLjEwMDAuLi4uVVNELkgBAAAA3rYBAAMAAAAAAAFB3DCifN4IAUHcMKJ83gglQ0lRLk5ZU0U6SUJNLklRX0dST1NTX0dXLjk5NC4uLi5VU0QuSAEAAADetgEAAwAAAAAAAUHcMKJ83ggBQdwwonzeCC9DSVEuTllTRTpJQk0uSVFfTFRfTUFSS19TRUNVUklUSUVTLjk5OS4uLi5VU0QuSAEAAADetgEAAwAAAAAAAUHcMKJ83ggBQdwwonzeCCNDSVEuTllTRTpJQk0uSVFfR1dfTkVULjk5MS4uLi5VU0QuSAEAAADetgEAAwAAAAAAAUHcMKJ83ggBQdwwonzeCCxDSVEuTllTRTpJQk0uSVFfSU5URVJDT01QQU5ZX0NBLjk5NC4uLi5VU0QuSAEAAADe</t>
  </si>
  <si>
    <t>tgEAAwAAAAAAAUHcMKJ83ggBQdwwonzeCCxDSVEuTllTRTpJQk0uSVFfSU5URVJDT01QQU5ZX0NMLjk5OS4uLi5VU0QuSAEAAADetgEAAwAAAAAAAUHcMKJ83ggBQdwwonzeCCBDSVEuTllTRTpJQk0uSVFfQUQuMTAwMC4uLi5VU0QuSAEAAADetgEAAgAAAAYtMTE5NzUBCAAAAAUAAAABMQEAAAALLTE5MDQ4NjA3NDADAAAAAzE2MAIAAAAEMTA3NQQAAAABMAcAAAAIMy83LzIwMjYIAAAACjEyLzMxLzIwMjUJAAAAATABQdwwonzeCAFB3DCifN4IJkNJUS5OWVNFOklCTS5JUV9MVF9JTlZFU1QuOTk4Li4uLlVTRC5IAQAAAN62AQACAAAABDE1ODkBCAAAAAUAAAABMQEAAAALLTE5MDQ4NjA3NDQDAAAAAzE2MAIAAAAEMTA1NAQAAAABMAcAAAAIMy83LzIwMjYIAAAACjEyLzMxLzIwMjMJAAAAATABQdwwonzeCAFB3DCifN4IKENJUS5OWVNFOklCTS5JUV9PVEhFUl9JTlRBTi45OTYuLi4uVVNELkgBAAAA3rYBAAIAAAAFMTI1MTEBCAAAAAUAAAABMQEAAAALLTIwMDg2NDcxOTgDAAAAAzE2MAIAAAAEMTA0MAQAAAABMAcAAAAIMy83LzIwMjYIAAAACjEyLzMxLzIwMjEJAAAAATABQdwwonzeCAFB3DCifN4ILkNJUS5OWVNFOklCTS5JUV9GSU5fRElWX0FTU0VUU19MVC45OTQuLi4uVVNELkgBAAAA3rYBAAMAAAAAAAFB3DCifN4IAUHcMKJ83ggsQ0lRLk5ZU0U6SUJNLklRX0xPQU5TX1JFQ0VJVl9MVC45OTIu</t>
  </si>
  <si>
    <t>Li4uVVNELkgBAAAA3rYBAAMAAAAAAAFB3DCifN4IAUHcMKJ83ggtQ0lRLk5ZU0U6SUJNLklRX09USEVSX0xUX0FTU0VUUy4xMDAwLi4uLlVTRC5IAQAAAN62AQACAAAABDc5MDYBCAAAAAUAAAABMQEAAAALLTE5MDQ4NjA3NDADAAAAAzE2MAIAAAAEMTA2MAQAAAABMAcAAAAIMy83LzIwMjYIAAAACjEyLzMxLzIwMjUJAAAAATABQdwwonzeCAFB3DCifN4IH0NJUS5OWVNFOklCTS5JUV9BUC45OTguLi4uVVNELkgBAAAA3rYBAAIAAAAENDEzMgEIAAAABQAAAAExAQAAAAstMTkwNDg2MDc0NAMAAAADMTYwAgAAAAQxMDE4BAAAAAEwBwAAAAgzLzcvMjAyNggAAAAKMTIvMzEvMjAyMwkAAAABMAFB3DCifN4IAUHcMKJ83ggkQ0lRLk5ZU0U6SUJNLklRX1NUX0RFQlQuOTk2Li4uLlVTRC5IAQAAAN62AQACAAAAAjIyAQgAAAAFAAAAATEBAAAACy0yMDA4NjQ3MTk4AwAAAAMxNjACAAAABDEwNDYEAAAAATAHAAAACDMvNy8yMDI2CAAAAAoxMi8zMS8yMDIxCQAAAAEwAUHcMKJ83ggBQdwwonzeCDBDSVEuTllTRTpJQk0uSVFfQ1VSUkVOVF9QT1JUX0xFQVNFUy45OTQuLi4uVVNELkgBAAAA3rYBAAIAAAAEMTQzMgEIAAAABQAAAAExAQAAAAstMjExMDc2OTM1NQMAAAADMTYwAgAAAAQxMDkwBAAAAAEwBwAAAAgzLzcvMjAyNggAAAAKMTIvMzEvMjAxOQkAAAABMAFB3DCifN4IAUHcMKJ83ggxQ0lRLk5ZU0U6SUJN</t>
  </si>
  <si>
    <t>LklRX0ZJTl9ESVZfTElBQl9DVVJSRU5ULjk5Mi4uLi5VU0QuSAEAAADetgEAAwAAAAAAAUHcMKJ83ggBQdwwonzeCDJDSVEuTllTRTpJQk0uSVFfREVGX1RBWF9MSUFCX0NVUlJFTlQuMTAwMC4uLi5VU0QuSAEAAADetgEAAwAAAAAAAUHcMKJ83ggBQdwwonzeCCVDSVEuTllTRTpJQk0uSVFfVE9UQUxfQ0wuOTk4Li4uLlVTRC5IAQAAAN62AQACAAAABTM0MTIyAQgAAAAFAAAAATEBAAAACy0xOTA0ODYwNzQ0AwAAAAMxNjACAAAABDEwMDkEAAAAATAHAAAACDMvNy8yMDI2CAAAAAoxMi8zMS8yMDIzCQAAAAEwAUHcMKJ83ggBQdwwonzeCC1DSVEuTllTRTpJQk0uSVFfTE9OR19URVJNX0xFQVNFUy45OTYuLi4uVVNELkgBAAAA3rYBAAIAAAAEMjUyNQEIAAAABQAAAAExAQAAAAstMjAwODY0NzE5OAMAAAADMTYwAgAAAAQxMTgzBAAAAAEwBwAAAAgzLzcvMjAyNggAAAAKMTIvMzEvMjAyMQkAAAABMAFB3DCifN4IAUHcMKJ83ggsQ0lRLk5ZU0U6SUJNLklRX0ZJTl9ESVZfTElBQl9MVC45OTQuLi4uVVNELkgBAAAA3rYBAAMAAAAAAAFB3DCifN4IAUHcMKJ83ggkQ0lRLk5ZU0U6SUJNLklRX1BFTlNJT04uOTkyLi4uLlVTRC5IAQAAAN62AQACAAAABTE2NzIwAQgAAAAFAAAAATEBAAAACjIwMTcxNjQyNDQDAAAAAzE2MAIAAAAEMTIxMwQAAAABMAcAAAAIMy83LzIwMjYIAAAACjEyLzMxLzIwMTcJAAAAATAB</t>
  </si>
  <si>
    <t>QdwwonzeCAFB3DCifN4IKENJUS5OWVNFOklCTS5JUV9UT1RBTF9MSUFCLjEwMDAuLi4uVVNELkgBAAAA3rYBAAIAAAAGMTE5MTM5AQgAAAAFAAAAATEBAAAACy0xOTA0ODYwNzQwAwAAAAMxNjACAAAABDEyNzYEAAAAATAHAAAACDMvNy8yMDI2CAAAAAoxMi8zMS8yMDI1CQAAAAEwAUHcMKJ83ggBQdwwonzeCCxDSVEuTllTRTpJQk0uSVFfUFJFRl9OT05fUkVERUVNLjk5OC4uLi5VU0QuSAEAAADetgEAAwAAAAAAAUHcMKJ83ggBQdwwonzeCCdDSVEuTllTRTpJQk0uSVFfUFJFRl9PVEhFUi45OTYuLi4uVVNELkgBAAAA3rYBAAMAAAAAAAFB3DCifN4IAUHcMKJ83ggjQ0lRLk5ZU0U6SUJNLklRX0NPTU1PTi45OTQuLi4uVVNELkgBAAAA3rYBAAIAAAAFNTU4OTUBCAAAAAUAAAABMQEAAAALLTIxMTA3NjkzNTUDAAAAAzE2MAIAAAAEMTEwMwQAAAABMAcAAAAIMy83LzIwMjYIAAAACjEyLzMxLzIwMTkJAAAAATABQdwwonzeCAFB3DCifN4IH0NJUS5OWVNFOklCTS5JUV9SRS45OTIuLi4uVVNELkgBAAAA3rYBAAIAAAAGMTUzMTI2AQgAAAAFAAAAATEBAAAACjIwMTcxNjQyNDQDAAAAAzE2MAIAAAAEMTIyMgQAAAABMAcAAAAIMy83LzIwMjYIAAAACjEyLzMxLzIwMTcJAAAAATABQdwwonzeCAFB3DCifN4IMUNJUS5OWVNFOklCTS5JUV9UT1RBTF9DT01NT05fRVFVSVRZLjEwMDAuLi4uVVNELkgBAAAA3rYB</t>
  </si>
  <si>
    <t>AAIAAAAFMzI2NDgBCAAAAAUAAAABMQEAAAALLTE5MDQ4NjA3NDADAAAAAzE2MAIAAAAEMTAwNgQAAAABMAcAAAAIMy83LzIwMjYIAAAACjEyLzMxLzIwMjUJAAAAATABQdwwonzeCAFB3DCifN4IKUNJUS5OWVNFOklCTS5JUV9UT1RBTF9FUVVJVFkuOTk4Li4uLlVTRC5IAQAAAN62AQACAAAABTIyNjEzAQgAAAAFAAAAATEBAAAACy0xOTA0ODYwNzQ0AwAAAAMxNjACAAAABDEyNzUEAAAAATAHAAAACDMvNy8yMDI2CAAAAAoxMi8zMS8yMDIzCQAAAAEwAUHcMKJ83ggBQdwwonzeCCZDSVEuTllTRTpJQk0uSVFfUlVBX0dST1NTLjk5Ni4uLi5VU0QuSAEAAADetgEAAwAAAAAAAUHcMKJ83ggBQdwwonzeCCRDSVEuTllTRTpJQk0uSVFfUlVBX05FVC45OTQuLi4uVVNELkgBAAAA3rYBAAMAAAAAAAFB3DCifN4IAUHcMKJ83gg4Q0lRLk5ZU0U6SUJNLklRX1JVQV9DQVBJVEFMX0xFQVNFX0FDQ1VNX0RFUC45OTIuLi4uVVNELkgBAAAA3rYBAAMAAAAAAAFB3DCifN4IAUHcMKJ83gg7Q0lRLk5ZU0U6SUJNLklRX1JVQV9PUEVSQVRJTkdfTEVBU0VfQUNDVU1fREVQLjEwMDAuLi4uVVNELkgBAAAA3rYBAAMAAAAAAAFB3DCifN4IAUHcMKJ83ggyQ0lRLk5ZU0U6SUJNLklRX0dQUEVfRVhDTF9PUEVSX0xFQVNFUy45OTguLi4uVVNELkgBAAAA3rYBAAIAAAAFMTgxMjIBCAAAAAUAAAABMQEAAAALLTE5MDQ4NjA3NDQD</t>
  </si>
  <si>
    <t>AAAAAzE2MAIAAAAFNDg5NzQEAAAAATAHAAAACDMvNy8yMDI2CAAAAAoxMi8zMS8yMDIzCQAAAAEwAUHcMKJ83ggBQdwwonzeCDJDSVEuTllTRTpJQk0uSVFfTlBQRV9FWENMX09QRVJfTEVBU0VTLjk5Ni4uLi5VU0QuSAEAAADetgEAAgAAAAQ1Njk0AQgAAAAFAAAAATEBAAAACy0yMDA4NjQ3MTk4AwAAAAMxNjACAAAABTQ4OTc2BAAAAAEwBwAAAAgzLzcvMjAyNggAAAAKMTIvMzEvMjAyMQkAAAABMAFB3DCifN4IAUHcMKJ83gg1Q0lRLk5ZU0U6SUJNLklRX0ZJTkFOQ0VfTEVBU0VTX0xPTkdfVEVSTS45OTQuLi4uVVNELkgBAAAA3rYBAAIAAAADMTUxAQgAAAAFAAAAATEBAAAACy0yMTEwNzY5MzU1AwAAAAMxNjACAAAABTQ4OTkxBAAAAAEwBwAAAAgzLzcvMjAyNggAAAAKMTIvMzEvMjAxOQkAAAABMAFB3DCifN4IAUHcMKJ83ghDQ0lRLk5ZU0U6SUJNLklRX0NVUlJFTlRfUE9SVElPTl9PUEVSX0xFQVNFX0xJQUJJTElUSUVTLjk5Mi4uLi5VU0QuSAEAAADetgEAAwAAAAAAAUHcMKJ83ggBQdwwonzeCCpDSVEuTllTRTpJQk0uSVFfVE9UQUxfTEVBU0VTLjEwMDAuLi4uVVNELkgBAAAA3rYBAAIAAAAENDUwMAEIAAAABQAAAAExAQAAAAstMTkwNDg2MDc0MAMAAAADMTYwAgAAAAU0ODk3OQQAAAABMAcAAAAIMy83LzIwMjYIAAAACjEyLzMxLzIwMjUJAAAAATABQdwwonzeCAFB3DCifN4ISUNJUS5OWVNF</t>
  </si>
  <si>
    <t>OklCTS5JUV9GSU5BTkNJTkdfT0JMSUdfTk9OX0NVUlJFTlRfRVhDTF9PUEVSX0xFQVNFUy45OTguLi4uVVNELkgBAAAA3rYBAAIAAAAFNTAxMjEBCAAAAAUAAAABMQEAAAALLTE5MDQ4NjA3NDQDAAAAAzE2MAIAAAAFNDg5ODEEAAAAATAHAAAACDMvNy8yMDI2CAAAAAoxMi8zMS8yMDIzCQAAAAEwAUHcMKJ83ggBQdwwonzeCDNDSVEuTllTRTpJQk0uSVFfVE9UQUxfREVCVF9FWENMX0xFQVNFUy45OTYuLi4uVVNELkgBAAAA3rYBAAIAAAAFNTE2MDUBCAAAAAUAAAABMQEAAAALLTIwMDg2NDcxOTgDAAAAAzE2MAIAAAAFNDg5OTIEAAAAATAHAAAACDMvNy8yMDI2CAAAAAoxMi8zMS8yMDIxCQAAAAEwAUHcMKJ83ggBQdwwonzeCCdDSVEuTllTRTpJQk0uSVFfVEJWX1NIQVJFLjEwMDAuLi4uVVNELkgBAAAA3rYBAAIAAAAKLTQ5LjU4NjMxMQEIAAAABQAAAAExAQAAAAstMTkwNDg2MDc0MAMAAAADMTYwAgAAAAQ0MTU2BAAAAAEwBwAAAAgzLzcvMjAyNggAAAAKMTIvMzEvMjAyNQkAAAABMAFB3DCifN4IAUHcMKJ83gggQ0lRLk5ZU0U6SUJNLklRX1RCVi45OTguLi4uVVNELkgBAAAA3rYBAAIAAAAGLTQ4NjgxAQgAAAAFAAAAATEBAAAACy0xOTA0ODYwNzQ0AwAAAAMxNjACAAAABDEzMTAEAAAAATAHAAAACDMvNy8yMDI2CAAAAAoxMi8zMS8yMDIzCQAAAAEwAUHcMKJ83ggBQdwwonzeCCdDSVEuTllTRTpJ</t>
  </si>
  <si>
    <t>Qk0uSVFfQ0FTSF9TSEFSRS45OTYuLi4uVVNELkgBAAAA3rYBAAIAAAAINy40MDQ3NzkBCAAAAAUAAAABMQEAAAALLTIwMDg2NDcxOTgDAAAAAzE2MAIAAAAENDM4MQQAAAABMAcAAAAIMy83LzIwMjYIAAAACjEyLzMxLzIwMjEJAAAAATABQdwwonzeCAFB3DCifN4IL0NJUS5OWVNFOklCTS5JUV9UT1RBTF9ERUJUX0NVUlJFTlQuOTk0Li4uLlVTRC5IAQAAAN62AQACAAAABTEwMTc3AQgAAAAFAAAAATEBAAAACy0yMTEwNzY5MzU1AwAAAAMxNjACAAAABTI1MjIzBAAAAAEwBwAAAAgzLzcvMjAyNggAAAAKMTIvMzEvMjAxOQkAAAABMAFB3DCifN4IAUHcMKJ83gglQ0lRLk5ZU0U6SUJNLklRX05FVF9ERUJULjk5Mi4uLi5VU0QuSAEAAADetgEAAgAAAAUzNDI3NgEIAAAABQAAAAExAQAAAAoyMDE3MTY0MjQ0AwAAAAMxNjACAAAABDQzNjQEAAAAATAHAAAACDMvNy8yMDI2CAAAAAoxMi8zMS8yMDE3CQAAAAEwAUHcMKJ83ggBQdwwonzeCClDSVEuTllTRTpJQk0uSVFfV09SS0lOR19DQVAuMTAwMC4uLi5VU0QuSAEAAADetgEAAgAAAAUtMTcxNAEIAAAABQAAAAExAQAAAAstMTkwNDg2MDc0MAMAAAADMTYwAgAAAAQ0MTY1BAAAAAEwBwAAAAgzLzcvMjAyNggAAAAKMTIvMzEvMjAyNQkAAAABMAFB3DCifN4IAUHcMKJ83ggtQ0lRLk5ZU0U6SUJNLklRX0FMTE9XX0RPVUJUX0FDQ1QuOTk4Li4uLlVTRC5IAQAA</t>
  </si>
  <si>
    <t>AN62AQACAAAAAzE5MgEIAAAABQAAAAExAQAAAAstMTkwNDg2MDc0NAMAAAADMTYwAgAAAAQzMDEyBAAAAAEwBwAAAAgzLzcvMjAyNggAAAAKMTIvMzEvMjAyMwkAAAABMAFB3DCifN4IAUHcMKJ83ggoQ0lRLk5ZU0U6SUJNLklRX0FSX1VOQklMTEVELjk5Ny4uLi5VU0QuSAEAAADetgEAAgAAAAQxMjUyAQgAAAAFAAAAATEBAAAACy0xOTU4MjgxMDk2AwAAAAMxNjACAAAABTQ1NDIwBAAAAAEwBwAAAAgzLzcvMjAyNggAAAAKMTIvMzEvMjAyMgkAAAABMAFB3DCifN4IAUHcMKJ83ggiQ0lRLk5ZU0U6SUJNLklRX0xJRk9SLjk5Ni4uLi5VU0QuSAEAAADetgEAAwAAAAAAAUHcMKJ83ggBQdwwonzeCCRDSVEuTllTRTpJQk0uSVFfV0lQX0lOVi45OTcuLi4uVVNELkgBAAAA3rYBAAIAAAAEMTM5NAEIAAAABQAAAAExAQAAAAstMTk1ODI4MTA5NgMAAAADMTYwAgAAAAQzMjE5BAAAAAEwBwAAAAgzLzcvMjAyNggAAAAKMTIvMzEvMjAyMgkAAAABMAFB3DCifN4IAUHcMKJ83ggmQ0lRLk5ZU0U6SUJNLklRX09USEVSX0lOVi45OTcuLi4uVVNELkgBAAAA3rYBAAMAAAAAAAFB3DCifN4IAUHcMKJ83ggmQ0lRLk5ZU0U6SUJNLklRX0JVSUxESU5HUy45OTcuLi4uVVNELkgBAAAA3rYBAAIAAAAENTY3OAEIAAAABQAAAAExAQAAAAstMTk1ODI4MTA5NgMAAAADMTYwAgAAAAQzMDIzBAAAAAEwBwAAAAgzLzcvMjAyNggA</t>
  </si>
  <si>
    <t>AAAKMTIvMzEvMjAyMgkAAAABMAFB3DCifN4IAUHcMKJ83gglQ0lRLk5ZU0U6SUJNLklRX1NPRlRXQVJFLjk5Ny4uLi5VU0QuSAEAAADetgEAAwAAAAAAAUHcMKJ83ggBQdwwonzeCCBDSVEuTllTRTpJQk0uSVFfQ0lQLjk5Ny4uLi5VU0QuSAEAAADetgEAAwAAAAAAAUHcMKJ83ggBQdwwonzeCDBDSVEuTllTRTpJQk0uSVFfTUlOT1JJVFlfSU5UX1JFREVFTS45OTcuLi4uVVNELkgBAAAA3rYBAAMAAAAAAAFB3DCifN4IAUHcMKJ83gg0Q0lRLk5ZU0U6SUJNLklRX01JTk9SSVRZX0lOVF9SRURFRU1fVE9ULjk5Ny4uLi5VU0QuSAEAAADetgEAAwAAAAAAAUHcMKJ83ggBQdwwonzeCDhDSVEuTllTRTpJQk0uSVFfREVGX1RBWF9WQUxVQVRJT05fQUxMT1dBTkNFLjk5OC4uLi5VU0QuSAEAAADetgEAAgAAAAM3NjUBCAAAAAUAAAABMQEAAAALLTE5MDQ4NjA3NDQDAAAAAzE2MAIAAAAFNDYwNDUEAAAAATAHAAAACDMvNy8yMDI2CAAAAAoxMi8zMS8yMDIzCQAAAAEwAUHcMKJ83ggBQdwwonzeCDhDSVEuTllTRTpJQk0uSVFfR0VORVJBTF9QQVJUTkVSX1BSRUZfRVFVSVRZLjk5OC4uLi5VU0QuSAEAAADetgEAAwAAAAAAAUHcMKJ83ggBQdwwonzeCDtDSVEuTllTRTpJQk0uSVFfVE9UQUxfR0VORVJBTF9QQVJUTkVSX0lOVEVSRVNULjk5OC4uLi5VU0QuSAEAAADetgEAAwAAAAAAAUHcMKJ83ggBQdwwonzeCEND</t>
  </si>
  <si>
    <t>SVEuTllTRTpJQk0uSVFfTElRVUlEQVRJT05fVkFMVUVfUFJFRkVSUkVEX05PTl9SRURFRU0uOTk5Li4uLlVTRC5IAQAAAN62AQADAAAAAAABQdwwonzeCAFB3DCifN4IK0NJUS5OWVNFOklCTS5JUV9BU1NFVFNfTEVWRUxfMS45OTkuLi4uVVNELkgBAAAA3rYBAAIAAAADMjg0AAFB3DCifN4IAUHcMKJ83ggrQ0lRLk5ZU0U6SUJNLklRX0FTU0VUU19MRVZFTF8zLjk5OS4uLi5VU0QuSAEAAADetgEAAwAAAAAAAUHcMKJ83ggBQdwwonzeCC5DSVEuTllTRTpJQk0uSVFfQVNTRVRTX0ZBSVJfVkFMVUUuOTk5Li4uLlVTRC5IAQAAAN62AQACAAAABDgyNjIAAUHcMKJ83ggBQdwwonzeCDBDSVEuTllTRTpJQk0uSVFfTElBQklMSVRJRVNfTEVWRUxfMi45OTkuLi4uVVNELkgBAAAA3rYBAAIAAAADNzI2AAFB3DCifN4IAUHcMKJ83ghCQ0lRLk5ZU0U6SUJNLklRX0xJQUJJTElUSUVTX05FVFRJTkdfT1RIRVJfQURKVVNUTUVOVFMuOTk5Li4uLlVTRC5IAQAAAN62AQADAAAAAAABQdwwonzeCAFB3DCifN4IPENJUS5OWVNFOklCTS5JUV9GQUlSX1ZBTFVFX0NIQU5HRV9JTkNMX0VBUk5JTkdTLjk5OS4uLi5VU0QuSAEAAADetgEAAwAAAAAAAUHcMKJ83ggBQdwwonzeCDNDSVEuTllTRTpJQk0uSVFfRklOX0RJVl9MVF9ERUJUX1RPVEFMLjIwMDAuLi4uVVNELkgBAAAA3rYBAAIAAAAFMTUwOTMBCAAAAAUAAAABMQEA</t>
  </si>
  <si>
    <t>AAALLTE5MDQ4NjA2NTcDAAAAAzE2MAIAAAAFMjQ1MTUEAAAAATAHAAAACDMvNy8yMDI2CAAAAAoxMi8zMS8yMDI1CQAAAAEwAUHcMKJ83ggBQdwwonzeCDBDSVEuTllTRTpJQk0uSVFfRklOX0RJVl9ERUJUX1RPVEFMLjIwMDAuLi4uVVNELkgBAAAA3rYBAAIAAAAFMTUwOTMBCAAAAAUAAAABMQEAAAALLTE5MDQ4NjA2NTcDAAAAAzE2MAIAAAAFMjQ1MTYEAAAAATAHAAAACDMvNy8yMDI2CAAAAAoxMi8zMS8yMDI1CQAAAAEwAUHcMKJ83ggBQdwwonzeCDJDSVEuTllTRTpJQk0uSVFfUkVTVFJJQ1RFRF9DQVNIX1RPVEFMLjk5MS4uLi5VU0QuSAEAAADetgEAAwAAAAAAAUHcMKJ83ggBQdwwonzeCCpDSVEuTllTRTpJQk0uSVFfT1JERVJfQkFDS0xPRy45OTIuLi4uVVNELkgBAAAA3rYBAAMAAAAAAAFB3DCifN4IAUHcMKJ83ggxQ0lRLk5ZU0U6SUJNLklRX1dBUlJBTlRZX0xJQUJJTElUSUVTLjk5NS4uLi5VU0QuSAEAAADetgEAAwAAAAAAAUHcMKJ83ggBQdwwonzeCDpDSVEuTllTRTpJQk0uSVFfQ1VSUkVOVF9QT1JUX0RFQlRfREVSSVZBVElWRVMuOTk3Li4uLlVTRC5IAQAAAN62AQADAAAAAAABQdwwonzeCAFB3DCifN4INENJUS5OWVNFOklCTS5JUV9ERVJJVkFUSVZFX0xJQUJfQ1VSUkVOVC45OTkuLi4uVVNELkgBAAAA3rYBAAIAAAADMjYyAQgAAAAFAAAAATEBAAAACy0xOTA0ODYwNzQzAwAAAAMx</t>
  </si>
  <si>
    <t>NjACAAAABTQwNDE3BAAAAAEwBwAAAAgzLzcvMjAyNggAAAAKMTIvMzEvMjAyNAkAAAABMAFB3DCifN4IAUHcMKJ83ggvQ0lRLk5ZU0U6SUJNLklRX0dST1NTX0lOVEFOX0FTU0VUUy45OTEuLi4uVVNELkgBAAAA3rYBAAIAAAAENjkyOAEIAAAABQAAAAExAQAAAAoxOTQ3MTc5NTgzAwAAAAMxNjACAAAABTI0MjkzBAAAAAEwBwAAAAgzLzcvMjAyNggAAAAKMTIvMzEvMjAxNgkAAAABMAFB3DCifN4IAUHcMKJ83gglQ0lRLk5ZU0U6SUJNLklRX0dST1NTX0dXLjk5NS4uLi5VU0QuSAEAAADetgEAAwAAAAAAAUHcMKJ83ggBQdwwonzeCDBDSVEuTllTRTpJQk0uSVFfTFRfTUFSS19TRUNVUklUSUVTLjEwMDAuLi4uVVNELkgBAAAA3rYBAAMAAAAAAAFB3DCifN4IAUHcMKJ83ggjQ0lRLk5ZU0U6SUJNLklRX0dXX05FVC45OTIuLi4uVVNELkgBAAAA3rYBAAMAAAAAAAFB3DCifN4IAUHcMKJ83ggsQ0lRLk5ZU0U6SUJNLklRX0lOVEVSQ09NUEFOWV9DQS45OTcuLi4uVVNELkgBAAAA3rYBAAMAAAAAAAFB3DCifN4IAUHcMKJ83ggjQ0lRLk5ZU0U6SUJNLklRX0NPTU1PTi45OTUuLi4uVVNELkgBAAAA3rYBAAIAAAAFNTY1NTYBCAAAAAUAAAABMQEAAAALLTIwNTkwNzMyMDIDAAAAAzE2MAIAAAAEMTEwMwQAAAABMAcAAAAIMy83LzIwMjYIAAAACjEyLzMxLzIwMjAJAAAAATABQdwwonzeCAFB3DCifN4IH0NJUS5O</t>
  </si>
  <si>
    <t>WVNFOklCTS5JUV9SRS45OTMuLi4uVVNELkgBAAAA3rYBAAIAAAAGMTU5MjA2AQgAAAAFAAAAATEBAAAACjIwODE1MDU0MDEDAAAAAzE2MAIAAAAEMTIyMgQAAAABMAcAAAAIMy83LzIwMjYIAAAACjEyLzMxLzIwMTgJAAAAATABQdwwonzeCAFB3DCifN4IKUNJUS5OWVNFOklCTS5JUV9PVEhFUl9FUVVJVFkuOTkxLi4uLlVTRC5IAQAAAN62AQACAAAABi0yOTM5OAEIAAAABQAAAAExAQAAAAoxOTQ3MTc5NTgzAwAAAAMxNjACAAAABDEwMjgEAAAAATAHAAAACDMvNy8yMDI2CAAAAAoxMi8zMS8yMDE2CQAAAAEwAUHcMKJ83ggBQdwwonzeCClDSVEuTllTRTpJQk0uSVFfVE9UQUxfRVFVSVRZLjk5OS4uLi5VU0QuSAEAAADetgEAAgAAAAUyNzM5MwEIAAAABQAAAAExAQAAAAstMTkwNDg2MDc0MwMAAAADMTYwAgAAAAQxMjc1BAAAAAEwBwAAAAgzLzcvMjAyNggAAAAKMTIvMzEvMjAyNAkAAAABMAFB3DCifN4IAUHcMKJ83ggmQ0lRLk5ZU0U6SUJNLklRX1JVQV9HUk9TUy45OTcuLi4uVVNELkgBAAAA3rYBAAMAAAAAAAFB3DCifN4IAUHcMKJ83ggkQ0lRLk5ZU0U6SUJNLklRX1JVQV9ORVQuOTk1Li4uLlVTRC5IAQAAAN62AQADAAAAAAABQdwwonzeCAFB3DCifN4IOENJUS5OWVNFOklCTS5JUV9SVUFfQ0FQSVRBTF9MRUFTRV9BQ0NVTV9ERVAuOTkzLi4uLlVTRC5IAQAAAN62AQADAAAAAAABQdwwonzeCAFB</t>
  </si>
  <si>
    <t>3DCifN4INkNJUS5OWVNFOklCTS5JUV9SVUFfT1BFUkFUSU5HX0xFQVNFX0dST1NTLjk5MS4uLi5VU0QuSAEAAADetgEAAwAAAAAAAUHcMKJ83ggBQdwwonzeCDJDSVEuTllTRTpJQk0uSVFfR1BQRV9FWENMX09QRVJfTEVBU0VTLjk5OS4uLi5VU0QuSAEAAADetgEAAgAAAAUxNzY5MQEIAAAABQAAAAExAQAAAAstMTkwNDg2MDc0MwMAAAADMTYwAgAAAAU0ODk3NAQAAAABMAcAAAAIMy83LzIwMjYIAAAACjEyLzMxLzIwMjQJAAAAATABQdwwonzeCAFB3DCifN4IMkNJUS5OWVNFOklCTS5JUV9OUFBFX0VYQ0xfT1BFUl9MRUFTRVMuOTk3Li4uLlVTRC5IAQAAAN62AQACAAAABDUzMzQBCAAAAAUAAAABMQEAAAALLTE5NTgyODEwOTYDAAAAAzE2MAIAAAAFNDg5NzYEAAAAATAHAAAACDMvNy8yMDI2CAAAAAoxMi8zMS8yMDIyCQAAAAEwAUHcMKJ83ggBQdwwonzeCDVDSVEuTllTRTpJQk0uSVFfRklOQU5DRV9MRUFTRVNfTE9OR19URVJNLjk5NS4uLi5VU0QuSAEAAADetgEAAgAAAAI2MAEIAAAABQAAAAExAQAAAAstMjA1OTA3MzIwMgMAAAADMTYwAgAAAAU0ODk5MQQAAAABMAcAAAAIMy83LzIwMjYIAAAACjEyLzMxLzIwMjAJAAAAATABQdwwonzeCAFB3DCifN4IQ0NJUS5OWVNFOklCTS5JUV9DVVJSRU5UX1BPUlRJT05fT1BFUl9MRUFTRV9MSUFCSUxJVElFUy45OTMuLi4uVVNELkgBAAAA3rYBAAMAAAAA</t>
  </si>
  <si>
    <t>AAFB3DCifN4IAUHcMKJ83gguQ0lRLk5ZU0U6SUJNLklRX1RPVEFMX09QRVJfTEVBU0VTLjk5MS4uLi5VU0QuSAEAAADetgEAAwAAAAAAAUHcMKJ83ggBQdwwonzeCElDSVEuTllTRTpJQk0uSVFfRklOQU5DSU5HX09CTElHX05PTl9DVVJSRU5UX0VYQ0xfT1BFUl9MRUFTRVMuOTk5Li4uLlVTRC5IAQAAAN62AQACAAAABTQ5ODg0AQgAAAAFAAAAATEBAAAACy0xOTA0ODYwNzQzAwAAAAMxNjACAAAABTQ4OTgxBAAAAAEwBwAAAAgzLzcvMjAyNggAAAAKMTIvMzEvMjAyNAkAAAABMAFB3DCifN4IAUHcMKJ83ggzQ0lRLk5ZU0U6SUJNLklRX1RPVEFMX0RFQlRfRVhDTF9MRUFTRVMuOTk3Li4uLlVTRC5IAQAAAN62AQACAAAABTUwNzEwAQgAAAAFAAAAATEBAAAACy0xOTU4MjgxMDk2AwAAAAMxNjACAAAABTQ4OTkyBAAAAAEwBwAAAAgzLzcvMjAyNggAAAAKMTIvMzEvMjAyMgkAAAABMAFB3DCifN4IAUHcMKJ83gguQ0lRLk5ZU0U6SUJNLklRX0JWX1NIQVJFX1JFUE9SVEVELjk5MS4uLi5VU0QuSAEAAADetgEAAwAAAAAAAUHcMKJ83ggBQdwwonzeCCBDSVEuTllTRTpJQk0uSVFfVEJWLjk5OS4uLi5VU0QuSAEAAADetgEAAgAAAAYtNDQwNTkBCAAAAAUAAAABMQEAAAALLTE5MDQ4NjA3NDMDAAAAAzE2MAIAAAAEMTMxMAQAAAABMAcAAAAIMy83LzIwMjYIAAAACjEyLzMxLzIwMjQJAAAAATABQdwwonzeCAFB</t>
  </si>
  <si>
    <t>3DCifN4IJ0NJUS5OWVNFOklCTS5JUV9DQVNIX1NIQVJFLjk5Ny4uLi5VU0QuSAEAAADetgEAAgAAAAc4LjcwMzMxAQgAAAAFAAAAATEBAAAACy0xOTU4MjgxMDk2AwAAAAMxNjACAAAABDQzODEEAAAAATAHAAAACDMvNy8yMDI2CAAAAAoxMi8zMS8yMDIyCQAAAAEwAUHcMKJ83ggBQdwwonzeCC9DSVEuTllTRTpJQk0uSVFfVE9UQUxfREVCVF9DVVJSRU5ULjk5NS4uLi5VU0QuSAEAAADetgEAAgAAAAQ4MTUxAQgAAAAFAAAAATEBAAAACy0yMDU5MDczMjAyAwAAAAMxNjACAAAABTI1MjIzBAAAAAEwBwAAAAgzLzcvMjAyNggAAAAKMTIvMzEvMjAyMAkAAAABMAFB3DCifN4IAUHcMKJ83gglQ0lRLk5ZU0U6SUJNLklRX05FVF9ERUJULjk5My4uLi5VU0QuSAEAAADetgEAAgAAAAUzMzgxNQEIAAAABQAAAAExAQAAAAoyMDgxNTA1NDAxAwAAAAMxNjACAAAABDQzNjQEAAAAATAHAAAACDMvNy8yMDI2CAAAAAoxMi8zMS8yMDE4CQAAAAEwAUHcMKJ83ggBQdwwonzeCCZDSVEuTllTRTpJQk0uSVFfVE9UQUxfQ0FQLjk5MS4uLi5VU0QuSAEAAADetgEAAgAAAAU2MDU2OAEIAAAABQAAAAExAQAAAAoxOTQ3MTc5NTgzAwAAAAMxNjACAAAABDQxNzUEAAAAATAHAAAACDMvNy8yMDI2CAAAAAoxMi8zMS8yMDE2CQAAAAEwAUHcMKJ83ggBQdwwonzeCC1DSVEuTllTRTpJQk0uSVFfQUxMT1dfRE9VQlRfQUNDVC45OTku</t>
  </si>
  <si>
    <t>Li4uVVNELkgBAAAA3rYBAAIAAAADMTE0AQgAAAAFAAAAATEBAAAACy0xOTA0ODYwNzQzAwAAAAMxNjACAAAABDMwMTIEAAAAATAHAAAACDMvNy8yMDI2CAAAAAoxMi8zMS8yMDI0CQAAAAEwAUHcMKJ83ggBQdwwonzeCChDSVEuTllTRTpJQk0uSVFfQVJfVU5CSUxMRUQuOTk4Li4uLlVTRC5IAQAAAN62AQACAAAABDEzMjEBCAAAAAUAAAABMQEAAAALLTE5MDQ4NjA3NDQDAAAAAzE2MAIAAAAFNDU0MjAEAAAAATAHAAAACDMvNy8yMDI2CAAAAAoxMi8zMS8yMDIzCQAAAAEwAUHcMKJ83ggBQdwwonzeCCJDSVEuTllTRTpJQk0uSVFfTElGT1IuOTk3Li4uLlVTRC5IAQAAAN62AQADAAAAAAABQdwwonzeCAFB3DCifN4IJENJUS5OWVNFOklCTS5JUV9XSVBfSU5WLjk5OC4uLi5VU0QuSAEAAADetgEAAgAAAAQxMDgzAQgAAAAFAAAAATEBAAAACy0xOTA0ODYwNzQ0AwAAAAMxNjACAAAABDMyMTkEAAAAATAHAAAACDMvNy8yMDI2CAAAAAoxMi8zMS8yMDIzCQAAAAEwAUHcMKJ83ggBQdwwonzeCCZDSVEuTllTRTpJQk0uSVFfT1RIRVJfSU5WLjk5OC4uLi5VU0QuSAEAAADetgEAAwAAAAAAAUHcMKJ83ggBQdwwonzeCCZDSVEuTllTRTpJQk0uSVFfQlVJTERJTkdTLjk5OC4uLi5VU0QuSAEAAADetgEAAgAAAAQ1MzMzAQgAAAAFAAAAATEBAAAACy0xOTA0ODYwNzQ0AwAAAAMxNjACAAAABDMwMjMEAAAAATAHAAAA</t>
  </si>
  <si>
    <t>CDMvNy8yMDI2CAAAAAoxMi8zMS8yMDIzCQAAAAEwAUHcMKJ83ggBQdwwonzeCCVDSVEuTllTRTpJQk0uSVFfU09GVFdBUkUuOTk4Li4uLlVTRC5IAQAAAN62AQADAAAAAAABQdwwonzeCAFB3DCifN4IIENJUS5OWVNFOklCTS5JUV9DSVAuOTk4Li4uLlVTRC5IAQAAAN62AQADAAAAAAABQdwwonzeCAFB3DCifN4IMENJUS5OWVNFOklCTS5JUV9NSU5PUklUWV9JTlRfUkVERUVNLjk5OC4uLi5VU0QuSAEAAADetgEAAwAAAAAAAUHcMKJ83ggBQdwwonzeCDRDSVEuTllTRTpJQk0uSVFfTUlOT1JJVFlfSU5UX1JFREVFTV9UT1QuOTk4Li4uLlVTRC5IAQAAAN62AQADAAAAAAABQdwwonzeCAFB3DCifN4IOENJUS5OWVNFOklCTS5JUV9ERUZfVEFYX1ZBTFVBVElPTl9BTExPV0FOQ0UuOTk5Li4uLlVTRC5IAQAAAN62AQACAAAABDEyMjMBCAAAAAUAAAABMQEAAAALLTE5MDQ4NjA3NDMDAAAAAzE2MAIAAAAFNDYwNDUEAAAAATAHAAAACDMvNy8yMDI2CAAAAAoxMi8zMS8yMDI0CQAAAAEwAUHcMKJ83ggBQdwwonzeCDhDSVEuTllTRTpJQk0uSVFfR0VORVJBTF9QQVJUTkVSX1BSRUZfRVFVSVRZLjk5OS4uLi5VU0QuSAEAAADetgEAAwAAAAAAAUHcMKJ83ggBQdwwonzeCDtDSVEuTllTRTpJQk0uSVFfVE9UQUxfR0VORVJBTF9QQVJUTkVSX0lOVEVSRVNULjk5OS4uLi5VU0QuSAEAAADetgEAAwAAAAAAAUHcMKJ8</t>
  </si>
  <si>
    <t>3ggBQdwwonzeCERDSVEuTllTRTpJQk0uSVFfTElRVUlEQVRJT05fVkFMVUVfUFJFRkVSUkVEX05PTl9SRURFRU0uMTAwMC4uLi5VU0QuSAEAAADetgEAAwAAAAAAAUHcMKJ83ggBQdwwonzeCCxDSVEuTllTRTpJQk0uSVFfQVNTRVRTX0xFVkVMXzEuMTAwMC4uLi5VU0QuSAEAAADetgEAAgAAAAM0MTMAAUHcMKJ83ggBQdwwonzeCCxDSVEuTllTRTpJQk0uSVFfQVNTRVRTX0xFVkVMXzMuMTAwMC4uLi5VU0QuSAEAAADetgEAAwAAAAAAAUHcMKJ83ggBQdwwonzeCC9DSVEuTllTRTpJQk0uSVFfQVNTRVRTX0ZBSVJfVkFMVUUuMTAwMC4uLi5VU0QuSAEAAADetgEAAgAAAAQ4OTA4AAFB3DCifN4IAUHcMKJ83ggxQ0lRLk5ZU0U6SUJNLklRX0xJQUJJTElUSUVTX0xFVkVMXzIuMTAwMC4uLi5VU0QuSAEAAADetgEAAgAAAAM1MTMAAUHcMKJ83ggBQdwwonzeCENDSVEuTllTRTpJQk0uSVFfTElBQklMSVRJRVNfTkVUVElOR19PVEhFUl9BREpVU1RNRU5UUy4xMDAwLi4uLlVTRC5IAQAAAN62AQADAAAAAAABQdwwonzeCAFB3DCifN4IPUNJUS5OWVNFOklCTS5JUV9GQUlSX1ZBTFVFX0NIQU5HRV9JTkNMX0VBUk5JTkdTLjEwMDAuLi4uVVNELkgBAAAA3rYBAAMAAAAAAAFB3DCifN4IAUHcMKJ83ggyQ0lRLk5ZU0U6SUJNLklRX1JFU1RSSUNURURfQ0FTSF9UT1RBTC45OTIuLi4uVVNELkgBAAAA3rYBAAIAAAAD</t>
  </si>
  <si>
    <t>MjYyAQgAAAAFAAAAATEBAAAACjIwMTcxNjQyNDQDAAAAAzE2MAIAAAAFMjQxOTIEAAAAATAHAAAACDMvNy8yMDI2CAAAAAoxMi8zMS8yMDE3CQAAAAEwAUHcMKJ83ggBQdwwonzeCCpDSVEuTllTRTpJQk0uSVFfT1JERVJfQkFDS0xPRy45OTUuLi4uVVNELkgBAAAA3rYBAAMAAAAAAAFB3DCifN4IAUHcMKJ83ggxQ0lRLk5ZU0U6SUJNLklRX1dBUlJBTlRZX0xJQUJJTElUSUVTLjk5Ni4uLi5VU0QuSAEAAADetgEAAwAAAAAAAUHcMKJ83ggBQdwwonzeCDpDSVEuTllTRTpJQk0uSVFfQ1VSUkVOVF9QT1JUX0RFQlRfREVSSVZBVElWRVMuOTk4Li4uLlVTRC5IAQAAAN62AQADAAAAAAABQdwwonzeCAFB3DCifN4INUNJUS5OWVNFOklCTS5JUV9ERVJJVkFUSVZFX0xJQUJfQ1VSUkVOVC4xMDAwLi4uLlVTRC5IAQAAAN62AQACAAAAAzI1NAEIAAAABQAAAAExAQAAAAstMTkwNDg2MDc0MAMAAAADMTYwAgAAAAU0MDQxNwQAAAABMAcAAAAIMy83LzIwMjYIAAAACjEyLzMxLzIwMjUJAAAAATABQdwwonzeCAFB3DCifN4IL0NJUS5OWVNFOklCTS5JUV9HUk9TU19JTlRBTl9BU1NFVFMuOTkyLi4uLlVTRC5IAQAAAN62AQACAAAABDU2NjABCAAAAAUAAAABMQEAAAAKMjAxNzE2NDI0NAMAAAADMTYwAgAAAAUyNDI5MwQAAAABMAcAAAAIMy83LzIwMjYIAAAACjEyLzMxLzIwMTcJAAAAATABQdwwonzeCAFB3DCifN4I</t>
  </si>
  <si>
    <t>JUNJUS5OWVNFOklCTS5JUV9HUk9TU19HVy45OTYuLi4uVVNELkgBAAAA3rYBAAMAAAAAAAFB3DCifN4IAUHcMKJ83ggwQ0lRLk5ZU0U6SUJNLklRX0xUX01BUktfU0VDVVJJVElFUy4yMDAwLi4uLlVTRC5IAQAAAN62AQADAAAAAAABQdwwonzeCAFB3DCifN4II0NJUS5OWVNFOklCTS5JUV9HV19ORVQuOTkzLi4uLlVTRC5IAQAAAN62AQACAAAABTM2MjY1AQgAAAAFAAAAATEBAAAACjIwODE1MDU0MDEDAAAAAzE2MAIAAAAFNDg5NjAEAAAAATAHAAAACDMvNy8yMDI2CAAAAAoxMi8zMS8yMDE4CQAAAAEwAUHcMKJ83ggBQdwwonzeCCxDSVEuTllTRTpJQk0uSVFfSU5URVJDT01QQU5ZX0NBLjk5OC4uLi5VU0QuSAEAAADetgEAAwAAAAAAAUHcMKJ83ggBQdwwonzeCDBDSVEuTllTRTpJQk0uSVFfSU5URVJDT01QQU5ZX05PTl9DTC45OTIuLi4uVVNELkgBAAAA3rYBAAMAAAAAAAFB3DCifN4IAUHcMKJ83ggrQ0lRLk5ZU0U6SUJNLklRX0RFRl9DSEFSR0VTX0xULjk5My4uLi5VU0QuSAEAAADetgEAAgAAAAQyNjc2AQgAAAAFAAAAATEBAAAACjIwODE1MDU0MDEDAAAAAzE2MAIAAAAEMTAyNQQAAAABMAcAAAAIMy83LzIwMjYIAAAACjEyLzMxLzIwMTgJAAAAATABQdwwonzeCAFB3DCifN4IKUNJUS5OWVNFOklCTS5JUV9UT1RBTF9BU1NFVFMuOTkxLi4uLlVTRC5IAQAAAN62AQACAAAABjExNzQ3MAEIAAAA</t>
  </si>
  <si>
    <t>BQAAAAExAQAAAAoxOTQ3MTc5NTgzAwAAAAMxNjACAAAABDEwMDcEAAAAATAHAAAACDMvNy8yMDI2CAAAAAoxMi8zMS8yMDE2CQAAAAEwAUHcMKJ83ggBQdwwonzeCCRDSVEuTllTRTpJQk0uSVFfU1RfREVCVC45OTkuLi4uVVNELkgBAAAA3rYBAAIAAAACMzABCAAAAAUAAAABMQEAAAALLTE5MDQ4NjA3NDMDAAAAAzE2MAIAAAAEMTA0NgQAAAABMAcAAAAIMy83LzIwMjYIAAAACjEyLzMxLzIwMjQJAAAAATABQdwwonzeCAFB3DCifN4IMENJUS5OWVNFOklCTS5JUV9DVVJSRU5UX1BPUlRfTEVBU0VTLjk5Ny4uLi5VU0QuSAEAAADetgEAAgAAAAM5NDkBCAAAAAUAAAABMQEAAAALLTE5NTgyODEwOTYDAAAAAzE2MAIAAAAEMTA5MAQAAAABMAcAAAAIMy83LzIwMjYIAAAACjEyLzMxLzIwMjIJAAAAATABQdwwonzeCAFB3DCifN4IMUNJUS5OWVNFOklCTS5JUV9GSU5fRElWX0xJQUJfQ1VSUkVOVC45OTUuLi4uVVNELkgBAAAA3rYBAAMAAAAAAAFB3DCifN4IAUHcMKJ83ggvQ0lRLk5ZU0U6SUJNLklRX1VORUFSTl9SRVZfQ1VSUkVOVC45OTMuLi4uVVNELkgBAAAA3rYBAAIAAAAFMTE0MzYBCAAAAAUAAAABMQEAAAAKMjA4MTUwNTQwMQMAAAADMTYwAgAAAAQxMDc0BAAAAAEwBwAAAAgzLzcvMjAyNggAAAAKMTIvMzEvMjAxOAkAAAABMAFB3DCifN4IAUHcMKJ83ggrQ0lRLk5ZU0U6SUJNLklRX09USEVSX0NM</t>
  </si>
  <si>
    <t>X1NVUFBMLjk5MS4uLi5VU0QuSAEAAADetgEAAgAAAAMxNTkBCAAAAAUAAAABMQEAAAAKMTk0NzE3OTU4MwMAAAADMTYwAgAAAAQxMDU3BAAAAAEwBwAAAAgzLzcvMjAyNggAAAAKMTIvMzEvMjAxNgkAAAABMAFB3DCifN4IAUHcMKJ83ggmQ0lRLk5ZU0U6SUJNLklRX1RPVEFMX0NMLjIwMDAuLi4uVVNELkgBAAAA3rYBAAIAAAAFMzg2NTgBCAAAAAUAAAABMQEAAAALLTE5MDQ4NjA2NTcDAAAAAzE2MAIAAAAEMTAwOQQAAAABMAcAAAAIMy83LzIwMjYIAAAACjEyLzMxLzIwMjUJAAAAATABQdwwonzeCAFB3DCifN4ILUNJUS5OWVNFOklCTS5JUV9MT05HX1RFUk1fTEVBU0VTLjk5OS4uLi5VU0QuSAEAAADetgEAAgAAAAQzNDU4AQgAAAAFAAAAATEBAAAACy0xOTA0ODYwNzQzAwAAAAMxNjACAAAABDExODMEAAAAATAHAAAACDMvNy8yMDI2CAAAAAoxMi8zMS8yMDI0CQAAAAEwAUHcMKJ83ggBQdwwonzeCCxDSVEuTllTRTpJQk0uSVFfRklOX0RJVl9MSUFCX0xULjk5Ny4uLi5VU0QuSAEAAADetgEAAwAAAAAAAUHcMKJ83ggBQdwwonzeCCRDSVEuTllTRTpJQk0uSVFfUEVOU0lPTi45OTUuLi4uVVNELkgBAAAA3rYBAAIAAAAFMTcxODQBCAAAAAUAAAABMQEAAAALLTIwNTkwNzMyMDIDAAAAAzE2MAIAAAAEMTIxMwQAAAABMAcAAAAIMy83LzIwMjYIAAAACjEyLzMxLzIwMjAJAAAAATABQdwwonzeCAFB3DCi</t>
  </si>
  <si>
    <t>fN4IKkNJUS5OWVNFOklCTS5JUV9PVEhFUl9MSUFCX0xULjk5My4uLi5VU0QuSAEAAADetgEAAgAAAAQ4NDc3AQgAAAAFAAAAATEBAAAACjIwODE1MDU0MDEDAAAAAzE2MAIAAAAEMTA2MgQAAAABMAcAAAAIMy83LzIwMjYIAAAACjEyLzMxLzIwMTgJAAAAATABQdwwonzeCAFB3DCifN4IKENJUS5OWVNFOklCTS5JUV9QUkVGX1JFREVFTS45OTEuLi4uVVNELkgBAAAA3rYBAAMAAAAAAAFB3DCifN4IAUHcMKJ83ggtQ0lRLk5ZU0U6SUJNLklRX1BSRUZfTk9OX1JFREVFTS4yMDAwLi4uLlVTRC5IAQAAAN62AQADAAAAAAABQdwwonzeCAFB3DCifN4IJ0NJUS5OWVNFOklCTS5JUV9QUkVGX09USEVSLjk5OS4uLi5VU0QuSAEAAADetgEAAwAAAAAAAUHcMKJ83ggBQdwwonzeCCNDSVEuTllTRTpJQk0uSVFfQ09NTU9OLjk5Ny4uLi5VU0QuSAEAAADetgEAAgAAAAU1ODM0MwEIAAAABQAAAAExAQAAAAstMTk1ODI4MTA5NgMAAAADMTYwAgAAAAQxMTAzBAAAAAEwBwAAAAgzLzcvMjAyNggAAAAKMTIvMzEvMjAyMgkAAAABMAFB3DCifN4IAUHcMKJ83ggfQ0lRLk5ZU0U6SUJNLklRX1JFLjk5NS4uLi5VU0QuSAEAAADetgEAAgAAAAYxNjI3MTcBCAAAAAUAAAABMQEAAAALLTIwNTkwNzMyMDIDAAAAAzE2MAIAAAAEMTIyMgQAAAABMAcAAAAIMy83LzIwMjYIAAAACjEyLzMxLzIwMjAJAAAAATABQdwwonzeCAFB3DCi</t>
  </si>
  <si>
    <t>fN4IKUNJUS5OWVNFOklCTS5JUV9PVEhFUl9FUVVJVFkuOTkzLi4uLlVTRC5IAQAAAN62AQACAAAABi0yOTQ5MAEIAAAABQAAAAExAQAAAAoyMDgxNTA1NDAxAwAAAAMxNjACAAAABDEwMjgEAAAAATAHAAAACDMvNy8yMDI2CAAAAAoxMi8zMS8yMDE4CQAAAAEwAUHcMKJ83ggBQdwwonzeCC5DSVEuTllTRTpJQk0uSVFfTUlOT1JJVFlfSU5URVJFU1QuOTkxLi4uLlVTRC5IAQAAAN62AQACAAAAAzE0NgEIAAAABQAAAAExAQAAAAoxOTQ3MTc5NTgzAwAAAAMxNjACAAAABDEwNTIEAAAAATAHAAAACDMvNy8yMDI2CAAAAAoxMi8zMS8yMDE2CQAAAAEwAUHcMKJ83ggBQdwwonzeCCpDSVEuTllTRTpJQk0uSVFfVE9UQUxfRVFVSVRZLjIwMDAuLi4uVVNELkgBAAAA3rYBAAIAAAAFMzI3NDEBCAAAAAUAAAABMQEAAAALLTE5MDQ4NjA2NTcDAAAAAzE2MAIAAAAEMTI3NQQAAAABMAcAAAAIMy83LzIwMjYIAAAACjEyLzMxLzIwMjUJAAAAATABQdwwonzeCAFB3DCifN4IJkNJUS5OWVNFOklCTS5JUV9SVUFfR1JPU1MuOTk5Li4uLlVTRC5IAQAAAN62AQADAAAAAAABQdwwonzeCAFB3DCifN4IJENJUS5OWVNFOklCTS5JUV9SVUFfTkVULjk5Ny4uLi5VU0QuSAEAAADetgEAAwAAAAAAAUHcMKJ83ggBQdwwonzeCDhDSVEuTllTRTpJQk0uSVFfUlVBX0NBUElUQUxfTEVBU0VfQUNDVU1fREVQLjk5NS4uLi5VU0QuSAEA</t>
  </si>
  <si>
    <t>AADetgEAAwAAAAAAAUHcMKJ83ggBQdwwonzeCDZDSVEuTllTRTpJQk0uSVFfUlVBX09QRVJBVElOR19MRUFTRV9HUk9TUy45OTMuLi4uVVNELkgBAAAA3rYBAAMAAAAAAAFB3DCifN4IAUHcMKJ83gg0Q0lRLk5ZU0U6SUJNLklRX1JVQV9PUEVSQVRJTkdfTEVBU0VfTkVULjk5MS4uLi5VU0QuSAEAAADetgEAAwAAAAAAAUHcMKJ83ggBQdwwonzeCDNDSVEuTllTRTpJQk0uSVFfR1BQRV9FWENMX09QRVJfTEVBU0VTLjIwMDAuLi4uVVNELkgBAAAA3rYBAAIAAAAFMTc4NzQBCAAAAAUAAAABMQEAAAALLTE5MDQ4NjA2NTcDAAAAAzE2MAIAAAAFNDg5NzQEAAAAATAHAAAACDMvNy8yMDI2CAAAAAoxMi8zMS8yMDI1CQAAAAEwAUHcMKJ83ggBQdwwonzeCDJDSVEuTllTRTpJQk0uSVFfTlBQRV9FWENMX09QRVJfTEVBU0VTLjk5OS4uLi5VU0QuSAEAAADetgEAAgAAAAQ1NzMyAQgAAAAFAAAAATEBAAAACy0xOTA0ODYwNzQzAwAAAAMxNjACAAAABTQ4OTc2BAAAAAEwBwAAAAgzLzcvMjAyNggAAAAKMTIvMzEvMjAyNAkAAAABMAFB3DCifN4IAUHcMKJ83gg1Q0lRLk5ZU0U6SUJNLklRX0ZJTkFOQ0VfTEVBU0VTX0xPTkdfVEVSTS45OTcuLi4uVVNELkgBAAAA3rYBAAIAAAADMTY0AQgAAAAFAAAAATEBAAAACy0xOTU4MjgxMDk2AwAAAAMxNjACAAAABTQ4OTkxBAAAAAEwBwAAAAgzLzcvMjAyNggAAAAKMTIvMzEv</t>
  </si>
  <si>
    <t>MjAyMgkAAAABMAFB3DCifN4IAUHcMKJ83ghDQ0lRLk5ZU0U6SUJNLklRX0NVUlJFTlRfUE9SVElPTl9PUEVSX0xFQVNFX0xJQUJJTElUSUVTLjk5NS4uLi5VU0QuSAEAAADetgEAAgAAAAQxMDM1AQgAAAAFAAAAATEBAAAACy0yMDU5MDczMjAyAwAAAAMxNjACAAAABTQ4Mzg1BAAAAAEwBwAAAAgzLzcvMjAyNggAAAAKMTIvMzEvMjAyMAkAAAABMAFB3DCifN4IAUHcMKJ83gguQ0lRLk5ZU0U6SUJNLklRX1RPVEFMX09QRVJfTEVBU0VTLjk5My4uLi5VU0QuSAEAAADetgEAAwAAAAAAAUHcMKJ83ggBQdwwonzeCEVDSVEuTllTRTpJQk0uSVFfRklOQU5DSU5HX09CTElHX0NVUlJFTlRfRVhDTF9PUEVSX0xFQVNFUy45OTEuLi4uVVNELkgBAAAA3rYBAAIAAAAENzUxMwEIAAAABQAAAAExAQAAAAoxOTQ3MTc5NTgzAwAAAAMxNjACAAAABTQ4OTgwBAAAAAEwBwAAAAgzLzcvMjAyNggAAAAKMTIvMzEvMjAxNgkAAAABMAFB3DCifN4IAUHcMKJ83ghKQ0lRLk5ZU0U6SUJNLklRX0ZJTkFOQ0lOR19PQkxJR19OT05fQ1VSUkVOVF9FWENMX09QRVJfTEVBU0VTLjIwMDAuLi4uVVNELkgBAAAA3rYBAAIAAAAFNTQ4MzYBCAAAAAUAAAABMQEAAAALLTE5MDQ4NjA2NTcDAAAAAzE2MAIAAAAFNDg5ODEEAAAAATAHAAAACDMvNy8yMDI2CAAAAAoxMi8zMS8yMDI1CQAAAAEwAUHcMKJ83ggBQdwwonzeCDNDSVEuTllTRTpJ</t>
  </si>
  <si>
    <t>Qk0uSVFfVE9UQUxfREVCVF9FWENMX0xFQVNFUy45OTkuLi4uVVNELkgBAAAA3rYBAAIAAAAFNTM5NzIBCAAAAAUAAAABMQEAAAALLTE5MDQ4NjA3NDMDAAAAAzE2MAIAAAAFNDg5OTIEAAAAATAHAAAACDMvNy8yMDI2CAAAAAoxMi8zMS8yMDI0CQAAAAEwAUHcMKJ83ggBQdwwonzeCC5DSVEuTllTRTpJQk0uSVFfQlZfU0hBUkVfUkVQT1JURUQuOTkzLi4uLlVTRC5IAQAAAN62AQADAAAAAAABQdwwonzeCAFB3DCifN4IL0NJUS5OWVNFOklCTS5JUV9UQlZfU0hBUkVfUkVQT1JURUQuOTkxLi4uLlVTRC5IAQAAAN62AQADAAAAAAABQdwwonzeCAFB3DCifN4IIUNJUS5OWVNFOklCTS5JUV9UQlYuMjAwMC4uLi5VU0QuSAEAAADetgEAAgAAAAYtNDY0NjABCAAAAAUAAAABMQEAAAALLTE5MDQ4NjA2NTcDAAAAAzE2MAIAAAAEMTMxMAQAAAABMAcAAAAIMy83LzIwMjYIAAAACjEyLzMxLzIwMjUJAAAAATABQdwwonzeCAFB3DCifN4IJ0NJUS5OWVNFOklCTS5JUV9DQVNIX1NIQVJFLjk5OS4uLi5VU0QuSAEAAADetgEAAgAAAAkxNS4wNTY4MzgBCAAAAAUAAAABMQEAAAALLTE5MDQ4NjA3NDMDAAAAAzE2MAIAAAAENDM4MQQAAAABMAcAAAAIMy83LzIwMjYIAAAACjEyLzMxLzIwMjQJAAAAATABQdwwonzeCAFB3DCifN4IL0NJUS5OWVNFOklCTS5JUV9UT1RBTF9ERUJUX0NVUlJFTlQuOTk3Li4uLlVTRC5IAQAA</t>
  </si>
  <si>
    <t>AN62AQACAAAABDU2MzQBCAAAAAUAAAABMQEAAAALLTE5NTgyODEwOTYDAAAAAzE2MAIAAAAFMjUyMjMEAAAAATAHAAAACDMvNy8yMDI2CAAAAAoxMi8zMS8yMDIyCQAAAAEwAUHcMKJ83ggBQdwwonzeCCVDSVEuTllTRTpJQk0uSVFfTkVUX0RFQlQuOTk1Li4uLlVTRC5IAQAAAN62AQACAAAABTUxMzAwAQgAAAAFAAAAATEBAAAACy0yMDU5MDczMjAyAwAAAAMxNjACAAAABDQzNjQEAAAAATAHAAAACDMvNy8yMDI2CAAAAAoxMi8zMS8yMDIwCQAAAAEwAUHcMKJ83ggBQdwwonzeCCZDSVEuTllTRTpJQk0uSVFfVE9UQUxfQ0FQLjk5My4uLi5VU0QuSAEAAADetgEAAgAAAAU2Mjc0MgEIAAAABQAAAAExAQAAAAoyMDgxNTA1NDAxAwAAAAMxNjACAAAABDQxNzUEAAAAATAHAAAACDMvNy8yMDI2CAAAAAoxMi8zMS8yMDE4CQAAAAEwAUHcMKJ83ggBQdwwonzeCCxDSVEuTllTRTpJQk0uSVFfTkVUX1dPUktJTkdfQ0FQLjk5MS4uLi5VU0QuSAEAAADetgEAAgAAAAQ2NjAwAQgAAAAFAAAAATEBAAAACjE5NDcxNzk1ODMDAAAAAzE2MAIAAAAEMTMxMQQAAAABMAcAAAAIMy83LzIwMjYIAAAACjEyLzMxLzIwMTYJAAAAATABQdwwonzeCAFB3DCifN4IKUNJUS5OWVNFOklCTS5JUV9BUl9VTkJJTExFRC4xMDAwLi4uLlVTRC5IAQAAAN62AQACAAAAAzQ4MgEIAAAABQAAAAExAQAAAAstMTkwNDg2MDc0MAMAAAADMTYw</t>
  </si>
  <si>
    <t>AgAAAAU0NTQyMAQAAAABMAcAAAAIMy83LzIwMjYIAAAACjEyLzMxLzIwMjUJAAAAATABQdwwonzeCAFB3DCifN4II0NJUS5OWVNFOklCTS5JUV9MSUZPUi4xMDAwLi4uLlVTRC5IAQAAAN62AQADAAAAAAABQdwwonzeCAFB3DCifN4IJUNJUS5OWVNFOklCTS5JUV9XSVBfSU5WLjEwMDAuLi4uVVNELkgBAAAA3rYBAAIAAAADOTkwAQgAAAAFAAAAATEBAAAACy0xOTA0ODYwNzQwAwAAAAMxNjACAAAABDMyMTkEAAAAATAHAAAACDMvNy8yMDI2CAAAAAoxMi8zMS8yMDI1CQAAAAEwAUHcMKJ83ggBQdwwonzeCCdDSVEuTllTRTpJQk0uSVFfT1RIRVJfSU5WLjEwMDAuLi4uVVNELkgBAAAA3rYBAAMAAAAAAAFB3DCifN4IAUHcMKJ83ggnQ0lRLk5ZU0U6SUJNLklRX0JVSUxESU5HUy4xMDAwLi4uLlVTRC5IAQAAAN62AQACAAAABDQ4MDcBCAAAAAUAAAABMQEAAAALLTE5MDQ4NjA3NDADAAAAAzE2MAIAAAAEMzAyMwQAAAABMAcAAAAIMy83LzIwMjYIAAAACjEyLzMxLzIwMjUJAAAAATABQdwwonzeCAFB3DCifN4IJkNJUS5OWVNFOklCTS5JUV9TT0ZUV0FSRS4xMDAwLi4uLlVTRC5IAQAAAN62AQADAAAAAAABQdwwonzeCAFB3DCifN4IIUNJUS5OWVNFOklCTS5JUV9DSVAuMTAwMC4uLi5VU0QuSAEAAADetgEAAwAAAAAAAUHcMKJ83ggBQdwwonzeCDFDSVEuTllTRTpJQk0uSVFfTUlOT1JJVFlfSU5UX1JFREVF</t>
  </si>
  <si>
    <t>TS4xMDAwLi4uLlVTRC5IAQAAAN62AQADAAAAAAABQdwwonzeCAFB3DCifN4INUNJUS5OWVNFOklCTS5JUV9NSU5PUklUWV9JTlRfUkVERUVNX1RPVC4yMDAwLi4uLlVTRC5IAQAAAN62AQADAAAAAAABQdwwonzeCAFB3DCifN4IOUNJUS5OWVNFOklCTS5JUV9HRU5FUkFMX1BBUlRORVJfUFJFRl9FUVVJVFkuMjAwMC4uLi5VU0QuSAEAAADetgEAAwAAAAAAAUHcMKJ83ggBQdwwonzeCDJDSVEuTllTRTpJQk0uSVFfRklOX0RJVl9TVF9ERUJUX1RPVEFMLjk5Mi4uLi5VU0QuSAEAAADetgEAAwAAAAAAAUHcMKJ83ggBQdwwonzeCC9DSVEuTllTRTpJQk0uSVFfRklOX0RJVl9DQVNIX0VRVUlWLjk5Mi4uLi5VU0QuSAEAAADetgEAAwAAAAAAAUHcMKJ83ggBQdwwonzeCC9DSVEuTllTRTpJQk0uSVFfREVCVF9FUVVJVl9ORVRfUEJPLjk5Mi4uLi5VU0QuSAEAAADetgEAAgAAAAQ4MDYzAQgAAAAFAAAAATEBAAAACjIwMTcxNjQyNDQDAAAAAzE2MAIAAAAFMjE2NzkEAAAAATAHAAAACDMvNy8yMDI2CAAAAAoxMi8zMS8yMDE3CQAAAAEwAUHcMKJ83ggBQdwwonzeCDJDSVEuTllTRTpJQk0uSVFfUkVTVFJJQ1RFRF9DQVNIX1RPVEFMLjk5NC4uLi5VU0QuSAEAAADetgEAAgAAAAMxNDEBCAAAAAUAAAABMQEAAAALLTIxMTA3NjkzNTUDAAAAAzE2MAIAAAAFMjQxOTIEAAAAATAHAAAACDMvNy8yMDI2CAAAAAoxMi8z</t>
  </si>
  <si>
    <t>MS8yMDE5CQAAAAEwAUHcMKJ83ggBQdwwonzeCCpDSVEuTllTRTpJQk0uSVFfT1JERVJfQkFDS0xPRy45OTcuLi4uVVNELkgBAAAA3rYBAAMAAAAAAAFB3DCifN4IAUHcMKJ83ggxQ0lRLk5ZU0U6SUJNLklRX1dBUlJBTlRZX0xJQUJJTElUSUVTLjk5OS4uLi5VU0QuSAEAAADetgEAAwAAAAAAAUHcMKJ83ggBQdwwonzeCDtDSVEuTllTRTpJQk0uSVFfQ1VSUkVOVF9QT1JUX0RFQlRfREVSSVZBVElWRVMuMTAwMC4uLi5VU0QuSAEAAADetgEAAwAAAAAAAUHcMKJ83ggBQdwwonzeCDZDSVEuTllTRTpJQk0uSVFfREVSSVZBVElWRV9BU1NFVFNfQ1VSUkVOVC45OTIuLi4uVVNELkgBAAAA3rYBAAIAAAADMTg0AQgAAAAFAAAAATEBAAAACjIwMTcxNjQyNDQDAAAAAzE2MAIAAAAEMTEwOQQAAAABMAcAAAAIMy83LzIwMjYIAAAACjEyLzMxLzIwMTcJAAAAATABQdwwonzeCAFB3DCifN4IL0NJUS5OWVNFOklCTS5JUV9HUk9TU19JTlRBTl9BU1NFVFMuOTk2Li4uLlVTRC5IAQAAAN62AQACAAAABTE3MzM1AQgAAAAFAAAAATEBAAAACy0yMDA4NjQ3MTk4AwAAAAMxNjACAAAABTI0MjkzBAAAAAEwBwAAAAgzLzcvMjAyNggAAAAKMTIvMzEvMjAyMQkAAAABMAFB3DCifN4IAUHcMKJ83gglQ0lRLk5ZU0U6SUJNLklRX0dST1NTX0dXLjk5OS4uLi5VU0QuSAEAAADetgEAAwAAAAAAAUHcMKJ83ggBQdwwonzeCDJDSVEu</t>
  </si>
  <si>
    <t>TllTRTpJQk0uSVFfQURWQU5DRVNfRk9SX1NVUFBMSUVTLjk5Mi4uLi5VU0QuSAEAAADetgEAAwAAAAAAAUHcMKJ83ggBQdwwonzeCCNDSVEuTllTRTpJQk0uSVFfR1dfTkVULjk5NS4uLi5VU0QuSAEAAADetgEAAgAAAAU1Mzc2NQEIAAAABQAAAAExAQAAAAstMjA1OTA3MzIwMgMAAAADMTYwAgAAAAU0ODk2MAQAAAABMAcAAAAIMy83LzIwMjYIAAAACjEyLzMxLzIwMjAJAAAAATABQdwwonzeCAFB3DCifN4ILUNJUS5OWVNFOklCTS5JUV9JTlRFUkNPTVBBTllfQ0EuMTAwMC4uLi5VU0QuSAEAAADetgEAAwAAAAAAAUHcMKJ83ggBQdwwonzeCDBDSVEuTllTRTpJQk0uSVFfSU5URVJDT01QQU5ZX05PTl9DTC45OTQuLi4uVVNELkgBAAAA3rYBAAMAAAAAAAFB3DCifN4IAUHcMKJ83ggyQ0lRLk5ZU0U6SUJNLklRX0ZJTl9ESVZfU1RfREVCVF9UT1RBTC45OTMuLi4uVVNELkgBAAAA3rYBAAMAAAAAAAFB3DCifN4IAUHcMKJ83ggvQ0lRLk5ZU0U6SUJNLklRX0ZJTl9ESVZfQ0FTSF9FUVVJVi45OTMuLi4uVVNELkgBAAAA3rYBAAMAAAAAAAFB3DCifN4IAUHcMKJ83ggvQ0lRLk5ZU0U6SUJNLklRX0RFQlRfRVFVSVZfTkVUX1BCTy45OTMuLi4uVVNELkgBAAAA3rYBAAIAAAAEODYxMQEIAAAABQAAAAExAQAAAAoyMDgxNTA1NDAxAwAAAAMxNjACAAAABTIxNjc5BAAAAAEwBwAAAAgzLzcvMjAyNggAAAAKMTIv</t>
  </si>
  <si>
    <t>MzEvMjAxOAkAAAABMAFB3DCifN4IAUHcMKJ83ggyQ0lRLk5ZU0U6SUJNLklRX1JFU1RSSUNURURfQ0FTSF9UT1RBTC45OTcuLi4uVVNELkgBAAAA3rYBAAIAAAADMTAzAQgAAAAFAAAAATEBAAAACy0xOTU4MjgxMDk2AwAAAAMxNjACAAAABTI0MTkyBAAAAAEwBwAAAAgzLzcvMjAyNggAAAAKMTIvMzEvMjAyMgkAAAABMAFB3DCifN4IAUHcMKJ83ggqQ0lRLk5ZU0U6SUJNLklRX09SREVSX0JBQ0tMT0cuOTk4Li4uLlVTRC5IAQAAAN62AQADAAAAAAABQdwwonzeCAFB3DCifN4IMkNJUS5OWVNFOklCTS5JUV9XQVJSQU5UWV9MSUFCSUxJVElFUy4xMDAwLi4uLlVTRC5IAQAAAN62AQADAAAAAAABQdwwonzeCAFB3DCifN4IO0NJUS5OWVNFOklCTS5JUV9DVVJSRU5UX1BPUlRfREVCVF9ERVJJVkFUSVZFUy4yMDAwLi4uLlVTRC5IAQAAAN62AQADAAAAAAABQdwwonzeCAFB3DCifN4IOENJUS5OWVNFOklCTS5JUV9ERVJJVkFUSVZFX0xJQUJfTk9OX0NVUlJFTlQuOTkxLi4uLlVTRC5IAQAAAN62AQACAAAAAjUzAQgAAAAFAAAAATEBAAAACjE5NDcxNzk1ODMDAAAAAzE2MAIAAAAFNDA0MTkEAAAAATAHAAAACDMvNy8yMDI2CAAAAAoxMi8zMS8yMDE2CQAAAAEwAUHcMKJ83ggBQdwwonzeCDZDSVEuTllTRTpJQk0uSVFfREVSSVZBVElWRV9BU1NFVFNfQ1VSUkVOVC45OTMuLi4uVVNELkgBAAAA3rYBAAIAAAAD</t>
  </si>
  <si>
    <t>Mzg1AQgAAAAFAAAAATEBAAAACjIwODE1MDU0MDEDAAAAAzE2MAIAAAAEMTEwOQQAAAABMAcAAAAIMy83LzIwMjYIAAAACjEyLzMxLzIwMTgJAAAAATABQdwwonzeCAFB3DCifN4IL0NJUS5OWVNFOklCTS5JUV9HUk9TU19JTlRBTl9BU1NFVFMuOTk3Li4uLlVTRC5IAQAAAN62AQACAAAABTE1OTM4AQgAAAAFAAAAATEBAAAACy0xOTU4MjgxMDk2AwAAAAMxNjACAAAABTI0MjkzBAAAAAEwBwAAAAgzLzcvMjAyNggAAAAKMTIvMzEvMjAyMgkAAAABMAFB3DCifN4IAUHcMKJ83ggmQ0lRLk5ZU0U6SUJNLklRX0dST1NTX0dXLjIwMDAuLi4uVVNELkgBAAAA3rYBAAMAAAAAAAFB3DCifN4IAUHcMKJ83ggyQ0lRLk5ZU0U6SUJNLklRX0FEVkFOQ0VTX0ZPUl9TVVBQTElFUy45OTMuLi4uVVNELkgBAAAA3rYBAAMAAAAAAAFB3DCifN4IAUHcMKJ83ggjQ0lRLk5ZU0U6SUJNLklRX0dXX05FVC45OTYuLi4uVVNELkgBAAAA3rYBAAIAAAAFNTU2NDMBCAAAAAUAAAABMQEAAAALLTIwMDg2NDcxOTgDAAAAAzE2MAIAAAAFNDg5NjAEAAAAATAHAAAACDMvNy8yMDI2CAAAAAoxMi8zMS8yMDIxCQAAAAEwAUHcMKJ83ggBQdwwonzeCDBDSVEuTllTRTpJQk0uSVFfSU5URVJDT01QQU5ZX05PTl9DTC45OTYuLi4uVVNELkgBAAAA3rYBAAMAAAAAAAFB3DCifN4IAUHcMKJ83ggqQ0lRLk5ZU0U6SUJNLklRX0VRVUlUWV9NRVRI</t>
  </si>
  <si>
    <t>T0QuOTkzLi4uLlVTRC5IAQAAAN62AQACAAAAAzE5MgEIAAAABQAAAAExAQAAAAoyMDgxNTA1NDAxAwAAAAMxNjACAAAABDMwNjMEAAAAATAHAAAACDMvNy8yMDI2CAAAAAoxMi8zMS8yMDE4CQAAAAEwAUHcMKJ83ggBQdwwonzeCCRDSVEuTllTRTpJQk0uSVFfUkFXX0lOVi45OTIuLi4uVVNELkgBAAAA3rYBAAMAAAAAAAFB3DCifN4IAUHcMKJ83ggpQ0lRLk5ZU0U6SUJNLklRX0ZJTklTSEVEX0lOVi45OTIuLi4uVVNELkgBAAAA3rYBAAIAAAADMzMzAQgAAAAFAAAAATEBAAAACjIwMTcxNjQyNDQDAAAAAzE2MAIAAAAEMzA3NQQAAAABMAcAAAAIMy83LzIwMjYIAAAACjEyLzMxLzIwMTcJAAAAATABQdwwonzeCAFB3DCifN4IIUNJUS5OWVNFOklCTS5JUV9MQU5ELjk5Mi4uLi5VU0QuSAEAAADetgEAAgAAAAM0ODABCAAAAAUAAAABMQEAAAAKMjAxNzE2NDI0NAMAAAADMTYwAgAAAAQzMDk4BAAAAAEwBwAAAAgzLzcvMjAyNggAAAAKMTIvMzEvMjAxNwkAAAABMAFB3DCifN4IAUHcMKJ83ggmQ0lRLk5ZU0U6SUJNLklRX01BQ0hJTkVSWS45OTIuLi4uVVNELkgBAAAA3rYBAAIAAAAFMTc3MTgBCAAAAAUAAAABMQEAAAAKMjAxNzE2NDI0NAMAAAADMTYwAgAAAAQzMTE0BAAAAAEwBwAAAAgzLzcvMjAyNggAAAAKMTIvMzEvMjAxNwkAAAABMAFB3DCifN4IAUHcMKJ83ggzQ0lRLk5ZU0U6SUJNLklRX05BVFVS</t>
  </si>
  <si>
    <t>QUxfUkVTT1VSQ0VTX0NPU1QuOTkyLi4uLlVTRC5IAQAAAN62AQADAAAAAAABQdwwonzeCAFB3DCifN4IMkNJUS5OWVNFOklCTS5JUV9MRUFTRUhPTERfSU1QUk9WRU1FTlQuOTkzLi4uLlVTRC5IAQAAAN62AQADAAAAAAABQdwwonzeCAFB3DCifN4IOENJUS5OWVNFOklCTS5JUV9GSU5fRElWX01JTk9SSVRZX0lOVF9SRURFRU0uOTkzLi4uLlVTRC5IAQAAAN62AQADAAAAAAABQdwwonzeCAFB3DCifN4INkNJUS5OWVNFOklCTS5JUV9GSU5fRElWX01JTk9SSVRZX0lOVEVSRVNULjk5My4uLi5VU0QuSAEAAADetgEAAwAAAAAAAUHcMKJ83ggBQdwwonzeCDpDSVEuTllTRTpJQk0uSVFfR0VORVJBTF9QQVJUTkVSX0NPTU1PTl9FUVVJVFkuOTk0Li4uLlVTRC5IAQAAAN62AQADAAAAAAABQdwwonzeCAFB3DCifN4IPkNJUS5OWVNFOklCTS5JUV9HRU5FUkFMX1BBUlRORVJfTUlOT1JJVFlfSU5URVJFU1QuOTk0Li4uLlVTRC5IAQAAAN62AQADAAAAAAABQdwwonzeCAFB3DCifN4IQENJUS5OWVNFOklCTS5JUV9MSVFVSURBVElPTl9WQUxVRV9QUkVGRVJSRURfQ09OVkVSVC45OTQuLi4uVVNELkgBAAAA3rYBAAMAAAAAAAFB3DCifN4IAUHcMKJ83gg/Q0lRLk5ZU0U6SUJNLklRX0xJUVVJREFUSU9OX1ZBTFVFX1BSRUZFUlJFRF9SRURFRU0uOTk0Li4uLlVTRC5IAQAAAN62AQADAAAAAAABQdwwonzeCAFB3DCi</t>
  </si>
  <si>
    <t>fN4IK0NJUS5OWVNFOklCTS5JUV9BU1NFVFNfTEVWRUxfMi45OTQuLi4uVVNELkgBAAAA3rYBAAIAAAAENTM5NAABQdwwonzeCAFB3DCifN4IPUNJUS5OWVNFOklCTS5JUV9BU1NFVFNfTkVUVElOR19PVEhFUl9BREpVU1RNRU5UUy45OTQuLi4uVVNELkgBAAAA3rYBAAMAAAAAAAFB3DCifN4IAUHcMKJ83ggwQ0lRLk5ZU0U6SUJNLklRX0xJQUJJTElUSUVTX0xFVkVMXzEuOTk0Li4uLlVTRC5IAQAAAN62AQADAAAAAAABQdwwonzeCAFB3DCifN4IMENJUS5OWVNFOklCTS5JUV9MSUFCSUxJVElFU19MRVZFTF8zLjk5NS4uLi5VU0QuSAEAAADetgEAAwAAAAAAAUHcMKJ83ggBQdwwonzeCDNDSVEuTllTRTpJQk0uSVFfTElBQklMSVRJRVNfRkFJUl9WQUxVRS45OTUuLi4uVVNELkgBAAAA3rYBAAIAAAAFNjIwODcAAUHcMKJ83ggBQdwwonzeCDJDSVEuTllTRTpJQk0uSVFfRklOX0RJVl9TVF9ERUJUX1RPVEFMLjk5Ni4uLi5VU0QuSAEAAADetgEAAwAAAAAAAUHcMKJ83ggBQdwwonzeCC9DSVEuTllTRTpJQk0uSVFfRklOX0RJVl9DQVNIX0VRVUlWLjk5Ni4uLi5VU0QuSAEAAADetgEAAwAAAAAAAUHcMKJ83ggBQdwwonzeCC9DSVEuTllTRTpJQk0uSVFfREVCVF9FUVVJVl9ORVRfUEJPLjk5Ni4uLi5VU0QuSAEAAADetgEAAgAAAAQxNDQ4AQgAAAAFAAAAATEBAAAACy0yMDA4NjQ3MTk4AwAAAAMxNjACAAAA</t>
  </si>
  <si>
    <t>BTIxNjc5BAAAAAEwBwAAAAgzLzcvMjAyNggAAAAKMTIvMzEvMjAyMQkAAAABMAFB3DCifN4IAUHcMKJ83ggzQ0lRLk5ZU0U6SUJNLklRX1JFU1RSSUNURURfQ0FTSF9UT1RBTC4xMDAwLi4uLlVTRC5IAQAAAN62AQACAAAAAjU0AQgAAAAFAAAAATEBAAAACy0xOTA0ODYwNzQwAwAAAAMxNjACAAAABTI0MTkyBAAAAAEwBwAAAAgzLzcvMjAyNggAAAAKMTIvMzEvMjAyNQkAAAABMAFB3DCifN4IAUHcMKJ83ggwQ0lRLk5ZU0U6SUJNLklRX1NUX0RFQlRfREVSSVZBVElWRVMuOTkxLi4uLlVTRC5IAQAAAN62AQADAAAAAAABQdwwonzeCAFB3DCifN4IMENJUS5OWVNFOklCTS5JUV9MVF9ERUJUX0RFUklWQVRJVkVTLjk5Mi4uLi5VU0QuSAEAAADetgEAAgAAAAQ2NTA1AQgAAAAFAAAAATEBAAAACjIwMTcxNjQyNDQDAAAAAzE2MAIAAAAFMzA5MTUEAAAAATAHAAAACDMvNy8yMDI2CAAAAAoxMi8zMS8yMDE3CQAAAAEwAUHcMKJ83ggBQdwwonzeCDhDSVEuTllTRTpJQk0uSVFfREVSSVZBVElWRV9MSUFCX05PTl9DVVJSRU5ULjk5NC4uLi5VU0QuSAEAAADetgEAAgAAAAM1MDYBCAAAAAUAAAABMQEAAAALLTIxMTA3NjkzNTUDAAAAAzE2MAIAAAAFNDA0MTkEAAAAATAHAAAACDMvNy8yMDI2CAAAAAoxMi8zMS8yMDE5CQAAAAEwAUHcMKJ83ggBQdwwonzeCDZDSVEuTllTRTpJQk0uSVFfREVSSVZBVElWRV9BU1NF</t>
  </si>
  <si>
    <t>VFNfQ1VSUkVOVC45OTguLi4uVVNELkgBAAAA3rYBAAIAAAADMzA0AQgAAAAFAAAAATEBAAAACy0xOTA0ODYwNzQ0AwAAAAMxNjACAAAABDExMDkEAAAAATAHAAAACDMvNy8yMDI2CAAAAAoxMi8zMS8yMDIzCQAAAAEwAUHcMKJ83ggBQdwwonzeCDBDSVEuTllTRTpJQk0uSVFfR1JPU1NfSU5UQU5fQVNTRVRTLjIwMDAuLi4uVVNELkgBAAAA3rYBAAIAAAAFMjA4MzABCAAAAAUAAAABMQEAAAALLTE5MDQ4NjA2NTcDAAAAAzE2MAIAAAAFMjQyOTMEAAAAATAHAAAACDMvNy8yMDI2CAAAAAoxMi8zMS8yMDI1CQAAAAEwAUHcMKJ83ggBQdwwonzeCCtDSVEuTllTRTpJQk0uSVFfQUNDVU1fQU1PUlRfR1cuOTkzLi4uLlVTRC5IAQAAAN62AQADAAAAAAABQdwwonzeCAFB3DCifN4IMkNJUS5OWVNFOklCTS5JUV9BRFZBTkNFU19GT1JfU1VQUExJRVMuOTk2Li4uLlVTRC5IAQAAAN62AQADAAAAAAABQdwwonzeCAFB3DCifN4IMENJUS5OWVNFOklCTS5JUV9JTlRFUkNPTVBBTllfTk9OX0NBLjk5NC4uLi5VU0QuSAEAAADetgEAAwAAAAAAAUHcMKJ83ggBQdwwonzeCDBDSVEuTllTRTpJQk0uSVFfSU5URVJDT01QQU5ZX05PTl9DTC45OTkuLi4uVVNELkgBAAAA3rYBAAMAAAAAAAFB3DCifN4IAUHcMKJ83ggyQ0lRLk5ZU0U6SUJNLklRX0ZJTl9ESVZfU1RfREVCVF9UT1RBTC45OTcuLi4uVVNELkgBAAAA3rYBAAMA</t>
  </si>
  <si>
    <t>AAAAAAFB3DCifN4IAUHcMKJ83ggvQ0lRLk5ZU0U6SUJNLklRX0ZJTl9ESVZfQ0FTSF9FUVVJVi45OTcuLi4uVVNELkgBAAAA3rYBAAMAAAAAAAFB3DCifN4IAUHcMKJ83ggvQ0lRLk5ZU0U6SUJNLklRX0RFQlRfRVFVSVZfTkVUX1BCTy45OTcuLi4uVVNELkgBAAAA3rYBAAIAAAAELTcxMQEIAAAABQAAAAExAQAAAAstMTk1ODI4MTA5NgMAAAADMTYwAgAAAAUyMTY3OQQAAAABMAcAAAAIMy83LzIwMjYIAAAACjEyLzMxLzIwMjIJAAAAATABQdwwonzeCAFB3DCifN4IM0NJUS5OWVNFOklCTS5JUV9DT05USU5HRU5UX0xJQUJJTElUSUVTLjk5MS4uLi5VU0QuSAEAAADetgEAAwAAAAAAAUHcMKJ83ggBQdwwonzeCDBDSVEuTllTRTpJQk0uSVFfU1RfREVCVF9ERVJJVkFUSVZFUy45OTIuLi4uVVNELkgBAAAA3rYBAAMAAAAAAAFB3DCifN4IAUHcMKJ83ggwQ0lRLk5ZU0U6SUJNLklRX0xUX0RFQlRfREVSSVZBVElWRVMuOTkzLi4uLlVTRC5IAQAAAN62AQACAAAABDYyNjEBCAAAAAUAAAABMQEAAAAKMjA4MTUwNTQwMQMAAAADMTYwAgAAAAUzMDkxNQQAAAABMAcAAAAIMy83LzIwMjYIAAAACjEyLzMxLzIwMTgJAAAAATABQdwwonzeCAFB3DCifN4IOENJUS5OWVNFOklCTS5JUV9ERVJJVkFUSVZFX0xJQUJfTk9OX0NVUlJFTlQuOTk1Li4uLlVTRC5IAQAAAN62AQACAAAAAjQwAQgAAAAFAAAAATEBAAAACy0y</t>
  </si>
  <si>
    <t>MDU5MDczMjAyAwAAAAMxNjACAAAABTQwNDE5BAAAAAEwBwAAAAgzLzcvMjAyNggAAAAKMTIvMzEvMjAyMAkAAAABMAFB3DCifN4IAUHcMKJ83gg2Q0lRLk5ZU0U6SUJNLklRX0RFUklWQVRJVkVfQVNTRVRTX0NVUlJFTlQuOTk5Li4uLlVTRC5IAQAAAN62AQACAAAAAzU3NQEIAAAABQAAAAExAQAAAAstMTkwNDg2MDc0MwMAAAADMTYwAgAAAAQxMTA5BAAAAAEwBwAAAAgzLzcvMjAyNggAAAAKMTIvMzEvMjAyNAkAAAABMAFB3DCifN4IAUHcMKJ83gg1Q0lRLk5ZU0U6SUJNLklRX0FDQ1VNX0FNT1JUX0lOVEFOX0FTU0VUUy45OTEuLi4uVVNELkgBAAAA3rYBAAIAAAAFLTMxMTYBCAAAAAUAAAABMQEAAAAKMTk0NzE3OTU4MwMAAAADMTYwAgAAAAUyNDMzMQQAAAABMAcAAAAIMy83LzIwMjYIAAAACjEyLzMxLzIwMTYJAAAAATABQdwwonzeCAFB3DCifN4IK0NJUS5OWVNFOklCTS5JUV9BQ0NVTV9BTU9SVF9HVy45OTQuLi4uVVNELkgBAAAA3rYBAAMAAAAAAAFB3DCifN4IAUHcMKJ83ggyQ0lRLk5ZU0U6SUJNLklRX0FEVkFOQ0VTX0ZPUl9TVVBQTElFUy45OTcuLi4uVVNELkgBAAAA3rYBAAMAAAAAAAFB3DCifN4IAUHcMKJ83ggwQ0lRLk5ZU0U6SUJNLklRX0lOVEVSQ09NUEFOWV9OT05fQ0EuOTk1Li4uLlVTRC5IAQAAAN62AQADAAAAAAABQdwwonzeCAFB3DCifN4IMUNJUS5OWVNFOklCTS5JUV9JTlRF</t>
  </si>
  <si>
    <t>UkNPTVBBTllfTk9OX0NMLjEwMDAuLi4uVVNELkgBAAAA3rYBAAMAAAAAAAFB3DCifN4IAUHcMKJ83ggrQ0lRLk5ZU0U6SUJNLklRX1NUX05PVEVfUkVDRUlWLjk5OS4uLi5VU0QuSAEAAADetgEAAwAAAAAAAUHcMKJ83ggBQdwwonzeCCZDSVEuTllTRTpJQk0uSVFfSU5WRU5UT1JZLjk5Ny4uLi5VU0QuSAEAAADetgEAAgAAAAQxNTUyAQgAAAAFAAAAATEBAAAACy0xOTU4MjgxMDk2AwAAAAMxNjACAAAABDEwNDMEAAAAATAHAAAACDMvNy8yMDI2CAAAAAoxMi8zMS8yMDIyCQAAAAEwAUHcMKJ83ggBQdwwonzeCDJDSVEuTllTRTpJQk0uSVFfRklOX0RJVl9MT0FOU19DVVJSRU5ULjk5NS4uLi5VU0QuSAEAAADetgEAAgAAAAUxMDUwOQEIAAAABQAAAAExAQAAAAstMjA1OTA3MzIwMgMAAAADMTYwAgAAAAQxMDMyBAAAAAEwBwAAAAgzLzcvMjAyNggAAAAKMTIvMzEvMjAyMAkAAAABMAFB3DCifN4IAUHcMKJ83ggrQ0lRLk5ZU0U6SUJNLklRX0xPQU5TX0ZPUl9TQUxFLjk5My4uLi5VU0QuSAEAAADetgEAAwAAAAAAAUHcMKJ83ggBQdwwonzeCCxDSVEuTllTRTpJQk0uSVFfUkVTVFJJQ1RFRF9DQVNILjk5MS4uLi5VU0QuSAEAAADetgEAAwAAAAAAAUHcMKJ83ggBQdwwonzeCCFDSVEuTllTRTpJQk0uSVFfR1BQRS45OTkuLi4uVVNELkgBAAAA3rYBAAIAAAAFMjA4ODgBCAAAAAUAAAABMQEAAAALLTE5MDQ4</t>
  </si>
  <si>
    <t>NjA3NDMDAAAAAzE2MAIAAAAEMTE2OQQAAAABMAcAAAAIMy83LzIwMjYIAAAACjEyLzMxLzIwMjQJAAAAATABQdwwonzeCAFB3DCifN4IIUNJUS5OWVNFOklCTS5JUV9OUFBFLjk5Ny4uLi5VU0QuSAEAAADetgEAAgAAAAQ4MjEyAQgAAAAFAAAAATEBAAAACy0xOTU4MjgxMDk2AwAAAAMxNjACAAAABDEwMDQEAAAAATAHAAAACDMvNy8yMDI2CAAAAAoxMi8zMS8yMDIyCQAAAAEwAUHcMKJ83ggBQdwwonzeCB9DSVEuTllTRTpJQk0uSVFfR1cuOTk1Li4uLlVTRC5IAQAAAN62AQACAAAABTUzNzY1AQgAAAAFAAAAATEBAAAACy0yMDU5MDczMjAyAwAAAAMxNjACAAAABDExNzEEAAAAATAHAAAACDMvNy8yMDI2CAAAAAoxMi8zMS8yMDIwCQAAAAEwAUHcMKJ83ggBQdwwonzeCC1DSVEuTllTRTpJQk0uSVFfRklOX0RJVl9MT0FOU19MVC45OTMuLi4uVVNELkgBAAAA3rYBAAIAAAAEOTE0OAEIAAAABQAAAAExAQAAAAoyMDgxNTA1NDAxAwAAAAMxNjACAAAABDEwMzMEAAAAATAHAAAACDMvNy8yMDI2CAAAAAoxMi8zMS8yMDE4CQAAAAEwAUHcMKJ83ggBQdwwonzeCCJDSVEuTllTRTpJQk0uSVFfQVJfTFQuOTkxLi4uLlVTRC5IAQAAAN62AQADAAAAAAABQdwwonzeCAFB3DCifN4IK0NJUS5OWVNFOklCTS5JUV9ERUZfQ0hBUkdFU19MVC45OTkuLi4uVVNELkgBAAAA3rYBAAIAAAADNzg4AQgAAAAFAAAAATEBAAAA</t>
  </si>
  <si>
    <t>Cy0xOTA0ODYwNzQzAwAAAAMxNjACAAAABDEwMjUEAAAAATAHAAAACDMvNy8yMDI2CAAAAAoxMi8zMS8yMDI0CQAAAAEwAUHcMKJ83ggBQdwwonzeCClDSVEuTllTRTpJQk0uSVFfVE9UQUxfQVNTRVRTLjk5Ny4uLi5VU0QuSAEAAADetgEAAgAAAAYxMjcyNDMBCAAAAAUAAAABMQEAAAALLTE5NTgyODEwOTYDAAAAAzE2MAIAAAAEMTAwNwQAAAABMAcAAAAIMy83LzIwMjYIAAAACjEyLzMxLzIwMjIJAAAAATABQdwwonzeCAFB3DCifN4IH0NJUS5OWVNFOklCTS5JUV9BRS45OTUuLi4uVVNELkgBAAAA3rYBAAIAAAAENzkzNQEIAAAABQAAAAExAQAAAAstMjA1OTA3MzIwMgMAAAADMTYwAgAAAAQxMDE2BAAAAAEwBwAAAAgzLzcvMjAyNggAAAAKMTIvMzEvMjAyMAkAAAABMAFB3DCifN4IAUHcMKJ83gguQ0lRLk5ZU0U6SUJNLklRX0NVUlJFTlRfUE9SVF9ERUJULjk5My4uLi5VU0QuSAEAAADetgEAAgAAAAQ3MDQ4AQgAAAAFAAAAATEBAAAACjIwODE1MDU0MDEDAAAAAzE2MAIAAAAEMTI5NwQAAAABMAcAAAAIMy83LzIwMjYIAAAACjEyLzMxLzIwMTgJAAAAATABQdwwonzeCAFB3DCifN4IMUNJUS5OWVNFOklCTS5JUV9GSU5fRElWX0RFQlRfQ1VSUkVOVC45OTEuLi4uVVNELkgBAAAA3rYBAAMAAAAAAAFB3DCifN4IAUHcMKJ83ggvQ0lRLk5ZU0U6SUJNLklRX1VORUFSTl9SRVZfQ1VSUkVOVC45OTkuLi4u</t>
  </si>
  <si>
    <t>VVNELkgBAAAA3rYBAAIAAAAFMTM5MDcBCAAAAAUAAAABMQEAAAALLTE5MDQ4NjA3NDMDAAAAAzE2MAIAAAAEMTA3NAQAAAABMAcAAAAIMy83LzIwMjYIAAAACjEyLzMxLzIwMjQJAAAAATABQdwwonzeCAFB3DCifN4IK0NJUS5OWVNFOklCTS5JUV9PVEhFUl9DTF9TVVBQTC45OTcuLi4uVVNELkgBAAAA3rYBAAIAAAADNTQ2AQgAAAAFAAAAATEBAAAACy0xOTU4MjgxMDk2AwAAAAMxNjACAAAABDEwNTcEAAAAATAHAAAACDMvNy8yMDI2CAAAAAoxMi8zMS8yMDIyCQAAAAEwAUHcMKJ83ggBQdwwonzeCCRDSVEuTllTRTpJQk0uSVFfTFRfREVCVC45OTUuLi4uVVNELkgBAAAA3rYBAAIAAAAFNTQxNTcBCAAAAAUAAAABMQEAAAALLTIwNTkwNzMyMDIDAAAAAzE2MAIAAAAEMTA0OQQAAAABMAcAAAAIMy83LzIwMjYIAAAACjEyLzMxLzIwMjAJAAAAATABQdwwonzeCAFB3DCifN4ILENJUS5OWVNFOklCTS5JUV9GSU5fRElWX0RFQlRfTFQuOTkzLi4uLlVTRC5IAQAAAN62AQADAAAAAAABQdwwonzeCAFB3DCifN4IKkNJUS5OWVNFOklCTS5JUV9VTkVBUk5fUkVWX0xULjk5MS4uLi5VU0QuSAEAAADetgEAAgAAAAQzNjAwAQgAAAAFAAAAATEBAAAACjE5NDcxNzk1ODMDAAAAAzE2MAIAAAAEMTI1NgQAAAABMAcAAAAIMy83LzIwMjYIAAAACjEyLzMxLzIwMTYJAAAAATABQdwwonzeCAFB3DCifN4IJUNJUS5OWVNF</t>
  </si>
  <si>
    <t>OklCTS5JUV9QRU5TSU9OLjIwMDAuLi4uVVNELkgBAAAA3rYBAAIAAAAEOTAxOAEIAAAABQAAAAExAQAAAAstMTkwNDg2MDY1NwMAAAADMTYwAgAAAAQxMjEzBAAAAAEwBwAAAAgzLzcvMjAyNggAAAAKMTIvMzEvMjAyNQkAAAABMAFB3DCifN4IAUHcMKJ83ggqQ0lRLk5ZU0U6SUJNLklRX09USEVSX0xJQUJfTFQuOTk5Li4uLlVTRC5IAQAAAN62AQACAAAABTEwMjMyAQgAAAAFAAAAATEBAAAACy0xOTA0ODYwNzQzAwAAAAMxNjACAAAABDEwNjIEAAAAATAHAAAACDMvNy8yMDI2CAAAAAoxMi8zMS8yMDI0CQAAAAEwAUHcMKJ83ggBQdwwonzeCChDSVEuTllTRTpJQk0uSVFfUFJFRl9SRURFRU0uOTk3Li4uLlVTRC5IAQAAAN62AQADAAAAAAABQdwwonzeCAFB3DCifN4IKUNJUS5OWVNFOklCTS5JUV9QUkVGX0NPTlZFUlQuOTk1Li4uLlVTRC5IAQAAAN62AQADAAAAAAABQdwwonzeCAFB3DCifN4IKENJUS5OWVNFOklCTS5JUV9QUkVGX0VRVUlUWS45OTMuLi4uVVNELkgBAAAA3rYBAAMAAAAAAAFB3DCifN4IAUHcMKJ83gghQ0lRLk5ZU0U6SUJNLklRX0FQSUMuOTkxLi4uLlVTRC5IAQAAAN62AQADAAAAAAABQdwwonzeCAFB3DCifN4IKUNJUS5OWVNFOklCTS5JUV9PVEhFUl9FUVVJVFkuOTk5Li4uLlVTRC5IAQAAAN62AQACAAAABi0xNTI2OAEIAAAABQAAAAExAQAAAAstMTkwNDg2MDc0MwMAAAADMTYw</t>
  </si>
  <si>
    <t>AgAAAAQxMDI4BAAAAAEwBwAAAAgzLzcvMjAyNggAAAAKMTIvMzEvMjAyNAkAAAABMAFB3DCifN4IAUHcMKJ83gguQ0lRLk5ZU0U6SUJNLklRX01JTk9SSVRZX0lOVEVSRVNULjk5Ny4uLi5VU0QuSAEAAADetgEAAgAAAAI3NwEIAAAABQAAAAExAQAAAAstMTk1ODI4MTA5NgMAAAADMTYwAgAAAAQxMDUyBAAAAAEwBwAAAAgzLzcvMjAyNggAAAAKMTIvMzEvMjAyMgkAAAABMAFB3DCifN4IAUHcMKJ83gguQ0lRLk5ZU0U6SUJNLklRX1RPVEFMX0xJQUJfRVFVSVRZLjk5NS4uLi5VU0QuSAEAAADetgEAAgAAAAYxNTU5NzEBCAAAAAUAAAABMQEAAAALLTIwNTkwNzMyMDIDAAAAAzE2MAIAAAAEMTAxMwQAAAABMAcAAAAIMy83LzIwMjYIAAAACjEyLzMxLzIwMjAJAAAAATABQdwwonzeCAFB3DCifN4IKkNJUS5OWVNFOklCTS5JUV9SVUFfQUNDVU1fREVQLjk5My4uLi5VU0QuSAEAAADetgEAAwAAAAAAAUHcMKJ83ggBQdwwonzeCDRDSVEuTllTRTpJQk0uSVFfUlVBX0NBUElUQUxfTEVBU0VfR1JPU1MuOTkxLi4uLlVTRC5IAQAAAN62AQADAAAAAAABQdwwonzeCAFB3DCifN4IOUNJUS5OWVNFOklCTS5JUV9SVUFfQ0FQSVRBTF9MRUFTRV9BQ0NVTV9ERVAuMjAwMC4uLi5VU0QuSAEAAADetgEAAwAAAAAAAUHcMKJ83ggBQdwwonzeCDZDSVEuTllTRTpJQk0uSVFfUlVBX09QRVJBVElOR19MRUFTRV9HUk9TUy45</t>
  </si>
  <si>
    <t>OTkuLi4uVVNELkgBAAAA3rYBAAIAAAAEMzE5NwEIAAAABQAAAAExAQAAAAstMTkwNDg2MDc0MwMAAAADMTYwAgAAAAU0ODM3NwQAAAABMAcAAAAIMy83LzIwMjYIAAAACjEyLzMxLzIwMjQJAAAAATABQdwwonzeCAFB3DCifN4INENJUS5OWVNFOklCTS5JUV9SVUFfT1BFUkFUSU5HX0xFQVNFX05FVC45OTcuLi4uVVNELkgBAAAA3rYBAAMAAAAAAAFB3DCifN4IAUHcMKJ83ggwQ0lRLk5ZU0U6SUJNLklRX0FEX0VYQ0xfT1BFUl9MRUFTRVMuOTk1Li4uLlVTRC5IAQAAAN62AQACAAAABi0xMzg5NgEIAAAABQAAAAExAQAAAAstMjA1OTA3MzIwMgMAAAADMTYwAgAAAAU0ODk3NQQAAAABMAcAAAAIMy83LzIwMjYIAAAACjEyLzMxLzIwMjAJAAAAATABQdwwonzeCAFB3DCifN4IM0NJUS5OWVNFOklCTS5JUV9GSU5BTkNFX0xFQVNFU19DVVJSRU5ULjk5My4uLi5VU0QuSAEAAADetgEAAgAAAAEzAQgAAAAFAAAAATEBAAAACjIwODE1MDU0MDEDAAAAAzE2MAIAAAAFNDg5OTAEAAAAATAHAAAACDMvNy8yMDI2CAAAAAoxMi8zMS8yMDE4CQAAAAEwAUHcMKJ83ggBQdwwonzeCDFDSVEuTllTRTpJQk0uSVFfVE9UQUxfRklOQU5DRV9MRUFTRVMuOTkxLi4uLlVTRC5IAQAAAN62AQADAAAAAAABQdwwonzeCAFB3DCifN4ILkNJUS5OWVNFOklCTS5JUV9UT1RBTF9PUEVSX0xFQVNFUy45OTkuLi4uVVNELkgBAAAA3rYB</t>
  </si>
  <si>
    <t>AAIAAAAEMzQyMwEIAAAABQAAAAExAQAAAAstMTkwNDg2MDc0MwMAAAADMTYwAgAAAAU0ODk3OAQAAAABMAcAAAAIMy83LzIwMjYIAAAACjEyLzMxLzIwMjQJAAAAATABQdwwonzeCAFB3DCifN4IRUNJUS5OWVNFOklCTS5JUV9GSU5BTkNJTkdfT0JMSUdfQ1VSUkVOVF9FWENMX09QRVJfTEVBU0VTLjk5Ny4uLi5VU0QuSAEAAADetgEAAgAAAAQ0NzYwAQgAAAAFAAAAATEBAAAACy0xOTU4MjgxMDk2AwAAAAMxNjACAAAABTQ4OTgwBAAAAAEwBwAAAAgzLzcvMjAyNggAAAAKMTIvMzEvMjAyMgkAAAABMAFB3DCifN4IAUHcMKJ83gg4Q0lRLk5ZU0U6SUJNLklRX1RPVEFMX0RFQlRfRVhDTF9PUEVSX0xFQVNFUy45OTUuLi4uVVNELkgBAAAA3rYBAAIAAAAFNjEzMzMBCAAAAAUAAAABMQEAAAALLTIwNTkwNzMyMDIDAAAAAzE2MAIAAAAFNDg5ODIEAAAAATAHAAAACDMvNy8yMDI2CAAAAAoxMi8zMS8yMDIwCQAAAAEwAUHcMKJ83ggBQdwwonzeCC5DSVEuTllTRTpJQk0uSVFfQlZfU0hBUkVfUkVQT1JURUQuOTk5Li4uLlVTRC5IAQAAAN62AQADAAAAAAABQdwwonzeCAFB3DCifN4IL0NJUS5OWVNFOklCTS5JUV9UQlZfU0hBUkVfUkVQT1JURUQuOTk3Li4uLlVTRC5IAQAAAN62AQADAAAAAAABQdwwonzeCAFB3DCifN4IJUNJUS5OWVNFOklCTS5JUV9HV19JTlRBTi45OTUuLi4uVVNELkgBAAAA3rYBAAIAAAAF</t>
  </si>
  <si>
    <t>Njc1MDQBCAAAAAUAAAABMQEAAAALLTIwNTkwNzMyMDIDAAAAAzE2MAIAAAAFMzUzODEEAAAAATAHAAAACDMvNy8yMDI2CAAAAAoxMi8zMS8yMDIwCQAAAAEwAUHcMKJ83ggBQdwwonzeCCdDSVEuTllTRTpJQk0uSVFfVE9UQUxfREVCVC45OTMuLi4uVVNELkgBAAAA3rYBAAIAAAAFNDU4MTIBCAAAAAUAAAABMQEAAAAKMjA4MTUwNTQwMQMAAAADMTYwAgAAAAQ0MTczBAAAAAEwBwAAAAgzLzcvMjAyNggAAAAKMTIvMzEvMjAxOAkAAAABME1o3DCifN4ITWjcMKJ83ggzQ0lRLk5ZU0U6SUJNLklRX1RPVEFMX0RFQlRfTk9OX0NVUlJFTlQuOTkxLi4uLlVTRC5IAQAAAN62AQACAAAABTM0NjYzAQgAAAAFAAAAATEBAAAACjE5NDcxNzk1ODMDAAAAAzE2MAIAAAAFMjUyMjQEAAAAATAHAAAACDMvNy8yMDI2CAAAAAoxMi8zMS8yMDE2CQAAAAEwTWjcMKJ83ghNaNwwonzeCCZDSVEuTllTRTpJQk0uSVFfTkVUX0RFQlQuMjAwMC4uLi5VU0QuSAEAAADetgEAAgAAAAU1MDE5MAEIAAAABQAAAAExAQAAAAstMTkwNDg2MDY1NwMAAAADMTYwAgAAAAQ0MzY0BAAAAAEwBwAAAAgzLzcvMjAyNggAAAAKMTIvMzEvMjAyNQkAAAABME1o3DCifN4ITWjcMKJ83ggmQ0lRLk5ZU0U6SUJNLklRX1RPVEFMX0NBUC45OTkuLi4uVVNELkgBAAAA3rYBAAIAAAAFODU3ODkBCAAAAAUAAAABMQEAAAALLTE5MDQ4NjA3NDMDAAAAAzE2</t>
  </si>
  <si>
    <t>MAIAAAAENDE3NQQAAAABMAcAAAAIMy83LzIwMjYIAAAACjEyLzMxLzIwMjQJAAAAATBNaNwwonzeCE1o3DCifN4ILENJUS5OWVNFOklCTS5JUV9ORVRfV09SS0lOR19DQVAuOTk3Li4uLlVTRC5IAQAAAN62AQACAAAABS01NDkxAQgAAAAFAAAAATEBAAAACy0xOTU4MjgxMDk2AwAAAAMxNjACAAAABDEzMTEEAAAAATAHAAAACDMvNy8yMDI2CAAAAAoxMi8zMS8yMDIyCQAAAAEwTWjcMKJ83ghNaNwwonzeCCpDSVEuTllTRTpJQk0uSVFfRVFVSVRZX01FVEhPRC45OTUuLi4uVVNELkgBAAAA3rYBAAIAAAADMTcwAQgAAAAFAAAAATEBAAAACy0yMDU5MDczMjAyAwAAAAMxNjACAAAABDMwNjMEAAAAATAHAAAACDMvNy8yMDI2CAAAAAoxMi8zMS8yMDIwCQAAAAEwTWjcMKJ83ghNaNwwonzeCCRDSVEuTllTRTpJQk0uSVFfUkFXX0lOVi45OTQuLi4uVVNELkgBAAAA3rYBAAMAAAAAAE1o3DCifN4ITWjcMKJ83ggpQ0lRLk5ZU0U6SUJNLklRX0ZJTklTSEVEX0lOVi45OTQuLi4uVVNELkgBAAAA3rYBAAIAAAADMjIwAQgAAAAFAAAAATEBAAAACy0yMTEwNzY5MzU1AwAAAAMxNjACAAAABDMwNzUEAAAAATAHAAAACDMvNy8yMDI2CAAAAAoxMi8zMS8yMDE5CQAAAAEwTWjcMKJ83ghNaNwwonzeCCFDSVEuTllTRTpJQk0uSVFfTEFORC45OTQuLi4uVVNELkgBAAAA3rYBAAIAAAADMzY1AQgAAAAFAAAAATEBAAAACy0y</t>
  </si>
  <si>
    <t>MTEwNzY5MzU1AwAAAAMxNjACAAAABDMwOTgEAAAAATAHAAAACDMvNy8yMDI2CAAAAAoxMi8zMS8yMDE5CQAAAAEwTWjcMKJ83ghNaNwwonzeCCZDSVEuTllTRTpJQk0uSVFfTUFDSElORVJZLjk5NC4uLi5VU0QuSAEAAADetgEAAgAAAAUxODU3OAEIAAAABQAAAAExAQAAAAstMjExMDc2OTM1NQMAAAADMTYwAgAAAAQzMTE0BAAAAAEwBwAAAAgzLzcvMjAyNggAAAAKMTIvMzEvMjAxOQkAAAABME1o3DCifN4ITWjcMKJ83ggzQ0lRLk5ZU0U6SUJNLklRX05BVFVSQUxfUkVTT1VSQ0VTX0NPU1QuOTk1Li4uLlVTRC5IAQAAAN62AQADAAAAAABNaNwwonzeCE1o3DCifN4IMkNJUS5OWVNFOklCTS5JUV9MRUFTRUhPTERfSU1QUk9WRU1FTlQuOTk1Li4uLlVTRC5IAQAAAN62AQADAAAAAABNaNwwonzeCE1o3DCifN4IOENJUS5OWVNFOklCTS5JUV9GSU5fRElWX01JTk9SSVRZX0lOVF9SRURFRU0uOTk1Li4uLlVTRC5IAQAAAN62AQADAAAAAABNaNwwonzeCE1o3DCifN4INkNJUS5OWVNFOklCTS5JUV9GSU5fRElWX01JTk9SSVRZX0lOVEVSRVNULjk5Ni4uLi5VU0QuSAEAAADetgEAAwAAAAAATWjcMKJ83ghNaNwwonzeCDpDSVEuTllTRTpJQk0uSVFfR0VORVJBTF9QQVJUTkVSX0NPTU1PTl9FUVVJVFkuOTk2Li4uLlVTRC5IAQAAAN62AQADAAAAAABNaNwwonzeCE1o3DCifN4IPkNJUS5OWVNFOklCTS5JUV9H</t>
  </si>
  <si>
    <t>RU5FUkFMX1BBUlRORVJfTUlOT1JJVFlfSU5URVJFU1QuOTk2Li4uLlVTRC5IAQAAAN62AQADAAAAAABNaNwwonzeCE1o3DCifN4IQENJUS5OWVNFOklCTS5JUV9MSVFVSURBVElPTl9WQUxVRV9QUkVGRVJSRURfQ09OVkVSVC45OTYuLi4uVVNELkgBAAAA3rYBAAMAAAAAAE1o3DCifN4ITWjcMKJ83gg/Q0lRLk5ZU0U6SUJNLklRX0xJUVVJREFUSU9OX1ZBTFVFX1BSRUZFUlJFRF9SRURFRU0uOTk2Li4uLlVTRC5IAQAAAN62AQADAAAAAABNaNwwonzeCE1o3DCifN4IK0NJUS5OWVNFOklCTS5JUV9BU1NFVFNfTEVWRUxfMi45OTYuLi4uVVNELkgBAAAA3rYBAAIAAAAEMzQ5NABNaNwwonzeCE1o3DCifN4IPUNJUS5OWVNFOklCTS5JUV9BU1NFVFNfTkVUVElOR19PVEhFUl9BREpVU1RNRU5UUy45OTYuLi4uVVNELkgBAAAA3rYBAAMAAAAAAE1o3DCifN4ITWjcMKJ83ggwQ0lRLk5ZU0U6SUJNLklRX0xJQUJJTElUSUVTX0xFVkVMXzEuOTk3Li4uLlVTRC5IAQAAAN62AQADAAAAAABNaNwwonzeCE1o3DCifN4IMENJUS5OWVNFOklCTS5JUV9MSUFCSUxJVElFU19MRVZFTF8zLjk5Ny4uLi5VU0QuSAEAAADetgEAAwAAAAAATWjcMKJ83ghNaNwwonzeCDNDSVEuTllTRTpJQk0uSVFfTElBQklMSVRJRVNfRkFJUl9WQUxVRS45OTcuLi4uVVNELkgBAAAA3rYBAAIAAAAFNDM1NDgATWjcMKJ83ghNaNwwonzeCDJD</t>
  </si>
  <si>
    <t>SVEuTllTRTpJQk0uSVFfRklOX0RJVl9TVF9ERUJUX1RPVEFMLjk5OC4uLi5VU0QuSAEAAADetgEAAwAAAAAATWjcMKJ83ghNaNwwonzeCC9DSVEuTllTRTpJQk0uSVFfRklOX0RJVl9DQVNIX0VRVUlWLjk5OC4uLi5VU0QuSAEAAADetgEAAwAAAAAATWjcMKJ83ghNaNwwonzeCC9DSVEuTllTRTpJQk0uSVFfREVCVF9FUVVJVl9ORVRfUEJPLjk5OC4uLi5VU0QuSAEAAADetgEAAgAAAAQxMjE4AQgAAAAFAAAAATEBAAAACy0xOTA0ODYwNzQ0AwAAAAMxNjACAAAABTIxNjc5BAAAAAEwBwAAAAgzLzcvMjAyNggAAAAKMTIvMzEvMjAyMwkAAAABME1o3DCifN4ITWjcMKJ83ggwQ0lRLk5ZU0U6SUJNLklRX1RPVEFMX0RFQlRfRVhDTF9GSU4uOTkxLi4uLlVTRC5IAQAAAN62AQACAAAABTQyMTc2AQgAAAAFAAAAATEBAAAACjE5NDcxNzk1ODMDAAAAAzE2MAIAAAAFMjE4NjAEAAAAATAHAAAACDMvNy8yMDI2CAAAAAoxMi8zMS8yMDE2CQAAAAEwTWjcMKJ83ghNaNwwonzeCDNDSVEuTllTRTpJQk0uSVFfQ09OVElOR0VOVF9MSUFCSUxJVElFUy45OTIuLi4uVVNELkgBAAAA3rYBAAMAAAAAAE1o3DCifN4ITWjcMKJ83ggwQ0lRLk5ZU0U6SUJNLklRX1NUX0RFQlRfREVSSVZBVElWRVMuOTkzLi4uLlVTRC5IAQAAAN62AQADAAAAAABNaNwwonzeCE1o3DCifN4IMENJUS5OWVNFOklCTS5JUV9MVF9ERUJUX0RFUklW</t>
  </si>
  <si>
    <t>QVRJVkVTLjk5NC4uLi5VU0QuSAEAAADetgEAAgAAAAQ3MzAwAQgAAAAFAAAAATEBAAAACy0yMTEwNzY5MzU1AwAAAAMxNjACAAAABTMwOTE1BAAAAAEwBwAAAAgzLzcvMjAyNggAAAAKMTIvMzEvMjAxOQkAAAABME1o3DCifN4ITWjcMKJ83gg4Q0lRLk5ZU0U6SUJNLklRX0RFUklWQVRJVkVfTElBQl9OT05fQ1VSUkVOVC45OTYuLi4uVVNELkgBAAAA3rYBAAIAAAADMTAzAQgAAAAFAAAAATEBAAAACy0yMDA4NjQ3MTk4AwAAAAMxNjACAAAABTQwNDE5BAAAAAEwBwAAAAgzLzcvMjAyNggAAAAKMTIvMzEvMjAyMQkAAAABME1o3DCifN4ITWjcMKJ83gg3Q0lRLk5ZU0U6SUJNLklRX0RFUklWQVRJVkVfQVNTRVRTX0NVUlJFTlQuMTAwMC4uLi5VU0QuSAEAAADetgEAAgAAAAMyMzIBCAAAAAUAAAABMQEAAAALLTE5MDQ4NjA3NDADAAAAAzE2MAIAAAAEMTEwOQQAAAABMAcAAAAIMy83LzIwMjYIAAAACjEyLzMxLzIwMjUJAAAAATBNaNwwonzeCE1o3DCifN4INUNJUS5OWVNFOklCTS5JUV9BQ0NVTV9BTU9SVF9JTlRBTl9BU1NFVFMuOTkyLi4uLlVTRC5IAQAAAN62AQACAAAABS0yNzI4AQgAAAAFAAAAATEBAAAACjIwMTcxNjQyNDQDAAAAAzE2MAIAAAAFMjQzMzEEAAAAATAHAAAACDMvNy8yMDI2CAAAAAoxMi8zMS8yMDE3CQAAAAEwTWjcMKJ83ghNaNwwonzeCCtDSVEuTllTRTpJQk0uSVFfQUNDVU1fQU1P</t>
  </si>
  <si>
    <t>UlRfR1cuOTk1Li4uLlVTRC5IAQAAAN62AQADAAAAAABNaNwwonzeCE1o3DCifN4IMkNJUS5OWVNFOklCTS5JUV9BRFZBTkNFU19GT1JfU1VQUExJRVMuOTk4Li4uLlVTRC5IAQAAAN62AQADAAAAAABNaNwwonzeCE1o3DCifN4IJkNJUS5OWVNFOklCTS5JUV9JTlRBTl9ORVQuOTkxLi4uLlVTRC5IAQAAAN62AQADAAAAAABNaNwwonzeCE1o3DCifN4IMENJUS5OWVNFOklCTS5JUV9JTlRFUkNPTVBBTllfTk9OX0NBLjk5Ny4uLi5VU0QuSAEAAADetgEAAwAAAAAATWjcMKJ83ghNaNwwonzeCDFDSVEuTllTRTpJQk0uSVFfSU5URVJDT01QQU5ZX05PTl9DTC4yMDAwLi4uLlVTRC5IAQAAAN62AQADAAAAAABNaNwwonzeCE1o3DCifN4IN0NJUS5OWVNFOklCTS5JUV9SVUFfT1BFUkFUSU5HX0xFQVNFX0dST1NTLjEwMDAuLi4uVVNELkgBAAAA3rYBAAIAAAAEMzEyOQEIAAAABQAAAAExAQAAAAstMTkwNDg2MDc0MAMAAAADMTYwAgAAAAU0ODM3NwQAAAABMAcAAAAIMy83LzIwMjYIAAAACjEyLzMxLzIwMjUJAAAAATBNaNwwonzeCE1o3DCifN4INENJUS5OWVNFOklCTS5JUV9SVUFfT1BFUkFUSU5HX0xFQVNFX05FVC45OTguLi4uVVNELkgBAAAA3rYBAAMAAAAAAE1o3DCifN4ITWjcMKJ83ggwQ0lRLk5ZU0U6SUJNLklRX0FEX0VYQ0xfT1BFUl9MRUFTRVMuOTk2Li4uLlVTRC5IAQAAAN62AQACAAAABi0xNDM5</t>
  </si>
  <si>
    <t>MAEIAAAABQAAAAExAQAAAAstMjAwODY0NzE5OAMAAAADMTYwAgAAAAU0ODk3NQQAAAABMAcAAAAIMy83LzIwMjYIAAAACjEyLzMxLzIwMjEJAAAAATBNaNwwonzeCE1o3DCifN4IM0NJUS5OWVNFOklCTS5JUV9GSU5BTkNFX0xFQVNFU19DVVJSRU5ULjk5NC4uLi5VU0QuSAEAAADetgEAAgAAAAI1MgEIAAAABQAAAAExAQAAAAstMjExMDc2OTM1NQMAAAADMTYwAgAAAAU0ODk5MAQAAAABMAcAAAAIMy83LzIwMjYIAAAACjEyLzMxLzIwMTkJAAAAATBNaNwwonzeCE1o3DCifN4IMUNJUS5OWVNFOklCTS5JUV9UT1RBTF9GSU5BTkNFX0xFQVNFUy45OTIuLi4uVVNELkgBAAAA3rYBAAMAAAAAAE1o3DCifN4ITWjcMKJ83ggvQ0lRLk5ZU0U6SUJNLklRX1RPVEFMX09QRVJfTEVBU0VTLjEwMDAuLi4uVVNELkgBAAAA3rYBAAIAAAAEMzM0NwEIAAAABQAAAAExAQAAAAstMTkwNDg2MDc0MAMAAAADMTYwAgAAAAU0ODk3OAQAAAABMAcAAAAIMy83LzIwMjYIAAAACjEyLzMxLzIwMjUJAAAAATBNaNwwonzeCE1o3DCifN4IRUNJUS5OWVNFOklCTS5JUV9GSU5BTkNJTkdfT0JMSUdfQ1VSUkVOVF9FWENMX09QRVJfTEVBU0VTLjk5OC4uLi5VU0QuSAEAAADetgEAAgAAAAQ2NDI2AQgAAAAFAAAAATEBAAAACy0xOTA0ODYwNzQ0AwAAAAMxNjACAAAABTQ4OTgwBAAAAAEwBwAAAAgzLzcvMjAyNggAAAAKMTIvMzEvMjAy</t>
  </si>
  <si>
    <t>MwkAAAABME1o3DCifN4ITWjcMKJ83gg4Q0lRLk5ZU0U6SUJNLklRX1RPVEFMX0RFQlRfRVhDTF9PUEVSX0xFQVNFUy45OTYuLi4uVVNELkgBAAAA3rYBAAIAAAAFNTE3MDQBCAAAAAUAAAABMQEAAAALLTIwMDg2NDcxOTgDAAAAAzE2MAIAAAAFNDg5ODIEAAAAATAHAAAACDMvNy8yMDI2CAAAAAoxMi8zMS8yMDIxCQAAAAEwTWjcMKJ83ghNaNwwonzeCC9DSVEuTllTRTpJQk0uSVFfQlZfU0hBUkVfUkVQT1JURUQuMTAwMC4uLi5VU0QuSAEAAADetgEAAwAAAAAATWjcMKJ83ghNaNwwonzeCC9DSVEuTllTRTpJQk0uSVFfVEJWX1NIQVJFX1JFUE9SVEVELjk5OC4uLi5VU0QuSAEAAADetgEAAwAAAAAATWjcMKJ83ghNaNwwonzeCCVDSVEuTllTRTpJQk0uSVFfR1dfSU5UQU4uOTk2Li4uLlVTRC5IAQAAAN62AQACAAAABTY4MTU0AQgAAAAFAAAAATEBAAAACy0yMDA4NjQ3MTk4AwAAAAMxNjACAAAABTM1MzgxBAAAAAEwBwAAAAgzLzcvMjAyNggAAAAKMTIvMzEvMjAyMQkAAAABME1o3DCifN4ITWjcMKJ83ggnQ0lRLk5ZU0U6SUJNLklRX1RPVEFMX0RFQlQuOTk0Li4uLlVTRC5IAQAAAN62AQACAAAABTY4MTU4AQgAAAAFAAAAATEBAAAACy0yMTEwNzY5MzU1AwAAAAMxNjACAAAABDQxNzMEAAAAATAHAAAACDMvNy8yMDI2CAAAAAoxMi8zMS8yMDE5CQAAAAEwTWjcMKJ83ghNaNwwonzeCDNDSVEuTllTRTpJ</t>
  </si>
  <si>
    <t>Qk0uSVFfVE9UQUxfREVCVF9OT05fQ1VSUkVOVC45OTIuLi4uVVNELkgBAAAA3rYBAAIAAAAFMzk4NzEBCAAAAAUAAAABMQEAAAAKMjAxNzE2NDI0NAMAAAADMTYwAgAAAAUyNTIyNAQAAAABMAcAAAAIMy83LzIwMjYIAAAACjEyLzMxLzIwMTcJAAAAATBNaNwwonzeCE1o3DCifN4IJ0NJUS5OWVNFOklCTS5JUV9UT1RBTF9DQVAuMTAwMC4uLi5VU0QuSAEAAADetgEAAgAAAAU5NzM0OAEIAAAABQAAAAExAQAAAAstMTkwNDg2MDc0MAMAAAADMTYwAgAAAAQ0MTc1BAAAAAEwBwAAAAgzLzcvMjAyNggAAAAKMTIvMzEvMjAyNQkAAAABME1o3DCifN4ITWjcMKJ83ggsQ0lRLk5ZU0U6SUJNLklRX05FVF9XT1JLSU5HX0NBUC45OTguLi4uVVNELkgBAAAA3rYBAAIAAAAFLTc0MDkBCAAAAAUAAAABMQEAAAALLTE5MDQ4NjA3NDQDAAAAAzE2MAIAAAAEMTMxMQQAAAABMAcAAAAIMy83LzIwMjYIAAAACjEyLzMxLzIwMjMJAAAAATBNaNwwonzeCE1o3DCifN4IKkNJUS5OWVNFOklCTS5JUV9FUVVJVFlfTUVUSE9ELjk5Ni4uLi5VU0QuSAEAAADetgEAAgAAAAMxNTkBCAAAAAUAAAABMQEAAAALLTIwMDg2NDcxOTgDAAAAAzE2MAIAAAAEMzA2MwQAAAABMAcAAAAIMy83LzIwMjYIAAAACjEyLzMxLzIwMjEJAAAAATBNaNwwonzeCE1o3DCifN4IJENJUS5OWVNFOklCTS5JUV9SQVdfSU5WLjk5NS4uLi5VU0QuSAEAAADe</t>
  </si>
  <si>
    <t>tgEAAwAAAAAATWjcMKJ83ghNaNwwonzeCClDSVEuTllTRTpJQk0uSVFfRklOSVNIRURfSU5WLjk5NS4uLi5VU0QuSAEAAADetgEAAgAAAAMxNjMBCAAAAAUAAAABMQEAAAALLTIwNTkwNzMyMDIDAAAAAzE2MAIAAAAEMzA3NQQAAAABMAcAAAAIMy83LzIwMjYIAAAACjEyLzMxLzIwMjAJAAAAATBNaNwwonzeCE1o3DCifN4IIUNJUS5OWVNFOklCTS5JUV9MQU5ELjk5NS4uLi5VU0QuSAEAAADetgEAAgAAAAMyMzQBCAAAAAUAAAABMQEAAAALLTIwNTkwNzMyMDIDAAAAAzE2MAIAAAAEMzA5OAQAAAABMAcAAAAIMy83LzIwMjYIAAAACjEyLzMxLzIwMjAJAAAAATBNaNwwonzeCE1o3DCifN4IJkNJUS5OWVNFOklCTS5JUV9NQUNISU5FUlkuOTk2Li4uLlVTRC5IAQAAAN62AQACAAAABTEzODExAQgAAAAFAAAAATEBAAAACy0yMDA4NjQ3MTk4AwAAAAMxNjACAAAABDMxMTQEAAAAATAHAAAACDMvNy8yMDI2CAAAAAoxMi8zMS8yMDIxCQAAAAEwTWjcMKJ83ghNaNwwonzeCDNDSVEuTllTRTpJQk0uSVFfTkFUVVJBTF9SRVNPVVJDRVNfQ09TVC45OTYuLi4uVVNELkgBAAAA3rYBAAMAAAAAAE1o3DCifN4ITWjcMKJ83ggyQ0lRLk5ZU0U6SUJNLklRX0xFQVNFSE9MRF9JTVBST1ZFTUVOVC45OTYuLi4uVVNELkgBAAAA3rYBAAMAAAAAAE1o3DCifN4ITWjcMKJ83gg4Q0lRLk5ZU0U6SUJNLklRX0ZJTl9ESVZfTUlO</t>
  </si>
  <si>
    <t>T1JJVFlfSU5UX1JFREVFTS45OTcuLi4uVVNELkgBAAAA3rYBAAMAAAAAAE1o3DCifN4ITWjcMKJ83gg2Q0lRLk5ZU0U6SUJNLklRX0ZJTl9ESVZfTUlOT1JJVFlfSU5URVJFU1QuOTk3Li4uLlVTRC5IAQAAAN62AQADAAAAAABNaNwwonzeCE1o3DCifN4IOkNJUS5OWVNFOklCTS5JUV9HRU5FUkFMX1BBUlRORVJfQ09NTU9OX0VRVUlUWS45OTcuLi4uVVNELkgBAAAA3rYBAAMAAAAAAE1o3DCifN4ITWjcMKJ83gg+Q0lRLk5ZU0U6SUJNLklRX0dFTkVSQUxfUEFSVE5FUl9NSU5PUklUWV9JTlRFUkVTVC45OTcuLi4uVVNELkgBAAAA3rYBAAMAAAAAAE1o3DCifN4ITWjcMKJ83ghAQ0lRLk5ZU0U6SUJNLklRX0xJUVVJREFUSU9OX1ZBTFVFX1BSRUZFUlJFRF9DT05WRVJULjk5Ny4uLi5VU0QuSAEAAADetgEAAwAAAAAATWjcMKJ83ghNaNwwonzeCD9DSVEuTllTRTpJQk0uSVFfTElRVUlEQVRJT05fVkFMVUVfUFJFRkVSUkVEX1JFREVFTS45OTcuLi4uVVNELkgBAAAA3rYBAAMAAAAAAE1o3DCifN4ITWjcMKJ83ggrQ0lRLk5ZU0U6SUJNLklRX0FTU0VUU19MRVZFTF8yLjk5Ny4uLi5VU0QuSAEAAADetgEAAgAAAAQ0ODQyAE1o3DCifN4ITWjcMKJ83gg9Q0lRLk5ZU0U6SUJNLklRX0FTU0VUU19ORVRUSU5HX09USEVSX0FESlVTVE1FTlRTLjk5OC4uLi5VU0QuSAEAAADetgEAAwAAAAAATWjcMKJ83ghNaNww</t>
  </si>
  <si>
    <t>onzeCDBDSVEuTllTRTpJQk0uSVFfTElBQklMSVRJRVNfTEVWRUxfMS45OTguLi4uVVNELkgBAAAA3rYBAAMAAAAAAE1o3DCifN4ITWjcMKJ83ggwQ0lRLk5ZU0U6SUJNLklRX0xJQUJJTElUSUVTX0xFVkVMXzMuOTk4Li4uLlVTRC5IAQAAAN62AQADAAAAAABNaNwwonzeCE1o3DCifN4IM0NJUS5OWVNFOklCTS5JUV9MSUFCSUxJVElFU19GQUlSX1ZBTFVFLjk5OS4uLi5VU0QuSAEAAADetgEAAgAAAAM3MjYATWjcMKJ83ghNaNwwonzeCDJDSVEuTllTRTpJQk0uSVFfRklOX0RJVl9TVF9ERUJUX1RPVEFMLjk5OS4uLi5VU0QuSAEAAADetgEAAwAAAAAATWjcMKJ83ghNaNwwonzeCC9DSVEuTllTRTpJQk0uSVFfRklOX0RJVl9DQVNIX0VRVUlWLjk5OS4uLi5VU0QuSAEAAADetgEAAwAAAAAATWjcMKJ83ghNaNwwonzeCDBDSVEuTllTRTpJQk0uSVFfREVCVF9FUVVJVl9ORVRfUEJPLjIwMDAuLi4uVVNELkgBAAAA3rYBAAIAAAAELTQ3NAEIAAAABQAAAAExAQAAAAstMTkwNDg2MDY1NwMAAAADMTYwAgAAAAUyMTY3OQQAAAABMAcAAAAIMy83LzIwMjYIAAAACjEyLzMxLzIwMjUJAAAAATBNaNwwonzeCE1o3DCifN4IMENJUS5OWVNFOklCTS5JUV9UT1RBTF9ERUJUX0VYQ0xfRklOLjk5Mi4uLi5VU0QuSAEAAADetgEAAgAAAAU0Njg1OAEIAAAABQAAAAExAQAAAAoyMDE3MTY0MjQ0AwAAAAMxNjACAAAABTIx</t>
  </si>
  <si>
    <t>ODYwBAAAAAEwBwAAAAgzLzcvMjAyNggAAAAKMTIvMzEvMjAxNwkAAAABME1o3DCifN4ITWjcMKJ83ggzQ0lRLk5ZU0U6SUJNLklRX0NPTlRJTkdFTlRfTElBQklMSVRJRVMuOTkzLi4uLlVTRC5IAQAAAN62AQADAAAAAABNaNwwonzeCE1o3DCifN4IMENJUS5OWVNFOklCTS5JUV9TVF9ERUJUX0RFUklWQVRJVkVTLjk5NC4uLi5VU0QuSAEAAADetgEAAwAAAAAATWjcMKJ83ghNaNwwonzeCDBDSVEuTllTRTpJQk0uSVFfTFRfREVCVF9ERVJJVkFUSVZFUy45OTUuLi4uVVNELkgBAAAA3rYBAAMAAAAAAE1o3DCifN4ITWjcMKJ83gg4Q0lRLk5ZU0U6SUJNLklRX0RFUklWQVRJVkVfTElBQl9OT05fQ1VSUkVOVC45OTkuLi4uVVNELkgBAAAA3rYBAAIAAAADNDYzAQgAAAAFAAAAATEBAAAACy0xOTA0ODYwNzQzAwAAAAMxNjACAAAABTQwNDE5BAAAAAEwBwAAAAgzLzcvMjAyNggAAAAKMTIvMzEvMjAyNAkAAAABME1o3DCifN4ITWjcMKJ83gg1Q0lRLk5ZU0U6SUJNLklRX0FDQ1VNX0FNT1JUX0lOVEFOX0FTU0VUUy45OTMuLi4uVVNELkgBAAAA3rYBAAIAAAAFLTI3NzIBCAAAAAUAAAABMQEAAAAKMjA4MTUwNTQwMQMAAAADMTYwAgAAAAUyNDMzMQQAAAABMAcAAAAIMy83LzIwMjYIAAAACjEyLzMxLzIwMTgJAAAAATBNaNwwonzeCE1o3DCifN4IK0NJUS5OWVNFOklCTS5JUV9BQ0NVTV9BTU9SVF9HVy45OTYu</t>
  </si>
  <si>
    <t>Li4uVVNELkgBAAAA3rYBAAMAAAAAAE1o3DCifN4ITWjcMKJ83ggzQ0lRLk5ZU0U6SUJNLklRX0FEVkFOQ0VTX0ZPUl9TVVBQTElFUy4yMDAwLi4uLlVTRC5IAQAAAN62AQADAAAAAABNaNwwonzeCE1o3DCifN4IJkNJUS5OWVNFOklCTS5JUV9JTlRBTl9ORVQuOTkzLi4uLlVTRC5IAQAAAN62AQACAAAABDMwODcBCAAAAAUAAAABMQEAAAAKMjA4MTUwNTQwMQMAAAADMTYwAgAAAAU0ODk2MgQAAAABMAcAAAAIMy83LzIwMjYIAAAACjEyLzMxLzIwMTgJAAAAATBNaNwwonzeCE1o3DCifN4IMENJUS5OWVNFOklCTS5JUV9JTlRFUkNPTVBBTllfTk9OX0NBLjk5OC4uLi5VU0QuSAEAAADetgEAAwAAAAAATWjcMKJ83ghNaNwwonzeCCVDSVEuTllTRTpJQk0uSVFfVE9UQUxfQ0EuOTk2Li4uLlVTRC5IAQAAAN62AQACAAAABTI5NTM5AQgAAAAFAAAAATEBAAAACy0yMDA4NjQ3MTk4AwAAAAMxNjACAAAABDEwMDgEAAAAATAHAAAACDMvNy8yMDI2CAAAAAoxMi8zMS8yMDIxCQAAAAEwTWjcMKJ83ghNaNwwonzeCB9DSVEuTllTRTpJQk0uSVFfQUQuOTk0Li4uLlVTRC5IAQAAAN62AQACAAAABi0yMjAxOAEIAAAABQAAAAExAQAAAAstMjExMDc2OTM1NQMAAAADMTYwAgAAAAQxMDc1BAAAAAEwBwAAAAgzLzcvMjAyNggAAAAKMTIvMzEvMjAxOQkAAAABME1o3DCifN4ITWjcMKJ83ggmQ0lRLk5ZU0U6SUJNLklRX0xU</t>
  </si>
  <si>
    <t>X0lOVkVTVC45OTIuLi4uVVNELkgBAAAA3rYBAAIAAAADNTgxAQgAAAAFAAAAATEBAAAACjIwMTcxNjQyNDQDAAAAAzE2MAIAAAAEMTA1NAQAAAABMAcAAAAIMy83LzIwMjYIAAAACjEyLzMxLzIwMTcJAAAAATBNaNwwonzeCE1o3DCifN4ILkNJUS5OWVNFOklCTS5JUV9GSU5fRElWX0xPQU5TX0xULjEwMDAuLi4uVVNELkgBAAAA3rYBAAIAAAAENzcwOAEIAAAABQAAAAExAQAAAAstMTkwNDg2MDc0MAMAAAADMTYwAgAAAAQxMDMzBAAAAAEwBwAAAAgzLzcvMjAyNggAAAAKMTIvMzEvMjAyNQkAAAABME1o3DCifN4ITWjcMKJ83ggiQ0lRLk5ZU0U6SUJNLklRX0FSX0xULjk5OC4uLi5VU0QuSAEAAADetgEAAwAAAAAATWjcMKJ83ghNaNwwonzeCC5DSVEuTllTRTpJQk0uSVFfREVGX1RBWF9BU1NFVFNfTFQuOTk2Li4uLlVTRC5IAQAAAN62AQACAAAABDczNzABCAAAAAUAAAABMQEAAAALLTIwMDg2NDcxOTgDAAAAAzE2MAIAAAAEMTAyNgQAAAABMAcAAAAIMy83LzIwMjYIAAAACjEyLzMxLzIwMjEJAAAAATBNaNwwonzeCE1o3DCifN4ILENJUS5OWVNFOklCTS5JUV9PVEhFUl9MVF9BU1NFVFMuOTk0Li4uLlVTRC5IAQAAAN62AQACAAAABDg3MTUBCAAAAAUAAAABMQEAAAALLTIxMTA3NjkzNTUDAAAAAzE2MAIAAAAEMTA2MAQAAAABMAcAAAAIMy83LzIwMjYIAAAACjEyLzMxLzIwMTkJAAAAATBNaNwwonze</t>
  </si>
  <si>
    <t>CE1o3DCifN4IH0NJUS5OWVNFOklCTS5JUV9BUC45OTIuLi4uVVNELkgBAAAA3rYBAAIAAAAENjQ1MQEIAAAABQAAAAExAQAAAAoyMDE3MTY0MjQ0AwAAAAMxNjACAAAABDEwMTgEAAAAATAHAAAACDMvNy8yMDI2CAAAAAoxMi8zMS8yMDE3CQAAAAEwTWjcMKJ83ghNaNwwonzeCC9DSVEuTllTRTpJQk0uSVFfQ1VSUkVOVF9QT1JUX0RFQlQuMTAwMC4uLi5VU0QuSAEAAADetgEAAgAAAAQ2MTQ1AQgAAAAFAAAAATEBAAAACy0xOTA0ODYwNzQwAwAAAAMxNjACAAAABDEyOTcEAAAAATAHAAAACDMvNy8yMDI2CAAAAAoxMi8zMS8yMDI1CQAAAAEwTWjcMKJ83ghNaNwwonzeCDFDSVEuTllTRTpJQk0uSVFfRklOX0RJVl9ERUJUX0NVUlJFTlQuOTk4Li4uLlVTRC5IAQAAAN62AQADAAAAAABNaNwwonzeCE1o3DCifN4IMENJUS5OWVNFOklCTS5JUV9JTkNfVEFYX1BBWV9DVVJSRU5ULjk5Ni4uLi5VU0QuSAEAAADetgEAAgAAAAQyMjg5AQgAAAAFAAAAATEBAAAACy0yMDA4NjQ3MTk4AwAAAAMxNjACAAAABDEwOTQEAAAAATAHAAAACDMvNy8yMDI2CAAAAAoxMi8zMS8yMDIxCQAAAAEwTWjcMKJ83ghNaNwwonzeCDBDSVEuTllTRTpJQk0uSVFfREFfU1VQUExfUEFSVElBTF9DRi45OTQuLi4uVVNELkgBAAAA3rYBAAMAAAAAAE7tATGifN4ITu0BMaJ83gg7Q0lRLk5ZU0U6SUJNLklRX0RFUFJFQ0lBVElPTl9SRU5U</t>
  </si>
  <si>
    <t>QUxfQVNTRVRTX0NGLjEwMDAuLi4uVVNELkgBAAAA3rYBAAMAAAAAAE7tATGifN4ITu0BMaJ83ggxQ0lRLk5ZU0U6SUJNLklRX05FR0FUSVZFX0dXX0FNT1JUX0NGLjk5MS4uLi5VU0QuSAEAAADetgEAAwAAAAAATu0BMaJ83ghO7QExonzeCDhDSVEuTllTRTpJQk0uSVFfU0FMRV9QUk9DRUVEU19SRU5UQUxfQVNTRVRTLjk5Ni4uLi5VU0QuSAEAAADetgEAAwAAAAAATu0BMaJ83ghO7QExonzeCC9DSVEuTllTRTpJQk0uSVFfQ0FTSF9JTlRFUkVTVF9PUEVSLjk5MS4uLi5VU0QuSAEAAADetgEAAwAAAAAAtBUCMaJ83gi0FQIxonzeCCdDSVEuTllTRTpJQk0uSVFfQ0FTSF9UQVhFUy45OTkuLi4uVVNELkgBAAAA3rYBAAIAAAAEMTcyMwEIAAAABQAAAAExAQAAAAstMTkwNDg2MDc0MwMAAAADMTYwAgAAAAQzMDUzBAAAAAEwBwAAAAgzLzcvMjAyNggAAAAKMTIvMzEvMjAyNAkAAAABMLQVAjGifN4ItBUCMaJ83ggxQ0lRLk5ZU0U6SUJNLklRX0NIQU5HRV9ERUZfVEFYX1RPVEFMLjk5My4uLi5VU0QuSAEAAADetgEAAgAAAAM4NTMBCAAAAAUAAAABMQEAAAAKMjA4MTUwNTQwMQMAAAADMTYwAgAAAAUzMDkyNAQAAAABMAcAAAAIMy83LzIwMjYIAAAACjEyLzMxLzIwMTgJAAAAATC0FQIxonzeCLQVAjGifN4IPkNJUS5OWVNFOklCTS5JUV9MT05HX1RFUk1fREVCVF9SRVBBSURfRVhDTF9MRUFTRVMuOTkxLi4u</t>
  </si>
  <si>
    <t>LlVTRC5IAQAAAN62AQACAAAABS02Mzk1AQgAAAAFAAAAATEBAAAACjE5NDcxNzk1ODMDAAAAAzE2MAIAAAAFNDg5ODQEAAAAATAHAAAACDMvNy8yMDI2CAAAAAoxMi8zMS8yMDE2CQAAAAEwtBUCMaJ83gi0FQIxonzeCCdDSVEuTllTRTpJQk0uSVFfQ0FTSF9FUVVJVi45OTQuLi4uVVNELkgBAAAA3rYBAAIAAAAEODE3MgEIAAAABQAAAAExAQAAAAstMjExMDc2OTM1NQMAAAADMTYwAgAAAAQxMDk2BAAAAAEwBwAAAAgzLzcvMjAyNggAAAAKMTIvMzEvMjAxOQkAAAABMLQVAjGifN4ItBUCMaJ83ggfQ0lRLk5ZU0U6SUJNLklRX0FSLjk5MS4uLi5VU0QuSAEAAADetgEAAgAAAAQ5MTgyAQgAAAAFAAAAATEBAAAACjE5NDcxNzk1ODMDAAAAAzE2MAIAAAAEMTAyMQQAAAABMAcAAAAIMy83LzIwMjYIAAAACjEyLzMxLzIwMTYJAAAAATC0FQIxonzeCLQVAjGifN4IJkNJUS5OWVNFOklCTS5JUV9JTlZFTlRPUlkuOTkzLi4uLlVTRC5IAQAAAN62AQACAAAABDE2ODIBCAAAAAUAAAABMQEAAAAKMjA4MTUwNTQwMQMAAAADMTYwAgAAAAQxMDQzBAAAAAEwBwAAAAgzLzcvMjAyNggAAAAKMTIvMzEvMjAxOAkAAAABMLQVAjGifN4ItBUCMaJ83ggzQ0lRLk5ZU0U6SUJNLklRX0RFRl9UQVhfQVNTRVRTX0NVUlJFTlQuOTk3Li4uLlVTRC5IAQAAAN62AQADAAAAAAC0FQIxonzeCLQVAjGifN4IIUNJUS5OWVNFOklCTS5J</t>
  </si>
  <si>
    <t>UV9OUFBFLjk5Mi4uLi5VU0QuSAEAAADetgEAAgAAAAUxMTExNgEIAAAABQAAAAExAQAAAAoyMDE3MTY0MjQ0AwAAAAMxNjACAAAABDEwMDQEAAAAATAHAAAACDMvNy8yMDI2CAAAAAoxMi8zMS8yMDE3CQAAAAEwtBUCMaJ83gi0FQIxonzeCC9DSVEuTllTRTpJQk0uSVFfRklOX0RJVl9BU1NFVFNfTFQuMTAwMC4uLi5VU0QuSAEAAADetgEAAwAAAAAAtBUCMaJ83gi0FQIxonzeCB9DSVEuTllTRTpJQk0uSVFfQVAuOTk2Li4uLlVTRC5IAQAAAN62AQACAAAABDM5NTUBCAAAAAUAAAABMQEAAAALLTIwMDg2NDcxOTgDAAAAAzE2MAIAAAAEMTAxOAQAAAABMAcAAAAIMy83LzIwMjYIAAAACjEyLzMxLzIwMjEJAAAAATC0FQIxonzeCLQVAjGifN4ILENJUS5OWVNFOklCTS5JUV9GSU5fRElWX0xJQUJfTFQuOTkxLi4uLlVTRC5IAQAAAN62AQADAAAAAAC0FQIxonzeCLQVAjGifN4ILENJUS5OWVNFOklCTS5JUV9QUkVGX05PTl9SRURFRU0uOTkxLi4uLlVTRC5IAQAAAN62AQADAAAAAAC0FQIxonzeCLQVAjGifN4IKUNJUS5OWVNFOklCTS5JUV9PVEhFUl9FUVVJVFkuOTk4Li4uLlVTRC5IAQAAAN62AQACAAAABi0xODc2MgEIAAAABQAAAAExAQAAAAstMTkwNDg2MDc0NAMAAAADMTYwAgAAAAQxMDI4BAAAAAEwBwAAAAgzLzcvMjAyNggAAAAKMTIvMzEvMjAyMwkAAAABMLQVAjGifN4ItBUCMaJ83ggyQ0lRLk5Z</t>
  </si>
  <si>
    <t>U0U6SUJNLklRX1JVQV9DQVBJVEFMX0xFQVNFX05FVC45OTkuLi4uVVNELkgBAAAA3rYBAAMAAAAAALQVAjGifN4ItBUCMaJ83ggpQ0lRLk5ZU0U6SUJNLklRX1RPVEFMX0xFQVNFUy45OTYuLi4uVVNELkgBAAAA3rYBAAIAAAAEMzUzNQEIAAAABQAAAAExAQAAAAstMjAwODY0NzE5OAMAAAADMTYwAgAAAAU0ODk3OQQAAAABMAcAAAAIMy83LzIwMjYIAAAACjEyLzMxLzIwMjEJAAAAATC0FQIxonzeCLQVAjGifN4IIUNJUS5OWVNFOklCTS5JUV9UQlYuMTAwMC4uLi5VU0QuSAEAAADetgEAAgAAAAYtNDY0NjABCAAAAAUAAAABMQEAAAALLTE5MDQ4NjA3NDADAAAAAzE2MAIAAAAEMTMxMAQAAAABMAcAAAAIMy83LzIwMjYIAAAACjEyLzMxLzIwMjUJAAAAATC0FQIxonzeCLQVAjGifN4IKkNJUS5OWVNFOklCTS5JUV9NRVJHRVJfU1VQUExFLjk5Mi4uLi5VU0QuSAEAAADetgEAAwAAAAAAtBUCMaJ83gi0FQIxonzeCDNDSVEuTllTRTpJQk0uSVFfQVNTRVRfV1JJVEVET1dOX1NVUFBMRS45OTIuLi4uVVNELkgBAAAA3rYBAAMAAAAAALQVAjGifN4ItBUCMaJ83ggtQ0lRLk5ZU0U6SUJNLklRX0dBSU5fQkFSR0FJTl9BQ1EuOTkyLi4uLlVTRC5IAQAAAN62AQADAAAAAAC0FQIxonzeCLQVAjGifN4ILkNJUS5OWVNFOklCTS5JUV9JTlNfU0VUVExFX1NVUFBMRS45OTQuLi4uVVNELkgBAAAA3rYBAAMAAAAAALQV</t>
  </si>
  <si>
    <t>AjGifN4ItBUCMaJ83ggxQ0lRLk5ZU0U6SUJNLklRX09USEVSX1VOVVNVQUxfU1VQUExFLjk5NS4uLi5VU0QuSAEAAADetgEAAwAAAAAAtBUCMaJ83gi0FQIxonzeCC5DSVEuTllTRTpJQk0uSVFfTkVHQVRJVkVfR1dfQU1PUlQuOTk3Li4uLlVTRC5IAQAAAN62AQADAAAAAAC0FQIxonzeCLQVAjGifN4ILUNJUS5OWVNFOklCTS5JUV9TVE9DS19CQVNFRF9DT0dTLjk5OS4uLi5VU0QuSAEAAADetgEAAgAAAAMyMjMBCAAAAAUAAAABMQEAAAALLTE5MDQ4NjA3NDMDAAAAAzE2MAIAAAAFMjI2NzQEAAAAATAHAAAACDMvNy8yMDI2CAAAAAoxMi8zMS8yMDI0CQAAAAEwtBUCMaJ83gi0FQIxonzeCCtDSVEuTllTRTpJQk0uSVFfU1RPQ0tfQkFTRURfR0EuOTkxLi4uLlVTRC5IAQAAAN62AQADAAAAAAC0FQIxonzeCLQVAjGifN4INkNJUS5OWVNFOklCTS5JUV9TVE9DS19CQVNFRF9FWFBMT1JFX0RSSUxMLjk5NC4uLi5VU0QuSAEAAADetgEAAwAAAAAAtBUCMaJ83gi0FQIxonzeCCtDSVEuTllTRTpJQk0uSVFfU1RPQ0tfQkFTRURfQVQuOTk2Li4uLlVTRC5IAQAAAN62AQADAAAAAAC0FQIxonzeCLQVAjGifN4INENJUS5OWVNFOklCTS5JUV9SRVNUUl9TVE9DS19DT01QX1BSRVRBWC45OTkuLi4uVVNELkgBAAAA3rYBAAMAAAAAALQVAjGifN4ItBUCMaJ83gg2Q0lRLk5ZU0U6SUJNLklRX1NUT0NLX09QVElPTlNf</t>
  </si>
  <si>
    <t>Q09NUF9QUkVUQVguOTkxLi4uLlVTRC5IAQAAAN62AQADAAAAAAC0FQIxonzeCLQVAjGifN4IL0NJUS5OWVNFOklCTS5JUV9TVE9DS19PUFRJT05TX0NPTVAuOTkzLi4uLlVTRC5IAQAAAN62AQADAAAAAAC0FQIxonzeCLQVAjGifN4IMUNJUS5OWVNFOklCTS5JUV9TVE9DS19CQVNFRF9DT01QX1RBWC45OTcuLi4uVVNELkgBAAAA3rYBAAIAAAAELTI0OQC0FQIxonzeCLQVAjGifN4ILkNJUS5OWVNFOklCTS5JUV9HV19JTlRBTl9BTU9SVF9DRi45OTIuLi4uVVNELkgBAAAA3rYBAAIAAAAEMTUyMAEIAAAABQAAAAExAQAAAAoyMDE3MTY0MjQ0AwAAAAMxNjACAAAABDIxODIEAAAAATAHAAAACDMvNy8yMDI2CAAAAAoxMi8zMS8yMDE3CQAAAAEwtBUCMaJ83gi0FQIxonzeCCJDSVEuTllTRTpJQk0uSVFfREFfQ0YuOTk3Li4uLlVTRC5IAQAAAN62AQACAAAABDQxNTQBCAAAAAUAAAABMQEAAAALLTE5NTgyODEwOTYDAAAAAzE2MAIAAAAEMjE2MAQAAAABMAcAAAAIMy83LzIwMjYIAAAACjEyLzMxLzIwMjIJAAAAATC0FQIxonzeCLQVAjGifN4IK0NJUS5OWVNFOklCTS5JUV9HQUlOX0FTU0VUU19DRi45OTEuLi4uVVNELkgBAAAA3rYBAAIAAAACNjIBCAAAAAUAAAABMQEAAAAKMTk0NzE3OTU4MwMAAAADMTYwAgAAAAQyMDI2BAAAAAEwBwAAAAgzLzcvMjAyNggAAAAKMTIvMzEvMjAxNgkAAAABMLQVAjGifN4I</t>
  </si>
  <si>
    <t>tBUCMaJ83ggvQ0lRLk5ZU0U6SUJNLklRX0FTU0VUX1dSSVRFRE9XTl9DRi45OTcuLi4uVVNELkgBAAAA3rYBAAMAAAAAALQVAjGifN4ItBUCMaJ83ggqQ0lRLk5ZU0U6SUJNLklRX0lOQ19FUVVJVFlfQ0YuOTkxLi4uLlVTRC5IAQAAAN62AQADAAAAAAC0FQIxonzeCLQVAjGifN4IMENJUS5OWVNFOklCTS5JUV9UQVhfQkVORUZJVF9PUFRJT05TLjk5Ny4uLi5VU0QuSAEAAADetgEAAwAAAAAAtBUCMaJ83gi0FQIxonzeCCtDSVEuTllTRTpJQk0uSVFfT1RIRVJfT1BFUl9BQ1QuOTk1Li4uLlVTRC5IAQAAAN62AQACAAAABS0zMjA0AQgAAAAFAAAAATEBAAAACy0yMDU5MDczMjAyAwAAAAMxNjACAAAABDIwNDcEAAAAATAHAAAACDMvNy8yMDI2CAAAAAoxMi8zMS8yMDIwCQAAAAEwtBUCMaJ83gi0FQIxonzeCCtDSVEuTllTRTpJQk0uSVFfQ0hBTkdFX0lOQ19UQVguOTkxLi4uLlVTRC5IAQAAAN62AQADAAAAAAC0FQIxonzeCLQVAjGifN4IKUNJUS5OWVNFOklCTS5JUV9TQUxFX1BQRV9DRi4xMDAwLi4uLlVTRC5IAQAAAN62AQACAAAAAzEyMQEIAAAABQAAAAExAQAAAAstMTkwNDg2MDc0MAMAAAADMTYwAgAAAAQyMDQyBAAAAAEwBwAAAAgzLzcvMjAyNggAAAAKMTIvMzEvMjAyNQkAAAABMLQVAjGifN4ItBUCMaJ83ggsQ0lRLk5ZU0U6SUJNLklRX0lOVkVTVF9MT0FOU19DRi45OTkuLi4uVVNELkgBAAAA</t>
  </si>
  <si>
    <t>3rYBAAMAAAAAALQVAjGifN4ItBUCMaJ83ggrQ0lRLk5ZU0U6SUJNLklRX1NUX0RFQlRfSVNTVUVELjk5OS4uLi5VU0QuSAEAAADetgEAAgAAAAIzMAEIAAAABQAAAAExAQAAAAstMTkwNDg2MDc0MwMAAAADMTYwAgAAAAQyMDQzBAAAAAEwBwAAAAgzLzcvMjAyNggAAAAKMTIvMzEvMjAyNAkAAAABMLQVAjGifN4ItBUCMaJ83ggrQ0lRLk5ZU0U6SUJNLklRX1NUX0RFQlRfUkVQQUlELjk5OS4uLi5VU0QuSAEAAADetgEAAwAAAAAAtBUCMaJ83gi0FQIxonzeCCtDSVEuTllTRTpJQk0uSVFfQ09NTU9OX0lTU1VFRC4xMDAwLi4uLlVTRC5IAQAAAN62AQACAAAAAzcxMAEIAAAABQAAAAExAQAAAAstMTkwNDg2MDc0MAMAAAADMTYwAgAAAAQyMTY5BAAAAAEwBwAAAAgzLzcvMjAyNggAAAAKMTIvMzEvMjAyNQkAAAABMLQVAjGifN4ItBUCMaJ83ggmQ0lRLk5ZU0U6SUJNLklRX1BSRUZfUkVQLjIwMDAuLi4uVVNELkgBAAAA3rYBAAMAAAAAALQVAjGifN4ItBUCMaJ83gguQ0lRLk5ZU0U6SUJNLklRX1RPVEFMX0RJVl9QQUlEX0NGLjk5My4uLi5VU0QuSAEAAADetgEAAgAAAAUtNTY2NgEIAAAABQAAAAExAQAAAAoyMDgxNTA1NDAxAwAAAAMxNjACAAAABDIwMjIEAAAAATAHAAAACDMvNy8yMDI2CAAAAAoxMi8zMS8yMDE4CQAAAAEwtBUCMaJ83gi0FQIxonzeCCdDSVEuTllTRTpJQk0uSVFfQ0FTSF9GSU5BTi45</t>
  </si>
  <si>
    <t>OTkuLi4uVVNELkgBAAAA3rYBAAIAAAAFLTcwNzkBCAAAAAUAAAABMQEAAAALLTE5MDQ4NjA3NDMDAAAAAzE2MAIAAAAEMjAwNAQAAAABMAcAAAAIMy83LzIwMjYIAAAACjEyLzMxLzIwMjQJAAAAATC0FQIxonzeCLQVAjGifN4IMENJUS5OWVNFOklCTS5JUV9EQV9TVVBQTF9QQVJUSUFMX0NGLjk5NS4uLi5VU0QuSAEAAADetgEAAwAAAAAAtBUCMaJ83gi0FQIxonzeCDFDSVEuTllTRTpJQk0uSVFfTkVHQVRJVkVfR1dfQU1PUlRfQ0YuOTk3Li4uLlVTRC5IAQAAAN62AQADAAAAAAC0FQIxonzeCLQVAjGifN4IOENJUS5OWVNFOklCTS5JUV9TQUxFX1BST0NFRURTX1JFTlRBTF9BU1NFVFMuOTk3Li4uLlVTRC5IAQAAAN62AQADAAAAAAC0FQIxonzeCLQVAjGifN4IL0NJUS5OWVNFOklCTS5JUV9DQVNIX0lOVEVSRVNUX09QRVIuOTkzLi4uLlVTRC5IAQAAAN62AQADAAAAAAC0FQIxonzeCLQVAjGifN4IKENJUS5OWVNFOklCTS5JUV9DQVNIX1RBWEVTLjEwMDAuLi4uVVNELkgBAAAA3rYBAAIAAAAEMTk0OAEIAAAABQAAAAExAQAAAAstMTkwNDg2MDc0MAMAAAADMTYwAgAAAAQzMDUzBAAAAAEwBwAAAAgzLzcvMjAyNggAAAAKMTIvMzEvMjAyNQkAAAABMLQVAjGifN4ItBUCMaJ83ggxQ0lRLk5ZU0U6SUJNLklRX0NIQU5HRV9ERUZfVEFYX1RPVEFMLjk5OS4uLi5VU0QuSAEAAADetgEAAgAAAAUtMjMzMAEI</t>
  </si>
  <si>
    <t>AAAABQAAAAExAQAAAAstMTkwNDg2MDc0MwMAAAADMTYwAgAAAAUzMDkyNAQAAAABMAcAAAAIMy83LzIwMjYIAAAACjEyLzMxLzIwMjQJAAAAATC0FQIxonzeCLQVAjGifN4IJUNJUS5OWVNFOklCTS5JUV9DRl9TSEFSRS45OTQuLi4uVVNELkgBAAAA3rYBAAIAAAAJMTMuMzcwNzUxAQgAAAAFAAAAATEBAAAACy0yMTEwNzY5MzU1AwAAAAMxNjACAAAABTQzOTIzBAAAAAEwBwAAAAgzLzcvMjAyNggAAAAKMTIvMzEvMjAxOQkAAAABMLQVAjGifN4ItBUCMaJ83ggqQ0lRLk5ZU0U6SUJNLklRX0RPX0ZJTkFOQ0VfQ0YuOTkxLi4uLlVTRC5IAQAAAN62AQADAAAAAAC0FQIxonzeCLQVAjGifN4IPkNJUS5OWVNFOklCTS5JUV9MT05HX1RFUk1fREVCVF9SRVBBSURfRVhDTF9MRUFTRVMuOTkyLi4uLlVTRC5IAQAAAN62AQACAAAABS02ODE2AQgAAAAFAAAAATEBAAAACjIwMTcxNjQyNDQDAAAAAzE2MAIAAAAFNDg5ODQEAAAAATAHAAAACDMvNy8yMDI2CAAAAAoxMi8zMS8yMDE3CQAAAAEwtBUCMaJ83gi0FQIxonzeCCdDSVEuTllTRTpJQk0uSVFfQ0FTSF9FUVVJVi45OTUuLi4uVVNELkgBAAAA3rYBAAIAAAAFMTMxODgBCAAAAAUAAAABMQEAAAALLTIwNTkwNzMyMDIDAAAAAzE2MAIAAAAEMTA5NgQAAAABMAcAAAAIMy83LzIwMjYIAAAACjEyLzMxLzIwMjAJAAAAATC0FQIxonzeCLQVAjGifN4IH0NJUS5OWVNF</t>
  </si>
  <si>
    <t>OklCTS5JUV9BUi45OTguLi4uVVNELkgBAAAA3rYBAAIAAAAENzcxOQEIAAAABQAAAAExAQAAAAstMTkwNDg2MDc0NAMAAAADMTYwAgAAAAQxMDIxBAAAAAEwBwAAAAgzLzcvMjAyNggAAAAKMTIvMzEvMjAyMwkAAAABMLQVAjGifN4ItBUCMaJ83ggnQ0lRLk5ZU0U6SUJNLklRX0lOVkVOVE9SWS4xMDAwLi4uLlVTRC5IAQAAAN62AQACAAAABDEyMjABCAAAAAUAAAABMQEAAAALLTE5MDQ4NjA3NDADAAAAAzE2MAIAAAAEMTA0MwQAAAABMAcAAAAIMy83LzIwMjYIAAAACjEyLzMxLzIwMjUJAAAAATC0FQIxonzeCLQVAjGifN4IM0NJUS5OWVNFOklCTS5JUV9ERUZfVEFYX0FTU0VUU19DVVJSRU5ULjk5OC4uLi5VU0QuSAEAAADetgEAAwAAAAAAtBUCMaJ83gi0FQIxonzeCCFDSVEuTllTRTpJQk0uSVFfTlBQRS45OTMuLi4uVVNELkgBAAAA3rYBAAIAAAAFMTA3OTIBCAAAAAUAAAABMQEAAAAKMjA4MTUwNTQwMQMAAAADMTYwAgAAAAQxMDA0BAAAAAEwBwAAAAgzLzcvMjAyNggAAAAKMTIvMzEvMjAxOAkAAAABMLQVAjGifN4ItBUCMaJ83ggfQ0lRLk5ZU0U6SUJNLklRX0FQLjk5OS4uLi5VU0QuSAEAAADetgEAAgAAAAQ0MDMyAQgAAAAFAAAAATEBAAAACy0xOTA0ODYwNzQzAwAAAAMxNjACAAAABDEwMTgEAAAAATAHAAAACDMvNy8yMDI2CAAAAAoxMi8zMS8yMDI0CQAAAAEwtBUCMaJ83gi0FQIxonzeCC9D</t>
  </si>
  <si>
    <t>SVEuTllTRTpJQk0uSVFfVU5FQVJOX1JFVl9DVVJSRU5ULjk5Mi4uLi5VU0QuSAEAAADetgEAAgAAAAUxMTgyOQEIAAAABQAAAAExAQAAAAoyMDE3MTY0MjQ0AwAAAAMxNjACAAAABDEwNzQEAAAAATAHAAAACDMvNy8yMDI2CAAAAAoxMi8zMS8yMDE3CQAAAAEwtBUCMaJ83gi0FQIxonzeCCxDSVEuTllTRTpJQk0uSVFfRklOX0RJVl9MSUFCX0xULjk5My4uLi5VU0QuSAEAAADetgEAAwAAAAAAtBUCMaJ83gi0FQIxonzeCCxDSVEuTllTRTpJQk0uSVFfUFJFRl9OT05fUkVERUVNLjk5My4uLi5VU0QuSAEAAADetgEAAwAAAAAAtBUCMaJ83gi0FQIxonzeCDBDSVEuTllTRTpJQk0uSVFfVE9UQUxfQ09NTU9OX0VRVUlUWS45OTYuLi4uVVNELkgBAAAA3rYBAAIAAAAFMTg5MDEBCAAAAAUAAAABMQEAAAALLTIwMDg2NDcxOTgDAAAAAzE2MAIAAAAEMTAwNgQAAAABMAcAAAAIMy83LzIwMjYIAAAACjEyLzMxLzIwMjEJAAAAATC0FQIxonzeCLQVAjGifN4IM0NJUS5OWVNFOklCTS5JUV9SVUFfQ0FQSVRBTF9MRUFTRV9ORVQuMTAwMC4uLi5VU0QuSAEAAADetgEAAwAAAAAAtBUCMaJ83gi0FQIxonzeCClDSVEuTllTRTpJQk0uSVFfVE9UQUxfTEVBU0VTLjk5OC4uLi5VU0QuSAEAAADetgEAAgAAAAQzODg4AQgAAAAFAAAAATEBAAAACy0xOTA0ODYwNzQ0AwAAAAMxNjACAAAABTQ4OTc5BAAAAAEwBwAAAAgzLzcv</t>
  </si>
  <si>
    <t>MjAyNggAAAAKMTIvMzEvMjAyMwkAAAABMLQVAjGifN4ItBUCMaJ83gg1Q0lRLk5ZU0U6SUJNLklRX01JTk9SSVRZX0lOVF9SRURFRU1fVE9ULjEwMDAuLi4uVVNELkgBAAAA3rYBAAMAAAAAALQVAjGifN4ItBUCMaJ83ggyQ0lRLk5ZU0U6SUJNLklRX0RFRkVSUkVEX1RBWEVTX1RPVEFMLjEwMDAuLi4uVVNELkgBAAAA3rYBAAIAAAAELTk1NwEIAAAABQAAAAExAQAAAAstMTkwNDg2MDc0MAMAAAADMTYwAgAAAAUzNTM4NQQAAAABMAcAAAAIMy83LzIwMjYIAAAACjEyLzMxLzIwMjUJAAAAATC0FQIxonzeCLQVAjGifN4IJENJUS5OWVNFOklCTS5JUV9OSV9OT1JNLjk5OC4uLi5VU0QuSAEAAADetgEAAgAAAAg1NDA2Ljg3NQEIAAAABQAAAAExAQAAAAstMTkwNDg2MDc0NAMAAAADMTYwAgAAAAQ0Mzc4BAAAAAEwBwAAAAgzLzcvMjAyNggAAAAKMTIvMzEvMjAyMwkAAAABMLQVAjGifN4ItBUCMaJ83ggxQ0lRLk5ZU0U6SUJNLklRX0NBUElUQUxJWkVEX0lOVEVSRVNULjk5Ni4uLi5VU0QuSAEAAADetgEAAgAAAAEzAQgAAAAFAAAAATEBAAAACy0yMDA4NjQ3MTk4AwAAAAMxNjACAAAABDMwMzIEAAAAATAHAAAACDMvNy8yMDI2CAAAAAoxMi8zMS8yMDIxCQAAAAEwtBUCMaJ83gi0FQIxonzeCD5DSVEuTllTRTpJQk0uSVFfSU5URVJFU1RfRVhQX0xFQVNFX0xJQUJJTElUWV9ERUJULjk5NC4uLi5VU0QuSAEA</t>
  </si>
  <si>
    <t>AADetgEAAwAAAAAAtBUCMaJ83gi0FQIxonzeCDBDSVEuTllTRTpJQk0uSVFfTk9OQ0FTSF9QRU5TSU9OX0VYUC45OTIuLi4uVVNELkgBAAAA3rYBAAIAAAAEMTE1OAEIAAAABQAAAAExAQAAAAoyMDE3MTY0MjQ0AwAAAAMxNjACAAAABTIxNjc4BAAAAAEwBwAAAAgzLzcvMjAyNggAAAAKMTIvMzEvMjAxNwkAAAABMLQVAjGifN4ItBUCMaJ83gg9Q0lRLk5ZU0U6SUJNLklRX0RJU1RSSUJVVEFCTEVfQ0FTSF9TVEFOREFSRElaRUQuMTAwMC4uLi5VU0QuSAEAAADetgEAAwAAAAAAtBUCMaJ83gi0FQIxonzeCCBDSVEuTllTRTpJQk0uSVFfRElDLjk5Mi4uLi5VU0QuSAEAAADetgEAAwAAAAAAtBUCMaJ83gi0FQIxonzeCChDSVEuTllTRTpJQk0uSVFfQURWRVJUSVNJTkcuOTk4Li4uLlVTRC5IAQAAAN62AQACAAAABDEyMzcBCAAAAAUAAAABMQEAAAALLTE5MDQ4NjA3NDQDAAAAAzE2MAIAAAAEMzAxMwQAAAABMAcAAAAIMy83LzIwMjYIAAAACjEyLzMxLzIwMjMJAAAAATC0FQIxonzeCLQVAjGifN4ILENJUS5OWVNFOklCTS5JUV9TQUxFU19NQVJLRVRJTkcuOTk2Li4uLlVTRC5IAQAAAN62AQACAAAABDE0MTMBCAAAAAUAAAABMQEAAAALLTIwMDg2NDcxOTgDAAAAAzE2MAIAAAAFMjE1NjEEAAAAATAHAAAACDMvNy8yMDI2CAAAAAoxMi8zMS8yMDIxCQAAAAEwtBUCMaJ83gi0FQIxonzeCCZDSVEuTllTRTpJ</t>
  </si>
  <si>
    <t>Qk0uSVFfUkRfRVhQX0ZOLjk5NC4uLi5VU0QuSAEAAADetgEAAgAAAAQ1OTEwAQgAAAAFAAAAATEBAAAACy0yMTEwNzY5MzU1AwAAAAMxNjACAAAABDMxNjgEAAAAATAHAAAACDMvNy8yMDI2CAAAAAoxMi8zMS8yMDE5CQAAAAEwtBUCMaJ83gi0FQIxonzeCCtDSVEuTllTRTpJQk0uSVFfTkVUX1JFTlRBTF9FWFAuOTkyLi4uLlVTRC5IAQAAAN62AQADAAAAAAC0FQIxonzeCLQVAjGifN4ILENJUS5OWVNFOklCTS5JUV9NSU5JTVVNX1JFTlRBTC4xMDAwLi4uLlVTRC5IAQAAAN62AQADAAAAAAC0FQIxonzeCLQVAjGifN4IKkNJUS5OWVNFOklCTS5JUV9BSVJDUkFGVF9SRU5ULjk5OC4uLi5VU0QuSAEAAADetgEAAwAAAAAAtBUCMaJ83gi0FQIxonzeCDRDSVEuTllTRTpJQk0uSVFfRVhQTE9SRV9EUklMTF9FWFBfVE9UQUwuOTk2Li4uLlVTRC5IAQAAAN62AQADAAAAAAC0FQIxonzeCLQVAjGifN4INUNJUS5OWVNFOklCTS5JUV9JTVBVVF9PUEVSX0xFQVNFX0lOVF9FWFAuOTk0Li4uLlVTRC5IAQAAAN62AQACAAAACTMwNy4xMzY1MgEIAAAABQAAAAExAQAAAAstMjExMDc2OTM1NQMAAAADMTYwAgAAAAUyMTY3MgQAAAABMAcAAAAIMy83LzIwMjYIAAAACjEyLzMxLzIwMTkJAAAAATC0FQIxonzeCLQVAjGifN4INENJUS5OWVNFOklCTS5JUV9TQUxBUklFU19PVEhFUl9CRU5FRklUUy45OTIuLi4uVVNELkgB</t>
  </si>
  <si>
    <t>AAAA3rYBAAMAAAAAALQVAjGifN4ItBUCMaJ83ggyQ0lRLk5ZU0U6SUJNLklRX0lNUEFJUk1FTlRfR1dfU1VQUExFLjEwMDAuLi4uVVNELkgBAAAA3rYBAAMAAAAAALQVAjGifN4ItBUCMaJ83ggoQ0lRLk5ZU0U6SUJNLklRX0lQUkRfU1VQUExFLjk5OC4uLi5VU0QuSAEAAADetgEAAwAAAAAAtBUCMaJ83gi0FQIxonzeCDRDSVEuTllTRTpJQk0uSVFfR0FJTl9CQVJHQUlOX0FDUV9TVVBQTEUuOTk2Li4uLlVTRC5IAQAAAN62AQADAAAAAAC0FQIxonzeCLQVAjGifN4IMENJUS5OWVNFOklCTS5JUV9MRUdBTF9TRVRUTEVfU1VQUExFLjk5NC4uLi5VU0QuSAEAAADetgEAAwAAAAAAtBUCMaJ83gi0FQIxonzeCDFDSVEuTllTRTpJQk0uSVFfVE9UQUxfVU5VU1VBTF9TVVBQTEUuOTkyLi4uLlVTRC5IAQAAAN62AQACAAAAAjkxAQgAAAAFAAAAATEBAAAACjIwMTcxNjQyNDQDAAAAAzE2MAIAAAAFMzMzOTAEAAAAATAHAAAACDMvNy8yMDI2CAAAAAoxMi8zMS8yMDE3CQAAAAEwtBUCMaJ83gi0FQIxonzeCC5DSVEuTllTRTpJQk0uSVFfU1RPQ0tfQkFTRURfQ09HUy4xMDAwLi4uLlVTRC5IAQAAAN62AQACAAAAAzI2OQEIAAAABQAAAAExAQAAAAstMTkwNDg2MDc0MAMAAAADMTYwAgAAAAUyMjY3NAQAAAABMAcAAAAIMy83LzIwMjYIAAAACjEyLzMxLzIwMjUJAAAAATC0FQIxonzeCLQVAjGifN4IK0NJUS5OWVNF</t>
  </si>
  <si>
    <t>OklCTS5JUV9TVE9DS19CQVNFRF9TTS45OTguLi4uVVNELkgBAAAA3rYBAAMAAAAAALQVAjGifN4ItBUCMaJ83ggsQ0lRLk5ZU0U6SUJNLklRX1NUT0NLX0JBU0VEX1NHQS45OTYuLi4uVVNELkgBAAAA3rYBAAIAAAADNTU1AQgAAAAFAAAAATEBAAAACy0yMDA4NjQ3MTk4AwAAAAMxNjACAAAABTIyNjc5BAAAAAEwBwAAAAgzLzcvMjAyNggAAAAKMTIvMzEvMjAyMQkAAAABMLQVAjGifN4ItBUCMaJ83gguQ0lRLk5ZU0U6SUJNLklRX1NUT0NLX0JBU0VEX09USEVSLjk5NC4uLi5VU0QuSAEAAADetgEAAgAAAAI1MAEIAAAABQAAAAExAQAAAAstMjExMDc2OTM1NQMAAAADMTYwAgAAAAUyMjY3NgQAAAABMAcAAAAIMy83LzIwMjYIAAAACjEyLzMxLzIwMTkJAAAAATC0FQIxonzeCLQVAjGifN4ILkNJUS5OWVNFOklCTS5JUV9TVE9DS19CQVNFRF9UT1RBTC45OTIuLi4uVVNELkgBAAAA3rYBAAIAAAADNTM0AQgAAAAFAAAAATEBAAAACjIwMTcxNjQyNDQDAAAAAzE2MAIAAAAFMjQwMzQEAAAAATAHAAAACDMvNy8yMDI2CAAAAAoxMi8zMS8yMDE3CQAAAAEwtBUCMaJ83gi0FQIxonzeCC5DSVEuTllTRTpJQk0uSVFfUkVTVFJfU1RPQ0tfQ09NUC4xMDAwLi4uLlVTRC5IAQAAAN62AQADAAAAAAC0FQIxonzeCLQVAjGifN4IM0NJUS5OWVNFOklCTS5JUV9TVE9DS19PUFRJT05TX0NPTVBfVEFYLjk5OC4uLi5VU0Qu</t>
  </si>
  <si>
    <t>SAEAAADetgEAAwAAAAAAtBUCMaJ83gi0FQIxonzeCDRDSVEuTllTRTpJQk0uSVFfU1RPQ0tfQkFTRURfQ09NUF9QUkVUQVguOTk2Li4uLlVTRC5IAQAAAN62AQACAAAAAzk4MgC0FQIxonzeCLQVAjGifN4ILUNJUS5OWVNFOklCTS5JUV9TVE9DS19CQVNFRF9DT01QLjk5NC4uLi5VU0QuSAEAAADetgEAAgAAAAM0ODQAtBUCMaJ83gi0FQIxonzeCCJDSVEuTllTRTpJQk0uSVFfTklfQ0YuOTkxLi4uLlVTRC5IAQAAAN62AQACAAAABTExODcyAQgAAAAFAAAAATEBAAAACjE5NDcxNzk1ODMDAAAAAzE2MAIAAAAEMjE1MAQAAAABMAcAAAAIMy83LzIwMjYIAAAACjEyLzMxLzIwMTYJAAAAATC0FQIxonzeCLQVAjGifN4IJ0NJUS5OWVNFOklCTS5JUV9PSUxfSU1QQUlSLjk5OS4uLi5VU0QuSAEAAADetgEAAwAAAAAAtBUCMaJ83gi0FQIxonzeCChDSVEuTllTRTpJQk0uSVFfT1RIRVJfQU1PUlQuOTk3Li4uLlVTRC5IAQAAAN62AQACAAAAAzY0OAEIAAAABQAAAAExAQAAAAstMTk1ODI4MTA5NgMAAAADMTYwAgAAAAQyMDE0BAAAAAEwBwAAAAgzLzcvMjAyNggAAAAKMTIvMzEvMjAyMgkAAAABMLQVAjGifN4ItBUCMaJ83ggrQ0lRLk5ZU0U6SUJNLklRX0dBSU5fQVNTRVRTX0NGLjk5NS4uLi5VU0QuSAEAAADetgEAAgAAAAMtNzABCAAAAAUAAAABMQEAAAALLTIwNTkwNzMyMDIDAAAAAzE2MAIAAAAEMjAyNgQA</t>
  </si>
  <si>
    <t>AAABMAcAAAAIMy83LzIwMjYIAAAACjEyLzMxLzIwMjAJAAAAATC0FQIxonzeCLQVAjGifN4IL0NJUS5OWVNFOklCTS5JUV9BU1NFVF9XUklURURPV05fQ0YuOTkzLi4uLlVTRC5IAQAAAN62AQADAAAAAAC0FQIxonzeCLQVAjGifN4IK0NJUS5OWVNFOklCTS5JUV9DUkVESVRfTE9TU19DRi45OTEuLi4uVVNELkgBAAAA3rYBAAMAAAAAALQVAjGifN4ItBUCMaJ83ggwQ0lRLk5ZU0U6SUJNLklRX1RBWF9CRU5FRklUX09QVElPTlMuOTk5Li4uLlVTRC5IAQAAAN62AQADAAAAAAC0FQIxonzeCLQVAjGifN4IIkNJUS5OWVNFOklCTS5JUV9ET19DRi45OTcuLi4uVVNELkgBAAAA3rYBAAMAAAAAALQVAjGifN4ItBUCMaJ83ggyQ0lRLk5ZU0U6SUJNLklRX0NIQU5HRV9UUkFESU5HX0FTU0VUUy45OTUuLi4uVVNELkgBAAAA3rYBAAMAAAAAALQVAjGifN4ItBUCMaJ83ggtQ0lRLk5ZU0U6SUJNLklRX0NIQU5HRV9JTlZFTlRPUlkuOTk0Li4uLlVTRC5IAQAAAN62AQACAAAAAjY3AQgAAAAFAAAAATEBAAAACy0yMTEwNzY5MzU1AwAAAAMxNjACAAAABDIwOTkEAAAAATAHAAAACDMvNy8yMDI2CAAAAAoxMi8zMS8yMDE5CQAAAAEwtBUCMaJ83gi0FQIxonzeCC5DSVEuTllTRTpJQk0uSVFfQ0hBTkdFX1VORUFSTl9SRVYuOTk0Li4uLlVTRC5IAQAAAN62AQADAAAAAAC0FQIxonzeCLQVAjGifN4IK0NJUS5OWVNFOklC</t>
  </si>
  <si>
    <t>TS5JUV9DSEFOR0VfREVGX1RBWC45OTQuLi4uVVNELkgBAAAA3rYBAAMAAAAAALQVAjGifN4ItBUCMaJ83ggmQ0lRLk5ZU0U6SUJNLklRX0NBU0hfT1BFUi45OTQuLi4uVVNELkgBAAAA3rYBAAIAAAAFMTQ3NzABCAAAAAUAAAABMQEAAAALLTIxMTA3NjkzNTUDAAAAAzE2MAIAAAAEMjAwNgQAAAABMAcAAAAIMy83LzIwMjYIAAAACjEyLzMxLzIwMTkJAAAAATC0FQIxonzeCLQVAjGifN4IKENJUS5OWVNFOklCTS5JUV9TQUxFX1BQRV9DRi45OTQuLi4uVVNELkgBAAAA3rYBAAIAAAADNTM3AQgAAAAFAAAAATEBAAAACy0yMTEwNzY5MzU1AwAAAAMxNjACAAAABDIwNDIEAAAAATAHAAAACDMvNy8yMDI2CAAAAAoxMi8zMS8yMDE5CQAAAAEwtBUCMaJ83gi0FQIxonzeCCZDSVEuTllTRTpJQk0uSVFfRElWRVNUX0NGLjk5NC4uLi5VU0QuSAEAAADetgEAAgAAAAQxMDc2AQgAAAAFAAAAATEBAAAACy0yMTEwNzY5MzU1AwAAAAMxNjACAAAABDIwNzcEAAAAATAHAAAACDMvNy8yMDI2CAAAAAoxMi8zMS8yMDE5CQAAAAEwtBUCMaJ83gi0FQIxonzeCCpDSVEuTllTRTpJQk0uSVFfU0FMRV9JTlRBTl9DRi45OTUuLi4uVVNELkgBAAAA3rYBAAIAAAAELTYxMgEIAAAABQAAAAExAQAAAAstMjA1OTA3MzIwMgMAAAADMTYwAgAAAAQyMDI5BAAAAAEwBwAAAAgzLzcvMjAyNggAAAAKMTIvMzEvMjAyMAkAAAABMLQVAjGi</t>
  </si>
  <si>
    <t>fN4ItBUCMaJ83ggsQ0lRLk5ZU0U6SUJNLklRX0lOVkVTVF9MT0FOU19DRi45OTUuLi4uVVNELkgBAAAA3rYBAAIAAAADNDc1AQgAAAAFAAAAATEBAAAACy0yMDU5MDczMjAyAwAAAAMxNjACAAAABDIwMzIEAAAAATAHAAAACDMvNy8yMDI2CAAAAAoxMi8zMS8yMDIwCQAAAAEwtBUCMaJ83gi0FQIxonzeCChDSVEuTllTRTpJQk0uSVFfQ0FTSF9JTlZFU1QuOTk1Li4uLlVTRC5IAQAAAN62AQACAAAABS0zMDI4AQgAAAAFAAAAATEBAAAACy0yMDU5MDczMjAyAwAAAAMxNjACAAAABDIwMDUEAAAAATAHAAAACDMvNy8yMDI2CAAAAAoxMi8zMS8yMDIwCQAAAAEwtBUCMaJ83gi0FQIxonzeCCtDSVEuTllTRTpJQk0uSVFfTFRfREVCVF9JU1NVRUQuOTk1Li4uLlVTRC5IAQAAAN62AQACAAAABTEwNTA0AQgAAAAFAAAAATEBAAAACy0yMDU5MDczMjAyAwAAAAMxNjACAAAABDIwMzQEAAAAATAHAAAACDMvNy8yMDI2CAAAAAoxMi8zMS8yMDIwCQAAAAEwtBUCMaJ83gi0FQIxonzeCCtDSVEuTllTRTpJQk0uSVFfU1RfREVCVF9SRVBBSUQuOTk2Li4uLlVTRC5IAQAAAN62AQACAAAAAy00MAEIAAAABQAAAAExAQAAAAstMjAwODY0NzE5OAMAAAADMTYwAgAAAAQyMDQ0BAAAAAEwBwAAAAgzLzcvMjAyNggAAAAKMTIvMzEvMjAyMQkAAAABMLQVAjGifN4ItBUCMaJ83gguQ0lRLk5ZU0U6SUJNLklRX1RPVEFMX0RFQlRf</t>
  </si>
  <si>
    <t>UkVQQUlELjk5Ni4uLi5VU0QuSAEAAADetgEAAgAAAAUtODYzNwEIAAAABQAAAAExAQAAAAstMjAwODY0NzE5OAMAAAADMTYwAgAAAAQyMTY2BAAAAAEwBwAAAAgzLzcvMjAyNggAAAAKMTIvMzEvMjAyMQkAAAABMLQVAjGifN4ItBUCMaJ83ggnQ0lRLk5ZU0U6SUJNLklRX0NPTU1PTl9SRVAuOTk2Li4uLlVTRC5IAQAAAN62AQACAAAABC0zMTkBCAAAAAUAAAABMQEAAAALLTIwMDg2NDcxOTgDAAAAAzE2MAIAAAAEMjE2NAQAAAABMAcAAAAIMy83LzIwMjYIAAAACjEyLzMxLzIwMjEJAAAAATC0FQIxonzeCLQVAjGifN4IJUNJUS5OWVNFOklCTS5JUV9QUkVGX1JFUC45OTYuLi4uVVNELkgBAAAA3rYBAAMAAAAAALQVAjGifN4ItBUCMaJ83ggoQ0lRLk5ZU0U6SUJNLklRX1BSRUZfRElWX0NGLjk5Ni4uLi5VU0QuSAEAAADetgEAAwAAAAAAtBUCMaJ83gi0FQIxonzeCC5DSVEuTllTRTpJQk0uSVFfVE9UQUxfRElWX1BBSURfQ0YuOTk2Li4uLlVTRC5IAQAAAN62AQACAAAABS01ODY5AQgAAAAFAAAAATEBAAAACy0yMDA4NjQ3MTk4AwAAAAMxNjACAAAABDIwMjIEAAAAATAHAAAACDMvNy8yMDI2CAAAAAoxMi8zMS8yMDIxCQAAAAEwtBUCMaJ83gi0FQIxonzeCDRDSVEuTllTRTpJQk0uSVFfT1RIRVJfRklOQU5DRV9BQ1RfU1VQUEwuOTk3Li4uLlVTRC5IAQAAAN62AQACAAAABC0xMDMBCAAAAAUAAAABMQEA</t>
  </si>
  <si>
    <t>AAALLTE5NTgyODEwOTYDAAAAAzE2MAIAAAAEMjA1MAQAAAABMAcAAAAIMy83LzIwMjYIAAAACjEyLzMxLzIwMjIJAAAAATC0FQIxonzeCLQVAjGifN4IH0NJUS5OWVNFOklCTS5JUV9GWC45OTcuLi4uVVNELkgBAAAA3rYBAAIAAAAELTI0NAEIAAAABQAAAAExAQAAAAstMTk1ODI4MTA5NgMAAAADMTYwAgAAAAQyMTQ0BAAAAAEwBwAAAAgzLzcvMjAyNggAAAAKMTIvMzEvMjAyMgkAAAABMLQVAjGifN4ItBUCMaJ83ggnQ0lRLk5ZU0U6SUJNLklRX05FVF9DSEFOR0UuOTk3Li4uLlVTRC5IAQAAAN62AQACAAAABDEwMzEBCAAAAAUAAAABMQEAAAALLTE5NTgyODEwOTYDAAAAAzE2MAIAAAAEMjA5MwQAAAABMAcAAAAIMy83LzIwMjYIAAAACjEyLzMxLzIwMjIJAAAAATC0FQIxonzeCLQVAjGifN4IMENJUS5OWVNFOklCTS5JUV9EQV9TVVBQTF9QQVJUSUFMX0NGLjk5OC4uLi5VU0QuSAEAAADetgEAAwAAAAAAtBUCMaJ83gi0FQIxonzeCCdDSVEuTllTRTpJQk0uSVFfREVQUkVfU1VQUC45OTguLi4uVVNELkgBAAAA3rYBAAMAAAAAALQVAjGifN4ItBUCMaJ83ggkQ0lRLk5ZU0U6SUJNLklRX0RFUF9SVUEuOTk4Li4uLlVTRC5IAQAAAN62AQACAAAAAzkwMAEIAAAABQAAAAExAQAAAAstMTkwNDg2MDc0NAMAAAADMTYwAgAAAAU0ODM1NwQAAAABMAcAAAAIMy83LzIwMjYIAAAACjEyLzMxLzIwMjMJAAAAATC0</t>
  </si>
  <si>
    <t>FQIxonzeCLQVAjGifN4IM0NJUS5OWVNFOklCTS5JUV9EQV9DRl9FWENMX09QRVJfTEVBU0VTLjk5OC4uLi5VU0QuSAEAAADetgEAAgAAAAQyODM2AQgAAAAFAAAAATEBAAAACy0xOTA0ODYwNzQ0AwAAAAMxNjACAAAABTQ4OTg1BAAAAAEwBwAAAAgzLzcvMjAyNggAAAAKMTIvMzEvMjAyMwkAAAABMLQVAjGifN4ItBUCMaJ83ggpQ0lRLk5ZU0U6SUJNLklRX0FNT1JUX0RJQ19DRi45OTguLi4uVVNELkgBAAAA3rYBAAMAAAAAALQVAjGifN4ItBUCMaJ83gg4Q0lRLk5ZU0U6SUJNLklRX1NBTEVfUFJPQ0VFRFNfUkVOVEFMX0FTU0VUUy45OTguLi4uVVNELkgBAAAA3rYBAAMAAAAAALQVAjGifN4ItBUCMaJ83gguQ0lRLk5ZU0U6SUJNLklRX0NBU0hfSU5URVJFU1RfTkVULjk5OS4uLi5VU0QuSAEAAADetgEAAwAAAAAAtBUCMaJ83gi0FQIxonzeCC9DSVEuTllTRTpJQk0uSVFfQ0FTSF9JTlRFUkVTVF9PUEVSLjk5OS4uLi5VU0QuSAEAAADetgEAAwAAAAAAtBUCMaJ83gi0FQIxonzeCDBDSVEuTllTRTpJQk0uSVFfQ0FTSF9JTlRFUkVTVF9GSU5BTi45OTkuLi4uVVNELkgBAAAA3rYBAAMAAAAAALQVAjGifN4ItBUCMaJ83ggsQ0lRLk5ZU0U6SUJNLklRX0NBU0hfVEFYRVNfT1BFUi45OTkuLi4uVVNELkgBAAAA3rYBAAMAAAAAALQVAjGifN4ItBUCMaJ83gguQ0lRLk5ZU0U6SUJNLklRX0NBU0hfVEFYRVNf</t>
  </si>
  <si>
    <t>RklOQU4uMjAwMC4uLi5VU0QuSAEAAADetgEAAwAAAAAAtBUCMaJ83gi0FQIxonzeCCVDSVEuTllTRTpJQk0uSVFfQ0ZfU0hBUkUuOTkxLi4uLlVTRC5IAQAAAN62AQACAAAACTEzLjUzNzQ2NQEIAAAABQAAAAExAQAAAAoxOTQ3MTc5NTgzAwAAAAMxNjACAAAABTQzOTIzBAAAAAEwBwAAAAgzLzcvMjAyNggAAAAKMTIvMzEvMjAxNgkAAAABMLQVAjGifN4ItBUCMaJ83ggoQ0lRLk5ZU0U6SUJNLklRX01BSU5UX0NBUEVYLjk5Mi4uLi5VU0QuSAEAAADetgEAAwAAAAAAtBUCMaJ83gi0FQIxonzeCCpDSVEuTllTRTpJQk0uSVFfRE9fRklOQU5DRV9DRi45OTQuLi4uVVNELkgBAAAA3rYBAAMAAAAAALQVAjGifN4ItBUCMaJ83gg4Q0lRLk5ZU0U6SUJNLklRX09QRVJBVElOR19MRUFTRV9MSUFCSUxJVElFUy45OTUuLi4uVVNELkgBAAAA3rYBAAMAAAAAALQVAjGifN4ItBUCMaJ83gg+Q0lRLk5ZU0U6SUJNLklRX0xPTkdfVEVSTV9ERUJUX1JFUEFJRF9FWENMX0xFQVNFUy45OTguLi4uVVNELkgBAAAA3rYBAAIAAAAFLTUwODIBCAAAAAUAAAABMQEAAAALLTE5MDQ4NjA3NDQDAAAAAzE2MAIAAAAFNDg5ODQEAAAAATAHAAAACDMvNy8yMDI2CAAAAAoxMi8zMS8yMDIzCQAAAAEwtBUCMaJ83gi0FQIxonzeCDFDSVEuTllTRTpJQk0uSVFfR0FJTl9CQVJHQUlOX0FDUV9DRi4xMDAwLi4uLlVTRC5IAQAAAN62AQAD</t>
  </si>
  <si>
    <t>AAAAAAC0FQIxonzeCLQVAjGifN4IJkNJUS5OWVNFOklCTS5JUV9TVF9JTlZFU1QuOTk0Li4uLlVTRC5IAQAAAN62AQACAAAAAzY5NgEIAAAABQAAAAExAQAAAAstMjExMDc2OTM1NQMAAAADMTYwAgAAAAQxMDY5BAAAAAEwBwAAAAgzLzcvMjAyNggAAAAKMTIvMzEvMjAxOQkAAAABMLQVAjGifN4ItBUCMaJ83ggrQ0lRLk5ZU0U6SUJNLklRX0NBU0hfU1RfSU5WRVNULjk5OS4uLi5VU0QuSAEAAADetgEAAgAAAAUxNDU5MQEIAAAABQAAAAExAQAAAAstMTkwNDg2MDc0MwMAAAADMTYwAgAAAAQxMDAyBAAAAAEwBwAAAAgzLzcvMjAyNggAAAAKMTIvMzEvMjAyNAkAAAABMLQVAjGifN4ItBUCMaJ83ggmQ0lRLk5ZU0U6SUJNLklRX0lOVkVOVE9SWS45OTUuLi4uVVNELkgBAAAA3rYBAAIAAAAEMTgxMgEIAAAABQAAAAExAQAAAAstMjA1OTA3MzIwMgMAAAADMTYwAgAAAAQxMDQzBAAAAAEwBwAAAAgzLzcvMjAyNggAAAAKMTIvMzEvMjAyMAkAAAABMLQVAjGifN4ItBUCMaJ83ggzQ0lRLk5ZU0U6SUJNLklRX0ZJTl9ESVZfQVNTRVRTX0NVUlJFTlQuOTkzLi4uLlVTRC5IAQAAAN62AQADAAAAAAC0FQIxonzeCLQVAjGifN4IM0NJUS5OWVNFOklCTS5JUV9ERUZfVEFYX0FTU0VUU19DVVJSRU5ULjk5OS4uLi5VU0QuSAEAAADetgEAAwAAAAAAtBUCMaJ83gi0FQIxonzeCCVDSVEuTllTRTpJQk0uSVFfVE9UQUxf</t>
  </si>
  <si>
    <t>Q0EuOTk1Li4uLlVTRC5IAQAAAN62AQACAAAABTM5MTY1AQgAAAAFAAAAATEBAAAACy0yMDU5MDczMjAyAwAAAAMxNjACAAAABDEwMDgEAAAAATAHAAAACDMvNy8yMDI2CAAAAAoxMi8zMS8yMDIwCQAAAAEwtBUCMaJ83gi0FQIxonzeCCFDSVEuTllTRTpJQk0uSVFfTlBQRS45OTQuLi4uVVNELkgBAAAA3rYBAAIAAAAFMTUwMDYBCAAAAAUAAAABMQEAAAALLTIxMTA3NjkzNTUDAAAAAzE2MAIAAAAEMTAwNAQAAAABMAcAAAAIMy83LzIwMjYIAAAACjEyLzMxLzIwMTkJAAAAATC0FQIxonzeCLQVAjGifN4IKENJUS5OWVNFOklCTS5JUV9PVEhFUl9JTlRBTi45OTIuLi4uVVNELkgBAAAA3rYBAAIAAAAEMzc0MgEIAAAABQAAAAExAQAAAAoyMDE3MTY0MjQ0AwAAAAMxNjACAAAABDEwNDAEAAAAATAHAAAACDMvNy8yMDI2CAAAAAoxMi8zMS8yMDE3CQAAAAEwtBUCMaJ83gi0FQIxonzeCCJDSVEuTllTRTpJQk0uSVFfQVJfTFQuOTkyLi4uLlVTRC5IAQAAAN62AQADAAAAAAC0FQIxonzeCLQVAjGifN4IK0NJUS5OWVNFOklCTS5JUV9ERUZfQ0hBUkdFU19MVC45OTIuLi4uVVNELkgBAAAA3rYBAAIAAAAEMjEzNgEIAAAABQAAAAExAQAAAAoyMDE3MTY0MjQ0AwAAAAMxNjACAAAABDEwMjUEAAAAATAHAAAACDMvNy8yMDI2CAAAAAoxMi8zMS8yMDE3CQAAAAEwtBUCMaJ83gi0FQIxonzeCB9DSVEuTllTRTpJQk0u</t>
  </si>
  <si>
    <t>SVFfQVAuOTkxLi4uLlVTRC5IAQAAAN62AQACAAAABDYyMDkBCAAAAAUAAAABMQEAAAAKMTk0NzE3OTU4MwMAAAADMTYwAgAAAAQxMDE4BAAAAAEwBwAAAAgzLzcvMjAyNggAAAAKMTIvMzEvMjAxNgkAAAABMLQVAjGifN4ItBUCMaJ83gguQ0lRLk5ZU0U6SUJNLklRX0NVUlJFTlRfUE9SVF9ERUJULjk5NS4uLi5VU0QuSAEAAADetgEAAgAAAAQ2OTU2AQgAAAAFAAAAATEBAAAACy0yMDU5MDczMjAyAwAAAAMxNjACAAAABDEyOTcEAAAAATAHAAAACDMvNy8yMDI2CAAAAAoxMi8zMS8yMDIwCQAAAAEwtBUCMaJ83gi0FQIxonzeCDFDSVEuTllTRTpJQk0uSVFfRklOX0RJVl9MSUFCX0NVUlJFTlQuOTk0Li4uLlVTRC5IAQAAAN62AQADAAAAAAC0FQIxonzeCLQVAjGifN4IMUNJUS5OWVNFOklCTS5JUV9ERUZfVEFYX0xJQUJfQ1VSUkVOVC45OTYuLi4uVVNELkgBAAAA3rYBAAMAAAAAALQVAjGifN4ItBUCMaJ83gglQ0lRLk5ZU0U6SUJNLklRX0xUX0RFQlQuMTAwMC4uLi5VU0QuSAEAAADetgEAAgAAAAU1Mzk2MgEIAAAABQAAAAExAQAAAAstMTkwNDg2MDc0MAMAAAADMTYwAgAAAAQxMDQ5BAAAAAEwBwAAAAgzLzcvMjAyNggAAAAKMTIvMzEvMjAyNQkAAAABMLQVAjGifN4ItBUCMaJ83ggqQ0lRLk5ZU0U6SUJNLklRX1VORUFSTl9SRVZfTFQuOTkyLi4uLlVTRC5IAQAAAN62AQACAAAABDM3NDYBCAAAAAUA</t>
  </si>
  <si>
    <t>AAABMQEAAAAKMjAxNzE2NDI0NAMAAAADMTYwAgAAAAQxMjU2BAAAAAEwBwAAAAgzLzcvMjAyNggAAAAKMTIvMzEvMjAxNwkAAAABMLQVAjGifN4ItBUCMaJ83ggqQ0lRLk5ZU0U6SUJNLklRX09USEVSX0xJQUJfTFQuOTk1Li4uLlVTRC5IAQAAAN62AQACAAAABTEyNTM5AQgAAAAFAAAAATEBAAAACy0yMDU5MDczMjAyAwAAAAMxNjACAAAABDEwNjIEAAAAATAHAAAACDMvNy8yMDI2CAAAAAoxMi8zMS8yMDIwCQAAAAEwtBUCMaJ83gi0FQIxonzeCCxDSVEuTllTRTpJQk0uSVFfUFJFRl9OT05fUkVERUVNLjk5Ny4uLi5VU0QuSAEAAADetgEAAwAAAAAAtBUCMaJ83gi0FQIxonzeCCNDSVEuTllTRTpJQk0uSVFfQ09NTU9OLjk5MS4uLi5VU0QuSAEAAADetgEAAgAAAAU1MzkzNQEIAAAABQAAAAExAQAAAAoxOTQ3MTc5NTgzAwAAAAMxNjACAAAABDExMDMEAAAAATAHAAAACDMvNy8yMDI2CAAAAAoxMi8zMS8yMDE2CQAAAAEwtBUCMaJ83gi0FQIxonzeCCZDSVEuTllTRTpJQk0uSVFfVFJFQVNVUlkuMTAwMC4uLi5VU0QuSAEAAADetgEAAgAAAActMTcwNjA1AQgAAAAFAAAAATEBAAAACy0xOTA0ODYwNzQwAwAAAAMxNjACAAAABDEyNDgEAAAAATAHAAAACDMvNy8yMDI2CAAAAAoxMi8zMS8yMDI1CQAAAAEwtBUCMaJ83gi0FQIxonzeCClDSVEuTllTRTpJQk0uSVFfVE9UQUxfRVFVSVRZLjk5Ni4uLi5VU0Qu</t>
  </si>
  <si>
    <t>SAEAAADetgEAAgAAAAUxODk5NgEIAAAABQAAAAExAQAAAAstMjAwODY0NzE5OAMAAAADMTYwAgAAAAQxMjc1BAAAAAEwBwAAAAgzLzcvMjAyNggAAAAKMTIvMzEvMjAyMQkAAAABMLQVAjGifN4ItBUCMaJ83ggkQ0lRLk5ZU0U6SUJNLklRX1JVQV9ORVQuOTk2Li4uLlVTRC5IAQAAAN62AQADAAAAAAC0FQIxonzeCLQVAjGifN4INkNJUS5OWVNFOklCTS5JUV9SVUFfT1BFUkFUSU5HX0xFQVNFX0dST1NTLjk5Mi4uLi5VU0QuSAEAAADetgEAAwAAAAAAtBUCMaJ83gi0FQIxonzeCDBDSVEuTllTRTpJQk0uSVFfQURfRVhDTF9PUEVSX0xFQVNFUy45OTcuLi4uVVNELkgBAAAA3rYBAAIAAAAGLTEzMzYxAQgAAAAFAAAAATEBAAAACy0xOTU4MjgxMDk2AwAAAAMxNjACAAAABTQ4OTc1BAAAAAEwBwAAAAgzLzcvMjAyNggAAAAKMTIvMzEvMjAyMgkAAAABMLQVAjGifN4ItBUCMaJ83ghDQ0lRLk5ZU0U6SUJNLklRX0NVUlJFTlRfUE9SVElPTl9PUEVSX0xFQVNFX0xJQUJJTElUSUVTLjk5MS4uLi5VU0QuSAEAAADetgEAAwAAAAAAtBUCMaJ83gi0FQIxonzeCDRDSVEuTllTRTpJQk0uSVFfTUlOT1JJVFlfSU5URVJFU1RfVE9UQUwuOTkxLi4uLlVTRC5IAQAAAN62AQACAAAAAzE0NgEIAAAABQAAAAExAQAAAAoxOTQ3MTc5NTgzAwAAAAMxNjACAAAABDEzMTIEAAAAATAHAAAACDMvNy8yMDI2CAAAAAoxMi8zMS8y</t>
  </si>
  <si>
    <t>MDE2CQAAAAEwtBUCMaJ83gi0FQIxonzeCCJDSVEuTllTRTpJQk0uSVFfTElGT1IuOTk5Li4uLlVTRC5IAQAAAN62AQADAAAAAAC0FQIxonzeCLQVAjGifN4IMENJUS5OWVNFOklCTS5JUV9NSU5PUklUWV9JTlRfUkVERUVNLjk5NS4uLi5VU0QuSAEAAADetgEAAwAAAAAAtBUCMaJ83gi0FQIxonzeCD1DSVEuTllTRTpJQk0uSVFfQVNTRVRTX05FVFRJTkdfT1RIRVJfQURKVVNUTUVOVFMuOTkzLi4uLlVTRC5IAQAAAN62AQADAAAAAAC0FQIxonzeCLQVAjGifN4INENJUS5OWVNFOklCTS5JUV9FWENJU0VfVEFYRVNfRVhDTF9TQUxFUy45OTcuLi4uVVNELkgBAAAA3rYBAAMAAAAAALQVAjGifN4ItBUCMaJ83ggwQ0lRLk5ZU0U6SUJNLklRX0NVUlJfRE9NRVNUSUNfVEFYRVMuOTk1Li4uLlVTRC5IAQAAAN62AQACAAAAAzY1NwEIAAAABQAAAAExAQAAAAstMjA1OTA3MzIwMgMAAAADMTYwAgAAAAQzMDI3BAAAAAEwBwAAAAgzLzcvMjAyNggAAAAKMTIvMzEvMjAyMAkAAAABMLQVAjGifN4ItBUCMaJ83ggnQ0lRLk5ZU0U6SUJNLklRX0NVUlJfVEFYRVMuOTkzLi4uLlVTRC5IAQAAAN62AQACAAAABDE5MjABCAAAAAUAAAABMQEAAAAKMjA4MTUwNTQwMQMAAAADMTYwAgAAAAUzNTM4MwQAAAABMAcAAAAIMy83LzIwMjYIAAAACjEyLzMxLzIwMTgJAAAAATC0FQIxonzeCLQVAjGifN4IM0NJUS5OWVNFOklCTS5J</t>
  </si>
  <si>
    <t>UV9ERUZFUlJFRF9GT1JFSUdOX1RBWEVTLjk5MS4uLi5VU0QuSAEAAADetgEAAgAAAAQtMTc5AQgAAAAFAAAAATEBAAAACjE5NDcxNzk1ODMDAAAAAzE2MAIAAAAEMzA1NQQAAAABMAcAAAAIMy83LzIwMjYIAAAACjEyLzMxLzIwMTYJAAAAATC0FQIxonzeCLQVAjGifN4IJENJUS5OWVNFOklCTS5JUV9OSV9OT1JNLjk5OS4uLi5VU0QuSAEAAADetgEAAgAAAAg1Njk4LjEyNQEIAAAABQAAAAExAQAAAAstMTkwNDg2MDc0MwMAAAADMTYwAgAAAAQ0Mzc4BAAAAAEwBwAAAAgzLzcvMjAyNggAAAAKMTIvMzEvMjAyNAkAAAABMLQVAjGifN4ItBUCMaJ83ggxQ0lRLk5ZU0U6SUJNLklRX0NBUElUQUxJWkVEX0lOVEVSRVNULjk5Ny4uLi5VU0QuSAEAAADetgEAAgAAAAE1AQgAAAAFAAAAATEBAAAACy0xOTU4MjgxMDk2AwAAAAMxNjACAAAABDMwMzIEAAAAATAHAAAACDMvNy8yMDI2CAAAAAoxMi8zMS8yMDIyCQAAAAEwtBUCMaJ83gi0FQIxonzeCD5DSVEuTllTRTpJQk0uSVFfSU5URVJFU1RfRVhQX0xFQVNFX0xJQUJJTElUWV9ERUJULjk5NS4uLi5VU0QuSAEAAADetgEAAwAAAAAAtBUCMaJ83gi0FQIxonzeCDBDSVEuTllTRTpJQk0uSVFfTk9OQ0FTSF9QRU5TSU9OX0VYUC45OTMuLi4uVVNELkgBAAAA3rYBAAIAAAAEMTQzMAEIAAAABQAAAAExAQAAAAoyMDgxNTA1NDAxAwAAAAMxNjACAAAABTIxNjc4BAAA</t>
  </si>
  <si>
    <t>AAEwBwAAAAgzLzcvMjAyNggAAAAKMTIvMzEvMjAxOAkAAAABMLQVAjGifN4ItBUCMaJ83ggvQ0lRLk5ZU0U6SUJNLklRX0RJU1RSSUJVVEFCTEVfQ0FTSC45OTEuLi4uVVNELkgBAAAA3rYBAAMAAAAAALQVAjGifN4ItBUCMaJ83gg9Q0lRLk5ZU0U6SUJNLklRX0RJU1RSSUJVVEFCTEVfQ0FTSF9TVEFOREFSRElaRUQuMjAwMC4uLi5VU0QuSAEAAADetgEAAwAAAAAAtBUCMaJ83gi0FQIxonzeCCBDSVEuTllTRTpJQk0uSVFfRElDLjk5My4uLi5VU0QuSAEAAADetgEAAwAAAAAAtBUCMaJ83gi0FQIxonzeCChDSVEuTllTRTpJQk0uSVFfQURWRVJUSVNJTkcuOTk5Li4uLlVTRC5IAQAAAN62AQACAAAABDExNzMBCAAAAAUAAAABMQEAAAALLTE5MDQ4NjA3NDMDAAAAAzE2MAIAAAAEMzAxMwQAAAABMAcAAAAIMy83LzIwMjYIAAAACjEyLzMxLzIwMjQJAAAAATC0FQIxonzeCLQVAjGifN4ILENJUS5OWVNFOklCTS5JUV9TQUxFU19NQVJLRVRJTkcuOTk3Li4uLlVTRC5IAQAAAN62AQACAAAABDEzMzABCAAAAAUAAAABMQEAAAALLTE5NTgyODEwOTYDAAAAAzE2MAIAAAAFMjE1NjEEAAAAATAHAAAACDMvNy8yMDI2CAAAAAoxMi8zMS8yMDIyCQAAAAEwtBUCMaJ83gi0FQIxonzeCCZDSVEuTllTRTpJQk0uSVFfUkRfRVhQX0ZOLjk5NS4uLi5VU0QuSAEAAADetgEAAgAAAAQ2MjYyAQgAAAAFAAAAATEBAAAACy0y</t>
  </si>
  <si>
    <t>MDU5MDczMjAyAwAAAAMxNjACAAAABDMxNjgEAAAAATAHAAAACDMvNy8yMDI2CAAAAAoxMi8zMS8yMDIwCQAAAAEwtBUCMaJ83gi0FQIxonzeCCtDSVEuTllTRTpJQk0uSVFfTkVUX1JFTlRBTF9FWFAuOTkzLi4uLlVTRC5IAQAAAN62AQADAAAAAAC0FQIxonzeCLQVAjGifN4ILkNJUS5OWVNFOklCTS5JUV9DT05USU5HRU5UX1JFTlRBTC45OTEuLi4uVVNELkgBAAAA3rYBAAMAAAAAALQVAjGifN4ItBUCMaJ83ggqQ0lRLk5ZU0U6SUJNLklRX0FJUkNSQUZUX1JFTlQuOTk5Li4uLlVTRC5IAQAAAN62AQADAAAAAAC0FQIxonzeCLQVAjGifN4INENJUS5OWVNFOklCTS5JUV9FWFBMT1JFX0RSSUxMX0VYUF9UT1RBTC45OTcuLi4uVVNELkgBAAAA3rYBAAMAAAAAALQVAjGifN4ItBUCMaJ83gg1Q0lRLk5ZU0U6SUJNLklRX0lNUFVUX09QRVJfTEVBU0VfSU5UX0VYUC45OTUuLi4uVVNELkgBAAAA3rYBAAIAAAAKMjM2LjYxMDE0NAEIAAAABQAAAAExAQAAAAstMjA1OTA3MzIwMgMAAAADMTYwAgAAAAUyMTY3MgQAAAABMAcAAAAIMy83LzIwMjYIAAAACjEyLzMxLzIwMjAJAAAAATC0FQIxonzeCLQVAjGifN4INENJUS5OWVNFOklCTS5JUV9TQUxBUklFU19PVEhFUl9CRU5FRklUUy45OTMuLi4uVVNELkgBAAAA3rYBAAMAAAAAALQVAjGifN4ItBUCMaJ83ggqQ0lRLk5ZU0U6SUJNLklRX01FUkdFUl9TVVBQTEUu</t>
  </si>
  <si>
    <t>OTkxLi4uLlVTRC5IAQAAAN62AQADAAAAAAC0FQIxonzeCLQVAjGifN4IMkNJUS5OWVNFOklCTS5JUV9JTVBBSVJNRU5UX0dXX1NVUFBMRS4yMDAwLi4uLlVTRC5IAQAAAN62AQADAAAAAAC0FQIxonzeCLQVAjGifN4IKENJUS5OWVNFOklCTS5JUV9JUFJEX1NVUFBMRS45OTkuLi4uVVNELkgBAAAA3rYBAAMAAAAAALQVAjGifN4ItBUCMaJ83gg0Q0lRLk5ZU0U6SUJNLklRX0dBSU5fQkFSR0FJTl9BQ1FfU1VQUExFLjk5Ny4uLi5VU0QuSAEAAADetgEAAwAAAAAAtBUCMaJ83gi0FQIxonzeCDBDSVEuTllTRTpJQk0uSVFfTEVHQUxfU0VUVExFX1NVUFBMRS45OTUuLi4uVVNELkgBAAAA3rYBAAMAAAAAALQVAjGifN4ItBUCMaJ83ggxQ0lRLk5ZU0U6SUJNLklRX1RPVEFMX1VOVVNVQUxfU1VQUExFLjk5My4uLi5VU0QuSAEAAADetgEAAgAAAAMtMTYBCAAAAAUAAAABMQEAAAAKMjA4MTUwNTQwMQMAAAADMTYwAgAAAAUzMzM5MAQAAAABMAcAAAAIMy83LzIwMjYIAAAACjEyLzMxLzIwMTgJAAAAATC0FQIxonzeCLQVAjGifN4IMUNJUS5OWVNFOklCTS5JUV9ORUdBVElWRV9HV19BTU9SVF9BVC45OTEuLi4uVVNELkgBAAAA3rYBAAMAAAAAALQVAjGifN4ItBUCMaJ83ggrQ0lRLk5ZU0U6SUJNLklRX1NUT0NLX0JBU0VEX1NNLjk5OS4uLi5VU0QuSAEAAADetgEAAwAAAAAAtBUCMaJ83gi0FQIxonzeCCxDSVEu</t>
  </si>
  <si>
    <t>TllTRTpJQk0uSVFfU1RPQ0tfQkFTRURfU0dBLjk5Ny4uLi5VU0QuSAEAAADetgEAAgAAAAM1NjYBCAAAAAUAAAABMQEAAAALLTE5NTgyODEwOTYDAAAAAzE2MAIAAAAFMjI2NzkEAAAAATAHAAAACDMvNy8yMDI2CAAAAAoxMi8zMS8yMDIyCQAAAAEwtBUCMaJ83gi0FQIxonzeCC5DSVEuTllTRTpJQk0uSVFfU1RPQ0tfQkFTRURfT1RIRVIuOTk1Li4uLlVTRC5IAQAAAN62AQACAAAAAjY0AQgAAAAFAAAAATEBAAAACy0yMDU5MDczMjAyAwAAAAMxNjACAAAABTIyNjc2BAAAAAEwBwAAAAgzLzcvMjAyNggAAAAKMTIvMzEvMjAyMAkAAAABMLQVAjGifN4ItBUCMaJ83gguQ0lRLk5ZU0U6SUJNLklRX1NUT0NLX0JBU0VEX1RPVEFMLjk5My4uLi5VU0QuSAEAAADetgEAAgAAAAM1MTABCAAAAAUAAAABMQEAAAAKMjA4MTUwNTQwMQMAAAADMTYwAgAAAAUyNDAzNAQAAAABMAcAAAAIMy83LzIwMjYIAAAACjEyLzMxLzIwMTgJAAAAATC0FQIxonzeCLQVAjGifN4IMUNJUS5OWVNFOklCTS5JUV9SRVNUUl9TVE9DS19DT01QX1RBWC45OTEuLi4uVVNELkgBAAAA3rYBAAMAAAAAALQVAjGifN4ItBUCMaJ83ggzQ0lRLk5ZU0U6SUJNLklRX1NUT0NLX09QVElPTlNfQ09NUF9UQVguOTk5Li4uLlVTRC5IAQAAAN62AQADAAAAAAC0FQIxonzeCLQVAjGifN4INENJUS5OWVNFOklCTS5JUV9TVE9DS19CQVNFRF9DT01QX1BS</t>
  </si>
  <si>
    <t>RVRBWC45OTcuLi4uVVNELkgBAAAA3rYBAAIAAAADOTg4ALQVAjGifN4ItBUCMaJ83ggtQ0lRLk5ZU0U6SUJNLklRX1NUT0NLX0JBU0VEX0NPTVAuOTk1Li4uLlVTRC5IAQAAAN62AQACAAAAAzY3NQC0FQIxonzeCLQVAjGifN4IIkNJUS5OWVNFOklCTS5JUV9OSV9DRi45OTIuLi4uVVNELkgBAAAA3rYBAAIAAAAENTc1MwEIAAAABQAAAAExAQAAAAoyMDE3MTY0MjQ0AwAAAAMxNjACAAAABDIxNTAEAAAAATAHAAAACDMvNy8yMDI2CAAAAAoxMi8zMS8yMDE3CQAAAAEwtBUCMaJ83gi0FQIxonzeCChDSVEuTllTRTpJQk0uSVFfT0lMX0lNUEFJUi4xMDAwLi4uLlVTRC5IAQAAAN62AQADAAAAAAC0FQIxonzeCLQVAjGifN4IKENJUS5OWVNFOklCTS5JUV9PVEhFUl9BTU9SVC45OTguLi4uVVNELkgBAAAA3rYBAAIAAAADNjYwAQgAAAAFAAAAATEBAAAACy0xOTA0ODYwNzQ0AwAAAAMxNjACAAAABDIwMTQEAAAAATAHAAAACDMvNy8yMDI2CAAAAAoxMi8zMS8yMDIzCQAAAAEwtBUCMaJ83gi0FQIxonzeCCtDSVEuTllTRTpJQk0uSVFfR0FJTl9BU1NFVFNfQ0YuOTk2Li4uLlVTRC5IAQAAAN62AQACAAAABC0xMzYBCAAAAAUAAAABMQEAAAALLTIwMDg2NDcxOTgDAAAAAzE2MAIAAAAEMjAyNgQAAAABMAcAAAAIMy83LzIwMjYIAAAACjEyLzMxLzIwMjEJAAAAATC0FQIxonzeCLQVAjGifN4IL0NJUS5OWVNFOklC</t>
  </si>
  <si>
    <t>TS5JUV9BU1NFVF9XUklURURPV05fQ0YuOTk0Li4uLlVTRC5IAQAAAN62AQADAAAAAAC0FQIxonzeCLQVAjGifN4IK0NJUS5OWVNFOklCTS5JUV9DUkVESVRfTE9TU19DRi45OTIuLi4uVVNELkgBAAAA3rYBAAMAAAAAALQVAjGifN4ItBUCMaJ83ggxQ0lRLk5ZU0U6SUJNLklRX1RBWF9CRU5FRklUX09QVElPTlMuMTAwMC4uLi5VU0QuSAEAAADetgEAAwAAAAAAtBUCMaJ83gi0FQIxonzeCCJDSVEuTllTRTpJQk0uSVFfRE9fQ0YuOTk4Li4uLlVTRC5IAQAAAN62AQADAAAAAAC0FQIxonzeCLQVAjGifN4IMkNJUS5OWVNFOklCTS5JUV9DSEFOR0VfVFJBRElOR19BU1NFVFMuOTk2Li4uLlVTRC5IAQAAAN62AQADAAAAAAC0FQIxonzeCLQVAjGifN4ILUNJUS5OWVNFOklCTS5JUV9DSEFOR0VfSU5WRU5UT1JZLjk5NS4uLi5VU0QuSAEAAADetgEAAgAAAAQtMjA5AQgAAAAFAAAAATEBAAAACy0yMDU5MDczMjAyAwAAAAMxNjACAAAABDIwOTkEAAAAATAHAAAACDMvNy8yMDI2CAAAAAoxMi8zMS8yMDIwCQAAAAEwtBUCMaJ83gi0FQIxonzeCC5DSVEuTllTRTpJQk0uSVFfQ0hBTkdFX1VORUFSTl9SRVYuOTk1Li4uLlVTRC5IAQAAAN62AQADAAAAAAC0FQIxonzeCLQVAjGifN4IK0NJUS5OWVNFOklCTS5JUV9DSEFOR0VfREVGX1RBWC45OTUuLi4uVVNELkgBAAAA3rYBAAMAAAAAALQVAjGifN4ItBUCMaJ83ggm</t>
  </si>
  <si>
    <t>Q0lRLk5ZU0U6SUJNLklRX0NBU0hfT1BFUi45OTUuLi4uVVNELkgBAAAA3rYBAAIAAAAFMTgxOTcBCAAAAAUAAAABMQEAAAALLTIwNTkwNzMyMDIDAAAAAzE2MAIAAAAEMjAwNgQAAAABMAcAAAAIMy83LzIwMjYIAAAACjEyLzMxLzIwMjAJAAAAATC0FQIxonzeCLQVAjGifN4IKENJUS5OWVNFOklCTS5JUV9TQUxFX1BQRV9DRi45OTUuLi4uVVNELkgBAAAA3rYBAAIAAAADMTg4AQgAAAAFAAAAATEBAAAACy0yMDU5MDczMjAyAwAAAAMxNjACAAAABDIwNDIEAAAAATAHAAAACDMvNy8yMDI2CAAAAAoxMi8zMS8yMDIwCQAAAAEwtBUCMaJ83gi0FQIxonzeCCZDSVEuTllTRTpJQk0uSVFfRElWRVNUX0NGLjk5NS4uLi5VU0QuSAEAAADetgEAAgAAAAM1MDMBCAAAAAUAAAABMQEAAAALLTIwNTkwNzMyMDIDAAAAAzE2MAIAAAAEMjA3NwQAAAABMAcAAAAIMy83LzIwMjYIAAAACjEyLzMxLzIwMjAJAAAAATC0FQIxonzeCLQVAjGifN4IKkNJUS5OWVNFOklCTS5JUV9TQUxFX0lOVEFOX0NGLjk5Ni4uLi5VU0QuSAEAAADetgEAAgAAAAQtNzA2AQgAAAAFAAAAATEBAAAACy0yMDA4NjQ3MTk4AwAAAAMxNjACAAAABDIwMjkEAAAAATAHAAAACDMvNy8yMDI2CAAAAAoxMi8zMS8yMDIxCQAAAAEwtBUCMaJ83gi0FQIxonzeCCxDSVEuTllTRTpJQk0uSVFfSU5WRVNUX0xPQU5TX0NGLjk5Ni4uLi5VU0QuSAEAAADetgEA</t>
  </si>
  <si>
    <t>AwAAAAAAtBUCMaJ83gi0FQIxonzeCChDSVEuTllTRTpJQk0uSVFfQ0FTSF9JTlZFU1QuOTk2Li4uLlVTRC5IAQAAAN62AQACAAAABS01OTc1AQgAAAAFAAAAATEBAAAACy0yMDA4NjQ3MTk4AwAAAAMxNjACAAAABDIwMDUEAAAAATAHAAAACDMvNy8yMDI2CAAAAAoxMi8zMS8yMDIxCQAAAAEwtBUCMaJ83gi0FQIxonzeCCtDSVEuTllTRTpJQk0uSVFfTFRfREVCVF9JU1NVRUQuOTk3Li4uLlVTRC5IAQAAAN62AQACAAAABDc4MDQBCAAAAAUAAAABMQEAAAALLTE5NTgyODEwOTYDAAAAAzE2MAIAAAAEMjAzNAQAAAABMAcAAAAIMy83LzIwMjYIAAAACjEyLzMxLzIwMjIJAAAAATC0FQIxonzeCLQVAjGifN4IK0NJUS5OWVNFOklCTS5JUV9TVF9ERUJUX1JFUEFJRC45OTcuLi4uVVNELkgBAAAA3rYBAAMAAAAAALQVAjGifN4ItBUCMaJ83gguQ0lRLk5ZU0U6SUJNLklRX1RPVEFMX0RFQlRfUkVQQUlELjk5Ny4uLi5VU0QuSAEAAADetgEAAgAAAAUtNjgwMAEIAAAABQAAAAExAQAAAAstMTk1ODI4MTA5NgMAAAADMTYwAgAAAAQyMTY2BAAAAAEwBwAAAAgzLzcvMjAyNggAAAAKMTIvMzEvMjAyMgkAAAABMLQVAjGifN4ItBUCMaJ83ggnQ0lRLk5ZU0U6SUJNLklRX0NPTU1PTl9SRVAuOTk3Li4uLlVTRC5IAQAAAN62AQACAAAABC00MDcBCAAAAAUAAAABMQEAAAALLTE5NTgyODEwOTYDAAAAAzE2MAIAAAAEMjE2</t>
  </si>
  <si>
    <t>NAQAAAABMAcAAAAIMy83LzIwMjYIAAAACjEyLzMxLzIwMjIJAAAAATC0FQIxonzeCLQVAjGifN4IJUNJUS5OWVNFOklCTS5JUV9QUkVGX1JFUC45OTcuLi4uVVNELkgBAAAA3rYBAAMAAAAAALQVAjGifN4ItBUCMaJ83ggoQ0lRLk5ZU0U6SUJNLklRX1BSRUZfRElWX0NGLjk5Ny4uLi5VU0QuSAEAAADetgEAAwAAAAAAtBUCMaJ83gi0FQIxonzeCC5DSVEuTllTRTpJQk0uSVFfVE9UQUxfRElWX1BBSURfQ0YuOTk3Li4uLlVTRC5IAQAAAN62AQACAAAABS01OTQ4AQgAAAAFAAAAATEBAAAACy0xOTU4MjgxMDk2AwAAAAMxNjACAAAABDIwMjIEAAAAATAHAAAACDMvNy8yMDI2CAAAAAoxMi8zMS8yMDIyCQAAAAEwtBUCMaJ83gi0FQIxonzeCDRDSVEuTllTRTpJQk0uSVFfT1RIRVJfRklOQU5DRV9BQ1RfU1VQUEwuOTk4Li4uLlVTRC5IAQAAAN62AQACAAAABC0yMzgBCAAAAAUAAAABMQEAAAALLTE5MDQ4NjA3NDQDAAAAAzE2MAIAAAAEMjA1MAQAAAABMAcAAAAIMy83LzIwMjYIAAAACjEyLzMxLzIwMjMJAAAAATC0FQIxonzeCLQVAjGifN4IH0NJUS5OWVNFOklCTS5JUV9GWC45OTguLi4uVVNELkgBAAAA3rYBAAIAAAABOQEIAAAABQAAAAExAQAAAAstMTkwNDg2MDc0NAMAAAADMTYwAgAAAAQyMTQ0BAAAAAEwBwAAAAgzLzcvMjAyNggAAAAKMTIvMzEvMjAyMwkAAAABMLQVAjGifN4ItBUCMaJ83ggnQ0lR</t>
  </si>
  <si>
    <t>Lk5ZU0U6SUJNLklRX05FVF9DSEFOR0UuOTk4Li4uLlVTRC5IAQAAAN62AQACAAAABDUxMDEBCAAAAAUAAAABMQEAAAALLTE5MDQ4NjA3NDQDAAAAAzE2MAIAAAAEMjA5MwQAAAABMAcAAAAIMy83LzIwMjYIAAAACjEyLzMxLzIwMjMJAAAAATC0FQIxonzeCLQVAjGifN4IMENJUS5OWVNFOklCTS5JUV9EQV9TVVBQTF9QQVJUSUFMX0NGLjk5OS4uLi5VU0QuSAEAAADetgEAAwAAAAAAtBUCMaJ83gi0FQIxonzeCCdDSVEuTllTRTpJQk0uSVFfREVQUkVfU1VQUC45OTkuLi4uVVNELkgBAAAA3rYBAAMAAAAAALQVAjGifN4ItBUCMaJ83ggkQ0lRLk5ZU0U6SUJNLklRX0RFUF9SVUEuOTk5Li4uLlVTRC5IAQAAAN62AQACAAAAAzkwMAEIAAAABQAAAAExAQAAAAstMTkwNDg2MDc0MwMAAAADMTYwAgAAAAU0ODM1NwQAAAABMAcAAAAIMy83LzIwMjYIAAAACjEyLzMxLzIwMjQJAAAAATC0FQIxonzeCLQVAjGifN4IM0NJUS5OWVNFOklCTS5JUV9EQV9DRl9FWENMX09QRVJfTEVBU0VTLjk5OS4uLi5VU0QuSAEAAADetgEAAgAAAAQzMDk4AQgAAAAFAAAAATEBAAAACy0xOTA0ODYwNzQzAwAAAAMxNjACAAAABTQ4OTg1BAAAAAEwBwAAAAgzLzcvMjAyNggAAAAKMTIvMzEvMjAyNAkAAAABMLQVAjGifN4ItBUCMaJ83ggpQ0lRLk5ZU0U6SUJNLklRX0FNT1JUX0RJQ19DRi45OTkuLi4uVVNELkgBAAAA3rYBAAMAAAAA</t>
  </si>
  <si>
    <t>ALQVAjGifN4ItBUCMaJ83gg4Q0lRLk5ZU0U6SUJNLklRX1NBTEVfUFJPQ0VFRFNfUkVOVEFMX0FTU0VUUy45OTkuLi4uVVNELkgBAAAA3rYBAAMAAAAAALQVAjGifN4ItBUCMaJ83ggvQ0lRLk5ZU0U6SUJNLklRX0NBU0hfSU5URVJFU1RfTkVULjEwMDAuLi4uVVNELkgBAAAA3rYBAAMAAAAAALQVAjGifN4ItBUCMaJ83ggwQ0lRLk5ZU0U6SUJNLklRX0NBU0hfSU5URVJFU1RfT1BFUi4xMDAwLi4uLlVTRC5IAQAAAN62AQADAAAAAAC0FQIxonzeCLQVAjGifN4IMUNJUS5OWVNFOklCTS5JUV9DQVNIX0lOVEVSRVNUX0ZJTkFOLjEwMDAuLi4uVVNELkgBAAAA3rYBAAMAAAAAALQVAjGifN4ItBUCMaJ83ggoQ0lRLk5ZU0U6SUJNLklRX0xFVkVSRURfRkNGLjk5MS4uLi5VU0QuSAEAAADetgEAAgAAAAY5MTM5LjUBCAAAAAUAAAABMQEAAAAKMTk0NzE3OTU4MwMAAAADMTYwAgAAAAQ0NDIyBAAAAAEwBwAAAAgzLzcvMjAyNggAAAAKMTIvMzEvMjAxNgkAAAABMLQVAjGifN4ItBUCMaJ83gglQ0lRLk5ZU0U6SUJNLklRX0NGX1NIQVJFLjk5Mi4uLi5VU0QuSAEAAADetgEAAgAAAAkxMy44ODM1ODQBCAAAAAUAAAABMQEAAAAKMjAxNzE2NDI0NAMAAAADMTYwAgAAAAU0MzkyMwQAAAABMAcAAAAIMy83LzIwMjYIAAAACjEyLzMxLzIwMTcJAAAAATC0FQIxonzeCLQVAjGifN4IKENJUS5OWVNFOklCTS5JUV9NQUlO</t>
  </si>
  <si>
    <t>VF9DQVBFWC45OTMuLi4uVVNELkgBAAAA3rYBAAMAAAAAALQVAjGifN4ItBUCMaJ83ggqQ0lRLk5ZU0U6SUJNLklRX0RPX0ZJTkFOQ0VfQ0YuOTk1Li4uLlVTRC5IAQAAAN62AQADAAAAAAC0FQIxonzeCLQVAjGifN4IOENJUS5OWVNFOklCTS5JUV9PUEVSQVRJTkdfTEVBU0VfTElBQklMSVRJRVMuOTk3Li4uLlVTRC5IAQAAAN62AQADAAAAAAC0FQIxonzeCLQVAjGifN4IPkNJUS5OWVNFOklCTS5JUV9MT05HX1RFUk1fREVCVF9SRVBBSURfRVhDTF9MRUFTRVMuOTk5Li4uLlVTRC5IAQAAAN62AQACAAAABS02NjE1AQgAAAAFAAAAATEBAAAACy0xOTA0ODYwNzQzAwAAAAMxNjACAAAABTQ4OTg0BAAAAAEwBwAAAAgzLzcvMjAyNggAAAAKMTIvMzEvMjAyNAkAAAABMLQVAjGifN4ItBUCMaJ83ggmQ0lRLk5ZU0U6SUJNLklRX1NUX0lOVkVTVC45OTYuLi4uVVNELkgBAAAA3rYBAAIAAAADNjAwAQgAAAAFAAAAATEBAAAACy0yMDA4NjQ3MTk4AwAAAAMxNjACAAAABDEwNjkEAAAAATAHAAAACDMvNy8yMDI2CAAAAAoxMi8zMS8yMDIxCQAAAAEwtBUCMaJ83gi0FQIxonzeCCxDSVEuTllTRTpJQk0uSVFfQ0FTSF9TVF9JTlZFU1QuMTAwMC4uLi5VU0QuSAEAAADetgEAAgAAAAUxNDQxNwEIAAAABQAAAAExAQAAAAstMTkwNDg2MDc0MAMAAAADMTYwAgAAAAQxMDAyBAAAAAEwBwAAAAgzLzcvMjAyNggAAAAKMTIv</t>
  </si>
  <si>
    <t>MzEvMjAyNQkAAAABMLQVAjGifN4ItBUCMaJ83ggmQ0lRLk5ZU0U6SUJNLklRX0lOVkVOVE9SWS45OTYuLi4uVVNELkgBAAAA3rYBAAIAAAAEMTY0OQEIAAAABQAAAAExAQAAAAstMjAwODY0NzE5OAMAAAADMTYwAgAAAAQxMDQzBAAAAAEwBwAAAAgzLzcvMjAyNggAAAAKMTIvMzEvMjAyMQkAAAABMLQVAjGifN4ItBUCMaJ83ggzQ0lRLk5ZU0U6SUJNLklRX0ZJTl9ESVZfQVNTRVRTX0NVUlJFTlQuOTk0Li4uLlVTRC5IAQAAAN62AQADAAAAAAC0FQIxonzeCLQVAjGifN4INENJUS5OWVNFOklCTS5JUV9ERUZfVEFYX0FTU0VUU19DVVJSRU5ULjEwMDAuLi4uVVNELkgBAAAA3rYBAAMAAAAAALQVAjGifN4ItBUCMaJ83gglQ0lRLk5ZU0U6SUJNLklRX1RPVEFMX0NBLjk5Ny4uLi5VU0QuSAEAAADetgEAAgAAAAUyOTExOAEIAAAABQAAAAExAQAAAAstMTk1ODI4MTA5NgMAAAADMTYwAgAAAAQxMDA4BAAAAAEwBwAAAAgzLzcvMjAyNggAAAAKMTIvMzEvMjAyMgkAAAABMLQVAjGifN4ItBUCMaJ83gghQ0lRLk5ZU0U6SUJNLklRX05QUEUuOTk1Li4uLlVTRC5IAQAAAN62AQACAAAABDk3NzEBCAAAAAUAAAABMQEAAAALLTIwNTkwNzMyMDIDAAAAAzE2MAIAAAAEMTAwNAQAAAABMAcAAAAIMy83LzIwMjYIAAAACjEyLzMxLzIwMjAJAAAAATC0FQIxonzeCLQVAjGifN4IKENJUS5OWVNFOklCTS5JUV9PVEhFUl9J</t>
  </si>
  <si>
    <t>TlRBTi45OTMuLi4uVVNELkgBAAAA3rYBAAIAAAAEMzA4NwEIAAAABQAAAAExAQAAAAoyMDgxNTA1NDAxAwAAAAMxNjACAAAABDEwNDAEAAAAATAHAAAACDMvNy8yMDI2CAAAAAoxMi8zMS8yMDE4CQAAAAEwtBUCMaJ83gi0FQIxonzeCCJDSVEuTllTRTpJQk0uSVFfQVJfTFQuOTk0Li4uLlVTRC5IAQAAAN62AQADAAAAAAC0FQIxonzeCLQVAjGifN4IK0NJUS5OWVNFOklCTS5JUV9ERUZfQ0hBUkdFU19MVC45OTQuLi4uVVNELkgBAAAA3rYBAAIAAAAEMjQ3MgEIAAAABQAAAAExAQAAAAstMjExMDc2OTM1NQMAAAADMTYwAgAAAAQxMDI1BAAAAAEwBwAAAAgzLzcvMjAyNggAAAAKMTIvMzEvMjAxOQkAAAABMLQVAjGifN4ItBUCMaJ83ggfQ0lRLk5ZU0U6SUJNLklRX0FQLjk5My4uLi5VU0QuSAEAAADetgEAAgAAAAQ2NTU4AQgAAAAFAAAAATEBAAAACjIwODE1MDU0MDEDAAAAAzE2MAIAAAAEMTAxOAQAAAABMAcAAAAIMy83LzIwMjYIAAAACjEyLzMxLzIwMTgJAAAAATC0FQIxonzeCLQVAjGifN4ILkNJUS5OWVNFOklCTS5JUV9DVVJSRU5UX1BPUlRfREVCVC45OTYuLi4uVVNELkgBAAAA3rYBAAIAAAAENjcyOQEIAAAABQAAAAExAQAAAAstMjAwODY0NzE5OAMAAAADMTYwAgAAAAQxMjk3BAAAAAEwBwAAAAgzLzcvMjAyNggAAAAKMTIvMzEvMjAyMQkAAAABMLQVAjGifN4ItBUCMaJ83ggxQ0lRLk5ZU0U6</t>
  </si>
  <si>
    <t>SUJNLklRX0ZJTl9ESVZfTElBQl9DVVJSRU5ULjk5Ni4uLi5VU0QuSAEAAADetgEAAwAAAAAAtBUCMaJ83gi0FQIxonzeCDFDSVEuTllTRTpJQk0uSVFfREVGX1RBWF9MSUFCX0NVUlJFTlQuOTk4Li4uLlVTRC5IAQAAAN62AQADAAAAAAC0FQIxonzeCLQVAjGifN4IKkNJUS5OWVNFOklCTS5JUV9VTkVBUk5fUkVWX0xULjk5My4uLi5VU0QuSAEAAADetgEAAgAAAAQzNDQ1AQgAAAAFAAAAATEBAAAACjIwODE1MDU0MDEDAAAAAzE2MAIAAAAEMTI1NgQAAAABMAcAAAAIMy83LzIwMjYIAAAACjEyLzMxLzIwMTgJAAAAATC0FQIxonzeCLQVAjGifN4IKkNJUS5OWVNFOklCTS5JUV9PVEhFUl9MSUFCX0xULjk5Ny4uLi5VU0QuSAEAAADetgEAAgAAAAQ5OTUxAQgAAAAFAAAAATEBAAAACy0xOTU4MjgxMDk2AwAAAAMxNjACAAAABDEwNjIEAAAAATAHAAAACDMvNy8yMDI2CAAAAAoxMi8zMS8yMDIyCQAAAAEwtBUCMaJ83gi0FQIxonzeCC1DSVEuTllTRTpJQk0uSVFfUFJFRl9OT05fUkVERUVNLjEwMDAuLi4uVVNELkgBAAAA3rYBAAMAAAAAALQVAjGifN4ItBUCMaJ83ggjQ0lRLk5ZU0U6SUJNLklRX0NPTU1PTi45OTMuLi4uVVNELkgBAAAA3rYBAAIAAAAFNTUxNTEBCAAAAAUAAAABMQEAAAAKMjA4MTUwNTQwMQMAAAADMTYwAgAAAAQxMTAzBAAAAAEwBwAAAAgzLzcvMjAyNggAAAAKMTIvMzEvMjAxOAkAAAAB</t>
  </si>
  <si>
    <t>MLQVAjGifN4ItBUCMaJ83ggpQ0lRLk5ZU0U6SUJNLklRX09USEVSX0VRVUlUWS45OTIuLi4uVVNELkgBAAAA3rYBAAIAAAAGLTI2NTkxAQgAAAAFAAAAATEBAAAACjIwMTcxNjQyNDQDAAAAAzE2MAIAAAAEMTAyOAQAAAABMAcAAAAIMy83LzIwMjYIAAAACjEyLzMxLzIwMTcJAAAAATC0FQIxonzeCLQVAjGifN4IKUNJUS5OWVNFOklCTS5JUV9UT1RBTF9FUVVJVFkuOTk3Li4uLlVTRC5IAQAAAN62AQACAAAABTIyMDIxAQgAAAAFAAAAATEBAAAACy0xOTU4MjgxMDk2AwAAAAMxNjACAAAABDEyNzUEAAAAATAHAAAACDMvNy8yMDI2CAAAAAoxMi8zMS8yMDIyCQAAAAEwtBUCMaJ83gi0FQIxonzeCCRDSVEuTllTRTpJQk0uSVFfUlVBX05FVC45OTkuLi4uVVNELkgBAAAA3rYBAAMAAAAAALQVAjGifN4ItBUCMaJ83gg2Q0lRLk5ZU0U6SUJNLklRX1JVQV9PUEVSQVRJTkdfTEVBU0VfR1JPU1MuOTk0Li4uLlVTRC5IAQAAAN62AQACAAAABDQ5OTYBCAAAAAUAAAABMQEAAAALLTIxMTA3NjkzNTUDAAAAAzE2MAIAAAAFNDgzNzcEAAAAATAHAAAACDMvNy8yMDI2CAAAAAoxMi8zMS8yMDE5CQAAAAEwtBUCMaJ83gi0FQIxonzeCDFDSVEuTllTRTpJQk0uSVFfQURfRVhDTF9PUEVSX0xFQVNFUy4xMDAwLi4uLlVTRC5IAQAAAN62AQACAAAABi0xMTk3NQEIAAAABQAAAAExAQAAAAstMTkwNDg2MDc0MAMAAAADMTYw</t>
  </si>
  <si>
    <t>AgAAAAU0ODk3NQQAAAABMAcAAAAIMy83LzIwMjYIAAAACjEyLzMxLzIwMjUJAAAAATC0FQIxonzeCLQVAjGifN4IQ0NJUS5OWVNFOklCTS5JUV9DVVJSRU5UX1BPUlRJT05fT1BFUl9MRUFTRV9MSUFCSUxJVElFUy45OTQuLi4uVVNELkgBAAAA3rYBAAIAAAAEMTM4MAEIAAAABQAAAAExAQAAAAstMjExMDc2OTM1NQMAAAADMTYwAgAAAAU0ODM4NQQAAAABMAcAAAAIMy83LzIwMjYIAAAACjEyLzMxLzIwMTkJAAAAATC0FQIxonzeCLQVAjGifN4ISUNJUS5OWVNFOklCTS5JUV9GSU5BTkNJTkdfT0JMSUdfTk9OX0NVUlJFTlRfRVhDTF9PUEVSX0xFQVNFUy45OTMuLi4uVVNELkgBAAAA3rYBAAIAAAAFMzU2MDUBCAAAAAUAAAABMQEAAAAKMjA4MTUwNTQwMQMAAAADMTYwAgAAAAU0ODk4MQQAAAABMAcAAAAIMy83LzIwMjYIAAAACjEyLzMxLzIwMTgJAAAAATC0FQIxonzeCLQVAjGifN4IIENJUS5OWVNFOklCTS5JUV9UQlYuOTkxLi4uLlVTRC5IAQAAAN62AQACAAAABi0yMjY0MQEIAAAABQAAAAExAQAAAAoxOTQ3MTc5NTgzAwAAAAMxNjACAAAABDEzMTAEAAAAATAHAAAACDMvNy8yMDI2CAAAAAoxMi8zMS8yMDE2CQAAAAEwtBUCMaJ83gi0FQIxonzeCDRDSVEuTllTRTpJQk0uSVFfTUlOT1JJVFlfSU5URVJFU1RfVE9UQUwuOTkzLi4uLlVTRC5IAQAAAN62AQACAAAAAzEzNAEIAAAABQAAAAExAQAAAAoy</t>
  </si>
  <si>
    <t>MDgxNTA1NDAxAwAAAAMxNjACAAAABDEzMTIEAAAAATAHAAAACDMvNy8yMDI2CAAAAAoxMi8zMS8yMDE4CQAAAAEwtBUCMaJ83gi0FQIxonzeCDBDSVEuTllTRTpJQk0uSVFfTUlOT1JJVFlfSU5UX1JFREVFTS45OTkuLi4uVVNELkgBAAAA3rYBAAMAAAAAALQVAjGifN4ItBUCMaJ83gg9Q0lRLk5ZU0U6SUJNLklRX0FTU0VUU19ORVRUSU5HX09USEVSX0FESlVTVE1FTlRTLjk5NS4uLi5VU0QuSAEAAADetgEAAwAAAAAAtBUCMaJ83gi0FQIxonzeCC9DSVEuTllTRTpJQk0uSVFfRklOX0RJVl9ERUJUX1RPVEFMLjk5My4uLi5VU0QuSAEAAADetgEAAgAAAAUzMTIyNwEIAAAABQAAAAExAQAAAAoyMDgxNTA1NDAxAwAAAAMxNjACAAAABTI0NTE2BAAAAAEwBwAAAAgzLzcvMjAyNggAAAAKMTIvMzEvMjAxOAkAAAABMLQVAjGifN4ItBUCMaJ83gguQ0lRLk5ZU0U6SUJNLklRX1RPVEFMX0RFQlRfUkVQQUlELjk5OC4uLi5VU0QuSAEAAADetgEAAgAAAAUtNTA4OQEIAAAABQAAAAExAQAAAAstMTkwNDg2MDc0NAMAAAADMTYwAgAAAAQyMTY2BAAAAAEwBwAAAAgzLzcvMjAyNggAAAAKMTIvMzEvMjAyMwkAAAABMLQVAjGifN4ItBUCMaJ83ggnQ0lRLk5ZU0U6SUJNLklRX0NPTU1PTl9SRVAuOTk4Li4uLlVTRC5IAQAAAN62AQACAAAABC00MDIBCAAAAAUAAAABMQEAAAALLTE5MDQ4NjA3NDQDAAAAAzE2MAIAAAAE</t>
  </si>
  <si>
    <t>MjE2NAQAAAABMAcAAAAIMy83LzIwMjYIAAAACjEyLzMxLzIwMjMJAAAAATC0FQIxonzeCLQVAjGifN4IJUNJUS5OWVNFOklCTS5JUV9QUkVGX1JFUC45OTguLi4uVVNELkgBAAAA3rYBAAMAAAAAALQVAjGifN4ItBUCMaJ83ggoQ0lRLk5ZU0U6SUJNLklRX1BSRUZfRElWX0NGLjk5OC4uLi5VU0QuSAEAAADetgEAAwAAAAAAtBUCMaJ83gi0FQIxonzeCC5DSVEuTllTRTpJQk0uSVFfVE9UQUxfRElWX1BBSURfQ0YuOTk5Li4uLlVTRC5IAQAAAN62AQACAAAABS02MTQ3AQgAAAAFAAAAATEBAAAACy0xOTA0ODYwNzQzAwAAAAMxNjACAAAABDIwMjIEAAAAATAHAAAACDMvNy8yMDI2CAAAAAoxMi8zMS8yMDI0CQAAAAEwtBUCMaJ83gi0FQIxonzeCDRDSVEuTllTRTpJQk0uSVFfT1RIRVJfRklOQU5DRV9BQ1RfU1VQUEwuOTk5Li4uLlVTRC5IAQAAAN62AQACAAAABC0xNDYBCAAAAAUAAAABMQEAAAALLTE5MDQ4NjA3NDMDAAAAAzE2MAIAAAAEMjA1MAQAAAABMAcAAAAIMy83LzIwMjYIAAAACjEyLzMxLzIwMjQJAAAAATC0FQIxonzeCLQVAjGifN4IH0NJUS5OWVNFOklCTS5JUV9GWC45OTkuLi4uVVNELkgBAAAA3rYBAAIAAAAELTM1OQEIAAAABQAAAAExAQAAAAstMTkwNDg2MDc0MwMAAAADMTYwAgAAAAQyMTQ0BAAAAAEwBwAAAAgzLzcvMjAyNggAAAAKMTIvMzEvMjAyNAkAAAABMLQVAjGifN4ItBUCMaJ8</t>
  </si>
  <si>
    <t>3ggnQ0lRLk5ZU0U6SUJNLklRX05FVF9DSEFOR0UuOTk5Li4uLlVTRC5IAQAAAN62AQACAAAABDEwNzEBCAAAAAUAAAABMQEAAAALLTE5MDQ4NjA3NDMDAAAAAzE2MAIAAAAEMjA5MwQAAAABMAcAAAAIMy83LzIwMjYIAAAACjEyLzMxLzIwMjQJAAAAATC0FQIxonzeCLQVAjGifN4IMUNJUS5OWVNFOklCTS5JUV9EQV9TVVBQTF9QQVJUSUFMX0NGLjEwMDAuLi4uVVNELkgBAAAA3rYBAAMAAAAAALQVAjGifN4ItBUCMaJ83ggoQ0lRLk5ZU0U6SUJNLklRX0RFUFJFX1NVUFAuMTAwMC4uLi5VU0QuSAEAAADetgEAAwAAAAAAtBUCMaJ83gi0FQIxonzeCCVDSVEuTllTRTpJQk0uSVFfREVQX1JVQS4xMDAwLi4uLlVTRC5IAQAAAN62AQACAAAAAzkwMAEIAAAABQAAAAExAQAAAAstMTkwNDg2MDc0MAMAAAADMTYwAgAAAAU0ODM1NwQAAAABMAcAAAAIMy83LzIwMjYIAAAACjEyLzMxLzIwMjUJAAAAATC0FQIxonzeCLQVAjGifN4INENJUS5OWVNFOklCTS5JUV9EQV9DRl9FWENMX09QRVJfTEVBU0VTLjEwMDAuLi4uVVNELkgBAAAA3rYBAAIAAAAEMzU1MAEIAAAABQAAAAExAQAAAAstMTkwNDg2MDc0MAMAAAADMTYwAgAAAAU0ODk4NQQAAAABMAcAAAAIMy83LzIwMjYIAAAACjEyLzMxLzIwMjUJAAAAATC0FQIxonzeCLQVAjGifN4IKkNJUS5OWVNFOklCTS5JUV9BTU9SVF9ESUNfQ0YuMTAwMC4uLi5VU0QuSAEA</t>
  </si>
  <si>
    <t>AADetgEAAwAAAAAAtBUCMaJ83gi0FQIxonzeCC9DSVEuTllTRTpJQk0uSVFfQ0FTSF9JTlRFUkVTVF9ORVQuMjAwMC4uLi5VU0QuSAEAAADetgEAAwAAAAAAtBUCMaJ83gi0FQIxonzeCDBDSVEuTllTRTpJQk0uSVFfQ0FTSF9JTlRFUkVTVF9PUEVSLjIwMDAuLi4uVVNELkgBAAAA3rYBAAMAAAAAALQVAjGifN4ItBUCMaJ83ggxQ0lRLk5ZU0U6SUJNLklRX0NBU0hfSU5URVJFU1RfRklOQU4uMjAwMC4uLi5VU0QuSAEAAADetgEAAwAAAAAAtBUCMaJ83gi0FQIxonzeCDFDSVEuTllTRTpJQk0uSVFfQ0hBTkdFX0RFRl9UQVhfVE9UQUwuOTkxLi4uLlVTRC5IAQAAAN62AQACAAAABS0xMTMyAQgAAAAFAAAAATEBAAAACjE5NDcxNzk1ODMDAAAAAzE2MAIAAAAFMzA5MjQEAAAAATAHAAAACDMvNy8yMDI2CAAAAAoxMi8zMS8yMDE2CQAAAAEwtBUCMaJ83gi0FQIxonzeCChDSVEuTllTRTpJQk0uSVFfTEVWRVJFRF9GQ0YuOTkyLi4uLlVTRC5IAQAAAN62AQACAAAACDgwNDEuODc1AQgAAAAFAAAAATEBAAAACjIwMTcxNjQyNDQDAAAAAzE2MAIAAAAENDQyMgQAAAABMAcAAAAIMy83LzIwMjYIAAAACjEyLzMxLzIwMTcJAAAAATC0FQIxonzeCLQVAjGifN4IJUNJUS5OWVNFOklCTS5JUV9DRl9TSEFSRS45OTMuLi4uVVNELkgBAAAA3rYBAAIAAAAJMTIuMzcxMDU4AQgAAAAFAAAAATEBAAAACjIwODE1MDU0MDED</t>
  </si>
  <si>
    <t>AAAAAzE2MAIAAAAFNDM5MjMEAAAAATAHAAAACDMvNy8yMDI2CAAAAAoxMi8zMS8yMDE4CQAAAAEwtBUCMaJ83gi0FQIxonzeCChDSVEuTllTRTpJQk0uSVFfTUFJTlRfQ0FQRVguOTk1Li4uLlVTRC5IAQAAAN62AQADAAAAAAC0FQIxonzeCLQVAjGifN4IKkNJUS5OWVNFOklCTS5JUV9ET19GSU5BTkNFX0NGLjk5Ni4uLi5VU0QuSAEAAADetgEAAwAAAAAAtBUCMaJ83gi0FQIxonzeCDhDSVEuTllTRTpJQk0uSVFfT1BFUkFUSU5HX0xFQVNFX0xJQUJJTElUSUVTLjk5OS4uLi5VU0QuSAEAAADetgEAAwAAAAAAtBUCMaJ83gi0FQIxonzeCD9DSVEuTllTRTpJQk0uSVFfTE9OR19URVJNX0RFQlRfUkVQQUlEX0VYQ0xfTEVBU0VTLjEwMDAuLi4uVVNELkgBAAAA3rYBAAIAAAAFLTU0ODkBCAAAAAUAAAABMQEAAAALLTE5MDQ4NjA3NDADAAAAAzE2MAIAAAAFNDg5ODQEAAAAATAHAAAACDMvNy8yMDI2CAAAAAoxMi8zMS8yMDI1CQAAAAEwtBUCMaJ83gi0FQIxonzeCCZDSVEuTllTRTpJQk0uSVFfU1RfSU5WRVNULjk5OC4uLi5VU0QuSAEAAADetgEAAgAAAAMzNzMBCAAAAAUAAAABMQEAAAALLTE5MDQ4NjA3NDQDAAAAAzE2MAIAAAAEMTA2OQQAAAABMAcAAAAIMy83LzIwMjYIAAAACjEyLzMxLzIwMjMJAAAAATC0FQIxonzeCLQVAjGifN4IK0NJUS5OWVNFOklCTS5JUV9TVF9OT1RFX1JFQ0VJVi45OTEuLi4u</t>
  </si>
  <si>
    <t>VVNELkgBAAAA3rYBAAMAAAAAALQVAjGifN4ItBUCMaJ83ggmQ0lRLk5ZU0U6SUJNLklRX0lOVkVOVE9SWS45OTkuLi4uVVNELkgBAAAA3rYBAAIAAAAEMTI4OQEIAAAABQAAAAExAQAAAAstMTkwNDg2MDc0MwMAAAADMTYwAgAAAAQxMDQzBAAAAAEwBwAAAAgzLzcvMjAyNggAAAAKMTIvMzEvMjAyNAkAAAABMLQVAjGifN4ItBUCMaJ83ggzQ0lRLk5ZU0U6SUJNLklRX0ZJTl9ESVZfQVNTRVRTX0NVUlJFTlQuOTk1Li4uLlVTRC5IAQAAAN62AQACAAAAAzM4MwEIAAAABQAAAAExAQAAAAstMjA1OTA3MzIwMgMAAAADMTYwAgAAAAQxMDI5BAAAAAEwBwAAAAgzLzcvMjAyNggAAAAKMTIvMzEvMjAyMAkAAAABMLQVAjGifN4ItBUCMaJ83gg0Q0lRLk5ZU0U6SUJNLklRX0RFRl9UQVhfQVNTRVRTX0NVUlJFTlQuMjAwMC4uLi5VU0QuSAEAAADetgEAAwAAAAAAtBUCMaJ83gi0FQIxonzeCCVDSVEuTllTRTpJQk0uSVFfVE9UQUxfQ0EuOTk5Li4uLlVTRC5IAQAAAN62AQACAAAABTM0NDgyAQgAAAAFAAAAATEBAAAACy0xOTA0ODYwNzQzAwAAAAMxNjACAAAABDEwMDgEAAAAATAHAAAACDMvNy8yMDI2CAAAAAoxMi8zMS8yMDI0CQAAAAEwtBUCMaJ83gi0FQIxonzeCCFDSVEuTllTRTpJQk0uSVFfTlBQRS45OTguLi4uVVNELkgBAAAA3rYBAAIAAAAEODcyMQEIAAAABQAAAAExAQAAAAstMTkwNDg2MDc0NAMAAAAD</t>
  </si>
  <si>
    <t>MTYwAgAAAAQxMDA0BAAAAAEwBwAAAAgzLzcvMjAyNggAAAAKMTIvMzEvMjAyMwkAAAABMLQVAjGifN4ItBUCMaJ83ggoQ0lRLk5ZU0U6SUJNLklRX09USEVSX0lOVEFOLjk5NS4uLi5VU0QuSAEAAADetgEAAgAAAAUxMzczOQEIAAAABQAAAAExAQAAAAstMjA1OTA3MzIwMgMAAAADMTYwAgAAAAQxMDQwBAAAAAEwBwAAAAgzLzcvMjAyNggAAAAKMTIvMzEvMjAyMAkAAAABMLQVAjGifN4ItBUCMaJ83ggiQ0lRLk5ZU0U6SUJNLklRX0FSX0xULjk5Ni4uLi5VU0QuSAEAAADetgEAAwAAAAAAtBUCMaJ83gi0FQIxonzeCCtDSVEuTllTRTpJQk0uSVFfREVGX0NIQVJHRVNfTFQuOTk1Li4uLlVTRC5IAQAAAN62AQACAAAABDExNTABCAAAAAUAAAABMQEAAAALLTIwNTkwNzMyMDIDAAAAAzE2MAIAAAAEMTAyNQQAAAABMAcAAAAIMy83LzIwMjYIAAAACjEyLzMxLzIwMjAJAAAAATC0FQIxonzeCLQVAjGifN4IH0NJUS5OWVNFOklCTS5JUV9BUC45OTUuLi4uVVNELkgBAAAA3rYBAAIAAAAENDAzMwEIAAAABQAAAAExAQAAAAstMjA1OTA3MzIwMgMAAAADMTYwAgAAAAQxMDE4BAAAAAEwBwAAAAgzLzcvMjAyNggAAAAKMTIvMzEvMjAyMAkAAAABMLQVAjGifN4ItBUCMaJ83gguQ0lRLk5ZU0U6SUJNLklRX0NVUlJFTlRfUE9SVF9ERUJULjk5Ny4uLi5VU0QuSAEAAADetgEAAgAAAAQ0Njg1AQgAAAAFAAAAATEBAAAA</t>
  </si>
  <si>
    <t>Cy0xOTU4MjgxMDk2AwAAAAMxNjACAAAABDEyOTcEAAAAATAHAAAACDMvNy8yMDI2CAAAAAoxMi8zMS8yMDIyCQAAAAEwtBUCMaJ83gi0FQIxonzeCDFDSVEuTllTRTpJQk0uSVFfRklOX0RJVl9MSUFCX0NVUlJFTlQuOTk3Li4uLlVTRC5IAQAAAN62AQADAAAAAAC0FQIxonzeCLQVAjGifN4IMkNJUS5OWVNFOklCTS5JUV9ERUZfVEFYX0xJQUJfQ1VSUkVOVC4yMDAwLi4uLlVTRC5IAQAAAN62AQADAAAAAAC0FQIxonzeCLQVAjGifN4ILUNJUS5OWVNFOklCTS5JUV9MT05HX1RFUk1fTEVBU0VTLjk5MS4uLi5VU0QuSAEAAADetgEAAwAAAAAAtBUCMaJ83gi0FQIxonzeCCpDSVEuTllTRTpJQk0uSVFfVU5FQVJOX1JFVl9MVC45OTUuLi4uVVNELkgBAAAA3rYBAAIAAAAEMzc1OAEIAAAABQAAAAExAQAAAAstMjA1OTA3MzIwMgMAAAADMTYwAgAAAAQxMjU2BAAAAAEwBwAAAAgzLzcvMjAyNggAAAAKMTIvMzEvMjAyMAkAAAABMLQVAjGifN4ItBUCMaJ83ggqQ0lRLk5ZU0U6SUJNLklRX09USEVSX0xJQUJfTFQuOTk4Li4uLlVTRC5IAQAAAN62AQACAAAABTEwMzMwAQgAAAAFAAAAATEBAAAACy0xOTA0ODYwNzQ0AwAAAAMxNjACAAAABDEwNjIEAAAAATAHAAAACDMvNy8yMDI2CAAAAAoxMi8zMS8yMDIzCQAAAAEwtBUCMaJ83gi0FQIxonzeCCNDSVEuTllTRTpJQk0uSVFfQ09NTU9OLjk5Ni4uLi5VU0QuSAEA</t>
  </si>
  <si>
    <t>AADetgEAAgAAAAU1NzMxOQEIAAAABQAAAAExAQAAAAstMjAwODY0NzE5OAMAAAADMTYwAgAAAAQxMTAzBAAAAAEwBwAAAAgzLzcvMjAyNggAAAAKMTIvMzEvMjAyMQkAAAABMLQVAjGifN4ItBUCMaJ83ggpQ0lRLk5ZU0U6SUJNLklRX09USEVSX0VRVUlUWS45OTUuLi4uVVNELkgBAAAA3rYBAAIAAAAGLTI5MzM3AQgAAAAFAAAAATEBAAAACy0yMDU5MDczMjAyAwAAAAMxNjACAAAABDEwMjgEAAAAATAHAAAACDMvNy8yMDI2CAAAAAoxMi8zMS8yMDIwCQAAAAEwtBUCMaJ83gi0FQIxonzeCCpDSVEuTllTRTpJQk0uSVFfVE9UQUxfRVFVSVRZLjEwMDAuLi4uVVNELkgBAAAA3rYBAAIAAAAFMzI3NDEBCAAAAAUAAAABMQEAAAALLTE5MDQ4NjA3NDADAAAAAzE2MAIAAAAEMTI3NQQAAAABMAcAAAAIMy83LzIwMjYIAAAACjEyLzMxLzIwMjUJAAAAATC0FQIxonzeCLQVAjGifN4IJUNJUS5OWVNFOklCTS5JUV9SVUFfTkVULjEwMDAuLi4uVVNELkgBAAAA3rYBAAMAAAAAALQVAjGifN4ItBUCMaJ83gg2Q0lRLk5ZU0U6SUJNLklRX1JVQV9PUEVSQVRJTkdfTEVBU0VfR1JPU1MuOTk3Li4uLlVTRC5IAQAAAN62AQACAAAABDI4NzgBCAAAAAUAAAABMQEAAAALLTE5NTgyODEwOTYDAAAAAzE2MAIAAAAFNDgzNzcEAAAAATAHAAAACDMvNy8yMDI2CAAAAAoxMi8zMS8yMDIyCQAAAAEwtBUCMaJ83gi0FQIxonzeCDFD</t>
  </si>
  <si>
    <t>SVEuTllTRTpJQk0uSVFfQURfRVhDTF9PUEVSX0xFQVNFUy4yMDAwLi4uLlVTRC5IAQAAAN62AQACAAAABi0xMTk3NQEIAAAABQAAAAExAQAAAAstMTkwNDg2MDY1NwMAAAADMTYwAgAAAAU0ODk3NQQAAAABMAcAAAAIMy83LzIwMjYIAAAACjEyLzMxLzIwMjUJAAAAATC0FQIxonzeCLQVAjGifN4IQ0NJUS5OWVNFOklCTS5JUV9DVVJSRU5UX1BPUlRJT05fT1BFUl9MRUFTRV9MSUFCSUxJVElFUy45OTYuLi4uVVNELkgBAAAA3rYBAAIAAAADOTc0AQgAAAAFAAAAATEBAAAACy0yMDA4NjQ3MTk4AwAAAAMxNjACAAAABTQ4Mzg1BAAAAAEwBwAAAAgzLzcvMjAyNggAAAAKMTIvMzEvMjAyMQkAAAABMLQVAjGifN4ItBUCMaJ83ghJQ0lRLk5ZU0U6SUJNLklRX0ZJTkFOQ0lOR19PQkxJR19OT05fQ1VSUkVOVF9FWENMX09QRVJfTEVBU0VTLjk5NC4uLi5VU0QuSAEAAADetgEAAgAAAAU1NDEwMgEIAAAABQAAAAExAQAAAAstMjExMDc2OTM1NQMAAAADMTYwAgAAAAU0ODk4MQQAAAABMAcAAAAIMy83LzIwMjYIAAAACjEyLzMxLzIwMTkJAAAAATC0FQIxonzeCLQVAjGifN4IIENJUS5OWVNFOklCTS5JUV9UQlYuOTk0Li4uLlVTRC5IAQAAAN62AQACAAAABi01MjYxNgEIAAAABQAAAAExAQAAAAstMjExMDc2OTM1NQMAAAADMTYwAgAAAAQxMzEwBAAAAAEwBwAAAAgzLzcvMjAyNggAAAAKMTIvMzEvMjAxOQkAAAAB</t>
  </si>
  <si>
    <t>MLQVAjGifN4ItBUCMaJ83gg0Q0lRLk5ZU0U6SUJNLklRX01JTk9SSVRZX0lOVEVSRVNUX1RPVEFMLjk5Ny4uLi5VU0QuSAEAAADetgEAAgAAAAI3NwEIAAAABQAAAAExAQAAAAstMTk1ODI4MTA5NgMAAAADMTYwAgAAAAQxMzEyBAAAAAEwBwAAAAgzLzcvMjAyNggAAAAKMTIvMzEvMjAyMgkAAAABMLQVAjGifN4ItBUCMaJ83ggkQ0lRLk5ZU0U6SUJNLklRX1dJUF9JTlYuOTk5Li4uLlVTRC5IAQAAAN62AQACAAAABDExNTUBCAAAAAUAAAABMQEAAAALLTE5MDQ4NjA3NDMDAAAAAzE2MAIAAAAEMzIxOQQAAAABMAcAAAAIMy83LzIwMjYIAAAACjEyLzMxLzIwMjQJAAAAATC0FQIxonzeCLQVAjGifN4INENJUS5OWVNFOklCTS5JUV9NSU5PUklUWV9JTlRfUkVERUVNX1RPVC45OTUuLi4uVVNELkgBAAAA3rYBAAMAAAAAALQVAjGifN4ItBUCMaJ83gg+Q0lRLk5ZU0U6SUJNLklRX0FTU0VUU19ORVRUSU5HX09USEVSX0FESlVTVE1FTlRTLjEwMDAuLi4uVVNELkgBAAAA3rYBAAMAAAAAALQVAjGifN4ItBUCMaJ83ggvQ0lRLk5ZU0U6SUJNLklRX0ZJTl9ESVZfREVCVF9UT1RBTC45OTUuLi4uVVNELkgBAAAA3rYBAAIAAAAFMjEwOTgBCAAAAAUAAAABMQEAAAALLTIwNTkwNzMyMDIDAAAAAzE2MAIAAAAFMjQ1MTYEAAAAATAHAAAACDMvNy8yMDI2CAAAAAoxMi8zMS8yMDIwCQAAAAEwtBUCMaJ83gi0FQIxonze</t>
  </si>
  <si>
    <t>CCdDSVEuTllTRTpJQk0uSVFfQ0FTSF9UQVhFUy45OTMuLi4uVVNELkgBAAAA3rYBAAIAAAAEMTc0NQEIAAAABQAAAAExAQAAAAoyMDgxNTA1NDAxAwAAAAMxNjACAAAABDMwNTMEAAAAATAHAAAACDMvNy8yMDI2CAAAAAoxMi8zMS8yMDE4CQAAAAEwtBUCMaJ83gi0FQIxonzeCC5DSVEuTllTRTpJQk0uSVFfQ0FTSF9UQVhFU19JTlZFU1QuOTkzLi4uLlVTRC5IAQAAAN62AQADAAAAAAC0FQIxonzeCLQVAjGifN4IMUNJUS5OWVNFOklCTS5JUV9DSEFOR0VfREVGX1RBWF9UT1RBTC45OTQuLi4uVVNELkgBAAAA3rYBAAIAAAAFLTE1MjcBCAAAAAUAAAABMQEAAAALLTIxMTA3NjkzNTUDAAAAAzE2MAIAAAAFMzA5MjQEAAAAATAHAAAACDMvNy8yMDI2CAAAAAoxMi8zMS8yMDE5CQAAAAEwtBUCMaJ83gi0FQIxonzeCChDSVEuTllTRTpJQk0uSVFfTEVWRVJFRF9GQ0YuOTk1Li4uLlVTRC5IAQAAAN62AQACAAAACDE0ODc5Ljc1AQgAAAAFAAAAATEBAAAACy0yMDU5MDczMjAyAwAAAAMxNjACAAAABDQ0MjIEAAAAATAHAAAACDMvNy8yMDI2CAAAAAoxMi8zMS8yMDIwCQAAAAEwtBUCMaJ83gi0FQIxonzeCCVDSVEuTllTRTpJQk0uSVFfQ0ZfU0hBUkUuOTk3Li4uLlVTRC5IAQAAAN62AQACAAAACDkuMzc1NTc5AQgAAAAFAAAAATEBAAAACy0xOTU4MjgxMDk2AwAAAAMxNjACAAAABTQzOTIzBAAAAAEwBwAAAAgz</t>
  </si>
  <si>
    <t>LzcvMjAyNggAAAAKMTIvMzEvMjAyMgkAAAABMLQVAjGifN4ItBUCMaJ83ggoQ0lRLk5ZU0U6SUJNLklRX01BSU5UX0NBUEVYLjk5OC4uLi5VU0QuSAEAAADetgEAAwAAAAAAtBUCMaJ83gi0FQIxonzeCDpDSVEuTllTRTpJQk0uSVFfVE9UQUxfREVCVF9SRVBBSURfRVhDTF9MRUFTRVMuOTkxLi4uLlVTRC5IAQAAAN62AQACAAAABS02Mzk1AQgAAAAFAAAAATEBAAAACjE5NDcxNzk1ODMDAAAAAzE2MAIAAAAFNDg5ODYEAAAAATAHAAAACDMvNy8yMDI2CAAAAAoxMi8zMS8yMDE2CQAAAAEwtBUCMaJ83gi0FQIxonzeCB9DSVEuTllTRTpJQk0uSVFfQVIuOTkyLi4uLlVTRC5IAQAAAN62AQACAAAABDkzOTkBCAAAAAUAAAABMQEAAAAKMjAxNzE2NDI0NAMAAAADMTYwAgAAAAQxMDIxBAAAAAEwBwAAAAgzLzcvMjAyNggAAAAKMTIvMzEvMjAxNwkAAAABMLQVAjGifN4ItBUCMaJ83ggrQ0lRLk5ZU0U6SUJNLklRX1NUX05PVEVfUkVDRUlWLjk5NC4uLi5VU0QuSAEAAADetgEAAwAAAAAAtBUCMaJ83gi0FQIxonzeCChDSVEuTllTRTpJQk0uSVFfUFJFUEFJRF9FWFAuOTkyLi4uLlVTRC5IAQAAAN62AQACAAAABDEyMDMBCAAAAAUAAAABMQEAAAAKMjAxNzE2NDI0NAMAAAADMTYwAgAAAAQxMjEyBAAAAAEwBwAAAAgzLzcvMjAyNggAAAAKMTIvMzEvMjAxNwkAAAABMLQVAjGifN4ItBUCMaJ83ggzQ0lRLk5ZU0U6</t>
  </si>
  <si>
    <t>SUJNLklRX0ZJTl9ESVZfQVNTRVRTX0NVUlJFTlQuOTk5Li4uLlVTRC5IAQAAAN62AQACAAAAAzkwMAEIAAAABQAAAAExAQAAAAstMTkwNDg2MDc0MwMAAAADMTYwAgAAAAQxMDI5BAAAAAEwBwAAAAgzLzcvMjAyNggAAAAKMTIvMzEvMjAyNAkAAAABMLQVAjGifN4ItBUCMaJ83ggsQ0lRLk5ZU0U6SUJNLklRX1JFU1RSSUNURURfQ0FTSC45OTQuLi4uVVNELkgBAAAA3rYBAAIAAAADMTQxAQgAAAAFAAAAATEBAAAACy0yMTEwNzY5MzU1AwAAAAMxNjACAAAABDExMDQEAAAAATAHAAAACDMvNy8yMDI2CAAAAAoxMi8zMS8yMDE5CQAAAAEwtBUCMaJ83gi0FQIxonzeCCFDSVEuTllTRTpJQk0uSVFfR1BQRS45OTIuLi4uVVNELkgBAAAA3rYBAAIAAAAFMzIzMzEBCAAAAAUAAAABMQEAAAAKMjAxNzE2NDI0NAMAAAADMTYwAgAAAAQxMTY5BAAAAAEwBwAAAAgzLzcvMjAyNggAAAAKMTIvMzEvMjAxNwkAAAABMLQVAjGifN4ItBUCMaJ83ggiQ0lRLk5ZU0U6SUJNLklRX05QUEUuMjAwMC4uLi5VU0QuSAEAAADetgEAAgAAAAQ5MDI4AQgAAAAFAAAAATEBAAAACy0xOTA0ODYwNjU3AwAAAAMxNjACAAAABDEwMDQEAAAAATAHAAAACDMvNy8yMDI2CAAAAAoxMi8zMS8yMDI1CQAAAAEwtBUCMaJ83gi0FQIxonzeCClDSVEuTllTRTpJQk0uSVFfT1RIRVJfSU5UQU4uMTAwMC4uLi5VU0QuSAEAAADetgEAAgAAAAUxMTM5</t>
  </si>
  <si>
    <t>MQEIAAAABQAAAAExAQAAAAstMTkwNDg2MDc0MAMAAAADMTYwAgAAAAQxMDQwBAAAAAEwBwAAAAgzLzcvMjAyNggAAAAKMTIvMzEvMjAyNQkAAAABMLQVAjGifN4ItBUCMaJ83ggjQ0lRLk5ZU0U6SUJNLklRX0FSX0xULjEwMDAuLi4uVVNELkgBAAAA3rYBAAMAAAAAALQVAjGifN4ItBUCMaJ83ggrQ0lRLk5ZU0U6SUJNLklRX0RFRl9DSEFSR0VTX0xULjk5OC4uLi5VU0QuSAEAAADetgEAAgAAAAM4NDIBCAAAAAUAAAABMQEAAAALLTE5MDQ4NjA3NDQDAAAAAzE2MAIAAAAEMTAyNQQAAAABMAcAAAAIMy83LzIwMjYIAAAACjEyLzMxLzIwMjMJAAAAATC0FQIxonzeCLQVAjGifN4IK0NJUS5OWVNFOklCTS5JUV9PVEhFUl9DTF9TVVBQTC45OTQuLi4uVVNELkgBAAAA3rYBAAIAAAADMTY3AQgAAAAFAAAAATEBAAAACy0yMTEwNzY5MzU1AwAAAAMxNjACAAAABDEwNTcEAAAAATAHAAAACDMvNy8yMDI2CAAAAAoxMi8zMS8yMDE5CQAAAAEwtBUCMaJ83gi0FQIxonzeCC1DSVEuTllTRTpJQk0uSVFfTE9OR19URVJNX0xFQVNFUy45OTQuLi4uVVNELkgBAAAA3rYBAAIAAAAENDAzMAEIAAAABQAAAAExAQAAAAstMjExMDc2OTM1NQMAAAADMTYwAgAAAAQxMTgzBAAAAAEwBwAAAAgzLzcvMjAyNggAAAAKMTIvMzEvMjAxOQkAAAABMLQVAjGifN4ItBUCMaJ83ggrQ0lRLk5ZU0U6SUJNLklRX1VORUFSTl9SRVZfTFQu</t>
  </si>
  <si>
    <t>MjAwMC4uLi5VU0QuSAEAAADetgEAAgAAAAQ0MjcxAQgAAAAFAAAAATEBAAAACy0xOTA0ODYwNjU3AwAAAAMxNjACAAAABDEyNTYEAAAAATAHAAAACDMvNy8yMDI2CAAAAAoxMi8zMS8yMDI1CQAAAAEwtBUCMaJ83gi0FQIxonzeCClDSVEuTllTRTpJQk0uSVFfUFJFRl9DT05WRVJULjk5Ny4uLi5VU0QuSAEAAADetgEAAwAAAAAAtBUCMaJ83gi0FQIxonzeCCRDSVEuTllTRTpJQk0uSVFfQ09NTU9OLjEwMDAuLi4uVVNELkgBAAAA3rYBAAIAAAAFNjMzMTgBCAAAAAUAAAABMQEAAAALLTE5MDQ4NjA3NDADAAAAAzE2MAIAAAAEMTEwMwQAAAABMAcAAAAIMy83LzIwMjYIAAAACjEyLzMxLzIwMjUJAAAAATC0FQIxonzeCLQVAjGifN4IKkNJUS5OWVNFOklCTS5JUV9PVEhFUl9FUVVJVFkuMTAwMC4uLi5VU0QuSAEAAADetgEAAgAAAAYtMTU3MTMBCAAAAAUAAAABMQEAAAALLTE5MDQ4NjA3NDADAAAAAzE2MAIAAAAEMTAyOAQAAAABMAcAAAAIMy83LzIwMjYIAAAACjEyLzMxLzIwMjUJAAAAATC0FQIxonzeCLQVAjGifN4ILkNJUS5OWVNFOklCTS5JUV9UT1RBTF9MSUFCX0VRVUlUWS45OTQuLi4uVVNELkgBAAAA3rYBAAIAAAAGMTUyMTg2AQgAAAAFAAAAATEBAAAACy0yMTEwNzY5MzU1AwAAAAMxNjACAAAABDEwMTMEAAAAATAHAAAACDMvNy8yMDI2CAAAAAoxMi8zMS8yMDE5CQAAAAEwtBUCMaJ83gi0FQIx</t>
  </si>
  <si>
    <t>onzeCDRDSVEuTllTRTpJQk0uSVFfUlVBX0NBUElUQUxfTEVBU0VfR1JPU1MuOTkzLi4uLlVTRC5IAQAAAN62AQADAAAAAAC0FQIxonzeCLQVAjGifN4IOkNJUS5OWVNFOklCTS5JUV9SVUFfT1BFUkFUSU5HX0xFQVNFX0FDQ1VNX0RFUC45OTUuLi4uVVNELkgBAAAA3rYBAAMAAAAAALQVAjGifN4ItBUCMaJ83ggyQ0lRLk5ZU0U6SUJNLklRX05QUEVfRVhDTF9PUEVSX0xFQVNFUy45OTMuLi4uVVNELkgBAAAA3rYBAAIAAAAFMTA3OTIBCAAAAAUAAAABMQEAAAAKMjA4MTUwNTQwMQMAAAADMTYwAgAAAAU0ODk3NgQAAAABMAcAAAAIMy83LzIwMjYIAAAACjEyLzMxLzIwMTgJAAAAATC0FQIxonzeCLQVAjGifN4IPkNJUS5OWVNFOklCTS5JUV9MVF9QT1JUSU9OX09QRVJfTEVBU0VfTElBQklMSVRJRVMuOTkxLi4uLlVTRC5IAQAAAN62AQADAAAAAAC0FQIxonzeCLQVAjGifN4IJkNJUS5OWVNFOklCTS5JUV9HV19JTlRBTi4xMDAwLi4uLlVTRC5IAQAAAN62AQACAAAABTc5MTA4AQgAAAAFAAAAATEBAAAACy0xOTA0ODYwNzQwAwAAAAMxNjACAAAABTM1MzgxBAAAAAEwBwAAAAgzLzcvMjAyNggAAAAKMTIvMzEvMjAyNQkAAAABMLQVAjGifN4ItBUCMaJ83ggmQ0lRLk5ZU0U6SUJNLklRX1RPVEFMX0NBUC45OTUuLi4uVVNELkgBAAAA3rYBAAIAAAAFODU4MTQBCAAAAAUAAAABMQEAAAALLTIwNTkwNzMyMDID</t>
  </si>
  <si>
    <t>AAAAAzE2MAIAAAAENDE3NQQAAAABMAcAAAAIMy83LzIwMjYIAAAACjEyLzMxLzIwMjAJAAAAATC0FQIxonzeCLQVAjGifN4IKUNJUS5OWVNFOklCTS5JUV9GSU5JU0hFRF9JTlYuOTk3Li4uLlVTRC5IAQAAAN62AQACAAAAAzE1OAEIAAAABQAAAAExAQAAAAstMTk1ODI4MTA5NgMAAAADMTYwAgAAAAQzMDc1BAAAAAEwBwAAAAgzLzcvMjAyNggAAAAKMTIvMzEvMjAyMgkAAAABMLQVAjGifN4ItBUCMaJ83gg2Q0lRLk5ZU0U6SUJNLklRX0ZJTl9ESVZfTUlOT1JJVFlfSU5URVJFU1QuOTk5Li4uLlVTRC5IAQAAAN62AQADAAAAAAC0FQIxonzeCLQVAjGifN4IMENJUS5OWVNFOklCTS5JUV9MSUFCSUxJVElFU19MRVZFTF8yLjk5NS4uLi5VU0QuSAEAAADetgEAAgAAAAU2MjA4NwC0FQIxonzeCLQVAjGifN4IMENJUS5OWVNFOklCTS5JUV9UT1RBTF9ERUJUX0VYQ0xfRklOLjk5My4uLi5VU0QuSAEAAADetgEAAgAAAAU0NTgxMgEIAAAABQAAAAExAQAAAAoyMDgxNTA1NDAxAwAAAAMxNjACAAAABTIxODYwBAAAAAEwBwAAAAgzLzcvMjAyNggAAAAKMTIvMzEvMjAxOAkAAAABMLQVAjGifN4ItBUCMaJ83gguQ0lRLk5ZU0U6SUJNLklRX1BST1ZfQkFEX0RFQlRTX0NGLjk5My4uLi5VU0QuSAEAAADetgEAAwAAAAAAtBUCMaJ83gi0FQIxonzeCCtDSVEuTllTRTpJQk0uSVFfT1RIRVJfT1BFUl9BQ1QuOTkxLi4u</t>
  </si>
  <si>
    <t>LlVTRC5IAQAAAN62AQACAAAABS0xMTMyAQgAAAAFAAAAATEBAAAACjE5NDcxNzk1ODMDAAAAAzE2MAIAAAAEMjA0NwQAAAABMAcAAAAIMy83LzIwMjYIAAAACjEyLzMxLzIwMTYJAAAAATC0FQIxonzeCLQVAjGifN4IM0NJUS5OWVNFOklCTS5JUV9DSEFOR0VfVFJBRElOR19BU1NFVFMuMjAwMC4uLi5VU0QuSAEAAADetgEAAwAAAAAAtBUCMaJ83gi0FQIxonzeCC5DSVEuTllTRTpJQk0uSVFfQ0hBTkdFX0lOVkVOVE9SWS4xMDAwLi4uLlVTRC5IAQAAAN62AQACAAAAAjcwAQgAAAAFAAAAATEBAAAACy0xOTA0ODYwNzQwAwAAAAMxNjACAAAABDIwOTkEAAAAATAHAAAACDMvNy8yMDI2CAAAAAoxMi8zMS8yMDI1CQAAAAEwtBUCMaJ83gi0FQIxonzeCC9DSVEuTllTRTpJQk0uSVFfQ0hBTkdFX1VORUFSTl9SRVYuMTAwMC4uLi5VU0QuSAEAAADetgEAAwAAAAAAtBUCMaJ83gi0FQIxonzeCCxDSVEuTllTRTpJQk0uSVFfQ0hBTkdFX0RFRl9UQVguMTAwMC4uLi5VU0QuSAEAAADetgEAAwAAAAAAtBUCMaJ83gi0FQIxonzeCClDSVEuTllTRTpJQk0uSVFfU0FMRV9QUEVfQ0YuMjAwMC4uLi5VU0QuSAEAAADetgEAAgAAAAMxMjEBCAAAAAUAAAABMQEAAAALLTE5MDQ4NjA2NTcDAAAAAzE2MAIAAAAEMjA0MgQAAAABMAcAAAAIMy83LzIwMjYIAAAACjEyLzMxLzIwMjUJAAAAATC0FQIxonzeCLQVAjGifN4IKkNJ</t>
  </si>
  <si>
    <t>US5OWVNFOklCTS5JUV9DT01NT05fRElWX0NGLjk5MS4uLi5VU0QuSAEAAADetgEAAgAAAAUtNTI1NgEIAAAABQAAAAExAQAAAAoxOTQ3MTc5NTgzAwAAAAMxNjACAAAABDIwNzQEAAAAATAHAAAACDMvNy8yMDI2CAAAAAoxMi8zMS8yMDE2CQAAAAEwtBUCMaJ83gi0FQIxonzeCC9DSVEuTllTRTpJQk0uSVFfQ09NTU9OX1BSRUZfRElWX0NGLjk5MS4uLi5VU0QuSAEAAADetgEAAwAAAAAAtBUCMaJ83gi0FQIxonzeCCtDSVEuTllTRTpJQk0uSVFfU1BFQ0lBTF9ESVZfQ0YuOTkxLi4uLlVTRC5IAQAAAN62AQADAAAAAAC0FQIxonzeCLQVAjGifN4IJ0NJUS5OWVNFOklCTS5JUV9DQVNIX0ZJTkFOLjk5MS4uLi5VU0QuSAEAAADetgEAAgAAAAUtNTkxNwEIAAAABQAAAAExAQAAAAoxOTQ3MTc5NTgzAwAAAAMxNjACAAAABDIwMDQEAAAAATAHAAAACDMvNy8yMDI2CAAAAAoxMi8zMS8yMDE2CQAAAAEwtBUCMaJ83gi0FQIxonzeCCtDSVEuTllTRTpJQk0uSVFfTUlTQ19BREpVU1RfQ0YuOTkyLi4uLlVTRC5IAQAAAN62AQACAAAAAi0xAQgAAAAFAAAAATEBAAAACjIwMTcxNjQyNDQDAAAAAzE2MAIAAAAEMjE0OQQAAAABMAcAAAAIMy83LzIwMjYIAAAACjEyLzMxLzIwMTcJAAAAATC0FQIxonzeCLQVAjGifN4INkNJUS5OWVNFOklCTS5JUV9HV19JTlRBTl9BTU9SVF9QQVJUSUFMX0NGLjk5Mi4uLi5VU0QuSAEA</t>
  </si>
  <si>
    <t>AADetgEAAwAAAAAAtBUCMaJ83gi0FQIxonzeCDpDSVEuTllTRTpJQk0uSVFfREVQUkVDSUFUSU9OX1JFTlRBTF9BU1NFVFNfQ0YuOTkyLi4uLlVTRC5IAQAAAN62AQADAAAAAAC0FQIxonzeCLQVAjGifN4IOUNJUS5OWVNFOklCTS5JUV9EQV9TVVBQTF9DRl9FWENMX09QRVJfTEVBU0VTLjk5Mi4uLi5VU0QuSAEAAADetgEAAgAAAAQzMDIxAQgAAAAFAAAAATEBAAAACjIwMTcxNjQyNDQDAAAAAzE2MAIAAAAFNDg5ODMEAAAAATAHAAAACDMvNy8yMDI2CAAAAAoxMi8zMS8yMDE3CQAAAAEwtBUCMaJ83gi0FQIxonzeCDFDSVEuTllTRTpJQk0uSVFfTkVHQVRJVkVfR1dfQU1PUlRfQ0YuOTkzLi4uLlVTRC5IAQAAAN62AQADAAAAAAC0FQIxonzeCLQVAjGifN4INUNJUS5OWVNFOklCTS5JUV9BTU9SVF9TT0ZUV0FSRV9BU1NFVFNfQ0YuOTkzLi4uLlVTRC5IAQAAAN62AQADAAAAAAC0FQIxonzeCLQVAjGifN4IKkNJUS5OWVNFOklCTS5JUV9DQVNIX0lOVEVSRVNULjk5My4uLi5VU0QuSAEAAADetgEAAgAAAAQxNDIzAQgAAAAFAAAAATEBAAAACjIwODE1MDU0MDEDAAAAAzE2MAIAAAAEMzAyOAQAAAABMAcAAAAIMy83LzIwMjYIAAAACjEyLzMxLzIwMTgJAAAAATC0FQIxonzeCLQVAjGifN4IM0NJUS5OWVNFOklCTS5JUV9DQVNIX0lOVEVSRVNUX1JFQ0VJVkVELjk5My4uLi5VU0QuSAEAAADetgEAAwAAAAAA</t>
  </si>
  <si>
    <t>tBUCMaJ83gi0FQIxonzeCDFDSVEuTllTRTpJQk0uSVFfQ0FTSF9JTlRFUkVTVF9JTlZFU1QuOTk0Li4uLlVTRC5IAQAAAN62AQADAAAAAAC0FQIxonzeCLQVAjGifN4IJ0NJUS5OWVNFOklCTS5JUV9DQVNIX1RBWEVTLjk5NC4uLi5VU0QuSAEAAADetgEAAgAAAAQyMDkxAQgAAAAFAAAAATEBAAAACy0yMTEwNzY5MzU1AwAAAAMxNjACAAAABDMwNTMEAAAAATAHAAAACDMvNy8yMDI2CAAAAAoxMi8zMS8yMDE5CQAAAAEwtBUCMaJ83gi0FQIxonzeCC5DSVEuTllTRTpJQk0uSVFfQ0FTSF9UQVhFU19JTlZFU1QuOTk0Li4uLlVTRC5IAQAAAN62AQADAAAAAAC0FQIxonzeCLQVAjGifN4IMUNJUS5OWVNFOklCTS5JUV9DSEFOR0VfREVGX1RBWF9UT1RBTC45OTUuLi4uVVNELkgBAAAA3rYBAAIAAAAFLTMyMDMBCAAAAAUAAAABMQEAAAALLTIwNTkwNzMyMDIDAAAAAzE2MAIAAAAFMzA5MjQEAAAAATAHAAAACDMvNy8yMDI2CAAAAAoxMi8zMS8yMDIwCQAAAAEwtBUCMaJ83gi0FQIxonzeCChDSVEuTllTRTpJQk0uSVFfTEVWRVJFRF9GQ0YuOTk2Li4uLlVTRC5IAQAAAN62AQACAAAABjQ2MjYuNQEIAAAABQAAAAExAQAAAAstMjAwODY0NzE5OAMAAAADMTYwAgAAAAQ0NDIyBAAAAAEwBwAAAAgzLzcvMjAyNggAAAAKMTIvMzEvMjAyMQkAAAABMLQVAjGifN4ItBUCMaJ83gglQ0lRLk5ZU0U6SUJNLklRX0NGX1NI</t>
  </si>
  <si>
    <t>QVJFLjk5OC4uLi5VU0QuSAEAAADetgEAAgAAAAkxMy4zMDIwODgBCAAAAAUAAAABMQEAAAALLTE5MDQ4NjA3NDQDAAAAAzE2MAIAAAAFNDM5MjMEAAAAATAHAAAACDMvNy8yMDI2CAAAAAoxMi8zMS8yMDIzCQAAAAEwtBUCMaJ83gi0FQIxonzeCChDSVEuTllTRTpJQk0uSVFfTUFJTlRfQ0FQRVguOTk5Li4uLlVTRC5IAQAAAN62AQADAAAAAAC0FQIxonzeCLQVAjGifN4IQENJUS5OWVNFOklCTS5JUV9PUEVSQVRJTkdfTEVBU0VfTElBQklMSVRJRVNfTk9OQ0FTSC45OTEuLi4uVVNELkgBAAAA3rYBAAMAAAAAALQVAjGifN4ItBUCMaJ83gg6Q0lRLk5ZU0U6SUJNLklRX1RPVEFMX0RFQlRfUkVQQUlEX0VYQ0xfTEVBU0VTLjk5Mi4uLi5VU0QuSAEAAADetgEAAgAAAAUtNjgxNgEIAAAABQAAAAExAQAAAAoyMDE3MTY0MjQ0AwAAAAMxNjACAAAABTQ4OTg2BAAAAAEwBwAAAAgzLzcvMjAyNggAAAAKMTIvMzEvMjAxNwkAAAABMLQVAjGifN4ItBUCMaJ83ggrQ0lRLk5ZU0U6SUJNLklRX1RSQURJTkdfQVNTRVRTLjk5MS4uLi5VU0QuSAEAAADetgEAAwAAAAAAtBUCMaJ83gi0FQIxonzeCB9DSVEuTllTRTpJQk0uSVFfQVIuOTkzLi4uLlVTRC5IAQAAAN62AQACAAAABDc5MDIBCAAAAAUAAAABMQEAAAAKMjA4MTUwNTQwMQMAAAADMTYwAgAAAAQxMDIxBAAAAAEwBwAAAAgzLzcvMjAyNggAAAAKMTIvMzEvMjAx</t>
  </si>
  <si>
    <t>OAkAAAABMLQVAjGifN4ItBUCMaJ83ggrQ0lRLk5ZU0U6SUJNLklRX1NUX05PVEVfUkVDRUlWLjk5Ni4uLi5VU0QuSAEAAADetgEAAwAAAAAAtBUCMaJ83gi0FQIxonzeCChDSVEuTllTRTpJQk0uSVFfUFJFUEFJRF9FWFAuOTk0Li4uLlVTRC5IAQAAAN62AQACAAAABDE0NjABCAAAAAUAAAABMQEAAAALLTIxMTA3NjkzNTUDAAAAAzE2MAIAAAAEMTIxMgQAAAABMAcAAAAIMy83LzIwMjYIAAAACjEyLzMxLzIwMTkJAAAAATC0FQIxonzeCLQVAjGifN4INENJUS5OWVNFOklCTS5JUV9GSU5fRElWX0FTU0VUU19DVVJSRU5ULjEwMDAuLi4uVVNELkgBAAAA3rYBAAIAAAAEMTEzMQEIAAAABQAAAAExAQAAAAstMTkwNDg2MDc0MAMAAAADMTYwAgAAAAQxMDI5BAAAAAEwBwAAAAgzLzcvMjAyNggAAAAKMTIvMzEvMjAyNQkAAAABMLQVAjGifN4ItBUCMaJ83ggsQ0lRLk5ZU0U6SUJNLklRX1JFU1RSSUNURURfQ0FTSC45OTYuLi4uVVNELkgBAAAA3rYBAAIAAAADMzA3AQgAAAAFAAAAATEBAAAACy0yMDA4NjQ3MTk4AwAAAAMxNjACAAAABDExMDQEAAAAATAHAAAACDMvNy8yMDI2CAAAAAoxMi8zMS8yMDIxCQAAAAEwtBUCMaJ83gi0FQIxonzeCCFDSVEuTllTRTpJQk0uSVFfR1BQRS45OTMuLi4uVVNELkgBAAAA3rYBAAIAAAAFMzI0NjABCAAAAAUAAAABMQEAAAAKMjA4MTUwNTQwMQMAAAADMTYwAgAAAAQxMTY5</t>
  </si>
  <si>
    <t>BAAAAAEwBwAAAAgzLzcvMjAyNggAAAAKMTIvMzEvMjAxOAkAAAABMLQVAjGifN4ItBUCMaJ83ggsQ0lRLk5ZU0U6SUJNLklRX0RFRl9DSEFSR0VTX0xULjIwMDAuLi4uVVNELkgBAAAA3rYBAAIAAAADODI1AQgAAAAFAAAAATEBAAAACy0xOTA0ODYwNjU3AwAAAAMxNjACAAAABDEwMjUEAAAAATAHAAAACDMvNy8yMDI2CAAAAAoxMi8zMS8yMDI1CQAAAAEwtBUCMaJ83gi0FQIxonzeCB9DSVEuTllTRTpJQk0uSVFfQUUuOTkyLi4uLlVTRC5IAQAAAN62AQACAAAABDc0NzQBCAAAAAUAAAABMQEAAAAKMjAxNzE2NDI0NAMAAAADMTYwAgAAAAQxMDE2BAAAAAEwBwAAAAgzLzcvMjAyNggAAAAKMTIvMzEvMjAxNwkAAAABMLQVAjGifN4ItBUCMaJ83ggwQ0lRLk5ZU0U6SUJNLklRX0NVUlJFTlRfUE9SVF9MRUFTRVMuOTkxLi4uLlVTRC5IAQAAAN62AQADAAAAAAC0FQIxonzeCLQVAjGifN4IMENJUS5OWVNFOklCTS5JUV9JTkNfVEFYX1BBWV9DVVJSRU5ULjk5Mi4uLi5VU0QuSAEAAADetgEAAgAAAAQ0MjE5AQgAAAAFAAAAATEBAAAACjIwMTcxNjQyNDQDAAAAAzE2MAIAAAAEMTA5NAQAAAABMAcAAAAIMy83LzIwMjYIAAAACjEyLzMxLzIwMTcJAAAAATC0FQIxonzeCLQVAjGifN4IK0NJUS5OWVNFOklCTS5JUV9PVEhFUl9DTF9TVVBQTC45OTUuLi4uVVNELkgBAAAA3rYBAAIAAAAENDQwNgEIAAAABQAAAAEx</t>
  </si>
  <si>
    <t>AQAAAAstMjA1OTA3MzIwMgMAAAADMTYwAgAAAAQxMDU3BAAAAAEwBwAAAAgzLzcvMjAyNggAAAAKMTIvMzEvMjAyMAkAAAABMLQVAjGifN4ItBUCMaJ83ggtQ0lRLk5ZU0U6SUJNLklRX0xPTkdfVEVSTV9MRUFTRVMuOTk4Li4uLlVTRC5IAQAAAN62AQACAAAABDI5NDcBCAAAAAUAAAABMQEAAAALLTE5MDQ4NjA3NDQDAAAAAzE2MAIAAAAEMTE4MwQAAAABMAcAAAAIMy83LzIwMjYIAAAACjEyLzMxLzIwMjMJAAAAATC0FQIxonzeCLQVAjGifN4IJ0NJUS5OWVNFOklCTS5JUV9UT1RBTF9MSUFCLjk5MS4uLi5VU0QuSAEAAADetgEAAgAAAAU5OTA3OAEIAAAABQAAAAExAQAAAAoxOTQ3MTc5NTgzAwAAAAMxNjACAAAABDEyNzYEAAAAATAHAAAACDMvNy8yMDI2CAAAAAoxMi8zMS8yMDE2CQAAAAEwtBUCMaJ83gi0FQIxonzeCClDSVEuTllTRTpJQk0uSVFfUFJFRl9DT05WRVJULjk5OC4uLi5VU0QuSAEAAADetgEAAwAAAAAAtBUCMaJ83gi0FQIxonzeCCRDSVEuTllTRTpJQk0uSVFfQ09NTU9OLjIwMDAuLi4uVVNELkgBAAAA3rYBAAIAAAAFNjMzMTgBCAAAAAUAAAABMQEAAAALLTE5MDQ4NjA2NTcDAAAAAzE2MAIAAAAEMTEwMwQAAAABMAcAAAAIMy83LzIwMjYIAAAACjEyLzMxLzIwMjUJAAAAATC0FQIxonzeCLQVAjGifN4IKkNJUS5OWVNFOklCTS5JUV9PVEhFUl9FUVVJVFkuMjAwMC4uLi5VU0QuSAEA</t>
  </si>
  <si>
    <t>AADetgEAAgAAAAYtMTU3MTMBCAAAAAUAAAABMQEAAAALLTE5MDQ4NjA2NTcDAAAAAzE2MAIAAAAEMTAyOAQAAAABMAcAAAAIMy83LzIwMjYIAAAACjEyLzMxLzIwMjUJAAAAATC0FQIxonzeCLQVAjGifN4ILkNJUS5OWVNFOklCTS5JUV9UT1RBTF9MSUFCX0VRVUlUWS45OTguLi4uVVNELkgBAAAA3rYBAAIAAAAGMTM1MjQxAQgAAAAFAAAAATEBAAAACy0xOTA0ODYwNzQ0AwAAAAMxNjACAAAABDEwMTMEAAAAATAHAAAACDMvNy8yMDI2CAAAAAoxMi8zMS8yMDIzCQAAAAEwtBUCMaJ83gi0FQIxonzeCDRDSVEuTllTRTpJQk0uSVFfUlVBX0NBUElUQUxfTEVBU0VfR1JPU1MuOTk0Li4uLlVTRC5IAQAAAN62AQADAAAAAAC0FQIxonzeCLQVAjGifN4IOkNJUS5OWVNFOklCTS5JUV9SVUFfT1BFUkFUSU5HX0xFQVNFX0FDQ1VNX0RFUC45OTcuLi4uVVNELkgBAAAA3rYBAAMAAAAAALQVAjGifN4ItBUCMaJ83ggyQ0lRLk5ZU0U6SUJNLklRX05QUEVfRVhDTF9PUEVSX0xFQVNFUy45OTguLi4uVVNELkgBAAAA3rYBAAIAAAAENTUwMQEIAAAABQAAAAExAQAAAAstMTkwNDg2MDc0NAMAAAADMTYwAgAAAAU0ODk3NgQAAAABMAcAAAAIMy83LzIwMjYIAAAACjEyLzMxLzIwMjMJAAAAATC0FQIxonzeCLQVAjGifN4IPkNJUS5OWVNFOklCTS5JUV9MVF9QT1JUSU9OX09QRVJfTEVBU0VfTElBQklMSVRJRVMuOTkyLi4u</t>
  </si>
  <si>
    <t>LlVTRC5IAQAAAN62AQADAAAAAAC0FQIxonzeCLQVAjGifN4IOENJUS5OWVNFOklCTS5JUV9UT1RBTF9ERUJUX0VYQ0xfT1BFUl9MRUFTRVMuOTkxLi4uLlVTRC5IAQAAAN62AQACAAAABTQyMTc2AQgAAAAFAAAAATEBAAAACjE5NDcxNzk1ODMDAAAAAzE2MAIAAAAFNDg5ODIEAAAAATAHAAAACDMvNy8yMDI2CAAAAAoxMi8zMS8yMDE2CQAAAAEwtBUCMaJ83gi0FQIxonzeCCZDSVEuTllTRTpJQk0uSVFfR1dfSU5UQU4uMjAwMC4uLi5VU0QuSAEAAADetgEAAgAAAAU3OTEwOAEIAAAABQAAAAExAQAAAAstMTkwNDg2MDY1NwMAAAADMTYwAgAAAAUzNTM4MQQAAAABMAcAAAAIMy83LzIwMjYIAAAACjEyLzMxLzIwMjUJAAAAATC0FQIxonzeCLQVAjGifN4IKENJUS5OWVNFOklCTS5JUV9XT1JLSU5HX0NBUC45OTUuLi4uVVNELkgBAAAA3rYBAAIAAAAELTcwNAEIAAAABQAAAAExAQAAAAstMjA1OTA3MzIwMgMAAAADMTYwAgAAAAQ0MTY1BAAAAAEwBwAAAAgzLzcvMjAyNggAAAAKMTIvMzEvMjAyMAkAAAABMLQVAjGifN4ItBUCMaJ83ggpQ0lRLk5ZU0U6SUJNLklRX0ZJTklTSEVEX0lOVi45OTguLi4uVVNELkgBAAAA3rYBAAIAAAACNzgBCAAAAAUAAAABMQEAAAALLTE5MDQ4NjA3NDQDAAAAAzE2MAIAAAAEMzA3NQQAAAABMAcAAAAIMy83LzIwMjYIAAAACjEyLzMxLzIwMjMJAAAAATC0FQIxonzeCLQVAjGi</t>
  </si>
  <si>
    <t>fN4IN0NJUS5OWVNFOklCTS5JUV9GSU5fRElWX01JTk9SSVRZX0lOVEVSRVNULjIwMDAuLi4uVVNELkgBAAAA3rYBAAMAAAAAALQVAjGifN4ItBUCMaJ83ggwQ0lRLk5ZU0U6SUJNLklRX0xJQUJJTElUSUVTX0xFVkVMXzIuOTk2Li4uLlVTRC5IAQAAAN62AQACAAAABTQ5NjI0ALQVAjGifN4ItBUCMaJ83ggwQ0lRLk5ZU0U6SUJNLklRX1RPVEFMX0RFQlRfRVhDTF9GSU4uOTk0Li4uLlVTRC5IAQAAAN62AQACAAAABTY4MTU4AQgAAAAFAAAAATEBAAAACy0yMTEwNzY5MzU1AwAAAAMxNjACAAAABTIxODYwBAAAAAEwBwAAAAgzLzcvMjAyNggAAAAKMTIvMzEvMjAxOQkAAAABMLQVAjGifN4ItBUCMaJ83ggxQ0lRLk5ZU0U6SUJNLklRX1NUT0NLX0JBU0VEX0NPTVBfVEFYLjk5MS4uLi5VU0QuSAEAAADetgEAAgAAAAQtMTc5ALQVAjGifN4ItBUCMaJ83ggiQ0lRLk5ZU0U6SUJNLklRX05JX0NGLjk5OC4uLi5VU0QuSAEAAADetgEAAgAAAAQ3NTAyAQgAAAAFAAAAATEBAAAACy0xOTA0ODYwNzQ0AwAAAAMxNjACAAAABDIxNTAEAAAAATAHAAAACDMvNy8yMDI2CAAAAAoxMi8zMS8yMDIzCQAAAAEwtBUCMaJ83gi0FQIxonzeCC5DSVEuTllTRTpJQk0uSVFfR1dfSU5UQU5fQU1PUlRfQ0YuOTk2Li4uLlVTRC5IAQAAAN62AQACAAAABDE4MzgBCAAAAAUAAAABMQEAAAALLTIwMDg2NDcxOTgDAAAAAzE2MAIAAAAE</t>
  </si>
  <si>
    <t>MjE4MgQAAAABMAcAAAAIMy83LzIwMjYIAAAACjEyLzMxLzIwMjEJAAAAATC0FQIxonzeCLQVAjGifN4IIkNJUS5OWVNFOklCTS5JUV9EQV9DRi45OTQuLi4uVVNELkgBAAAA3rYBAAIAAAAENjA1OQEIAAAABQAAAAExAQAAAAstMjExMDc2OTM1NQMAAAADMTYwAgAAAAQyMTYwBAAAAAEwBwAAAAgzLzcvMjAyNggAAAAKMTIvMzEvMjAxOQkAAAABMLQVAjGifN4ItBUCMaJ83ggxQ0lRLk5ZU0U6SUJNLklRX01JTk9SSVRZX0lOVEVSRVNUX0NGLjk5Mi4uLi5VU0QuSAEAAADetgEAAwAAAAAAtBUCMaJ83gi0FQIxonzeCDBDSVEuTllTRTpJQk0uSVFfQVNTRVRfV1JJVEVET1dOX0NGLjEwMDAuLi4uVVNELkgBAAAA3rYBAAMAAAAAALQVAjGifN4ItBUCMaJ83ggrQ0lRLk5ZU0U6SUJNLklRX0NSRURJVF9MT1NTX0NGLjk5OC4uLi5VU0QuSAEAAADetgEAAwAAAAAAtBUCMaJ83gi0FQIxonzeCCtDSVEuTllTRTpJQk0uSVFfU1RPQ0tfQkFTRURfQ0YuOTk2Li4uLlVTRC5IAQAAAN62AQACAAAAAzk4MgEIAAAABQAAAAExAQAAAAstMjAwODY0NzE5OAMAAAADMTYwAgAAAAQyMTI3BAAAAAEwBwAAAAgzLzcvMjAyNggAAAAKMTIvMzEvMjAyMQkAAAABMLQVAjGifN4ItBUCMaJ83gguQ0lRLk5ZU0U6SUJNLklRX1BST1ZfQkFEX0RFQlRTX0NGLjk5NC4uLi5VU0QuSAEAAADetgEAAwAAAAAAtBUCMaJ83gi0FQIxonze</t>
  </si>
  <si>
    <t>CCtDSVEuTllTRTpJQk0uSVFfT1RIRVJfT1BFUl9BQ1QuOTkyLi4uLlVTRC5IAQAAAN62AQACAAAABC05MzEBCAAAAAUAAAABMQEAAAAKMjAxNzE2NDI0NAMAAAADMTYwAgAAAAQyMDQ3BAAAAAEwBwAAAAgzLzcvMjAyNggAAAAKMTIvMzEvMjAxNwkAAAABMLQVAjGifN4ItBUCMaJ83gguQ0lRLk5ZU0U6SUJNLklRX0NIQU5HRV9JTlZFTlRPUlkuMjAwMC4uLi5VU0QuSAEAAADetgEAAgAAAAI3MAEIAAAABQAAAAExAQAAAAstMTkwNDg2MDY1NwMAAAADMTYwAgAAAAQyMDk5BAAAAAEwBwAAAAgzLzcvMjAyNggAAAAKMTIvMzEvMjAyNQkAAAABMLQVAjGifN4ItBUCMaJ83ggvQ0lRLk5ZU0U6SUJNLklRX0NIQU5HRV9VTkVBUk5fUkVWLjIwMDAuLi4uVVNELkgBAAAA3rYBAAMAAAAAALQVAjGifN4ItBUCMaJ83ggsQ0lRLk5ZU0U6SUJNLklRX0NIQU5HRV9ERUZfVEFYLjIwMDAuLi4uVVNELkgBAAAA3rYBAAMAAAAAALQVAjGifN4ItBUCMaJ83ggvQ0lRLk5ZU0U6SUJNLklRX0lOVkVTVF9TRUNVUklUWV9DRi45OTEuLi4uVVNELkgBAAAA3rYBAAIAAAAELTE2MQEIAAAABQAAAAExAQAAAAoxOTQ3MTc5NTgzAwAAAAMxNjACAAAABDIwMjcEAAAAATAHAAAACDMvNy8yMDI2CAAAAAoxMi8zMS8yMDE2CQAAAAEwtBUCMaJ83gi0FQIxonzeCDNDSVEuTllTRTpJQk0uSVFfT1RIRVJfSU5WRVNUX0FDVF9TVVBQTC45</t>
  </si>
  <si>
    <t>OTEuLi4uVVNELkgBAAAA3rYBAAMAAAAAALQVAjGifN4ItBUCMaJ83ggrQ0lRLk5ZU0U6SUJNLklRX1NUX0RFQlRfSVNTVUVELjk5MS4uLi5VU0QuSAEAAADetgEAAgAAAAIyNgEIAAAABQAAAAExAQAAAAoxOTQ3MTc5NTgzAwAAAAMxNjACAAAABDIwNDMEAAAAATAHAAAACDMvNy8yMDI2CAAAAAoxMi8zMS8yMDE2CQAAAAEwtBUCMaJ83gi0FQIxonzeCC5DSVEuTllTRTpJQk0uSVFfVE9UQUxfREVCVF9JU1NVRUQuOTkxLi4uLlVTRC5IAQAAAN62AQACAAAABDkxNTgBCAAAAAUAAAABMQEAAAAKMTk0NzE3OTU4MwMAAAADMTYwAgAAAAQyMTYxBAAAAAEwBwAAAAgzLzcvMjAyNggAAAAKMTIvMzEvMjAxNgkAAAABMLQVAjGifN4ItBUCMaJ83ggrQ0lRLk5ZU0U6SUJNLklRX0xUX0RFQlRfUkVQQUlELjk5MS4uLi5VU0QuSAEAAADetgEAAgAAAAUtNjM5NQEIAAAABQAAAAExAQAAAAoxOTQ3MTc5NTgzAwAAAAMxNjACAAAABDIwMzYEAAAAATAHAAAACDMvNy8yMDI2CAAAAAoxMi8zMS8yMDE2CQAAAAEwtBUCMaJ83gi0FQIxonzeCCpDSVEuTllTRTpJQk0uSVFfQ09NTU9OX0lTU1VFRC45OTEuLi4uVVNELkgBAAAA3rYBAAMAAAAAALQVAjGifN4ItBUCMaJ83ggoQ0lRLk5ZU0U6SUJNLklRX1BSRUZfSVNTVUVELjk5MS4uLi5VU0QuSAEAAADetgEAAwAAAAAAtBUCMaJ83gi0FQIxonzeCCpDSVEuTllTRTpJQk0u</t>
  </si>
  <si>
    <t>SVFfQ09NTU9OX0RJVl9DRi45OTIuLi4uVVNELkgBAAAA3rYBAAIAAAAFLTU1MDYBCAAAAAUAAAABMQEAAAAKMjAxNzE2NDI0NAMAAAADMTYwAgAAAAQyMDc0BAAAAAEwBwAAAAgzLzcvMjAyNggAAAAKMTIvMzEvMjAxNwkAAAABMLQVAjGifN4ItBUCMaJ83ggvQ0lRLk5ZU0U6SUJNLklRX0NPTU1PTl9QUkVGX0RJVl9DRi45OTIuLi4uVVNELkgBAAAA3rYBAAMAAAAAALQVAjGifN4ItBUCMaJ83ggrQ0lRLk5ZU0U6SUJNLklRX1NQRUNJQUxfRElWX0NGLjk5Mi4uLi5VU0QuSAEAAADetgEAAwAAAAAAtBUCMaJ83gi0FQIxonzeCCdDSVEuTllTRTpJQk0uSVFfQ0FTSF9GSU5BTi45OTMuLi4uVVNELkgBAAAA3rYBAAIAAAAGLTEwNDY5AQgAAAAFAAAAATEBAAAACjIwODE1MDU0MDEDAAAAAzE2MAIAAAAEMjAwNAQAAAABMAcAAAAIMy83LzIwMjYIAAAACjEyLzMxLzIwMTgJAAAAATC0FQIxonzeCLQVAjGifN4IK0NJUS5OWVNFOklCTS5JUV9NSVNDX0FESlVTVF9DRi45OTMuLi4uVVNELkgBAAAA3rYBAAMAAAAAALQVAjGifN4ItBUCMaJ83gg2Q0lRLk5ZU0U6SUJNLklRX0dXX0lOVEFOX0FNT1JUX1BBUlRJQUxfQ0YuOTkzLi4uLlVTRC5IAQAAAN62AQADAAAAAAC0FQIxonzeCLQVAjGifN4IOkNJUS5OWVNFOklCTS5JUV9ERVBSRUNJQVRJT05fUkVOVEFMX0FTU0VUU19DRi45OTMuLi4uVVNELkgBAAAA3rYB</t>
  </si>
  <si>
    <t>AAMAAAAAALQVAjGifN4ItBUCMaJ83gg5Q0lRLk5ZU0U6SUJNLklRX0RBX1NVUFBMX0NGX0VYQ0xfT1BFUl9MRUFTRVMuOTkzLi4uLlVTRC5IAQAAAN62AQACAAAABDMxMjcBCAAAAAUAAAABMQEAAAAKMjA4MTUwNTQwMQMAAAADMTYwAgAAAAU0ODk4MwQAAAABMAcAAAAIMy83LzIwMjYIAAAACjEyLzMxLzIwMTgJAAAAATC0FQIxonzeCLQVAjGifN4IMUNJUS5OWVNFOklCTS5JUV9ORUdBVElWRV9HV19BTU9SVF9DRi45OTQuLi4uVVNELkgBAAAA3rYBAAMAAAAAALQVAjGifN4ItBUCMaJ83gg1Q0lRLk5ZU0U6SUJNLklRX0FNT1JUX1NPRlRXQVJFX0FTU0VUU19DRi45OTQuLi4uVVNELkgBAAAA3rYBAAMAAAAAALQVAjGifN4ItBUCMaJ83ggqQ0lRLk5ZU0U6SUJNLklRX0NBU0hfSU5URVJFU1QuOTk0Li4uLlVTRC5IAQAAAN62AQACAAAABDE2ODUBCAAAAAUAAAABMQEAAAALLTIxMTA3NjkzNTUDAAAAAzE2MAIAAAAEMzAyOAQAAAABMAcAAAAIMy83LzIwMjYIAAAACjEyLzMxLzIwMTkJAAAAATC0FQIxonzeCLQVAjGifN4IM0NJUS5OWVNFOklCTS5JUV9DQVNIX0lOVEVSRVNUX1JFQ0VJVkVELjk5NS4uLi5VU0QuSAEAAADetgEAAwAAAAAAtBUCMaJ83gi0FQIxonzeCDFDSVEuTllTRTpJQk0uSVFfQ0FTSF9JTlRFUkVTVF9JTlZFU1QuOTk1Li4uLlVTRC5IAQAAAN62AQADAAAAAAC0FQIxonzeCLQVAjGi</t>
  </si>
  <si>
    <t>fN4IJ0NJUS5OWVNFOklCTS5JUV9DQVNIX1RBWEVTLjk5NS4uLi5VU0QuSAEAAADetgEAAgAAAAQyMjUzAQgAAAAFAAAAATEBAAAACy0yMDU5MDczMjAyAwAAAAMxNjACAAAABDMwNTMEAAAAATAHAAAACDMvNy8yMDI2CAAAAAoxMi8zMS8yMDIwCQAAAAEwtBUCMaJ83gi0FQIxonzeCC5DSVEuTllTRTpJQk0uSVFfQ0FTSF9UQVhFU19JTlZFU1QuOTk1Li4uLlVTRC5IAQAAAN62AQADAAAAAAC0FQIxonzeCLQVAjGifN4IMUNJUS5OWVNFOklCTS5JUV9DSEFOR0VfREVGX1RBWF9UT1RBTC45OTYuLi4uVVNELkgBAAAA3rYBAAIAAAAFLTIwMDEBCAAAAAUAAAABMQEAAAALLTIwMDg2NDcxOTgDAAAAAzE2MAIAAAAFMzA5MjQEAAAAATAHAAAACDMvNy8yMDI2CAAAAAoxMi8zMS8yMDIxCQAAAAEwtBUCMaJ83gi0FQIxonzeCChDSVEuTllTRTpJQk0uSVFfTEVWRVJFRF9GQ0YuOTk3Li4uLlVTRC5IAQAAAN62AQACAAAACDk2ODAuNjI1AQgAAAAFAAAAATEBAAAACy0xOTU4MjgxMDk2AwAAAAMxNjACAAAABDQ0MjIEAAAAATAHAAAACDMvNy8yMDI2CAAAAAoxMi8zMS8yMDIyCQAAAAEwtBUCMaJ83gi0FQIxonzeCCVDSVEuTllTRTpJQk0uSVFfQ0ZfU0hBUkUuOTk5Li4uLlVTRC5IAQAAAN62AQACAAAACTEyLjc1ODA5MwEIAAAABQAAAAExAQAAAAstMTkwNDg2MDc0MwMAAAADMTYwAgAAAAU0MzkyMwQAAAABMAcA</t>
  </si>
  <si>
    <t>AAAIMy83LzIwMjYIAAAACjEyLzMxLzIwMjQJAAAAATC0FQIxonzeCLQVAjGifN4IKUNJUS5OWVNFOklCTS5JUV9NQUlOVF9DQVBFWC4yMDAwLi4uLlVTRC5IAQAAAN62AQADAAAAAAC0FQIxonzeCLQVAjGifN4INUNJUS5OWVNFOklCTS5JUV9PUEVSQVRJTkdfTEVBU0VfUEFZTUVOVFMuOTkxLi4uLlVTRC5IAQAAAN62AQADAAAAAAC0FQIxonzeCLQVAjGifN4IQENJUS5OWVNFOklCTS5JUV9PUEVSQVRJTkdfTEVBU0VfTElBQklMSVRJRVNfTk9OQ0FTSC45OTIuLi4uVVNELkgBAAAA3rYBAAMAAAAAALQVAjGifN4ItBUCMaJ83gg6Q0lRLk5ZU0U6SUJNLklRX1RPVEFMX0RFQlRfUkVQQUlEX0VYQ0xfTEVBU0VTLjk5My4uLi5VU0QuSAEAAADetgEAAgAAAAUtODUzMwEIAAAABQAAAAExAQAAAAoyMDgxNTA1NDAxAwAAAAMxNjACAAAABTQ4OTg2BAAAAAEwBwAAAAgzLzcvMjAyNggAAAAKMTIvMzEvMjAxOAkAAAABMLQVAjGifN4ItBUCMaJ83ggrQ0lRLk5ZU0U6SUJNLklRX1RSQURJTkdfQVNTRVRTLjk5Mi4uLi5VU0QuSAEAAADetgEAAgAAAAEyAQgAAAAFAAAAATEBAAAACjIwMTcxNjQyNDQDAAAAAzE2MAIAAAAEMTI0NAQAAAABMAcAAAAIMy83LzIwMjYIAAAACjEyLzMxLzIwMTcJAAAAATC0FQIxonzeCLQVAjGifN4IH0NJUS5OWVNFOklCTS5JUV9BUi45OTQuLi4uVVNELkgBAAAA3rYBAAIAAAAEODM2</t>
  </si>
  <si>
    <t>MgEIAAAABQAAAAExAQAAAAstMjExMDc2OTM1NQMAAAADMTYwAgAAAAQxMDIxBAAAAAEwBwAAAAgzLzcvMjAyNggAAAAKMTIvMzEvMjAxOQkAAAABMLQVAjGifN4ItBUCMaJ83ggrQ0lRLk5ZU0U6SUJNLklRX1NUX05PVEVfUkVDRUlWLjk5Ny4uLi5VU0QuSAEAAADetgEAAwAAAAAAtBUCMaJ83gi0FQIxonzeCChDSVEuTllTRTpJQk0uSVFfUFJFUEFJRF9FWFAuOTk1Li4uLlVTRC5IAQAAAN62AQACAAAABDE1NzkBCAAAAAUAAAABMQEAAAALLTIwNTkwNzMyMDIDAAAAAzE2MAIAAAAEMTIxMgQAAAABMAcAAAAIMy83LzIwMjYIAAAACjEyLzMxLzIwMjAJAAAAATC0FQIxonzeCLQVAjGifN4ILENJUS5OWVNFOklCTS5JUV9SRVNUUklDVEVEX0NBU0guOTk3Li4uLlVTRC5IAQAAAN62AQACAAAAAzEwMwEIAAAABQAAAAExAQAAAAstMTk1ODI4MTA5NgMAAAADMTYwAgAAAAQxMTA0BAAAAAEwBwAAAAgzLzcvMjAyNggAAAAKMTIvMzEvMjAyMgkAAAABMLQVAjGifN4ItBUCMaJ83gghQ0lRLk5ZU0U6SUJNLklRX0dQUEUuOTk0Li4uLlVTRC5IAQAAAN62AQACAAAABTM3MDI0AQgAAAAFAAAAATEBAAAACy0yMTEwNzY5MzU1AwAAAAMxNjACAAAABDExNjkEAAAAATAHAAAACDMvNy8yMDI2CAAAAAoxMi8zMS8yMDE5CQAAAAEwtBUCMaJ83gi0FQIxonzeCCZDSVEuTllTRTpJQk0uSVFfTFRfSU5WRVNULjk5MS4uLi5V</t>
  </si>
  <si>
    <t>U0QuSAEAAADetgEAAgAAAAM2NTkBCAAAAAUAAAABMQEAAAAKMTk0NzE3OTU4MwMAAAADMTYwAgAAAAQxMDU0BAAAAAEwBwAAAAgzLzcvMjAyNggAAAAKMTIvMzEvMjAxNgkAAAABMLQVAjGifN4ItBUCMaJ83ggtQ0lRLk5ZU0U6SUJNLklRX0ZJTl9ESVZfTE9BTlNfTFQuOTkyLi4uLlVTRC5IAQAAAN62AQACAAAABDk1NTABCAAAAAUAAAABMQEAAAAKMjAxNzE2NDI0NAMAAAADMTYwAgAAAAQxMDMzBAAAAAEwBwAAAAgzLzcvMjAyNggAAAAKMTIvMzEvMjAxNwkAAAABMLQVAjGifN4ItBUCMaJ83ggsQ0lRLk5ZU0U6SUJNLklRX0xPQU5TX1JFQ0VJVl9MVC45OTEuLi4uVVNELkgBAAAA3rYBAAMAAAAAALQVAjGifN4ItBUCMaJ83ggfQ0lRLk5ZU0U6SUJNLklRX0FFLjk5My4uLi5VU0QuSAEAAADetgEAAgAAAAQ2ODAzAQgAAAAFAAAAATEBAAAACjIwODE1MDU0MDEDAAAAAzE2MAIAAAAEMTAxNgQAAAABMAcAAAAIMy83LzIwMjYIAAAACjEyLzMxLzIwMTgJAAAAATC0FQIxonzeCLQVAjGifN4IMENJUS5OWVNFOklCTS5JUV9DVVJSRU5UX1BPUlRfTEVBU0VTLjk5Mi4uLi5VU0QuSAEAAADetgEAAwAAAAAAtBUCMaJ83gi0FQIxonzeCDBDSVEuTllTRTpJQk0uSVFfSU5DX1RBWF9QQVlfQ1VSUkVOVC45OTMuLi4uVVNELkgBAAAA3rYBAAIAAAAEMzA0NgEIAAAABQAAAAExAQAAAAoyMDgxNTA1NDAxAwAAAAMx</t>
  </si>
  <si>
    <t>NjACAAAABDEwOTQEAAAAATAHAAAACDMvNy8yMDI2CAAAAAoxMi8zMS8yMDE4CQAAAAEwtBUCMaJ83gi0FQIxonzeCCtDSVEuTllTRTpJQk0uSVFfT1RIRVJfQ0xfU1VQUEwuOTk4Li4uLlVTRC5IAQAAAN62AQACAAAAAzI5NQEIAAAABQAAAAExAQAAAAstMTkwNDg2MDc0NAMAAAADMTYwAgAAAAQxMDU3BAAAAAEwBwAAAAgzLzcvMjAyNggAAAAKMTIvMzEvMjAyMwkAAAABMLQVAjGifN4ItBUCMaJ83gguQ0lRLk5ZU0U6SUJNLklRX0xPTkdfVEVSTV9MRUFTRVMuMjAwMC4uLi5VU0QuSAEAAADetgEAAgAAAAQzNDIxAQgAAAAFAAAAATEBAAAACy0xOTA0ODYwNjU3AwAAAAMxNjACAAAABDExODMEAAAAATAHAAAACDMvNy8yMDI2CAAAAAoxMi8zMS8yMDI1CQAAAAEwtBUCMaJ83gi0FQIxonzeCCRDSVEuTllTRTpJQk0uSVFfUEVOU0lPTi45OTEuLi4uVVNELkgBAAAA3rYBAAIAAAAFMTcwNzABCAAAAAUAAAABMQEAAAAKMTk0NzE3OTU4MwMAAAADMTYwAgAAAAQxMjEzBAAAAAEwBwAAAAgzLzcvMjAyNggAAAAKMTIvMzEvMjAxNgkAAAABMLQVAjGifN4ItBUCMaJ83ggnQ0lRLk5ZU0U6SUJNLklRX1RPVEFMX0xJQUIuOTk1Li4uLlVTRC5IAQAAAN62AQACAAAABjEzNTI0NQEIAAAABQAAAAExAQAAAAstMjA1OTA3MzIwMgMAAAADMTYwAgAAAAQxMjc2BAAAAAEwBwAAAAgzLzcvMjAyNggAAAAKMTIvMzEvMjAy</t>
  </si>
  <si>
    <t>MAkAAAABMLQVAjGifN4ItBUCMaJ83ggpQ0lRLk5ZU0U6SUJNLklRX1BSRUZfQ09OVkVSVC45OTkuLi4uVVNELkgBAAAA3rYBAAMAAAAAALQVAjGifN4ItBUCMaJ83gghQ0lRLk5ZU0U6SUJNLklRX0FQSUMuOTkzLi4uLlVTRC5IAQAAAN62AQADAAAAAAC0FQIxonzeCLQVAjGifN4IMENJUS5OWVNFOklCTS5JUV9UT1RBTF9DT01NT05fRVFVSVRZLjk5MS4uLi5VU0QuSAEAAADetgEAAgAAAAUxODI0NgEIAAAABQAAAAExAQAAAAoxOTQ3MTc5NTgzAwAAAAMxNjACAAAABDEwMDYEAAAAATAHAAAACDMvNy8yMDI2CAAAAAoxMi8zMS8yMDE2CQAAAAEwtBUCMaJ83gi0FQIxonzeCC9DSVEuTllTRTpJQk0uSVFfVE9UQUxfTElBQl9FUVVJVFkuMTAwMC4uLi5VU0QuSAEAAADetgEAAgAAAAYxNTE4ODABCAAAAAUAAAABMQEAAAALLTE5MDQ4NjA3NDADAAAAAzE2MAIAAAAEMTAxMwQAAAABMAcAAAAIMy83LzIwMjYIAAAACjEyLzMxLzIwMjUJAAAAATC0FQIxonzeCLQVAjGifN4INENJUS5OWVNFOklCTS5JUV9SVUFfQ0FQSVRBTF9MRUFTRV9HUk9TUy45OTUuLi4uVVNELkgBAAAA3rYBAAMAAAAAALQVAjGifN4ItBUCMaJ83gg6Q0lRLk5ZU0U6SUJNLklRX1JVQV9PUEVSQVRJTkdfTEVBU0VfQUNDVU1fREVQLjk5OC4uLi5VU0QuSAEAAADetgEAAwAAAAAAtBUCMaJ83gi0FQIxonzeCD5DSVEuTllTRTpJQk0uSVFf</t>
  </si>
  <si>
    <t>TFRfUE9SVElPTl9PUEVSX0xFQVNFX0xJQUJJTElUSUVTLjk5My4uLi5VU0QuSAEAAADetgEAAwAAAAAAtBUCMaJ83gi0FQIxonzeCDhDSVEuTllTRTpJQk0uSVFfVE9UQUxfREVCVF9FWENMX09QRVJfTEVBU0VTLjk5My4uLi5VU0QuSAEAAADetgEAAgAAAAU0NTgxMgEIAAAABQAAAAExAQAAAAoyMDgxNTA1NDAxAwAAAAMxNjACAAAABTQ4OTgyBAAAAAEwBwAAAAgzLzcvMjAyNggAAAAKMTIvMzEvMjAxOAkAAAABMLQVAjGifN4ItBUCMaJ83ggnQ0lRLk5ZU0U6SUJNLklRX0NBU0hfU0hBUkUuOTkyLi4uLlVTRC5IAQAAAN62AQACAAAACTEyLjk4MjI5MgEIAAAABQAAAAExAQAAAAoyMDE3MTY0MjQ0AwAAAAMxNjACAAAABDQzODEEAAAAATAHAAAACDMvNy8yMDI2CAAAAAoxMi8zMS8yMDE3CQAAAAEwtBUCMaJ83gi0FQIxonzeCChDSVEuTllTRTpJQk0uSVFfV09SS0lOR19DQVAuOTk2Li4uLlVTRC5IAQAAAN62AQACAAAABS00MDgwAQgAAAAFAAAAATEBAAAACy0yMDA4NjQ3MTk4AwAAAAMxNjACAAAABDQxNjUEAAAAATAHAAAACDMvNy8yMDI2CAAAAAoxMi8zMS8yMDIxCQAAAAEwtBUCMaJ83gi0FQIxonzeCDtDSVEuTllTRTpJQk0uSVFfR0VORVJBTF9QQVJUTkVSX0NPTU1PTl9FUVVJVFkuMTAwMC4uLi5VU0QuSAEAAADetgEAAwAAAAAAtBUCMaJ83gi0FQIxonzeCC1DSVEuTllTRTpJQk0uSVFfR0FJ</t>
  </si>
  <si>
    <t>Tl9CQVJHQUlOX0FDUS45OTQuLi4uVVNELkgBAAAA3rYBAAMAAAAAALQVAjGifN4ItBUCMaJ83gguQ0lRLk5ZU0U6SUJNLklRX0lOU19TRVRUTEVfU1VQUExFLjk5Mi4uLi5VU0QuSAEAAADetgEAAwAAAAAAtBUCMaJ83gi0FQIxonzeCDJDSVEuTllTRTpJQk0uSVFfVE9UQUxfVU5VU1VBTF9TVVBQTEUuMTAwMC4uLi5VU0QuSAEAAADetgEAAwAAAAAAtBUCMaJ83gi0FQIxonzeCDFDSVEuTllTRTpJQk0uSVFfTkVHQVRJVkVfR1dfQU1PUlRfQVQuOTk4Li4uLlVTRC5IAQAAAN62AQADAAAAAAC0FQIxonzeCLQVAjGifN4IK0NJUS5OWVNFOklCTS5JUV9TVE9DS19CQVNFRF9SRC45OTYuLi4uVVNELkgBAAAA3rYBAAIAAAADMjE4AQgAAAAFAAAAATEBAAAACy0yMDA4NjQ3MTk4AwAAAAMxNjACAAAABTIyNjc4BAAAAAEwBwAAAAgzLzcvMjAyNggAAAAKMTIvMzEvMjAyMQkAAAABMLQVAjGifN4ItBUCMaJ83ggrQ0lRLk5ZU0U6SUJNLklRX1NUT0NLX0JBU0VEX0dBLjk5NC4uLi5VU0QuSAEAAADetgEAAwAAAAAAtBUCMaJ83gi0FQIxonzeCDZDSVEuTllTRTpJQk0uSVFfU1RPQ0tfQkFTRURfRVhQTE9SRV9EUklMTC45OTIuLi4uVVNELkgBAAAA3rYBAAMAAAAAALQVAjGifN4ItBUCMaJ83ggvQ0lRLk5ZU0U6SUJNLklRX1NUT0NLX0JBU0VEX1RPVEFMLjEwMDAuLi4uVVNELkgBAAAA3rYBAAIAAAAEMTcxNQEI</t>
  </si>
  <si>
    <t>AAAABQAAAAExAQAAAAstMTkwNDg2MDc0MAMAAAADMTYwAgAAAAUyNDAzNAQAAAABMAcAAAAIMy83LzIwMjYIAAAACjEyLzMxLzIwMjUJAAAAATC0FQIxonzeCLQVAjGifN4IMUNJUS5OWVNFOklCTS5JUV9SRVNUUl9TVE9DS19DT01QX1RBWC45OTguLi4uVVNELkgBAAAA3rYBAAMAAAAAALQVAjGifN4ItBUCMaJ83gg2Q0lRLk5ZU0U6SUJNLklRX1NUT0NLX09QVElPTlNfQ09NUF9QUkVUQVguOTk2Li4uLlVTRC5IAQAAAN62AQADAAAAAAC0FQIxonzeCLQVAjGifN4IL0NJUS5OWVNFOklCTS5JUV9TVE9DS19PUFRJT05TX0NPTVAuOTk0Li4uLlVTRC5IAQAAAN62AQADAAAAAAC0FQIxonzeCLQVAjGifN4IMUNJUS5OWVNFOklCTS5JUV9TVE9DS19CQVNFRF9DT01QX1RBWC45OTIuLi4uVVNELkgBAAAA3rYBAAIAAAAELTEzMQC0FQIxonzeCLQVAjGifN4IIkNJUS5OWVNFOklCTS5JUV9OSV9DRi45OTkuLi4uVVNELkgBAAAA3rYBAAIAAAAENjAyMwEIAAAABQAAAAExAQAAAAstMTkwNDg2MDc0MwMAAAADMTYwAgAAAAQyMTUwBAAAAAEwBwAAAAgzLzcvMjAyNggAAAAKMTIvMzEvMjAyNAkAAAABMLQVAjGifN4ItBUCMaJ83gguQ0lRLk5ZU0U6SUJNLklRX0dXX0lOVEFOX0FNT1JUX0NGLjk5Ny4uLi5VU0QuSAEAAADetgEAAgAAAAQxNzQ3AQgAAAAFAAAAATEBAAAACy0xOTU4MjgxMDk2AwAAAAMxNjACAAAA</t>
  </si>
  <si>
    <t>BDIxODIEAAAAATAHAAAACDMvNy8yMDI2CAAAAAoxMi8zMS8yMDIyCQAAAAEwtBUCMaJ83gi0FQIxonzeCCJDSVEuTllTRTpJQk0uSVFfREFfQ0YuOTk1Li4uLlVTRC5IAQAAAN62AQACAAAABDY2OTUBCAAAAAUAAAABMQEAAAALLTIwNTkwNzMyMDIDAAAAAzE2MAIAAAAEMjE2MAQAAAABMAcAAAAIMy83LzIwMjYIAAAACjEyLzMxLzIwMjAJAAAAATC0FQIxonzeCLQVAjGifN4IMUNJUS5OWVNFOklCTS5JUV9NSU5PUklUWV9JTlRFUkVTVF9DRi45OTMuLi4uVVNELkgBAAAA3rYBAAMAAAAAALQVAjGifN4ItBUCMaJ83ggrQ0lRLk5ZU0U6SUJNLklRX0dBSU5fSU5WRVNUX0NGLjk5MS4uLi5VU0QuSAEAAADetgEAAwAAAAAAtBUCMaJ83gi0FQIxonzeCDBDSVEuTllTRTpJQk0uSVFfQVNTRVRfV1JJVEVET1dOX0NGLjIwMDAuLi4uVVNELkgBAAAA3rYBAAMAAAAAALQVAjGifN4ItBUCMaJ83ggrQ0lRLk5ZU0U6SUJNLklRX0NSRURJVF9MT1NTX0NGLjk5OS4uLi5VU0QuSAEAAADetgEAAwAAAAAAtBUCMaJ83gi0FQIxonzeCCtDSVEuTllTRTpJQk0uSVFfU1RPQ0tfQkFTRURfQ0YuOTk3Li4uLlVTRC5IAQAAAN62AQACAAAAAzk4NwEIAAAABQAAAAExAQAAAAstMTk1ODI4MTA5NgMAAAADMTYwAgAAAAQyMTI3BAAAAAEwBwAAAAgzLzcvMjAyNggAAAAKMTIvMzEvMjAyMgkAAAABMLQVAjGifN4ItBUCMaJ83ggu</t>
  </si>
  <si>
    <t>Q0lRLk5ZU0U6SUJNLklRX1BST1ZfQkFEX0RFQlRTX0NGLjk5NS4uLi5VU0QuSAEAAADetgEAAwAAAAAAtBUCMaJ83gi0FQIxonzeCCtDSVEuTllTRTpJQk0uSVFfT1RIRVJfT1BFUl9BQ1QuOTkzLi4uLlVTRC5IAQAAAN62AQACAAAAAzg1MgEIAAAABQAAAAExAQAAAAoyMDgxNTA1NDAxAwAAAAMxNjACAAAABDIwNDcEAAAAATAHAAAACDMvNy8yMDI2CAAAAAoxMi8zMS8yMDE4CQAAAAEwtBUCMaJ83gi0FQIxonzeCCZDSVEuTllTRTpJQk0uSVFfQ0hBTkdFX0FSLjk5MS4uLi5VU0QuSAEAAADetgEAAgAAAAM3MTIBCAAAAAUAAAABMQEAAAAKMTk0NzE3OTU4MwMAAAADMTYwAgAAAAQyMDE4BAAAAAEwBwAAAAgzLzcvMjAyNggAAAAKMTIvMzEvMjAxNgkAAAABMLQVAjGifN4ItBUCMaJ83gg5Q0lRLk5ZU0U6SUJNLklRX0NIQU5HRV9PVEhFUl9ORVRfT1BFUl9BU1NFVFMuOTkxLi4uLlVTRC5IAQAAAN62AQACAAAAAzQ2MgEIAAAABQAAAAExAQAAAAoxOTQ3MTc5NTgzAwAAAAMxNjACAAAABDIwNDUEAAAAATAHAAAACDMvNy8yMDI2CAAAAAoxMi8zMS8yMDE2CQAAAAEwtBUCMaJ83gi0FQIxonzeCCJDSVEuTllTRTpJQk0uSVFfQ0FQRVguOTkxLi4uLlVTRC5IAQAAAN62AQACAAAABS0zNTY3AQgAAAAFAAAAATEBAAAACjE5NDcxNzk1ODMDAAAAAzE2MAIAAAAEMjAyMQQAAAABMAcAAAAIMy83LzIwMjYIAAAA</t>
  </si>
  <si>
    <t>CjEyLzMxLzIwMTYJAAAAATC0FQIxonzeCLQVAjGifN4ILENJUS5OWVNFOklCTS5JUV9DQVNIX0FDUVVJUkVfQ0YuOTkxLi4uLlVTRC5IAQAAAN62AQACAAAABS01Njk2AQgAAAAFAAAAATEBAAAACjE5NDcxNzk1ODMDAAAAAzE2MAIAAAAEMjA1NwQAAAABMAcAAAAIMy83LzIwMjYIAAAACjEyLzMxLzIwMTYJAAAAATC0FQIxonzeCLQVAjGifN4IMENJUS5OWVNFOklCTS5JUV9TQUxFX1JFQUxfRVNUQVRFX0NGLjk5MS4uLi5VU0QuSAEAAADetgEAAwAAAAAAtBUCMaJ83gi0FQIxonzeCC9DSVEuTllTRTpJQk0uSVFfSU5WRVNUX1NFQ1VSSVRZX0NGLjk5Mi4uLi5VU0QuSAEAAADetgEAAgAAAAUtMTAzOQEIAAAABQAAAAExAQAAAAoyMDE3MTY0MjQ0AwAAAAMxNjACAAAABDIwMjcEAAAAATAHAAAACDMvNy8yMDI2CAAAAAoxMi8zMS8yMDE3CQAAAAEwtBUCMaJ83gi0FQIxonzeCDNDSVEuTllTRTpJQk0uSVFfT1RIRVJfSU5WRVNUX0FDVF9TVVBQTC45OTIuLi4uVVNELkgBAAAA3rYBAAMAAAAAALQVAjGifN4ItBUCMaJ83ggrQ0lRLk5ZU0U6SUJNLklRX1NUX0RFQlRfSVNTVUVELjk5Mi4uLi5VU0QuSAEAAADetgEAAgAAAAM2MjABCAAAAAUAAAABMQEAAAAKMjAxNzE2NDI0NAMAAAADMTYwAgAAAAQyMDQzBAAAAAEwBwAAAAgzLzcvMjAyNggAAAAKMTIvMzEvMjAxNwkAAAABMLQVAjGifN4ItBUCMaJ83ggu</t>
  </si>
  <si>
    <t>Q0lRLk5ZU0U6SUJNLklRX1RPVEFMX0RFQlRfSVNTVUVELjk5Mi4uLi5VU0QuSAEAAADetgEAAgAAAAUxMDI2MwEIAAAABQAAAAExAQAAAAoyMDE3MTY0MjQ0AwAAAAMxNjACAAAABDIxNjEEAAAAATAHAAAACDMvNy8yMDI2CAAAAAoxMi8zMS8yMDE3CQAAAAEwtBUCMaJ83gi0FQIxonzeCCtDSVEuTllTRTpJQk0uSVFfTFRfREVCVF9SRVBBSUQuOTkyLi4uLlVTRC5IAQAAAN62AQACAAAABS02ODE2AQgAAAAFAAAAATEBAAAACjIwMTcxNjQyNDQDAAAAAzE2MAIAAAAEMjAzNgQAAAABMAcAAAAIMy83LzIwMjYIAAAACjEyLzMxLzIwMTcJAAAAATC0FQIxonzeCLQVAjGifN4IKkNJUS5OWVNFOklCTS5JUV9DT01NT05fSVNTVUVELjk5Mi4uLi5VU0QuSAEAAADetgEAAwAAAAAAtBUCMaJ83gi0FQIxonzeCChDSVEuTllTRTpJQk0uSVFfUFJFRl9JU1NVRUQuOTkzLi4uLlVTRC5IAQAAAN62AQADAAAAAAC0FQIxonzeCLQVAjGifN4IKkNJUS5OWVNFOklCTS5JUV9DT01NT05fRElWX0NGLjk5My4uLi5VU0QuSAEAAADetgEAAgAAAAUtNTY2NgEIAAAABQAAAAExAQAAAAoyMDgxNTA1NDAxAwAAAAMxNjACAAAABDIwNzQEAAAAATAHAAAACDMvNy8yMDI2CAAAAAoxMi8zMS8yMDE4CQAAAAEwtBUCMaJ83gi0FQIxonzeCC9DSVEuTllTRTpJQk0uSVFfQ09NTU9OX1BSRUZfRElWX0NGLjk5My4uLi5VU0QuSAEAAADe</t>
  </si>
  <si>
    <t>tgEAAwAAAAAAtBUCMaJ83gi0FQIxonzeCCtDSVEuTllTRTpJQk0uSVFfU1BFQ0lBTF9ESVZfQ0YuOTkzLi4uLlVTRC5IAQAAAN62AQADAAAAAAC0FQIxonzeCLQVAjGifN4IJ0NJUS5OWVNFOklCTS5JUV9DQVNIX0ZJTkFOLjk5NC4uLi5VU0QuSAEAAADetgEAAgAAAAQ5MDQyAQgAAAAFAAAAATEBAAAACy0yMTEwNzY5MzU1AwAAAAMxNjACAAAABDIwMDQEAAAAATAHAAAACDMvNy8yMDI2CAAAAAoxMi8zMS8yMDE5CQAAAAEwtBUCMaJ83gi0FQIxonzeCCtDSVEuTllTRTpJQk0uSVFfTUlTQ19BREpVU1RfQ0YuOTk0Li4uLlVTRC5IAQAAAN62AQACAAAAATEBCAAAAAUAAAABMQEAAAALLTIxMTA3NjkzNTUDAAAAAzE2MAIAAAAEMjE0OQQAAAABMAcAAAAIMy83LzIwMjYIAAAACjEyLzMxLzIwMTkJAAAAATC0FQIxonzeCLQVAjGifN4INkNJUS5OWVNFOklCTS5JUV9HV19JTlRBTl9BTU9SVF9QQVJUSUFMX0NGLjk5NC4uLi5VU0QuSAEAAADetgEAAwAAAAAAtBUCMaJ83gi0FQIxonzeCDpDSVEuTllTRTpJQk0uSVFfREVQUkVDSUFUSU9OX1JFTlRBTF9BU1NFVFNfQ0YuOTk0Li4uLlVTRC5IAQAAAN62AQADAAAAAAC0FQIxonzeCLQVAjGifN4IOUNJUS5OWVNFOklCTS5JUV9EQV9TVVBQTF9DRl9FWENMX09QRVJfTEVBU0VTLjk5NS4uLi5VU0QuSAEAAADetgEAAgAAAAQ0MjI3AQgAAAAFAAAAATEBAAAACy0y</t>
  </si>
  <si>
    <t>MDU5MDczMjAyAwAAAAMxNjACAAAABTQ4OTgzBAAAAAEwBwAAAAgzLzcvMjAyNggAAAAKMTIvMzEvMjAyMAkAAAABMLQVAjGifN4ItBUCMaJ83ggxQ0lRLk5ZU0U6SUJNLklRX05FR0FUSVZFX0dXX0FNT1JUX0NGLjk5NS4uLi5VU0QuSAEAAADetgEAAwAAAAAAtBUCMaJ83gi0FQIxonzeCDVDSVEuTllTRTpJQk0uSVFfQU1PUlRfU09GVFdBUkVfQVNTRVRTX0NGLjk5NS4uLi5VU0QuSAEAAADetgEAAwAAAAAAtBUCMaJ83gi0FQIxonzeCCpDSVEuTllTRTpJQk0uSVFfQ0FTSF9JTlRFUkVTVC45OTUuLi4uVVNELkgBAAAA3rYBAAIAAAAEMTgzMAEIAAAABQAAAAExAQAAAAstMjA1OTA3MzIwMgMAAAADMTYwAgAAAAQzMDI4BAAAAAEwBwAAAAgzLzcvMjAyNggAAAAKMTIvMzEvMjAyMAkAAAABMLQVAjGifN4ItBUCMaJ83ggzQ0lRLk5ZU0U6SUJNLklRX0NBU0hfSU5URVJFU1RfUkVDRUlWRUQuOTk2Li4uLlVTRC5IAQAAAN62AQADAAAAAAC0FQIxonzeCLQVAjGifN4IMUNJUS5OWVNFOklCTS5JUV9DQVNIX0lOVEVSRVNUX0lOVkVTVC45OTYuLi4uVVNELkgBAAAA3rYBAAMAAAAAALQVAjGifN4ItBUCMaJ83ggnQ0lRLk5ZU0U6SUJNLklRX0NBU0hfVEFYRVMuOTk2Li4uLlVTRC5IAQAAAN62AQACAAAABDIxMDMBCAAAAAUAAAABMQEAAAALLTIwMDg2NDcxOTgDAAAAAzE2MAIAAAAEMzA1MwQAAAABMAcAAAAI</t>
  </si>
  <si>
    <t>My83LzIwMjYIAAAACjEyLzMxLzIwMjEJAAAAATC0FQIxonzeCLQVAjGifN4ILkNJUS5OWVNFOklCTS5JUV9DQVNIX1RBWEVTX0lOVkVTVC45OTYuLi4uVVNELkgBAAAA3rYBAAMAAAAAALQVAjGifN4ItBUCMaJ83ggxQ0lRLk5ZU0U6SUJNLklRX0NIQU5HRV9ERUZfVEFYX1RPVEFMLjk5Ny4uLi5VU0QuSAEAAADetgEAAgAAAAUtMjcyNgEIAAAABQAAAAExAQAAAAstMTk1ODI4MTA5NgMAAAADMTYwAgAAAAUzMDkyNAQAAAABMAcAAAAIMy83LzIwMjYIAAAACjEyLzMxLzIwMjIJAAAAATC0FQIxonzeCLQVAjGifN4IKENJUS5OWVNFOklCTS5JUV9MRVZFUkVEX0ZDRi45OTkuLi4uVVNELkgBAAAA3rYBAAIAAAAGOTMyNS41AQgAAAAFAAAAATEBAAAACy0xOTA0ODYwNzQzAwAAAAMxNjACAAAABDQ0MjIEAAAAATAHAAAACDMvNy8yMDI2CAAAAAoxMi8zMS8yMDI0CQAAAAEwtBUCMaJ83gi0FQIxonzeCCZDSVEuTllTRTpJQk0uSVFfQ0ZfU0hBUkUuMTAwMC4uLi5VU0QuSAEAAADetgEAAgAAAAkxMi4yODY4OTcBCAAAAAUAAAABMQEAAAALLTE5MDQ4NjA3NDADAAAAAzE2MAIAAAAFNDM5MjMEAAAAATAHAAAACDMvNy8yMDI2CAAAAAoxMi8zMS8yMDI1CQAAAAEwtBUCMaJ83gi0FQIxonzeCClDSVEuTllTRTpJQk0uSVFfRE9fSU5WRVNUX0NGLjk5MS4uLi5VU0QuSAEAAADetgEAAwAAAAAAtBUCMaJ83gi0FQIx</t>
  </si>
  <si>
    <t>onzeCDVDSVEuTllTRTpJQk0uSVFfT1BFUkFUSU5HX0xFQVNFX1BBWU1FTlRTLjk5Mi4uLi5VU0QuSAEAAADetgEAAwAAAAAAtBUCMaJ83gi0FQIxonzeCEBDSVEuTllTRTpJQk0uSVFfT1BFUkFUSU5HX0xFQVNFX0xJQUJJTElUSUVTX05PTkNBU0guOTkzLi4uLlVTRC5IAQAAAN62AQADAAAAAAC0FQIxonzeCLQVAjGifN4IOkNJUS5OWVNFOklCTS5JUV9UT1RBTF9ERUJUX1JFUEFJRF9FWENMX0xFQVNFUy45OTQuLi4uVVNELkgBAAAA3rYBAAIAAAAGLTE1NTQxAQgAAAAFAAAAATEBAAAACy0yMTEwNzY5MzU1AwAAAAMxNjACAAAABTQ4OTg2BAAAAAEwBwAAAAgzLzcvMjAyNggAAAAKMTIvMzEvMjAxOQkAAAABMLQVAjGifN4ItBUCMaJ83ggnQ0lRLk5ZU0U6SUJNLklRX0NBU0hfRVFVSVYuOTkxLi4uLlVTRC5IAQAAAN62AQACAAAABDc4MjYBCAAAAAUAAAABMQEAAAAKMTk0NzE3OTU4MwMAAAADMTYwAgAAAAQxMDk2BAAAAAEwBwAAAAgzLzcvMjAyNggAAAAKMTIvMzEvMjAxNgkAAAABMLQVAjGifN4ItBUCMaJ83ggrQ0lRLk5ZU0U6SUJNLklRX1RSQURJTkdfQVNTRVRTLjk5My4uLi5VU0QuSAEAAADetgEAAwAAAAAAtBUCMaJ83gi0FQIxonzeCB9DSVEuTllTRTpJQk0uSVFfQVIuOTk1Li4uLlVTRC5IAQAAAN62AQACAAAABDYyMTUBCAAAAAUAAAABMQEAAAALLTIwNTkwNzMyMDIDAAAAAzE2MAIAAAAE</t>
  </si>
  <si>
    <t>MTAyMQQAAAABMAcAAAAIMy83LzIwMjYIAAAACjEyLzMxLzIwMjAJAAAAATC0FQIxonzeCLQVAjGifN4ILENJUS5OWVNFOklCTS5JUV9TVF9OT1RFX1JFQ0VJVi4xMDAwLi4uLlVTRC5IAQAAAN62AQADAAAAAAC0FQIxonzeCLQVAjGifN4IKENJUS5OWVNFOklCTS5JUV9QUkVQQUlEX0VYUC45OTYuLi4uVVNELkgBAAAA3rYBAAIAAAAEMTgzMAEIAAAABQAAAAExAQAAAAstMjAwODY0NzE5OAMAAAADMTYwAgAAAAQxMjEyBAAAAAEwBwAAAAgzLzcvMjAyNggAAAAKMTIvMzEvMjAyMQkAAAABMLQVAjGifN4ItBUCMaJ83ggsQ0lRLk5ZU0U6SUJNLklRX1JFU1RSSUNURURfQ0FTSC45OTkuLi4uVVNELkgBAAAA3rYBAAIAAAADMjE0AQgAAAAFAAAAATEBAAAACy0xOTA0ODYwNzQzAwAAAAMxNjACAAAABDExMDQEAAAAATAHAAAACDMvNy8yMDI2CAAAAAoxMi8zMS8yMDI0CQAAAAEwtBUCMaJ83gi0FQIxonzeCCFDSVEuTllTRTpJQk0uSVFfR1BQRS45OTYuLi4uVVNELkgBAAAA3rYBAAIAAAAFMjMzMDYBCAAAAAUAAAABMQEAAAALLTIwMDg2NDcxOTgDAAAAAzE2MAIAAAAEMTE2OQQAAAABMAcAAAAIMy83LzIwMjYIAAAACjEyLzMxLzIwMjEJAAAAATC0FQIxonzeCLQVAjGifN4IJkNJUS5OWVNFOklCTS5JUV9MVF9JTlZFU1QuOTk0Li4uLlVTRC5IAQAAAN62AQACAAAAAzIyMgEIAAAABQAAAAExAQAAAAstMjEx</t>
  </si>
  <si>
    <t>MDc2OTM1NQMAAAADMTYwAgAAAAQxMDU0BAAAAAEwBwAAAAgzLzcvMjAyNggAAAAKMTIvMzEvMjAxOQkAAAABMLQVAjGifN4ItBUCMaJ83ggtQ0lRLk5ZU0U6SUJNLklRX0ZJTl9ESVZfTE9BTlNfTFQuOTk1Li4uLlVTRC5IAQAAAN62AQACAAAABDcwODYBCAAAAAUAAAABMQEAAAALLTIwNTkwNzMyMDIDAAAAAzE2MAIAAAAEMTAzMwQAAAABMAcAAAAIMy83LzIwMjYIAAAACjEyLzMxLzIwMjAJAAAAATC0FQIxonzeCLQVAjGifN4ILENJUS5OWVNFOklCTS5JUV9MT0FOU19SRUNFSVZfTFQuOTkzLi4uLlVTRC5IAQAAAN62AQADAAAAAAC0FQIxonzeCLQVAjGifN4ILENJUS5OWVNFOklCTS5JUV9PVEhFUl9MVF9BU1NFVFMuOTkyLi4uLlVTRC5IAQAAAN62AQACAAAABDY4NDYBCAAAAAUAAAABMQEAAAAKMjAxNzE2NDI0NAMAAAADMTYwAgAAAAQxMDYwBAAAAAEwBwAAAAgzLzcvMjAyNggAAAAKMTIvMzEvMjAxNwkAAAABMLQVAjGifN4ItBUCMaJ83ggfQ0lRLk5ZU0U6SUJNLklRX0FFLjk5NC4uLi5VU0QuSAEAAADetgEAAgAAAAQ3MzY5AQgAAAAFAAAAATEBAAAACy0yMTEwNzY5MzU1AwAAAAMxNjACAAAABDEwMTYEAAAAATAHAAAACDMvNy8yMDI2CAAAAAoxMi8zMS8yMDE5CQAAAAEwtBUCMaJ83gi0FQIxonzeCDBDSVEuTllTRTpJQk0uSVFfQ1VSUkVOVF9QT1JUX0xFQVNFUy45OTMuLi4uVVNELkgBAAAA</t>
  </si>
  <si>
    <t>3rYBAAIAAAABMwEIAAAABQAAAAExAQAAAAoyMDgxNTA1NDAxAwAAAAMxNjACAAAABDEwOTAEAAAAATAHAAAACDMvNy8yMDI2CAAAAAoxMi8zMS8yMDE4CQAAAAEwtBUCMaJ83gi0FQIxonzeCDBDSVEuTllTRTpJQk0uSVFfSU5DX1RBWF9QQVlfQ1VSUkVOVC45OTUuLi4uVVNELkgBAAAA3rYBAAIAAAAEMzE5OAEIAAAABQAAAAExAQAAAAstMjA1OTA3MzIwMgMAAAADMTYwAgAAAAQxMDk0BAAAAAEwBwAAAAgzLzcvMjAyNggAAAAKMTIvMzEvMjAyMAkAAAABMLQVAjGifN4ItBUCMaJ83ggrQ0lRLk5ZU0U6SUJNLklRX09USEVSX0NMX1NVUFBMLjk5OS4uLi5VU0QuSAEAAADetgEAAgAAAAMyNjEBCAAAAAUAAAABMQEAAAALLTE5MDQ4NjA3NDMDAAAAAzE2MAIAAAAEMTA1NwQAAAABMAcAAAAIMy83LzIwMjYIAAAACjEyLzMxLzIwMjQJAAAAATC0FQIxonzeCLQVAjGifN4IJENJUS5OWVNFOklCTS5JUV9QRU5TSU9OLjk5NC4uLi5VU0QuSAEAAADetgEAAgAAAAUxNzE0MgEIAAAABQAAAAExAQAAAAstMjExMDc2OTM1NQMAAAADMTYwAgAAAAQxMjEzBAAAAAEwBwAAAAgzLzcvMjAyNggAAAAKMTIvMzEvMjAxOQkAAAABMLQVAjGifN4ItBUCMaJ83ggnQ0lRLk5ZU0U6SUJNLklRX1RPVEFMX0xJQUIuOTk3Li4uLlVTRC5IAQAAAN62AQACAAAABjEwNTIyMgEIAAAABQAAAAExAQAAAAstMTk1ODI4MTA5NgMAAAAD</t>
  </si>
  <si>
    <t>MTYwAgAAAAQxMjc2BAAAAAEwBwAAAAgzLzcvMjAyNggAAAAKMTIvMzEvMjAyMgkAAAABMLQVAjGifN4ItBUCMaJ83ggqQ0lRLk5ZU0U6SUJNLklRX1BSRUZfQ09OVkVSVC4xMDAwLi4uLlVTRC5IAQAAAN62AQADAAAAAAC0FQIxonzeCLQVAjGifN4IIUNJUS5OWVNFOklCTS5JUV9BUElDLjk5Ni4uLi5VU0QuSAEAAADetgEAAwAAAAAAtBUCMaJ83gi0FQIxonzeCDBDSVEuTllTRTpJQk0uSVFfVE9UQUxfQ09NTU9OX0VRVUlUWS45OTIuLi4uVVNELkgBAAAA3rYBAAIAAAAFMTc1OTQBCAAAAAUAAAABMQEAAAAKMjAxNzE2NDI0NAMAAAADMTYwAgAAAAQxMDA2BAAAAAEwBwAAAAgzLzcvMjAyNggAAAAKMTIvMzEvMjAxNwkAAAABMLQVAjGifN4ItBUCMaJ83ggmQ0lRLk5ZU0U6SUJNLklRX1JVQV9HUk9TUy45OTEuLi4uVVNELkgBAAAA3rYBAAMAAAAAALQVAjGifN4ItBUCMaJ83gg0Q0lRLk5ZU0U6SUJNLklRX1JVQV9DQVBJVEFMX0xFQVNFX0dST1NTLjk5Ni4uLi5VU0QuSAEAAADetgEAAwAAAAAAh1ACMaJ83giHUAIxonzeCDpDSVEuTllTRTpJQk0uSVFfUlVBX09QRVJBVElOR19MRUFTRV9BQ0NVTV9ERVAuOTk5Li4uLlVTRC5IAQAAAN62AQADAAAAAACHUAIxonzeCIdQAjGifN4IM0NJUS5OWVNFOklCTS5JUV9GSU5BTkNFX0xFQVNFU19DVVJSRU5ULjk5Mi4uLi5VU0QuSAEAAADetgEAAwAAAAAAh1AC</t>
  </si>
  <si>
    <t>MaJ83giHUAIxonzeCD5DSVEuTllTRTpJQk0uSVFfTFRfUE9SVElPTl9PUEVSX0xFQVNFX0xJQUJJTElUSUVTLjk5NC4uLi5VU0QuSAEAAADetgEAAgAAAAQzODc5AQgAAAAFAAAAATEBAAAACy0yMTEwNzY5MzU1AwAAAAMxNjACAAAABTQ4MzgzBAAAAAEwBwAAAAgzLzcvMjAyNggAAAAKMTIvMzEvMjAxOQkAAAABMIdQAjGifN4Ih1ACMaJ83gg4Q0lRLk5ZU0U6SUJNLklRX1RPVEFMX0RFQlRfRVhDTF9PUEVSX0xFQVNFUy45OTQuLi4uVVNELkgBAAAA3rYBAAIAAAAFNjI4OTkBCAAAAAUAAAABMQEAAAALLTIxMTA3NjkzNTUDAAAAAzE2MAIAAAAFNDg5ODIEAAAAATAHAAAACDMvNy8yMDI2CAAAAAoxMi8zMS8yMDE5CQAAAAEwh1ACMaJ83giHUAIxonzeCCdDSVEuTllTRTpJQk0uSVFfQ0FTSF9TSEFSRS45OTUuLi4uVVNELkgBAAAA3rYBAAIAAAAIMTQuNzczOTMBCAAAAAUAAAABMQEAAAALLTIwNTkwNzMyMDIDAAAAAzE2MAIAAAAENDM4MQQAAAABMAcAAAAIMy83LzIwMjYIAAAACjEyLzMxLzIwMjAJAAAAATCHUAIxonzeCIdQAjGifN4IKENJUS5OWVNFOklCTS5JUV9XT1JLSU5HX0NBUC45OTguLi4uVVNELkgBAAAA3rYBAAIAAAAFLTEyMTQBCAAAAAUAAAABMQEAAAALLTE5MDQ4NjA3NDQDAAAAAzE2MAIAAAAENDE2NQQAAAABMAcAAAAIMy83LzIwMjYIAAAACjEyLzMxLzIwMjMJAAAAATCHUAIxonze</t>
  </si>
  <si>
    <t>CIdQAjGifN4IIUNJUS5OWVNFOklCTS5JUV9MQU5ELjk5OS4uLi5VU0QuSAEAAADetgEAAgAAAAMxNzkBCAAAAAUAAAABMQEAAAALLTE5MDQ4NjA3NDMDAAAAAzE2MAIAAAAEMzA5OAQAAAABMAcAAAAIMy83LzIwMjYIAAAACjEyLzMxLzIwMjQJAAAAATCHUAIxonzeCIdQAjGifN4IO0NJUS5OWVNFOklCTS5JUV9HRU5FUkFMX1BBUlRORVJfQ09NTU9OX0VRVUlUWS4yMDAwLi4uLlVTRC5IAQAAAN62AQADAAAAAACHUAIxonzeCIdQAjGifN4IMENJUS5OWVNFOklCTS5JUV9MSUFCSUxJVElFU19MRVZFTF8zLjk5Ni4uLi5VU0QuSAEAAADetgEAAwAAAAAAh1ACMaJ83giHUAIxonzeCC9DSVEuTllTRTpJQk0uSVFfQ09NTU9OX1BSRUZfRElWX0NGLjk5NC4uLi5VU0QuSAEAAADetgEAAwAAAAAAh1ACMaJ83giHUAIxonzeCCtDSVEuTllTRTpJQk0uSVFfU1BFQ0lBTF9ESVZfQ0YuOTk1Li4uLlVTRC5IAQAAAN62AQADAAAAAACHUAIxonzeCIdQAjGifN4IJ0NJUS5OWVNFOklCTS5JUV9DQVNIX0ZJTkFOLjk5NS4uLi5VU0QuSAEAAADetgEAAgAAAAUtOTcyMQEIAAAABQAAAAExAQAAAAstMjA1OTA3MzIwMgMAAAADMTYwAgAAAAQyMDA0BAAAAAEwBwAAAAgzLzcvMjAyNggAAAAKMTIvMzEvMjAyMAkAAAABMIdQAjGifN4Ih1ACMaJ83ggrQ0lRLk5ZU0U6SUJNLklRX01JU0NfQURKVVNUX0NGLjk5NS4uLi5VU0Qu</t>
  </si>
  <si>
    <t>SAEAAADetgEAAwAAAAAAh1ACMaJ83giHUAIxonzeCDZDSVEuTllTRTpJQk0uSVFfR1dfSU5UQU5fQU1PUlRfUEFSVElBTF9DRi45OTUuLi4uVVNELkgBAAAA3rYBAAMAAAAAAIdQAjGifN4Ih1ACMaJ83gg6Q0lRLk5ZU0U6SUJNLklRX0RFUFJFQ0lBVElPTl9SRU5UQUxfQVNTRVRTX0NGLjk5NS4uLi5VU0QuSAEAAADetgEAAwAAAAAAh1ACMaJ83giHUAIxonzeCDlDSVEuTllTRTpJQk0uSVFfREFfU1VQUExfQ0ZfRVhDTF9PUEVSX0xFQVNFUy45OTYuLi4uVVNELkgBAAAA3rYBAAIAAAAEMzg4OAEIAAAABQAAAAExAQAAAAstMjAwODY0NzE5OAMAAAADMTYwAgAAAAU0ODk4MwQAAAABMAcAAAAIMy83LzIwMjYIAAAACjEyLzMxLzIwMjEJAAAAATCHUAIxonzeCIdQAjGifN4IMUNJUS5OWVNFOklCTS5JUV9ORUdBVElWRV9HV19BTU9SVF9DRi45OTYuLi4uVVNELkgBAAAA3rYBAAMAAAAAAIdQAjGifN4Ih1ACMaJ83gg1Q0lRLk5ZU0U6SUJNLklRX0FNT1JUX1NPRlRXQVJFX0FTU0VUU19DRi45OTYuLi4uVVNELkgBAAAA3rYBAAIAAAADNjkxAQgAAAAFAAAAATEBAAAACy0yMDA4NjQ3MTk4AwAAAAMxNjACAAAABTQ2MDExBAAAAAEwBwAAAAgzLzcvMjAyNggAAAAKMTIvMzEvMjAyMQkAAAABMIdQAjGifN4Ih1ACMaJ83ggqQ0lRLk5ZU0U6SUJNLklRX0NBU0hfSU5URVJFU1QuOTk3Li4uLlVTRC5IAQAAAN62</t>
  </si>
  <si>
    <t>AQACAAAABDE0MDEBCAAAAAUAAAABMQEAAAALLTE5NTgyODEwOTYDAAAAAzE2MAIAAAAEMzAyOAQAAAABMAcAAAAIMy83LzIwMjYIAAAACjEyLzMxLzIwMjIJAAAAATCHUAIxonzeCIdQAjGifN4IM0NJUS5OWVNFOklCTS5JUV9DQVNIX0lOVEVSRVNUX1JFQ0VJVkVELjk5Ny4uLi5VU0QuSAEAAADetgEAAwAAAAAAh1ACMaJ83giHUAIxonzeCDFDSVEuTllTRTpJQk0uSVFfQ0FTSF9JTlRFUkVTVF9JTlZFU1QuOTk3Li4uLlVTRC5IAQAAAN62AQADAAAAAACHUAIxonzeCIdQAjGifN4IJ0NJUS5OWVNFOklCTS5JUV9DQVNIX1RBWEVTLjk5Ny4uLi5VU0QuSAEAAADetgEAAgAAAAQxODY1AQgAAAAFAAAAATEBAAAACy0xOTU4MjgxMDk2AwAAAAMxNjACAAAABDMwNTMEAAAAATAHAAAACDMvNy8yMDI2CAAAAAoxMi8zMS8yMDIyCQAAAAEwh1ACMaJ83giHUAIxonzeCC5DSVEuTllTRTpJQk0uSVFfQ0FTSF9UQVhFU19JTlZFU1QuOTk3Li4uLlVTRC5IAQAAAN62AQADAAAAAACHUAIxonzeCIdQAjGifN4IMUNJUS5OWVNFOklCTS5JUV9DSEFOR0VfREVGX1RBWF9UT1RBTC45OTguLi4uVVNELkgBAAAA3rYBAAIAAAAFLTExMTQBCAAAAAUAAAABMQEAAAALLTE5MDQ4NjA3NDQDAAAAAzE2MAIAAAAFMzA5MjQEAAAAATAHAAAACDMvNy8yMDI2CAAAAAoxMi8zMS8yMDIzCQAAAAEwh1ACMaJ83giHUAIxonzeCClDSVEu</t>
  </si>
  <si>
    <t>TllTRTpJQk0uSVFfTEVWRVJFRF9GQ0YuMTAwMC4uLi5VU0QuSAEAAADetgEAAgAAAAkxMzE1Ni42MjUBCAAAAAUAAAABMQEAAAALLTE5MDQ4NjA3NDADAAAAAzE2MAIAAAAENDQyMgQAAAABMAcAAAAIMy83LzIwMjYIAAAACjEyLzMxLzIwMjUJAAAAATCHUAIxonzeCIdQAjGifN4IJkNJUS5OWVNFOklCTS5JUV9DRl9TSEFSRS4yMDAwLi4uLlVTRC5IAQAAAN62AQACAAAACTEyLjI4Njg5NwEIAAAABQAAAAExAQAAAAstMTkwNDg2MDY1NwMAAAADMTYwAgAAAAU0MzkyMwQAAAABMAcAAAAIMy83LzIwMjYIAAAACjEyLzMxLzIwMjUJAAAAATCHUAIxonzeCIdQAjGifN4IKUNJUS5OWVNFOklCTS5JUV9ET19JTlZFU1RfQ0YuOTkyLi4uLlVTRC5IAQAAAN62AQADAAAAAACHUAIxonzeCIdQAjGifN4INUNJUS5OWVNFOklCTS5JUV9PUEVSQVRJTkdfTEVBU0VfUEFZTUVOVFMuOTkzLi4uLlVTRC5IAQAAAN62AQADAAAAAACHUAIxonzeCIdQAjGifN4IQENJUS5OWVNFOklCTS5JUV9PUEVSQVRJTkdfTEVBU0VfTElBQklMSVRJRVNfTk9OQ0FTSC45OTQuLi4uVVNELkgBAAAA3rYBAAMAAAAAAIdQAjGifN4Ih1ACMaJ83gg6Q0lRLk5ZU0U6SUJNLklRX1RPVEFMX0RFQlRfUkVQQUlEX0VYQ0xfTEVBU0VTLjk5NS4uLi5VU0QuSAEAAADetgEAAgAAAAYtMTQyMTgBCAAAAAUAAAABMQEAAAALLTIwNTkwNzMyMDIDAAAA</t>
  </si>
  <si>
    <t>AzE2MAIAAAAFNDg5ODYEAAAAATAHAAAACDMvNy8yMDI2CAAAAAoxMi8zMS8yMDIwCQAAAAEwh1ACMaJ83giHUAIxonzeCCdDSVEuTllTRTpJQk0uSVFfQ0FTSF9FUVVJVi45OTIuLi4uVVNELkgBAAAA3rYBAAIAAAAFMTE5NzIBCAAAAAUAAAABMQEAAAAKMjAxNzE2NDI0NAMAAAADMTYwAgAAAAQxMDk2BAAAAAEwBwAAAAgzLzcvMjAyNggAAAAKMTIvMzEvMjAxNwkAAAABMIdQAjGifN4Ih1ACMaJ83ggrQ0lRLk5ZU0U6SUJNLklRX1RSQURJTkdfQVNTRVRTLjk5NC4uLi5VU0QuSAEAAADetgEAAwAAAAAAh1ACMaJ83giHUAIxonzeCB9DSVEuTllTRTpJQk0uSVFfQVIuOTk2Li4uLlVTRC5IAQAAAN62AQACAAAABDcyMjUBCAAAAAUAAAABMQEAAAALLTIwMDg2NDcxOTgDAAAAAzE2MAIAAAAEMTAyMQQAAAABMAcAAAAIMy83LzIwMjYIAAAACjEyLzMxLzIwMjEJAAAAATCHUAIxonzeCIdQAjGifN4IKENJUS5OWVNFOklCTS5JUV9QUkVQQUlEX0VYUC45OTcuLi4uVVNELkgBAAAA3rYBAAIAAAAEMTg3NgEIAAAABQAAAAExAQAAAAstMTk1ODI4MTA5NgMAAAADMTYwAgAAAAQxMjEyBAAAAAEwBwAAAAgzLzcvMjAyNggAAAAKMTIvMzEvMjAyMgkAAAABMIdQAjGifN4Ih1ACMaJ83ggrQ0lRLk5ZU0U6SUJNLklRX0xPQU5TX0ZPUl9TQUxFLjk5MS4uLi5VU0QuSAEAAADetgEAAwAAAAAAh1ACMaJ83giHUAIxonze</t>
  </si>
  <si>
    <t>CCFDSVEuTllTRTpJQk0uSVFfR1BQRS45OTcuLi4uVVNELkgBAAAA3rYBAAIAAAAFMjE1NzMBCAAAAAUAAAABMQEAAAALLTE5NTgyODEwOTYDAAAAAzE2MAIAAAAEMTE2OQQAAAABMAcAAAAIMy83LzIwMjYIAAAACjEyLzMxLzIwMjIJAAAAATCHUAIxonzeCIdQAjGifN4IJkNJUS5OWVNFOklCTS5JUV9MVF9JTlZFU1QuOTk1Li4uLlVTRC5IAQAAAN62AQACAAAAAzIxNgEIAAAABQAAAAExAQAAAAstMjA1OTA3MzIwMgMAAAADMTYwAgAAAAQxMDU0BAAAAAEwBwAAAAgzLzcvMjAyNggAAAAKMTIvMzEvMjAyMAkAAAABMIdQAjGifN4Ih1ACMaJ83ggtQ0lRLk5ZU0U6SUJNLklRX0ZJTl9ESVZfTE9BTlNfTFQuOTk2Li4uLlVTRC5IAQAAAN62AQACAAAABDU0MjUBCAAAAAUAAAABMQEAAAALLTIwMDg2NDcxOTgDAAAAAzE2MAIAAAAEMTAzMwQAAAABMAcAAAAIMy83LzIwMjYIAAAACjEyLzMxLzIwMjEJAAAAATCHUAIxonzeCIdQAjGifN4ILENJUS5OWVNFOklCTS5JUV9MT0FOU19SRUNFSVZfTFQuOTk0Li4uLlVTRC5IAQAAAN62AQADAAAAAACHUAIxonzeCIdQAjGifN4ILENJUS5OWVNFOklCTS5JUV9PVEhFUl9MVF9BU1NFVFMuOTkzLi4uLlVTRC5IAQAAAN62AQACAAAABDY4MjYBCAAAAAUAAAABMQEAAAAKMjA4MTUwNTQwMQMAAAADMTYwAgAAAAQxMDYwBAAAAAEwBwAAAAgzLzcvMjAyNggAAAAKMTIvMzEv</t>
  </si>
  <si>
    <t>MjAxOAkAAAABMIdQAjGifN4Ih1ACMaJ83ggfQ0lRLk5ZU0U6SUJNLklRX0FFLjk5Ni4uLi5VU0QuSAEAAADetgEAAgAAAAQ3MDM2AQgAAAAFAAAAATEBAAAACy0yMDA4NjQ3MTk4AwAAAAMxNjACAAAABDEwMTYEAAAAATAHAAAACDMvNy8yMDI2CAAAAAoxMi8zMS8yMDIxCQAAAAEwh1ACMaJ83giHUAIxonzeCDBDSVEuTllTRTpJQk0uSVFfQ1VSUkVOVF9QT1JUX0xFQVNFUy45OTUuLi4uVVNELkgBAAAA3rYBAAIAAAAEMTA2NQEIAAAABQAAAAExAQAAAAstMjA1OTA3MzIwMgMAAAADMTYwAgAAAAQxMDkwBAAAAAEwBwAAAAgzLzcvMjAyNggAAAAKMTIvMzEvMjAyMAkAAAABMIdQAjGifN4Ih1ACMaJ83ggwQ0lRLk5ZU0U6SUJNLklRX0lOQ19UQVhfUEFZX0NVUlJFTlQuOTk4Li4uLlVTRC5IAQAAAN62AQACAAAABDIyNzABCAAAAAUAAAABMQEAAAALLTE5MDQ4NjA3NDQDAAAAAzE2MAIAAAAEMTA5NAQAAAABMAcAAAAIMy83LzIwMjYIAAAACjEyLzMxLzIwMjMJAAAAATCHUAIxonzeCIdQAjGifN4ILENJUS5OWVNFOklCTS5JUV9PVEhFUl9DTF9TVVBQTC4xMDAwLi4uLlVTRC5IAQAAAN62AQACAAAAAzI1NAEIAAAABQAAAAExAQAAAAstMTkwNDg2MDc0MAMAAAADMTYwAgAAAAQxMDU3BAAAAAEwBwAAAAgzLzcvMjAyNggAAAAKMTIvMzEvMjAyNQkAAAABMIdQAjGifN4Ih1ACMaJ83ggsQ0lRLk5ZU0U6SUJN</t>
  </si>
  <si>
    <t>LklRX0ZJTl9ESVZfREVCVF9MVC45OTIuLi4uVVNELkgBAAAA3rYBAAMAAAAAAIdQAjGifN4Ih1ACMaJ83ggkQ0lRLk5ZU0U6SUJNLklRX1BFTlNJT04uOTk2Li4uLlVTRC5IAQAAAN62AQACAAAABTE0NDM1AQgAAAAFAAAAATEBAAAACy0yMDA4NjQ3MTk4AwAAAAMxNjACAAAABDEyMTMEAAAAATAHAAAACDMvNy8yMDI2CAAAAAoxMi8zMS8yMDIxCQAAAAEwh1ACMaJ83giHUAIxonzeCCdDSVEuTllTRTpJQk0uSVFfVE9UQUxfTElBQi45OTguLi4uVVNELkgBAAAA3rYBAAIAAAAGMTEyNjI4AQgAAAAFAAAAATEBAAAACy0xOTA0ODYwNzQ0AwAAAAMxNjACAAAABDEyNzYEAAAAATAHAAAACDMvNy8yMDI2CAAAAAoxMi8zMS8yMDIzCQAAAAEwh1ACMaJ83giHUAIxonzeCCdDSVEuTllTRTpJQk0uSVFfUFJFRl9PVEhFUi45OTEuLi4uVVNELkgBAAAA3rYBAAMAAAAAAIdQAjGifN4Ih1ACMaJ83gghQ0lRLk5ZU0U6SUJNLklRX0FQSUMuOTk5Li4uLlVTRC5IAQAAAN62AQADAAAAAACHUAIxonzeCIdQAjGifN4IMENJUS5OWVNFOklCTS5JUV9UT1RBTF9DT01NT05fRVFVSVRZLjk5My4uLi5VU0QuSAEAAADetgEAAgAAAAUxNjc5NgEIAAAABQAAAAExAQAAAAoyMDgxNTA1NDAxAwAAAAMxNjACAAAABDEwMDYEAAAAATAHAAAACDMvNy8yMDI2CAAAAAoxMi8zMS8yMDE4CQAAAAEwh1ACMaJ83giHUAIxonzeCCZDSVEu</t>
  </si>
  <si>
    <t>TllTRTpJQk0uSVFfUlVBX0dST1NTLjk5My4uLi5VU0QuSAEAAADetgEAAwAAAAAAh1ACMaJ83giHUAIxonzeCDRDSVEuTllTRTpJQk0uSVFfUlVBX0NBUElUQUxfTEVBU0VfR1JPU1MuOTk3Li4uLlVTRC5IAQAAAN62AQADAAAAAACHUAIxonzeCIdQAjGifN4IM0NJUS5OWVNFOklCTS5JUV9GSU5BTkNFX0xFQVNFU19DVVJSRU5ULjk5Ni4uLi5VU0QuSAEAAADetgEAAgAAAAIzNgEIAAAABQAAAAExAQAAAAstMjAwODY0NzE5OAMAAAADMTYwAgAAAAU0ODk5MAQAAAABMAcAAAAIMy83LzIwMjYIAAAACjEyLzMxLzIwMjEJAAAAATCHUAIxonzeCIdQAjGifN4IPkNJUS5OWVNFOklCTS5JUV9MVF9QT1JUSU9OX09QRVJfTEVBU0VfTElBQklMSVRJRVMuOTk4Li4uLlVTRC5IAQAAAN62AQACAAAABDI1NjgBCAAAAAUAAAABMQEAAAALLTE5MDQ4NjA3NDQDAAAAAzE2MAIAAAAFNDgzODMEAAAAATAHAAAACDMvNy8yMDI2CAAAAAoxMi8zMS8yMDIzCQAAAAEwh1ACMaJ83giHUAIxonzeCDhDSVEuTllTRTpJQk0uSVFfVE9UQUxfREVCVF9FWENMX09QRVJfTEVBU0VTLjk5OS4uLi5VU0QuSAEAAADetgEAAgAAAAU1NDk3MwEIAAAABQAAAAExAQAAAAstMTkwNDg2MDc0MwMAAAADMTYwAgAAAAU0ODk4MgQAAAABMAcAAAAIMy83LzIwMjYIAAAACjEyLzMxLzIwMjQJAAAAATCHUAIxonzeCIdQAjGifN4IJUNJUS5OWVNF</t>
  </si>
  <si>
    <t>OklCTS5JUV9CVl9TSEFSRS45OTcuLi4uVVNELkgBAAAA3rYBAAIAAAAJMjQuMjE4MjkxAQgAAAAFAAAAATEBAAAACy0xOTU4MjgxMDk2AwAAAAMxNjACAAAABDQwMjAEAAAAATAHAAAACDMvNy8yMDI2CAAAAAoxMi8zMS8yMDIyCQAAAAEwh1ACMaJ83giHUAIxonzeCCdDSVEuTllTRTpJQk0uSVFfQ0FTSF9TSEFSRS45OTguLi4uVVNELkgBAAAA3rYBAAIAAAAJMTQuMjgxNzU0AQgAAAAFAAAAATEBAAAACy0xOTA0ODYwNzQ0AwAAAAMxNjACAAAABDQzODEEAAAAATAHAAAACDMvNy8yMDI2CAAAAAoxMi8zMS8yMDIzCQAAAAEwh1ACMaJ83giHUAIxonzeCCxDSVEuTllTRTpJQk0uSVFfTkVUX1dPUktJTkdfQ0FQLjk5Mi4uLi5VU0QuSAEAAADetgEAAgAAAAQ2Nzc3AQgAAAAFAAAAATEBAAAACjIwMTcxNjQyNDQDAAAAAzE2MAIAAAAEMTMxMQQAAAABMAcAAAAIMy83LzIwMjYIAAAACjEyLzMxLzIwMTcJAAAAATCHUAIxonzeCIdQAjGifN4IIkNJUS5OWVNFOklCTS5JUV9MQU5ELjEwMDAuLi4uVVNELkgBAAAA3rYBAAIAAAADMTgyAQgAAAAFAAAAATEBAAAACy0xOTA0ODYwNzQwAwAAAAMxNjACAAAABDMwOTgEAAAAATAHAAAACDMvNy8yMDI2CAAAAAoxMi8zMS8yMDI1CQAAAAEwh1ACMaJ83giHUAIxonzeCDhDSVEuTllTRTpJQk0uSVFfR0VORVJBTF9QQVJUTkVSX1BSRUZfRVFVSVRZLjk5Mi4uLi5VU0Qu</t>
  </si>
  <si>
    <t>SAEAAADetgEAAwAAAAAAh1ACMaJ83giHUAIxonzeCDFDSVEuTllTRTpJQk0uSVFfTElBQklMSVRJRVNfTEVWRUxfMy4yMDAwLi4uLlVTRC5IAQAAAN62AQADAAAAAACHUAIxonzeCIdQAjGifN4INENJUS5OWVNFOklCTS5JUV9ERVJJVkFUSVZFX0xJQUJfQ1VSUkVOVC45OTcuLi4uVVNELkgBAAAA3rYBAAIAAAADNTQ2AQgAAAAFAAAAATEBAAAACy0xOTU4MjgxMDk2AwAAAAMxNjACAAAABTQwNDE3BAAAAAEwBwAAAAgzLzcvMjAyNggAAAAKMTIvMzEvMjAyMgkAAAABMIdQAjGifN4Ih1ACMaJ83ggrQ0lRLk5ZU0U6SUJNLklRX0xPQU5TX0ZPUl9TQUxFLjk5NC4uLi5VU0QuSAEAAADetgEAAwAAAAAAh1ACMaJ83giHUAIxonzeCCtDSVEuTllTRTpJQk0uSVFfT1RIRVJfQ0FfU1VQUEwuOTkxLi4uLlVTRC5IAQAAAN62AQACAAAAAzUzMgEIAAAABQAAAAExAQAAAAoxOTQ3MTc5NTgzAwAAAAMxNjACAAAABDEwNTUEAAAAATAHAAAACDMvNy8yMDI2CAAAAAoxMi8zMS8yMDE2CQAAAAEwh1ACMaJ83giHUAIxonzeCCFDSVEuTllTRTpJQk0uSVFfR1BQRS45OTguLi4uVVNELkgBAAAA3rYBAAIAAAAFMjEzNDIBCAAAAAUAAAABMQEAAAALLTE5MDQ4NjA3NDQDAAAAAzE2MAIAAAAEMTE2OQQAAAABMAcAAAAIMy83LzIwMjYIAAAACjEyLzMxLzIwMjMJAAAAATCHUAIxonzeCIdQAjGifN4IJkNJUS5OWVNFOklCTS5J</t>
  </si>
  <si>
    <t>UV9MVF9JTlZFU1QuOTk3Li4uLlVTRC5IAQAAAN62AQACAAAABDE2MTABCAAAAAUAAAABMQEAAAALLTE5NTgyODEwOTYDAAAAAzE2MAIAAAAEMTA1NAQAAAABMAcAAAAIMy83LzIwMjYIAAAACjEyLzMxLzIwMjIJAAAAATCHUAIxonzeCIdQAjGifN4ILUNJUS5OWVNFOklCTS5JUV9GSU5fRElWX0xPQU5TX0xULjk5Ny4uLi5VU0QuSAEAAADetgEAAgAAAAQ1ODA2AQgAAAAFAAAAATEBAAAACy0xOTU4MjgxMDk2AwAAAAMxNjACAAAABDEwMzMEAAAAATAHAAAACDMvNy8yMDI2CAAAAAoxMi8zMS8yMDIyCQAAAAEwh1ACMaJ83giHUAIxonzeCCxDSVEuTllTRTpJQk0uSVFfTE9BTlNfUkVDRUlWX0xULjk5NS4uLi5VU0QuSAEAAADetgEAAwAAAAAAh1ACMaJ83giHUAIxonzeCCxDSVEuTllTRTpJQk0uSVFfT1RIRVJfTFRfQVNTRVRTLjk5Ni4uLi5VU0QuSAEAAADetgEAAgAAAAQ5ODkwAQgAAAAFAAAAATEBAAAACy0yMDA4NjQ3MTk4AwAAAAMxNjACAAAABDEwNjAEAAAAATAHAAAACDMvNy8yMDI2CAAAAAoxMi8zMS8yMDIxCQAAAAEwh1ACMaJ83giHUAIxonzeCB9DSVEuTllTRTpJQk0uSVFfQUUuOTk4Li4uLlVTRC5IAQAAAN62AQACAAAABDY3MjgBCAAAAAUAAAABMQEAAAALLTE5MDQ4NjA3NDQDAAAAAzE2MAIAAAAEMTAxNgQAAAABMAcAAAAIMy83LzIwMjYIAAAACjEyLzMxLzIwMjMJAAAAATCHUAIxonze</t>
  </si>
  <si>
    <t>CIdQAjGifN4IMENJUS5OWVNFOklCTS5JUV9DVVJSRU5UX1BPUlRfTEVBU0VTLjk5OC4uLi5VU0QuSAEAAADetgEAAgAAAAM5NDEBCAAAAAUAAAABMQEAAAALLTE5MDQ4NjA3NDQDAAAAAzE2MAIAAAAEMTA5MAQAAAABMAcAAAAIMy83LzIwMjYIAAAACjEyLzMxLzIwMjMJAAAAATCHUAIxonzeCIdQAjGifN4IMUNJUS5OWVNFOklCTS5JUV9JTkNfVEFYX1BBWV9DVVJSRU5ULjEwMDAuLi4uVVNELkgBAAAA3rYBAAIAAAAEMjM0NwEIAAAABQAAAAExAQAAAAstMTkwNDg2MDc0MAMAAAADMTYwAgAAAAQxMDk0BAAAAAEwBwAAAAgzLzcvMjAyNggAAAAKMTIvMzEvMjAyNQkAAAABMIdQAjGifN4Ih1ACMaJ83ggsQ0lRLk5ZU0U6SUJNLklRX09USEVSX0NMX1NVUFBMLjIwMDAuLi4uVVNELkgBAAAA3rYBAAIAAAADMjU0AQgAAAAFAAAAATEBAAAACy0xOTA0ODYwNjU3AwAAAAMxNjACAAAABDEwNTcEAAAAATAHAAAACDMvNy8yMDI2CAAAAAoxMi8zMS8yMDI1CQAAAAEwh1ACMaJ83giHUAIxonzeCCxDSVEuTllTRTpJQk0uSVFfRklOX0RJVl9ERUJUX0xULjk5NS4uLi5VU0QuSAEAAADetgEAAwAAAAAAh1ACMaJ83giHUAIxonzeCCRDSVEuTllTRTpJQk0uSVFfUEVOU0lPTi45OTcuLi4uVVNELkgBAAAA3rYBAAIAAAAEOTU5NgEIAAAABQAAAAExAQAAAAstMTk1ODI4MTA5NgMAAAADMTYwAgAAAAQxMjEzBAAAAAEw</t>
  </si>
  <si>
    <t>BwAAAAgzLzcvMjAyNggAAAAKMTIvMzEvMjAyMgkAAAABMIdQAjGifN4Ih1ACMaJ83ggoQ0lRLk5ZU0U6SUJNLklRX1RPVEFMX0xJQUIuMjAwMC4uLi5VU0QuSAEAAADetgEAAgAAAAYxMTkxMzkBCAAAAAUAAAABMQEAAAALLTE5MDQ4NjA2NTcDAAAAAzE2MAIAAAAEMTI3NgQAAAABMAcAAAAIMy83LzIwMjYIAAAACjEyLzMxLzIwMjUJAAAAATCHUAIxonzeCIdQAjGifN4IJ0NJUS5OWVNFOklCTS5JUV9QUkVGX09USEVSLjk5Mi4uLi5VU0QuSAEAAADetgEAAwAAAAAAh1ACMaJ83giHUAIxonzeCDBDSVEuTllTRTpJQk0uSVFfVE9UQUxfQ09NTU9OX0VRVUlUWS45OTUuLi4uVVNELkgBAAAA3rYBAAIAAAAFMjA1OTcBCAAAAAUAAAABMQEAAAALLTIwNTkwNzMyMDIDAAAAAzE2MAIAAAAEMTAwNgQAAAABMAcAAAAIMy83LzIwMjYIAAAACjEyLzMxLzIwMjAJAAAAATCHUAIxonzeCIdQAjGifN4IJkNJUS5OWVNFOklCTS5JUV9SVUFfR1JPU1MuOTk0Li4uLlVTRC5IAQAAAN62AQADAAAAAACHUAIxonzeCIdQAjGifN4INENJUS5OWVNFOklCTS5JUV9SVUFfQ0FQSVRBTF9MRUFTRV9HUk9TUy45OTkuLi4uVVNELkgBAAAA3rYBAAMAAAAAAIdQAjGifN4Ih1ACMaJ83gg0Q0lRLk5ZU0U6SUJNLklRX1JVQV9PUEVSQVRJTkdfTEVBU0VfTkVULjk5NC4uLi5VU0QuSAEAAADetgEAAwAAAAAAh1ACMaJ83giHUAIxonze</t>
  </si>
  <si>
    <t>CDNDSVEuTllTRTpJQk0uSVFfRklOQU5DRV9MRUFTRVNfQ1VSUkVOVC45OTguLi4uVVNELkgBAAAA3rYBAAIAAAADMTIxAQgAAAAFAAAAATEBAAAACy0xOTA0ODYwNzQ0AwAAAAMxNjACAAAABTQ4OTkwBAAAAAEwBwAAAAgzLzcvMjAyNggAAAAKMTIvMzEvMjAyMwkAAAABMIdQAjGifN4Ih1ACMaJ83gg/Q0lRLk5ZU0U6SUJNLklRX0xUX1BPUlRJT05fT1BFUl9MRUFTRV9MSUFCSUxJVElFUy4yMDAwLi4uLlVTRC5IAQAAAN62AQACAAAABDI1NDcBCAAAAAUAAAABMQEAAAALLTE5MDQ4NjA2NTcDAAAAAzE2MAIAAAAFNDgzODMEAAAAATAHAAAACDMvNy8yMDI2CAAAAAoxMi8zMS8yMDI1CQAAAAEwh1ACMaJ83giHUAIxonzeCDNDSVEuTllTRTpJQk0uSVFfVE9UQUxfREVCVF9FWENMX0xFQVNFUy45OTEuLi4uVVNELkgBAAAA3rYBAAIAAAAFNDIxNzYBCAAAAAUAAAABMQEAAAAKMTk0NzE3OTU4MwMAAAADMTYwAgAAAAU0ODk5MgQAAAABMAcAAAAIMy83LzIwMjYIAAAACjEyLzMxLzIwMTYJAAAAATCHUAIxonzeCIdQAjGifN4IJUNJUS5OWVNFOklCTS5JUV9CVl9TSEFSRS45OTkuLi4uVVNELkgBAAAA3rYBAAIAAAAJMjkuNDc5OTY2AQgAAAAFAAAAATEBAAAACy0xOTA0ODYwNzQzAwAAAAMxNjACAAAABDQwMjAEAAAAATAHAAAACDMvNy8yMDI2CAAAAAoxMi8zMS8yMDI0CQAAAAEwh1ACMaJ83giHUAIxonze</t>
  </si>
  <si>
    <t>CChDSVEuTllTRTpJQk0uSVFfQ0FTSF9TSEFSRS4yMDAwLi4uLlVTRC5IAQAAAN62AQACAAAACTE0LjUwMTI3NAEIAAAABQAAAAExAQAAAAstMTkwNDg2MDY1NwMAAAADMTYwAgAAAAQ0MzgxBAAAAAEwBwAAAAgzLzcvMjAyNggAAAAKMTIvMzEvMjAyNQkAAAABMIdQAjGifN4Ih1ACMaJ83ggsQ0lRLk5ZU0U6SUJNLklRX05FVF9XT1JLSU5HX0NBUC45OTMuLi4uVVNELkgBAAAA3rYBAAIAAAAEOTEyOQEIAAAABQAAAAExAQAAAAoyMDgxNTA1NDAxAwAAAAMxNjACAAAABDEzMTEEAAAAATAHAAAACDMvNy8yMDI2CAAAAAoxMi8zMS8yMDE4CQAAAAEwh1ACMaJ83giHUAIxonzeCCZDSVEuTllTRTpJQk0uSVFfQlVJTERJTkdTLjk5MS4uLi5VU0QuSAEAAADetgEAAgAAAAQ5NzYzAQgAAAAFAAAAATEBAAAACjE5NDcxNzk1ODMDAAAAAzE2MAIAAAAEMzAyMwQAAAABMAcAAAAIMy83LzIwMjYIAAAACjEyLzMxLzIwMTYJAAAAATCHUAIxonzeCIdQAjGifN4IOUNJUS5OWVNFOklCTS5JUV9HRU5FUkFMX1BBUlRORVJfUFJFRl9FUVVJVFkuMTAwMC4uLi5VU0QuSAEAAADetgEAAwAAAAAAh1ACMaJ83giHUAIxonzeCDRDSVEuTllTRTpJQk0uSVFfTElBQklMSVRJRVNfRkFJUl9WQUxVRS4xMDAwLi4uLlVTRC5IAQAAAN62AQACAAAAAzUxMwCHUAIxonzeCIdQAjGifN4INUNJUS5OWVNFOklCTS5JUV9ERVJJVkFUSVZF</t>
  </si>
  <si>
    <t>X0xJQUJfQ1VSUkVOVC4yMDAwLi4uLlVTRC5IAQAAAN62AQACAAAAAzI1NAEIAAAABQAAAAExAQAAAAstMTkwNDg2MDY1NwMAAAADMTYwAgAAAAU0MDQxNwQAAAABMAcAAAAIMy83LzIwMjYIAAAACjEyLzMxLzIwMjUJAAAAATCHUAIxonzeCIdQAjGifN4IPkNJUS5OWVNFOklCTS5JUV9HRU5FUkFMX1BBUlRORVJfTUlOT1JJVFlfSU5URVJFU1QuOTkyLi4uLlVTRC5IAQAAAN62AQADAAAAAACHUAIxonzeCIdQAjGifN4INENJUS5OWVNFOklCTS5JUV9MSUFCSUxJVElFU19GQUlSX1ZBTFVFLjIwMDAuLi4uVVNELkgBAAAA3rYBAAIAAAADNTEzAIdQAjGifN4Ih1ACMaJ83ggxQ0lRLk5ZU0U6SUJNLklRX0RFUklWQVRJVkVfQVNTRVRTX0xULjk5OS4uLi5VU0QuSAEAAADetgEAAgAAAAI5NgEIAAAABQAAAAExAQAAAAstMTkwNDg2MDc0MwMAAAADMTYwAgAAAAQxMTEwBAAAAAEwBwAAAAgzLzcvMjAyNggAAAAKMTIvMzEvMjAyNAkAAAABMIdQAjGifN4Ih1ACMaJ83ggsQ0lRLk5ZU0U6SUJNLklRX0xPQU5TX1JFQ0VJVl9MVC45OTguLi4uVVNELkgBAAAA3rYBAAMAAAAAAIdQAjGifN4Ih1ACMaJ83ggtQ0lRLk5ZU0U6SUJNLklRX09USEVSX0xUX0FTU0VUUy4yMDAwLi4uLlVTRC5IAQAAAN62AQACAAAABDc5MDYBCAAAAAUAAAABMQEAAAALLTE5MDQ4NjA2NTcDAAAAAzE2MAIAAAAEMTA2MAQAAAABMAcAAAAI</t>
  </si>
  <si>
    <t>My83LzIwMjYIAAAACjEyLzMxLzIwMjUJAAAAATCHUAIxonzeCIdQAjGifN4IIENJUS5OWVNFOklCTS5JUV9BRS4xMDAwLi4uLlVTRC5IAQAAAN62AQACAAAABDc5NzYBCAAAAAUAAAABMQEAAAALLTE5MDQ4NjA3NDADAAAAAzE2MAIAAAAEMTAxNgQAAAABMAcAAAAIMy83LzIwMjYIAAAACjEyLzMxLzIwMjUJAAAAATCHUAIxonzeCIdQAjGifN4IMUNJUS5OWVNFOklCTS5JUV9DVVJSRU5UX1BPUlRfTEVBU0VTLjIwMDAuLi4uVVNELkgBAAAA3rYBAAIAAAAEMTA3OQEIAAAABQAAAAExAQAAAAstMTkwNDg2MDY1NwMAAAADMTYwAgAAAAQxMDkwBAAAAAEwBwAAAAgzLzcvMjAyNggAAAAKMTIvMzEvMjAyNQkAAAABMIdQAjGifN4Ih1ACMaJ83ggvQ0lRLk5ZU0U6SUJNLklRX1VORUFSTl9SRVZfQ1VSUkVOVC45OTEuLi4uVVNELkgBAAAA3rYBAAIAAAAFMTEyOTkBCAAAAAUAAAABMQEAAAAKMTk0NzE3OTU4MwMAAAADMTYwAgAAAAQxMDc0BAAAAAEwBwAAAAgzLzcvMjAyNggAAAAKMTIvMzEvMjAxNgkAAAABMIdQAjGifN4Ih1ACMaJ83gglQ0lRLk5ZU0U6SUJNLklRX1RPVEFMX0NMLjk5MS4uLi5VU0QuSAEAAADetgEAAgAAAAUzNjI3NQEIAAAABQAAAAExAQAAAAoxOTQ3MTc5NTgzAwAAAAMxNjACAAAABDEwMDkEAAAAATAHAAAACDMvNy8yMDI2CAAAAAoxMi8zMS8yMDE2CQAAAAEwh1ACMaJ83giHUAIxonze</t>
  </si>
  <si>
    <t>CCxDSVEuTllTRTpJQk0uSVFfRklOX0RJVl9ERUJUX0xULjk5OC4uLi5VU0QuSAEAAADetgEAAwAAAAAAh1ACMaJ83giHUAIxonzeCCRDSVEuTllTRTpJQk0uSVFfUEVOU0lPTi45OTkuLi4uVVNELkgBAAAA3rYBAAIAAAAEOTQzMgEIAAAABQAAAAExAQAAAAstMTkwNDg2MDc0MwMAAAADMTYwAgAAAAQxMjEzBAAAAAEwBwAAAAgzLzcvMjAyNggAAAAKMTIvMzEvMjAyNAkAAAABMIdQAjGifN4Ih1ACMaJ83ggoQ0lRLk5ZU0U6SUJNLklRX1BSRUZfUkVERUVNLjk5NC4uLi5VU0QuSAEAAADetgEAAwAAAAAAh1ACMaJ83giHUAIxonzeCCdDSVEuTllTRTpJQk0uSVFfUFJFRl9PVEhFUi45OTQuLi4uVVNELkgBAAAA3rYBAAMAAAAAAIdQAjGifN4Ih1ACMaJ83ggfQ0lRLk5ZU0U6SUJNLklRX1JFLjk5NC4uLi5VU0QuSAEAAADetgEAAgAAAAYxNjI5NTQBCAAAAAUAAAABMQEAAAALLTIxMTA3NjkzNTUDAAAAAzE2MAIAAAAEMTIyMgQAAAABMAcAAAAIMy83LzIwMjYIAAAACjEyLzMxLzIwMTkJAAAAATCHUAIxonzeCIdQAjGifN4IMENJUS5OWVNFOklCTS5JUV9UT1RBTF9DT01NT05fRVFVSVRZLjk5Ny4uLi5VU0QuSAEAAADetgEAAgAAAAUyMTk0NAEIAAAABQAAAAExAQAAAAstMTk1ODI4MTA5NgMAAAADMTYwAgAAAAQxMDA2BAAAAAEwBwAAAAgzLzcvMjAyNggAAAAKMTIvMzEvMjAyMgkAAAABMIdQAjGifN4I</t>
  </si>
  <si>
    <t>h1ACMaJ83ggmQ0lRLk5ZU0U6SUJNLklRX1JVQV9HUk9TUy45OTguLi4uVVNELkgBAAAA3rYBAAMAAAAAAIdQAjGifN4Ih1ACMaJ83gg4Q0lRLk5ZU0U6SUJNLklRX1JVQV9DQVBJVEFMX0xFQVNFX0FDQ1VNX0RFUC45OTYuLi4uVVNELkgBAAAA3rYBAAMAAAAAAIdQAjGifN4Ih1ACMaJ83gg0Q0lRLk5ZU0U6SUJNLklRX1JVQV9PUEVSQVRJTkdfTEVBU0VfTkVULjk5Ni4uLi5VU0QuSAEAAADetgEAAwAAAAAAh1ACMaJ83giHUAIxonzeCDRDSVEuTllTRTpJQk0uSVFfRklOQU5DRV9MRUFTRVNfQ1VSUkVOVC4yMDAwLi4uLlVTRC5IAQAAAN62AQACAAAAAzI3OQEIAAAABQAAAAExAQAAAAstMTkwNDg2MDY1NwMAAAADMTYwAgAAAAU0ODk5MAQAAAABMAcAAAAIMy83LzIwMjYIAAAACjEyLzMxLzIwMjUJAAAAATCHUAIxonzeCIdQAjGifN4ILkNJUS5OWVNFOklCTS5JUV9UT1RBTF9PUEVSX0xFQVNFUy45OTguLi4uVVNELkgBAAAA3rYBAAIAAAAEMzM4OAEIAAAABQAAAAExAQAAAAstMTkwNDg2MDc0NAMAAAADMTYwAgAAAAU0ODk3OAQAAAABMAcAAAAIMy83LzIwMjYIAAAACjEyLzMxLzIwMjMJAAAAATCHUAIxonzeCIdQAjGifN4INENJUS5OWVNFOklCTS5JUV9UT1RBTF9ERUJUX0VYQ0xfTEVBU0VTLjEwMDAuLi4uVVNELkgBAAAA3rYBAAIAAAAFNjAxMDcBCAAAAAUAAAABMQEAAAALLTE5MDQ4NjA3NDAD</t>
  </si>
  <si>
    <t>AAAAAzE2MAIAAAAFNDg5OTIEAAAAATAHAAAACDMvNy8yMDI2CAAAAAoxMi8zMS8yMDI1CQAAAAEwh1ACMaJ83giHUAIxonzeCC5DSVEuTllTRTpJQk0uSVFfQlZfU0hBUkVfUkVQT1JURUQuOTkyLi4uLlVTRC5IAQAAAN62AQADAAAAAACHUAIxonzeCIdQAjGifN4IJ0NJUS5OWVNFOklCTS5JUV9UT1RBTF9ERUJULjk5NS4uLi5VU0QuSAEAAADetgEAAgAAAAU2NTA4OAEIAAAABQAAAAExAQAAAAstMjA1OTA3MzIwMgMAAAADMTYwAgAAAAQ0MTczBAAAAAEwBwAAAAgzLzcvMjAyNggAAAAKMTIvMzEvMjAyMAkAAAABMIdQAjGifN4Ih1ACMaJ83ggmQ0lRLk5ZU0U6SUJNLklRX0JVSUxESU5HUy45OTYuLi4uVVNELkgBAAAA3rYBAAIAAAAENjA0OQEIAAAABQAAAAExAQAAAAstMjAwODY0NzE5OAMAAAADMTYwAgAAAAQzMDIzBAAAAAEwBwAAAAgzLzcvMjAyNggAAAAKMTIvMzEvMjAyMQkAAAABMIdQAjGifN4Ih1ACMaJ83ghAQ0lRLk5ZU0U6SUJNLklRX0xJUVVJREFUSU9OX1ZBTFVFX1BSRUZFUlJFRF9DT05WRVJULjk5MS4uLi5VU0QuSAEAAADetgEAAwAAAAAAh1ACMaJ83giHUAIxonzeCDxDSVEuTllTRTpJQk0uSVFfRkFJUl9WQUxVRV9DSEFOR0VfSU5DTF9FQVJOSU5HUy45OTEuLi4uVVNELkgBAAAA3rYBAAMAAAAAAIdQAjGifN4Ih1ACMaJ83ggyQ0lRLk5ZU0U6SUJNLklRX0RFUklWQVRJVkVfQVNT</t>
  </si>
  <si>
    <t>RVRTX0xULjEwMDAuLi4uVVNELkgBAAAA3rYBAAIAAAADMzYxAQgAAAAFAAAAATEBAAAACy0xOTA0ODYwNzQwAwAAAAMxNjACAAAABDExMTAEAAAAATAHAAAACDMvNy8yMDI2CAAAAAoxMi8zMS8yMDI1CQAAAAEwh1ACMaJ83giHUAIxonzeCDhDSVEuTllTRTpJQk0uSVFfUlVBX0NBUElUQUxfTEVBU0VfQUNDVU1fREVQLjk5OC4uLi5VU0QuSAEAAADetgEAAwAAAAAAh1ACMaJ83giHUAIxonzeCDRDSVEuTllTRTpJQk0uSVFfUlVBX09QRVJBVElOR19MRUFTRV9ORVQuOTk5Li4uLlVTRC5IAQAAAN62AQADAAAAAACHUAIxonzeCIdQAjGifN4IL0NJUS5OWVNFOklCTS5JUV9UT1RBTF9PUEVSX0xFQVNFUy4yMDAwLi4uLlVTRC5IAQAAAN62AQACAAAABDMzNDcBCAAAAAUAAAABMQEAAAALLTE5MDQ4NjA2NTcDAAAAAzE2MAIAAAAFNDg5NzgEAAAAATAHAAAACDMvNy8yMDI2CAAAAAoxMi8zMS8yMDI1CQAAAAEwh1ACMaJ83giHUAIxonzeCDRDSVEuTllTRTpJQk0uSVFfVE9UQUxfREVCVF9FWENMX0xFQVNFUy4yMDAwLi4uLlVTRC5IAQAAAN62AQACAAAABTYwMTA3AQgAAAAFAAAAATEBAAAACy0xOTA0ODYwNjU3AwAAAAMxNjACAAAABTQ4OTkyBAAAAAEwBwAAAAgzLzcvMjAyNggAAAAKMTIvMzEvMjAyNQkAAAABMIdQAjGifN4Ih1ACMaJ83gguQ0lRLk5ZU0U6SUJNLklRX0JWX1NIQVJFX1JFUE9SVEVELjk5</t>
  </si>
  <si>
    <t>Ni4uLi5VU0QuSAEAAADetgEAAwAAAAAAh1ACMaJ83giHUAIxonzeCC9DSVEuTllTRTpJQk0uSVFfVE9UQUxfREVCVF9DVVJSRU5ULjk5My4uLi5VU0QuSAEAAADetgEAAgAAAAUxMDIwNwEIAAAABQAAAAExAQAAAAoyMDgxNTA1NDAxAwAAAAMxNjACAAAABTI1MjIzBAAAAAEwBwAAAAgzLzcvMjAyNggAAAAKMTIvMzEvMjAxOAkAAAABMIdQAjGifN4Ih1ACMaJ83ggqQ0lRLk5ZU0U6SUJNLklRX0VRVUlUWV9NRVRIT0QuOTkxLi4uLlVTRC5IAQAAAN62AQACAAAAAjg1AQgAAAAFAAAAATEBAAAACjE5NDcxNzk1ODMDAAAAAzE2MAIAAAAEMzA2MwQAAAABMAcAAAAIMy83LzIwMjYIAAAACjEyLzMxLzIwMTYJAAAAATCHUAIxonzeCIdQAjGifN4IJ0NJUS5OWVNFOklCTS5JUV9CVUlMRElOR1MuMjAwMC4uLi5VU0QuSAEAAADetgEAAgAAAAQ0ODA3AQgAAAAFAAAAATEBAAAACy0xOTA0ODYwNjU3AwAAAAMxNjACAAAABDMwMjMEAAAAATAHAAAACDMvNy8yMDI2CAAAAAoxMi8zMS8yMDI1CQAAAAEwh1ACMaJ83giHUAIxonzeCEBDSVEuTllTRTpJQk0uSVFfTElRVUlEQVRJT05fVkFMVUVfUFJFRkVSUkVEX0NPTlZFUlQuOTkyLi4uLlVTRC5IAQAAAN62AQADAAAAAACHUAIxonzeCIdQAjGifN4IPENJUS5OWVNFOklCTS5JUV9GQUlSX1ZBTFVFX0NIQU5HRV9JTkNMX0VBUk5JTkdTLjk5Ni4uLi5VU0QuSAEAAADe</t>
  </si>
  <si>
    <t>tgEAAwAAAAAAh1ACMaJ83giHUAIxonzeCC9DSVEuTllTRTpJQk0uSVFfTFRfTUFSS19TRUNVUklUSUVTLjk5MS4uLi5VU0QuSAEAAADetgEAAwAAAAAAh1ACMaJ83giHUAIxonzeCDFDSVEuTllTRTpJQk0uSVFfTUlOT1JJVFlfSU5URVJFU1RfQ0YuOTk5Li4uLlVTRC5IAQAAAN62AQADAAAAAACHUAIxonzeCIdQAjGifN4IK0NJUS5OWVNFOklCTS5JUV9HQUlOX0lOVkVTVF9DRi45OTcuLi4uVVNELkgBAAAA3rYBAAMAAAAAAIdQAjGifN4Ih1ACMaJ83gglQ0lRLk5ZU0U6SUJNLklRX0xPQU5TX0NGLjk5NS4uLi5VU0QuSAEAAADetgEAAwAAAAAAh1ACMaJ83giHUAIxonzeCCpDSVEuTllTRTpJQk0uSVFfSU5DX0VRVUlUWV9DRi45OTMuLi4uVVNELkgBAAAA3rYBAAMAAAAAAIdQAjGifN4Ih1ACMaJ83ggwQ0lRLk5ZU0U6SUJNLklRX1RBWF9CRU5FRklUX09QVElPTlMuOTkxLi4uLlVTRC5IAQAAAN62AQADAAAAAACHUAIxonzeCIdQAjGifN4IK0NJUS5OWVNFOklCTS5JUV9PVEhFUl9PUEVSX0FDVC45OTkuLi4uVVNELkgBAAAA3rYBAAIAAAADNzgzAQgAAAAFAAAAATEBAAAACy0xOTA0ODYwNzQzAwAAAAMxNjACAAAABDIwNDcEAAAAATAHAAAACDMvNy8yMDI2CAAAAAoxMi8zMS8yMDI0CQAAAAEwh1ACMaJ83giHUAIxonzeCCZDSVEuTllTRTpJQk0uSVFfQ0hBTkdFX0FSLjk5Ny4uLi5VU0QuSAEAAADe</t>
  </si>
  <si>
    <t>tgEAAgAAAAQtNTM5AQgAAAAFAAAAATEBAAAACy0xOTU4MjgxMDk2AwAAAAMxNjACAAAABDIwMTgEAAAAATAHAAAACDMvNy8yMDI2CAAAAAoxMi8zMS8yMDIyCQAAAAEwh1ACMaJ83giHUAIxonzeCCZDSVEuTllTRTpJQk0uSVFfQ0hBTkdFX0FQLjk5Ny4uLi5VU0QuSAEAAADetgEAAgAAAAMyMTMBCAAAAAUAAAABMQEAAAALLTE5NTgyODEwOTYDAAAAAzE2MAIAAAAEMjAxNwQAAAABMAcAAAAIMy83LzIwMjYIAAAACjEyLzMxLzIwMjIJAAAAATCHUAIxonzeCIdQAjGifN4IK0NJUS5OWVNFOklCTS5JUV9DSEFOR0VfSU5DX1RBWC45OTcuLi4uVVNELkgBAAAA3rYBAAMAAAAAAIdQAjGifN4Ih1ACMaJ83gg5Q0lRLk5ZU0U6SUJNLklRX0NIQU5HRV9PVEhFUl9ORVRfT1BFUl9BU1NFVFMuOTk3Li4uLlVTRC5IAQAAAN62AQACAAAAAzQ1NwEIAAAABQAAAAExAQAAAAstMTk1ODI4MTA5NgMAAAADMTYwAgAAAAQyMDQ1BAAAAAEwBwAAAAgzLzcvMjAyNggAAAAKMTIvMzEvMjAyMgkAAAABMIdQAjGifN4Ih1ACMaJ83ggiQ0lRLk5ZU0U6SUJNLklRX0NBUEVYLjk5OC4uLi5VU0QuSAEAAADetgEAAgAAAAUtMTI0NQEIAAAABQAAAAExAQAAAAstMTkwNDg2MDc0NAMAAAADMTYwAgAAAAQyMDIxBAAAAAEwBwAAAAgzLzcvMjAyNggAAAAKMTIvMzEvMjAyMwkAAAABMIdQAjGifN4Ih1ACMaJ83ggsQ0lRLk5ZU0U6SUJN</t>
  </si>
  <si>
    <t>LklRX0NBU0hfQUNRVUlSRV9DRi45OTguLi4uVVNELkgBAAAA3rYBAAIAAAAFLTUwODIBCAAAAAUAAAABMQEAAAALLTE5MDQ4NjA3NDQDAAAAAzE2MAIAAAAEMjA1NwQAAAABMAcAAAAIMy83LzIwMjYIAAAACjEyLzMxLzIwMjMJAAAAATCHUAIxonzeCIdQAjGifN4IMENJUS5OWVNFOklCTS5JUV9TQUxFX1JFQUxfRVNUQVRFX0NGLjk5OC4uLi5VU0QuSAEAAADetgEAAwAAAAAAh1ACMaJ83giHUAIxonzeCC9DSVEuTllTRTpJQk0uSVFfSU5WRVNUX1NFQ1VSSVRZX0NGLjk5OC4uLi5VU0QuSAEAAADetgEAAgAAAAQtNDk2AQgAAAAFAAAAATEBAAAACy0xOTA0ODYwNzQ0AwAAAAMxNjACAAAABDIwMjcEAAAAATAHAAAACDMvNy8yMDI2CAAAAAoxMi8zMS8yMDIzCQAAAAEwh1ACMaJ83giHUAIxonzeCDNDSVEuTllTRTpJQk0uSVFfT1RIRVJfSU5WRVNUX0FDVF9TVVBQTC45OTguLi4uVVNELkgBAAAA3rYBAAIAAAABMQEIAAAABQAAAAExAQAAAAstMTkwNDg2MDc0NAMAAAADMTYwAgAAAAQyMDUxBAAAAAEwBwAAAAgzLzcvMjAyNggAAAAKMTIvMzEvMjAyMwkAAAABMIdQAjGifN4Ih1ACMaJ83ggrQ0lRLk5ZU0U6SUJNLklRX1NUX0RFQlRfSVNTVUVELjk5OC4uLi5VU0QuSAEAAADetgEAAwAAAAAAh1ACMaJ83giHUAIxonzeCC5DSVEuTllTRTpJQk0uSVFfVE9UQUxfREVCVF9JU1NVRUQuOTk5Li4uLlVTRC5I</t>
  </si>
  <si>
    <t>AQAAAN62AQACAAAABDU3MzUBCAAAAAUAAAABMQEAAAALLTE5MDQ4NjA3NDMDAAAAAzE2MAIAAAAEMjE2MQQAAAABMAcAAAAIMy83LzIwMjYIAAAACjEyLzMxLzIwMjQJAAAAATCHUAIxonzeCIdQAjGifN4IK0NJUS5OWVNFOklCTS5JUV9MVF9ERUJUX1JFUEFJRC45OTkuLi4uVVNELkgBAAAA3rYBAAIAAAAFLTY2MTUBCAAAAAUAAAABMQEAAAALLTE5MDQ4NjA3NDMDAAAAAzE2MAIAAAAEMjAzNgQAAAABMAcAAAAIMy83LzIwMjYIAAAACjEyLzMxLzIwMjQJAAAAATCHUAIxonzeCIdQAjGifN4IKkNJUS5OWVNFOklCTS5JUV9DT01NT05fSVNTVUVELjk5OS4uLi5VU0QuSAEAAADetgEAAgAAAAM3NDUBCAAAAAUAAAABMQEAAAALLTE5MDQ4NjA3NDMDAAAAAzE2MAIAAAAEMjE2OQQAAAABMAcAAAAIMy83LzIwMjYIAAAACjEyLzMxLzIwMjQJAAAAATCHUAIxonzeCIdQAjGifN4IKENJUS5OWVNFOklCTS5JUV9QUkVGX0lTU1VFRC45OTkuLi4uVVNELkgBAAAA3rYBAAMAAAAAAIdQAjGifN4Ih1ACMaJ83ggrQ0lRLk5ZU0U6SUJNLklRX0NPTU1PTl9ESVZfQ0YuMTAwMC4uLi5VU0QuSAEAAADetgEAAgAAAAUtNjI1NQEIAAAABQAAAAExAQAAAAstMTkwNDg2MDc0MAMAAAADMTYwAgAAAAQyMDc0BAAAAAEwBwAAAAgzLzcvMjAyNggAAAAKMTIvMzEvMjAyNQkAAAABMIdQAjGifN4Ih1ACMaJ83ggwQ0lRLk5ZU0U6</t>
  </si>
  <si>
    <t>SUJNLklRX0NPTU1PTl9QUkVGX0RJVl9DRi4xMDAwLi4uLlVTRC5IAQAAAN62AQADAAAAAACHUAIxonzeCIdQAjGifN4ILENJUS5OWVNFOklCTS5JUV9TUEVDSUFMX0RJVl9DRi4xMDAwLi4uLlVTRC5IAQAAAN62AQADAAAAAACHUAIxonzeCIdQAjGifN4IKENJUS5OWVNFOklCTS5JUV9DQVNIX0ZJTkFOLjEwMDAuLi4uVVNELkgBAAAA3rYBAAIAAAAFLTM4MjkBCAAAAAUAAAABMQEAAAALLTE5MDQ4NjA3NDADAAAAAzE2MAIAAAAEMjAwNAQAAAABMAcAAAAIMy83LzIwMjYIAAAACjEyLzMxLzIwMjUJAAAAATCHUAIxonzeCIdQAjGifN4ILENJUS5OWVNFOklCTS5JUV9NSVNDX0FESlVTVF9DRi4xMDAwLi4uLlVTRC5IAQAAAN62AQADAAAAAACHUAIxonzeCIdQAjGifN4IO0NJUS5OWVNFOklCTS5JUV9ERVBSRUNJQVRJT05fUkVOVEFMX0FTU0VUU19DRi4yMDAwLi4uLlVTRC5IAQAAAN62AQADAAAAAACHUAIxonzeCIdQAjGifN4IOkNJUS5OWVNFOklCTS5JUV9EQV9TVVBQTF9DRl9FWENMX09QRVJfTEVBU0VTLjIwMDAuLi4uVVNELkgBAAAA3rYBAAIAAAAEMTM4NAEIAAAABQAAAAExAQAAAAstMTkwNDg2MDY1NwMAAAADMTYwAgAAAAU0ODk4MwQAAAABMAcAAAAIMy83LzIwMjYIAAAACjEyLzMxLzIwMjUJAAAAATCHUAIxonzeCIdQAjGifN4ILUNJUS5OWVNFOklCTS5JUV9DQVNIX1RBWEVTX0ZJTkFOLjk5</t>
  </si>
  <si>
    <t>MS4uLi5VU0QuSAEAAADetgEAAwAAAAAAh1ACMaJ83giHUAIxonzeCDdDSVEuTllTRTpJQk0uSVFfQ0hBTkdFX05FVF9XT1JLSU5HX0NBUElUQUwuOTkyLi4uLlVTRC5IAQAAAN62AQACAAAAAzE3NwEIAAAABQAAAAExAQAAAAoyMDE3MTY0MjQ0AwAAAAMxNjACAAAABDQ0MjEEAAAAATAHAAAACDMvNy8yMDI2CAAAAAoxMi8zMS8yMDE3CQAAAAEwh1ACMaJ83giHUAIxonzeCCpDSVEuTllTRTpJQk0uSVFfVU5MRVZFUkVEX0ZDRi45OTUuLi4uVVNELkgBAAAA3rYBAAIAAAAIMTU2ODQuNzUBCAAAAAUAAAABMQEAAAALLTIwNTkwNzMyMDIDAAAAAzE2MAIAAAAENDQyMwQAAAABMAcAAAAIMy83LzIwMjYIAAAACjEyLzMxLzIwMjAJAAAAATCHUAIxonzeCIdQAjGifN4ILENJUS5OWVNFOklCTS5JUV9ORVRfREVCVF9JU1NVRUQuOTk2Li4uLlVTRC5IAQAAAN62AQACAAAABS04MTE1AQgAAAAFAAAAATEBAAAACy0yMDA4NjQ3MTk4AwAAAAMxNjACAAAABDIwMDMEAAAAATAHAAAACDMvNy8yMDI2CAAAAAoxMi8zMS8yMDIxCQAAAAEwh1ACMaJ83giHUAIxonzeCClDSVEuTllTRTpJQk0uSVFfRE9fSU5WRVNUX0NGLjk5Ny4uLi5VU0QuSAEAAADetgEAAwAAAAAAh1ACMaJ83giHUAIxonzeCDVDSVEuTllTRTpJQk0uSVFfT1BFUkFUSU5HX0xFQVNFX1BBWU1FTlRTLjk5OC4uLi5VU0QuSAEAAADetgEAAwAAAAAAh1AC</t>
  </si>
  <si>
    <t>MaJ83giHUAIxonzeCEBDSVEuTllTRTpJQk0uSVFfT1BFUkFUSU5HX0xFQVNFX0xJQUJJTElUSUVTX05PTkNBU0guOTk5Li4uLlVTRC5IAQAAAN62AQADAAAAAACHUAIxonzeCIdQAjGifN4IJ0NJUS5OWVNFOklCTS5JUV9DQVNIX0VRVUlWLjk5Ny4uLi5VU0QuSAEAAADetgEAAgAAAAQ3ODg2AQgAAAAFAAAAATEBAAAACy0xOTU4MjgxMDk2AwAAAAMxNjACAAAABDEwOTYEAAAAATAHAAAACDMvNy8yMDI2CAAAAAoxMi8zMS8yMDIyCQAAAAEwh1ACMaJ83giHUAIxonzeCCxDSVEuTllTRTpJQk0uSVFfVFJBRElOR19BU1NFVFMuMTAwMC4uLi5VU0QuSAEAAADetgEAAwAAAAAAh1ACMaJ83giHUAIxonzeCClDSVEuTllTRTpJQk0uSVFfVE9UQUxfUkVDRUlWLjk5Ny4uLi5VU0QuSAEAAADetgEAAgAAAAQ3NjgyAQgAAAAFAAAAATEBAAAACy0xOTU4MjgxMDk2AwAAAAMxNjACAAAABDEwMDEEAAAAATAHAAAACDMvNy8yMDI2CAAAAAoxMi8zMS8yMDIyCQAAAAEwh1ACMaJ83giHUAIxonzeCDJDSVEuTllTRTpJQk0uSVFfRklOX0RJVl9MT0FOU19DVVJSRU5ULjk5MS4uLi5VU0QuSAEAAADetgEAAgAAAAUxOTAwNgEIAAAABQAAAAExAQAAAAoxOTQ3MTc5NTgzAwAAAAMxNjACAAAABDEwMzIEAAAAATAHAAAACDMvNy8yMDI2CAAAAAoxMi8zMS8yMDE2CQAAAAEwh1ACMaJ83giHUAIxonzeCCxDSVEuTllTRTpJQk0u</t>
  </si>
  <si>
    <t>SVFfTE9BTlNfRk9SX1NBTEUuMTAwMC4uLi5VU0QuSAEAAADetgEAAwAAAAAAh1ACMaJ83giHUAIxonzeCCtDSVEuTllTRTpJQk0uSVFfT1RIRVJfQ0FfU1VQUEwuOTk2Li4uLlVTRC5IAQAAAN62AQACAAAABDIyNjQBCAAAAAUAAAABMQEAAAALLTIwMDg2NDcxOTgDAAAAAzE2MAIAAAAEMTA1NQQAAAABMAcAAAAIMy83LzIwMjYIAAAACjEyLzMxLzIwMjEJAAAAATCHUAIxonzeCIdQAjGifN4IH0NJUS5OWVNFOklCTS5JUV9BRC45OTIuLi4uVVNELkgBAAAA3rYBAAIAAAAGLTIxMjE1AQgAAAAFAAAAATEBAAAACjIwMTcxNjQyNDQDAAAAAzE2MAIAAAAEMTA3NQQAAAABMAcAAAAIMy83LzIwMjYIAAAACjEyLzMxLzIwMTcJAAAAATCHUAIxonzeCIdQAjGifN4IH0NJUS5OWVNFOklCTS5JUV9HVy45OTMuLi4uVVNELkgBAAAA3rYBAAIAAAAFMzYyNjUBCAAAAAUAAAABMQEAAAAKMjA4MTUwNTQwMQMAAAADMTYwAgAAAAQxMTcxBAAAAAEwBwAAAAgzLzcvMjAyNggAAAAKMTIvMzEvMjAxOAkAAAABMIdQAjGifN4Ih1ACMaJ83gguQ0lRLk5ZU0U6SUJNLklRX0ZJTl9ESVZfQVNTRVRTX0xULjk5MS4uLi5VU0QuSAEAAADetgEAAwAAAAAAh1ACMaJ83giHUAIxonzeCClDSVEuTllTRTpJQk0uSVFfVE9UQUxfQVNTRVRTLjk5Mi4uLi5VU0QuSAEAAADetgEAAgAAAAYxMjUzNTYBCAAAAAUAAAABMQEAAAAKMjAxNzE2</t>
  </si>
  <si>
    <t>NDI0NAMAAAADMTYwAgAAAAQxMDA3BAAAAAEwBwAAAAgzLzcvMjAyNggAAAAKMTIvMzEvMjAxNwkAAAABMIdQAjGifN4Ih1ACMaJ83ggkQ0lRLk5ZU0U6SUJNLklRX1NUX0RFQlQuOTkxLi4uLlVTRC5IAQAAAN62AQACAAAABDEyNzQBCAAAAAUAAAABMQEAAAAKMTk0NzE3OTU4MwMAAAADMTYwAgAAAAQxMDQ2BAAAAAEwBwAAAAgzLzcvMjAyNggAAAAKMTIvMzEvMjAxNgkAAAABMIdQAjGifN4Ih1ACMaJ83ggxQ0lRLk5ZU0U6SUJNLklRX0ZJTl9ESVZfREVCVF9DVVJSRU5ULjk5My4uLi5VU0QuSAEAAADetgEAAwAAAAAAh1ACMaJ83giHUAIxonzeCC9DSVEuTllTRTpJQk0uSVFfVU5FQVJOX1JFVl9DVVJSRU5ULjk5NS4uLi5VU0QuSAEAAADetgEAAgAAAAUxMjE0NgEIAAAABQAAAAExAQAAAAstMjA1OTA3MzIwMgMAAAADMTYwAgAAAAQxMDc0BAAAAAEwBwAAAAgzLzcvMjAyNggAAAAKMTIvMzEvMjAyMAkAAAABMIdQAjGifN4Ih1ACMaJ83gglQ0lRLk5ZU0U6SUJNLklRX1RPVEFMX0NMLjk5Ny4uLi5VU0QuSAEAAADetgEAAgAAAAUzMTUwNQEIAAAABQAAAAExAQAAAAstMTk1ODI4MTA5NgMAAAADMTYwAgAAAAQxMDA5BAAAAAEwBwAAAAgzLzcvMjAyNggAAAAKMTIvMzEvMjAyMgkAAAABMIdQAjGifN4Ih1ACMaJ83ggtQ0lRLk5ZU0U6SUJNLklRX0ZJTl9ESVZfREVCVF9MVC4yMDAwLi4uLlVTRC5IAQAA</t>
  </si>
  <si>
    <t>AN62AQADAAAAAACHUAIxonzeCIdQAjGifN4ILENJUS5OWVNFOklCTS5JUV9ERUZfVEFYX0xJQUJfTFQuOTkyLi4uLlVTRC5IAQAAAN62AQACAAAAAzU0NQEIAAAABQAAAAExAQAAAAoyMDE3MTY0MjQ0AwAAAAMxNjACAAAABDEwMjcEAAAAATAHAAAACDMvNy8yMDI2CAAAAAoxMi8zMS8yMDE3CQAAAAEwh1ACMaJ83giHUAIxonzeCChDSVEuTllTRTpJQk0uSVFfUFJFRl9SRURFRU0uOTk2Li4uLlVTRC5IAQAAAN62AQADAAAAAACHUAIxonzeCIdQAjGifN4IJ0NJUS5OWVNFOklCTS5JUV9QUkVGX09USEVSLjk5Ny4uLi5VU0QuSAEAAADetgEAAwAAAAAAh1ACMaJ83giHUAIxonzeCB9DSVEuTllTRTpJQk0uSVFfUkUuOTk3Li4uLlVTRC5IAQAAAN62AQACAAAABjE0OTgyNQEIAAAABQAAAAExAQAAAAstMTk1ODI4MTA5NgMAAAADMTYwAgAAAAQxMjIyBAAAAAEwBwAAAAgzLzcvMjAyNggAAAAKMTIvMzEvMjAyMgkAAAABMIdQAjGifN4Ih1ACMaJ83gguQ0lRLk5ZU0U6SUJNLklRX01JTk9SSVRZX0lOVEVSRVNULjk5NC4uLi5VU0QuSAEAAADetgEAAgAAAAMxNDQBCAAAAAUAAAABMQEAAAALLTIxMTA3NjkzNTUDAAAAAzE2MAIAAAAEMTA1MgQAAAABMAcAAAAIMy83LzIwMjYIAAAACjEyLzMxLzIwMTkJAAAAATCHUAIxonzeCIdQAjGifN4IOUNJUS5OWVNFOklCTS5JUV9SVUFfQ0FQSVRBTF9MRUFTRV9BQ0NV</t>
  </si>
  <si>
    <t>TV9ERVAuMTAwMC4uLi5VU0QuSAEAAADetgEAAwAAAAAAh1ACMaJ83giHUAIxonzeCDVDSVEuTllTRTpJQk0uSVFfUlVBX09QRVJBVElOR19MRUFTRV9ORVQuMTAwMC4uLi5VU0QuSAEAAADetgEAAwAAAAAAh1ACMaJ83giHUAIxonzeCDVDSVEuTllTRTpJQk0uSVFfRklOQU5DRV9MRUFTRVNfTE9OR19URVJNLjk5My4uLi5VU0QuSAEAAADetgEAAgAAAAIzOAEIAAAABQAAAAExAQAAAAoyMDgxNTA1NDAxAwAAAAMxNjACAAAABTQ4OTkxBAAAAAEwBwAAAAgzLzcvMjAyNggAAAAKMTIvMzEvMjAxOAkAAAABMIdQAjGifN4Ih1ACMaJ83gguQ0lRLk5ZU0U6SUJNLklRX0JWX1NIQVJFX1JFUE9SVEVELjk5Ny4uLi5VU0QuSAEAAADetgEAAwAAAAAAh1ACMaJ83giHUAIxonzeCC9DSVEuTllTRTpJQk0uSVFfVE9UQUxfREVCVF9DVVJSRU5ULjk5Ni4uLi5VU0QuSAEAAADetgEAAgAAAAQ3NzYxAQgAAAAFAAAAATEBAAAACy0yMDA4NjQ3MTk4AwAAAAMxNjACAAAABTI1MjIzBAAAAAEwBwAAAAgzLzcvMjAyNggAAAAKMTIvMzEvMjAyMQkAAAABMIdQAjGifN4Ih1ACMaJ83ggqQ0lRLk5ZU0U6SUJNLklRX0VRVUlUWV9NRVRIT0QuOTk0Li4uLlVTRC5IAQAAAN62AQACAAAAAzE4NAEIAAAABQAAAAExAQAAAAstMjExMDc2OTM1NQMAAAADMTYwAgAAAAQzMDYzBAAAAAEwBwAAAAgzLzcvMjAyNggAAAAKMTIvMzEvMjAx</t>
  </si>
  <si>
    <t>OQkAAAABMIdQAjGifN4Ih1ACMaJ83gglQ0lRLk5ZU0U6SUJNLklRX1NPRlRXQVJFLjk5Ni4uLi5VU0QuSAEAAADetgEAAwAAAAAAh1ACMaJ83giHUAIxonzeCEBDSVEuTllTRTpJQk0uSVFfTElRVUlEQVRJT05fVkFMVUVfUFJFRkVSUkVEX0NPTlZFUlQuOTk1Li4uLlVTRC5IAQAAAN62AQADAAAAAACHUAIxonzeCIdQAjGifN4IL0NJUS5OWVNFOklCTS5JUV9MVF9NQVJLX1NFQ1VSSVRJRVMuOTkzLi4uLlVTRC5IAQAAAN62AQADAAAAAACHUAIxonzeCIdQAjGifN4IKENJUS5OWVNFOklCTS5JUV9QUkVGX1JFREVFTS45OTguLi4uVVNELkgBAAAA3rYBAAMAAAAAAIdQAjGifN4Ih1ACMaJ83ggoQ0lRLk5ZU0U6SUJNLklRX1BSRUZfT1RIRVIuMjAwMC4uLi5VU0QuSAEAAADetgEAAwAAAAAAh1ACMaJ83giHUAIxonzeCB9DSVEuTllTRTpJQk0uSVFfUkUuOTk5Li4uLlVTRC5IAQAAAN62AQACAAAABjE1MTE2MwEIAAAABQAAAAExAQAAAAstMTkwNDg2MDc0MwMAAAADMTYwAgAAAAQxMjIyBAAAAAEwBwAAAAgzLzcvMjAyNggAAAAKMTIvMzEvMjAyNAkAAAABMIdQAjGifN4Ih1ACMaJ83gguQ0lRLk5ZU0U6SUJNLklRX01JTk9SSVRZX0lOVEVSRVNULjk5Ni4uLi5VU0QuSAEAAADetgEAAgAAAAI5NQEIAAAABQAAAAExAQAAAAstMjAwODY0NzE5OAMAAAADMTYwAgAAAAQxMDUyBAAAAAEwBwAAAAgzLzcvMjAy</t>
  </si>
  <si>
    <t>NggAAAAKMTIvMzEvMjAyMQkAAAABMIdQAjGifN4Ih1ACMaJ83ggqQ0lRLk5ZU0U6SUJNLklRX1JVQV9BQ0NVTV9ERVAuOTkxLi4uLlVTRC5IAQAAAN62AQADAAAAAACHUAIxonzeCIdQAjGifN4IMkNJUS5OWVNFOklCTS5JUV9SVUFfQ0FQSVRBTF9MRUFTRV9ORVQuOTkyLi4uLlVTRC5IAQAAAN62AQADAAAAAACHUAIxonzeCIdQAjGifN4IMkNJUS5OWVNFOklCTS5JUV9HUFBFX0VYQ0xfT1BFUl9MRUFTRVMuOTkxLi4uLlVTRC5IAQAAAN62AQACAAAABTMwMTMzAQgAAAAFAAAAATEBAAAACjE5NDcxNzk1ODMDAAAAAzE2MAIAAAAFNDg5NzQEAAAAATAHAAAACDMvNy8yMDI2CAAAAAoxMi8zMS8yMDE2CQAAAAEwh1ACMaJ83giHUAIxonzeCDVDSVEuTllTRTpJQk0uSVFfRklOQU5DRV9MRUFTRVNfTE9OR19URVJNLjk5Ni4uLi5VU0QuSAEAAADetgEAAgAAAAI2MwEIAAAABQAAAAExAQAAAAstMjAwODY0NzE5OAMAAAADMTYwAgAAAAU0ODk5MQQAAAABMAcAAAAIMy83LzIwMjYIAAAACjEyLzMxLzIwMjEJAAAAATCHUAIxonzeCIdQAjGifN4IKUNJUS5OWVNFOklCTS5JUV9UT1RBTF9MRUFTRVMuOTkxLi4uLlVTRC5IAQAAAN62AQADAAAAAACHUAIxonzeCIdQAjGifN4IL0NJUS5OWVNFOklCTS5JUV9CVl9TSEFSRV9SRVBPUlRFRC4yMDAwLi4uLlVTRC5IAQAAAN62AQADAAAAAACHUAIxonzeCIdQAjGifN4I</t>
  </si>
  <si>
    <t>L0NJUS5OWVNFOklCTS5JUV9UT1RBTF9ERUJUX0NVUlJFTlQuOTk5Li4uLlVTRC5IAQAAAN62AQACAAAABDU4NTcBCAAAAAUAAAABMQEAAAALLTE5MDQ4NjA3NDMDAAAAAzE2MAIAAAAFMjUyMjMEAAAAATAHAAAACDMvNy8yMDI2CAAAAAoxMi8zMS8yMDI0CQAAAAEwh1ACMaJ83giHUAIxonzeCCpDSVEuTllTRTpJQk0uSVFfRVFVSVRZX01FVEhPRC45OTkuLi4uVVNELkgBAAAA3rYBAAIAAAADMTA4AQgAAAAFAAAAATEBAAAACy0xOTA0ODYwNzQzAwAAAAMxNjACAAAABDMwNjMEAAAAATAHAAAACDMvNy8yMDI2CAAAAAoxMi8zMS8yMDI0CQAAAAEwh1ACMaJ83giHUAIxonzeCCVDSVEuTllTRTpJQk0uSVFfU09GVFdBUkUuOTk5Li4uLlVTRC5IAQAAAN62AQADAAAAAACHUAIxonzeCIdQAjGifN4IQUNJUS5OWVNFOklCTS5JUV9MSVFVSURBVElPTl9WQUxVRV9QUkVGRVJSRURfQ09OVkVSVC4yMDAwLi4uLlVTRC5IAQAAAN62AQADAAAAAACHUAIxonzeCIdQAjGifN4IJkNJUS5OWVNFOklCTS5JUV9JTlRBTl9ORVQuOTk3Li4uLlVTRC5IAQAAAN62AQACAAAABTExMTg0AQgAAAAFAAAAATEBAAAACy0xOTU4MjgxMDk2AwAAAAMxNjACAAAABTQ4OTYyBAAAAAEwBwAAAAgzLzcvMjAyNggAAAAKMTIvMzEvMjAyMgkAAAABMIdQAjGifN4Ih1ACMaJ83gguQ0lRLk5ZU0U6SUJNLklRX05FR0FUSVZFX0dXX0FNT1JU</t>
  </si>
  <si>
    <t>Ljk5Ni4uLi5VU0QuSAEAAADetgEAAwAAAAAAh1ACMaJ83giHUAIxonzeCC1DSVEuTllTRTpJQk0uSVFfU1RPQ0tfQkFTRURfQ09HUy45OTQuLi4uVVNELkgBAAAA3rYBAAIAAAACODUBCAAAAAUAAAABMQEAAAALLTIxMTA3NjkzNTUDAAAAAzE2MAIAAAAFMjI2NzQEAAAAATAHAAAACDMvNy8yMDI2CAAAAAoxMi8zMS8yMDE5CQAAAAEwh1ACMaJ83giHUAIxonzeCCtDSVEuTllTRTpJQk0uSVFfU1RPQ0tfQkFTRURfU00uOTkyLi4uLlVTRC5IAQAAAN62AQADAAAAAACHUAIxonzeCIdQAjGifN4IN0NJUS5OWVNFOklCTS5JUV9TVE9DS19CQVNFRF9FWFBMT1JFX0RSSUxMLjEwMDAuLi4uVVNELkgBAAAA3rYBAAMAAAAAAIdQAjGifN4Ih1ACMaJ83ggrQ0lRLk5ZU0U6SUJNLklRX1NUT0NLX0JBU0VEX0FULjk5OC4uLi5VU0QuSAEAAADetgEAAwAAAAAAh1ACMaJ83giHUAIxonzeCDRDSVEuTllTRTpJQk0uSVFfUkVTVFJfU1RPQ0tfQ09NUF9QUkVUQVguOTk2Li4uLlVTRC5IAQAAAN62AQADAAAAAACHUAIxonzeCIdQAjGifN4ILUNJUS5OWVNFOklCTS5JUV9SRVNUUl9TVE9DS19DT01QLjk5NC4uLi5VU0QuSAEAAADetgEAAwAAAAAAh1ACMaJ83giHUAIxonzeCDNDSVEuTllTRTpJQk0uSVFfU1RPQ0tfT1BUSU9OU19DT01QX1RBWC45OTIuLi4uVVNELkgBAAAA3rYBAAMAAAAAAIdQAjGifN4Ih1ACMaJ83ggy</t>
  </si>
  <si>
    <t>Q0lRLk5ZU0U6SUJNLklRX1NUT0NLX0JBU0VEX0NPTVBfVEFYLjEwMDAuLi4uVVNELkgBAAAA3rYBAAIAAAAELTc0MACHUAIxonzeCIdQAjGifN4IKENJUS5OWVNFOklCTS5JUV9EQV9TVVBQTF9DRi45OTUuLi4uVVNELkgBAAAA3rYBAAIAAAAENDIyNwEIAAAABQAAAAExAQAAAAstMjA1OTA3MzIwMgMAAAADMTYwAgAAAAQyMTcxBAAAAAEwBwAAAAgzLzcvMjAyNggAAAAKMTIvMzEvMjAyMAkAAAABMIdQAjGifN4Ih1ACMaJ83ggnQ0lRLk5ZU0U6SUJNLklRX09JTF9JTVBBSVIuOTkzLi4uLlVTRC5IAQAAAN62AQADAAAAAACHUAIxonzeCIdQAjGifN4IKENJUS5OWVNFOklCTS5JUV9PVEhFUl9BTU9SVC45OTEuLi4uVVNELkgBAAAA3rYBAAMAAAAAAIdQAjGifN4Ih1ACMaJ83ggyQ0lRLk5ZU0U6SUJNLklRX01JTk9SSVRZX0lOVEVSRVNUX0NGLjIwMDAuLi4uVVNELkgBAAAA3rYBAAMAAAAAAIdQAjGifN4Ih1ACMaJ83ggrQ0lRLk5ZU0U6SUJNLklRX0dBSU5fSU5WRVNUX0NGLjk5OS4uLi5VU0QuSAEAAADetgEAAwAAAAAAh1ACMaJ83giHUAIxonzeCCVDSVEuTllTRTpJQk0uSVFfTE9BTlNfQ0YuOTk3Li4uLlVTRC5IAQAAAN62AQADAAAAAACHUAIxonzeCIdQAjGifN4IKkNJUS5OWVNFOklCTS5JUV9JTkNfRVFVSVRZX0NGLjk5NS4uLi5VU0QuSAEAAADetgEAAwAAAAAAh1ACMaJ83giHUAIxonzeCDBD</t>
  </si>
  <si>
    <t>SVEuTllTRTpJQk0uSVFfVEFYX0JFTkVGSVRfT1BUSU9OUy45OTMuLi4uVVNELkgBAAAA3rYBAAMAAAAAAIdQAjGifN4Ih1ACMaJ83ggiQ0lRLk5ZU0U6SUJNLklRX0RPX0NGLjk5MS4uLi5VU0QuSAEAAADetgEAAwAAAAAAh1ACMaJ83giHUAIxonzeCCxDSVEuTllTRTpJQk0uSVFfT1RIRVJfT1BFUl9BQ1QuMjAwMC4uLi5VU0QuSAEAAADetgEAAgAAAAQtOTU4AQgAAAAFAAAAATEBAAAACy0xOTA0ODYwNjU3AwAAAAMxNjACAAAABDIwNDcEAAAAATAHAAAACDMvNy8yMDI2CAAAAAoxMi8zMS8yMDI1CQAAAAEwh1ACMaJ83giHUAIxonzeCCZDSVEuTllTRTpJQk0uSVFfQ0hBTkdFX0FSLjk5OS4uLi5VU0QuSAEAAADetgEAAgAAAAQtMzc0AQgAAAAFAAAAATEBAAAACy0xOTA0ODYwNzQzAwAAAAMxNjACAAAABDIwMTgEAAAAATAHAAAACDMvNy8yMDI2CAAAAAoxMi8zMS8yMDI0CQAAAAEwh1ACMaJ83giHUAIxonzeCCZDSVEuTllTRTpJQk0uSVFfQ0hBTkdFX0FQLjk5OS4uLi5VU0QuSAEAAADetgEAAgAAAAMtMTMBCAAAAAUAAAABMQEAAAALLTE5MDQ4NjA3NDMDAAAAAzE2MAIAAAAEMjAxNwQAAAABMAcAAAAIMy83LzIwMjYIAAAACjEyLzMxLzIwMjQJAAAAATCHUAIxonzeCIdQAjGifN4IK0NJUS5OWVNFOklCTS5JUV9DSEFOR0VfSU5DX1RBWC45OTkuLi4uVVNELkgBAAAA3rYBAAMAAAAAAIdQAjGifN4I</t>
  </si>
  <si>
    <t>h1ACMaJ83gg6Q0lRLk5ZU0U6SUJNLklRX0NIQU5HRV9PVEhFUl9ORVRfT1BFUl9BU1NFVFMuMTAwMC4uLi5VU0QuSAEAAADetgEAAgAAAAM0NDUBCAAAAAUAAAABMQEAAAALLTE5MDQ4NjA3NDADAAAAAzE2MAIAAAAEMjA0NQQAAAABMAcAAAAIMy83LzIwMjYIAAAACjEyLzMxLzIwMjUJAAAAATCHUAIxonzeCIdQAjGifN4II0NJUS5OWVNFOklCTS5JUV9DQVBFWC4xMDAwLi4uLlVTRC5IAQAAAN62AQACAAAABS0xMDkxAQgAAAAFAAAAATEBAAAACy0xOTA0ODYwNzQwAwAAAAMxNjACAAAABDIwMjEEAAAAATAHAAAACDMvNy8yMDI2CAAAAAoxMi8zMS8yMDI1CQAAAAEwh1ACMaJ83giHUAIxonzeCC1DSVEuTllTRTpJQk0uSVFfQ0FTSF9BQ1FVSVJFX0NGLjEwMDAuLi4uVVNELkgBAAAA3rYBAAIAAAAFLTgyOTQBCAAAAAUAAAABMQEAAAALLTE5MDQ4NjA3NDADAAAAAzE2MAIAAAAEMjA1NwQAAAABMAcAAAAIMy83LzIwMjYIAAAACjEyLzMxLzIwMjUJAAAAATCHUAIxonzeCIdQAjGifN4IMUNJUS5OWVNFOklCTS5JUV9TQUxFX1JFQUxfRVNUQVRFX0NGLjEwMDAuLi4uVVNELkgBAAAA3rYBAAMAAAAAAIdQAjGifN4Ih1ACMaJ83ggwQ0lRLk5ZU0U6SUJNLklRX0lOVkVTVF9TRUNVUklUWV9DRi4xMDAwLi4uLlVTRC5IAQAAAN62AQACAAAABC0zOTEBCAAAAAUAAAABMQEAAAALLTE5MDQ4NjA3NDADAAAAAzE2</t>
  </si>
  <si>
    <t>MAIAAAAEMjAyNwQAAAABMAcAAAAIMy83LzIwMjYIAAAACjEyLzMxLzIwMjUJAAAAATCHUAIxonzeCIdQAjGifN4INENJUS5OWVNFOklCTS5JUV9PVEhFUl9JTlZFU1RfQUNUX1NVUFBMLjEwMDAuLi4uVVNELkgBAAAA3rYBAAIAAAABMQEIAAAABQAAAAExAQAAAAstMTkwNDg2MDc0MAMAAAADMTYwAgAAAAQyMDUxBAAAAAEwBwAAAAgzLzcvMjAyNggAAAAKMTIvMzEvMjAyNQkAAAABMIdQAjGifN4Ih1ACMaJ83ggsQ0lRLk5ZU0U6SUJNLklRX1NUX0RFQlRfSVNTVUVELjIwMDAuLi4uVVNELkgBAAAA3rYBAAMAAAAAAIdQAjGifN4Ih1ACMaJ83ggvQ0lRLk5ZU0U6SUJNLklRX1RPVEFMX0RFQlRfSVNTVUVELjIwMDAuLi4uVVNELkgBAAAA3rYBAAIAAAAEODM5MQEIAAAABQAAAAExAQAAAAstMTkwNDg2MDY1NwMAAAADMTYwAgAAAAQyMTYxBAAAAAEwBwAAAAgzLzcvMjAyNggAAAAKMTIvMzEvMjAyNQkAAAABMIdQAjGifN4Ih1ACMaJ83ggrQ0lRLk5ZU0U6SUJNLklRX0NPTU1PTl9JU1NVRUQuMjAwMC4uLi5VU0QuSAEAAADetgEAAgAAAAM3MTABCAAAAAUAAAABMQEAAAALLTE5MDQ4NjA2NTcDAAAAAzE2MAIAAAAEMjE2OQQAAAABMAcAAAAIMy83LzIwMjYIAAAACjEyLzMxLzIwMjUJAAAAATCHUAIxonzeCIdQAjGifN4IMENJUS5OWVNFOklCTS5JUV9EQV9TVVBQTF9QQVJUSUFMX0NGLjk5MS4uLi5VU0Qu</t>
  </si>
  <si>
    <t>SAEAAADetgEAAwAAAAAAh1ACMaJ83giHUAIxonzeCCdDSVEuTllTRTpJQk0uSVFfREVQUkVfU1VQUC45OTEuLi4uVVNELkgBAAAA3rYBAAMAAAAAAIdQAjGifN4Ih1ACMaJ83ggkQ0lRLk5ZU0U6SUJNLklRX0RFUF9SVUEuOTkxLi4uLlVTRC5IAQAAAN62AQADAAAAAACHUAIxonzeCIdQAjGifN4IM0NJUS5OWVNFOklCTS5JUV9EQV9DRl9FWENMX09QRVJfTEVBU0VTLjk5Mi4uLi5VU0QuSAEAAADetgEAAgAAAAQ0NTQxAQgAAAAFAAAAATEBAAAACjIwMTcxNjQyNDQDAAAAAzE2MAIAAAAFNDg5ODUEAAAAATAHAAAACDMvNy8yMDI2CAAAAAoxMi8zMS8yMDE3CQAAAAEwh1ACMaJ83giHUAIxonzeCClDSVEuTllTRTpJQk0uSVFfQU1PUlRfRElDX0NGLjk5Mi4uLi5VU0QuSAEAAADetgEAAwAAAAAAh1ACMaJ83giHUAIxonzeCDhDSVEuTllTRTpJQk0uSVFfU0FMRV9QUk9DRUVEU19SRU5UQUxfQVNTRVRTLjk5Mi4uLi5VU0QuSAEAAADetgEAAwAAAAAAh1ACMaJ83giHUAIxonzeCC5DSVEuTllTRTpJQk0uSVFfQ0FTSF9JTlRFUkVTVF9ORVQuOTkyLi4uLlVTRC5IAQAAAN62AQADAAAAAACHUAIxonzeCIdQAjGifN4IL0NJUS5OWVNFOklCTS5JUV9DQVNIX0lOVEVSRVNUX09QRVIuOTkyLi4uLlVTRC5IAQAAAN62AQADAAAAAACHUAIxonzeCIdQAjGifN4IMENJUS5OWVNFOklCTS5JUV9DQVNIX0lOVEVSRVNU</t>
  </si>
  <si>
    <t>X0ZJTkFOLjk5Mi4uLi5VU0QuSAEAAADetgEAAwAAAAAAh1ACMaJ83giHUAIxonzeCCxDSVEuTllTRTpJQk0uSVFfQ0FTSF9UQVhFU19PUEVSLjk5My4uLi5VU0QuSAEAAADetgEAAwAAAAAAh1ACMaJ83giHUAIxonzeCC1DSVEuTllTRTpJQk0uSVFfQ0FTSF9UQVhFU19GSU5BTi45OTMuLi4uVVNELkgBAAAA3rYBAAMAAAAAAIdQAjGifN4Ih1ACMaJ83gg3Q0lRLk5ZU0U6SUJNLklRX0NIQU5HRV9ORVRfV09SS0lOR19DQVBJVEFMLjk5NS4uLi5VU0QuSAEAAADetgEAAgAAAAUtODM2OQEIAAAABQAAAAExAQAAAAstMjA1OTA3MzIwMgMAAAADMTYwAgAAAAQ0NDIxBAAAAAEwBwAAAAgzLzcvMjAyNggAAAAKMTIvMzEvMjAyMAkAAAABMIdQAjGifN4Ih1ACMaJ83ggqQ0lRLk5ZU0U6SUJNLklRX1VOTEVWRVJFRF9GQ0YuOTk3Li4uLlVTRC5IAQAAAN62AQACAAAACTEwNDQwLjYyNQEIAAAABQAAAAExAQAAAAstMTk1ODI4MTA5NgMAAAADMTYwAgAAAAQ0NDIzBAAAAAEwBwAAAAgzLzcvMjAyNggAAAAKMTIvMzEvMjAyMgkAAAABMIdQAjGifN4Ih1ACMaJ83ggsQ0lRLk5ZU0U6SUJNLklRX05FVF9ERUJUX0lTU1VFRC45OTguLi4uVVNELkgBAAAA3rYBAAIAAAAENDQ5NwEIAAAABQAAAAExAQAAAAstMTkwNDg2MDc0NAMAAAADMTYwAgAAAAQyMDAzBAAAAAEwBwAAAAgzLzcvMjAyNggAAAAKMTIvMzEvMjAyMwkA</t>
  </si>
  <si>
    <t>AAABMIdQAjGifN4Ih1ACMaJ83ggpQ0lRLk5ZU0U6SUJNLklRX0RPX0lOVkVTVF9DRi45OTkuLi4uVVNELkgBAAAA3rYBAAMAAAAAAIdQAjGifN4Ih1ACMaJ83gg2Q0lRLk5ZU0U6SUJNLklRX09QRVJBVElOR19MRUFTRV9QQVlNRU5UUy4xMDAwLi4uLlVTRC5IAQAAAN62AQADAAAAAACHUAIxonzeCIdQAjGifN4IMENJUS5OWVNFOklCTS5JUV9HQUlOX0JBUkdBSU5fQUNRX0NGLjk5MS4uLi5VU0QuSAEAAADetgEAAwAAAAAAh1ACMaJ83giHUAIxonzeCCdDSVEuTllTRTpJQk0uSVFfQ0FTSF9FUVVJVi45OTkuLi4uVVNELkgBAAAA3rYBAAIAAAAFMTM5NDcBCAAAAAUAAAABMQEAAAALLTE5MDQ4NjA3NDMDAAAAAzE2MAIAAAAEMTA5NgQAAAABMAcAAAAIMy83LzIwMjYIAAAACjEyLzMxLzIwMjQJAAAAATCHUAIxonzeCIdQAjGifN4IKUNJUS5OWVNFOklCTS5JUV9PVEhFUl9SRUNFSVYuOTk0Li4uLlVTRC5IAQAAAN62AQACAAAABDE3MDcBCAAAAAUAAAABMQEAAAALLTIxMTA3NjkzNTUDAAAAAzE2MAIAAAAEMTIwNgQAAAABMAcAAAAIMy83LzIwMjYIAAAACjEyLzMxLzIwMTkJAAAAATCHUAIxonzeCIdQAjGifN4IKkNJUS5OWVNFOklCTS5JUV9UT1RBTF9SRUNFSVYuMTAwMC4uLi5VU0QuSAEAAADetgEAAgAAAAQ5NjQ2AQgAAAAFAAAAATEBAAAACy0xOTA0ODYwNzQwAwAAAAMxNjACAAAABDEwMDEEAAAA</t>
  </si>
  <si>
    <t>ATAHAAAACDMvNy8yMDI2CAAAAAoxMi8zMS8yMDI1CQAAAAEwh1ACMaJ83giHUAIxonzeCDJDSVEuTllTRTpJQk0uSVFfRklOX0RJVl9MT0FOU19DVVJSRU5ULjk5NC4uLi5VU0QuSAEAAADetgEAAgAAAAUxNDE5MgEIAAAABQAAAAExAQAAAAstMjExMDc2OTM1NQMAAAADMTYwAgAAAAQxMDMyBAAAAAEwBwAAAAgzLzcvMjAyNggAAAAKMTIvMzEvMjAxOQkAAAABMIdQAjGifN4Ih1ACMaJ83ggzQ0lRLk5ZU0U6SUJNLklRX0RFRl9UQVhfQVNTRVRTX0NVUlJFTlQuOTkyLi4uLlVTRC5IAQAAAN62AQADAAAAAACHUAIxonzeCIdQAjGifN4IK0NJUS5OWVNFOklCTS5JUV9PVEhFUl9DQV9TVVBQTC45OTguLi4uVVNELkgBAAAA3rYBAAIAAAAEMTMxMwEIAAAABQAAAAExAQAAAAstMTkwNDg2MDc0NAMAAAADMTYwAgAAAAQxMDU1BAAAAAEwBwAAAAgzLzcvMjAyNggAAAAKMTIvMzEvMjAyMwkAAAABMIdQAjGifN4Ih1ACMaJ83ggfQ0lRLk5ZU0U6SUJNLklRX0FELjk5Ni4uLi5VU0QuSAEAAADetgEAAgAAAAYtMTQzOTABCAAAAAUAAAABMQEAAAALLTIwMDg2NDcxOTgDAAAAAzE2MAIAAAAEMTA3NQQAAAABMAcAAAAIMy83LzIwMjYIAAAACjEyLzMxLzIwMjEJAAAAATCHUAIxonzeCIdQAjGifN4IH0NJUS5OWVNFOklCTS5JUV9HVy45OTYuLi4uVVNELkgBAAAA3rYBAAIAAAAFNTU2NDMBCAAAAAUAAAABMQEAAAAL</t>
  </si>
  <si>
    <t>LTIwMDg2NDcxOTgDAAAAAzE2MAIAAAAEMTE3MQQAAAABMAcAAAAIMy83LzIwMjYIAAAACjEyLzMxLzIwMjEJAAAAATCHUAIxonzeCIdQAjGifN4ILkNJUS5OWVNFOklCTS5JUV9GSU5fRElWX0FTU0VUU19MVC45OTMuLi4uVVNELkgBAAAA3rYBAAMAAAAAAIdQAjGifN4Ih1ACMaJ83gguQ0lRLk5ZU0U6SUJNLklRX0RFRl9UQVhfQVNTRVRTX0xULjk5My4uLi5VU0QuSAEAAADetgEAAgAAAAQ1MjE2AQgAAAAFAAAAATEBAAAACjIwODE1MDU0MDEDAAAAAzE2MAIAAAAEMTAyNgQAAAABMAcAAAAIMy83LzIwMjYIAAAACjEyLzMxLzIwMTgJAAAAATCHUAIxonzeCIdQAjGifN4IKUNJUS5OWVNFOklCTS5JUV9UT1RBTF9BU1NFVFMuOTk1Li4uLlVTRC5IAQAAAN62AQACAAAABjE1NTk3MQEIAAAABQAAAAExAQAAAAstMjA1OTA3MzIwMgMAAAADMTYwAgAAAAQxMDA3BAAAAAEwBwAAAAgzLzcvMjAyNggAAAAKMTIvMzEvMjAyMAkAAAABMIdQAjGifN4Ih1ACMaJ83ggkQ0lRLk5ZU0U6SUJNLklRX1NUX0RFQlQuOTk0Li4uLlVTRC5IAQAAAN62AQACAAAABDEyNzUBCAAAAAUAAAABMQEAAAALLTIxMTA3NjkzNTUDAAAAAzE2MAIAAAAEMTA0NgQAAAABMAcAAAAIMy83LzIwMjYIAAAACjEyLzMxLzIwMTkJAAAAATCHUAIxonzeCIdQAjGifN4IMUNJUS5OWVNFOklCTS5JUV9GSU5fRElWX0RFQlRfQ1VSUkVOVC45OTcu</t>
  </si>
  <si>
    <t>Li4uVVNELkgBAAAA3rYBAAMAAAAAAIdQAjGifN4Ih1ACMaJ83ggvQ0lRLk5ZU0U6SUJNLklRX1VORUFSTl9SRVZfQ1VSUkVOVC45OTcuLi4uVVNELkgBAAAA3rYBAAIAAAAFMTIwMzIBCAAAAAUAAAABMQEAAAALLTE5NTgyODEwOTYDAAAAAzE2MAIAAAAEMTA3NAQAAAABMAcAAAAIMy83LzIwMjYIAAAACjEyLzMxLzIwMjIJAAAAATCHUAIxonzeCIdQAjGifN4ILENJUS5OWVNFOklCTS5JUV9GSU5fRElWX0xJQUJfTFQuOTkyLi4uLlVTRC5IAQAAAN62AQADAAAAAACHUAIxonzeCIdQAjGifN4ILENJUS5OWVNFOklCTS5JUV9ERUZfVEFYX0xJQUJfTFQuOTk1Li4uLlVTRC5IAQAAAN62AQACAAAABDQ5NTgBCAAAAAUAAAABMQEAAAALLTIwNTkwNzMyMDIDAAAAAzE2MAIAAAAEMTAyNwQAAAABMAcAAAAIMy83LzIwMjYIAAAACjEyLzMxLzIwMjAJAAAAATCHUAIxonzeCIdQAjGifN4IKUNJUS5OWVNFOklCTS5JUV9QUkVGX1JFREVFTS4xMDAwLi4uLlVTRC5IAQAAAN62AQADAAAAAACHUAIxonzeCIdQAjGifN4IKENJUS5OWVNFOklCTS5JUV9QUkVGX0VRVUlUWS45OTIuLi4uVVNELkgBAAAA3rYBAAMAAAAAAIdQAjGifN4Ih1ACMaJ83gggQ0lRLk5ZU0U6SUJNLklRX1JFLjEwMDAuLi4uVVNELkgBAAAA3rYBAAIAAAAGMTU1NjQ4AQgAAAAFAAAAATEBAAAACy0xOTA0ODYwNzQwAwAAAAMxNjACAAAABDEyMjIE</t>
  </si>
  <si>
    <t>AAAAATAHAAAACDMvNy8yMDI2CAAAAAoxMi8zMS8yMDI1CQAAAAEwh1ACMaJ83giHUAIxonzeCC5DSVEuTllTRTpJQk0uSVFfTUlOT1JJVFlfSU5URVJFU1QuOTk5Li4uLlVTRC5IAQAAAN62AQACAAAAAjg2AQgAAAAFAAAAATEBAAAACy0xOTA0ODYwNzQzAwAAAAMxNjACAAAABDEwNTIEAAAAATAHAAAACDMvNy8yMDI2CAAAAAoxMi8zMS8yMDI0CQAAAAEwh1ACMaJ83giHUAIxonzeCCpDSVEuTllTRTpJQk0uSVFfUlVBX0FDQ1VNX0RFUC45OTIuLi4uVVNELkgBAAAA3rYBAAMAAAAAAIdQAjGifN4Ih1ACMaJ83ggyQ0lRLk5ZU0U6SUJNLklRX1JVQV9DQVBJVEFMX0xFQVNFX05FVC45OTMuLi4uVVNELkgBAAAA3rYBAAMAAAAAAIdQAjGifN4Ih1ACMaJ83ggyQ0lRLk5ZU0U6SUJNLklRX0dQUEVfRVhDTF9PUEVSX0xFQVNFUy45OTUuLi4uVVNELkgBAAAA3rYBAAIAAAAFMjAxMDEBCAAAAAUAAAABMQEAAAALLTIwNTkwNzMyMDIDAAAAAzE2MAIAAAAFNDg5NzQEAAAAATAHAAAACDMvNy8yMDI2CAAAAAoxMi8zMS8yMDIwCQAAAAEwh1ACMaJ83giHUAIxonzeCDVDSVEuTllTRTpJQk0uSVFfRklOQU5DRV9MRUFTRVNfTE9OR19URVJNLjk5OC4uLi5VU0QuSAEAAADetgEAAgAAAAMzNzkBCAAAAAUAAAABMQEAAAALLTE5MDQ4NjA3NDQDAAAAAzE2MAIAAAAFNDg5OTEEAAAAATAHAAAACDMvNy8yMDI2CAAAAAox</t>
  </si>
  <si>
    <t>Mi8zMS8yMDIzCQAAAAEwh1ACMaJ83giHUAIxonzeCClDSVEuTllTRTpJQk0uSVFfVE9UQUxfTEVBU0VTLjk5NS4uLi5VU0QuSAEAAADetgEAAgAAAAQzODQ1AQgAAAAFAAAAATEBAAAACy0yMDU5MDczMjAyAwAAAAMxNjACAAAABTQ4OTc5BAAAAAEwBwAAAAgzLzcvMjAyNggAAAAKMTIvMzEvMjAyMAkAAAABMIdQAjGifN4Ih1ACMaJ83ggrQ0lRLk5ZU0U6SUJNLklRX0VRVUlUWV9NRVRIT0QuMTAwMC4uLi5VU0QuSAEAAADetgEAAgAAAAI2MAEIAAAABQAAAAExAQAAAAstMTkwNDg2MDc0MAMAAAADMTYwAgAAAAQzMDYzBAAAAAEwBwAAAAgzLzcvMjAyNggAAAAKMTIvMzEvMjAyNQkAAAABMIdQAjGifN4Ih1ACMaJ83ghDQ0lRLk5ZU0U6SUJNLklRX0xJUVVJREFUSU9OX1ZBTFVFX1BSRUZFUlJFRF9OT05fUkVERUVNLjk5My4uLi5VU0QuSAEAAADetgEAAwAAAAAAh1ACMaJ83giHUAIxonzeCCZDSVEuTllTRTpJQk0uSVFfSU5UQU5fTkVULjk5OS4uLi5VU0QuSAEAAADetgEAAgAAAAUxMDY2MAEIAAAABQAAAAExAQAAAAstMTkwNDg2MDc0MwMAAAADMTYwAgAAAAU0ODk2MgQAAAABMAcAAAAIMy83LzIwMjYIAAAACjEyLzMxLzIwMjQJAAAAATCHUAIxonzeCIdQAjGifN4IKENJUS5OWVNFOklCTS5JUV9BUl9VTkJJTExFRC45OTYuLi4uVVNELkgBAAAA3rYBAAIAAAAEMTE5NAEIAAAABQAAAAExAQAAAAst</t>
  </si>
  <si>
    <t>MjAwODY0NzE5OAMAAAADMTYwAgAAAAU0NTQyMAQAAAABMAcAAAAIMy83LzIwMjYIAAAACjEyLzMxLzIwMjEJAAAAATCHUAIxonzeCIdQAjGifN4IJENJUS5OWVNFOklCTS5JUV9SQVdfSU5WLjk5Ny4uLi5VU0QuSAEAAADetgEAAwAAAAAAh1ACMaJ83giHUAIxonzeCCZDSVEuTllTRTpJQk0uSVFfT1RIRVJfSU5WLjk5NS4uLi5VU0QuSAEAAADetgEAAwAAAAAAh1ACMaJ83giHUAIxonzeCCZDSVEuTllTRTpJQk0uSVFfTUFDSElORVJZLjk5Ny4uLi5VU0QuSAEAAADetgEAAgAAAAUxMjgwNAEIAAAABQAAAAExAQAAAAstMTk1ODI4MTA5NgMAAAADMTYwAgAAAAQzMTE0BAAAAAEwBwAAAAgzLzcvMjAyNggAAAAKMTIvMzEvMjAyMgkAAAABMIdQAjGifN4Ih1ACMaJ83gggQ0lRLk5ZU0U6SUJNLklRX0NJUC45OTQuLi4uVVNELkgBAAAA3rYBAAMAAAAAAIdQAjGifN4Ih1ACMaJ83gg4Q0lRLk5ZU0U6SUJNLklRX0ZJTl9ESVZfTUlOT1JJVFlfSU5UX1JFREVFTS45OTQuLi4uVVNELkgBAAAA3rYBAAMAAAAAAIdQAjGifN4Ih1ACMaJ83gg4Q0lRLk5ZU0U6SUJNLklRX0RFRl9UQVhfVkFMVUFUSU9OX0FMTE9XQU5DRS45OTQuLi4uVVNELkgBAAAA3rYBAAIAAAADNjA4AQgAAAAFAAAAATEBAAAACy0yMTEwNzY5MzU1AwAAAAMxNjACAAAABTQ2MDQ1BAAAAAEwBwAAAAgzLzcvMjAyNggAAAAKMTIvMzEvMjAxOQkA</t>
  </si>
  <si>
    <t>AAABMIdQAjGifN4Ih1ACMaJ83gg+Q0lRLk5ZU0U6SUJNLklRX0dFTkVSQUxfUEFSVE5FUl9NSU5PUklUWV9JTlRFUkVTVC45OTkuLi4uVVNELkgBAAAA3rYBAAMAAAAAAIdQAjGifN4Ih1ACMaJ83ghEQ0lRLk5ZU0U6SUJNLklRX0xJUVVJREFUSU9OX1ZBTFVFX1BSRUZFUlJFRF9OT05fUkVERUVNLjIwMDAuLi4uVVNELkgBAAAA3rYBAAMAAAAAAIdQAjGifN4Ih1ACMaJ83ggwQ0lRLk5ZU0U6SUJNLklRX0xJQUJJTElUSUVTX0xFVkVMXzEuOTkyLi4uLlVTRC5IAQAAAN62AQADAAAAAACHUAIxonzeCIdQAjGifN4IQkNJUS5OWVNFOklCTS5JUV9MSUFCSUxJVElFU19ORVRUSU5HX09USEVSX0FESlVTVE1FTlRTLjk5NC4uLi5VU0QuSAEAAADetgEAAwAAAAAAh1ACMaJ83giHUAIxonzeCDJDSVEuTllTRTpJQk0uSVFfRklOX0RJVl9MVF9ERUJUX1RPVEFMLjk5Ny4uLi5VU0QuSAEAAADetgEAAgAAAAUxMjg3MgEIAAAABQAAAAExAQAAAAstMTk1ODI4MTA5NgMAAAADMTYwAgAAAAUyNDUxNQQAAAABMAcAAAAIMy83LzIwMjYIAAAACjEyLzMxLzIwMjIJAAAAATCHUAIxonzeCIdQAjGifN4ILkNJUS5OWVNFOklCTS5JUV9GSU5fRElWX1NUX0lOVkVTVC45OTUuLi4uVVNELkgBAAAA3rYBAAMAAAAAAIdQAjGifN4Ih1ACMaJ83gg4Q0lRLk5ZU0U6SUJNLklRX1JFU1RSSUNURURfQ0FTSF9OT05fQ1VSUkVOVC45</t>
  </si>
  <si>
    <t>OTUuLi4uVVNELkgBAAAA3rYBAAMAAAAAAIdQAjGifN4Ih1ACMaJ83ggzQ0lRLk5ZU0U6SUJNLklRX0NPTlRJTkdFTlRfTElBQklMSVRJRVMuOTk1Li4uLlVTRC5IAQAAAN62AQADAAAAAACHUAIxonzeCIdQAjGifN4IMENJUS5OWVNFOklCTS5JUV9MVF9ERUJUX0RFUklWQVRJVkVTLjk5MS4uLi5VU0QuSAEAAADetgEAAgAAAAQ3ODUyAQgAAAAFAAAAATEBAAAACjE5NDcxNzk1ODMDAAAAAzE2MAIAAAAFMzA5MTUEAAAAATAHAAAACDMvNy8yMDI2CAAAAAoxMi8zMS8yMDE2CQAAAAEwh1ACMaJ83giHUAIxonzeCDZDSVEuTllTRTpJQk0uSVFfREVSSVZBVElWRV9BU1NFVFNfQ1VSUkVOVC45OTEuLi4uVVNELkgBAAAA3rYBAAIAAAADNTMyAQgAAAAFAAAAATEBAAAACjE5NDcxNzk1ODMDAAAAAzE2MAIAAAAEMTEwOQQAAAABMAcAAAAIMy83LzIwMjYIAAAACjEyLzMxLzIwMTYJAAAAATCHUAIxonzeCIdQAjGifN4IKUNJUS5OWVNFOklCTS5JUV9HV19JTlRBTl9ORVQuOTk4Li4uLlVTRC5IAQAAAN62AQADAAAAAACHUAIxonzeCIdQAjGifN4IK0NJUS5OWVNFOklCTS5JUV9TVF9OT1RFX1JFQ0VJVi45OTguLi4uVVNELkgBAAAA3rYBAAMAAAAAAIdQAjGifN4Ih1ACMaJ83ggmQ0lRLk5ZU0U6SUJNLklRX0lOVkVOVE9SWS45OTguLi4uVVNELkgBAAAA3rYBAAIAAAAEMTE2MQEIAAAABQAAAAExAQAAAAstMTkw</t>
  </si>
  <si>
    <t>NDg2MDc0NAMAAAADMTYwAgAAAAQxMDQzBAAAAAEwBwAAAAgzLzcvMjAyNggAAAAKMTIvMzEvMjAyMwkAAAABMIdQAjGifN4Ih1ACMaJ83ggyQ0lRLk5ZU0U6SUJNLklRX0ZJTl9ESVZfTE9BTlNfQ1VSUkVOVC45OTcuLi4uVVNELkgBAAAA3rYBAAIAAAAENjg1MQEIAAAABQAAAAExAQAAAAstMTk1ODI4MTA5NgMAAAADMTYwAgAAAAQxMDMyBAAAAAEwBwAAAAgzLzcvMjAyNggAAAAKMTIvMzEvMjAyMgkAAAABMIdQAjGifN4Ih1ACMaJ83ggrQ0lRLk5ZU0U6SUJNLklRX0xPQU5TX0ZPUl9TQUxFLjk5Ni4uLi5VU0QuSAEAAADetgEAAwAAAAAAh1ACMaJ83giHUAIxonzeCCxDSVEuTllTRTpJQk0uSVFfUkVTVFJJQ1RFRF9DQVNILjk5NS4uLi5VU0QuSAEAAADetgEAAgAAAAM0NjMBCAAAAAUAAAABMQEAAAALLTIwNTkwNzMyMDIDAAAAAzE2MAIAAAAEMTEwNAQAAAABMAcAAAAIMy83LzIwMjYIAAAACjEyLzMxLzIwMjAJAAAAATCHUAIxonzeCIdQAjGifN4IJUNJUS5OWVNFOklCTS5JUV9UT1RBTF9DQS45OTQuLi4uVVNELkgBAAAA3rYBAAIAAAAFMzg0MjABCAAAAAUAAAABMQEAAAALLTIxMTA3NjkzNTUDAAAAAzE2MAIAAAAEMTAwOAQAAAABMAcAAAAIMy83LzIwMjYIAAAACjEyLzMxLzIwMTkJAAAAATCHUAIxonzeCIdQAjGifN4IH0NJUS5OWVNFOklCTS5JUV9BRC45OTUuLi4uVVNELkgBAAAA3rYBAAIA</t>
  </si>
  <si>
    <t>AAAGLTEzODk2AQgAAAAFAAAAATEBAAAACy0yMDU5MDczMjAyAwAAAAMxNjACAAAABDEwNzUEAAAAATAHAAAACDMvNy8yMDI2CAAAAAoxMi8zMS8yMDIwCQAAAAEwh1ACMaJ83giHUAIxonzeCCZDSVEuTllTRTpJQk0uSVFfTFRfSU5WRVNULjk5Ni4uLi5VU0QuSAEAAADetgEAAgAAAAQxNzgzAQgAAAAFAAAAATEBAAAACy0yMDA4NjQ3MTk4AwAAAAMxNjACAAAABDEwNTQEAAAAATAHAAAACDMvNy8yMDI2CAAAAAoxMi8zMS8yMDIxCQAAAAEwh1ACMaJ83giHUAIxonzeCChDSVEuTllTRTpJQk0uSVFfT1RIRVJfSU5UQU4uOTk4Li4uLlVTRC5IAQAAAN62AQACAAAABTExMDM2AQgAAAAFAAAAATEBAAAACy0xOTA0ODYwNzQ0AwAAAAMxNjACAAAABDEwNDAEAAAAATAHAAAACDMvNy8yMDI2CAAAAAoxMi8zMS8yMDIzCQAAAAEwh1ACMaJ83giHUAIxonzeCC5DSVEuTllTRTpJQk0uSVFfRklOX0RJVl9BU1NFVFNfTFQuOTk5Li4uLlVTRC5IAQAAAN62AQADAAAAAACHUAIxonzeCIdQAjGifN4ILUNJUS5OWVNFOklCTS5JUV9MT0FOU19SRUNFSVZfTFQuMTAwMC4uLi5VU0QuSAEAAADetgEAAwAAAAAAh1ACMaJ83giHUAIxonzeCCxDSVEuTllTRTpJQk0uSVFfT1RIRVJfTFRfQVNTRVRTLjk5MS4uLi5VU0QuSAEAAADetgEAAgAAAAQ1NDY0AQgAAAAFAAAAATEBAAAACjE5NDcxNzk1ODMDAAAAAzE2MAIAAAAEMTA2</t>
  </si>
  <si>
    <t>MAQAAAABMAcAAAAIMy83LzIwMjYIAAAACjEyLzMxLzIwMTYJAAAAATCHUAIxonzeCIdQAjGifN4IH0NJUS5OWVNFOklCTS5JUV9BUC45OTQuLi4uVVNELkgBAAAA3rYBAAIAAAAENDg5NgEIAAAABQAAAAExAQAAAAstMjExMDc2OTM1NQMAAAADMTYwAgAAAAQxMDE4BAAAAAEwBwAAAAgzLzcvMjAyNggAAAAKMTIvMzEvMjAxOQkAAAABMIdQAjGifN4Ih1ACMaJ83ggkQ0lRLk5ZU0U6SUJNLklRX1NUX0RFQlQuOTk3Li4uLlVTRC5IAQAAAN62AQADAAAAAACHUAIxonzeCIdQAjGifN4IMUNJUS5OWVNFOklCTS5JUV9DVVJSRU5UX1BPUlRfTEVBU0VTLjEwMDAuLi4uVVNELkgBAAAA3rYBAAIAAAAEMTA3OQEIAAAABQAAAAExAQAAAAstMTkwNDg2MDc0MAMAAAADMTYwAgAAAAQxMDkwBAAAAAEwBwAAAAgzLzcvMjAyNggAAAAKMTIvMzEvMjAyNQkAAAABMIdQAjGifN4Ih1ACMaJ83ggwQ0lRLk5ZU0U6SUJNLklRX0lOQ19UQVhfUEFZX0NVUlJFTlQuOTkxLi4uLlVTRC5IAQAAAN62AQACAAAABDMyMzUBCAAAAAUAAAABMQEAAAAKMTk0NzE3OTU4MwMAAAADMTYwAgAAAAQxMDk0BAAAAAEwBwAAAAgzLzcvMjAyNggAAAAKMTIvMzEvMjAxNgkAAAABMIdQAjGifN4Ih1ACMaJ83ggxQ0lRLk5ZU0U6SUJNLklRX0RFRl9UQVhfTElBQl9DVVJSRU5ULjk5My4uLi5VU0QuSAEAAADetgEAAwAAAAAAh1ACMaJ83giHUAIx</t>
  </si>
  <si>
    <t>onzeCCVDSVEuTllTRTpJQk0uSVFfVE9UQUxfQ0wuOTk2Li4uLlVTRC5IAQAAAN62AQACAAAABTMzNjE5AQgAAAAFAAAAATEBAAAACy0yMDA4NjQ3MTk4AwAAAAMxNjACAAAABDEwMDkEAAAAATAHAAAACDMvNy8yMDI2CAAAAAoxMi8zMS8yMDIxCQAAAAEwh1ACMaJ83giHUAIxonzeCC5DSVEuTllTRTpJQk0uSVFfTE9OR19URVJNX0xFQVNFUy4xMDAwLi4uLlVTRC5IAQAAAN62AQACAAAABDM0MjEBCAAAAAUAAAABMQEAAAALLTE5MDQ4NjA3NDADAAAAAzE2MAIAAAAEMTE4MwQAAAABMAcAAAAIMy83LzIwMjYIAAAACjEyLzMxLzIwMjUJAAAAATCHUAIxonzeCIdQAjGifN4ILENJUS5OWVNFOklCTS5JUV9ERUZfVEFYX0xJQUJfTFQuOTkzLi4uLlVTRC5IAQAAAN62AQACAAAABDM2OTYBCAAAAAUAAAABMQEAAAAKMjA4MTUwNTQwMQMAAAADMTYwAgAAAAQxMDI3BAAAAAEwBwAAAAgzLzcvMjAyNggAAAAKMTIvMzEvMjAxOAkAAAABMIdQAjGifN4Ih1ACMaJ83ggnQ0lRLk5ZU0U6SUJNLklRX1RPVEFMX0xJQUIuOTk2Li4uLlVTRC5IAQAAAN62AQACAAAABjExMzAwNQEIAAAABQAAAAExAQAAAAstMjAwODY0NzE5OAMAAAADMTYwAgAAAAQxMjc2BAAAAAEwBwAAAAgzLzcvMjAyNggAAAAKMTIvMzEvMjAyMQkAAAABMIdQAjGifN4Ih1ACMaJ83ggsQ0lRLk5ZU0U6SUJNLklRX1BSRUZfTk9OX1JFREVFTS45OTku</t>
  </si>
  <si>
    <t>Li4uVVNELkgBAAAA3rYBAAMAAAAAAIdQAjGifN4Ih1ACMaJ83gghQ0lRLk5ZU0U6SUJNLklRX0FQSUMuOTk0Li4uLlVTRC5IAQAAAN62AQADAAAAAACHUAIxonzeCIdQAjGifN4IJUNJUS5OWVNFOklCTS5JUV9UUkVBU1VSWS45OTguLi4uVVNELkgBAAAA3rYBAAIAAAAHLTE2OTYyNAEIAAAABQAAAAExAQAAAAstMTkwNDg2MDc0NAMAAAADMTYwAgAAAAQxMjQ4BAAAAAEwBwAAAAgzLzcvMjAyNggAAAAKMTIvMzEvMjAyMwkAAAABMIdQAjGifN4Ih1ACMaJ83gguQ0lRLk5ZU0U6SUJNLklRX01JTk9SSVRZX0lOVEVSRVNULjk5Mi4uLi5VU0QuSAEAAADetgEAAgAAAAMxMzEBCAAAAAUAAAABMQEAAAAKMjAxNzE2NDI0NAMAAAADMTYwAgAAAAQxMDUyBAAAAAEwBwAAAAgzLzcvMjAyNggAAAAKMTIvMzEvMjAxNwkAAAABMIdQAjGifN4Ih1ACMaJ83gguQ0lRLk5ZU0U6SUJNLklRX1RPVEFMX0xJQUJfRVFVSVRZLjk5Ni4uLi5VU0QuSAEAAADetgEAAgAAAAYxMzIwMDEBCAAAAAUAAAABMQEAAAALLTIwMDg2NDcxOTgDAAAAAzE2MAIAAAAEMTAxMwQAAAABMAcAAAAIMy83LzIwMjYIAAAACjEyLzMxLzIwMjEJAAAAATCHUAIxonzeCIdQAjGifN4IKkNJUS5OWVNFOklCTS5JUV9SVUFfQUNDVU1fREVQLjk5OS4uLi5VU0QuSAEAAADetgEAAwAAAAAAh1ACMaJ83giHUAIxonzeCDhDSVEuTllTRTpJQk0uSVFfUlVB</t>
  </si>
  <si>
    <t>X0NBUElUQUxfTEVBU0VfQUNDVU1fREVQLjk5MS4uLi5VU0QuSAEAAADetgEAAwAAAAAAh1ACMaJ83giHUAIxonzeCDZDSVEuTllTRTpJQk0uSVFfUlVBX09QRVJBVElOR19MRUFTRV9HUk9TUy45OTguLi4uVVNELkgBAAAA3rYBAAIAAAAEMzIyMAEIAAAABQAAAAExAQAAAAstMTkwNDg2MDc0NAMAAAADMTYwAgAAAAU0ODM3NwQAAAABMAcAAAAIMy83LzIwMjYIAAAACjEyLzMxLzIwMjMJAAAAATCHUAIxonzeCIdQAjGifN4IMkNJUS5OWVNFOklCTS5JUV9HUFBFX0VYQ0xfT1BFUl9MRUFTRVMuOTkzLi4uLlVTRC5IAQAAAN62AQACAAAABTMyNDYwAQgAAAAFAAAAATEBAAAACjIwODE1MDU0MDEDAAAAAzE2MAIAAAAFNDg5NzQEAAAAATAHAAAACDMvNy8yMDI2CAAAAAoxMi8zMS8yMDE4CQAAAAEwh1ACMaJ83giHUAIxonzeCDNDSVEuTllTRTpJQk0uSVFfTlBQRV9FWENMX09QRVJfTEVBU0VTLjEwMDAuLi4uVVNELkgBAAAA3rYBAAIAAAAENTg5OQEIAAAABQAAAAExAQAAAAstMTkwNDg2MDc0MAMAAAADMTYwAgAAAAU0ODk3NgQAAAABMAcAAAAIMy83LzIwMjYIAAAACjEyLzMxLzIwMjUJAAAAATCHUAIxonzeCIdQAjGifN4IMUNJUS5OWVNFOklCTS5JUV9UT1RBTF9GSU5BTkNFX0xFQVNFUy45OTQuLi4uVVNELkgBAAAA3rYBAAIAAAADMjAzAQgAAAAFAAAAATEBAAAACy0yMTEwNzY5MzU1AwAAAAMxNjAC</t>
  </si>
  <si>
    <t>AAAABTQ5MDMxBAAAAAEwBwAAAAgzLzcvMjAyNggAAAAKMTIvMzEvMjAxOQkAAAABMIdQAjGifN4Ih1ACMaJ83gg+Q0lRLk5ZU0U6SUJNLklRX0xUX1BPUlRJT05fT1BFUl9MRUFTRV9MSUFCSUxJVElFUy45OTkuLi4uVVNELkgBAAAA3rYBAAIAAAAEMjY1NQEIAAAABQAAAAExAQAAAAstMTkwNDg2MDc0MwMAAAADMTYwAgAAAAU0ODM4MwQAAAABMAcAAAAIMy83LzIwMjYIAAAACjEyLzMxLzIwMjQJAAAAATCHUAIxonzeCIdQAjGifN4IRUNJUS5OWVNFOklCTS5JUV9GSU5BTkNJTkdfT0JMSUdfQ1VSUkVOVF9FWENMX09QRVJfTEVBU0VTLjk5NC4uLi5VU0QuSAEAAADetgEAAgAAAAQ4Nzk3AQgAAAAFAAAAATEBAAAACy0yMTEwNzY5MzU1AwAAAAMxNjACAAAABTQ4OTgwBAAAAAEwBwAAAAgzLzcvMjAyNggAAAAKMTIvMzEvMjAxOQkAAAABMIdQAjGifN4Ih1ACMaJ83gg5Q0lRLk5ZU0U6SUJNLklRX1RPVEFMX0RFQlRfRVhDTF9PUEVSX0xFQVNFUy4xMDAwLi4uLlVTRC5IAQAAAN62AQACAAAABTYxMjYwAQgAAAAFAAAAATEBAAAACy0xOTA0ODYwNzQwAwAAAAMxNjACAAAABTQ4OTgyBAAAAAEwBwAAAAgzLzcvMjAyNggAAAAKMTIvMzEvMjAyNQkAAAABMIdQAjGifN4Ih1ACMaJ83ggmQ0lRLk5ZU0U6SUJNLklRX1RCVl9TSEFSRS45OTUuLi4uVVNELkgBAAAA3rYBAAIAAAAKLTUyLjU0NzgyOQEIAAAABQAA</t>
  </si>
  <si>
    <t>AAExAQAAAAstMjA1OTA3MzIwMgMAAAADMTYwAgAAAAQ0MTU2BAAAAAEwBwAAAAgzLzcvMjAyNggAAAAKMTIvMzEvMjAyMAkAAAABMIdQAjGifN4Ih1ACMaJ83ggnQ0lRLk5ZU0U6SUJNLklRX1RPVEFMX0RFQlQuOTk2Li4uLlVTRC5IAQAAAN62AQACAAAABTU1MTQwAQgAAAAFAAAAATEBAAAACy0yMDA4NjQ3MTk4AwAAAAMxNjACAAAABDQxNzMEAAAAATAHAAAACDMvNy8yMDI2CAAAAAoxMi8zMS8yMDIxCQAAAAEwh1ACMaJ83giHUAIxonzeCDRDSVEuTllTRTpJQk0uSVFfVE9UQUxfREVCVF9OT05fQ1VSUkVOVC4yMDAwLi4uLlVTRC5IAQAAAN62AQACAAAABTU3MzgzAQgAAAAFAAAAATEBAAAACy0xOTA0ODYwNjU3AwAAAAMxNjACAAAABTI1MjI0BAAAAAEwBwAAAAgzLzcvMjAyNggAAAAKMTIvMzEvMjAyNQkAAAABMIdQAjGifN4Ih1ACMaJ83ggmQ0lRLk5ZU0U6SUJNLklRX1RPVEFMX0NBUC45OTYuLi4uVVNELkgBAAAA3rYBAAIAAAAFNzQxMzYBCAAAAAUAAAABMQEAAAALLTIwMDg2NDcxOTgDAAAAAzE2MAIAAAAENDE3NQQAAAABMAcAAAAIMy83LzIwMjYIAAAACjEyLzMxLzIwMjEJAAAAATCHUAIxonzeCIdQAjGifN4IKENJUS5OWVNFOklCTS5JUV9BUl9VTkJJTExFRC45OTkuLi4uVVNELkgBAAAA3rYBAAIAAAADNDMzAQgAAAAFAAAAATEBAAAACy0xOTA0ODYwNzQzAwAAAAMxNjACAAAABTQ1NDIw</t>
  </si>
  <si>
    <t>BAAAAAEwBwAAAAgzLzcvMjAyNggAAAAKMTIvMzEvMjAyNAkAAAABMIdQAjGifN4Ih1ACMaJ83ggkQ0lRLk5ZU0U6SUJNLklRX1JBV19JTlYuOTk4Li4uLlVTRC5IAQAAAN62AQADAAAAAACHUAIxonzeCIdQAjGifN4IJkNJUS5OWVNFOklCTS5JUV9PVEhFUl9JTlYuOTk2Li4uLlVTRC5IAQAAAN62AQADAAAAAACHUAIxonzeCIdQAjGifN4IJkNJUS5OWVNFOklCTS5JUV9NQUNISU5FUlkuOTk4Li4uLlVTRC5IAQAAAN62AQACAAAABTEyNjA3AQgAAAAFAAAAATEBAAAACy0xOTA0ODYwNzQ0AwAAAAMxNjACAAAABDMxMTQEAAAAATAHAAAACDMvNy8yMDI2CAAAAAoxMi8zMS8yMDIzCQAAAAEwh1ACMaJ83giHUAIxonzeCCBDSVEuTllTRTpJQk0uSVFfQ0lQLjk5NS4uLi5VU0QuSAEAAADetgEAAwAAAAAAh1ACMaJ83giHUAIxonzeCDhDSVEuTllTRTpJQk0uSVFfRklOX0RJVl9NSU5PUklUWV9JTlRfUkVERUVNLjk5OC4uLi5VU0QuSAEAAADetgEAAwAAAAAAh1ACMaJ83giHUAIxonzeCDhDSVEuTllTRTpJQk0uSVFfREVGX1RBWF9WQUxVQVRJT05fQUxMT1dBTkNFLjk5NS4uLi5VU0QuSAEAAADetgEAAgAAAAM4NTABCAAAAAUAAAABMQEAAAALLTIwNTkwNzMyMDIDAAAAAzE2MAIAAAAFNDYwNDUEAAAAATAHAAAACDMvNy8yMDI2CAAAAAoxMi8zMS8yMDIwCQAAAAEwh1ACMaJ83giHUAIxonzeCD9DSVEuTllT</t>
  </si>
  <si>
    <t>RTpJQk0uSVFfR0VORVJBTF9QQVJUTkVSX01JTk9SSVRZX0lOVEVSRVNULjEwMDAuLi4uVVNELkgBAAAA3rYBAAMAAAAAAIdQAjGifN4Ih1ACMaJ83gg/Q0lRLk5ZU0U6SUJNLklRX0xJUVVJREFUSU9OX1ZBTFVFX1BSRUZFUlJFRF9SRURFRU0uOTkxLi4uLlVTRC5IAQAAAN62AQADAAAAAACHUAIxonzeCIdQAjGifN4IK0NJUS5OWVNFOklCTS5JUV9BU1NFVFNfTEVWRUxfMy45OTEuLi4uVVNELkgBAAAA3rYBAAMAAAAAAIdQAjGifN4Ih1ACMaJ83ggwQ0lRLk5ZU0U6SUJNLklRX0xJQUJJTElUSUVTX0xFVkVMXzEuOTkzLi4uLlVTRC5IAQAAAN62AQADAAAAAACHUAIxonzeCIdQAjGifN4IQkNJUS5OWVNFOklCTS5JUV9MSUFCSUxJVElFU19ORVRUSU5HX09USEVSX0FESlVTVE1FTlRTLjk5NS4uLi5VU0QuSAEAAADetgEAAwAAAAAAh1ACMaJ83giHUAIxonzeCDJDSVEuTllTRTpJQk0uSVFfRklOX0RJVl9MVF9ERUJUX1RPVEFMLjk5OC4uLi5VU0QuSAEAAADetgEAAgAAAAUxMTg3OQEIAAAABQAAAAExAQAAAAstMTkwNDg2MDc0NAMAAAADMTYwAgAAAAUyNDUxNQQAAAABMAcAAAAIMy83LzIwMjYIAAAACjEyLzMxLzIwMjMJAAAAATCHUAIxonzeCIdQAjGifN4ILkNJUS5OWVNFOklCTS5JUV9GSU5fRElWX1NUX0lOVkVTVC45OTcuLi4uVVNELkgBAAAA3rYBAAMAAAAAAIdQAjGifN4Ih1ACMaJ83gg4Q0lR</t>
  </si>
  <si>
    <t>Lk5ZU0U6SUJNLklRX1JFU1RSSUNURURfQ0FTSF9OT05fQ1VSUkVOVC45OTYuLi4uVVNELkgBAAAA3rYBAAMAAAAAAIdQAjGifN4Ih1ACMaJ83ggzQ0lRLk5ZU0U6SUJNLklRX0NPTlRJTkdFTlRfTElBQklMSVRJRVMuOTk2Li4uLlVTRC5IAQAAAN62AQADAAAAAACHUAIxonzeCIdQAjGifN4IMENJUS5OWVNFOklCTS5JUV9MVF9ERUJUX0RFUklWQVRJVkVTLjk5Ni4uLi5VU0QuSAEAAADetgEAAwAAAAAAh1ACMaJ83giHUAIxonzeCDZDSVEuTllTRTpJQk0uSVFfREVSSVZBVElWRV9BU1NFVFNfQ1VSUkVOVC45OTQuLi4uVVNELkgBAAAA3rYBAAIAAAADMTQ5AQgAAAAFAAAAATEBAAAACy0yMTEwNzY5MzU1AwAAAAMxNjACAAAABDExMDkEAAAAATAHAAAACDMvNy8yMDI2CAAAAAoxMi8zMS8yMDE5CQAAAAEwh1ACMaJ83giHUAIxonzeCCVDSVEuTllTRTpJQk0uSVFfR1JPU1NfR1cuOTkzLi4uLlVTRC5IAQAAAN62AQADAAAAAACHUAIxonzeCIdQAjGifN4IKUNJUS5OWVNFOklCTS5JUV9HV19JTlRBTl9ORVQuOTk5Li4uLlVTRC5IAQAAAN62AQADAAAAAACHUAIxonzeCIdQAjGifN4ILENJUS5OWVNFOklCTS5JUV9JTlRFUkNPTVBBTllfQ0wuOTkxLi4uLlVTRC5IAQAAAN62AQADAAAAAACHUAIxonzeCIdQAjGifN4IKENJUS5OWVNFOklCTS5JUV9QUkVGX0VRVUlUWS45OTEuLi4uVVNELkgBAAAA3rYBAAMA</t>
  </si>
  <si>
    <t>AAAAAIdQAjGifN4Ih1ACMaJ83gghQ0lRLk5ZU0U6SUJNLklRX0FQSUMuOTk1Li4uLlVTRC5IAQAAAN62AQADAAAAAACHUAIxonzeCIdQAjGifN4IJUNJUS5OWVNFOklCTS5JUV9UUkVBU1VSWS45OTkuLi4uVVNELkgBAAAA3rYBAAIAAAAHLTE2OTk2OAEIAAAABQAAAAExAQAAAAstMTkwNDg2MDc0MwMAAAADMTYwAgAAAAQxMjQ4BAAAAAEwBwAAAAgzLzcvMjAyNggAAAAKMTIvMzEvMjAyNAkAAAABMIdQAjGifN4Ih1ACMaJ83gguQ0lRLk5ZU0U6SUJNLklRX01JTk9SSVRZX0lOVEVSRVNULjk5My4uLi5VU0QuSAEAAADetgEAAgAAAAMxMzQBCAAAAAUAAAABMQEAAAAKMjA4MTUwNTQwMQMAAAADMTYwAgAAAAQxMDUyBAAAAAEwBwAAAAgzLzcvMjAyNggAAAAKMTIvMzEvMjAxOAkAAAABMIdQAjGifN4Ih1ACMaJ83gguQ0lRLk5ZU0U6SUJNLklRX1RPVEFMX0xJQUJfRVFVSVRZLjk5Ny4uLi5VU0QuSAEAAADetgEAAgAAAAYxMjcyNDMBCAAAAAUAAAABMQEAAAALLTE5NTgyODEwOTYDAAAAAzE2MAIAAAAEMTAxMwQAAAABMAcAAAAIMy83LzIwMjYIAAAACjEyLzMxLzIwMjIJAAAAATCHUAIxonzeCIdQAjGifN4IOENJUS5OWVNFOklCTS5JUV9SVUFfQ0FQSVRBTF9MRUFTRV9BQ0NVTV9ERVAuOTk0Li4uLlVTRC5IAQAAAN62AQADAAAAAACHUAIxonzeCIdQAjGifN4IN0NJUS5OWVNFOklCTS5JUV9SVUFfT1BF</t>
  </si>
  <si>
    <t>UkFUSU5HX0xFQVNFX0dST1NTLjIwMDAuLi4uVVNELkgBAAAA3rYBAAIAAAAEMzEyOQEIAAAABQAAAAExAQAAAAstMTkwNDg2MDY1NwMAAAADMTYwAgAAAAU0ODM3NwQAAAABMAcAAAAIMy83LzIwMjYIAAAACjEyLzMxLzIwMjUJAAAAATCHUAIxonzeCIdQAjGifN4IMkNJUS5OWVNFOklCTS5JUV9HUFBFX0VYQ0xfT1BFUl9MRUFTRVMuOTk0Li4uLlVTRC5IAQAAAN62AQACAAAABTMyMDI4AQgAAAAFAAAAATEBAAAACy0yMTEwNzY5MzU1AwAAAAMxNjACAAAABTQ4OTc0BAAAAAEwBwAAAAgzLzcvMjAyNggAAAAKMTIvMzEvMjAxOQkAAAABMIdQAjGifN4Ih1ACMaJ83ggzQ0lRLk5ZU0U6SUJNLklRX05QUEVfRVhDTF9PUEVSX0xFQVNFUy4yMDAwLi4uLlVTRC5IAQAAAN62AQACAAAABDU4OTkBCAAAAAUAAAABMQEAAAALLTE5MDQ4NjA2NTcDAAAAAzE2MAIAAAAFNDg5NzYEAAAAATAHAAAACDMvNy8yMDI2CAAAAAoxMi8zMS8yMDI1CQAAAAEwh1ACMaJ83giHUAIxonzeCDFDSVEuTllTRTpJQk0uSVFfVE9UQUxfRklOQU5DRV9MRUFTRVMuOTk1Li4uLlVTRC5IAQAAAN62AQACAAAAAjkwAQgAAAAFAAAAATEBAAAACy0yMDU5MDczMjAyAwAAAAMxNjACAAAABTQ5MDMxBAAAAAEwBwAAAAgzLzcvMjAyNggAAAAKMTIvMzEvMjAyMAkAAAABMIdQAjGifN4Ih1ACMaJ83gg/Q0lRLk5ZU0U6SUJNLklRX0xUX1BPUlRJ</t>
  </si>
  <si>
    <t>T05fT1BFUl9MRUFTRV9MSUFCSUxJVElFUy4xMDAwLi4uLlVTRC5IAQAAAN62AQACAAAABDI1NDcBCAAAAAUAAAABMQEAAAALLTE5MDQ4NjA3NDADAAAAAzE2MAIAAAAFNDgzODMEAAAAATAHAAAACDMvNy8yMDI2CAAAAAoxMi8zMS8yMDI1CQAAAAEwh1ACMaJ83giHUAIxonzeCEVDSVEuTllTRTpJQk0uSVFfRklOQU5DSU5HX09CTElHX0NVUlJFTlRfRVhDTF9PUEVSX0xFQVNFUy45OTUuLi4uVVNELkgBAAAA3rYBAAIAAAAENzExNgEIAAAABQAAAAExAQAAAAstMjA1OTA3MzIwMgMAAAADMTYwAgAAAAU0ODk4MAQAAAABMAcAAAAIMy83LzIwMjYIAAAACjEyLzMxLzIwMjAJAAAAATCHUAIxonzeCIdQAjGifN4IJUNJUS5OWVNFOklCTS5JUV9CVl9TSEFSRS45OTEuLi4uVVNELkgBAAAA3rYBAAIAAAAIMTkuMjkwMjMBCAAAAAUAAAABMQEAAAAKMTk0NzE3OTU4MwMAAAADMTYwAgAAAAQ0MDIwBAAAAAEwBwAAAAgzLzcvMjAyNggAAAAKMTIvMzEvMjAxNgkAAAABMIdQAjGifN4Ih1ACMaJ83ggmQ0lRLk5ZU0U6SUJNLklRX1RCVl9TSEFSRS45OTYuLi4uVVNELkgBAAAA3rYBAAIAAAAKLTU0Ljg0MzI0OQEIAAAABQAAAAExAQAAAAstMjAwODY0NzE5OAMAAAADMTYwAgAAAAQ0MTU2BAAAAAEwBwAAAAgzLzcvMjAyNggAAAAKMTIvMzEvMjAyMQkAAAABMIdQAjGifN4Ih1ACMaJ83gglQ0lRLk5ZU0U6SUJNLklR</t>
  </si>
  <si>
    <t>X0dXX0lOVEFOLjk5MS4uLi5VU0QuSAEAAADetgEAAgAAAAU0MDg4NwEIAAAABQAAAAExAQAAAAoxOTQ3MTc5NTgzAwAAAAMxNjACAAAABTM1MzgxBAAAAAEwBwAAAAgzLzcvMjAyNggAAAAKMTIvMzEvMjAxNgkAAAABMIdQAjGifN4Ih1ACMaJ83ggnQ0lRLk5ZU0U6SUJNLklRX1RPVEFMX0RFQlQuOTk3Li4uLlVTRC5IAQAAAN62AQACAAAABTU0MDEzAQgAAAAFAAAAATEBAAAACy0xOTU4MjgxMDk2AwAAAAMxNjACAAAABDQxNzMEAAAAATAHAAAACDMvNy8yMDI2CAAAAAoxMi8zMS8yMDIyCQAAAAEwh1ACMaJ83giHUAIxonzeCCZDSVEuTllTRTpJQk0uSVFfVE9UQUxfQ0FQLjk5Ny4uLi5VU0QuSAEAAADetgEAAgAAAAU3NjAzNAEIAAAABQAAAAExAQAAAAstMTk1ODI4MTA5NgMAAAADMTYwAgAAAAQ0MTc1BAAAAAEwBwAAAAgzLzcvMjAyNggAAAAKMTIvMzEvMjAyMgkAAAABMIdQAjGifN4Ih1ACMaJ83ggtQ0lRLk5ZU0U6SUJNLklRX0FMTE9XX0RPVUJUX0FDQ1QuOTkxLi4uLlVTRC5IAQAAAN62AQACAAAAAzI5MAEIAAAABQAAAAExAQAAAAoxOTQ3MTc5NTgzAwAAAAMxNjACAAAABDMwMTIEAAAAATAHAAAACDMvNy8yMDI2CAAAAAoxMi8zMS8yMDE2CQAAAAEwh1ACMaJ83giHUAIxonzeCClDSVEuTllTRTpJQk0uSVFfQVJfVU5CSUxMRUQuMjAwMC4uLi5VU0QuSAEAAADetgEAAgAAAAM0ODIBCAAAAAUA</t>
  </si>
  <si>
    <t>AAABMQEAAAALLTE5MDQ4NjA2NTcDAAAAAzE2MAIAAAAFNDU0MjAEAAAAATAHAAAACDMvNy8yMDI2CAAAAAoxMi8zMS8yMDI1CQAAAAEwh1ACMaJ83giHUAIxonzeCCRDSVEuTllTRTpJQk0uSVFfUkFXX0lOVi45OTkuLi4uVVNELkgBAAAA3rYBAAMAAAAAAIdQAjGifN4Ih1ACMaJ83ggmQ0lRLk5ZU0U6SUJNLklRX09USEVSX0lOVi45OTkuLi4uVVNELkgBAAAA3rYBAAMAAAAAAIdQAjGifN4Ih1ACMaJ83ggmQ0lRLk5ZU0U6SUJNLklRX01BQ0hJTkVSWS45OTkuLi4uVVNELkgBAAAA3rYBAAIAAAAFMTI2ODcBCAAAAAUAAAABMQEAAAALLTE5MDQ4NjA3NDMDAAAAAzE2MAIAAAAEMzExNAQAAAABMAcAAAAIMy83LzIwMjYIAAAACjEyLzMxLzIwMjQJAAAAATCHUAIxonzeCIdQAjGifN4IIENJUS5OWVNFOklCTS5JUV9DSVAuOTk2Li4uLlVTRC5IAQAAAN62AQADAAAAAACHUAIxonzeCIdQAjGifN4IOENJUS5OWVNFOklCTS5JUV9GSU5fRElWX01JTk9SSVRZX0lOVF9SRURFRU0uOTk5Li4uLlVTRC5IAQAAAN62AQADAAAAAACHUAIxonzeCIdQAjGifN4IOUNJUS5OWVNFOklCTS5JUV9ERUZfVEFYX1ZBTFVBVElPTl9BTExPV0FOQ0UuMTAwMC4uLi5VU0QuSAEAAADetgEAAgAAAAQxMTQzAQgAAAAFAAAAATEBAAAACy0xOTA0ODYwNzQwAwAAAAMxNjACAAAABTQ2MDQ1BAAAAAEwBwAAAAgzLzcvMjAyNggAAAAK</t>
  </si>
  <si>
    <t>MTIvMzEvMjAyNQkAAAABMIdQAjGifN4Ih1ACMaJ83gg/Q0lRLk5ZU0U6SUJNLklRX0dFTkVSQUxfUEFSVE5FUl9NSU5PUklUWV9JTlRFUkVTVC4yMDAwLi4uLlVTRC5IAQAAAN62AQADAAAAAACHUAIxonzeCIdQAjGifN4IP0NJUS5OWVNFOklCTS5JUV9MSVFVSURBVElPTl9WQUxVRV9QUkVGRVJSRURfUkVERUVNLjk5Mi4uLi5VU0QuSAEAAADetgEAAwAAAAAAh1ACMaJ83giHUAIxonzeCCtDSVEuTllTRTpJQk0uSVFfQVNTRVRTX0xFVkVMXzMuOTkzLi4uLlVTRC5IAQAAAN62AQADAAAAAACHUAIxonzeCIdQAjGifN4IMENJUS5OWVNFOklCTS5JUV9MSUFCSUxJVElFU19MRVZFTF8xLjk5Ni4uLi5VU0QuSAEAAADetgEAAwAAAAAAh1ACMaJ83giHUAIxonzeCEJDSVEuTllTRTpJQk0uSVFfTElBQklMSVRJRVNfTkVUVElOR19PVEhFUl9BREpVU1RNRU5UUy45OTYuLi4uVVNELkgBAAAA3rYBAAMAAAAAAIdQAjGifN4Ih1ACMaJ83ggyQ0lRLk5ZU0U6SUJNLklRX0ZJTl9ESVZfU1RfREVCVF9UT1RBTC45OTEuLi4uVVNELkgBAAAA3rYBAAMAAAAAAIdQAjGifN4Ih1ACMaJ83gguQ0lRLk5ZU0U6SUJNLklRX0ZJTl9ESVZfU1RfSU5WRVNULjk5OC4uLi5VU0QuSAEAAADetgEAAwAAAAAAh1ACMaJ83giHUAIxonzeCDhDSVEuTllTRTpJQk0uSVFfUkVTVFJJQ1RFRF9DQVNIX05PTl9DVVJSRU5ULjk5OC4uLi5V</t>
  </si>
  <si>
    <t>U0QuSAEAAADetgEAAwAAAAAAh1ACMaJ83giHUAIxonzeCDNDSVEuTllTRTpJQk0uSVFfQ09OVElOR0VOVF9MSUFCSUxJVElFUy45OTcuLi4uVVNELkgBAAAA3rYBAAMAAAAAAIdQAjGifN4Ih1ACMaJ83ggwQ0lRLk5ZU0U6SUJNLklRX0xUX0RFQlRfREVSSVZBVElWRVMuOTk3Li4uLlVTRC5IAQAAAN62AQADAAAAAACHUAIxonzeCIdQAjGifN4INkNJUS5OWVNFOklCTS5JUV9ERVJJVkFUSVZFX0FTU0VUU19DVVJSRU5ULjk5Ny4uLi5VU0QuSAEAAADetgEAAgAAAAMyNzEBCAAAAAUAAAABMQEAAAALLTE5NTgyODEwOTYDAAAAAzE2MAIAAAAEMTEwOQQAAAABMAcAAAAIMy83LzIwMjYIAAAACjEyLzMxLzIwMjIJAAAAATCHUAIxonzeCIdQAjGifN4IJUNJUS5OWVNFOklCTS5JUV9HUk9TU19HVy45OTcuLi4uVVNELkgBAAAA3rYBAAMAAAAAAIdQAjGifN4Ih1ACMaJ83ggqQ0lRLk5ZU0U6SUJNLklRX0dXX0lOVEFOX05FVC4yMDAwLi4uLlVTRC5IAQAAAN62AQADAAAAAACHUAIxonzeCIdQAjGifN4ILENJUS5OWVNFOklCTS5JUV9JTlRFUkNPTVBBTllfQ0wuOTk1Li4uLlVTRC5IAQAAAN62AQADAAAAAACHUAIxonzeCIdQAjGifN4IJUNJUS5OWVNFOklCTS5JUV9CVl9TSEFSRS45OTIuLi4uVVNELkgBAAAA3rYBAAIAAAAIMTkuMDc4NzIBCAAAAAUAAAABMQEAAAAKMjAxNzE2NDI0NAMAAAADMTYwAgAAAAQ0</t>
  </si>
  <si>
    <t>MDIwBAAAAAEwBwAAAAgzLzcvMjAyNggAAAAKMTIvMzEvMjAxNwkAAAABMIdQAjGifN4Ih1ACMaJ83ggmQ0lRLk5ZU0U6SUJNLklRX1RCVl9TSEFSRS45OTcuLi4uVVNELkgBAAAA3rYBAAIAAAAJLTQ5Ljg3MjQyAQgAAAAFAAAAATEBAAAACy0xOTU4MjgxMDk2AwAAAAMxNjACAAAABDQxNTYEAAAAATAHAAAACDMvNy8yMDI2CAAAAAoxMi8zMS8yMDIyCQAAAAEwh1ACMaJ83giHUAIxonzeCCVDSVEuTllTRTpJQk0uSVFfR1dfSU5UQU4uOTkyLi4uLlVTRC5IAQAAAN62AQACAAAABTQwNTMwAQgAAAAFAAAAATEBAAAACjIwMTcxNjQyNDQDAAAAAzE2MAIAAAAFMzUzODEEAAAAATAHAAAACDMvNy8yMDI2CAAAAAoxMi8zMS8yMDE3CQAAAAEwh1ACMaJ83giHUAIxonzeCCdDSVEuTllTRTpJQk0uSVFfVE9UQUxfREVCVC45OTguLi4uVVNELkgBAAAA3rYBAAIAAAAFNTk5MzUBCAAAAAUAAAABMQEAAAALLTE5MDQ4NjA3NDQDAAAAAzE2MAIAAAAENDE3MwQAAAABMAcAAAAIMy83LzIwMjYIAAAACjEyLzMxLzIwMjMJAAAAATCHUAIxonzeCIdQAjGifN4IJUNJUS5OWVNFOklCTS5JUV9ORVRfREVCVC45OTEuLi4uVVNELkgBAAAA3rYBAAIAAAAFMzM2NDkBCAAAAAUAAAABMQEAAAAKMTk0NzE3OTU4MwMAAAADMTYwAgAAAAQ0MzY0BAAAAAEwBwAAAAgzLzcvMjAyNggAAAAKMTIvMzEvMjAxNgkAAAABMIdQAjGifN4I</t>
  </si>
  <si>
    <t>h1ACMaJ83ggmQ0lRLk5ZU0U6SUJNLklRX1RPVEFMX0NBUC45OTguLi4uVVNELkgBAAAA3rYBAAIAAAAFODI1NDgBCAAAAAUAAAABMQEAAAALLTE5MDQ4NjA3NDQDAAAAAzE2MAIAAAAENDE3NQQAAAABMAcAAAAIMy83LzIwMjYIAAAACjEyLzMxLzIwMjMJAAAAATCHUAIxonzeCIdQAjGifN4ILUNJUS5OWVNFOklCTS5JUV9BTExPV19ET1VCVF9BQ0NULjk5My4uLi5VU0QuSAEAAADetgEAAgAAAAMzMDkBCAAAAAUAAAABMQEAAAAKMjA4MTUwNTQwMQMAAAADMTYwAgAAAAQzMDEyBAAAAAEwBwAAAAgzLzcvMjAyNggAAAAKMTIvMzEvMjAxOAkAAAABMIdQAjGifN4Ih1ACMaJ83gglQ0lRLk5ZU0U6SUJNLklRX1JBV19JTlYuMTAwMC4uLi5VU0QuSAEAAADetgEAAwAAAAAAh1ACMaJ83giHUAIxonzeCCdDSVEuTllTRTpJQk0uSVFfT1RIRVJfSU5WLjIwMDAuLi4uVVNELkgBAAAA3rYBAAMAAAAAAIdQAjGifN4Ih1ACMaJ83ggnQ0lRLk5ZU0U6SUJNLklRX01BQ0hJTkVSWS4xMDAwLi4uLlVTRC5IAQAAAN62AQACAAAABTEyODg1AQgAAAAFAAAAATEBAAAACy0xOTA0ODYwNzQwAwAAAAMxNjACAAAABDMxMTQEAAAAATAHAAAACDMvNy8yMDI2CAAAAAoxMi8zMS8yMDI1CQAAAAEwh1ACMaJ83giHUAIxonzeCCBDSVEuTllTRTpJQk0uSVFfQ0lQLjk5OS4uLi5VU0QuSAEAAADetgEAAwAAAAAAh1ACMaJ83giHUAIx</t>
  </si>
  <si>
    <t>onzeCDlDSVEuTllTRTpJQk0uSVFfRklOX0RJVl9NSU5PUklUWV9JTlRfUkVERUVNLjEwMDAuLi4uVVNELkgBAAAA3rYBAAMAAAAAAIdQAjGifN4Ih1ACMaJ83gg/Q0lRLk5ZU0U6SUJNLklRX0xJUVVJREFUSU9OX1ZBTFVFX1BSRUZFUlJFRF9SRURFRU0uOTkzLi4uLlVTRC5IAQAAAN62AQADAAAAAACHUAIxonzeCIdQAjGifN4IK0NJUS5OWVNFOklCTS5JUV9BU1NFVFNfTEVWRUxfMy45OTUuLi4uVVNELkgBAAAA3rYBAAMAAAAAAIdQAjGifN4Ih1ACMaJ83ggwQ0lRLk5ZU0U6SUJNLklRX0xJQUJJTElUSUVTX0xFVkVMXzEuOTk5Li4uLlVTRC5IAQAAAN62AQADAAAAAACHUAIxonzeCIdQAjGifN4IQkNJUS5OWVNFOklCTS5JUV9MSUFCSUxJVElFU19ORVRUSU5HX09USEVSX0FESlVTVE1FTlRTLjk5Ny4uLi5VU0QuSAEAAADetgEAAwAAAAAAh1ACMaJ83giHUAIxonzeCDJDSVEuTllTRTpJQk0uSVFfRklOX0RJVl9TVF9ERUJUX1RPVEFMLjk5NC4uLi5VU0QuSAEAAADetgEAAwAAAAAAh1ACMaJ83giHUAIxonzeCC5DSVEuTllTRTpJQk0uSVFfRklOX0RJVl9TVF9JTlZFU1QuOTk5Li4uLlVTRC5IAQAAAN62AQADAAAAAADKdwIxonzeCMp3AjGifN4IOENJUS5OWVNFOklCTS5JUV9SRVNUUklDVEVEX0NBU0hfTk9OX0NVUlJFTlQuOTk5Li4uLlVTRC5IAQAAAN62AQADAAAAAADKdwIxonzeCMp3AjGifN4I</t>
  </si>
  <si>
    <t>M0NJUS5OWVNFOklCTS5JUV9DT05USU5HRU5UX0xJQUJJTElUSUVTLjk5OC4uLi5VU0QuSAEAAADetgEAAwAAAAAAyncCMaJ83gjKdwIxonzeCDBDSVEuTllTRTpJQk0uSVFfTFRfREVCVF9ERVJJVkFUSVZFUy45OTguLi4uVVNELkgBAAAA3rYBAAMAAAAAAMp3AjGifN4IyncCMaJ83ggxQ0lRLk5ZU0U6SUJNLklRX0RFUklWQVRJVkVfQVNTRVRTX0xULjk5MS4uLi5VU0QuSAEAAADetgEAAgAAAAIzOQEIAAAABQAAAAExAQAAAAoxOTQ3MTc5NTgzAwAAAAMxNjACAAAABDExMTAEAAAAATAHAAAACDMvNy8yMDI2CAAAAAoxMi8zMS8yMDE2CQAAAAEwyncCMaJ83gjKdwIxonzeCCxDSVEuTllTRTpJQk0uSVFfSU5URVJDT01QQU5ZX0NMLjk5Ni4uLi5VU0QuSAEAAADetgEAAwAAAAAAyncCMaJ83gjKdwIxonzeCC1DSVEuTllTRTpJQk0uSVFfQ0FTSF9UQVhFU19GSU5BTi45OTYuLi4uVVNELkgBAAAA3rYBAAMAAAAAAMp3AjGifN4IyncCMaJ83ggrQ0lRLk5ZU0U6SUJNLklRX0dBSU5fQVNTRVRTX0NGLjk5NC4uLi5VU0QuSAEAAADetgEAAgAAAAUtMTA5NgEIAAAABQAAAAExAQAAAAstMjExMDc2OTM1NQMAAAADMTYwAgAAAAQyMDI2BAAAAAEwBwAAAAgzLzcvMjAyNggAAAAKMTIvMzEvMjAxOQkAAAABMHl4ODGifN4IeXg4MaJ83ggqQ0lRLk5ZU0U6SUJNLklRX0lOQ19FUVVJVFlfQ0YuOTk2Li4uLlVTRC5I</t>
  </si>
  <si>
    <t>AQAAAN62AQADAAAAAAB5eDgxonzeCHl4ODGifN4IK0NJUS5OWVNFOklCTS5JUV9PVEhFUl9PUEVSX0FDVC45OTguLi4uVVNELkgBAAAA3rYBAAIAAAAFLTExMTQBCAAAAAUAAAABMQEAAAALLTE5MDQ4NjA3NDQDAAAAAzE2MAIAAAAEMjA0NwQAAAABMAcAAAAIMy83LzIwMjYIAAAACjEyLzMxLzIwMjMJAAAAATB5eDgxonzeCHl4ODGifN4ILUNJUS5OWVNFOklCTS5JUV9DSEFOR0VfSU5WRU5UT1JZLjk5Ni4uLi5VU0QuSAEAAADetgEAAgAAAAMxMzgBCAAAAAUAAAABMQEAAAALLTIwMDg2NDcxOTgDAAAAAzE2MAIAAAAEMjA5OQQAAAABMAcAAAAIMy83LzIwMjYIAAAACjEyLzMxLzIwMjEJAAAAATB5eDgxonzeCHl4ODGifN4IK0NJUS5OWVNFOklCTS5JUV9DSEFOR0VfSU5DX1RBWC45OTUuLi4uVVNELkgBAAAA3rYBAAMAAAAAAHl4ODGifN4IeXg4MaJ83ggmQ0lRLk5ZU0U6SUJNLklRX0NBU0hfT1BFUi45OTMuLi4uVVNELkgBAAAA3rYBAAIAAAAFMTUyNDcBCAAAAAUAAAABMQEAAAAKMjA4MTUwNTQwMQMAAAADMTYwAgAAAAQyMDA2BAAAAAEwBwAAAAgzLzcvMjAyNggAAAAKMTIvMzEvMjAxOAkAAAABMHl4ODGifN4IeXg4MaJ83ggsQ0lRLk5ZU0U6SUJNLklRX0NBU0hfQUNRVUlSRV9DRi45OTUuLi4uVVNELkgBAAAA3rYBAAIAAAAELTMzNgEIAAAABQAAAAExAQAAAAstMjA1OTA3MzIwMgMAAAADMTYw</t>
  </si>
  <si>
    <t>AgAAAAQyMDU3BAAAAAEwBwAAAAgzLzcvMjAyNggAAAAKMTIvMzEvMjAyMAkAAAABMHl4ODGifN4IeXg4MaJ83ggqQ0lRLk5ZU0U6SUJNLklRX1NBTEVfSU5UQU5fQ0YuOTkyLi4uLlVTRC5IAQAAAN62AQACAAAABC01NDQBCAAAAAUAAAABMQEAAAAKMjAxNzE2NDI0NAMAAAADMTYwAgAAAAQyMDI5BAAAAAEwBwAAAAgzLzcvMjAyNggAAAAKMTIvMzEvMjAxNwkAAAABMHl4ODGifN4IeXg4MaJ83ggzQ0lRLk5ZU0U6SUJNLklRX09USEVSX0lOVkVTVF9BQ1RfU1VQUEwuOTk0Li4uLlVTRC5IAQAAAN62AQADAAAAAAB5eDgxonzeCHl4ODGifN4IK0NJUS5OWVNFOklCTS5JUV9MVF9ERUJUX0lTU1VFRC45OTIuLi4uVVNELkgBAAAA3rYBAAIAAAAEOTY0MwEIAAAABQAAAAExAQAAAAoyMDE3MTY0MjQ0AwAAAAMxNjACAAAABDIwMzQEAAAAATAHAAAACDMvNy8yMDI2CAAAAAoxMi8zMS8yMDE3CQAAAAEwfJ44MaJ83gh8njgxonzeCCtDSVEuTllTRTpJQk0uSVFfTFRfREVCVF9SRVBBSUQuOTkzLi4uLlVTRC5IAQAAAN62AQACAAAABS04NTMzAQgAAAAFAAAAATEBAAAACjIwODE1MDU0MDEDAAAAAzE2MAIAAAAEMjAzNgQAAAABMAcAAAAIMy83LzIwMjYIAAAACjEyLzMxLzIwMTgJAAAAATB8njgxonzeCHyeODGifN4IJ0NJUS5OWVNFOklCTS5JUV9DT01NT05fUkVQLjk5My4uLi5VU0QuSAEAAADetgEAAgAAAAUt</t>
  </si>
  <si>
    <t>NDYxNAEIAAAABQAAAAExAQAAAAoyMDgxNTA1NDAxAwAAAAMxNjACAAAABDIxNjQEAAAAATAHAAAACDMvNy8yMDI2CAAAAAoxMi8zMS8yMDE4CQAAAAEwfJ44MaJ83gh8njgxonzeCCpDSVEuTllTRTpJQk0uSVFfQ09NTU9OX0RJVl9DRi45OTYuLi4uVVNELkgBAAAA3rYBAAIAAAAFLTU4NjkBCAAAAAUAAAABMQEAAAALLTIwMDg2NDcxOTgDAAAAAzE2MAIAAAAEMjA3NAQAAAABMAcAAAAIMy83LzIwMjYIAAAACjEyLzMxLzIwMjEJAAAAATB8njgxonzeCHyeODGifN4IL0NJUS5OWVNFOklCTS5JUV9UT1RBTF9ESVZfUEFJRF9DRi4xMDAwLi4uLlVTRC5IAQAAAN62AQACAAAABS02MjU1AQgAAAAFAAAAATEBAAAACy0xOTA0ODYwNzQwAwAAAAMxNjACAAAABDIwMjIEAAAAATAHAAAACDMvNy8yMDI2CAAAAAoxMi8zMS8yMDI1CQAAAAEwfJ44MaJ83gh8njgxonzeCB9DSVEuTllTRTpJQk0uSVFfRlguOTkyLi4uLlVTRC5IAQAAAN62AQACAAAAAzkzNwEIAAAABQAAAAExAQAAAAoyMDE3MTY0MjQ0AwAAAAMxNjACAAAABDIxNDQEAAAAATAHAAAACDMvNy8yMDI2CAAAAAoxMi8zMS8yMDE3CQAAAAEwfJ44MaJ83gh8njgxonzeCCRDSVEuTllTRTpJQk0uSVFfREVQX1JVQS45OTUuLi4uVVNELkgBAAAA3rYBAAMAAAAAAHyeODGifN4IfJ44MaJ83ggyQ0lRLk5ZU0U6SUJNLklRX05FR0FUSVZFX0dXX0FNT1JUX0NG</t>
  </si>
  <si>
    <t>LjIwMDAuLi4uVVNELkgBAAAA3rYBAAMAAAAAAHyeODGifN4IfJ44MaJ83ggqQ0lRLk5ZU0U6SUJNLklRX0NBU0hfSU5URVJFU1QuOTkyLi4uLlVTRC5IAQAAAN62AQACAAAABDEyMDgBCAAAAAUAAAABMQEAAAAKMjAxNzE2NDI0NAMAAAADMTYwAgAAAAQzMDI4BAAAAAEwBwAAAAgzLzcvMjAyNggAAAAKMTIvMzEvMjAxNwkAAAABMHyeODGifN4IfJ44MaJ83ggvQ0lRLk5ZU0U6SUJNLklRX0NBU0hfSU5URVJFU1RfT1BFUi45OTcuLi4uVVNELkgBAAAA3rYBAAMAAAAAAHyeODGifN4IfJ44MaJ83ggsQ0lRLk5ZU0U6SUJNLklRX0NBU0hfVEFYRVNfT1BFUi45OTQuLi4uVVNELkgBAAAA3rYBAAMAAAAAAHyeODGifN4IfJ44MaJ83gg3Q0lRLk5ZU0U6SUJNLklRX0NIQU5HRV9ORVRfV09SS0lOR19DQVBJVEFMLjk5MS4uLi5VU0QuSAEAAADetgEAAgAAAAI5OAEIAAAABQAAAAExAQAAAAoxOTQ3MTc5NTgzAwAAAAMxNjACAAAABDQ0MjEEAAAAATAHAAAACDMvNy8yMDI2CAAAAAoxMi8zMS8yMDE2CQAAAAEwfJ44MaJ83gh8njgxonzeCCxDSVEuTllTRTpJQk0uSVFfTkVUX0RFQlRfSVNTVUVELjk5My4uLi5VU0QuSAEAAADetgEAAgAAAAQtMzAxAQgAAAAFAAAAATEBAAAACjIwODE1MDU0MDEDAAAAAzE2MAIAAAAEMjAwMwQAAAABMAcAAAAIMy83LzIwMjYIAAAACjEyLzMxLzIwMTgJAAAAATB8njgxonzeCHye</t>
  </si>
  <si>
    <t>ODGifN4IKkNJUS5OWVNFOklCTS5JUV9ET19GSU5BTkNFX0NGLjk5OS4uLi5VU0QuSAEAAADetgEAAwAAAAAAfJ44MaJ83gh8njgxonzeCD5DSVEuTllTRTpJQk0uSVFfTE9OR19URVJNX0RFQlRfUkVQQUlEX0VYQ0xfTEVBU0VTLjk5Ny4uLi5VU0QuSAEAAADetgEAAgAAAAUtNjgwMAEIAAAABQAAAAExAQAAAAstMTk1ODI4MTA5NgMAAAADMTYwAgAAAAU0ODk4NAQAAAABMAcAAAAIMy83LzIwMjYIAAAACjEyLzMxLzIwMjIJAAAAATB8njgxonzeCHyeODGifN4IKENJUS5OWVNFOklCTS5JUV9DQVNIX0VRVUlWLjEwMDAuLi4uVVNELkgBAAAA3rYBAAIAAAAFMTM1ODcBCAAAAAUAAAABMQEAAAALLTE5MDQ4NjA3NDADAAAAAzE2MAIAAAAEMTA5NgQAAAABMAcAAAAIMy83LzIwMjYIAAAACjEyLzMxLzIwMjUJAAAAATB8njgxonzeCHyeODGifN4IKUNJUS5OWVNFOklCTS5JUV9QUkVQQUlEX0VYUC4xMDAwLi4uLlVTRC5IAQAAAN62AQACAAAABDE4MTYBCAAAAAUAAAABMQEAAAALLTE5MDQ4NjA3NDADAAAAAzE2MAIAAAAEMTIxMgQAAAABMAcAAAAIMy83LzIwMjYIAAAACjEyLzMxLzIwMjUJAAAAATB8njgxonzeCHyeODGifN4IK0NJUS5OWVNFOklCTS5JUV9PVEhFUl9DQV9TVVBQTC45OTIuLi4uVVNELkgBAAAA3rYBAAIAAAAEMjAwNAEIAAAABQAAAAExAQAAAAoyMDE3MTY0MjQ0AwAAAAMxNjACAAAABDEw</t>
  </si>
  <si>
    <t>NTUEAAAAATAHAAAACDMvNy8yMDI2CAAAAAoxMi8zMS8yMDE3CQAAAAEwfJ44MaJ83gh8njgxonzeCCZDSVEuTllTRTpJQk0uSVFfTFRfSU5WRVNULjk5OS4uLi5VU0QuSAEAAADetgEAAgAAAAQxNjkxAQgAAAAFAAAAATEBAAAACy0xOTA0ODYwNzQzAwAAAAMxNjACAAAABDEwNTQEAAAAATAHAAAACDMvNy8yMDI2CAAAAAoxMi8zMS8yMDI0CQAAAAEwfJ44MaJ83gh8njgxonzeCCxDSVEuTllTRTpJQk0uSVFfTE9BTlNfUkVDRUlWX0xULjk5Ni4uLi5VU0QuSAEAAADetgEAAwAAAAAAfJ44MaJ83gh8njgxonzeCCRDSVEuTllTRTpJQk0uSVFfU1RfREVCVC45OTIuLi4uVVNELkgBAAAA3rYBAAIAAAAEMTc3MgEIAAAABQAAAAExAQAAAAoyMDE3MTY0MjQ0AwAAAAMxNjACAAAABDEwNDYEAAAAATAHAAAACDMvNy8yMDI2CAAAAAoxMi8zMS8yMDE3CQAAAAEwfJ44MaJ83gh8njgxonzeCDBDSVEuTllTRTpJQk0uSVFfVU5FQVJOX1JFVl9DVVJSRU5ULjEwMDAuLi4uVVNELkgBAAAA3rYBAAIAAAAFMTYxMDEBCAAAAAUAAAABMQEAAAALLTE5MDQ4NjA3NDADAAAAAzE2MAIAAAAEMTA3NAQAAAABMAcAAAAIMy83LzIwMjYIAAAACjEyLzMxLzIwMjUJAAAAATB8njgxonzeCHyeODGifN4ILENJUS5OWVNFOklCTS5JUV9GSU5fRElWX0xJQUJfTFQuOTk4Li4uLlVTRC5IAQAAAN62AQADAAAAAAB8njgxonzeCHyeODGi</t>
  </si>
  <si>
    <t>fN4IKUNJUS5OWVNFOklCTS5JUV9QUkVGX0NPTlZFUlQuOTk0Li4uLlVTRC5IAQAAAN62AQADAAAAAAB8njgxonzeCHyeODGifN4IOkNJUS5OWVNFOklCTS5JUV9SVUFfT1BFUkFUSU5HX0xFQVNFX0FDQ1VNX0RFUC45OTIuLi4uVVNELkgBAAAA3rYBAAMAAAAAAHyeODGifN4IfJ44MaJ83ghFQ0lRLk5ZU0U6SUJNLklRX0ZJTkFOQ0lOR19PQkxJR19DVVJSRU5UX0VYQ0xfT1BFUl9MRUFTRVMuOTk2Li4uLlVTRC5IAQAAAN62AQACAAAABDY3ODcBCAAAAAUAAAABMQEAAAALLTIwMDg2NDcxOTgDAAAAAzE2MAIAAAAFNDg5ODAEAAAAATAHAAAACDMvNy8yMDI2CAAAAAoxMi8zMS8yMDIxCQAAAAEwfJ44MaJ83gh8njgxonzeCDNDSVEuTllTRTpJQk0uSVFfVE9UQUxfREVCVF9OT05fQ1VSUkVOVC45OTYuLi4uVVNELkgBAAAA3rYBAAIAAAAFNDczNzkBCAAAAAUAAAABMQEAAAALLTIwMDg2NDcxOTgDAAAAAzE2MAIAAAAFMjUyMjQEAAAAATAHAAAACDMvNy8yMDI2CAAAAAoxMi8zMS8yMDIxCQAAAAEwfJ44MaJ83gh8njgxonzeCCtDSVEuTllTRTpJQk0uSVFfQVNTRVRTX0xFVkVMXzEuOTkzLi4uLlVTRC5IAQAAAN62AQACAAAAAjI1AHyeODGifN4IfJ44MaJ83ggqQ0lRLk5ZU0U6SUJNLklRX0VCSVREQV9FUV9JTkMuOTk5Li4uLlVTRC5IAQAAAN62AQACAAAABTE0MTk1AQgAAAAFAAAAATEBAAAACy0xOTA0</t>
  </si>
  <si>
    <t>ODYwNzQzAwAAAAMxNjACAAAABTIxNjc3BAAAAAEwBwAAAAgzLzcvMjAyNggAAAAKMTIvMzEvMjAyNAkAAAABMHyeODGifN4IfJ44MaJ83ggsQ0lRLk5ZU0U6SUJNLklRX0VCSVREQV9FWENMX1NCQy45OTcuLi4uVVNELkgBAAAA3rYBAAIAAAAFMTE3NjMBCAAAAAUAAAABMQEAAAALLTE5NTgyODEwOTYDAAAAAzE2MAIAAAAFMjQxMzUEAAAAATAHAAAACDMvNy8yMDI2CAAAAAoxMi8zMS8yMDIyCQAAAAEwfJ44MaJ83gh8njgxonzeCDRDSVEuTllTRTpJQk0uSVFfTEVBU0VfQURKVVNUTUVOVF9FQklUREEuOTk1Li4uLlVTRC5IAQAAAN62AQACAAAABDE1MjQAfJ44MaJ83gh8njgxonzeCCFDSVEuTllTRTpJQk0uSVFfRUJJVC45OTMuLi4uVVNELkgBAAAA3rYBAAIAAAAFMTMyMTgBCAAAAAUAAAABMQEAAAAKMjA4MTUwNTQwMQMAAAADMTYwAgAAAAM0MDAEAAAAATAHAAAACDMvNy8yMDI2CAAAAAoxMi8zMS8yMDE4CQAAAAEwfJ44MaJ83gh8njgxonzeCDFDSVEuTllTRTpJQk0uSVFfRUJJVF9FUV9JTkNfRVhDTF9TQkMuOTkxLi4uLlVTRC5IAQAAAN62AQACAAAABTE0NzE0AQgAAAAFAAAAATEBAAAACjE5NDcxNzk1ODMDAAAAAzE2MAIAAAAFMjQxMzAEAAAAATAHAAAACDMvNy8yMDI2CAAAAAoxMi8zMS8yMDE2CQAAAAEwfJ44MaJ83gh8njgxonzeCClDSVEuTllTRTpJQk0uSVFfRUJJVEFfRVFfSU5DLjk5</t>
  </si>
  <si>
    <t>OS4uLi5VU0QuSAEAAADetgEAAgAAAAUxMTYxOAEIAAAABQAAAAExAQAAAAstMTkwNDg2MDc0MwMAAAADMTYwAgAAAAUyMTY3NgQAAAABMAcAAAAIMy83LzIwMjYIAAAACjEyLzMxLzIwMjQJAAAAATB8njgxonzeCHyeODGifN4IK0NJUS5OWVNFOklCTS5JUV9FQklUQV9FWENMX1NCQy45OTcuLi4uVVNELkgBAAAA3rYBAAIAAAAFMTAyNTYBCAAAAAUAAAABMQEAAAALLTE5NTgyODEwOTYDAAAAAzE2MAIAAAAFMjQxMzYEAAAAATAHAAAACDMvNy8yMDI2CAAAAAoxMi8zMS8yMDIyCQAAAAEwfJ44MaJ83gh8njgxonzeCCtDSVEuTllTRTpJQk0uSVFfRUJJVERBUl9FUV9JTkMuOTk1Li4uLlVTRC5IAQAAAN62AQACAAAABTE0NDA1AQgAAAAFAAAAATEBAAAACy0yMDU5MDczMjAyAwAAAAMxNjACAAAABTI0MTI5BAAAAAEwBwAAAAgzLzcvMjAyNggAAAAKMTIvMzEvMjAyMAkAAAABMHyeODGifN4IfJ44MaJ83ggtQ0lRLk5ZU0U6SUJNLklRX0VCSVREQVJfRVhDTF9TQkMuOTkzLi4uLlVTRC5IAQAAAN62AQADAAAAAAB8njgxonzeCHyeODGifN4ILkNJUS5OWVNFOklCTS5JUV9GRUVTX09USEVSX0lOQ09NRS45OTEuLi4uVVNELkgBAAAA3rYBAAMAAAAAAHyeODGifN4IfJ44MaJ83ggvQ0lRLk5ZU0U6SUJNLklRX0FTX1JFUE9SVEVEX0VCSVREQS45OTkuLi4uVVNELkgBAAAA3rYBAAMAAAAAAHyeODGifN4IfJ44</t>
  </si>
  <si>
    <t>MaJ83gg2Q0lRLk5ZU0U6SUJNLklRX0VBUk5JTkdfUEFSRU5UX0VYQ0xfRVhUUkEuOTk3Li4uLlVTRC5IAQAAAN62AQACAAAABDE3ODIBCAAAAAUAAAABMQEAAAALLTE5NTgyODEwOTYDAAAAAzE2MAIAAAAFNDE1OTYEAAAAATAHAAAACDMvNy8yMDI2CAAAAAoxMi8zMS8yMDIyCQAAAAEwfJ44MaJ83gh8njgxonzeCCxDSVEuTllTRTpJQk0uSVFfSU5URVJFU1RfSU5DT01FLjk5NS4uLi5VU0QuSAEAAADetgEAAwAAAAAAfJ44MaJ83gh8njgxonzeCDRDSVEuTllTRTpJQk0uSVFfRVhDSVNFX1RBWEVTX0VYQ0xfU0FMRVMuOTkzLi4uLlVTRC5IAQAAAN62AQADAAAAAAB8njgxonzeCHyeODGifN4IMENJUS5OWVNFOklCTS5JUV9DVVJSX0RPTUVTVElDX1RBWEVTLjk5Mi4uLi5VU0QuSAEAAADetgEAAgAAAAQyNDQzAQgAAAAFAAAAATEBAAAACjIwMTcxNjQyNDQDAAAAAzE2MAIAAAAEMzAyNwQAAAABMAcAAAAIMy83LzIwMjYIAAAACjEyLzMxLzIwMTcJAAAAATB8njgxonzeCHyeODGifN4IJ0NJUS5OWVNFOklCTS5JUV9DVVJSX1RBWEVTLjk5MS4uLi5VU0QuSAEAAADetgEAAgAAAAQxNDE4AQgAAAAFAAAAATEBAAAACjE5NDcxNzk1ODMDAAAAAzE2MAIAAAAFMzUzODMEAAAAATAHAAAACDMvNy8yMDI2CAAAAAoxMi8zMS8yMDE2CQAAAAEwfJ44MaJ83gh8njgxonzeCDNDSVEuTllTRTpJQk0uSVFfREVGRVJS</t>
  </si>
  <si>
    <t>RURfRk9SRUlHTl9UQVhFUy45OTIuLi4uVVNELkgBAAAA3rYBAAIAAAAELTc5NwEIAAAABQAAAAExAQAAAAoyMDE3MTY0MjQ0AwAAAAMxNjACAAAABDMwNTUEAAAAATAHAAAACDMvNy8yMDI2CAAAAAoxMi8zMS8yMDE3CQAAAAEwfJ44MaJ83gh8njgxonzeCDZDSVEuTllTRTpJQk0uSVFfTk9OUkVDVVJSSU5HX0lOQ09NRV9UQVhFUy45OTIuLi4uVVNELkgBAAAA3rYBAAIAAAAENTQ3NQEIAAAABQAAAAExAQAAAAoyMDE3MTY0MjQ0AwAAAAMxNjACAAAABTQ4ODM5BAAAAAEwBwAAAAgzLzcvMjAyNggAAAAKMTIvMzEvMjAxNwkAAAABMHyeODGifN4IfJ44MaJ83gglQ0lRLk5ZU0U6SUJNLklRX0RJTFVUX05JLjk5Mi4uLi5VU0QuSAEAAADetgEAAgAAAAQ1NzU2AQgAAAAFAAAAATEBAAAACjIwMTcxNjQyNDQDAAAAAzE2MAIAAAAEMzUyMgQAAAABMAcAAAAIMy83LzIwMjYIAAAACjEyLzMxLzIwMTcJAAAAATB8njgxonzeCHyeODGifN4IKENJUS5OWVNFOklCTS5JUV9JTlRfRVhQX0xURC45OTIuLi4uVVNELkgBAAAA3rYBAAMAAAAAAHyeODGifN4IfJ44MaJ83ggtQ0lRLk5ZU0U6SUJNLklRX0lOVF9FWFBfSU5DTF9DQVAuOTkyLi4uLlVTRC5IAQAAAN62AQACAAAAAzYyMAEIAAAABQAAAAExAQAAAAoyMDE3MTY0MjQ0AwAAAAMxNjACAAAABTIxODYxBAAAAAEwBwAAAAgzLzcvMjAyNggAAAAKMTIvMzEvMjAx</t>
  </si>
  <si>
    <t>NwkAAAABMHyeODGifN4IfJ44MaJ83ggmQ0lRLk5ZU0U6SUJNLklRX0RBX0VCSVREQS45OTIuLi4uVVNELkgBAAAA3rYBAAIAAAAENDU0MQEIAAAABQAAAAExAQAAAAoyMDE3MTY0MjQ0AwAAAAMxNjACAAAABDIyMDYEAAAAATAHAAAACDMvNy8yMDI2CAAAAAoxMi8zMS8yMDE3CQAAAAEwfJ44MaJ83gh8njgxonzeCDxDSVEuTllTRTpJQk0uSVFfRElTVFJJQlVUQUJMRV9DQVNIX1NUQU5EQVJESVpFRC45OTIuLi4uVVNELkgBAAAA3rYBAAMAAAAAAHyeODGifN4IfJ44MaJ83gggQ0lRLk5ZU0U6SUJNLklRX0RJQy45OTQuLi4uVVNELkgBAAAA3rYBAAMAAAAAAHyeODGifN4IfJ44MaJ83ggmQ0lRLk5ZU0U6SUJNLklRX01BUktFVElORy45OTQuLi4uVVNELkgBAAAA3rYBAAMAAAAAAHyeODGifN4IfJ44MaJ83ggjQ0lRLk5ZU0U6SUJNLklRX0dBX0VYUC45OTQuLi4uVVNELkgBAAAA3rYBAAMAAAAAAHyeODGifN4IfJ44MaJ83gguQ0lRLk5ZU0U6SUJNLklRX05FVF9SRU5UQUxfRVhQX0ZOLjk5NC4uLi5VU0QuSAEAAADetgEAAgAAAAQxNjIzAQgAAAAFAAAAATEBAAAACy0yMTEwNzY5MzU1AwAAAAMxNjACAAAABDMxNzAEAAAAATAHAAAACDMvNy8yMDI2CAAAAAoxMi8zMS8yMDE5CQAAAAEwfJ44MaJ83gh8njgxonzeCDJDSVEuTllTRTpJQk0uSVFfTkVUX1JFTlRBTF9FWFBfU1VQUExFLjk5NC4uLi5VU0Qu</t>
  </si>
  <si>
    <t>SAEAAADetgEAAgAAAAQxNjIzAQgAAAAFAAAAATEBAAAACy0yMTEwNzY5MzU1AwAAAAMxNjACAAAABTI0MjYzBAAAAAEwBwAAAAgzLzcvMjAyNggAAAAKMTIvMzEvMjAxOQkAAAABMHyeODGifN4IfJ44MaJ83ggrQ0lRLk5ZU0U6SUJNLklRX01JTklNVU1fUkVOVEFMLjk5NC4uLi5VU0QuSAEAAADetgEAAwAAAAAAfJ44MaJ83gh8njgxonzeCCpDSVEuTllTRTpJQk0uSVFfQUlSQ1JBRlRfUkVOVC45OTQuLi4uVVNELkgBAAAA3rYBAAMAAAAAAHyeODGifN4IfJ44MaJ83gg0Q0lRLk5ZU0U6SUJNLklRX0VYUExPUkVfRFJJTExfRVhQX1RPVEFMLjk5NC4uLi5VU0QuSAEAAADetgEAAwAAAAAAfJ44MaJ83gh8njgxonzeCDVDSVEuTllTRTpJQk0uSVFfSU1QVVRfT1BFUl9MRUFTRV9JTlRfRVhQLjk5Ni4uLi5VU0QuSAEAAADetgEAAgAAAAoyMjEuNDQ3NDQ4AQgAAAAFAAAAATEBAAAACy0yMDA4NjQ3MTk4AwAAAAMxNjACAAAABTIxNjcyBAAAAAEwBwAAAAgzLzcvMjAyNggAAAAKMTIvMzEvMjAyMQkAAAABMHyeODGifN4IfJ44MaJ83gg0Q0lRLk5ZU0U6SUJNLklRX1NBTEFSSUVTX09USEVSX0JFTkVGSVRTLjk5Ni4uLi5VU0QuSAEAAADetgEAAwAAAAAAfJ44MaJ83gh8njgxonzeCCpDSVEuTllTRTpJQk0uSVFfTUVSR0VSX1NVUFBMRS45OTYuLi4uVVNELkgBAAAA3rYBAAMAAAAAAHyeODGifN4IfJ44MaJ8</t>
  </si>
  <si>
    <t>3ggzQ0lRLk5ZU0U6SUJNLklRX0FTU0VUX1dSSVRFRE9XTl9TVVBQTEUuOTk2Li4uLlVTRC5IAQAAAN62AQADAAAAAAB8njgxonzeCHyeODGifN4ILUNJUS5OWVNFOklCTS5JUV9HQUlOX0JBUkdBSU5fQUNRLjk5Ny4uLi5VU0QuSAEAAADetgEAAwAAAAAAfJ44MaJ83gh8njgxonzeCC5DSVEuTllTRTpJQk0uSVFfSU5TX1NFVFRMRV9TVVBQTEUuOTk4Li4uLlVTRC5IAQAAAN62AQADAAAAAAB8njgxonzeCHyeODGifN4IMUNJUS5OWVNFOklCTS5JUV9PVEhFUl9VTlVTVUFMX1NVUFBMRS45OTkuLi4uVVNELkgBAAAA3rYBAAMAAAAAAHyeODGifN4IfJ44MaJ83ggvQ0lRLk5ZU0U6SUJNLklRX05FR0FUSVZFX0dXX0FNT1JULjIwMDAuLi4uVVNELkgBAAAA3rYBAAMAAAAAAHyeODGifN4IfJ44MaJ83ggrQ0lRLk5ZU0U6SUJNLklRX1NUT0NLX0JBU0VEX1JELjk5My4uLi5VU0QuSAEAAADetgEAAgAAAAI2NwEIAAAABQAAAAExAQAAAAoyMDgxNTA1NDAxAwAAAAMxNjACAAAABTIyNjc4BAAAAAEwBwAAAAgzLzcvMjAyNggAAAAKMTIvMzEvMjAxOAkAAAABMHyeODGifN4IfJ44MaJ83ggrQ0lRLk5ZU0U6SUJNLklRX1NUT0NLX0JBU0VEX0dBLjk5Ni4uLi5VU0QuSAEAAADetgEAAwAAAAAAfJ44MaJ83gh8njgxonzeCDZDSVEuTllTRTpJQk0uSVFfU1RPQ0tfQkFTRURfRVhQTE9SRV9EUklMTC45OTguLi4uVVNE</t>
  </si>
  <si>
    <t>LkgBAAAA3rYBAAMAAAAAAHyeODGifN4IfJ44MaJ83ggsQ0lRLk5ZU0U6SUJNLklRX1NUT0NLX0JBU0VEX0FULjIwMDAuLi4uVVNELkgBAAAA3rYBAAMAAAAAAHyeODGifN4IfJ44MaJ83ggxQ0lRLk5ZU0U6SUJNLklRX1JFU1RSX1NUT0NLX0NPTVBfVEFYLjk5My4uLi5VU0QuSAEAAADetgEAAwAAAAAAfJ44MaJ83gh8njgxonzeCDZDSVEuTllTRTpJQk0uSVFfU1RPQ0tfT1BUSU9OU19DT01QX1BSRVRBWC45OTUuLi4uVVNELkgBAAAA3rYBAAMAAAAAAHyeODGifN4IfJ44MaJ83ggvQ0lRLk5ZU0U6SUJNLklRX1NUT0NLX09QVElPTlNfQ09NUC45OTguLi4uVVNELkgBAAAA3rYBAAMAAAAAAHyeODGifN4IfJ44MaJ83ggiQ0lRLk5ZU0U6SUJNLklRX05JX0NGLjk5My4uLi5VU0QuSAEAAADetgEAAgAAAAQ4NzI4AQgAAAAFAAAAATEBAAAACjIwODE1MDU0MDEDAAAAAzE2MAIAAAAEMjE1MAQAAAABMAcAAAAIMy83LzIwMjYIAAAACjEyLzMxLzIwMTgJAAAAATB8njgxonzeCHyeODGifN4ILkNJUS5OWVNFOklCTS5JUV9HV19JTlRBTl9BTU9SVF9DRi45OTguLi4uVVNELkgBAAAA3rYBAAIAAAAEMTYyNwEIAAAABQAAAAExAQAAAAstMTkwNDg2MDc0NAMAAAADMTYwAgAAAAQyMTgyBAAAAAEwBwAAAAgzLzcvMjAyNggAAAAKMTIvMzEvMjAyMwkAAAABMHyeODGifN4IfJ44MaJ83ggrQ0lRLk5ZU0U6SUJNLklR</t>
  </si>
  <si>
    <t>X0dBSU5fQVNTRVRTX0NGLjk5Ny4uLi5VU0QuSAEAAADetgEAAgAAAAQtMzYzAQgAAAAFAAAAATEBAAAACy0xOTU4MjgxMDk2AwAAAAMxNjACAAAABDIwMjYEAAAAATAHAAAACDMvNy8yMDI2CAAAAAoxMi8zMS8yMDIyCQAAAAEwfJ44MaJ83gh8njgxonzeCCVDSVEuTllTRTpJQk0uSVFfTE9BTlNfQ0YuOTkxLi4uLlVTRC5IAQAAAN62AQADAAAAAAB8njgxonzeCHyeODGifN4IKkNJUS5OWVNFOklCTS5JUV9JTkNfRVFVSVRZX0NGLjk5Ny4uLi5VU0QuSAEAAADetgEAAwAAAAAAfJ44MaJ83gh8njgxonzeCC5DSVEuTllTRTpJQk0uSVFfUFJPVl9CQURfREVCVFNfQ0YuOTkxLi4uLlVTRC5IAQAAAN62AQADAAAAAAB8njgxonzeCHyeODGifN4ILENJUS5OWVNFOklCTS5JUV9PVEhFUl9PUEVSX0FDVC4xMDAwLi4uLlVTRC5IAQAAAN62AQACAAAABC05NTgBCAAAAAUAAAABMQEAAAALLTE5MDQ4NjA3NDADAAAAAzE2MAIAAAAEMjA0NwQAAAABMAcAAAAIMy83LzIwMjYIAAAACjEyLzMxLzIwMjUJAAAAATB8njgxonzeCHyeODGifN4ILUNJUS5OWVNFOklCTS5JUV9DSEFOR0VfSU5WRU5UT1JZLjk5Ny4uLi5VU0QuSAEAAADetgEAAgAAAAI3MQEIAAAABQAAAAExAQAAAAstMTk1ODI4MTA5NgMAAAADMTYwAgAAAAQyMDk5BAAAAAEwBwAAAAgzLzcvMjAyNggAAAAKMTIvMzEvMjAyMgkAAAABMHyeODGifN4IfJ44</t>
  </si>
  <si>
    <t>MaJ83ggrQ0lRLk5ZU0U6SUJNLklRX0NIQU5HRV9JTkNfVEFYLjk5Ni4uLi5VU0QuSAEAAADetgEAAwAAAAAAfJ44MaJ83gh8njgxonzeCCZDSVEuTllTRTpJQk0uSVFfQ0FTSF9PUEVSLjk5Ni4uLi5VU0QuSAEAAADetgEAAgAAAAUxMjc5NgEIAAAABQAAAAExAQAAAAstMjAwODY0NzE5OAMAAAADMTYwAgAAAAQyMDA2BAAAAAEwBwAAAAgzLzcvMjAyNggAAAAKMTIvMzEvMjAyMQkAAAABMHyeODGifN4IfJ44MaJ83ggsQ0lRLk5ZU0U6SUJNLklRX0NBU0hfQUNRVUlSRV9DRi45OTYuLi4uVVNELkgBAAAA3rYBAAIAAAAFLTMyOTMBCAAAAAUAAAABMQEAAAALLTIwMDg2NDcxOTgDAAAAAzE2MAIAAAAEMjA1NwQAAAABMAcAAAAIMy83LzIwMjYIAAAACjEyLzMxLzIwMjEJAAAAATB8njgxonzeCHyeODGifN4IKkNJUS5OWVNFOklCTS5JUV9TQUxFX0lOVEFOX0NGLjk5My4uLi5VU0QuSAEAAADetgEAAgAAAAQtNTY5AQgAAAAFAAAAATEBAAAACjIwODE1MDU0MDEDAAAAAzE2MAIAAAAEMjAyOQQAAAABMAcAAAAIMy83LzIwMjYIAAAACjEyLzMxLzIwMTgJAAAAATB8njgxonzeCHyeODGifN4IM0NJUS5OWVNFOklCTS5JUV9PVEhFUl9JTlZFU1RfQUNUX1NVUFBMLjk5NS4uLi5VU0QuSAEAAADetgEAAwAAAAAAfJ44MaJ83gh8njgxonzeCCtDSVEuTllTRTpJQk0uSVFfTFRfREVCVF9JU1NVRUQuOTkzLi4uLlVT</t>
  </si>
  <si>
    <t>RC5IAQAAAN62AQACAAAABDY4OTEBCAAAAAUAAAABMQEAAAAKMjA4MTUwNTQwMQMAAAADMTYwAgAAAAQyMDM0BAAAAAEwBwAAAAgzLzcvMjAyNggAAAAKMTIvMzEvMjAxOAkAAAABMHyeODGifN4IfJ44MaJ83ggrQ0lRLk5ZU0U6SUJNLklRX0xUX0RFQlRfUkVQQUlELjk5NC4uLi5VU0QuSAEAAADetgEAAgAAAAYtMTI5NDQBCAAAAAUAAAABMQEAAAALLTIxMTA3NjkzNTUDAAAAAzE2MAIAAAAEMjAzNgQAAAABMAcAAAAIMy83LzIwMjYIAAAACjEyLzMxLzIwMTkJAAAAATB8njgxonzeCHyeODGifN4IJ0NJUS5OWVNFOklCTS5JUV9DT01NT05fUkVQLjk5NC4uLi5VU0QuSAEAAADetgEAAgAAAAUtMTYzMwEIAAAABQAAAAExAQAAAAstMjExMDc2OTM1NQMAAAADMTYwAgAAAAQyMTY0BAAAAAEwBwAAAAgzLzcvMjAyNggAAAAKMTIvMzEvMjAxOQkAAAABMHyeODGifN4IfJ44MaJ83ggqQ0lRLk5ZU0U6SUJNLklRX0NPTU1PTl9ESVZfQ0YuOTk3Li4uLlVTRC5IAQAAAN62AQACAAAABS01OTQ4AQgAAAAFAAAAATEBAAAACy0xOTU4MjgxMDk2AwAAAAMxNjACAAAABDIwNzQEAAAAATAHAAAACDMvNy8yMDI2CAAAAAoxMi8zMS8yMDIyCQAAAAEwfJ44MaJ83gh8njgxonzeCB9DSVEuTllTRTpJQk0uSVFfRlguOTkzLi4uLlVTRC5IAQAAAN62AQACAAAABC00OTUBCAAAAAUAAAABMQEAAAAKMjA4MTUwNTQwMQMAAAAD</t>
  </si>
  <si>
    <t>MTYwAgAAAAQyMTQ0BAAAAAEwBwAAAAgzLzcvMjAyNggAAAAKMTIvMzEvMjAxOAkAAAABMHyeODGifN4IfJ44MaJ83gg2Q0lRLk5ZU0U6SUJNLklRX0dXX0lOVEFOX0FNT1JUX1BBUlRJQUxfQ0YuOTkxLi4uLlVTRC5IAQAAAN62AQADAAAAAAB8njgxonzeCHyeODGifN4IJENJUS5OWVNFOklCTS5JUV9ERVBfUlVBLjk5Ni4uLi5VU0QuSAEAAADetgEAAwAAAAAAfJ44MaJ83gh8njgxonzeCClDSVEuTllTRTpJQk0uSVFfQU1PUlRfRElDX0NGLjk5MS4uLi5VU0QuSAEAAADetgEAAwAAAAAAfJ44MaJ83gh8njgxonzeCCpDSVEuTllTRTpJQk0uSVFfQ0FTSF9JTlRFUkVTVC45OTguLi4uVVNELkgBAAAA3rYBAAIAAAAEMTY2OAEIAAAABQAAAAExAQAAAAstMTkwNDg2MDc0NAMAAAADMTYwAgAAAAQzMDI4BAAAAAEwBwAAAAgzLzcvMjAyNggAAAAKMTIvMzEvMjAyMwkAAAABMHyeODGifN4IfJ44MaJ83ggvQ0lRLk5ZU0U6SUJNLklRX0NBU0hfSU5URVJFU1RfT1BFUi45OTguLi4uVVNELkgBAAAA3rYBAAMAAAAAAHyeODGifN4IfJ44MaJ83ggsQ0lRLk5ZU0U6SUJNLklRX0NBU0hfVEFYRVNfT1BFUi45OTUuLi4uVVNELkgBAAAA3rYBAAMAAAAAAHyeODGifN4IfJ44MaJ83gg3Q0lRLk5ZU0U6SUJNLklRX0NIQU5HRV9ORVRfV09SS0lOR19DQVBJVEFMLjk5My4uLi5VU0QuSAEAAADetgEAAgAAAAQyMzUyAQgA</t>
  </si>
  <si>
    <t>AAAFAAAAATEBAAAACjIwODE1MDU0MDEDAAAAAzE2MAIAAAAENDQyMQQAAAABMAcAAAAIMy83LzIwMjYIAAAACjEyLzMxLzIwMTgJAAAAATB8njgxonzeCHyeODGifN4ILENJUS5OWVNFOklCTS5JUV9ORVRfREVCVF9JU1NVRUQuOTk0Li4uLlVTRC5IAQAAAN62AQACAAAABTE2Mjg0AQgAAAAFAAAAATEBAAAACy0yMTEwNzY5MzU1AwAAAAMxNjACAAAABDIwMDMEAAAAATAHAAAACDMvNy8yMDI2CAAAAAoxMi8zMS8yMDE5CQAAAAEwfJ44MaJ83gh8njgxonzeCDVDSVEuTllTRTpJQk0uSVFfT1BFUkFUSU5HX0xFQVNFX1BBWU1FTlRTLjk5NC4uLi5VU0QuSAEAAADetgEAAwAAAAAAfJ44MaJ83gh8njgxonzeCD9DSVEuTllTRTpJQk0uSVFfTE9OR19URVJNX0RFQlRfUkVQQUlEX0VYQ0xfTEVBU0VTLjIwMDAuLi4uVVNELkgBAAAA3rYBAAIAAAAFLTU0ODkBCAAAAAUAAAABMQEAAAALLTE5MDQ4NjA2NTcDAAAAAzE2MAIAAAAFNDg5ODQEAAAAATAHAAAACDMvNy8yMDI2CAAAAAoxMi8zMS8yMDI1CQAAAAEwfJ44MaJ83gh8njgxonzeCClDSVEuTllTRTpJQk0uSVFfT1RIRVJfUkVDRUlWLjk5Mi4uLi5VU0QuSAEAAADetgEAAgAAAAM5ODEBCAAAAAUAAAABMQEAAAAKMjAxNzE2NDI0NAMAAAADMTYwAgAAAAQxMjA2BAAAAAEwBwAAAAgzLzcvMjAyNggAAAAKMTIvMzEvMjAxNwkAAAABMHyeODGifN4IfJ44MaJ8</t>
  </si>
  <si>
    <t>3ggpQ0lRLk5ZU0U6SUJNLklRX1BSRVBBSURfRVhQLjIwMDAuLi4uVVNELkgBAAAA3rYBAAIAAAAEMTgxNgEIAAAABQAAAAExAQAAAAstMTkwNDg2MDY1NwMAAAADMTYwAgAAAAQxMjEyBAAAAAEwBwAAAAgzLzcvMjAyNggAAAAKMTIvMzEvMjAyNQkAAAABMHyeODGifN4IfJ44MaJ83ggrQ0lRLk5ZU0U6SUJNLklRX09USEVSX0NBX1NVUFBMLjk5My4uLi5VU0QuSAEAAADetgEAAgAAAAQyNjg2AQgAAAAFAAAAATEBAAAACjIwODE1MDU0MDEDAAAAAzE2MAIAAAAEMTA1NQQAAAABMAcAAAAIMy83LzIwMjYIAAAACjEyLzMxLzIwMTgJAAAAATB8njgxonzeCHyeODGifN4ILENJUS5OWVNFOklCTS5JUV9MT0FOU19SRUNFSVZfTFQuOTk5Li4uLlVTRC5IAQAAAN62AQADAAAAAAB8njgxonzeCHyeODGifN4IJENJUS5OWVNFOklCTS5JUV9TVF9ERUJULjk5NS4uLi5VU0QuSAEAAADetgEAAgAAAAMxMzABCAAAAAUAAAABMQEAAAALLTIwNTkwNzMyMDIDAAAAAzE2MAIAAAAEMTA0NgQAAAABMAcAAAAIMy83LzIwMjYIAAAACjEyLzMxLzIwMjAJAAAAATB8njgxonzeCHyeODGifN4IMENJUS5OWVNFOklCTS5JUV9VTkVBUk5fUkVWX0NVUlJFTlQuMjAwMC4uLi5VU0QuSAEAAADetgEAAgAAAAUxNjEwMQEIAAAABQAAAAExAQAAAAstMTkwNDg2MDY1NwMAAAADMTYwAgAAAAQxMDc0BAAAAAEwBwAAAAgzLzcvMjAyNggA</t>
  </si>
  <si>
    <t>AAAKMTIvMzEvMjAyNQkAAAABMHyeODGifN4IfJ44MaJ83ggtQ0lRLk5ZU0U6SUJNLklRX0ZJTl9ESVZfTElBQl9MVC4yMDAwLi4uLlVTRC5IAQAAAN62AQADAAAAAAB8njgxonzeCHyeODGifN4IJ0NJUS5OWVNFOklCTS5JUV9QUkVGX09USEVSLjk5My4uLi5VU0QuSAEAAADetgEAAwAAAAAAfJ44MaJ83gh8njgxonzeCClDSVEuTllTRTpJQk0uSVFfVE9UQUxfRVFVSVRZLjk5MS4uLi5VU0QuSAEAAADetgEAAgAAAAUxODM5MgEIAAAABQAAAAExAQAAAAoxOTQ3MTc5NTgzAwAAAAMxNjACAAAABDEyNzUEAAAAATAHAAAACDMvNy8yMDI2CAAAAAoxMi8zMS8yMDE2CQAAAAEwfJ44MaJ83gh8njgxonzeCDRDSVEuTllTRTpJQk0uSVFfUlVBX09QRVJBVElOR19MRUFTRV9ORVQuOTk1Li4uLlVTRC5IAQAAAN62AQADAAAAAAB8njgxonzeCHyeODGifN4ISUNJUS5OWVNFOklCTS5JUV9GSU5BTkNJTkdfT0JMSUdfTk9OX0NVUlJFTlRfRVhDTF9PUEVSX0xFQVNFUy45OTUuLi4uVVNELkgBAAAA3rYBAAIAAAAFNTQyMTcBCAAAAAUAAAABMQEAAAALLTIwNTkwNzMyMDIDAAAAAzE2MAIAAAAFNDg5ODEEAAAAATAHAAAACDMvNy8yMDI2CAAAAAoxMi8zMS8yMDIwCQAAAAEwfJ44MaJ83gh8njgxonzeCDRDSVEuTllTRTpJQk0uSVFfVE9UQUxfREVCVF9OT05fQ1VSUkVOVC4xMDAwLi4uLlVTRC5IAQAAAN62AQACAAAA</t>
  </si>
  <si>
    <t>BTU3MzgzAQgAAAAFAAAAATEBAAAACy0xOTA0ODYwNzQwAwAAAAMxNjACAAAABTI1MjI0BAAAAAEwBwAAAAgzLzcvMjAyNggAAAAKMTIvMzEvMjAyNQkAAAABMHyeODGifN4IfJ44MaJ83ggrQ0lRLk5ZU0U6SUJNLklRX0FTU0VUU19MRVZFTF8xLjk5NS4uLi5VU0QuSAEAAADetgEAAgAAAAMxNTAAfJ44MaJ83gh8njgxonzeCCtDSVEuTllTRTpJQk0uSVFfQ0hBTkdFX0lOQ19UQVguOTk4Li4uLlVTRC5IAQAAAN62AQADAAAAAAB8njgxonzeCHyeODGifN4IJkNJUS5OWVNFOklCTS5JUV9DQVNIX09QRVIuOTk3Li4uLlVTRC5IAQAAAN62AQACAAAABTEwNDM1AQgAAAAFAAAAATEBAAAACy0xOTU4MjgxMDk2AwAAAAMxNjACAAAABDIwMDYEAAAAATAHAAAACDMvNy8yMDI2CAAAAAoxMi8zMS8yMDIyCQAAAAEwfJ44MaJ83gh8njgxonzeCCxDSVEuTllTRTpJQk0uSVFfQ0FTSF9BQ1FVSVJFX0NGLjk5Ny4uLi5VU0QuSAEAAADetgEAAgAAAAUtMjM0OAEIAAAABQAAAAExAQAAAAstMTk1ODI4MTA5NgMAAAADMTYwAgAAAAQyMDU3BAAAAAEwBwAAAAgzLzcvMjAyNggAAAAKMTIvMzEvMjAyMgkAAAABMHyeODGifN4IfJ44MaJ83ggqQ0lRLk5ZU0U6SUJNLklRX1NBTEVfSU5UQU5fQ0YuOTk3Li4uLlVTRC5IAQAAAN62AQACAAAABC02MjYBCAAAAAUAAAABMQEAAAALLTE5NTgyODEwOTYDAAAAAzE2MAIAAAAEMjAy</t>
  </si>
  <si>
    <t>OQQAAAABMAcAAAAIMy83LzIwMjYIAAAACjEyLzMxLzIwMjIJAAAAATB8njgxonzeCHyeODGifN4IM0NJUS5OWVNFOklCTS5JUV9PVEhFUl9JTlZFU1RfQUNUX1NVUFBMLjk5Ni4uLi5VU0QuSAEAAADetgEAAgAAAAItMQEIAAAABQAAAAExAQAAAAstMjAwODY0NzE5OAMAAAADMTYwAgAAAAQyMDUxBAAAAAEwBwAAAAgzLzcvMjAyNggAAAAKMTIvMzEvMjAyMQkAAAABMHyeODGifN4IfJ44MaJ83ggrQ0lRLk5ZU0U6SUJNLklRX0xUX0RFQlRfSVNTVUVELjk5NC4uLi5VU0QuSAEAAADetgEAAgAAAAUzMTgyNQEIAAAABQAAAAExAQAAAAstMjExMDc2OTM1NQMAAAADMTYwAgAAAAQyMDM0BAAAAAEwBwAAAAgzLzcvMjAyNggAAAAKMTIvMzEvMjAxOQkAAAABMHyeODGifN4IfJ44MaJ83ggrQ0lRLk5ZU0U6SUJNLklRX0xUX0RFQlRfUkVQQUlELjk5NS4uLi5VU0QuSAEAAADetgEAAgAAAAYtMTMzNjUBCAAAAAUAAAABMQEAAAALLTIwNTkwNzMyMDIDAAAAAzE2MAIAAAAEMjAzNgQAAAABMAcAAAAIMy83LzIwMjYIAAAACjEyLzMxLzIwMjAJAAAAATB8njgxonzeCHyeODGifN4IJ0NJUS5OWVNFOklCTS5JUV9DT01NT05fUkVQLjk5NS4uLi5VU0QuSAEAAADetgEAAgAAAAQtMzAyAQgAAAAFAAAAATEBAAAACy0yMDU5MDczMjAyAwAAAAMxNjACAAAABDIxNjQEAAAAATAHAAAACDMvNy8yMDI2CAAAAAoxMi8zMS8y</t>
  </si>
  <si>
    <t>MDIwCQAAAAEwfJ44MaJ83gh8njgxonzeCCpDSVEuTllTRTpJQk0uSVFfQ09NTU9OX0RJVl9DRi45OTkuLi4uVVNELkgBAAAA3rYBAAIAAAAFLTYxNDcBCAAAAAUAAAABMQEAAAALLTE5MDQ4NjA3NDMDAAAAAzE2MAIAAAAEMjA3NAQAAAABMAcAAAAIMy83LzIwMjYIAAAACjEyLzMxLzIwMjQJAAAAATB8njgxonzeCHyeODGifN4IH0NJUS5OWVNFOklCTS5JUV9GWC45OTUuLi4uVVNELkgBAAAA3rYBAAIAAAADLTg3AQgAAAAFAAAAATEBAAAACy0yMDU5MDczMjAyAwAAAAMxNjACAAAABDIxNDQEAAAAATAHAAAACDMvNy8yMDI2CAAAAAoxMi8zMS8yMDIwCQAAAAEwfJ44MaJ83gh8njgxonzeCDZDSVEuTllTRTpJQk0uSVFfR1dfSU5UQU5fQU1PUlRfUEFSVElBTF9DRi45OTYuLi4uVVNELkgBAAAA3rYBAAMAAAAAAHyeODGifN4IfJ44MaJ83ggkQ0lRLk5ZU0U6SUJNLklRX0RFUF9SVUEuOTk3Li4uLlVTRC5IAQAAAN62AQACAAAAAzkwMAEIAAAABQAAAAExAQAAAAstMTk1ODI4MTA5NgMAAAADMTYwAgAAAAU0ODM1NwQAAAABMAcAAAAIMy83LzIwMjYIAAAACjEyLzMxLzIwMjIJAAAAATB8njgxonzeCHyeODGifN4IKUNJUS5OWVNFOklCTS5JUV9BTU9SVF9ESUNfQ0YuOTkzLi4uLlVTRC5IAQAAAN62AQADAAAAAAB8njgxonzeCHyeODGifN4IKkNJUS5OWVNFOklCTS5JUV9DQVNIX0lOVEVSRVNULjk5OS4u</t>
  </si>
  <si>
    <t>Li5VU0QuSAEAAADetgEAAgAAAAQxOTc4AQgAAAAFAAAAATEBAAAACy0xOTA0ODYwNzQzAwAAAAMxNjACAAAABDMwMjgEAAAAATAHAAAACDMvNy8yMDI2CAAAAAoxMi8zMS8yMDI0CQAAAAEwfJ44MaJ83gh8njgxonzeCCxDSVEuTllTRTpJQk0uSVFfQ0FTSF9UQVhFU19PUEVSLjk5Ni4uLi5VU0QuSAEAAADetgEAAwAAAAAAfJ44MaJ83gh8njgxonzeCDdDSVEuTllTRTpJQk0uSVFfQ0hBTkdFX05FVF9XT1JLSU5HX0NBUElUQUwuOTk3Li4uLlVTRC5IAQAAAN62AQACAAAABS0xOTIyAQgAAAAFAAAAATEBAAAACy0xOTU4MjgxMDk2AwAAAAMxNjACAAAABDQ0MjEEAAAAATAHAAAACDMvNy8yMDI2CAAAAAoxMi8zMS8yMDIyCQAAAAEwfJ44MaJ83gh8njgxonzeCCxDSVEuTllTRTpJQk0uSVFfTkVUX0RFQlRfSVNTVUVELjk5NS4uLi5VU0QuSAEAAADetgEAAgAAAAUtMzcxNAEIAAAABQAAAAExAQAAAAstMjA1OTA3MzIwMgMAAAADMTYwAgAAAAQyMDAzBAAAAAEwBwAAAAgzLzcvMjAyNggAAAAKMTIvMzEvMjAyMAkAAAABMHyeODGifN4IfJ44MaJ83gg1Q0lRLk5ZU0U6SUJNLklRX09QRVJBVElOR19MRUFTRV9QQVlNRU5UUy45OTUuLi4uVVNELkgBAAAA3rYBAAMAAAAAAHyeODGifN4IfJ44MaJ83ggmQ0lRLk5ZU0U6SUJNLklRX1NUX0lOVkVTVC45OTEuLi4uVVNELkgBAAAA3rYBAAIAAAADNzAxAQgAAAAF</t>
  </si>
  <si>
    <t>AAAAATEBAAAACjE5NDcxNzk1ODMDAAAAAzE2MAIAAAAEMTA2OQQAAAABMAcAAAAIMy83LzIwMjYIAAAACjEyLzMxLzIwMTYJAAAAATB8njgxonzeCHyeODGifN4IKUNJUS5OWVNFOklCTS5JUV9PVEhFUl9SRUNFSVYuOTk2Li4uLlVTRC5IAQAAAN62AQACAAAABDEwMDABCAAAAAUAAAABMQEAAAALLTIwMDg2NDcxOTgDAAAAAzE2MAIAAAAEMTIwNgQAAAABMAcAAAAIMy83LzIwMjYIAAAACjEyLzMxLzIwMjEJAAAAATB8njgxonzeCHyeODGifN4IK0NJUS5OWVNFOklCTS5JUV9PVEhFUl9DQV9TVVBQTC45OTQuLi4uVVNELkgBAAAA3rYBAAIAAAAEMjA3MQEIAAAABQAAAAExAQAAAAstMjExMDc2OTM1NQMAAAADMTYwAgAAAAQxMDU1BAAAAAEwBwAAAAgzLzcvMjAyNggAAAAKMTIvMzEvMjAxOQkAAAABMHyeODGifN4IfJ44MaJ83ggfQ0lRLk5ZU0U6SUJNLklRX0dXLjk5MS4uLi5VU0QuSAEAAADetgEAAgAAAAUzNjE5OQEIAAAABQAAAAExAQAAAAoxOTQ3MTc5NTgzAwAAAAMxNjACAAAABDExNzEEAAAAATAHAAAACDMvNy8yMDI2CAAAAAoxMi8zMS8yMDE2CQAAAAEwfJ44MaJ83gh8njgxonzeCC5DSVEuTllTRTpJQk0uSVFfREVGX1RBWF9BU1NFVFNfTFQuOTkxLi4uLlVTRC5IAQAAAN62AQACAAAABDUyMjQBCAAAAAUAAAABMQEAAAAKMTk0NzE3OTU4MwMAAAADMTYwAgAAAAQxMDI2BAAAAAEwBwAAAAgz</t>
  </si>
  <si>
    <t>LzcvMjAyNggAAAAKMTIvMzEvMjAxNgkAAAABMHyeODGifN4IfJ44MaJ83ggkQ0lRLk5ZU0U6SUJNLklRX1NUX0RFQlQuOTk4Li4uLlVTRC5IAQAAAN62AQACAAAAATEBCAAAAAUAAAABMQEAAAALLTE5MDQ4NjA3NDQDAAAAAzE2MAIAAAAEMTA0NgQAAAABMAcAAAAIMy83LzIwMjYIAAAACjEyLzMxLzIwMjMJAAAAATB8njgxonzeCHyeODGifN4IMUNJUS5OWVNFOklCTS5JUV9ERUZfVEFYX0xJQUJfQ1VSUkVOVC45OTIuLi4uVVNELkgBAAAA3rYBAAMAAAAAAHyeODGifN4IfJ44MaJ83ggqQ0lRLk5ZU0U6SUJNLklRX1VORUFSTl9SRVZfTFQuOTk3Li4uLlVTRC5IAQAAAN62AQACAAAABDM0OTkBCAAAAAUAAAABMQEAAAALLTE5NTgyODEwOTYDAAAAAzE2MAIAAAAEMTI1NgQAAAABMAcAAAAIMy83LzIwMjYIAAAACjEyLzMxLzIwMjIJAAAAATB8njgxonzeCHyeODGifN4IJ0NJUS5OWVNFOklCTS5JUV9QUkVGX09USEVSLjk5NS4uLi5VU0QuSAEAAADetgEAAwAAAAAAfJ44MaJ83gh8njgxonzeCClDSVEuTllTRTpJQk0uSVFfVE9UQUxfRVFVSVRZLjk5My4uLi5VU0QuSAEAAADetgEAAgAAAAUxNjkzMAEIAAAABQAAAAExAQAAAAoyMDgxNTA1NDAxAwAAAAMxNjACAAAABDEyNzUEAAAAATAHAAAACDMvNy8yMDI2CAAAAAoxMi8zMS8yMDE4CQAAAAEwfJ44MaJ83gh8njgxonzeCDJDSVEuTllTRTpJQk0uSVFf</t>
  </si>
  <si>
    <t>R1BQRV9FWENMX09QRVJfTEVBU0VTLjk5Ny4uLi5VU0QuSAEAAADetgEAAgAAAAUxODY5NQEIAAAABQAAAAExAQAAAAstMTk1ODI4MTA5NgMAAAADMTYwAgAAAAU0ODk3NAQAAAABMAcAAAAIMy83LzIwMjYIAAAACjEyLzMxLzIwMjIJAAAAATB8njgxonzeCHyeODGifN4ISUNJUS5OWVNFOklCTS5JUV9GSU5BTkNJTkdfT0JMSUdfTk9OX0NVUlJFTlRfRVhDTF9PUEVSX0xFQVNFUy45OTYuLi4uVVNELkgBAAAA3rYBAAIAAAAFNDQ5MTcBCAAAAAUAAAABMQEAAAALLTIwMDg2NDcxOTgDAAAAAzE2MAIAAAAFNDg5ODEEAAAAATAHAAAACDMvNy8yMDI2CAAAAAoxMi8zMS8yMDIxCQAAAAEwfJ44MaJ83gh8njgxonzeCCZDSVEuTllTRTpJQk0uSVFfTkVUX0RFQlQuMTAwMC4uLi5VU0QuSAEAAADetgEAAgAAAAU1MDE5MAEIAAAABQAAAAExAQAAAAstMTkwNDg2MDc0MAMAAAADMTYwAgAAAAQ0MzY0BAAAAAEwBwAAAAgzLzcvMjAyNggAAAAKMTIvMzEvMjAyNQkAAAABMHyeODGifN4IfJ44MaJ83ggrQ0lRLk5ZU0U6SUJNLklRX0FTU0VUU19MRVZFTF8yLjk5Mi4uLi5VU0QuSAEAAADetgEAAgAAAAUxMDExNwB8njgxonzeCHyeODGifN4IKENJUS5OWVNFOklCTS5JUV9PVEhFUl9BTU9SVC45OTMuLi4uVVNELkgBAAAA3rYBAAMAAAAAAHyeODGifN4IfJ44MaJ83ggrQ0lRLk5ZU0U6SUJNLklRX0dBSU5fQVNTRVRT</t>
  </si>
  <si>
    <t>X0NGLjk5OS4uLi5VU0QuSAEAAADetgEAAgAAAAQtNjUyAQgAAAAFAAAAATEBAAAACy0xOTA0ODYwNzQzAwAAAAMxNjACAAAABDIwMjYEAAAAATAHAAAACDMvNy8yMDI2CAAAAAoxMi8zMS8yMDI0CQAAAAEwfJ44MaJ83gh8njgxonzeCCVDSVEuTllTRTpJQk0uSVFfTE9BTlNfQ0YuOTkzLi4uLlVTRC5IAQAAAN62AQADAAAAAAB8njgxonzeCHyeODGifN4IKkNJUS5OWVNFOklCTS5JUV9JTkNfRVFVSVRZX0NGLjk5OS4uLi5VU0QuSAEAAADetgEAAwAAAAAAfJ44MaJ83gh8njgxonzeCC5DSVEuTllTRTpJQk0uSVFfUFJPVl9CQURfREVCVFNfQ0YuOTk2Li4uLlVTRC5IAQAAAN62AQADAAAAAAB8njgxonzeCHyeODGifN4IMkNJUS5OWVNFOklCTS5JUV9DSEFOR0VfVFJBRElOR19BU1NFVFMuOTkxLi4uLlVTRC5IAQAAAN62AQADAAAAAAB8njgxonzeCHyeODGifN4ILUNJUS5OWVNFOklCTS5JUV9DSEFOR0VfSU5WRU5UT1JZLjk5OS4uLi5VU0QuSAEAAADetgEAAgAAAAQtMTY2AQgAAAAFAAAAATEBAAAACy0xOTA0ODYwNzQzAwAAAAMxNjACAAAABDIwOTkEAAAAATAHAAAACDMvNy8yMDI2CAAAAAoxMi8zMS8yMDI0CQAAAAEwfJ44MaJ83gh8njgxonzeCCxDSVEuTllTRTpJQk0uSVFfQ0hBTkdFX0lOQ19UQVguMjAwMC4uLi5VU0QuSAEAAADetgEAAwAAAAAAfJ44MaJ83gh8njgxonzeCCZDSVEuTllTRTpJ</t>
  </si>
  <si>
    <t>Qk0uSVFfQ0FTSF9PUEVSLjk5OC4uLi5VU0QuSAEAAADetgEAAgAAAAUxMzkzMQEIAAAABQAAAAExAQAAAAstMTkwNDg2MDc0NAMAAAADMTYwAgAAAAQyMDA2BAAAAAEwBwAAAAgzLzcvMjAyNggAAAAKMTIvMzEvMjAyMwkAAAABMHyeODGifN4IfJ44MaJ83ggsQ0lRLk5ZU0U6SUJNLklRX0NBU0hfQUNRVUlSRV9DRi45OTkuLi4uVVNELkgBAAAA3rYBAAIAAAAFLTMyODkBCAAAAAUAAAABMQEAAAALLTE5MDQ4NjA3NDMDAAAAAzE2MAIAAAAEMjA1NwQAAAABMAcAAAAIMy83LzIwMjYIAAAACjEyLzMxLzIwMjQJAAAAATB8njgxonzeCHyeODGifN4IKkNJUS5OWVNFOklCTS5JUV9TQUxFX0lOVEFOX0NGLjk5OC4uLi5VU0QuSAEAAADetgEAAgAAAAQtNTY1AQgAAAAFAAAAATEBAAAACy0xOTA0ODYwNzQ0AwAAAAMxNjACAAAABDIwMjkEAAAAATAHAAAACDMvNy8yMDI2CAAAAAoxMi8zMS8yMDIzCQAAAAEwfJ44MaJ83gh8njgxonzeCDNDSVEuTllTRTpJQk0uSVFfT1RIRVJfSU5WRVNUX0FDVF9TVVBQTC45OTcuLi4uVVNELkgBAAAA3rYBAAMAAAAAAHyeODGifN4IfJ44MaJ83ggrQ0lRLk5ZU0U6SUJNLklRX0xUX0RFQlRfSVNTVUVELjk5OC4uLi5VU0QuSAEAAADetgEAAgAAAAQ5NTg2AQgAAAAFAAAAATEBAAAACy0xOTA0ODYwNzQ0AwAAAAMxNjACAAAABDIwMzQEAAAAATAHAAAACDMvNy8yMDI2CAAAAAox</t>
  </si>
  <si>
    <t>Mi8zMS8yMDIzCQAAAAEwfJ44MaJ83gh8njgxonzeCCtDSVEuTllTRTpJQk0uSVFfTFRfREVCVF9SRVBBSUQuOTk3Li4uLlVTRC5IAQAAAN62AQACAAAABS02ODAwAQgAAAAFAAAAATEBAAAACy0xOTU4MjgxMDk2AwAAAAMxNjACAAAABDIwMzYEAAAAATAHAAAACDMvNy8yMDI2CAAAAAoxMi8zMS8yMDIyCQAAAAEwfJ44MaJ83gh8njgxonzeCCdDSVEuTllTRTpJQk0uSVFfQ09NTU9OX1JFUC45OTkuLi4uVVNELkgBAAAA3rYBAAIAAAAELTY1MQEIAAAABQAAAAExAQAAAAstMTkwNDg2MDc0MwMAAAADMTYwAgAAAAQyMTY0BAAAAAEwBwAAAAgzLzcvMjAyNggAAAAKMTIvMzEvMjAyNAkAAAABMHyeODGifN4IfJ44MaJ83ggrQ0lRLk5ZU0U6SUJNLklRX0NPTU1PTl9ESVZfQ0YuMjAwMC4uLi5VU0QuSAEAAADetgEAAgAAAAUtNjI1NQEIAAAABQAAAAExAQAAAAstMTkwNDg2MDY1NwMAAAADMTYwAgAAAAQyMDc0BAAAAAEwBwAAAAgzLzcvMjAyNggAAAAKMTIvMzEvMjAyNQkAAAABMHyeODGifN4IfJ44MaJ83ggrQ0lRLk5ZU0U6SUJNLklRX1NQRUNJQUxfRElWX0NGLjk5Ni4uLi5VU0QuSAEAAADetgEAAwAAAAAAfJ44MaJ83gh8njgxonzeCB9DSVEuTllTRTpJQk0uSVFfRlguOTk2Li4uLlVTRC5IAQAAAN62AQACAAAABC0xODUBCAAAAAUAAAABMQEAAAALLTIwMDg2NDcxOTgDAAAAAzE2MAIAAAAEMjE0NAQA</t>
  </si>
  <si>
    <t>AAABMAcAAAAIMy83LzIwMjYIAAAACjEyLzMxLzIwMjEJAAAAATB8njgxonzeCHyeODGifN4INkNJUS5OWVNFOklCTS5JUV9HV19JTlRBTl9BTU9SVF9QQVJUSUFMX0NGLjk5Ny4uLi5VU0QuSAEAAADetgEAAwAAAAAAfJ44MaJ83gh8njgxonzeCCVDSVEuTllTRTpJQk0uSVFfREVQX1JVQS4yMDAwLi4uLlVTRC5IAQAAAN62AQACAAAAAzkwMAEIAAAABQAAAAExAQAAAAstMTkwNDg2MDY1NwMAAAADMTYwAgAAAAU0ODM1NwQAAAABMAcAAAAIMy83LzIwMjYIAAAACjEyLzMxLzIwMjUJAAAAATB8njgxonzeCHyeODGifN4IKUNJUS5OWVNFOklCTS5JUV9BTU9SVF9ESUNfQ0YuOTk0Li4uLlVTRC5IAQAAAN62AQADAAAAAAB8njgxonzeCHyeODGifN4IK0NJUS5OWVNFOklCTS5JUV9DQVNIX0lOVEVSRVNULjEwMDAuLi4uVVNELkgBAAAA3rYBAAIAAAAEMjA0MgEIAAAABQAAAAExAQAAAAstMTkwNDg2MDc0MAMAAAADMTYwAgAAAAQzMDI4BAAAAAEwBwAAAAgzLzcvMjAyNggAAAAKMTIvMzEvMjAyNQkAAAABMHyeODGifN4IfJ44MaJ83ggxQ0lRLk5ZU0U6SUJNLklRX0NBU0hfSU5URVJFU1RfSU5WRVNULjk5MS4uLi5VU0QuSAEAAADetgEAAwAAAAAAfJ44MaJ83gh8njgxonzeCCxDSVEuTllTRTpJQk0uSVFfQ0FTSF9UQVhFU19PUEVSLjk5Ny4uLi5VU0QuSAEAAADetgEAAwAAAAAAfJ44MaJ83gh8njgxonze</t>
  </si>
  <si>
    <t>CDdDSVEuTllTRTpJQk0uSVFfQ0hBTkdFX05FVF9XT1JLSU5HX0NBUElUQUwuOTk4Li4uLlVTRC5IAQAAAN62AQACAAAABS0xOTE4AQgAAAAFAAAAATEBAAAACy0xOTA0ODYwNzQ0AwAAAAMxNjACAAAABDQ0MjEEAAAAATAHAAAACDMvNy8yMDI2CAAAAAoxMi8zMS8yMDIzCQAAAAEwfJ44MaJ83gh8njgxonzeCCxDSVEuTllTRTpJQk0uSVFfTkVUX0RFQlRfSVNTVUVELjk5Ny4uLi5VU0QuSAEAAADetgEAAgAAAAQxMjIxAQgAAAAFAAAAATEBAAAACy0xOTU4MjgxMDk2AwAAAAMxNjACAAAABDIwMDMEAAAAATAHAAAACDMvNy8yMDI2CAAAAAoxMi8zMS8yMDIyCQAAAAEwfJ44MaJ83gh8njgxonzeCDVDSVEuTllTRTpJQk0uSVFfT1BFUkFUSU5HX0xFQVNFX1BBWU1FTlRTLjk5Ni4uLi5VU0QuSAEAAADetgEAAwAAAAAAfJ44MaJ83gh8njgxonzeCDpDSVEuTllTRTpJQk0uSVFfVE9UQUxfREVCVF9SRVBBSURfRVhDTF9MRUFTRVMuOTk2Li4uLlVTRC5IAQAAAN62AQACAAAABS04NjM3AQgAAAAFAAAAATEBAAAACy0yMDA4NjQ3MTk4AwAAAAMxNjACAAAABTQ4OTg2BAAAAAEwBwAAAAgzLzcvMjAyNggAAAAKMTIvMzEvMjAyMQkAAAABMHyeODGifN4IfJ44MaJ83ggmQ0lRLk5ZU0U6SUJNLklRX1NUX0lOVkVTVC45OTIuLi4uVVNELkgBAAAA3rYBAAIAAAADNjA4AQgAAAAFAAAAATEBAAAACjIwMTcxNjQyNDQD</t>
  </si>
  <si>
    <t>AAAAAzE2MAIAAAAEMTA2OQQAAAABMAcAAAAIMy83LzIwMjYIAAAACjEyLzMxLzIwMTcJAAAAATB8njgxonzeCHyeODGifN4IKUNJUS5OWVNFOklCTS5JUV9PVEhFUl9SRUNFSVYuOTk3Li4uLlVTRC5IAQAAAN62AQACAAAAAzY3NwEIAAAABQAAAAExAQAAAAstMTk1ODI4MTA5NgMAAAADMTYwAgAAAAQxMjA2BAAAAAEwBwAAAAgzLzcvMjAyNggAAAAKMTIvMzEvMjAyMgkAAAABMHyeODGifN4IfJ44MaJ83ggyQ0lRLk5ZU0U6SUJNLklRX0ZJTl9ESVZfTE9BTlNfQ1VSUkVOVC45OTIuLi4uVVNELkgBAAAA3rYBAAIAAAAFMjE3MjEBCAAAAAUAAAABMQEAAAAKMjAxNzE2NDI0NAMAAAADMTYwAgAAAAQxMDMyBAAAAAEwBwAAAAgzLzcvMjAyNggAAAAKMTIvMzEvMjAxNwkAAAABMHyeODGifN4IfJ44MaJ83ggrQ0lRLk5ZU0U6SUJNLklRX09USEVSX0NBX1NVUFBMLjk5Ny4uLi5VU0QuSAEAAADetgEAAgAAAAQxMzc3AQgAAAAFAAAAATEBAAAACy0xOTU4MjgxMDk2AwAAAAMxNjACAAAABDEwNTUEAAAAATAHAAAACDMvNy8yMDI2CAAAAAoxMi8zMS8yMDIyCQAAAAEwfJ44MaJ83gh8njgxonzeCB9DSVEuTllTRTpJQk0uSVFfR1cuOTk0Li4uLlVTRC5IAQAAAN62AQACAAAABTU4MjIyAQgAAAAFAAAAATEBAAAACy0yMTEwNzY5MzU1AwAAAAMxNjACAAAABDExNzEEAAAAATAHAAAACDMvNy8yMDI2CAAAAAoxMi8z</t>
  </si>
  <si>
    <t>MS8yMDE5CQAAAAEwfJ44MaJ83gh8njgxonzeCC5DSVEuTllTRTpJQk0uSVFfREVGX1RBWF9BU1NFVFNfTFQuOTk1Li4uLlVTRC5IAQAAAN62AQACAAAABDg0MDQBCAAAAAUAAAABMQEAAAALLTIwNTkwNzMyMDIDAAAAAzE2MAIAAAAEMTAyNgQAAAABMAcAAAAIMy83LzIwMjYIAAAACjEyLzMxLzIwMjAJAAAAATB8njgxonzeCHyeODGifN4IJUNJUS5OWVNFOklCTS5JUV9TVF9ERUJULjEwMDAuLi4uVVNELkgBAAAA3rYBAAMAAAAAAHyeODGifN4IfJ44MaJ83ggxQ0lRLk5ZU0U6SUJNLklRX0RFRl9UQVhfTElBQl9DVVJSRU5ULjk5NS4uLi5VU0QuSAEAAADetgEAAwAAAAAAfJ44MaJ83gh8njgxonzeCCtDSVEuTllTRTpJQk0uSVFfVU5FQVJOX1JFVl9MVC4xMDAwLi4uLlVTRC5IAQAAAN62AQACAAAABDQyNzEBCAAAAAUAAAABMQEAAAALLTE5MDQ4NjA3NDADAAAAAzE2MAIAAAAEMTI1NgQAAAABMAcAAAAIMy83LzIwMjYIAAAACjEyLzMxLzIwMjUJAAAAATB8njgxonzeCHyeODGifN4IKENJUS5OWVNFOklCTS5JUV9QUkVGX0VRVUlUWS45OTUuLi4uVVNELkgBAAAA3rYBAAMAAAAAAHyeODGifN4IfJ44MaJ83ggpQ0lRLk5ZU0U6SUJNLklRX1RPVEFMX0VRVUlUWS45OTUuLi4uVVNELkgBAAAA3rYBAAIAAAAFMjA3MjYBCAAAAAUAAAABMQEAAAALLTIwNTkwNzMyMDIDAAAAAzE2MAIAAAAEMTI3NQQAAAAB</t>
  </si>
  <si>
    <t>MAcAAAAIMy83LzIwMjYIAAAACjEyLzMxLzIwMjAJAAAAATB8njgxonzeCHyeODGifN4IM0NJUS5OWVNFOklCTS5JUV9UT1RBTF9ERUJUX0VYQ0xfTEVBU0VTLjk5NS4uLi5VU0QuSAEAAADetgEAAgAAAAU2MTI0MwEIAAAABQAAAAExAQAAAAstMjA1OTA3MzIwMgMAAAADMTYwAgAAAAU0ODk5MgQAAAABMAcAAAAIMy83LzIwMjYIAAAACjEyLzMxLzIwMjAJAAAAATB8njgxonzeCHyeODGifN4INENJUS5OWVNFOklCTS5JUV9NSU5PUklUWV9JTlRFUkVTVF9UT1RBTC45OTguLi4uVVNELkgBAAAA3rYBAAIAAAACODABCAAAAAUAAAABMQEAAAALLTE5MDQ4NjA3NDQDAAAAAzE2MAIAAAAEMTMxMgQAAAABMAcAAAAIMy83LzIwMjYIAAAACjEyLzMxLzIwMjMJAAAAATB8njgxonzeCHyeODGifN4IK0NJUS5OWVNFOklCTS5JUV9BU1NFVFNfTEVWRUxfMi45OTUuLi4uVVNELkgBAAAA3rYBAAIAAAAEODk4MgB8njgxonzeCHyeODGifN4IIUNJUS5OWVNFOklCTS5JUV9FQklULjk5Ni4uLi5VU0QuSAEAAADetgEAAgAAAAQ1NTgzAQgAAAAFAAAAATEBAAAACy0yMDA4NjQ3MTk4AwAAAAMxNjACAAAAAzQwMAQAAAABMAcAAAAIMy83LzIwMjYIAAAACjEyLzMxLzIwMjEJAAAAATB8njgxonzeCHyeODGifN4IMUNJUS5OWVNFOklCTS5JUV9FQklUX0VRX0lOQ19FWENMX1NCQy45OTQuLi4uVVNELkgBAAAA3rYBAAIAAAAE</t>
  </si>
  <si>
    <t>ODIxOAEIAAAABQAAAAExAQAAAAstMjExMDc2OTM1NQMAAAADMTYwAgAAAAUyNDEzMAQAAAABMAcAAAAIMy83LzIwMjYIAAAACjEyLzMxLzIwMTkJAAAAATB8njgxonzeCHyeODGifN4IIkNJUS5OWVNFOklCTS5JUV9FQklUQS45OTIuLi4uVVNELkgBAAAA3rYBAAIAAAAFMTMyMDIBCAAAAAUAAAABMQEAAAAKMjAxNzE2NDI0NAMAAAADMTYwAgAAAAYxMDA2ODkEAAAAATAHAAAACDMvNy8yMDI2CAAAAAoxMi8zMS8yMDE3CQAAAAEwfJ44MaJ83gh8njgxonzeCCxDSVEuTllTRTpJQk0uSVFfRUJJVEFfRVhDTF9TQkMuMTAwMC4uLi5VU0QuSAEAAADetgEAAgAAAAUxNjQ0OQEIAAAABQAAAAExAQAAAAstMTkwNDg2MDc0MAMAAAADMTYwAgAAAAUyNDEzNgQAAAABMAcAAAAIMy83LzIwMjYIAAAACjEyLzMxLzIwMjUJAAAAATB8njgxonzeCHyeODGifN4IK0NJUS5OWVNFOklCTS5JUV9FQklUREFSX0VRX0lOQy45OTguLi4uVVNELkgBAAAA3rYBAAIAAAAFMTQ4NDEBCAAAAAUAAAABMQEAAAALLTE5MDQ4NjA3NDQDAAAAAzE2MAIAAAAFMjQxMjkEAAAAATAHAAAACDMvNy8yMDI2CAAAAAoxMi8zMS8yMDIzCQAAAAEwfJ44MaJ83gh8njgxonzeCC1DSVEuTllTRTpJQk0uSVFfRUJJVERBUl9FWENMX1NCQy45OTYuLi4uVVNELkgBAAAA3rYBAAIAAAAFMTM3MjgBCAAAAAUAAAABMQEAAAALLTIwMDg2NDcxOTgDAAAA</t>
  </si>
  <si>
    <t>AzE2MAIAAAAFMjQxMzcEAAAAATAHAAAACDMvNy8yMDI2CAAAAAoxMi8zMS8yMDIxCQAAAAEwfJ44MaJ83gh8njgxonzeCC5DSVEuTllTRTpJQk0uSVFfRkVFU19PVEhFUl9JTkNPTUUuOTk0Li4uLlVTRC5IAQAAAN62AQADAAAAAAB8njgxonzeCHyeODGifN4IMkNJUS5OWVNFOklCTS5JUV9UT1RBTF9SRVZfQVNfUkVQT1JURUQuOTkyLi4uLlVTRC5IAQAAAN62AQACAAAABTc5MTM5AQgAAAAFAAAAATEBAAAACjIwMTcxNjQyNDQDAAAAAzE2MAIAAAADMzM5BAAAAAEwBwAAAAgzLzcvMjAyNggAAAAKMTIvMzEvMjAxNwkAAAABMHyeODGifN4IfJ44MaJ83gg3Q0lRLk5ZU0U6SUJNLklRX0VBUk5JTkdfUEFSRU5UX0VYQ0xfRVhUUkEuMTAwMC4uLi5VU0QuSAEAAADetgEAAgAAAAUxMDU3MQEIAAAABQAAAAExAQAAAAstMTkwNDg2MDc0MAMAAAADMTYwAgAAAAU0MTU5NgQAAAABMAcAAAAIMy83LzIwMjYIAAAACjEyLzMxLzIwMjUJAAAAATB8njgxonzeCHyeODGifN4ILENJUS5OWVNFOklCTS5JUV9JTlRFUkVTVF9JTkNPTUUuOTk4Li4uLlVTRC5IAQAAAN62AQACAAAAAzY3MAEIAAAABQAAAAExAQAAAAstMTkwNDg2MDc0NAMAAAADMTYwAgAAAAMyMTAEAAAAATAHAAAACDMvNy8yMDI2CAAAAAoxMi8zMS8yMDIzCQAAAAEwfJ44MaJ83gh8njgxonzeCDRDSVEuTllTRTpJQk0uSVFfRVhDSVNFX1RBWEVTX0VY</t>
  </si>
  <si>
    <t>Q0xfU0FMRVMuOTk2Li4uLlVTRC5IAQAAAN62AQADAAAAAAB8njgxonzeCHyeODGifN4IMENJUS5OWVNFOklCTS5JUV9DVVJSX0RPTUVTVElDX1RBWEVTLjk5Ni4uLi5VU0QuSAEAAADetgEAAgAAAAM1MzUBCAAAAAUAAAABMQEAAAALLTIwMDg2NDcxOTgDAAAAAzE2MAIAAAAEMzAyNwQAAAABMAcAAAAIMy83LzIwMjYIAAAACjEyLzMxLzIwMjEJAAAAATB8njgxonzeCHyeODGifN4IJ0NJUS5OWVNFOklCTS5JUV9DVVJSX1RBWEVTLjk5NS4uLi5VU0QuSAEAAADetgEAAgAAAAQxODY1AQgAAAAFAAAAATEBAAAACy0yMDU5MDczMjAyAwAAAAMxNjACAAAABTM1MzgzBAAAAAEwBwAAAAgzLzcvMjAyNggAAAAKMTIvMzEvMjAyMAkAAAABMHyeODGifN4IfJ44MaJ83ggzQ0lRLk5ZU0U6SUJNLklRX0RFRkVSUkVEX0ZPUkVJR05fVEFYRVMuOTk1Li4uLlVTRC5IAQAAAN62AQACAAAABS0zOTY5AQgAAAAFAAAAATEBAAAACy0yMDU5MDczMjAyAwAAAAMxNjACAAAABDMwNTUEAAAAATAHAAAACDMvNy8yMDI2CAAAAAoxMi8zMS8yMDIwCQAAAAEwfJ44MaJ83gh8njgxonzeCDZDSVEuTllTRTpJQk0uSVFfTk9OUkVDVVJSSU5HX0lOQ09NRV9UQVhFUy45OTUuLi4uVVNELkgBAAAA3rYBAAMAAAAAAHyeODGifN4IfJ44MaJ83gglQ0lRLk5ZU0U6SUJNLklRX0RJTFVUX05JLjk5NS4uLi5VU0QuSAEAAADetgEAAgAAAAQz</t>
  </si>
  <si>
    <t>OTMwAQgAAAAFAAAAATEBAAAACy0yMDU5MDczMjAyAwAAAAMxNjACAAAABDM1MjIEAAAAATAHAAAACDMvNy8yMDI2CAAAAAoxMi8zMS8yMDIwCQAAAAEwfJ44MaJ83gh8njgxonzeCChDSVEuTllTRTpJQk0uSVFfSU5UX0VYUF9MVEQuOTk1Li4uLlVTRC5IAQAAAN62AQADAAAAAAB8njgxonzeCHyeODGifN4ILUNJUS5OWVNFOklCTS5JUV9JTlRfRVhQX0lOQ0xfQ0FQLjk5NS4uLi5VU0QuSAEAAADetgEAAgAAAAQxMjkzAQgAAAAFAAAAATEBAAAACy0yMDU5MDczMjAyAwAAAAMxNjACAAAABTIxODYxBAAAAAEwBwAAAAgzLzcvMjAyNggAAAAKMTIvMzEvMjAyMAkAAAABMHyeODGifN4IfJ44MaJ83ggmQ0lRLk5ZU0U6SUJNLklRX0RBX0VCSVREQS45OTUuLi4uVVNELkgBAAAA3rYBAAIAAAAENjY5NQEIAAAABQAAAAExAQAAAAstMjA1OTA3MzIwMgMAAAADMTYwAgAAAAQyMjA2BAAAAAEwBwAAAAgzLzcvMjAyNggAAAAKMTIvMzEvMjAyMAkAAAABMHyeODGifN4IfJ44MaJ83gg8Q0lRLk5ZU0U6SUJNLklRX0RJU1RSSUJVVEFCTEVfQ0FTSF9TVEFOREFSRElaRUQuOTk1Li4uLlVTRC5IAQAAAN62AQADAAAAAAB8njgxonzeCHyeODGifN4IIENJUS5OWVNFOklCTS5JUV9ESUMuOTk3Li4uLlVTRC5IAQAAAN62AQADAAAAAAB8njgxonzeCHyeODGifN4IJkNJUS5OWVNFOklCTS5JUV9NQVJLRVRJTkcuOTk3Li4u</t>
  </si>
  <si>
    <t>LlVTRC5IAQAAAN62AQADAAAAAAB8njgxonzeCHyeODGifN4II0NJUS5OWVNFOklCTS5JUV9HQV9FWFAuOTk3Li4uLlVTRC5IAQAAAN62AQADAAAAAAB8njgxonzeCHyeODGifN4ILkNJUS5OWVNFOklCTS5JUV9ORVRfUkVOVEFMX0VYUF9GTi45OTcuLi4uVVNELkgBAAAA3rYBAAIAAAAEMTI0NwEIAAAABQAAAAExAQAAAAstMTk1ODI4MTA5NgMAAAADMTYwAgAAAAQzMTcwBAAAAAEwBwAAAAgzLzcvMjAyNggAAAAKMTIvMzEvMjAyMgkAAAABMHyeODGifN4IfJ44MaJ83ggyQ0lRLk5ZU0U6SUJNLklRX05FVF9SRU5UQUxfRVhQX1NVUFBMRS45OTcuLi4uVVNELkgBAAAA3rYBAAIAAAAEMTI0NwEIAAAABQAAAAExAQAAAAstMTk1ODI4MTA5NgMAAAADMTYwAgAAAAUyNDI2MwQAAAABMAcAAAAIMy83LzIwMjYIAAAACjEyLzMxLzIwMjIJAAAAATB8njgxonzeCHyeODGifN4IK0NJUS5OWVNFOklCTS5JUV9NSU5JTVVNX1JFTlRBTC45OTcuLi4uVVNELkgBAAAA3rYBAAMAAAAAAHyeODGifN4IfJ44MaJ83ggqQ0lRLk5ZU0U6SUJNLklRX0FJUkNSQUZUX1JFTlQuOTk3Li4uLlVTRC5IAQAAAN62AQADAAAAAAB8njgxonzeCHyeODGifN4INENJUS5OWVNFOklCTS5JUV9FWFBMT1JFX0RSSUxMX0VYUF9UT1RBTC45OTkuLi4uVVNELkgBAAAA3rYBAAMAAAAAAHyeODGifN4IfJ44MaJ83gg1Q0lRLk5ZU0U6SUJNLklR</t>
  </si>
  <si>
    <t>X0lNUFVUX09QRVJfTEVBU0VfSU5UX0VYUC45OTkuLi4uVVNELkgBAAAA3rYBAAIAAAAKMzA1LjEzMzEzNgEIAAAABQAAAAExAQAAAAstMTkwNDg2MDc0MwMAAAADMTYwAgAAAAUyMTY3MgQAAAABMAcAAAAIMy83LzIwMjYIAAAACjEyLzMxLzIwMjQJAAAAATB8njgxonzeCHyeODGifN4INENJUS5OWVNFOklCTS5JUV9TQUxBUklFU19PVEhFUl9CRU5FRklUUy45OTkuLi4uVVNELkgBAAAA3rYBAAMAAAAAAHyeODGifN4IfJ44MaJ83ggqQ0lRLk5ZU0U6SUJNLklRX01FUkdFUl9TVVBQTEUuOTk5Li4uLlVTRC5IAQAAAN62AQADAAAAAAB8njgxonzeCHyeODGifN4IM0NJUS5OWVNFOklCTS5JUV9BU1NFVF9XUklURURPV05fU1VQUExFLjk5OS4uLi5VU0QuSAEAAADetgEAAwAAAAAAfJ44MaJ83gh8njgxonzeCC5DSVEuTllTRTpJQk0uSVFfR0FJTl9CQVJHQUlOX0FDUS4xMDAwLi4uLlVTRC5IAQAAAN62AQADAAAAAAB8njgxonzeCHyeODGifN4IMUNJUS5OWVNFOklCTS5JUV9ORUdBVElWRV9HV19BTU9SVF9BVC45OTQuLi4uVVNELkgBAAAA3rYBAAMAAAAAAHyeODGifN4IfJ44MaJ83ggrQ0lRLk5ZU0U6SUJNLklRX1NUT0NLX0JBU0VEX1JELjk5Ny4uLi5VU0QuSAEAAADetgEAAgAAAAMyNTgBCAAAAAUAAAABMQEAAAALLTE5NTgyODEwOTYDAAAAAzE2MAIAAAAFMjI2NzgEAAAAATAHAAAACDMvNy8yMDI2</t>
  </si>
  <si>
    <t>CAAAAAoxMi8zMS8yMDIyCQAAAAEwfJ44MaJ83gh8njgxonzeCCtDSVEuTllTRTpJQk0uSVFfU1RPQ0tfQkFTRURfR0EuOTk5Li4uLlVTRC5IAQAAAN62AQADAAAAAAB8njgxonzeCHyeODGifN4ILkNJUS5OWVNFOklCTS5JUV9TVE9DS19CQVNFRF9UT1RBTC45OTQuLi4uVVNELkgBAAAA3rYBAAIAAAADNjc5AQgAAAAFAAAAATEBAAAACy0yMTEwNzY5MzU1AwAAAAMxNjACAAAABTI0MDM0BAAAAAEwBwAAAAgzLzcvMjAyNggAAAAKMTIvMzEvMjAxOQkAAAABMHyeODGifN4IfJ44MaJ83ggxQ0lRLk5ZU0U6SUJNLklRX1JFU1RSX1NUT0NLX0NPTVBfVEFYLjk5Ni4uLi5VU0QuSAEAAADetgEAAwAAAAAAJbM4MaJ83gglszgxonzeCDZDSVEuTllTRTpJQk0uSVFfU1RPQ0tfT1BUSU9OU19DT01QX1BSRVRBWC45OTkuLi4uVVNELkgBAAAA3rYBAAMAAAAAACWzODGifN4IJbM4MaJ83ggwQ0lRLk5ZU0U6SUJNLklRX1NUT0NLX09QVElPTlNfQ09NUC4yMDAwLi4uLlVTRC5IAQAAAN62AQADAAAAAAAlszgxonzeCCWzODGifN4ILUNJUS5OWVNFOklCTS5JUV9TVE9DS19CQVNFRF9DT01QLjk5My4uLi5VU0QuSAEAAADetgEAAgAAAAMzOTMAJbM4MaJ83gglszgxonzeCCJDSVEuTllTRTpJQk0uSVFfTklfQ0YuOTk2Li4uLlVTRC5IAQAAAN62AQACAAAABDU3NDMBCAAAAAUAAAABMQEAAAALLTIwMDg2NDcxOTgDAAAA</t>
  </si>
  <si>
    <t>AzE2MAIAAAAEMjE1MAQAAAABMAcAAAAIMy83LzIwMjYIAAAACjEyLzMxLzIwMjEJAAAAATAlszgxonzeCCWzODGifN4IKENJUS5OWVNFOklCTS5JUV9PVEhFUl9BTU9SVC45OTQuLi4uVVNELkgBAAAA3rYBAAMAAAAAACWzODGifN4IJbM4MaJ83ggsQ0lRLk5ZU0U6SUJNLklRX0dBSU5fQVNTRVRTX0NGLjEwMDAuLi4uVVNELkgBAAAA3rYBAAIAAAADLTM5AQgAAAAFAAAAATEBAAAACy0xOTA0ODYwNzQwAwAAAAMxNjACAAAABDIwMjYEAAAAATAHAAAACDMvNy8yMDI2CAAAAAoxMi8zMS8yMDI1CQAAAAEwJbM4MaJ83gglszgxonzeCCVDSVEuTllTRTpJQk0uSVFfTE9BTlNfQ0YuOTk0Li4uLlVTRC5IAQAAAN62AQADAAAAAAAlszgxonzeCCWzODGifN4IK0NJUS5OWVNFOklCTS5JUV9JTkNfRVFVSVRZX0NGLjEwMDAuLi4uVVNELkgBAAAA3rYBAAMAAAAAACWzODGifN4IJbM4MaJ83gguQ0lRLk5ZU0U6SUJNLklRX1BST1ZfQkFEX0RFQlRTX0NGLjk5Ny4uLi5VU0QuSAEAAADetgEAAwAAAAAAJbM4MaJ83gglszgxonzeCDJDSVEuTllTRTpJQk0uSVFfQ0hBTkdFX1RSQURJTkdfQVNTRVRTLjk5Mi4uLi5VU0QuSAEAAADetgEAAwAAAAAAJbM4MaJ83gglszgxonzeCCZDSVEuTllTRTpJQk0uSVFfQ0hBTkdFX0FQLjk5MS4uLi5VU0QuSAEAAADetgEAAgAAAAMxOTcBCAAAAAUAAAABMQEAAAAKMTk0NzE3OTU4</t>
  </si>
  <si>
    <t>MwMAAAADMTYwAgAAAAQyMDE3BAAAAAEwBwAAAAgzLzcvMjAyNggAAAAKMTIvMzEvMjAxNgkAAAABMCWzODGifN4IJbM4MaJ83ggmQ0lRLk5ZU0U6SUJNLklRX0NBU0hfT1BFUi45OTkuLi4uVVNELkgBAAAA3rYBAAIAAAAFMTM0NDUBCAAAAAUAAAABMQEAAAALLTE5MDQ4NjA3NDMDAAAAAzE2MAIAAAAEMjAwNgQAAAABMAcAAAAIMy83LzIwMjYIAAAACjEyLzMxLzIwMjQJAAAAATAlszgxonzeCCWzODGifN4ILUNJUS5OWVNFOklCTS5JUV9DQVNIX0FDUVVJUkVfQ0YuMjAwMC4uLi5VU0QuSAEAAADetgEAAgAAAAUtODI5NAEIAAAABQAAAAExAQAAAAstMTkwNDg2MDY1NwMAAAADMTYwAgAAAAQyMDU3BAAAAAEwBwAAAAgzLzcvMjAyNggAAAAKMTIvMzEvMjAyNQkAAAABMCWzODGifN4IJbM4MaJ83ggqQ0lRLk5ZU0U6SUJNLklRX1NBTEVfSU5UQU5fQ0YuOTk5Li4uLlVTRC5IAQAAAN62AQACAAAABC02MzcBCAAAAAUAAAABMQEAAAALLTE5MDQ4NjA3NDMDAAAAAzE2MAIAAAAEMjAyOQQAAAABMAcAAAAIMy83LzIwMjYIAAAACjEyLzMxLzIwMjQJAAAAATAlszgxonzeCCWzODGifN4IM0NJUS5OWVNFOklCTS5JUV9PVEhFUl9JTlZFU1RfQUNUX1NVUFBMLjk5OS4uLi5VU0QuSAEAAADetgEAAwAAAAAAJbM4MaJ83gglszgxonzeCCtDSVEuTllTRTpJQk0uSVFfTFRfREVCVF9JU1NVRUQuOTk5Li4uLlVTRC5I</t>
  </si>
  <si>
    <t>AQAAAN62AQACAAAABDU3MDUBCAAAAAUAAAABMQEAAAALLTE5MDQ4NjA3NDMDAAAAAzE2MAIAAAAEMjAzNAQAAAABMAcAAAAIMy83LzIwMjYIAAAACjEyLzMxLzIwMjQJAAAAATAlszgxonzeCCWzODGifN4IK0NJUS5OWVNFOklCTS5JUV9MVF9ERUJUX1JFUEFJRC45OTguLi4uVVNELkgBAAAA3rYBAAIAAAAFLTUwODIBCAAAAAUAAAABMQEAAAALLTE5MDQ4NjA3NDQDAAAAAzE2MAIAAAAEMjAzNgQAAAABMAcAAAAIMy83LzIwMjYIAAAACjEyLzMxLzIwMjMJAAAAATAlszgxonzeCCWzODGifN4IKENJUS5OWVNFOklCTS5JUV9DT01NT05fUkVQLjEwMDAuLi4uVVNELkgBAAAA3rYBAAIAAAAFLTEwMTgBCAAAAAUAAAABMQEAAAALLTE5MDQ4NjA3NDADAAAAAzE2MAIAAAAEMjE2NAQAAAABMAcAAAAIMy83LzIwMjYIAAAACjEyLzMxLzIwMjUJAAAAATAlszgxonzeCCWzODGifN4IKENJUS5OWVNFOklCTS5JUV9QUkVGX0RJVl9DRi45OTEuLi4uVVNELkgBAAAA3rYBAAMAAAAAACWzODGifN4IJbM4MaJ83ggrQ0lRLk5ZU0U6SUJNLklRX1NQRUNJQUxfRElWX0NGLjk5Ny4uLi5VU0QuSAEAAADetgEAAwAAAAAAJbM4MaJ83gglszgxonzeCCBDSVEuTllTRTpJQk0uSVFfRlguMTAwMC4uLi5VU0QuSAEAAADetgEAAgAAAAM0MTgBCAAAAAUAAAABMQEAAAALLTE5MDQ4NjA3NDADAAAAAzE2MAIAAAAEMjE0NAQAAAAB</t>
  </si>
  <si>
    <t>MAcAAAAIMy83LzIwMjYIAAAACjEyLzMxLzIwMjUJAAAAATAlszgxonzeCCWzODGifN4INkNJUS5OWVNFOklCTS5JUV9HV19JTlRBTl9BTU9SVF9QQVJUSUFMX0NGLjk5OS4uLi5VU0QuSAEAAADetgEAAwAAAAAAJbM4MaJ83gglszgxonzeCClDSVEuTllTRTpJQk0uSVFfQU1PUlRfRElDX0NGLjk5NS4uLi5VU0QuSAEAAADetgEAAwAAAAAAJbM4MaJ83gglszgxonzeCCtDSVEuTllTRTpJQk0uSVFfQ0FTSF9JTlRFUkVTVC4yMDAwLi4uLlVTRC5IAQAAAN62AQACAAAABDIwNDIBCAAAAAUAAAABMQEAAAALLTE5MDQ4NjA2NTcDAAAAAzE2MAIAAAAEMzAyOAQAAAABMAcAAAAIMy83LzIwMjYIAAAACjEyLzMxLzIwMjUJAAAAATAlszgxonzeCCWzODGifN4IMUNJUS5OWVNFOklCTS5JUV9DQVNIX0lOVEVSRVNUX0lOVkVTVC45OTMuLi4uVVNELkgBAAAA3rYBAAMAAAAAACWzODGifN4IJbM4MaJ83ggsQ0lRLk5ZU0U6SUJNLklRX0NBU0hfVEFYRVNfT1BFUi45OTguLi4uVVNELkgBAAAA3rYBAAMAAAAAACWzODGifN4IJbM4MaJ83gg3Q0lRLk5ZU0U6SUJNLklRX0NIQU5HRV9ORVRfV09SS0lOR19DQVBJVEFMLjk5OS4uLi5VU0QuSAEAAADetgEAAgAAAAIxNQEIAAAABQAAAAExAQAAAAstMTkwNDg2MDc0MwMAAAADMTYwAgAAAAQ0NDIxBAAAAAEwBwAAAAgzLzcvMjAyNggAAAAKMTIvMzEvMjAyNAkAAAABMCWz</t>
  </si>
  <si>
    <t>ODGifN4IJbM4MaJ83ggsQ0lRLk5ZU0U6SUJNLklRX05FVF9ERUJUX0lTU1VFRC45OTkuLi4uVVNELkgBAAAA3rYBAAIAAAAELTg4MAEIAAAABQAAAAExAQAAAAstMTkwNDg2MDc0MwMAAAADMTYwAgAAAAQyMDAzBAAAAAEwBwAAAAgzLzcvMjAyNggAAAAKMTIvMzEvMjAyNAkAAAABMCWzODGifN4IJbM4MaJ83gg1Q0lRLk5ZU0U6SUJNLklRX09QRVJBVElOR19MRUFTRV9QQVlNRU5UUy45OTcuLi4uVVNELkgBAAAA3rYBAAMAAAAAACWzODGifN4IJbM4MaJ83gg6Q0lRLk5ZU0U6SUJNLklRX1RPVEFMX0RFQlRfUkVQQUlEX0VYQ0xfTEVBU0VTLjk5Ny4uLi5VU0QuSAEAAADetgEAAgAAAAUtNjgwMAEIAAAABQAAAAExAQAAAAstMTk1ODI4MTA5NgMAAAADMTYwAgAAAAU0ODk4NgQAAAABMAcAAAAIMy83LzIwMjYIAAAACjEyLzMxLzIwMjIJAAAAATAlszgxonzeCCWzODGifN4IJkNJUS5OWVNFOklCTS5JUV9TVF9JTlZFU1QuOTkzLi4uLlVTRC5IAQAAAN62AQACAAAAAzYxOAEIAAAABQAAAAExAQAAAAoyMDgxNTA1NDAxAwAAAAMxNjACAAAABDEwNjkEAAAAATAHAAAACDMvNy8yMDI2CAAAAAoxMi8zMS8yMDE4CQAAAAEwJbM4MaJ83gglszgxonzeCClDSVEuTllTRTpJQk0uSVFfT1RIRVJfUkVDRUlWLjk5OC4uLi5VU0QuSAEAAADetgEAAgAAAAM2MjkBCAAAAAUAAAABMQEAAAALLTE5MDQ4NjA3NDQDAAAA</t>
  </si>
  <si>
    <t>AzE2MAIAAAAEMTIwNgQAAAABMAcAAAAIMy83LzIwMjYIAAAACjEyLzMxLzIwMjMJAAAAATAlszgxonzeCCWzODGifN4IMkNJUS5OWVNFOklCTS5JUV9GSU5fRElWX0xPQU5TX0NVUlJFTlQuOTk2Li4uLlVTRC5IAQAAAN62AQACAAAABDcyMjEBCAAAAAUAAAABMQEAAAALLTIwMDg2NDcxOTgDAAAAAzE2MAIAAAAEMTAzMgQAAAABMAcAAAAIMy83LzIwMjYIAAAACjEyLzMxLzIwMjEJAAAAATAlszgxonzeCCWzODGifN4IK0NJUS5OWVNFOklCTS5JUV9PVEhFUl9DQV9TVVBQTC45OTkuLi4uVVNELkgBAAAA3rYBAAIAAAAEMTUzMwEIAAAABQAAAAExAQAAAAstMTkwNDg2MDc0MwMAAAADMTYwAgAAAAQxMDU1BAAAAAEwBwAAAAgzLzcvMjAyNggAAAAKMTIvMzEvMjAyNAkAAAABMCWzODGifN4IJbM4MaJ83ggfQ0lRLk5ZU0U6SUJNLklRX0dXLjk5Ny4uLi5VU0QuSAEAAADetgEAAgAAAAU1NTk0OQEIAAAABQAAAAExAQAAAAstMTk1ODI4MTA5NgMAAAADMTYwAgAAAAQxMTcxBAAAAAEwBwAAAAgzLzcvMjAyNggAAAAKMTIvMzEvMjAyMgkAAAABMCWzODGifN4IJbM4MaJ83gguQ0lRLk5ZU0U6SUJNLklRX0RFRl9UQVhfQVNTRVRTX0xULjk5OC4uLi5VU0QuSAEAAADetgEAAgAAAAQ2NjU2AQgAAAAFAAAAATEBAAAACy0xOTA0ODYwNzQ0AwAAAAMxNjACAAAABDEwMjYEAAAAATAHAAAACDMvNy8yMDI2CAAAAAox</t>
  </si>
  <si>
    <t>Mi8zMS8yMDIzCQAAAAEwJbM4MaJ83gglszgxonzeCCtDSVEuTllTRTpJQk0uSVFfT1RIRVJfQ0xfU1VQUEwuOTkyLi4uLlVTRC5IAQAAAN62AQACAAAAAzQwMwEIAAAABQAAAAExAQAAAAoyMDE3MTY0MjQ0AwAAAAMxNjACAAAABDEwNTcEAAAAATAHAAAACDMvNy8yMDI2CAAAAAoxMi8zMS8yMDE3CQAAAAEwJbM4MaJ83gglszgxonzeCCRDSVEuTllTRTpJQk0uSVFfUEVOU0lPTi45OTguLi4uVVNELkgBAAAA3rYBAAIAAAAFMTA4MDgBCAAAAAUAAAABMQEAAAALLTE5MDQ4NjA3NDQDAAAAAzE2MAIAAAAEMTIxMwQAAAABMAcAAAAIMy83LzIwMjYIAAAACjEyLzMxLzIwMjMJAAAAATAlszgxonzeCCWzODGifN4IKENJUS5OWVNFOklCTS5JUV9QUkVGX0VRVUlUWS45OTcuLi4uVVNELkgBAAAA3rYBAAMAAAAAACWzODGifN4IJbM4MaJ83ggwQ0lRLk5ZU0U6SUJNLklRX0FEX0VYQ0xfT1BFUl9MRUFTRVMuOTkyLi4uLlVTRC5IAQAAAN62AQACAAAABi0yMTIxNQEIAAAABQAAAAExAQAAAAoyMDE3MTY0MjQ0AwAAAAMxNjACAAAABTQ4OTc1BAAAAAEwBwAAAAgzLzcvMjAyNggAAAAKMTIvMzEvMjAxNwkAAAABMCWzODGifN4IJbM4MaJ83gg1Q0lRLk5ZU0U6SUJNLklRX01JTk9SSVRZX0lOVEVSRVNUX1RPVEFMLjEwMDAuLi4uVVNELkgBAAAA3rYBAAIAAAACOTMBCAAAAAUAAAABMQEAAAALLTE5MDQ4NjA3NDAD</t>
  </si>
  <si>
    <t>AAAAAzE2MAIAAAAEMTMxMgQAAAABMAcAAAAIMy83LzIwMjYIAAAACjEyLzMxLzIwMjUJAAAAATAlszgxonzeCCWzODGifN4ILkNJUS5OWVNFOklCTS5JUV9BU1NFVFNfRkFJUl9WQUxVRS45OTQuLi4uVVNELkgBAAAA3rYBAAIAAAAENTgyMQAlszgxonzeCCWzODGifN4IKENJUS5OWVNFOklCTS5JUV9JTlRfRVhQX0xURC45OTYuLi4uVVNELkgBAAAA3rYBAAMAAAAAACWzODGifN4IJbM4MaJ83ggtQ0lRLk5ZU0U6SUJNLklRX0lOVF9FWFBfSU5DTF9DQVAuOTk2Li4uLlVTRC5IAQAAAN62AQACAAAABDExNTgBCAAAAAUAAAABMQEAAAALLTIwMDg2NDcxOTgDAAAAAzE2MAIAAAAFMjE4NjEEAAAAATAHAAAACDMvNy8yMDI2CAAAAAoxMi8zMS8yMDIxCQAAAAEwJbM4MaJ83gglszgxonzeCCZDSVEuTllTRTpJQk0uSVFfREFfRUJJVERBLjk5Ni4uLi5VU0QuSAEAAADetgEAAgAAAAQ1NzI2AQgAAAAFAAAAATEBAAAACy0yMDA4NjQ3MTk4AwAAAAMxNjACAAAABDIyMDYEAAAAATAHAAAACDMvNy8yMDI2CAAAAAoxMi8zMS8yMDIxCQAAAAEwJbM4MaJ83gglszgxonzeCDxDSVEuTllTRTpJQk0uSVFfRElTVFJJQlVUQUJMRV9DQVNIX1NUQU5EQVJESVpFRC45OTYuLi4uVVNELkgBAAAA3rYBAAMAAAAAACWzODGifN4IJbM4MaJ83gggQ0lRLk5ZU0U6SUJNLklRX0RJQy45OTguLi4uVVNELkgBAAAA3rYBAAMAAAAA</t>
  </si>
  <si>
    <t>ACWzODGifN4IJbM4MaJ83ggmQ0lRLk5ZU0U6SUJNLklRX01BUktFVElORy45OTguLi4uVVNELkgBAAAA3rYBAAMAAAAAACWzODGifN4IJbM4MaJ83ggjQ0lRLk5ZU0U6SUJNLklRX0dBX0VYUC45OTguLi4uVVNELkgBAAAA3rYBAAMAAAAAACWzODGifN4IJbM4MaJ83gguQ0lRLk5ZU0U6SUJNLklRX05FVF9SRU5UQUxfRVhQX0ZOLjk5OC4uLi5VU0QuSAEAAADetgEAAgAAAAQxMjkyAQgAAAAFAAAAATEBAAAACy0xOTA0ODYwNzQ0AwAAAAMxNjACAAAABDMxNzAEAAAAATAHAAAACDMvNy8yMDI2CAAAAAoxMi8zMS8yMDIzCQAAAAEwJbM4MaJ83gglszgxonzeCDJDSVEuTllTRTpJQk0uSVFfTkVUX1JFTlRBTF9FWFBfU1VQUExFLjk5OC4uLi5VU0QuSAEAAADetgEAAgAAAAQxMjkyAQgAAAAFAAAAATEBAAAACy0xOTA0ODYwNzQ0AwAAAAMxNjACAAAABTI0MjYzBAAAAAEwBwAAAAgzLzcvMjAyNggAAAAKMTIvMzEvMjAyMwkAAAABMCWzODGifN4IJbM4MaJ83ggrQ0lRLk5ZU0U6SUJNLklRX01JTklNVU1fUkVOVEFMLjk5OC4uLi5VU0QuSAEAAADetgEAAwAAAAAAJbM4MaJ83gglszgxonzeCCtDSVEuTllTRTpJQk0uSVFfQUlSQ1JBRlRfUkVOVC4xMDAwLi4uLlVTRC5IAQAAAN62AQADAAAAAAAlszgxonzeCCWzODGifN4INUNJUS5OWVNFOklCTS5JUV9FWFBMT1JFX0RSSUxMX0VYUF9UT1RBTC4xMDAwLi4u</t>
  </si>
  <si>
    <t>LlVTRC5IAQAAAN62AQADAAAAAAAlszgxonzeCCWzODGifN4INkNJUS5OWVNFOklCTS5JUV9JTVBVVF9PUEVSX0xFQVNFX0lOVF9FWFAuMTAwMC4uLi5VU0QuSAEAAADetgEAAgAAAAozMjkuODk4NTI4AQgAAAAFAAAAATEBAAAACy0xOTA0ODYwNzQwAwAAAAMxNjACAAAABTIxNjcyBAAAAAEwBwAAAAgzLzcvMjAyNggAAAAKMTIvMzEvMjAyNQkAAAABMCWzODGifN4IJbM4MaJ83gg1Q0lRLk5ZU0U6SUJNLklRX1NBTEFSSUVTX09USEVSX0JFTkVGSVRTLjEwMDAuLi4uVVNELkgBAAAA3rYBAAMAAAAAACWzODGifN4IJbM4MaJ83ggrQ0lRLk5ZU0U6SUJNLklRX01FUkdFUl9TVVBQTEUuMTAwMC4uLi5VU0QuSAEAAADetgEAAwAAAAAAJbM4MaJ83gglszgxonzeCDRDSVEuTllTRTpJQk0uSVFfQVNTRVRfV1JJVEVET1dOX1NVUFBMRS4xMDAwLi4uLlVTRC5IAQAAAN62AQADAAAAAAAlszgxonzeCCWzODGifN4IMUNJUS5OWVNFOklCTS5JUV9UT1RBTF9VTlVTVUFMX1NVUFBMRS45OTEuLi4uVVNELkgBAAAA3rYBAAMAAAAAACWzODGifN4IJbM4MaJ83ggxQ0lRLk5ZU0U6SUJNLklRX05FR0FUSVZFX0dXX0FNT1JUX0FULjk5NS4uLi5VU0QuSAEAAADetgEAAwAAAAAAJbM4MaJ83gglszgxonzeCCtDSVEuTllTRTpJQk0uSVFfU1RPQ0tfQkFTRURfUkQuOTk4Li4uLlVTRC5IAQAAAN62AQACAAAAAzMyOAEIAAAA</t>
  </si>
  <si>
    <t>BQAAAAExAQAAAAstMTkwNDg2MDc0NAMAAAADMTYwAgAAAAUyMjY3OAQAAAABMAcAAAAIMy83LzIwMjYIAAAACjEyLzMxLzIwMjMJAAAAATAlszgxonzeCCWzODGifN4ILENJUS5OWVNFOklCTS5JUV9TVE9DS19CQVNFRF9HQS4xMDAwLi4uLlVTRC5IAQAAAN62AQADAAAAAAAlszgxonzeCCWzODGifN4ILkNJUS5OWVNFOklCTS5JUV9TVE9DS19CQVNFRF9PVEhFUi45OTEuLi4uVVNELkgBAAAA3rYBAAMAAAAAACWzODGifN4IJbM4MaJ83gguQ0lRLk5ZU0U6SUJNLklRX1NUT0NLX0JBU0VEX1RPVEFMLjk5NS4uLi5VU0QuSAEAAADetgEAAgAAAAM5MzcBCAAAAAUAAAABMQEAAAALLTIwNTkwNzMyMDIDAAAAAzE2MAIAAAAFMjQwMzQEAAAAATAHAAAACDMvNy8yMDI2CAAAAAoxMi8zMS8yMDIwCQAAAAEwJbM4MaJ83gglszgxonzeCDFDSVEuTllTRTpJQk0uSVFfUkVTVFJfU1RPQ0tfQ09NUF9UQVguOTk3Li4uLlVTRC5IAQAAAN62AQADAAAAAAAlszgxonzeCCWzODGifN4IN0NJUS5OWVNFOklCTS5JUV9TVE9DS19PUFRJT05TX0NPTVBfUFJFVEFYLjEwMDAuLi4uVVNELkgBAAAA3rYBAAMAAAAAACWzODGifN4IJbM4MaJ83gg0Q0lRLk5ZU0U6SUJNLklRX1NUT0NLX0JBU0VEX0NPTVBfUFJFVEFYLjk5MS4uLi5VU0QuSAEAAADetgEAAgAAAAM1NDQAJbM4MaJ83gglszgxonzeCC1DSVEuTllTRTpJQk0uSVFf</t>
  </si>
  <si>
    <t>U1RPQ0tfQkFTRURfQ09NUC45OTYuLi4uVVNELkgBAAAA3rYBAAIAAAADNjk1ACWzODGifN4IJbM4MaJ83ggiQ0lRLk5ZU0U6SUJNLklRX05JX0NGLjk5Ny4uLi5VU0QuSAEAAADetgEAAgAAAAQxNjM5AQgAAAAFAAAAATEBAAAACy0xOTU4MjgxMDk2AwAAAAMxNjACAAAABDIxNTAEAAAAATAHAAAACDMvNy8yMDI2CAAAAAoxMi8zMS8yMDIyCQAAAAEwJbM4MaJ83gglszgxonzeCChDSVEuTllTRTpJQk0uSVFfT1RIRVJfQU1PUlQuOTk1Li4uLlVTRC5IAQAAAN62AQADAAAAAAAlszgxonzeCCWzODGifN4ILENJUS5OWVNFOklCTS5JUV9HQUlOX0FTU0VUU19DRi4yMDAwLi4uLlVTRC5IAQAAAN62AQACAAAAAy0zOQEIAAAABQAAAAExAQAAAAstMTkwNDg2MDY1NwMAAAADMTYwAgAAAAQyMDI2BAAAAAEwBwAAAAgzLzcvMjAyNggAAAAKMTIvMzEvMjAyNQkAAAABMCWzODGifN4IJbM4MaJ83gglQ0lRLk5ZU0U6SUJNLklRX0xPQU5TX0NGLjk5Ni4uLi5VU0QuSAEAAADetgEAAwAAAAAAJbM4MaJ83gglszgxonzeCCtDSVEuTllTRTpJQk0uSVFfU1RPQ0tfQkFTRURfQ0YuOTkxLi4uLlVTRC5IAQAAAN62AQACAAAAAzU0NAEIAAAABQAAAAExAQAAAAoxOTQ3MTc5NTgzAwAAAAMxNjACAAAABDIxMjcEAAAAATAHAAAACDMvNy8yMDI2CAAAAAoxMi8zMS8yMDE2CQAAAAEwJbM4MaJ83gglszgxonzeCC5DSVEuTllT</t>
  </si>
  <si>
    <t>RTpJQk0uSVFfUFJPVl9CQURfREVCVFNfQ0YuOTk4Li4uLlVTRC5IAQAAAN62AQADAAAAAAAlszgxonzeCCWzODGifN4IMkNJUS5OWVNFOklCTS5JUV9DSEFOR0VfVFJBRElOR19BU1NFVFMuOTkzLi4uLlVTRC5IAQAAAN62AQADAAAAAAAlszgxonzeCCWzODGifN4IJkNJUS5OWVNFOklCTS5JUV9DSEFOR0VfQVAuOTkyLi4uLlVTRC5IAQAAAN62AQACAAAAAjQ3AQgAAAAFAAAAATEBAAAACjIwMTcxNjQyNDQDAAAAAzE2MAIAAAAEMjAxNwQAAAABMAcAAAAIMy83LzIwMjYIAAAACjEyLzMxLzIwMTcJAAAAATAlszgxonzeCCWzODGifN4IK0NJUS5OWVNFOklCTS5JUV9DSEFOR0VfREVGX1RBWC45OTEuLi4uVVNELkgBAAAA3rYBAAMAAAAAACWzODGifN4IJbM4MaJ83ggiQ0lRLk5ZU0U6SUJNLklRX0NBUEVYLjk5Mi4uLi5VU0QuSAEAAADetgEAAgAAAAUtMzIyOQEIAAAABQAAAAExAQAAAAoyMDE3MTY0MjQ0AwAAAAMxNjACAAAABDIwMjEEAAAAATAHAAAACDMvNy8yMDI2CAAAAAoxMi8zMS8yMDE3CQAAAAEwJbM4MaJ83gglszgxonzeCCtDSVEuTllTRTpJQk0uSVFfU0FMRV9JTlRBTl9DRi4xMDAwLi4uLlVTRC5IAQAAAN62AQACAAAABC02NDcBCAAAAAUAAAABMQEAAAALLTE5MDQ4NjA3NDADAAAAAzE2MAIAAAAEMjAyOQQAAAABMAcAAAAIMy83LzIwMjYIAAAACjEyLzMxLzIwMjUJAAAAATAlszgxonze</t>
  </si>
  <si>
    <t>CCWzODGifN4INENJUS5OWVNFOklCTS5JUV9PVEhFUl9JTlZFU1RfQUNUX1NVUFBMLjIwMDAuLi4uVVNELkgBAAAA3rYBAAIAAAABMQEIAAAABQAAAAExAQAAAAstMTkwNDg2MDY1NwMAAAADMTYwAgAAAAQyMDUxBAAAAAEwBwAAAAgzLzcvMjAyNggAAAAKMTIvMzEvMjAyNQkAAAABMCWzODGifN4IJbM4MaJ83ggsQ0lRLk5ZU0U6SUJNLklRX0xUX0RFQlRfSVNTVUVELjEwMDAuLi4uVVNELkgBAAAA3rYBAAIAAAAEODM5MQEIAAAABQAAAAExAQAAAAstMTkwNDg2MDc0MAMAAAADMTYwAgAAAAQyMDM0BAAAAAEwBwAAAAgzLzcvMjAyNggAAAAKMTIvMzEvMjAyNQkAAAABMCWzODGifN4IJbM4MaJ83ggsQ0lRLk5ZU0U6SUJNLklRX0xUX0RFQlRfUkVQQUlELjEwMDAuLi4uVVNELkgBAAAA3rYBAAIAAAAFLTU0ODkBCAAAAAUAAAABMQEAAAALLTE5MDQ4NjA3NDADAAAAAzE2MAIAAAAEMjAzNgQAAAABMAcAAAAIMy83LzIwMjYIAAAACjEyLzMxLzIwMjUJAAAAATAlszgxonzeCCWzODGifN4IKENJUS5OWVNFOklCTS5JUV9DT01NT05fUkVQLjIwMDAuLi4uVVNELkgBAAAA3rYBAAIAAAAFLTEwMTgBCAAAAAUAAAABMQEAAAALLTE5MDQ4NjA2NTcDAAAAAzE2MAIAAAAEMjE2NAQAAAABMAcAAAAIMy83LzIwMjYIAAAACjEyLzMxLzIwMjUJAAAAATAlszgxonzeCCWzODGifN4IKENJUS5OWVNFOklCTS5JUV9QUkVG</t>
  </si>
  <si>
    <t>X0RJVl9DRi45OTIuLi4uVVNELkgBAAAA3rYBAAMAAAAAACWzODGifN4IJbM4MaJ83ggrQ0lRLk5ZU0U6SUJNLklRX1NQRUNJQUxfRElWX0NGLjk5OC4uLi5VU0QuSAEAAADetgEAAwAAAAAAJbM4MaJ83gglszgxonzeCCBDSVEuTllTRTpJQk0uSVFfRlguMjAwMC4uLi5VU0QuSAEAAADetgEAAgAAAAM0MTgBCAAAAAUAAAABMQEAAAALLTE5MDQ4NjA2NTcDAAAAAzE2MAIAAAAEMjE0NAQAAAABMAcAAAAIMy83LzIwMjYIAAAACjEyLzMxLzIwMjUJAAAAATAlszgxonzeCCWzODGifN4IN0NJUS5OWVNFOklCTS5JUV9HV19JTlRBTl9BTU9SVF9QQVJUSUFMX0NGLjEwMDAuLi4uVVNELkgBAAAA3rYBAAMAAAAAACWzODGifN4IJbM4MaJ83gg5Q0lRLk5ZU0U6SUJNLklRX0RBX1NVUFBMX0NGX0VYQ0xfT1BFUl9MRUFTRVMuOTkxLi4uLlVTRC5IAQAAAN62AQACAAAABDI4MzcBCAAAAAUAAAABMQEAAAAKMTk0NzE3OTU4MwMAAAADMTYwAgAAAAU0ODk4MwQAAAABMAcAAAAIMy83LzIwMjYIAAAACjEyLzMxLzIwMTYJAAAAATAlszgxonzeCCWzODGifN4IKUNJUS5OWVNFOklCTS5JUV9BTU9SVF9ESUNfQ0YuOTk2Li4uLlVTRC5IAQAAAN62AQADAAAAAAAlszgxonzeCCWzODGifN4ILkNJUS5OWVNFOklCTS5JUV9DQVNIX0lOVEVSRVNUX05FVC45OTEuLi4uVVNELkgBAAAA3rYBAAMAAAAAACWzODGifN4IJbM4MaJ8</t>
  </si>
  <si>
    <t>3ggxQ0lRLk5ZU0U6SUJNLklRX0NBU0hfSU5URVJFU1RfSU5WRVNULjk5OC4uLi5VU0QuSAEAAADetgEAAwAAAAAAJbM4MaJ83gglszgxonzeCC5DSVEuTllTRTpJQk0uSVFfQ0FTSF9UQVhFU19JTlZFU1QuOTkxLi4uLlVTRC5IAQAAAN62AQADAAAAAAAlszgxonzeCCWzODGifN4IOENJUS5OWVNFOklCTS5JUV9DSEFOR0VfTkVUX1dPUktJTkdfQ0FQSVRBTC4xMDAwLi4uLlVTRC5IAQAAAN62AQACAAAABS0xNTEzAQgAAAAFAAAAATEBAAAACy0xOTA0ODYwNzQwAwAAAAMxNjACAAAABDQ0MjEEAAAAATAHAAAACDMvNy8yMDI2CAAAAAoxMi8zMS8yMDI1CQAAAAEwJbM4MaJ83gglszgxonzeCC1DSVEuTllTRTpJQk0uSVFfTkVUX0RFQlRfSVNTVUVELjEwMDAuLi4uVVNELkgBAAAA3rYBAAIAAAAEMjg3MwEIAAAABQAAAAExAQAAAAstMTkwNDg2MDc0MAMAAAADMTYwAgAAAAQyMDAzBAAAAAEwBwAAAAgzLzcvMjAyNggAAAAKMTIvMzEvMjAyNQkAAAABMCWzODGifN4IJbM4MaJ83gg1Q0lRLk5ZU0U6SUJNLklRX09QRVJBVElOR19MRUFTRV9QQVlNRU5UUy45OTkuLi4uVVNELkgBAAAA3rYBAAMAAAAAACWzODGifN4IJbM4MaJ83gg6Q0lRLk5ZU0U6SUJNLklRX1RPVEFMX0RFQlRfUkVQQUlEX0VYQ0xfTEVBU0VTLjk5OS4uLi5VU0QuSAEAAADetgEAAgAAAAUtNjYxNQEIAAAABQAAAAExAQAAAAstMTkwNDg2</t>
  </si>
  <si>
    <t>MDc0MwMAAAADMTYwAgAAAAU0ODk4NgQAAAABMAcAAAAIMy83LzIwMjYIAAAACjEyLzMxLzIwMjQJAAAAATAlszgxonzeCCWzODGifN4IJ0NJUS5OWVNFOklCTS5JUV9TVF9JTlZFU1QuMTAwMC4uLi5VU0QuSAEAAADetgEAAgAAAAM4MzABCAAAAAUAAAABMQEAAAALLTE5MDQ4NjA3NDADAAAAAzE2MAIAAAAEMTA2OQQAAAABMAcAAAAIMy83LzIwMjYIAAAACjEyLzMxLzIwMjUJAAAAATAlszgxonzeCCWzODGifN4IKUNJUS5OWVNFOklCTS5JUV9PVEhFUl9SRUNFSVYuOTk5Li4uLlVTRC5IAQAAAN62AQACAAAAAzk0NwEIAAAABQAAAAExAQAAAAstMTkwNDg2MDc0MwMAAAADMTYwAgAAAAQxMjA2BAAAAAEwBwAAAAgzLzcvMjAyNggAAAAKMTIvMzEvMjAyNAkAAAABMCWzODGifN4IJbM4MaJ83ggyQ0lRLk5ZU0U6SUJNLklRX0ZJTl9ESVZfTE9BTlNfQ1VSUkVOVC45OTguLi4uVVNELkgBAAAA3rYBAAIAAAAENjEwMgEIAAAABQAAAAExAQAAAAstMTkwNDg2MDc0NAMAAAADMTYwAgAAAAQxMDMyBAAAAAEwBwAAAAgzLzcvMjAyNggAAAAKMTIvMzEvMjAyMwkAAAABMCWzODGifN4IJbM4MaJ83ggsQ0lRLk5ZU0U6SUJNLklRX09USEVSX0NBX1NVUFBMLjEwMDAuLi4uVVNELkgBAAAA3rYBAAIAAAAEMTMxNgEIAAAABQAAAAExAQAAAAstMTkwNDg2MDc0MAMAAAADMTYwAgAAAAQxMDU1BAAAAAEwBwAAAAgzLzcv</t>
  </si>
  <si>
    <t>MjAyNggAAAAKMTIvMzEvMjAyNQkAAAABMCWzODGifN4IJbM4MaJ83ggfQ0lRLk5ZU0U6SUJNLklRX0dXLjk5OS4uLi5VU0QuSAEAAADetgEAAgAAAAU2MDcwNgEIAAAABQAAAAExAQAAAAstMTkwNDg2MDc0MwMAAAADMTYwAgAAAAQxMTcxBAAAAAEwBwAAAAgzLzcvMjAyNggAAAAKMTIvMzEvMjAyNAkAAAABMCWzODGifN4IJbM4MaJ83gguQ0lRLk5ZU0U6SUJNLklRX0RFRl9UQVhfQVNTRVRTX0xULjk5OS4uLi5VU0QuSAEAAADetgEAAgAAAAQ2OTc4AQgAAAAFAAAAATEBAAAACy0xOTA0ODYwNzQzAwAAAAMxNjACAAAABDEwMjYEAAAAATAHAAAACDMvNy8yMDI2CAAAAAoxMi8zMS8yMDI0CQAAAAEwJbM4MaJ83gglszgxonzeCC5DSVEuTllTRTpJQk0uSVFfQ1VSUkVOVF9QT1JUX0RFQlQuOTkyLi4uLlVTRC5IAQAAAN62AQACAAAABDUyMTUBCAAAAAUAAAABMQEAAAAKMjAxNzE2NDI0NAMAAAADMTYwAgAAAAQxMjk3BAAAAAEwBwAAAAgzLzcvMjAyNggAAAAKMTIvMzEvMjAxNwkAAAABMCWzODGifN4IJbM4MaJ83ggrQ0lRLk5ZU0U6SUJNLklRX09USEVSX0NMX1NVUFBMLjk5My4uLi5VU0QuSAEAAADetgEAAgAAAAMxNzcBCAAAAAUAAAABMQEAAAAKMjA4MTUwNTQwMQMAAAADMTYwAgAAAAQxMDU3BAAAAAEwBwAAAAgzLzcvMjAyNggAAAAKMTIvMzEvMjAxOAkAAAABMCWzODGifN4IJbM4MaJ83gglQ0lR</t>
  </si>
  <si>
    <t>Lk5ZU0U6SUJNLklRX1BFTlNJT04uMTAwMC4uLi5VU0QuSAEAAADetgEAAgAAAAQ5MDE4AQgAAAAFAAAAATEBAAAACy0xOTA0ODYwNzQwAwAAAAMxNjACAAAABDEyMTMEAAAAATAHAAAACDMvNy8yMDI2CAAAAAoxMi8zMS8yMDI1CQAAAAEwJbM4MaJ83gglszgxonzeCChDSVEuTllTRTpJQk0uSVFfUFJFRl9FUVVJVFkuOTk5Li4uLlVTRC5IAQAAAN62AQADAAAAAAAlszgxonzeCCWzODGifN4ILkNJUS5OWVNFOklCTS5JUV9UT1RBTF9MSUFCX0VRVUlUWS45OTEuLi4uVVNELkgBAAAA3rYBAAIAAAAGMTE3NDcwAQgAAAAFAAAAATEBAAAACjE5NDcxNzk1ODMDAAAAAzE2MAIAAAAEMTAxMwQAAAABMAcAAAAIMy83LzIwMjYIAAAACjEyLzMxLzIwMTYJAAAAATAlszgxonzeCCWzODGifN4IMENJUS5OWVNFOklCTS5JUV9BRF9FWENMX09QRVJfTEVBU0VTLjk5My4uLi5VU0QuSAEAAADetgEAAgAAAAYtMjE2NjgBCAAAAAUAAAABMQEAAAAKMjA4MTUwNTQwMQMAAAADMTYwAgAAAAU0ODk3NQQAAAABMAcAAAAIMy83LzIwMjYIAAAACjEyLzMxLzIwMTgJAAAAATAlszgxonzeCCWzODGifN4ILENJUS5OWVNFOklCTS5JUV9ORVRfV09SS0lOR19DQVAuOTk1Li4uLlVTRC5IAQAAAN62AQACAAAABS02MzQxAQgAAAAFAAAAATEBAAAACy0yMDU5MDczMjAyAwAAAAMxNjACAAAABDEzMTEEAAAAATAHAAAACDMvNy8yMDI2</t>
  </si>
  <si>
    <t>CAAAAAoxMi8zMS8yMDIwCQAAAAEwJbM4MaJ83gglszgxonzeCC5DSVEuTllTRTpJQk0uSVFfQVNTRVRTX0ZBSVJfVkFMVUUuOTk2Li4uLlVTRC5IAQAAAN62AQACAAAABDQ1NjQAJbM4MaJ83gglszgxonzeCCNDSVEuTllTRTpJQk0uSVFfRUJJVERBLjk5NC4uLi5VU0QuSAEAAADetgEAAgAAAAUxMzU5OAEIAAAABQAAAAExAQAAAAstMjExMDc2OTM1NQMAAAADMTYwAgAAAAQ0MDUxBAAAAAEwBwAAAAgzLzcvMjAyNggAAAAKMTIvMzEvMjAxOQkAAAABMCWzODGifN4IJbM4MaJ83ggzQ0lRLk5ZU0U6SUJNLklRX0VCSVREQV9FUV9JTkNfRVhDTF9TQkMuOTkyLi4uLlVTRC5IAQAAAN62AQACAAAABTE2NzU3AQgAAAAFAAAAATEBAAAACjIwMTcxNjQyNDQDAAAAAzE2MAIAAAAFMjQxMzEEAAAAATAHAAAACDMvNy8yMDI2CAAAAAoxMi8zMS8yMDE3CQAAAAEwJbM4MaJ83gglszgxonzeCDVDSVEuTllTRTpJQk0uSVFfTEVBU0VfQURKVVNUTUVOVF9FQklUREEuMTAwMC4uLi5VU0QuSAEAAADetgEAAgAAAAQxMzA4ACWzODGifN4IJbM4MaJ83gghQ0lRLk5ZU0U6SUJNLklRX0VCSVQuOTk4Li4uLlVTRC5IAQAAAN62AQACAAAABDk0MjEBCAAAAAUAAAABMQEAAAALLTE5MDQ4NjA3NDQDAAAAAzE2MAIAAAADNDAwBAAAAAEwBwAAAAgzLzcvMjAyNggAAAAKMTIvMzEvMjAyMwkAAAABMCWzODGifN4IJbM4MaJ83ggx</t>
  </si>
  <si>
    <t>Q0lRLk5ZU0U6SUJNLklRX0VCSVRfRVFfSU5DX0VYQ0xfU0JDLjk5Ni4uLi5VU0QuSAEAAADetgEAAgAAAAQ2NTY1AQgAAAAFAAAAATEBAAAACy0yMDA4NjQ3MTk4AwAAAAMxNjACAAAABTI0MTMwBAAAAAEwBwAAAAgzLzcvMjAyNggAAAAKMTIvMzEvMjAyMQkAAAABMCWzODGifN4IJbM4MaJ83ggiQ0lRLk5ZU0U6SUJNLklRX0VCSVRBLjk5NC4uLi5VU0QuSAEAAADetgEAAgAAAAQ5Mzg5AQgAAAAFAAAAATEBAAAACy0yMTEwNzY5MzU1AwAAAAMxNjACAAAABjEwMDY4OQQAAAABMAcAAAAIMy83LzIwMjYIAAAACjEyLzMxLzIwMTkJAAAAATAlszgxonzeCCWzODGifN4IMkNJUS5OWVNFOklCTS5JUV9FQklUQV9FUV9JTkNfRVhDTF9TQkMuOTkyLi4uLlVTRC5IAQAAAN62AQACAAAABTEzNzM2AQgAAAAFAAAAATEBAAAACjIwMTcxNjQyNDQDAAAAAzE2MAIAAAAFMjQxMzIEAAAAATAHAAAACDMvNy8yMDI2CAAAAAoxMi8zMS8yMDE3CQAAAAEwJbM4MaJ83gglszgxonzeCCxDSVEuTllTRTpJQk0uSVFfRUJJVERBUl9FUV9JTkMuMTAwMC4uLi5VU0QuSAEAAADetgEAAgAAAAUxODczNAEIAAAABQAAAAExAQAAAAstMTkwNDg2MDc0MAMAAAADMTYwAgAAAAUyNDEyOQQAAAABMAcAAAAIMy83LzIwMjYIAAAACjEyLzMxLzIwMjUJAAAAATAlszgxonzeCCWzODGifN4ILUNJUS5OWVNFOklCTS5JUV9FQklUREFSX0VY</t>
  </si>
  <si>
    <t>Q0xfU0JDLjk5OC4uLi5VU0QuSAEAAADetgEAAgAAAAUxNDY4MwEIAAAABQAAAAExAQAAAAstMTkwNDg2MDc0NAMAAAADMTYwAgAAAAUyNDEzNwQAAAABMAcAAAAIMy83LzIwMjYIAAAACjEyLzMxLzIwMjMJAAAAATAlszgxonzeCCWzODGifN4ILkNJUS5OWVNFOklCTS5JUV9GRUVTX09USEVSX0lOQ09NRS45OTYuLi4uVVNELkgBAAAA3rYBAAMAAAAAACWzODGifN4IJbM4MaJ83ggyQ0lRLk5ZU0U6SUJNLklRX1RPVEFMX1JFVl9BU19SRVBPUlRFRC45OTQuLi4uVVNELkgBAAAA3rYBAAIAAAAFNTc3MTQBCAAAAAUAAAABMQEAAAALLTIxMTA3NjkzNTUDAAAAAzE2MAIAAAADMzM5BAAAAAEwBwAAAAgzLzcvMjAyNggAAAAKMTIvMzEvMjAxOQkAAAABMCWzODGifN4IJbM4MaJ83gg/Q0lRLk5ZU0U6SUJNLklRX1BST1ZfQkFEX0RFQlRTX1BBVElFTlRfU0VSVklDRV9SRVYuOTkyLi4uLlVTRC5IAQAAAN62AQADAAAAAAAlszgxonzeCCWzODGifN4ILUNJUS5OWVNFOklCTS5JUV9JTlRFUkVTVF9JTkNPTUUuMTAwMC4uLi5VU0QuSAEAAADetgEAAgAAAAM2NDUBCAAAAAUAAAABMQEAAAALLTE5MDQ4NjA3NDADAAAAAzE2MAIAAAADMjEwBAAAAAEwBwAAAAgzLzcvMjAyNggAAAAKMTIvMzEvMjAyNQkAAAABMCWzODGifN4IJbM4MaJ83gg0Q0lRLk5ZU0U6SUJNLklRX0VYQ0lTRV9UQVhFU19FWENMX1NBTEVTLjk5</t>
  </si>
  <si>
    <t>OS4uLi5VU0QuSAEAAADetgEAAwAAAAAAJbM4MaJ83gglszgxonzeCDBDSVEuTllTRTpJQk0uSVFfQ1VSUl9ET01FU1RJQ19UQVhFUy45OTguLi4uVVNELkgBAAAA3rYBAAIAAAADNjg3AQgAAAAFAAAAATEBAAAACy0xOTA0ODYwNzQ0AwAAAAMxNjACAAAABDMwMjcEAAAAATAHAAAACDMvNy8yMDI2CAAAAAoxMi8zMS8yMDIzCQAAAAEwJbM4MaJ83gglszgxonzeCCdDSVEuTllTRTpJQk0uSVFfQ1VSUl9UQVhFUy45OTcuLi4uVVNELkgBAAAA3rYBAAIAAAAEMjI1MQEIAAAABQAAAAExAQAAAAstMTk1ODI4MTA5NgMAAAADMTYwAgAAAAUzNTM4MwQAAAABMAcAAAAIMy83LzIwMjYIAAAACjEyLzMxLzIwMjIJAAAAATAlszgxonzeCCWzODGifN4IM0NJUS5OWVNFOklCTS5JUV9ERUZFUlJFRF9GT1JFSUdOX1RBWEVTLjk5Ny4uLi5VU0QuSAEAAADetgEAAgAAAAMyNTIBCAAAAAUAAAABMQEAAAALLTE5NTgyODEwOTYDAAAAAzE2MAIAAAAEMzA1NQQAAAABMAcAAAAIMy83LzIwMjYIAAAACjEyLzMxLzIwMjIJAAAAATAlszgxonzeCCWzODGifN4INkNJUS5OWVNFOklCTS5JUV9OT05SRUNVUlJJTkdfSU5DT01FX1RBWEVTLjk5Ny4uLi5VU0QuSAEAAADetgEAAwAAAAAAJbM4MaJ83gglszgxonzeCCVDSVEuTllTRTpJQk0uSVFfRElMVVRfTkkuOTk3Li4uLlVTRC5IAQAAAN62AQACAAAACzE3NzguOTI0NjcxAQgA</t>
  </si>
  <si>
    <t>AAAFAAAAATEBAAAACy0xOTU4MjgxMDk2AwAAAAMxNjACAAAABDM1MjIEAAAAATAHAAAACDMvNy8yMDI2CAAAAAoxMi8zMS8yMDIyCQAAAAEwJbM4MaJ83gglszgxonzeCChDSVEuTllTRTpJQk0uSVFfSU5UX0VYUF9MVEQuOTk3Li4uLlVTRC5IAQAAAN62AQADAAAAAAAlszgxonzeCCWzODGifN4ILUNJUS5OWVNFOklCTS5JUV9JTlRfRVhQX0lOQ0xfQ0FQLjk5Ny4uLi5VU0QuSAEAAADetgEAAgAAAAQxMjIxAQgAAAAFAAAAATEBAAAACy0xOTU4MjgxMDk2AwAAAAMxNjACAAAABTIxODYxBAAAAAEwBwAAAAgzLzcvMjAyNggAAAAKMTIvMzEvMjAyMgkAAAABMCWzODGifN4IJbM4MaJ83ggmQ0lRLk5ZU0U6SUJNLklRX0RBX0VCSVREQS45OTcuLi4uVVNELkgBAAAA3rYBAAIAAAAEMzI1NAEIAAAABQAAAAExAQAAAAstMTk1ODI4MTA5NgMAAAADMTYwAgAAAAQyMjA2BAAAAAEwBwAAAAgzLzcvMjAyNggAAAAKMTIvMzEvMjAyMgkAAAABMCWzODGifN4IJbM4MaJ83gg8Q0lRLk5ZU0U6SUJNLklRX0RJU1RSSUJVVEFCTEVfQ0FTSF9TVEFOREFSRElaRUQuOTk3Li4uLlVTRC5IAQAAAN62AQADAAAAAAAlszgxonzeCCWzODGifN4IIENJUS5OWVNFOklCTS5JUV9ESUMuOTk5Li4uLlVTRC5IAQAAAN62AQADAAAAAAAlszgxonzeCCWzODGifN4IJkNJUS5OWVNFOklCTS5JUV9NQVJLRVRJTkcuOTk5Li4uLlVTRC5I</t>
  </si>
  <si>
    <t>AQAAAN62AQADAAAAAAAlszgxonzeCCWzODGifN4II0NJUS5OWVNFOklCTS5JUV9HQV9FWFAuOTk5Li4uLlVTRC5IAQAAAN62AQADAAAAAAAlszgxonzeCCWzODGifN4ILkNJUS5OWVNFOklCTS5JUV9ORVRfUkVOVEFMX0VYUF9GTi45OTkuLi4uVVNELkgBAAAA3rYBAAIAAAAEMTMwOQEIAAAABQAAAAExAQAAAAstMTkwNDg2MDc0MwMAAAADMTYwAgAAAAQzMTcwBAAAAAEwBwAAAAgzLzcvMjAyNggAAAAKMTIvMzEvMjAyNAkAAAABMCWzODGifN4IJbM4MaJ83ggyQ0lRLk5ZU0U6SUJNLklRX05FVF9SRU5UQUxfRVhQX1NVUFBMRS45OTkuLi4uVVNELkgBAAAA3rYBAAIAAAAEMTMwOQEIAAAABQAAAAExAQAAAAstMTkwNDg2MDc0MwMAAAADMTYwAgAAAAUyNDI2MwQAAAABMAcAAAAIMy83LzIwMjYIAAAACjEyLzMxLzIwMjQJAAAAATAlszgxonzeCCWzODGifN4IK0NJUS5OWVNFOklCTS5JUV9NSU5JTVVNX1JFTlRBTC45OTkuLi4uVVNELkgBAAAA3rYBAAMAAAAAACWzODGifN4IJbM4MaJ83ggrQ0lRLk5ZU0U6SUJNLklRX0FJUkNSQUZUX1JFTlQuMjAwMC4uLi5VU0QuSAEAAADetgEAAwAAAAAAJbM4MaJ83gglszgxonzeCDVDSVEuTllTRTpJQk0uSVFfRVhQTE9SRV9EUklMTF9FWFBfVE9UQUwuMjAwMC4uLi5VU0QuSAEAAADetgEAAwAAAAAAJbM4MaJ83gglszgxonzeCCtDSVEuTllTRTpJQk0uSVFfTUVS</t>
  </si>
  <si>
    <t>R0VSX1NVUFBMRS4yMDAwLi4uLlVTRC5IAQAAAN62AQADAAAAAAAlszgxonzeCCWzODGifN4IMENJUS5OWVNFOklCTS5JUV9MRUdBTF9TRVRUTEVfU1VQUExFLjk5MS4uLi5VU0QuSAEAAADetgEAAwAAAAAAJbM4MaJ83gglszgxonzeCDFDSVEuTllTRTpJQk0uSVFfVE9UQUxfVU5VU1VBTF9TVVBQTEUuOTk0Li4uLlVTRC5IAQAAAN62AQACAAAABC00MjMBCAAAAAUAAAABMQEAAAALLTIxMTA3NjkzNTUDAAAAAzE2MAIAAAAFMzMzOTAEAAAAATAHAAAACDMvNy8yMDI2CAAAAAoxMi8zMS8yMDE5CQAAAAEwJbM4MaJ83gglszgxonzeCDFDSVEuTllTRTpJQk0uSVFfTkVHQVRJVkVfR1dfQU1PUlRfQVQuOTk2Li4uLlVTRC5IAQAAAN62AQADAAAAAAAlszgxonzeCCWzODGifN4IK0NJUS5OWVNFOklCTS5JUV9TVE9DS19CQVNFRF9SRC45OTkuLi4uVVNELkgBAAAA3rYBAAIAAAADMzk4AQgAAAAFAAAAATEBAAAACy0xOTA0ODYwNzQzAwAAAAMxNjACAAAABTIyNjc4BAAAAAEwBwAAAAgzLzcvMjAyNggAAAAKMTIvMzEvMjAyNAkAAAABMCWzODGifN4IJbM4MaJ83ggsQ0lRLk5ZU0U6SUJNLklRX1NUT0NLX0JBU0VEX0dBLjIwMDAuLi4uVVNELkgBAAAA3rYBAAMAAAAAACWzODGifN4IJbM4MaJ83gguQ0lRLk5ZU0U6SUJNLklRX1NUT0NLX0JBU0VEX09USEVSLjk5Mi4uLi5VU0QuSAEAAADetgEAAwAAAAAAJbM4</t>
  </si>
  <si>
    <t>MaJ83gglszgxonzeCC5DSVEuTllTRTpJQk0uSVFfU1RPQ0tfQkFTRURfVE9UQUwuOTk2Li4uLlVTRC5IAQAAAN62AQACAAAAAzk4MgEIAAAABQAAAAExAQAAAAstMjAwODY0NzE5OAMAAAADMTYwAgAAAAUyNDAzNAQAAAABMAcAAAAIMy83LzIwMjYIAAAACjEyLzMxLzIwMjEJAAAAATAlszgxonzeCCWzODGifN4IMUNJUS5OWVNFOklCTS5JUV9SRVNUUl9TVE9DS19DT01QX1RBWC45OTkuLi4uVVNELkgBAAAA3rYBAAMAAAAAACWzODGifN4IJbM4MaJ83gg3Q0lRLk5ZU0U6SUJNLklRX1NUT0NLX09QVElPTlNfQ09NUF9QUkVUQVguMjAwMC4uLi5VU0QuSAEAAADetgEAAwAAAAAAJbM4MaJ83gglszgxonzeCDRDSVEuTllTRTpJQk0uSVFfU1RPQ0tfQkFTRURfQ09NUF9QUkVUQVguOTkyLi4uLlVTRC5IAQAAAN62AQACAAAAAzUzNAAlszgxonzeCCWzODGifN4ILUNJUS5OWVNFOklCTS5JUV9TVE9DS19CQVNFRF9DT01QLjk5Ny4uLi5VU0QuSAEAAADetgEAAgAAAAM3MzgAJbM4MaJ83gglszgxonzeCCNDSVEuTllTRTpJQk0uSVFfTklfQ0YuMTAwMC4uLi5VU0QuSAEAAADetgEAAgAAAAUxMDU5MwEIAAAABQAAAAExAQAAAAstMTkwNDg2MDc0MAMAAAADMTYwAgAAAAQyMTUwBAAAAAEwBwAAAAgzLzcvMjAyNggAAAAKMTIvMzEvMjAyNQkAAAABMCWzODGifN4IJbM4MaJ83ggnQ0lRLk5ZU0U6SUJNLklRX09J</t>
  </si>
  <si>
    <t>TF9JTVBBSVIuOTkxLi4uLlVTRC5IAQAAAN62AQADAAAAAAAlszgxonzeCCWzODGifN4IKENJUS5OWVNFOklCTS5JUV9PVEhFUl9BTU9SVC45OTYuLi4uVVNELkgBAAAA3rYBAAIAAAADNjkxAQgAAAAFAAAAATEBAAAACy0yMDA4NjQ3MTk4AwAAAAMxNjACAAAABDIwMTQEAAAAATAHAAAACDMvNy8yMDI2CAAAAAoxMi8zMS8yMDIxCQAAAAEwJbM4MaJ83gglszgxonzeCCtDSVEuTllTRTpJQk0uSVFfR0FJTl9JTlZFU1RfQ0YuOTkyLi4uLlVTRC5IAQAAAN62AQADAAAAAAAlszgxonzeCCWzODGifN4IJUNJUS5OWVNFOklCTS5JUV9MT0FOU19DRi45OTguLi4uVVNELkgBAAAA3rYBAAMAAAAAACWzODGifN4IJbM4MaJ83ggrQ0lRLk5ZU0U6SUJNLklRX1NUT0NLX0JBU0VEX0NGLjk5Mi4uLi5VU0QuSAEAAADetgEAAgAAAAM1MzQBCAAAAAUAAAABMQEAAAAKMjAxNzE2NDI0NAMAAAADMTYwAgAAAAQyMTI3BAAAAAEwBwAAAAgzLzcvMjAyNggAAAAKMTIvMzEvMjAxNwkAAAABMCWzODGifN4IJbM4MaJ83gguQ0lRLk5ZU0U6SUJNLklRX1BST1ZfQkFEX0RFQlRTX0NGLjk5OS4uLi5VU0QuSAEAAADetgEAAwAAAAAAJbM4MaJ83gglszgxonzeCDJDSVEuTllTRTpJQk0uSVFfQ0hBTkdFX1RSQURJTkdfQVNTRVRTLjk5NC4uLi5VU0QuSAEAAADetgEAAwAAAAAAJbM4MaJ83gglszgxonzeCCZDSVEuTllTRTpJQk0u</t>
  </si>
  <si>
    <t>SVFfQ0hBTkdFX0FQLjk5My4uLi5VU0QuSAEAAADetgEAAgAAAAMxMjYBCAAAAAUAAAABMQEAAAAKMjA4MTUwNTQwMQMAAAADMTYwAgAAAAQyMDE3BAAAAAEwBwAAAAgzLzcvMjAyNggAAAAKMTIvMzEvMjAxOAkAAAABMCWzODGifN4IJbM4MaJ83ggrQ0lRLk5ZU0U6SUJNLklRX0NIQU5HRV9ERUZfVEFYLjk5Mi4uLi5VU0QuSAEAAADetgEAAwAAAAAAJbM4MaJ83gglszgxonzeCCJDSVEuTllTRTpJQk0uSVFfQ0FQRVguOTkzLi4uLlVTRC5IAQAAAN62AQACAAAABS0zMzk1AQgAAAAFAAAAATEBAAAACjIwODE1MDU0MDEDAAAAAzE2MAIAAAAEMjAyMQQAAAABMAcAAAAIMy83LzIwMjYIAAAACjEyLzMxLzIwMTgJAAAAATAlszgxonzeCCWzODGifN4IJkNJUS5OWVNFOklCTS5JUV9ESVZFU1RfQ0YuOTkxLi4uLlVTRC5IAQAAAN62AQACAAAABC00NTQBCAAAAAUAAAABMQEAAAAKMTk0NzE3OTU4MwMAAAADMTYwAgAAAAQyMDc3BAAAAAEwBwAAAAgzLzcvMjAyNggAAAAKMTIvMzEvMjAxNgkAAAABMCWzODGifN4IJbM4MaJ83ggvQ0lRLk5ZU0U6SUJNLklRX0lOVkVTVF9TRUNVUklUWV9DRi45OTMuLi4uVVNELkgBAAAA3rYBAAIAAAAELTU1NAEIAAAABQAAAAExAQAAAAoyMDgxNTA1NDAxAwAAAAMxNjACAAAABDIwMjcEAAAAATAHAAAACDMvNy8yMDI2CAAAAAoxMi8zMS8yMDE4CQAAAAEwJbM4MaJ83gglszgx</t>
  </si>
  <si>
    <t>onzeCChDSVEuTllTRTpJQk0uSVFfQ0FTSF9JTlZFU1QuOTkxLi4uLlVTRC5IAQAAAN62AQACAAAABi0xMDkyOAEIAAAABQAAAAExAQAAAAoxOTQ3MTc5NTgzAwAAAAMxNjACAAAABDIwMDUEAAAAATAHAAAACDMvNy8yMDI2CAAAAAoxMi8zMS8yMDE2CQAAAAEwJbM4MaJ83gglszgxonzeCChDSVEuTllTRTpJQk0uSVFfUFJFRl9JU1NVRUQuOTk0Li4uLlVTRC5IAQAAAN62AQADAAAAAAAlszgxonzeCCWzODGifN4IKENJUS5OWVNFOklCTS5JUV9QUkVGX0RJVl9DRi45OTMuLi4uVVNELkgBAAAA3rYBAAMAAAAAACWzODGifN4IJbM4MaJ83ggrQ0lRLk5ZU0U6SUJNLklRX1NQRUNJQUxfRElWX0NGLjk5OS4uLi5VU0QuSAEAAADetgEAAwAAAAAAJbM4MaJ83gglszgxonzeCCtDSVEuTllTRTpJQk0uSVFfTUlTQ19BREpVU1RfQ0YuOTkxLi4uLlVTRC5IAQAAAN62AQADAAAAAAAlszgxonzeCCWzODGifN4IOUNJUS5OWVNFOklCTS5JUV9EQV9TVVBQTF9DRl9FWENMX09QRVJfTEVBU0VTLjk5Ny4uLi5VU0QuSAEAAADetgEAAgAAAAQxNTA3AQgAAAAFAAAAATEBAAAACy0xOTU4MjgxMDk2AwAAAAMxNjACAAAABTQ4OTgzBAAAAAEwBwAAAAgzLzcvMjAyNggAAAAKMTIvMzEvMjAyMgkAAAABMCWzODGifN4IJbM4MaJ83ggpQ0lRLk5ZU0U6SUJNLklRX0FNT1JUX0RJQ19DRi45OTcuLi4uVVNELkgBAAAA3rYBAAMA</t>
  </si>
  <si>
    <t>AAAAACWzODGifN4IJbM4MaJ83gguQ0lRLk5ZU0U6SUJNLklRX0NBU0hfSU5URVJFU1RfTkVULjk5My4uLi5VU0QuSAEAAADetgEAAwAAAAAAJbM4MaJ83gglszgxonzeCDFDSVEuTllTRTpJQk0uSVFfQ0FTSF9JTlRFUkVTVF9JTlZFU1QuOTk5Li4uLlVTRC5IAQAAAN62AQADAAAAAAAlszgxonzeCCWzODGifN4ILkNJUS5OWVNFOklCTS5JUV9DQVNIX1RBWEVTX0lOVkVTVC45OTIuLi4uVVNELkgBAAAA3rYBAAMAAAAAACWzODGifN4IJbM4MaJ83gg4Q0lRLk5ZU0U6SUJNLklRX0NIQU5HRV9ORVRfV09SS0lOR19DQVBJVEFMLjIwMDAuLi4uVVNELkgBAAAA3rYBAAIAAAAFLTE1MTMBCAAAAAUAAAABMQEAAAALLTE5MDQ4NjA2NTcDAAAAAzE2MAIAAAAENDQyMQQAAAABMAcAAAAIMy83LzIwMjYIAAAACjEyLzMxLzIwMjUJAAAAATAlszgxonzeCCWzODGifN4INkNJUS5OWVNFOklCTS5JUV9PUEVSQVRJTkdfTEVBU0VfUEFZTUVOVFMuMjAwMC4uLi5VU0QuSAEAAADetgEAAwAAAAAAJbM4MaJ83gglszgxonzeCDtDSVEuTllTRTpJQk0uSVFfVE9UQUxfREVCVF9SRVBBSURfRVhDTF9MRUFTRVMuMTAwMC4uLi5VU0QuSAEAAADetgEAAgAAAAUtNTUxOAEIAAAABQAAAAExAQAAAAstMTkwNDg2MDc0MAMAAAADMTYwAgAAAAU0ODk4NgQAAAABMAcAAAAIMy83LzIwMjYIAAAACjEyLzMxLzIwMjUJAAAAATAlszgx</t>
  </si>
  <si>
    <t>onzeCCWzODGifN4IKkNJUS5OWVNFOklCTS5JUV9PVEhFUl9SRUNFSVYuMTAwMC4uLi5VU0QuSAEAAADetgEAAgAAAAQxMDUyAQgAAAAFAAAAATEBAAAACy0xOTA0ODYwNzQwAwAAAAMxNjACAAAABDEyMDYEAAAAATAHAAAACDMvNy8yMDI2CAAAAAoxMi8zMS8yMDI1CQAAAAEwJbM4MaJ83gglszgxonzeCDJDSVEuTllTRTpJQk0uSVFfRklOX0RJVl9MT0FOU19DVVJSRU5ULjk5OS4uLi5VU0QuSAEAAADetgEAAgAAAAQ2MjU5AQgAAAAFAAAAATEBAAAACy0xOTA0ODYwNzQzAwAAAAMxNjACAAAABDEwMzIEAAAAATAHAAAACDMvNy8yMDI2CAAAAAoxMi8zMS8yMDI0CQAAAAEwJbM4MaJ83gglszgxonzeCCBDSVEuTllTRTpJQk0uSVFfR1cuMTAwMC4uLi5VU0QuSAEAAADetgEAAgAAAAU2NzcxNwEIAAAABQAAAAExAQAAAAstMTkwNDg2MDc0MAMAAAADMTYwAgAAAAQxMTcxBAAAAAEwBwAAAAgzLzcvMjAyNggAAAAKMTIvMzEvMjAyNQkAAAABMCWzODGifN4IJbM4MaJ83ggvQ0lRLk5ZU0U6SUJNLklRX0RFRl9UQVhfQVNTRVRTX0xULjEwMDAuLi4uVVNELkgBAAAA3rYBAAIAAAAEODYxMAEIAAAABQAAAAExAQAAAAstMTkwNDg2MDc0MAMAAAADMTYwAgAAAAQxMDI2BAAAAAEwBwAAAAgzLzcvMjAyNggAAAAKMTIvMzEvMjAyNQkAAAABMCWzODGifN4IJbM4MaJ83gguQ0lRLk5ZU0U6SUJNLklRX0NVUlJFTlRf</t>
  </si>
  <si>
    <t>UE9SVF9ERUJULjk5OC4uLi5VU0QuSAEAAADetgEAAgAAAAQ2MzA0AQgAAAAFAAAAATEBAAAACy0xOTA0ODYwNzQ0AwAAAAMxNjACAAAABDEyOTcEAAAAATAHAAAACDMvNy8yMDI2CAAAAAoxMi8zMS8yMDIzCQAAAAEwJbM4MaJ83gglszgxonzeCCxDSVEuTllTRTpJQk0uSVFfREVGX1RBWF9MSUFCX0xULjk5NC4uLi5VU0QuSAEAAADetgEAAgAAAAQ1MjMwAQgAAAAFAAAAATEBAAAACy0yMTEwNzY5MzU1AwAAAAMxNjACAAAABDEwMjcEAAAAATAHAAAACDMvNy8yMDI2CAAAAAoxMi8zMS8yMDE5CQAAAAEwJbM4MaJ83gglszgxonzeCCZDSVEuTllTRTpJQk0uSVFfUlVBX0dST1NTLjk5NS4uLi5VU0QuSAEAAADetgEAAwAAAAAAJbM4MaJ83gglszgxonzeCDBDSVEuTllTRTpJQk0uSVFfQURfRVhDTF9PUEVSX0xFQVNFUy45OTQuLi4uVVNELkgBAAAA3rYBAAIAAAAGLTIyMDE4AQgAAAAFAAAAATEBAAAACy0yMTEwNzY5MzU1AwAAAAMxNjACAAAABTQ4OTc1BAAAAAEwBwAAAAgzLzcvMjAyNggAAAAKMTIvMzEvMjAxOQkAAAABMCWzODGifN4IJbM4MaJ83ggoQ0lRLk5ZU0U6SUJNLklRX0FSX1VOQklMTEVELjk5MS4uLi5VU0QuSAEAAADetgEAAgAAAAQxNjExAQgAAAAFAAAAATEBAAAACjE5NDcxNzk1ODMDAAAAAzE2MAIAAAAFNDU0MjAEAAAAATAHAAAACDMvNy8yMDI2CAAAAAoxMi8zMS8yMDE2CQAAAAEw</t>
  </si>
  <si>
    <t>JbM4MaJ83gglszgxonzeCChDSVEuTllTRTpJQk0uSVFfT1RIRVJfQU1PUlQuOTk5Li4uLlVTRC5IAQAAAN62AQACAAAAAzY2OQEIAAAABQAAAAExAQAAAAstMTkwNDg2MDc0MwMAAAADMTYwAgAAAAQyMDE0BAAAAAEwBwAAAAgzLzcvMjAyNggAAAAKMTIvMzEvMjAyNAkAAAABMCWzODGifN4IJbM4MaJ83ggrQ0lRLk5ZU0U6SUJNLklRX0dBSU5fSU5WRVNUX0NGLjk5My4uLi5VU0QuSAEAAADetgEAAwAAAAAAJbM4MaJ83gglszgxonzeCCVDSVEuTllTRTpJQk0uSVFfTE9BTlNfQ0YuOTk5Li4uLlVTRC5IAQAAAN62AQADAAAAAAAlszgxonzeCCWzODGifN4IK0NJUS5OWVNFOklCTS5JUV9TVE9DS19CQVNFRF9DRi45OTMuLi4uVVNELkgBAAAA3rYBAAIAAAADNTEwAQgAAAAFAAAAATEBAAAACjIwODE1MDU0MDEDAAAAAzE2MAIAAAAEMjEyNwQAAAABMAcAAAAIMy83LzIwMjYIAAAACjEyLzMxLzIwMTgJAAAAATAlszgxonzeCCWzODGifN4IL0NJUS5OWVNFOklCTS5JUV9QUk9WX0JBRF9ERUJUU19DRi4xMDAwLi4uLlVTRC5IAQAAAN62AQADAAAAAAAlszgxonzeCCWzODGifN4IMkNJUS5OWVNFOklCTS5JUV9DSEFOR0VfVFJBRElOR19BU1NFVFMuOTk3Li4uLlVTRC5IAQAAAN62AQADAAAAAAAlszgxonzeCCWzODGifN4IJkNJUS5OWVNFOklCTS5JUV9DSEFOR0VfQVAuOTk1Li4uLlVTRC5IAQAAAN62AQAC</t>
  </si>
  <si>
    <t>AAAAAzEzOAEIAAAABQAAAAExAQAAAAstMjA1OTA3MzIwMgMAAAADMTYwAgAAAAQyMDE3BAAAAAEwBwAAAAgzLzcvMjAyNggAAAAKMTIvMzEvMjAyMAkAAAABMCWzODGifN4IJbM4MaJ83ggrQ0lRLk5ZU0U6SUJNLklRX0NIQU5HRV9ERUZfVEFYLjk5My4uLi5VU0QuSAEAAADetgEAAwAAAAAAJbM4MaJ83gglszgxonzeCCJDSVEuTllTRTpJQk0uSVFfQ0FQRVguOTk0Li4uLlVTRC5IAQAAAN62AQACAAAABS0yMjg2AQgAAAAFAAAAATEBAAAACy0yMTEwNzY5MzU1AwAAAAMxNjACAAAABDIwMjEEAAAAATAHAAAACDMvNy8yMDI2CAAAAAoxMi8zMS8yMDE5CQAAAAEwJbM4MaJ83gglszgxonzeCCZDSVEuTllTRTpJQk0uSVFfRElWRVNUX0NGLjk5Mi4uLi5VU0QuSAEAAADetgEAAgAAAAQtMjA1AQgAAAAFAAAAATEBAAAACjIwMTcxNjQyNDQDAAAAAzE2MAIAAAAEMjA3NwQAAAABMAcAAAAIMy83LzIwMjYIAAAACjEyLzMxLzIwMTcJAAAAATAlszgxonzeCCWzODGifN4IL0NJUS5OWVNFOklCTS5JUV9JTlZFU1RfU0VDVVJJVFlfQ0YuOTk0Li4uLlVTRC5IAQAAAN62AQACAAAAAzI2OAEIAAAABQAAAAExAQAAAAstMjExMDc2OTM1NQMAAAADMTYwAgAAAAQyMDI3BAAAAAEwBwAAAAgzLzcvMjAyNggAAAAKMTIvMzEvMjAxOQkAAAABMCWzODGifN4IJbM4MaJ83ggoQ0lRLk5ZU0U6SUJNLklRX0NBU0hfSU5WRVNU</t>
  </si>
  <si>
    <t>Ljk5Mi4uLi5VU0QuSAEAAADetgEAAgAAAAUtNzA4MQEIAAAABQAAAAExAQAAAAoyMDE3MTY0MjQ0AwAAAAMxNjACAAAABDIwMDUEAAAAATAHAAAACDMvNy8yMDI2CAAAAAoxMi8zMS8yMDE3CQAAAAEwJbM4MaJ83gglszgxonzeCC5DSVEuTllTRTpJQk0uSVFfVE9UQUxfREVCVF9JU1NVRUQuOTkzLi4uLlVTRC5IAQAAAN62AQACAAAABDgyMzIBCAAAAAUAAAABMQEAAAAKMjA4MTUwNTQwMQMAAAADMTYwAgAAAAQyMTYxBAAAAAEwBwAAAAgzLzcvMjAyNggAAAAKMTIvMzEvMjAxOAkAAAABMCWzODGifN4IJbM4MaJ83gguQ0lRLk5ZU0U6SUJNLklRX1RPVEFMX0RFQlRfUkVQQUlELjk5MS4uLi5VU0QuSAEAAADetgEAAgAAAAUtNjM5NQEIAAAABQAAAAExAQAAAAoxOTQ3MTc5NTgzAwAAAAMxNjACAAAABDIxNjYEAAAAATAHAAAACDMvNy8yMDI2CAAAAAoxMi8zMS8yMDE2CQAAAAEwJbM4MaJ83gglszgxonzeCChDSVEuTllTRTpJQk0uSVFfUFJFRl9JU1NVRUQuOTk1Li4uLlVTRC5IAQAAAN62AQADAAAAAAAlszgxonzeCCWzODGifN4IKENJUS5OWVNFOklCTS5JUV9QUkVGX0RJVl9DRi45OTQuLi4uVVNELkgBAAAA3rYBAAMAAAAAACWzODGifN4IJbM4MaJ83ggrQ0lRLk5ZU0U6SUJNLklRX01JU0NfQURKVVNUX0NGLjk5Ni4uLi5VU0QuSAEAAADetgEAAwAAAAAAJbM4MaJ83gglszgxonzeCCdDSVEuTllT</t>
  </si>
  <si>
    <t>RTpJQk0uSVFfREVQUkVfU1VQUC45OTIuLi4uVVNELkgBAAAA3rYBAAMAAAAAACWzODGifN4IJbM4MaJ83gg5Q0lRLk5ZU0U6SUJNLklRX0RBX1NVUFBMX0NGX0VYQ0xfT1BFUl9MRUFTRVMuOTk4Li4uLlVTRC5IAQAAAN62AQACAAAABDEyMDkBCAAAAAUAAAABMQEAAAALLTE5MDQ4NjA3NDQDAAAAAzE2MAIAAAAFNDg5ODMEAAAAATAHAAAACDMvNy8yMDI2CAAAAAoxMi8zMS8yMDIzCQAAAAEwJbM4MaJ83gglszgxonzeCCpDSVEuTllTRTpJQk0uSVFfQU1PUlRfRElDX0NGLjIwMDAuLi4uVVNELkgBAAAA3rYBAAMAAAAAACWzODGifN4IJbM4MaJ83gguQ0lRLk5ZU0U6SUJNLklRX0NBU0hfSU5URVJFU1RfTkVULjk5NC4uLi5VU0QuSAEAAADetgEAAwAAAAAAJbM4MaJ83gglszgxonzeCDJDSVEuTllTRTpJQk0uSVFfQ0FTSF9JTlRFUkVTVF9JTlZFU1QuMTAwMC4uLi5VU0QuSAEAAADetgEAAwAAAAAAJbM4MaJ83gglszgxonzeCC5DSVEuTllTRTpJQk0uSVFfQ0FTSF9UQVhFU19JTlZFU1QuOTk4Li4uLlVTRC5IAQAAAN62AQADAAAAAAAlszgxonzeCCWzODGifN4IKENJUS5OWVNFOklCTS5JUV9MRVZFUkVEX0ZDRi45OTMuLi4uVVNELkgBAAAA3rYBAAIAAAAINjQ4My4zNzUBCAAAAAUAAAABMQEAAAAKMjA4MTUwNTQwMQMAAAADMTYwAgAAAAQ0NDIyBAAAAAEwBwAAAAgzLzcvMjAyNggAAAAKMTIvMzEv</t>
  </si>
  <si>
    <t>MjAxOAkAAAABMCWzODGifN4IJbM4MaJ83gg4Q0lRLk5ZU0U6SUJNLklRX09QRVJBVElOR19MRUFTRV9MSUFCSUxJVElFUy45OTEuLi4uVVNELkgBAAAA3rYBAAMAAAAAACWzODGifN4IJbM4MaJ83ggrQ0lRLk5ZU0U6SUJNLklRX1RSQURJTkdfQVNTRVRTLjk5NS4uLi5VU0QuSAEAAADetgEAAwAAAAAAJbM4MaJ83gglszgxonzeCCtDSVEuTllTRTpJQk0uSVFfU1RfTk9URV9SRUNFSVYuOTkyLi4uLlVTRC5IAQAAAN62AQADAAAAAAAlszgxonzeCCWzODGifN4IJUNJUS5OWVNFOklCTS5JUV9UT1RBTF9DQS45OTIuLi4uVVNELkgBAAAA3rYBAAIAAAAFNDk3MzUBCAAAAAUAAAABMQEAAAAKMjAxNzE2NDI0NAMAAAADMTYwAgAAAAQxMDA4BAAAAAEwBwAAAAgzLzcvMjAyNggAAAAKMTIvMzEvMjAxNwkAAAABMCWzODGifN4IJbM4MaJ83gggQ0lRLk5ZU0U6SUJNLklRX0dXLjIwMDAuLi4uVVNELkgBAAAA3rYBAAIAAAAFNjc3MTcBCAAAAAUAAAABMQEAAAALLTE5MDQ4NjA2NTcDAAAAAzE2MAIAAAAEMTE3MQQAAAABMAcAAAAIMy83LzIwMjYIAAAACjEyLzMxLzIwMjUJAAAAATAlszgxonzeCCWzODGifN4IL0NJUS5OWVNFOklCTS5JUV9ERUZfVEFYX0FTU0VUU19MVC4yMDAwLi4uLlVTRC5IAQAAAN62AQACAAAABDg2MTABCAAAAAUAAAABMQEAAAALLTE5MDQ4NjA2NTcDAAAAAzE2MAIAAAAEMTAyNgQAAAAB</t>
  </si>
  <si>
    <t>MAcAAAAIMy83LzIwMjYIAAAACjEyLzMxLzIwMjUJAAAAATAlszgxonzeCCWzODGifN4IJUNJUS5OWVNFOklCTS5JUV9UT1RBTF9DTC45OTUuLi4uVVNELkgBAAAA3rYBAAIAAAAFMzk4NjkBCAAAAAUAAAABMQEAAAALLTIwNTkwNzMyMDIDAAAAAzE2MAIAAAAEMTAwOQQAAAABMAcAAAAIMy83LzIwMjYIAAAACjEyLzMxLzIwMjAJAAAAATAlszgxonzeCCWzODGifN4ILENJUS5OWVNFOklCTS5JUV9ERUZfVEFYX0xJQUJfTFQuOTk4Li4uLlVTRC5IAQAAAN62AQACAAAABDExNDYBCAAAAAUAAAABMQEAAAALLTE5MDQ4NjA3NDQDAAAAAzE2MAIAAAAEMTAyNwQAAAABMAcAAAAIMy83LzIwMjYIAAAACjEyLzMxLzIwMjMJAAAAATAlszgxonzeCCWzODGifN4IJ0NJUS5OWVNFOklCTS5JUV9SVUFfR1JPU1MuMjAwMC4uLi5VU0QuSAEAAADetgEAAwAAAAAAJbM4MaJ83gglszgxonzeCDJDSVEuTllTRTpJQk0uSVFfTlBQRV9FWENMX09QRVJfTEVBU0VTLjk5MS4uLi5VU0QuSAEAAADetgEAAgAAAAUxMDgzMAEIAAAABQAAAAExAQAAAAoxOTQ3MTc5NTgzAwAAAAMxNjACAAAABTQ4OTc2BAAAAAEwBwAAAAgzLzcvMjAyNggAAAAKMTIvMzEvMjAxNgkAAAABMCWzODGifN4IJbM4MaJ83ggzQ0lRLk5ZU0U6SUJNLklRX0ZJTl9ESVZfQVNTRVRTX0NVUlJFTlQuOTkxLi4uLlVTRC5IAQAAAN62AQADAAAAAAAlszgxonze</t>
  </si>
  <si>
    <t>CCWzODGifN4IJUNJUS5OWVNFOklCTS5JUV9UT1RBTF9DQS45OTMuLi4uVVNELkgBAAAA3rYBAAIAAAAFNDkxNDYBCAAAAAUAAAABMQEAAAAKMjA4MTUwNTQwMQMAAAADMTYwAgAAAAQxMDA4BAAAAAEwBwAAAAgzLzcvMjAyNggAAAAKMTIvMzEvMjAxOAkAAAABMCWzODGifN4IJbM4MaJ83ggoQ0lRLk5ZU0U6SUJNLklRX09USEVSX0lOVEFOLjk5MS4uLi5VU0QuSAEAAADetgEAAgAAAAQ0Njg4AQgAAAAFAAAAATEBAAAACjE5NDcxNzk1ODMDAAAAAzE2MAIAAAAEMTA0MAQAAAABMAcAAAAIMy83LzIwMjYIAAAACjEyLzMxLzIwMTYJAAAAATAlszgxonzeCCWzODGifN4IK0NJUS5OWVNFOklCTS5JUV9ERUZfQ0hBUkdFU19MVC45OTYuLi4uVVNELkgBAAAA3rYBAAIAAAADOTI0AQgAAAAFAAAAATEBAAAACy0yMDA4NjQ3MTk4AwAAAAMxNjACAAAABDEwMjUEAAAAATAHAAAACDMvNy8yMDI2CAAAAAoxMi8zMS8yMDIxCQAAAAEwJbM4MaJ83gglszgxonzeCDBDSVEuTllTRTpJQk0uSVFfQ1VSUkVOVF9QT1JUX0xFQVNFUy45OTkuLi4uVVNELkgBAAAA3rYBAAIAAAADOTY2AQgAAAAFAAAAATEBAAAACy0xOTA0ODYwNzQzAwAAAAMxNjACAAAABDEwOTAEAAAAATAHAAAACDMvNy8yMDI2CAAAAAoxMi8zMS8yMDI0CQAAAAEwJbM4MaJ83gglszgxonzeCCVDSVEuTllTRTpJQk0uSVFfVE9UQUxfQ0wuOTk5Li4uLlVT</t>
  </si>
  <si>
    <t>RC5IAQAAAN62AQACAAAABTMzMTQyAQgAAAAFAAAAATEBAAAACy0xOTA0ODYwNzQzAwAAAAMxNjACAAAABDEwMDkEAAAAATAHAAAACDMvNy8yMDI2CAAAAAoxMi8zMS8yMDI0CQAAAAEwSsc4MaJ83gglszgxonzeCC1DSVEuTllTRTpJQk0uSVFfREVGX1RBWF9MSUFCX0xULjEwMDAuLi4uVVNELkgBAAAA3rYBAAIAAAADNzgxAQgAAAAFAAAAATEBAAAACy0xOTA0ODYwNzQwAwAAAAMxNjACAAAABDEwMjcEAAAAATAHAAAACDMvNy8yMDI2CAAAAAoxMi8zMS8yMDI1CQAAAAEwSsc4MaJ83ghKxzgxonzeCCNDSVEuTllTRTpJQk0uSVFfQ09NTU9OLjk5OC4uLi5VU0QuSAEAAADetgEAAgAAAAU1OTY0MwEIAAAABQAAAAExAQAAAAstMTkwNDg2MDc0NAMAAAADMTYwAgAAAAQxMTAzBAAAAAEwBwAAAAgzLzcvMjAyNggAAAAKMTIvMzEvMjAyMwkAAAABMErHODGifN4ISsc4MaJ83ggqQ0lRLk5ZU0U6SUJNLklRX1JVQV9BQ0NVTV9ERVAuOTk0Li4uLlVTRC5IAQAAAN62AQADAAAAAABKxzgxonzeCErHODGifN4IMkNJUS5OWVNFOklCTS5JUV9OUFBFX0VYQ0xfT1BFUl9MRUFTRVMuOTkyLi4uLlVTRC5IAQAAAN62AQACAAAABTExMTE2AQgAAAAFAAAAATEBAAAACjIwMTcxNjQyNDQDAAAAAzE2MAIAAAAFNDg5NzYEAAAAATAHAAAACDMvNy8yMDI2CAAAAAoxMi8zMS8yMDE3CQAAAAEwSsc4MaJ83ghKxzgxonzeCCRD</t>
  </si>
  <si>
    <t>SVEuTllTRTpJQk0uSVFfTFRfREVCVC45OTIuLi4uVVNELkgBAAAA3rYBAAIAAAAFMzk4NzEBCAAAAAUAAAABMQEAAAAKMjAxNzE2NDI0NAMAAAADMTYwAgAAAAQxMDQ5BAAAAAEwBwAAAAgzLzcvMjAyNggAAAAKMTIvMzEvMjAxNwkAAAABMErHODGifN4ISsc4MaJ83ggqQ0lRLk5ZU0U6SUJNLklRX09USEVSX0xJQUJfTFQuOTkxLi4uLlVTRC5IAQAAAN62AQACAAAABDcwNDYBCAAAAAUAAAABMQEAAAAKMTk0NzE3OTU4MwMAAAADMTYwAgAAAAQxMDYyBAAAAAEwBwAAAAgzLzcvMjAyNggAAAAKMTIvMzEvMjAxNgkAAAABMErHODGifN4ISsc4MaJ83ggjQ0lRLk5ZU0U6SUJNLklRX0NPTU1PTi45OTkuLi4uVVNELkgBAAAA3rYBAAIAAAAFNjEzODABCAAAAAUAAAABMQEAAAALLTE5MDQ4NjA3NDMDAAAAAzE2MAIAAAAEMTEwMwQAAAABMAcAAAAIMy83LzIwMjYIAAAACjEyLzMxLzIwMjQJAAAAATBKxzgxonzeCErHODGifN4IKkNJUS5OWVNFOklCTS5JUV9SVUFfQUNDVU1fREVQLjk5NS4uLi5VU0QuSAEAAADetgEAAwAAAAAASsc4MaJ83ghKxzgxonzeCDNDSVEuTllTRTpJQk0uSVFfRklOQU5DRV9MRUFTRVNfQ1VSUkVOVC45OTkuLi4uVVNELkgBAAAA3rYBAAIAAAADMTk4AQgAAAAFAAAAATEBAAAACy0xOTA0ODYwNzQzAwAAAAMxNjACAAAABTQ4OTkwBAAAAAEwBwAAAAgzLzcvMjAyNggAAAAKMTIvMzEv</t>
  </si>
  <si>
    <t>MjAyNAkAAAABMErHODGifN4ISsc4MaJ83ggiQ0lRLk5ZU0U6SUJNLklRX0xJRk9SLjk5Mi4uLi5VU0QuSAEAAADetgEAAwAAAAAASsc4MaJ83ghKxzgxonzeCDRDSVEuTllTRTpJQk0uSVFfR0FJTl9CQVJHQUlOX0FDUV9TVVBQTEUuOTk0Li4uLlVTRC5IAQAAAN62AQADAAAAAABKxzgxonzeCErHODGifN4IMENJUS5OWVNFOklCTS5JUV9MRUdBTF9TRVRUTEVfU1VQUExFLjk5Ny4uLi5VU0QuSAEAAADetgEAAwAAAAAASsc4MaJ83ghKxzgxonzeCDFDSVEuTllTRTpJQk0uSVFfVE9UQUxfVU5VU1VBTF9TVVBQTEUuOTk4Li4uLlVTRC5IAQAAAN62AQADAAAAAABKxzgxonzeCErHODGifN4IMkNJUS5OWVNFOklCTS5JUV9ORUdBVElWRV9HV19BTU9SVF9BVC4yMDAwLi4uLlVTRC5IAQAAAN62AQADAAAAAABKxzgxonzeCErHODGifN4IK0NJUS5OWVNFOklCTS5JUV9TVE9DS19CQVNFRF9TTS45OTEuLi4uVVNELkgBAAAA3rYBAAMAAAAAAErHODGifN4ISsc4MaJ83ggsQ0lRLk5ZU0U6SUJNLklRX1NUT0NLX0JBU0VEX1NHQS45OTQuLi4uVVNELkgBAAAA3rYBAAIAAAADNDE5AQgAAAAFAAAAATEBAAAACy0yMTEwNzY5MzU1AwAAAAMxNjACAAAABTIyNjc5BAAAAAEwBwAAAAgzLzcvMjAyNggAAAAKMTIvMzEvMjAxOQkAAAABMErHODGifN4ISsc4MaJ83gguQ0lRLk5ZU0U6SUJNLklRX1NUT0NLX0JBU0VEX09U</t>
  </si>
  <si>
    <t>SEVSLjk5OC4uLi5VU0QuSAEAAADetgEAAwAAAAAASsc4MaJ83ghKxzgxonzeCC9DSVEuTllTRTpJQk0uSVFfU1RPQ0tfQkFTRURfVE9UQUwuMjAwMC4uLi5VU0QuSAEAAADetgEAAgAAAAQxNzE1AQgAAAAFAAAAATEBAAAACy0xOTA0ODYwNjU3AwAAAAMxNjACAAAABTI0MDM0BAAAAAEwBwAAAAgzLzcvMjAyNggAAAAKMTIvMzEvMjAyNQkAAAABMErHODGifN4ISsc4MaJ83ggtQ0lRLk5ZU0U6SUJNLklRX1JFU1RSX1NUT0NLX0NPTVAuOTkxLi4uLlVTRC5IAQAAAN62AQADAAAAAABKxzgxonzeCErHODGifN4IM0NJUS5OWVNFOklCTS5JUV9TVE9DS19PUFRJT05TX0NPTVBfVEFYLjk5NC4uLi5VU0QuSAEAAADetgEAAwAAAAAASsc4MaJ83ghKxzgxonzeCDRDSVEuTllTRTpJQk0uSVFfU1RPQ0tfQkFTRURfQ09NUF9QUkVUQVguOTk4Li4uLlVTRC5IAQAAAN62AQACAAAABDExMzQASsc4MaJ83ghKxzgxonzeCChDSVEuTllTRTpJQk0uSVFfREFfU1VQUExfQ0YuOTkyLi4uLlVTRC5IAQAAAN62AQACAAAABDMwMjEBCAAAAAUAAAABMQEAAAAKMjAxNzE2NDI0NAMAAAADMTYwAgAAAAQyMTcxBAAAAAEwBwAAAAgzLzcvMjAyNggAAAAKMTIvMzEvMjAxNwkAAAABMErHODGifN4ISsc4MaJ83ggnQ0lRLk5ZU0U6SUJNLklRX09JTF9JTVBBSVIuOTk2Li4uLlVTRC5IAQAAAN62AQADAAAAAABKxzgxonzeCErHODGi</t>
  </si>
  <si>
    <t>fN4IK0NJUS5OWVNFOklCTS5JUV9HQUlOX0lOVkVTVF9DRi45OTYuLi4uVVNELkgBAAAA3rYBAAMAAAAAAErHODGifN4ISsc4MaJ83ggrQ0lRLk5ZU0U6SUJNLklRX1NUT0NLX0JBU0VEX0NGLjk5OC4uLi5VU0QuSAEAAADetgEAAgAAAAQxMTMzAQgAAAAFAAAAATEBAAAACy0xOTA0ODYwNzQ0AwAAAAMxNjACAAAABDIxMjcEAAAAATAHAAAACDMvNy8yMDI2CAAAAAoxMi8zMS8yMDIzCQAAAAEwSsc4MaJ83ghKxzgxonzeCCJDSVEuTllTRTpJQk0uSVFfRE9fQ0YuOTkzLi4uLlVTRC5IAQAAAN62AQADAAAAAABKxzgxonzeCErHODGifN4IM0NJUS5OWVNFOklCTS5JUV9DSEFOR0VfVFJBRElOR19BU1NFVFMuMTAwMC4uLi5VU0QuSAEAAADetgEAAwAAAAAASsc4MaJ83ghKxzgxonzeCCdDSVEuTllTRTpJQk0uSVFfQ0hBTkdFX0FQLjEwMDAuLi4uVVNELkgBAAAA3rYBAAIAAAADNjI0AQgAAAAFAAAAATEBAAAACy0xOTA0ODYwNzQwAwAAAAMxNjACAAAABDIwMTcEAAAAATAHAAAACDMvNy8yMDI2CAAAAAoxMi8zMS8yMDI1CQAAAAEwSsc4MaJ83ghKxzgxonzeCCtDSVEuTllTRTpJQk0uSVFfQ0hBTkdFX0RFRl9UQVguOTk4Li4uLlVTRC5IAQAAAN62AQADAAAAAABKxzgxonzeCErHODGifN4IIkNJUS5OWVNFOklCTS5JUV9DQVBFWC45OTkuLi4uVVNELkgBAAAA3rYBAAIAAAAFLTEwNDgBCAAAAAUAAAABMQEA</t>
  </si>
  <si>
    <t>AAALLTE5MDQ4NjA3NDMDAAAAAzE2MAIAAAAEMjAyMQQAAAABMAcAAAAIMy83LzIwMjYIAAAACjEyLzMxLzIwMjQJAAAAATBKxzgxonzeCErHODGifN4IJkNJUS5OWVNFOklCTS5JUV9ESVZFU1RfQ0YuOTk4Li4uLlVTRC5IAQAAAN62AQACAAAAAi00AQgAAAAFAAAAATEBAAAACy0xOTA0ODYwNzQ0AwAAAAMxNjACAAAABDIwNzcEAAAAATAHAAAACDMvNy8yMDI2CAAAAAoxMi8zMS8yMDIzCQAAAAEwSsc4MaJ83ghKxzgxonzeCC9DSVEuTllTRTpJQk0uSVFfSU5WRVNUX1NFQ1VSSVRZX0NGLjk5Ny4uLi5VU0QuSAEAAADetgEAAgAAAAUtMTI2NQEIAAAABQAAAAExAQAAAAstMTk1ODI4MTA5NgMAAAADMTYwAgAAAAQyMDI3BAAAAAEwBwAAAAgzLzcvMjAyNggAAAAKMTIvMzEvMjAyMgkAAAABMErHODGifN4ISsc4MaJ83ggoQ0lRLk5ZU0U6SUJNLklRX0NBU0hfSU5WRVNULjk5Ny4uLi5VU0QuSAEAAADetgEAAgAAAAUtNDIwMgEIAAAABQAAAAExAQAAAAstMTk1ODI4MTA5NgMAAAADMTYwAgAAAAQyMDA1BAAAAAEwBwAAAAgzLzcvMjAyNggAAAAKMTIvMzEvMjAyMgkAAAABMErHODGifN4ISsc4MaJ83gguQ0lRLk5ZU0U6SUJNLklRX1RPVEFMX0RFQlRfSVNTVUVELjk5Ni4uLi5VU0QuSAEAAADetgEAAgAAAAM1MjIBCAAAAAUAAAABMQEAAAALLTIwMDg2NDcxOTgDAAAAAzE2MAIAAAAEMjE2MQQAAAABMAcA</t>
  </si>
  <si>
    <t>AAAIMy83LzIwMjYIAAAACjEyLzMxLzIwMjEJAAAAATBKxzgxonzeCErHODGifN4ILkNJUS5OWVNFOklCTS5JUV9UT1RBTF9ERUJUX1JFUEFJRC45OTUuLi4uVVNELkgBAAAA3rYBAAIAAAAGLTE0MjE4AQgAAAAFAAAAATEBAAAACy0yMDU5MDczMjAyAwAAAAMxNjACAAAABDIxNjYEAAAAATAHAAAACDMvNy8yMDI2CAAAAAoxMi8zMS8yMDIwCQAAAAEwSsc4MaJ83ghKxzgxonzeCChDSVEuTllTRTpJQk0uSVFfUFJFRl9JU1NVRUQuOTk4Li4uLlVTRC5IAQAAAN62AQADAAAAAABKxzgxonzeCErHODGifN4IKUNJUS5OWVNFOklCTS5JUV9QUkVGX0RJVl9DRi4yMDAwLi4uLlVTRC5IAQAAAN62AQADAAAAAABKxzgxonzeCErHODGifN4INENJUS5OWVNFOklCTS5JUV9PVEhFUl9GSU5BTkNFX0FDVF9TVVBQTC45OTMuLi4uVVNELkgBAAAA3rYBAAIAAAADMTEyAQgAAAAFAAAAATEBAAAACjIwODE1MDU0MDEDAAAAAzE2MAIAAAAEMjA1MAQAAAABMAcAAAAIMy83LzIwMjYIAAAACjEyLzMxLzIwMTgJAAAAATBKxzgxonzeCErHODGifN4IK0NJUS5OWVNFOklCTS5JUV9NSVNDX0FESlVTVF9DRi45OTkuLi4uVVNELkgBAAAA3rYBAAIAAAABMQEIAAAABQAAAAExAQAAAAstMTkwNDg2MDc0MwMAAAADMTYwAgAAAAQyMTQ5BAAAAAEwBwAAAAgzLzcvMjAyNggAAAAKMTIvMzEvMjAyNAkAAAABMErHODGifN4ISsc4MaJ8</t>
  </si>
  <si>
    <t>3ggnQ0lRLk5ZU0U6SUJNLklRX0RFUFJFX1NVUFAuOTk2Li4uLlVTRC5IAQAAAN62AQADAAAAAABKxzgxonzeCErHODGifN4IM0NJUS5OWVNFOklCTS5JUV9EQV9DRl9FWENMX09QRVJfTEVBU0VTLjk5MS4uLi5VU0QuSAEAAADetgEAAgAAAAQ0MzgxAQgAAAAFAAAAATEBAAAACjE5NDcxNzk1ODMDAAAAAzE2MAIAAAAFNDg5ODUEAAAAATAHAAAACDMvNy8yMDI2CAAAAAoxMi8zMS8yMDE2CQAAAAEwSsc4MaJ83ghKxzgxonzeCDVDSVEuTllTRTpJQk0uSVFfQU1PUlRfU09GVFdBUkVfQVNTRVRTX0NGLjk5Ny4uLi5VU0QuSAEAAADetgEAAgAAAAM2NDgBCAAAAAUAAAABMQEAAAALLTE5NTgyODEwOTYDAAAAAzE2MAIAAAAFNDYwMTEEAAAAATAHAAAACDMvNy8yMDI2CAAAAAoxMi8zMS8yMDIyCQAAAAEwSsc4MaJ83ghKxzgxonzeCC5DSVEuTllTRTpJQk0uSVFfQ0FTSF9JTlRFUkVTVF9ORVQuOTk3Li4uLlVTRC5IAQAAAN62AQADAAAAAABKxzgxonzeCErHODGifN4IMENJUS5OWVNFOklCTS5JUV9DQVNIX0lOVEVSRVNUX0ZJTkFOLjk5My4uLi5VU0QuSAEAAADetgEAAwAAAAAASsc4MaJ83ghKxzgxonzeCC9DSVEuTllTRTpJQk0uSVFfQ0FTSF9UQVhFU19JTlZFU1QuMjAwMC4uLi5VU0QuSAEAAADetgEAAwAAAAAASsc4MaJ83ghKxzgxonzeCChDSVEuTllTRTpJQk0uSVFfTUFJTlRfQ0FQRVguOTk3Li4u</t>
  </si>
  <si>
    <t>LlVTRC5IAQAAAN62AQADAAAAAABKxzgxonzeCErHODGifN4IOENJUS5OWVNFOklCTS5JUV9PUEVSQVRJTkdfTEVBU0VfTElBQklMSVRJRVMuOTk0Li4uLlVTRC5IAQAAAN62AQADAAAAAABKxzgxonzeCErHODGifN4IMENJUS5OWVNFOklCTS5JUV9HQUlOX0JBUkdBSU5fQUNRX0NGLjk5Ny4uLi5VU0QuSAEAAADetgEAAwAAAAAASsc4MaJ83ghKxzgxonzeCCtDSVEuTllTRTpJQk0uSVFfVFJBRElOR19BU1NFVFMuOTk4Li4uLlVTRC5IAQAAAN62AQADAAAAAABKxzgxonzeCErHODGifN4IKUNJUS5OWVNFOklCTS5JUV9UT1RBTF9SRUNFSVYuOTkzLi4uLlVTRC5IAQAAAN62AQACAAAABDg2NDUBCAAAAAUAAAABMQEAAAAKMjA4MTUwNTQwMQMAAAADMTYwAgAAAAQxMDAxBAAAAAEwBwAAAAgzLzcvMjAyNggAAAAKMTIvMzEvMjAxOAkAAAABMErHODGifN4ISsc4MaJ83ggzQ0lRLk5ZU0U6SUJNLklRX0ZJTl9ESVZfQVNTRVRTX0NVUlJFTlQuOTk4Li4uLlVTRC5IAQAAAN62AQACAAAAAzY5MgEIAAAABQAAAAExAQAAAAstMTkwNDg2MDc0NAMAAAADMTYwAgAAAAQxMDI5BAAAAAEwBwAAAAgzLzcvMjAyNggAAAAKMTIvMzEvMjAyMwkAAAABMErHODGifN4ISsc4MaJ83gghQ0lRLk5ZU0U6SUJNLklRX0dQUEUuOTkxLi4uLlVTRC5IAQAAAN62AQACAAAABTMwMTMzAQgAAAAFAAAAATEBAAAACjE5NDcxNzk1ODMD</t>
  </si>
  <si>
    <t>AAAAAzE2MAIAAAAEMTE2OQQAAAABMAcAAAAIMy83LzIwMjYIAAAACjEyLzMxLzIwMTYJAAAAATBKxzgxonzeCErHODGifN4IKENJUS5OWVNFOklCTS5JUV9PVEhFUl9JTlRBTi45OTkuLi4uVVNELkgBAAAA3rYBAAIAAAAFMTA2NjABCAAAAAUAAAABMQEAAAALLTE5MDQ4NjA3NDMDAAAAAzE2MAIAAAAEMTA0MAQAAAABMAcAAAAIMy83LzIwMjYIAAAACjEyLzMxLzIwMjQJAAAAATBKxzgxonzeCErHODGifN4ILENJUS5OWVNFOklCTS5JUV9PVEhFUl9MVF9BU1NFVFMuOTk4Li4uLlVTRC5IAQAAAN62AQACAAAABDc1NDUBCAAAAAUAAAABMQEAAAALLTE5MDQ4NjA3NDQDAAAAAzE2MAIAAAAEMTA2MAQAAAABMAcAAAAIMy83LzIwMjYIAAAACjEyLzMxLzIwMjMJAAAAATBKxzgxonzeCErHODGifN4IMUNJUS5OWVNFOklCTS5JUV9GSU5fRElWX0RFQlRfQ1VSUkVOVC45OTUuLi4uVVNELkgBAAAA3rYBAAMAAAAAAErHODGifN4ISsc4MaJ83ggkQ0lRLk5ZU0U6SUJNLklRX0xUX0RFQlQuOTk0Li4uLlVTRC5IAQAAAN62AQACAAAABTUzOTUxAQgAAAAFAAAAATEBAAAACy0yMTEwNzY5MzU1AwAAAAMxNjACAAAABDEwNDkEAAAAATAHAAAACDMvNy8yMDI2CAAAAAoxMi8zMS8yMDE5CQAAAAEwSsc4MaJ83ghKxzgxonzeCCpDSVEuTllTRTpJQk0uSVFfT1RIRVJfTElBQl9MVC45OTIuLi4uVVNELkgBAAAA3rYBAAIA</t>
  </si>
  <si>
    <t>AAAEOTM4NgEIAAAABQAAAAExAQAAAAoyMDE3MTY0MjQ0AwAAAAMxNjACAAAABDEwNjIEAAAAATAHAAAACDMvNy8yMDI2CAAAAAoxMi8zMS8yMDE3CQAAAAEwSsc4MaJ83ghKxzgxonzeCB9DSVEuTllTRTpJQk0uSVFfUkUuOTkxLi4uLlVTRC5IAQAAAN62AQACAAAABjE1Mjc1OQEIAAAABQAAAAExAQAAAAoxOTQ3MTc5NTgzAwAAAAMxNjACAAAABDEyMjIEAAAAATAHAAAACDMvNy8yMDI2CAAAAAoxMi8zMS8yMDE2CQAAAAEwSsc4MaJ83ghKxzgxonzeCCpDSVEuTllTRTpJQk0uSVFfUlVBX0FDQ1VNX0RFUC45OTguLi4uVVNELkgBAAAA3rYBAAMAAAAAAErHODGifN4ISsc4MaJ83gg1Q0lRLk5ZU0U6SUJNLklRX0ZJTkFOQ0VfTEVBU0VTX0xPTkdfVEVSTS45OTkuLi4uVVNELkgBAAAA3rYBAAIAAAADODAzAQgAAAAFAAAAATEBAAAACy0xOTA0ODYwNzQzAwAAAAMxNjACAAAABTQ4OTkxBAAAAAEwBwAAAAgzLzcvMjAyNggAAAAKMTIvMzEvMjAyNAkAAAABMErHODGifN4ISsc4MaJ83ggiQ0lRLk5ZU0U6SUJNLklRX0xJRk9SLjk5NS4uLi5VU0QuSAEAAADetgEAAwAAAAAASsc4MaJ83ghKxzgxonzeCDFDSVEuTllTRTpJQk0uSVFfSU5URVJFU1RfSU5WRVNUX0lOQy4yMDAwLi4uLlVTRC5IAQAAAN62AQACAAAAAzY0NQEIAAAABQAAAAExAQAAAAstMTkwNDg2MDY1NwMAAAADMTYwAgAAAAI2NQQAAAABMAcA</t>
  </si>
  <si>
    <t>AAAIMy83LzIwMjYIAAAACjEyLzMxLzIwMjUJAAAAATBKxzgxonzeCErHODGifN4IJ0NJUS5OWVNFOklCTS5JUV9JTkNfRVFVSVRZLjk5OS4uLi5VU0QuSAEAAADetgEAAwAAAAAASsc4MaJ83ghKxzgxonzeCDVDSVEuTllTRTpJQk0uSVFfT1RIRVJfTk9OX09QRVJfRVhQX1NVUFBMLjk5Ny4uLi5VU0QuSAEAAADetgEAAgAAAAMxMDMBCAAAAAUAAAABMQEAAAALLTE5NTgyODEwOTYDAAAAAzE2MAIAAAACODUEAAAAATAHAAAACDMvNy8yMDI2CAAAAAoxMi8zMS8yMDIyCQAAAAEwSsc4MaJ83ghKxzgxonzeCChDSVEuTllTRTpJQk0uSVFfUkVTVFJVQ1RVUkUuOTk1Li4uLlVTRC5IAQAAAN62AQADAAAAAABKxzgxonzeCErHODGifN4IKkNJUS5OWVNFOklCTS5JUV9JTVBBSVJNRU5UX0dXLjk5My4uLi5VU0QuSAEAAADetgEAAwAAAAAASsc4MaJ83ghKxzgxonzeCChDSVEuTllTRTpJQk0uSVFfR0FJTl9BU1NFVFMuOTkxLi4uLlVTRC5IAQAAAN62AQACAAAAAjI3AQgAAAAFAAAAATEBAAAACjE5NDcxNzk1ODMDAAAAAzE2MAIAAAACNTYEAAAAATAHAAAACDMvNy8yMDI2CAAAAAoxMi8zMS8yMDE2CQAAAAEwSsc4MaJ83ghKxzgxonzeCCdDSVEuTllTRTpJQk0uSVFfSU5TX1NFVFRMRS45OTkuLi4uVVNELkgBAAAA3rYBAAMAAAAAAErHODGifN4ISsc4MaJ83ggwQ0lRLk5ZU0U6SUJNLklRX09USEVSX1VOVVNV</t>
  </si>
  <si>
    <t>QUxfU1VQUEwuOTk3Li4uLlVTRC5IAQAAAN62AQACAAAABS01ODk0AQgAAAAFAAAAATEBAAAACy0xOTU4MjgxMDk2AwAAAAMxNjACAAAAAjg3BAAAAAEwBwAAAAgzLzcvMjAyNggAAAAKMTIvMzEvMjAyMgkAAAABMErHODGifN4ISsc4MaJ83ggkQ0lRLk5ZU0U6SUJNLklRX0lOQ19UQVguOTk1Li4uLlVTRC5IAQAAAN62AQACAAAABS0xMzYwAQgAAAAFAAAAATEBAAAACy0yMDU5MDczMjAyAwAAAAMxNjACAAAAAjc1BAAAAAEwBwAAAAgzLzcvMjAyNggAAAAKMTIvMzEvMjAyMAkAAAABMErHODGifN4ISsc4MaJ83ggfQ0lRLk5ZU0U6SUJNLklRX0RPLjk5My4uLi5VU0QuSAEAAADetgEAAgAAAAE1AQgAAAAFAAAAATEBAAAACjIwODE1MDU0MDEDAAAAAzE2MAIAAAACNDAEAAAAATAHAAAACDMvNy8yMDI2CAAAAAoxMi8zMS8yMDE4CQAAAAEwSsc4MaJ83ghKxzgxonzeCCdDSVEuTllTRTpJQk0uSVFfTklfQ09NUEFOWS45OTEuLi4uVVNELkgBAAAA3rYBAAIAAAAFMTE4NzIBCAAAAAUAAAABMQEAAAAKMTk0NzE3OTU4MwMAAAADMTYwAgAAAAU0MTU3MQQAAAABMAcAAAAIMy83LzIwMjYIAAAACjEyLzMxLzIwMTYJAAAAATBKxzgxonzeCErHODGifN4IK0NJUS5OWVNFOklCTS5JUV9QUkVGX0RJVl9PVEhFUi45OTkuLi4uVVNELkgBAAAA3rYBAAMAAAAAAErHODGifN4ISsc4MaJ83ggqQ0lRLk5ZU0U6SUJNLklR</t>
  </si>
  <si>
    <t>X05JX0FWQUlMX0VYQ0wuOTk3Li4uLlVTRC5IAQAAAN62AQACAAAABDE3ODIBCAAAAAUAAAABMQEAAAALLTE5NTgyODEwOTYDAAAAAzE2MAIAAAADMzc5BAAAAAEwBwAAAAgzLzcvMjAyNggAAAAKMTIvMzEvMjAyMgkAAAABMErHODGifN4ISsc4MaJ83ggrQ0lRLk5ZU0U6SUJNLklRX0JBU0lDX0VQU19FWENMLjk5NS4uLi5VU0QuSAEAAADetgEAAgAAAAg0LjQxNjI0NwEIAAAABQAAAAExAQAAAAstMjA1OTA3MzIwMgMAAAADMTYwAgAAAAQzMDY0BAAAAAEwBwAAAAgzLzcvMjAyNggAAAAKMTIvMzEvMjAyMAkAAAABMErHODGifN4ISsc4MaJ83ggrQ0lRLk5ZU0U6SUJNLklRX0RJTFVUX0VQU19JTkNMLjk5My4uLi5VU0QuSAEAAADetgEAAgAAAAg5LjUxOTY0NAEIAAAABQAAAAExAQAAAAoyMDgxNTA1NDAxAwAAAAMxNjACAAAAATgEAAAAATAHAAAACDMvNy8yMDI2CAAAAAoxMi8zMS8yMDE4CQAAAAEwSsc4MaJ83ghKxzgxonzeCCZDSVEuTllTRTpJQk0uSVFfRVBTX05PUk0uMjAwMC4uLi5VU0QuSAEAAADetgEAAgAAAAg3LjQ4MDg3NQEIAAAABQAAAAExAQAAAAstMTkwNDg2MDY1NwMAAAADMTYwAgAAAAQ0Mzc5BAAAAAEwBwAAAAgzLzcvMjAyNggAAAAKMTIvMzEvMjAyNQkAAAABMErHODGifN4ISsc4MaJ83ghBQ0lRLk5ZU0U6SUJNLklRX0RJU1RSSUJVVEFCTEVfQ0FTSF9QRVJfU0hBUkVfRElMVVRF</t>
  </si>
  <si>
    <t>RC45OTkuLi4uVVNELkgBAAAA3rYBAAMAAAAAAErHODGifN4ISsc4MaJ83gg1Q0lRLk5ZU0U6SUJNLklRX0RJU1RSSUJVVEFCTEVfQ0FTSF9TSEFSRS45OTMuLi4uVVNELkgBAAAA3rYBAAMAAAAAAErHODGifN4ISsc4MaJ83ggjQ0lRLk5ZU0U6SUJNLklRX0VCSVREQS45OTkuLi4uVVNELkgBAAAA3rYBAAIAAAAFMTI4ODYBCAAAAAUAAAABMQEAAAALLTE5MDQ4NjA3NDMDAAAAAzE2MAIAAAAENDA1MQQAAAABMAcAAAAIMy83LzIwMjYIAAAACjEyLzMxLzIwMjQJAAAAATBKxzgxonzeCErHODGifN4IM0NJUS5OWVNFOklCTS5JUV9FQklUREFfRVFfSU5DX0VYQ0xfU0JDLjk5Ny4uLi5VU0QuSAEAAADetgEAAgAAAAUxMTc2MwEIAAAABQAAAAExAQAAAAstMTk1ODI4MTA5NgMAAAADMTYwAgAAAAUyNDEzMQQAAAABMAcAAAAIMy83LzIwMjYIAAAACjEyLzMxLzIwMjIJAAAAATBKxzgxonzeCErHODGifN4IMkNJUS5OWVNFOklCTS5JUV9FQklUREFfTEVBU0VfQURKVVNURUQuOTk1Li4uLlVTRC5IAQAAAN62AQACAAAABTEyODgxAQgAAAAFAAAAATEBAAAACy0yMDU5MDczMjAyAwAAAAMxNjACAAAABTQ4OTkzBAAAAAEwBwAAAAgzLzcvMjAyNggAAAAKMTIvMzEvMjAyMAkAAAABMErHODGifN4ISsc4MaJ83gg+Q0lRLk5ZU0U6SUJNLklRX0VCSVREQV9FUV9JTkNfRVhDTF9PUEVSX0xFQVNFX0FESi45OTMuLi4u</t>
  </si>
  <si>
    <t>VVNELkgBAAAA3rYBAAIAAAAFMTc2OTgBCAAAAAUAAAABMQEAAAAKMjA4MTUwNTQwMQMAAAADMTYwAgAAAAU0ODk4NwQAAAABMAcAAAAIMy83LzIwMjYIAAAACjEyLzMxLzIwMTgJAAAAATBKxzgxonzeCErHODGifN4IKENJUS5OWVNFOklCTS5JUV9FQklUX0VRX0lOQy45OTEuLi4uVVNELkgBAAAA3rYBAAIAAAAFMTQxNzABCAAAAAUAAAABMQEAAAAKMTk0NzE3OTU4MwMAAAADMTYwAgAAAAUyMTY3NQQAAAABMAcAAAAIMy83LzIwMjYIAAAACjEyLzMxLzIwMTYJAAAAATBKxzgxonzeCErHODGifN4IIkNJUS5OWVNFOklCTS5JUV9FQklUQS45OTkuLi4uVVNELkgBAAAA3rYBAAIAAAAFMTE2MTgBCAAAAAUAAAABMQEAAAALLTE5MDQ4NjA3NDMDAAAAAzE2MAIAAAAGMTAwNjg5BAAAAAEwBwAAAAgzLzcvMjAyNggAAAAKMTIvMzEvMjAyNAkAAAABMErHODGifN4ISsc4MaJ83ggyQ0lRLk5ZU0U6SUJNLklRX0VCSVRBX0VRX0lOQ19FWENMX1NCQy45OTcuLi4uVVNELkgBAAAA3rYBAAIAAAAFMTAyNTYBCAAAAAUAAAABMQEAAAALLTE5NTgyODEwOTYDAAAAAzE2MAIAAAAFMjQxMzIEAAAAATAHAAAACDMvNy8yMDI2CAAAAAoxMi8zMS8yMDIyCQAAAAEwSsc4MaJ83ghKxzgxonzeCCRDSVEuTllTRTpJQk0uSVFfRUJJVERBUi45OTUuLi4uVVNELkgBAAAA3rYBAAIAAAAFMTI4ODEBCAAAAAUAAAABMQEAAAALLTIw</t>
  </si>
  <si>
    <t>NTkwNzMyMDIDAAAAAzE2MAIAAAAFMjE2NzQEAAAAATAHAAAACDMvNy8yMDI2CAAAAAoxMi8zMS8yMDIwCQAAAAEwSsc4MaJ83ghKxzgxonzeCDRDSVEuTllTRTpJQk0uSVFfRUJJVERBUl9FUV9JTkNfRVhDTF9TQkMuOTkzLi4uLlVTRC5IAQAAAN62AQADAAAAAABKxzgxonzeCErHODGifN4IKUNJUS5OWVNFOklCTS5JUV9FQklUREFfQ0FQRVguOTkxLi4uLlVTRC5IAQAAAN62AQACAAAABTE0OTg0AQgAAAAFAAAAATEBAAAACjE5NDcxNzk1ODMDAAAAAzE2MAIAAAAFMzUzNzkEAAAAATAHAAAACDMvNy8yMDI2CAAAAAoxMi8zMS8yMDE2CQAAAAEwSsc4MaJ83ghKxzgxonzeCDJDSVEuTllTRTpJQk0uSVFfVE9UQUxfUkVWX0FTX1JFUE9SVEVELjk5OS4uLi5VU0QuSAEAAADetgEAAgAAAAU2Mjc1MwEIAAAABQAAAAExAQAAAAstMTkwNDg2MDc0MwMAAAADMTYwAgAAAAMzMzkEAAAAATAHAAAACDMvNy8yMDI2CAAAAAoxMi8zMS8yMDI0CQAAAAEwSsc4MaJ83ghKxzgxonzeCD9DSVEuTllTRTpJQk0uSVFfUFJPVl9CQURfREVCVFNfUEFUSUVOVF9TRVJWSUNFX1JFVi45OTcuLi4uVVNELkgBAAAA3rYBAAMAAAAAAErHODGifN4ISsc4MaJ83ggkQ0lRLk5ZU0U6SUJNLklRX05JX1NGQVMuOTk1Li4uLlVTRC5IAQAAAN62AQADAAAAAABKxzgxonzeCErHODGifN4ILkNJUS5OWVNFOklCTS5JUV9JTlZFU1RNRU5U</t>
  </si>
  <si>
    <t>X0lOQ09NRS45OTMuLi4uVVNELkgBAAAA3rYBAAMAAAAAAErHODGifN4ISsc4MaJ83gg0Q0lRLk5ZU0U6SUJNLklRX0VYQ0lTRV9UQVhFU19JTkNMX1NBTEVTLjk5Mi4uLi5VU0QuSAEAAADetgEAAwAAAAAASsc4MaJ83ghKxzgxonzeCC9DSVEuTllTRTpJQk0uSVFfQ1VSUl9GT1JFSUdOX1RBWEVTLjk5MS4uLi5VU0QuSAEAAADetgEAAgAAAAM5ODgBCAAAAAUAAAABMQEAAAAKMTk0NzE3OTU4MwMAAAADMTYwAgAAAAQzMDMwBAAAAAEwBwAAAAgzLzcvMjAyNggAAAAKMTIvMzEvMjAxNgkAAAABMErHODGifN4ISsc4MaJ83ggvQ0lRLk5ZU0U6SUJNLklRX0RJU1RSSUJVVEFCTEVfQ0FTSC45OTIuLi4uVVNELkgBAAAA3rYBAAMAAAAAAErHODGifN4ISsc4MaJ83ggzQ0lRLk5ZU0U6SUJNLklRX0FOTlVfRElTVFJJQlVUSU9OX1VOSVQuOTkyLi4uLlVTRC5IAQAAAN62AQADAAAAAABKxzgxonzeCErHODGifN4IJ0NJUS5OWVNFOklCTS5JUV9DT01NT05fRElWLjk5Mi4uLi5VU0QuSAEAAADetgEAAgAAAAQ1NTA2AErHODGifN4ISsc4MaJ83ggoQ0lRLk5ZU0U6SUJNLklRX0FEVkVSVElTSU5HLjk5Mi4uLi5VU0QuSAEAAADetgEAAgAAAAQxNDQ1AQgAAAAFAAAAATEBAAAACjIwMTcxNjQyNDQDAAAAAzE2MAIAAAAEMzAxMwQAAAABMAcAAAAIMy83LzIwMjYIAAAACjEyLzMxLzIwMTcJAAAAATBKxzgxonzeCErH</t>
  </si>
  <si>
    <t>ODGifN4ILENJUS5OWVNFOklCTS5JUV9TQUxFU19NQVJLRVRJTkcuOTkyLi4uLlVTRC5IAQAAAN62AQACAAAABDE0NDUBCAAAAAUAAAABMQEAAAAKMjAxNzE2NDI0NAMAAAADMTYwAgAAAAUyMTU2MQQAAAABMAcAAAAIMy83LzIwMjYIAAAACjEyLzMxLzIwMTcJAAAAATBKxzgxonzeCErHODGifN4IJkNJUS5OWVNFOklCTS5JUV9SRF9FWFBfRk4uOTkyLi4uLlVTRC5IAQAAAN62AQACAAAABDU1OTABCAAAAAUAAAABMQEAAAAKMjAxNzE2NDI0NAMAAAADMTYwAgAAAAQzMTY4BAAAAAEwBwAAAAgzLzcvMjAyNggAAAAKMTIvMzEvMjAxNwkAAAABMErHODGifN4ISsc4MaJ83ggrQ0lRLk5ZU0U6SUJNLklRX05FVF9SRU5UQUxfRVhQLjk5NC4uLi5VU0QuSAEAAADetgEAAwAAAAAASsc4MaJ83ghKxzgxonzeCC5DSVEuTllTRTpJQk0uSVFfQ09OVElOR0VOVF9SRU5UQUwuOTk0Li4uLlVTRC5IAQAAAN62AQACAAAAAzM2NABKxzgxonzeCErHODGifN4IKUNJUS5OWVNFOklCTS5JUV9PVEhFUl9SRU5UQUwuOTk0Li4uLlVTRC5IAQAAAN62AQADAAAAAABKxzgxonzeCErHODGifN4IN0NJUS5OWVNFOklCTS5JUV9ERVBSRUNJQVRJT05fUkVOVEFMX0FTU0VUUy45OTQuLi4uVVNELkgBAAAA3rYBAAMAAAAAAErHODGifN4ISsc4MaJ83ggpQ0lRLk5ZU0U6SUJNLklRX01BSU5UX1JFUEFJUi45OTQuLi4uVVNELkgBAAAA</t>
  </si>
  <si>
    <t>3rYBAAMAAAAAAErHODGifN4ISsc4MaJ83ggyQ0lRLk5ZU0U6SUJNLklRX0lNUFVUX09QRVJfTEVBU0VfREVQUi45OTQuLi4uVVNELkgBAAAA3rYBAAIAAAAKMTMxNS44NjM0OAEIAAAABQAAAAExAQAAAAstMjExMDc2OTM1NQMAAAADMTYwAgAAAAUyMTY3MwQAAAABMAcAAAAIMy83LzIwMjYIAAAACjEyLzMxLzIwMTkJAAAAATBKxzgxonzeCErHODGifN4IL0NJUS5OWVNFOklCTS5JUV9SRVNUUlVDVFVSRV9TVVBQTEUuOTk0Li4uLlVTRC5IAQAAAN62AQADAAAAAABKxzgxonzeCErHODGifN4IMUNJUS5OWVNFOklCTS5JUV9JTVBBSVJNRU5UX0dXX1NVUFBMRS45OTQuLi4uVVNELkgBAAAA3rYBAAMAAAAAAErHODGifN4ISsc4MaJ83ggoQ0lRLk5ZU0U6SUJNLklRX0lQUkRfU1VQUExFLjk5NC4uLi5VU0QuSAEAAADetgEAAwAAAAAASsc4MaJ83ghKxzgxonzeCDRDSVEuTllTRTpJQk0uSVFfR0FJTl9CQVJHQUlOX0FDUV9TVVBQTEUuOTk1Li4uLlVTRC5IAQAAAN62AQADAAAAAABKxzgxonzeCErHODGifN4IMENJUS5OWVNFOklCTS5JUV9MRUdBTF9TRVRUTEVfU1VQUExFLjk5OC4uLi5VU0QuSAEAAADetgEAAwAAAAAASsc4MaJ83ghKxzgxonzeCDFDSVEuTllTRTpJQk0uSVFfVE9UQUxfVU5VU1VBTF9TVVBQTEUuOTk5Li4uLlVTRC5IAQAAAN62AQADAAAAAABKxzgxonzeCErHODGifN4IK0NJUS5OWVNF</t>
  </si>
  <si>
    <t>OklCTS5JUV9TVE9DS19CQVNFRF9TTS45OTMuLi4uVVNELkgBAAAA3rYBAAMAAAAAAErHODGifN4ISsc4MaJ83ggsQ0lRLk5ZU0U6SUJNLklRX1NUT0NLX0JBU0VEX1NHQS45OTUuLi4uVVNELkgBAAAA3rYBAAIAAAADNTUwAQgAAAAFAAAAATEBAAAACy0yMDU5MDczMjAyAwAAAAMxNjACAAAABTIyNjc5BAAAAAEwBwAAAAgzLzcvMjAyNggAAAAKMTIvMzEvMjAyMAkAAAABMErHODGifN4ISsc4MaJ83gguQ0lRLk5ZU0U6SUJNLklRX1NUT0NLX0JBU0VEX09USEVSLjk5OS4uLi5VU0QuSAEAAADetgEAAwAAAAAASsc4MaJ83ghKxzgxonzeCC1DSVEuTllTRTpJQk0uSVFfUkVTVFJfU1RPQ0tfQ09NUC45OTIuLi4uVVNELkgBAAAA3rYBAAMAAAAAAErHODGifN4ISsc4MaJ83ggzQ0lRLk5ZU0U6SUJNLklRX1NUT0NLX09QVElPTlNfQ09NUF9UQVguOTk1Li4uLlVTRC5IAQAAAN62AQADAAAAAABKxzgxonzeCErHODGifN4INENJUS5OWVNFOklCTS5JUV9TVE9DS19CQVNFRF9DT01QX1BSRVRBWC45OTkuLi4uVVNELkgBAAAA3rYBAAIAAAAEMTMxMQBKxzgxonzeCErHODGifN4IKENJUS5OWVNFOklCTS5JUV9EQV9TVVBQTF9DRi45OTMuLi4uVVNELkgBAAAA3rYBAAIAAAAEMzEyNwEIAAAABQAAAAExAQAAAAoyMDgxNTA1NDAxAwAAAAMxNjACAAAABDIxNzEEAAAAATAHAAAACDMvNy8yMDI2CAAAAAoxMi8zMS8y</t>
  </si>
  <si>
    <t>MDE4CQAAAAEwSsc4MaJ83ghKxzgxonzeCCdDSVEuTllTRTpJQk0uSVFfT0lMX0lNUEFJUi45OTcuLi4uVVNELkgBAAAA3rYBAAMAAAAAAErHODGifN4ISsc4MaJ83ggxQ0lRLk5ZU0U6SUJNLklRX01JTk9SSVRZX0lOVEVSRVNUX0NGLjk5MS4uLi5VU0QuSAEAAADetgEAAwAAAAAASsc4MaJ83ghKxzgxonzeCCtDSVEuTllTRTpJQk0uSVFfR0FJTl9JTlZFU1RfQ0YuOTk4Li4uLlVTRC5IAQAAAN62AQADAAAAAABKxzgxonzeCErHODGifN4IK0NJUS5OWVNFOklCTS5JUV9DUkVESVRfTE9TU19DRi45OTMuLi4uVVNELkgBAAAA3rYBAAMAAAAAAErHODGifN4ISsc4MaJ83ggrQ0lRLk5ZU0U6SUJNLklRX1NUT0NLX0JBU0VEX0NGLjk5OS4uLi5VU0QuSAEAAADetgEAAgAAAAQxMzExAQgAAAAFAAAAATEBAAAACy0xOTA0ODYwNzQzAwAAAAMxNjACAAAABDIxMjcEAAAAATAHAAAACDMvNy8yMDI2CAAAAAoxMi8zMS8yMDI0CQAAAAEwSsc4MaJ83ghKxzgxonzeCCJDSVEuTllTRTpJQk0uSVFfRE9fQ0YuOTk0Li4uLlVTRC5IAQAAAN62AQADAAAAAABKxzgxonzeCErHODGifN4IJkNJUS5OWVNFOklCTS5JUV9DSEFOR0VfQVIuOTkyLi4uLlVTRC5IAQAAAN62AQACAAAABDEyOTcBCAAAAAUAAAABMQEAAAAKMjAxNzE2NDI0NAMAAAADMTYwAgAAAAQyMDE4BAAAAAEwBwAAAAgzLzcvMjAyNggAAAAKMTIvMzEvMjAx</t>
  </si>
  <si>
    <t>NwkAAAABMErHODGifN4ISsc4MaJ83ggrQ0lRLk5ZU0U6SUJNLklRX0NIQU5HRV9ERUZfVEFYLjk5OS4uLi5VU0QuSAEAAADetgEAAwAAAAAASsc4MaJ83ghKxzgxonzeCCNDSVEuTllTRTpJQk0uSVFfQ0FQRVguMjAwMC4uLi5VU0QuSAEAAADetgEAAgAAAAUtMTA5MQEIAAAABQAAAAExAQAAAAstMTkwNDg2MDY1NwMAAAADMTYwAgAAAAQyMDIxBAAAAAEwBwAAAAgzLzcvMjAyNggAAAAKMTIvMzEvMjAyNQkAAAABMErHODGifN4ISsc4MaJ83ggmQ0lRLk5ZU0U6SUJNLklRX0RJVkVTVF9DRi45OTkuLi4uVVNELkgBAAAA3rYBAAIAAAADNjk4AQgAAAAFAAAAATEBAAAACy0xOTA0ODYwNzQzAwAAAAMxNjACAAAABDIwNzcEAAAAATAHAAAACDMvNy8yMDI2CAAAAAoxMi8zMS8yMDI0CQAAAAEwSsc4MaJ83ghKxzgxonzeCC9DSVEuTllTRTpJQk0uSVFfSU5WRVNUX1NFQ1VSSVRZX0NGLjk5OS4uLi5VU0QuSAEAAADetgEAAgAAAAUtMTIxOAEIAAAABQAAAAExAQAAAAstMTkwNDg2MDc0MwMAAAADMTYwAgAAAAQyMDI3BAAAAAEwBwAAAAgzLzcvMjAyNggAAAAKMTIvMzEvMjAyNAkAAAABMErHODGifN4ISsc4MaJ83ggoQ0lRLk5ZU0U6SUJNLklRX0NBU0hfSU5WRVNULjk5OS4uLi5VU0QuSAEAAADetgEAAgAAAAUtNDkzNwEIAAAABQAAAAExAQAAAAstMTkwNDg2MDc0MwMAAAADMTYwAgAAAAQyMDA1BAAAAAEw</t>
  </si>
  <si>
    <t>BwAAAAgzLzcvMjAyNggAAAAKMTIvMzEvMjAyNAkAAAABMErHODGifN4ISsc4MaJ83gguQ0lRLk5ZU0U6SUJNLklRX1RPVEFMX0RFQlRfSVNTVUVELjk5Ny4uLi5VU0QuSAEAAADetgEAAgAAAAQ4MDIxAQgAAAAFAAAAATEBAAAACy0xOTU4MjgxMDk2AwAAAAMxNjACAAAABDIxNjEEAAAAATAHAAAACDMvNy8yMDI2CAAAAAoxMi8zMS8yMDIyCQAAAAEwSsc4MaJ83ghKxzgxonzeCC5DSVEuTllTRTpJQk0uSVFfVE9UQUxfREVCVF9SRVBBSUQuOTk5Li4uLlVTRC5IAQAAAN62AQACAAAABS02NjE1AQgAAAAFAAAAATEBAAAACy0xOTA0ODYwNzQzAwAAAAMxNjACAAAABDIxNjYEAAAAATAHAAAACDMvNy8yMDI2CAAAAAoxMi8zMS8yMDI0CQAAAAEwSsc4MaJ83ghKxzgxonzeCDRDSVEuTllTRTpJQk0uSVFfT1RIRVJfRklOQU5DRV9BQ1RfU1VQUEwuOTk0Li4uLlVTRC5IAQAAAN62AQACAAAAAjk4AQgAAAAFAAAAATEBAAAACy0yMTEwNzY5MzU1AwAAAAMxNjACAAAABDIwNTAEAAAAATAHAAAACDMvNy8yMDI2CAAAAAoxMi8zMS8yMDE5CQAAAAEwSsc4MaJ83ghKxzgxonzeCCxDSVEuTllTRTpJQk0uSVFfTUlTQ19BREpVU1RfQ0YuMjAwMC4uLi5VU0QuSAEAAADetgEAAwAAAAAASsc4MaJ83ghKxzgxonzeCCdDSVEuTllTRTpJQk0uSVFfREVQUkVfU1VQUC45OTcuLi4uVVNELkgBAAAA3rYBAAMAAAAAAErHODGi</t>
  </si>
  <si>
    <t>fN4ISsc4MaJ83ggzQ0lRLk5ZU0U6SUJNLklRX0RBX0NGX0VYQ0xfT1BFUl9MRUFTRVMuOTkzLi4uLlVTRC5IAQAAAN62AQACAAAABDQ0ODABCAAAAAUAAAABMQEAAAAKMjA4MTUwNTQwMQMAAAADMTYwAgAAAAU0ODk4NQQAAAABMAcAAAAIMy83LzIwMjYIAAAACjEyLzMxLzIwMTgJAAAAATBKxzgxonzeCErHODGifN4INUNJUS5OWVNFOklCTS5JUV9BTU9SVF9TT0ZUV0FSRV9BU1NFVFNfQ0YuOTk5Li4uLlVTRC5IAQAAAN62AQACAAAAAzY2OQEIAAAABQAAAAExAQAAAAstMTkwNDg2MDc0MwMAAAADMTYwAgAAAAU0NjAxMQQAAAABMAcAAAAIMy83LzIwMjYIAAAACjEyLzMxLzIwMjQJAAAAATBKxzgxonzeCErHODGifN4IMENJUS5OWVNFOklCTS5JUV9DQVNIX0lOVEVSRVNUX0ZJTkFOLjk5NS4uLi5VU0QuSAEAAADetgEAAwAAAAAASsc4MaJ83ghKxzgxonzeCC1DSVEuTllTRTpJQk0uSVFfQ0FTSF9UQVhFU19GSU5BTi45OTIuLi4uVVNELkgBAAAA3rYBAAMAAAAAAErHODGifN4ISsc4MaJ83ggqQ0lRLk5ZU0U6SUJNLklRX1VOTEVWRVJFRF9GQ0YuOTkxLi4uLlVTRC5IAQAAAN62AQACAAAABzk1MzMuMjUBCAAAAAUAAAABMQEAAAAKMTk0NzE3OTU4MwMAAAADMTYwAgAAAAQ0NDIzBAAAAAEwBwAAAAgzLzcvMjAyNggAAAAKMTIvMzEvMjAxNgkAAAABMErHODGifN4ISsc4MaJ83ggpQ0lRLk5ZU0U6SUJN</t>
  </si>
  <si>
    <t>LklRX0RPX0lOVkVTVF9DRi45OTMuLi4uVVNELkgBAAAA3rYBAAMAAAAAAErHODGifN4ISsc4MaJ83gg5Q0lRLk5ZU0U6SUJNLklRX09QRVJBVElOR19MRUFTRV9MSUFCSUxJVElFUy4xMDAwLi4uLlVTRC5IAQAAAN62AQADAAAAAABKxzgxonzeCErHODGifN4IMENJUS5OWVNFOklCTS5JUV9HQUlOX0JBUkdBSU5fQUNRX0NGLjk5OC4uLi5VU0QuSAEAAADetgEAAwAAAAAASsc4MaJ83ghKxzgxonzeCCxDSVEuTllTRTpJQk0uSVFfVFJBRElOR19BU1NFVFMuMjAwMC4uLi5VU0QuSAEAAADetgEAAwAAAAAASsc4MaJ83ghKxzgxonzeCClDSVEuTllTRTpJQk0uSVFfVE9UQUxfUkVDRUlWLjk5NS4uLi5VU0QuSAEAAADetgEAAgAAAAQ2OTEwAQgAAAAFAAAAATEBAAAACy0yMDU5MDczMjAyAwAAAAMxNjACAAAABDEwMDEEAAAAATAHAAAACDMvNy8yMDI2CAAAAAoxMi8zMS8yMDIwCQAAAAEwGNs4MaJ83ggY2zgxonzeCCtDSVEuTllTRTpJQk0uSVFfTE9BTlNfRk9SX1NBTEUuOTk1Li4uLlVTRC5IAQAAAN62AQADAAAAAAAY2zgxonzeCBjbODGifN4IIkNJUS5OWVNFOklCTS5JUV9HUFBFLjEwMDAuLi4uVVNELkgBAAAA3rYBAAIAAAAFMjEwMDMBCAAAAAUAAAABMQEAAAALLTE5MDQ4NjA3NDADAAAAAzE2MAIAAAAEMTE2OQQAAAABMAcAAAAIMy83LzIwMjYIAAAACjEyLzMxLzIwMjUJAAAAATAY2zgxonzeCBjb</t>
  </si>
  <si>
    <t>ODGifN4ILUNJUS5OWVNFOklCTS5JUV9GSU5fRElWX0xPQU5TX0xULjk5OC4uLi5VU0QuSAEAAADetgEAAgAAAAQ1NzY2AQgAAAAFAAAAATEBAAAACy0xOTA0ODYwNzQ0AwAAAAMxNjACAAAABDEwMzMEAAAAATAHAAAACDMvNy8yMDI2CAAAAAoxMi8zMS8yMDIzCQAAAAEwGNs4MaJ83ggY2zgxonzeCDFDSVEuTllTRTpJQk0uSVFfRklOX0RJVl9ERUJUX0NVUlJFTlQuOTk5Li4uLlVTRC5IAQAAAN62AQADAAAAAAAY2zgxonzeCBjbODGifN4IJENJUS5OWVNFOklCTS5JUV9MVF9ERUJULjk5Ni4uLi5VU0QuSAEAAADetgEAAgAAAAU0NDg1NAEIAAAABQAAAAExAQAAAAstMjAwODY0NzE5OAMAAAADMTYwAgAAAAQxMDQ5BAAAAAEwBwAAAAgzLzcvMjAyNggAAAAKMTIvMzEvMjAyMQkAAAABMBjbODGifN4IGNs4MaJ83ggqQ0lRLk5ZU0U6SUJNLklRX09USEVSX0xJQUJfTFQuOTk0Li4uLlVTRC5IAQAAAN62AQACAAAABDkyOTYBCAAAAAUAAAABMQEAAAALLTIxMTA3NjkzNTUDAAAAAzE2MAIAAAAEMTA2MgQAAAABMAcAAAAIMy83LzIwMjYIAAAACjEyLzMxLzIwMTkJAAAAATAY2zgxonzeCBjbODGifN4IH0NJUS5OWVNFOklCTS5JUV9SRS45OTYuLi4uVVNELkgBAAAA3rYBAAIAAAAGMTU0MjA5AQgAAAAFAAAAATEBAAAACy0yMDA4NjQ3MTk4AwAAAAMxNjACAAAABDEyMjIEAAAAATAHAAAACDMvNy8yMDI2CAAA</t>
  </si>
  <si>
    <t>AAoxMi8zMS8yMDIxCQAAAAEwGNs4MaJ83ggY2zgxonzeCDZDSVEuTllTRTpJQk0uSVFfRklOQU5DRV9MRUFTRVNfTE9OR19URVJNLjEwMDAuLi4uVVNELkgBAAAA3rYBAAIAAAADODc0AQgAAAAFAAAAATEBAAAACy0xOTA0ODYwNzQwAwAAAAMxNjACAAAABTQ4OTkxBAAAAAEwBwAAAAgzLzcvMjAyNggAAAAKMTIvMzEvMjAyNQkAAAABMBjbODGifN4IGNs4MaJ83ggmQ0lRLk5ZU0U6SUJNLklRX0JWX1NIQVJFLjEwMDAuLi4uVVNELkgBAAAA3rYBAAIAAAAJMzQuODQ0ODk2AQgAAAAFAAAAATEBAAAACy0xOTA0ODYwNzQwAwAAAAMxNjACAAAABDQwMjAEAAAAATAHAAAACDMvNy8yMDI2CAAAAAoxMi8zMS8yMDI1CQAAAAEwGNs4MaJ83ggY2zgxonzeCDJDSVEuTllTRTpJQk0uSVFfREVCVF9FUVVJVl9PUEVSX0xFQVNFLjk5Mi4uLi5VU0QuSAEAAADetgEAAwAAAAAAGNs4MaJ83ggY2zgxonzeCDNDSVEuTllTRTpJQk0uSVFfRUJJVERBX0VRX0lOQ19FWENMX1NCQy45OTguLi4uVVNELkgBAAAA3rYBAAIAAAAFMTMzOTEBCAAAAAUAAAABMQEAAAALLTE5MDQ4NjA3NDQDAAAAAzE2MAIAAAAFMjQxMzEEAAAAATAHAAAACDMvNy8yMDI2CAAAAAoxMi8zMS8yMDIzCQAAAAEwGNs4MaJ83ggY2zgxonzeCDJDSVEuTllTRTpJQk0uSVFfRUJJVERBX0xFQVNFX0FESlVTVEVELjk5Ni4uLi5VU0QuSAEAAADetgEAAgAA</t>
  </si>
  <si>
    <t>AAUxMjc0NgEIAAAABQAAAAExAQAAAAstMjAwODY0NzE5OAMAAAADMTYwAgAAAAU0ODk5MwQAAAABMAcAAAAIMy83LzIwMjYIAAAACjEyLzMxLzIwMjEJAAAAATAY2zgxonzeCBjbODGifN4IPkNJUS5OWVNFOklCTS5JUV9FQklUREFfRVFfSU5DX0VYQ0xfT1BFUl9MRUFTRV9BREouOTk0Li4uLlVTRC5IAQAAAN62AQACAAAABTEzNTk4AQgAAAAFAAAAATEBAAAACy0yMTEwNzY5MzU1AwAAAAMxNjACAAAABTQ4OTg3BAAAAAEwBwAAAAgzLzcvMjAyNggAAAAKMTIvMzEvMjAxOQkAAAABMBjbODGifN4IGNs4MaJ83ggoQ0lRLk5ZU0U6SUJNLklRX0VCSVRfRVFfSU5DLjk5Mi4uLi5VU0QuSAEAAADetgEAAgAAAAUxMTY4MgEIAAAABQAAAAExAQAAAAoyMDE3MTY0MjQ0AwAAAAMxNjACAAAABTIxNjc1BAAAAAEwBwAAAAgzLzcvMjAyNggAAAAKMTIvMzEvMjAxNwkAAAABMBjbODGifN4IGNs4MaJ83ggjQ0lRLk5ZU0U6SUJNLklRX0VCSVRBLjEwMDAuLi4uVVNELkgBAAAA3rYBAAIAAAAFMTQ3MzQBCAAAAAUAAAABMQEAAAALLTE5MDQ4NjA3NDADAAAAAzE2MAIAAAAGMTAwNjg5BAAAAAEwBwAAAAgzLzcvMjAyNggAAAAKMTIvMzEvMjAyNQkAAAABMBjbODGifN4IGNs4MaJ83ggyQ0lRLk5ZU0U6SUJNLklRX0VCSVRBX0VRX0lOQ19FWENMX1NCQy45OTguLi4uVVNELkgBAAAA3rYBAAIAAAAFMTIxODIBCAAAAAUA</t>
  </si>
  <si>
    <t>AAABMQEAAAALLTE5MDQ4NjA3NDQDAAAAAzE2MAIAAAAFMjQxMzIEAAAAATAHAAAACDMvNy8yMDI2CAAAAAoxMi8zMS8yMDIzCQAAAAEwGNs4MaJ83ggY2zgxonzeCCRDSVEuTllTRTpJQk0uSVFfRUJJVERBUi45OTYuLi4uVVNELkgBAAAA3rYBAAIAAAAFMTI3NDYBCAAAAAUAAAABMQEAAAALLTIwMDg2NDcxOTgDAAAAAzE2MAIAAAAFMjE2NzQEAAAAATAHAAAACDMvNy8yMDI2CAAAAAoxMi8zMS8yMDIxCQAAAAEwGNs4MaJ83ggY2zgxonzeCDRDSVEuTllTRTpJQk0uSVFfRUJJVERBUl9FUV9JTkNfRVhDTF9TQkMuOTk0Li4uLlVTRC5IAQAAAN62AQACAAAABTE1OTAwAQgAAAAFAAAAATEBAAAACy0yMTEwNzY5MzU1AwAAAAMxNjACAAAABTI0MTMzBAAAAAEwBwAAAAgzLzcvMjAyNggAAAAKMTIvMzEvMjAxOQkAAAABMBjbODGifN4IGNs4MaJ83ggpQ0lRLk5ZU0U6SUJNLklRX0VCSVREQV9DQVBFWC45OTIuLi4uVVNELkgBAAAA3rYBAAIAAAAFMTI5OTQBCAAAAAUAAAABMQEAAAAKMjAxNzE2NDI0NAMAAAADMTYwAgAAAAUzNTM3OQQAAAABMAcAAAAIMy83LzIwMjYIAAAACjEyLzMxLzIwMTcJAAAAATAY2zgxonzeCBjbODGifN4IM0NJUS5OWVNFOklCTS5JUV9UT1RBTF9SRVZfQVNfUkVQT1JURUQuMTAwMC4uLi5VU0QuSAEAAADetgEAAgAAAAU2NzUzNQEIAAAABQAAAAExAQAAAAstMTkwNDg2MDc0MAMA</t>
  </si>
  <si>
    <t>AAADMTYwAgAAAAMzMzkEAAAAATAHAAAACDMvNy8yMDI2CAAAAAoxMi8zMS8yMDI1CQAAAAEwGNs4MaJ83ggY2zgxonzeCD9DSVEuTllTRTpJQk0uSVFfUFJPVl9CQURfREVCVFNfUEFUSUVOVF9TRVJWSUNFX1JFVi45OTguLi4uVVNELkgBAAAA3rYBAAMAAAAAABjbODGifN4IGNs4MaJ83ggkQ0lRLk5ZU0U6SUJNLklRX05JX1NGQVMuOTk2Li4uLlVTRC5IAQAAAN62AQADAAAAAAAY2zgxonzeCBjbODGifN4ILkNJUS5OWVNFOklCTS5JUV9JTlZFU1RNRU5UX0lOQ09NRS45OTQuLi4uVVNELkgBAAAA3rYBAAMAAAAAABjbODGifN4IGNs4MaJ83gg0Q0lRLk5ZU0U6SUJNLklRX0VYQ0lTRV9UQVhFU19JTkNMX1NBTEVTLjk5My4uLi5VU0QuSAEAAADetgEAAwAAAAAAGNs4MaJ83ggY2zgxonzeCC9DSVEuTllTRTpJQk0uSVFfQ1VSUl9GT1JFSUdOX1RBWEVTLjk5Mi4uLi5VU0QuSAEAAADetgEAAgAAAAQzODkxAQgAAAAFAAAAATEBAAAACjIwMTcxNjQyNDQDAAAAAzE2MAIAAAAEMzAzMAQAAAABMAcAAAAIMy83LzIwMjYIAAAACjEyLzMxLzIwMTcJAAAAATAY2zgxonzeCBjbODGifN4INENJUS5OWVNFOklCTS5JUV9ERUZFUlJFRF9ET01FU1RJQ19UQVhFUy45OTEuLi4uVVNELkgBAAAA3rYBAAIAAAAELTc5MAEIAAAABQAAAAExAQAAAAoxOTQ3MTc5NTgzAwAAAAMxNjACAAAABDMwNTQEAAAAATAHAAAACDMv</t>
  </si>
  <si>
    <t>Ny8yMDI2CAAAAAoxMi8zMS8yMDE2CQAAAAEwGNs4MaJ83ggY2zgxonzeCDFDSVEuTllTRTpJQk0uSVFfREVGRVJSRURfVEFYRVNfVE9UQUwuOTkxLi4uLlVTRC5IAQAAAN62AQACAAAABC05NjkBCAAAAAUAAAABMQEAAAAKMTk0NzE3OTU4MwMAAAADMTYwAgAAAAUzNTM4NQQAAAABMAcAAAAIMy83LzIwMjYIAAAACjEyLzMxLzIwMTYJAAAAATAY2zgxonzeCBjbODGifN4IJENJUS5OWVNFOklCTS5JUV9OSV9OT1JNLjk5MS4uLi5VU0QuSAEAAADetgEAAgAAAAg4MzkwLjYyNQEIAAAABQAAAAExAQAAAAoxOTQ3MTc5NTgzAwAAAAMxNjACAAAABDQzNzgEAAAAATAHAAAACDMvNy8yMDI2CAAAAAoxMi8zMS8yMDE2CQAAAAEwGNs4MaJ83ggY2zgxonzeCDFDSVEuTllTRTpJQk0uSVFfQ0FQSVRBTElaRURfSU5URVJFU1QuOTkxLi4uLlVTRC5IAQAAAN62AQACAAAAATIBCAAAAAUAAAABMQEAAAAKMTk0NzE3OTU4MwMAAAADMTYwAgAAAAQzMDMyBAAAAAEwBwAAAAgzLzcvMjAyNggAAAAKMTIvMzEvMjAxNgkAAAABMBjbODGifN4IGNs4MaJ83gg+Q0lRLk5ZU0U6SUJNLklRX0lOVEVSRVNUX0VYUF9MRUFTRV9MSUFCSUxJVFlfREVCVC45OTEuLi4uVVNELkgBAAAA3rYBAAMAAAAAABjbODGifN4IGNs4MaJ83ggwQ0lRLk5ZU0U6SUJNLklRX05PTkNBU0hfUEVOU0lPTl9FWFAuOTkxLi4uLlVTRC5IAQAAAN62AQAC</t>
  </si>
  <si>
    <t>AAAAAzMwMgEIAAAABQAAAAExAQAAAAoxOTQ3MTc5NTgzAwAAAAMxNjACAAAABTIxNjc4BAAAAAEwBwAAAAgzLzcvMjAyNggAAAAKMTIvMzEvMjAxNgkAAAABMBjbODGifN4IGNs4MaJ83ggvQ0lRLk5ZU0U6SUJNLklRX0RJU1RSSUJVVEFCTEVfQ0FTSC45OTMuLi4uVVNELkgBAAAA3rYBAAMAAAAAABjbODGifN4IGNs4MaJ83ggzQ0lRLk5ZU0U6SUJNLklRX0FOTlVfRElTVFJJQlVUSU9OX1VOSVQuOTkzLi4uLlVTRC5IAQAAAN62AQADAAAAAAAY2zgxonzeCBjbODGifN4IJ0NJUS5OWVNFOklCTS5JUV9DT01NT05fRElWLjk5My4uLi5VU0QuSAEAAADetgEAAgAAAAQ1NjY2ABjbODGifN4IGNs4MaJ83ggoQ0lRLk5ZU0U6SUJNLklRX0FEVkVSVElTSU5HLjk5My4uLi5VU0QuSAEAAADetgEAAgAAAAQxNDY2AQgAAAAFAAAAATEBAAAACjIwODE1MDU0MDEDAAAAAzE2MAIAAAAEMzAxMwQAAAABMAcAAAAIMy83LzIwMjYIAAAACjEyLzMxLzIwMTgJAAAAATAY2zgxonzeCBjbODGifN4ILENJUS5OWVNFOklCTS5JUV9TQUxFU19NQVJLRVRJTkcuOTkzLi4uLlVTRC5IAQAAAN62AQACAAAABDE0NjYBCAAAAAUAAAABMQEAAAAKMjA4MTUwNTQwMQMAAAADMTYwAgAAAAUyMTU2MQQAAAABMAcAAAAIMy83LzIwMjYIAAAACjEyLzMxLzIwMTgJAAAAATAY2zgxonzeCBjbODGifN4IJkNJUS5OWVNFOklCTS5JUV9SRF9F</t>
  </si>
  <si>
    <t>WFBfRk4uOTkzLi4uLlVTRC5IAQAAAN62AQACAAAABDUzNzkBCAAAAAUAAAABMQEAAAAKMjA4MTUwNTQwMQMAAAADMTYwAgAAAAQzMTY4BAAAAAEwBwAAAAgzLzcvMjAyNggAAAAKMTIvMzEvMjAxOAkAAAABMBjbODGifN4IGNs4MaJ83ggrQ0lRLk5ZU0U6SUJNLklRX05FVF9SRU5UQUxfRVhQLjk5NS4uLi5VU0QuSAEAAADetgEAAwAAAAAAGNs4MaJ83ggY2zgxonzeCC5DSVEuTllTRTpJQk0uSVFfQ09OVElOR0VOVF9SRU5UQUwuOTk1Li4uLlVTRC5IAQAAAN62AQACAAAAAzM0MwAY2zgxonzeCBjbODGifN4IKUNJUS5OWVNFOklCTS5JUV9PVEhFUl9SRU5UQUwuOTk1Li4uLlVTRC5IAQAAAN62AQADAAAAAAAY2zgxonzeCBjbODGifN4IN0NJUS5OWVNFOklCTS5JUV9ERVBSRUNJQVRJT05fUkVOVEFMX0FTU0VUUy45OTUuLi4uVVNELkgBAAAA3rYBAAMAAAAAABjbODGifN4IGNs4MaJ83ggpQ0lRLk5ZU0U6SUJNLklRX01BSU5UX1JFUEFJUi45OTUuLi4uVVNELkgBAAAA3rYBAAMAAAAAABjbODGifN4IGNs4MaJ83ggyQ0lRLk5ZU0U6SUJNLklRX0lNUFVUX09QRVJfTEVBU0VfREVQUi45OTUuLi4uVVNELkgBAAAA3rYBAAIAAAALMTI4Ny4zODk4NTYBCAAAAAUAAAABMQEAAAALLTIwNTkwNzMyMDIDAAAAAzE2MAIAAAAFMjE2NzMEAAAAATAHAAAACDMvNy8yMDI2CAAAAAoxMi8zMS8yMDIwCQAAAAEwGNs4</t>
  </si>
  <si>
    <t>MaJ83ggY2zgxonzeCC9DSVEuTllTRTpJQk0uSVFfUkVTVFJVQ1RVUkVfU1VQUExFLjk5NS4uLi5VU0QuSAEAAADetgEAAwAAAAAAGNs4MaJ83ggY2zgxonzeCDFDSVEuTllTRTpJQk0uSVFfSU1QQUlSTUVOVF9HV19TVVBQTEUuOTk1Li4uLlVTRC5IAQAAAN62AQADAAAAAAAY2zgxonzeCBjbODGifN4IKENJUS5OWVNFOklCTS5JUV9JUFJEX1NVUFBMRS45OTUuLi4uVVNELkgBAAAA3rYBAAMAAAAAABjbODGifN4IGNs4MaJ83gg0Q0lRLk5ZU0U6SUJNLklRX0dBSU5fQkFSR0FJTl9BQ1FfU1VQUExFLjk5OC4uLi5VU0QuSAEAAADetgEAAwAAAAAAGNs4MaJ83ggY2zgxonzeCDBDSVEuTllTRTpJQk0uSVFfTEVHQUxfU0VUVExFX1NVUFBMRS45OTkuLi4uVVNELkgBAAAA3rYBAAMAAAAAABjbODGifN4IGNs4MaJ83ggyQ0lRLk5ZU0U6SUJNLklRX1RPVEFMX1VOVVNVQUxfU1VQUExFLjIwMDAuLi4uVVNELkgBAAAA3rYBAAMAAAAAABjbODGifN4IGNs4MaJ83ggtQ0lRLk5ZU0U6SUJNLklRX1NUT0NLX0JBU0VEX0NPR1MuOTkxLi4uLlVTRC5IAQAAAN62AQACAAAAAjg4AQgAAAAFAAAAATEBAAAACjE5NDcxNzk1ODMDAAAAAzE2MAIAAAAFMjI2NzQEAAAAATAHAAAACDMvNy8yMDI2CAAAAAoxMi8zMS8yMDE2CQAAAAEwGNs4MaJ83ggY2zgxonzeCCtDSVEuTllTRTpJQk0uSVFfU1RPQ0tfQkFTRURfU00uOTk0</t>
  </si>
  <si>
    <t>Li4uLlVTRC5IAQAAAN62AQADAAAAAAAY2zgxonzeCBjbODGifN4ILENJUS5OWVNFOklCTS5JUV9TVE9DS19CQVNFRF9TR0EuOTk4Li4uLlVTRC5IAQAAAN62AQACAAAAAzYxNgEIAAAABQAAAAExAQAAAAstMTkwNDg2MDc0NAMAAAADMTYwAgAAAAUyMjY3OQQAAAABMAcAAAAIMy83LzIwMjYIAAAACjEyLzMxLzIwMjMJAAAAATAY2zgxonzeCBjbODGifN4IL0NJUS5OWVNFOklCTS5JUV9TVE9DS19CQVNFRF9PVEhFUi4xMDAwLi4uLlVTRC5IAQAAAN62AQADAAAAAAAY2zgxonzeCBjbODGifN4INENJUS5OWVNFOklCTS5JUV9SRVNUUl9TVE9DS19DT01QX1BSRVRBWC45OTEuLi4uVVNELkgBAAAA3rYBAAMAAAAAABjbODGifN4IGNs4MaJ83ggtQ0lRLk5ZU0U6SUJNLklRX1JFU1RSX1NUT0NLX0NPTVAuOTkzLi4uLlVTRC5IAQAAAN62AQADAAAAAAAY2zgxonzeCBjbODGifN4IM0NJUS5OWVNFOklCTS5JUV9TVE9DS19PUFRJT05TX0NPTVBfVEFYLjk5Ni4uLi5VU0QuSAEAAADetgEAAwAAAAAAGNs4MaJ83ggY2zgxonzeCDVDSVEuTllTRTpJQk0uSVFfU1RPQ0tfQkFTRURfQ09NUF9QUkVUQVguMTAwMC4uLi5VU0QuSAEAAADetgEAAgAAAAQxNzE1ABjbODGifN4IGNs4MaJ83ggoQ0lRLk5ZU0U6SUJNLklRX0RBX1NVUFBMX0NGLjk5NC4uLi5VU0QuSAEAAADetgEAAgAAAAQ0MjA5AQgAAAAFAAAAATEBAAAA</t>
  </si>
  <si>
    <t>Cy0yMTEwNzY5MzU1AwAAAAMxNjACAAAABDIxNzEEAAAAATAHAAAACDMvNy8yMDI2CAAAAAoxMi8zMS8yMDE5CQAAAAEwGNs4MaJ83ggY2zgxonzeCCdDSVEuTllTRTpJQk0uSVFfT0lMX0lNUEFJUi45OTguLi4uVVNELkgBAAAA3rYBAAMAAAAAABjbODGifN4IGNs4MaJ83ggxQ0lRLk5ZU0U6SUJNLklRX01JTk9SSVRZX0lOVEVSRVNUX0NGLjk5NC4uLi5VU0QuSAEAAADetgEAAwAAAAAAGNs4MaJ83ggY2zgxonzeCCxDSVEuTllTRTpJQk0uSVFfR0FJTl9JTlZFU1RfQ0YuMTAwMC4uLi5VU0QuSAEAAADetgEAAwAAAAAAGNs4MaJ83ggY2zgxonzeCCtDSVEuTllTRTpJQk0uSVFfQ1JFRElUX0xPU1NfQ0YuOTk0Li4uLlVTRC5IAQAAAN62AQADAAAAAAAY2zgxonzeCBjbODGifN4ILENJUS5OWVNFOklCTS5JUV9TVE9DS19CQVNFRF9DRi4xMDAwLi4uLlVTRC5IAQAAAN62AQACAAAABDE3MTUBCAAAAAUAAAABMQEAAAALLTE5MDQ4NjA3NDADAAAAAzE2MAIAAAAEMjEyNwQAAAABMAcAAAAIMy83LzIwMjYIAAAACjEyLzMxLzIwMjUJAAAAATAY2zgxonzeCBjbODGifN4IIkNJUS5OWVNFOklCTS5JUV9ET19DRi45OTUuLi4uVVNELkgBAAAA3rYBAAMAAAAAABjbODGifN4IGNs4MaJ83ggmQ0lRLk5ZU0U6SUJNLklRX0NIQU5HRV9BUi45OTMuLi4uVVNELkgBAAAA3rYBAAIAAAAEMTAwNgEIAAAABQAAAAExAQAA</t>
  </si>
  <si>
    <t>AAoyMDgxNTA1NDAxAwAAAAMxNjACAAAABDIwMTgEAAAAATAHAAAACDMvNy8yMDI2CAAAAAoxMi8zMS8yMDE4CQAAAAEwGNs4MaJ83ggY2zgxonzeCC5DSVEuTllTRTpJQk0uSVFfQ0hBTkdFX1VORUFSTl9SRVYuOTkxLi4uLlVTRC5IAQAAAN62AQADAAAAAAAY2zgxonzeCBjbODGifN4IOUNJUS5OWVNFOklCTS5JUV9DSEFOR0VfT1RIRVJfTkVUX09QRVJfQVNTRVRTLjk5Mi4uLi5VU0QuSAEAAADetgEAAgAAAAQ1NDUxAQgAAAAFAAAAATEBAAAACjIwMTcxNjQyNDQDAAAAAzE2MAIAAAAEMjA0NQQAAAABMAcAAAAIMy83LzIwMjYIAAAACjEyLzMxLzIwMTcJAAAAATAY2zgxonzeCBjbODGifN4IJ0NJUS5OWVNFOklCTS5JUV9ESVZFU1RfQ0YuMTAwMC4uLi5VU0QuSAEAAADetgEAAgAAAAItMQEIAAAABQAAAAExAQAAAAstMTkwNDg2MDc0MAMAAAADMTYwAgAAAAQyMDc3BAAAAAEwBwAAAAgzLzcvMjAyNggAAAAKMTIvMzEvMjAyNQkAAAABMBjbODGifN4IGNs4MaJ83ggpQ0lRLk5ZU0U6SUJNLklRX0NBU0hfSU5WRVNULjEwMDAuLi4uVVNELkgBAAAA3rYBAAIAAAAGLTEwMzAyAQgAAAAFAAAAATEBAAAACy0xOTA0ODYwNzQwAwAAAAMxNjACAAAABDIwMDUEAAAAATAHAAAACDMvNy8yMDI2CAAAAAoxMi8zMS8yMDI1CQAAAAEwGNs4MaJ83ggY2zgxonzeCC9DSVEuTllTRTpJQk0uSVFfVE9UQUxfREVCVF9J</t>
  </si>
  <si>
    <t>U1NVRUQuMTAwMC4uLi5VU0QuSAEAAADetgEAAgAAAAQ4MzkxAQgAAAAFAAAAATEBAAAACy0xOTA0ODYwNzQwAwAAAAMxNjACAAAABDIxNjEEAAAAATAHAAAACDMvNy8yMDI2CAAAAAoxMi8zMS8yMDI1CQAAAAEwGNs4MaJ83ggY2zgxonzeCC9DSVEuTllTRTpJQk0uSVFfVE9UQUxfREVCVF9SRVBBSUQuMTAwMC4uLi5VU0QuSAEAAADetgEAAgAAAAUtNTUxOAEIAAAABQAAAAExAQAAAAstMTkwNDg2MDc0MAMAAAADMTYwAgAAAAQyMTY2BAAAAAEwBwAAAAgzLzcvMjAyNggAAAAKMTIvMzEvMjAyNQkAAAABMBjbODGifN4IGNs4MaJ83gglQ0lRLk5ZU0U6SUJNLklRX1BSRUZfUkVQLjk5MS4uLi5VU0QuSAEAAADetgEAAwAAAAAAGNs4MaJ83ggY2zgxonzeCC9DSVEuTllTRTpJQk0uSVFfQ09NTU9OX1BSRUZfRElWX0NGLjk5NS4uLi5VU0QuSAEAAADetgEAAwAAAAAAGNs4MaJ83ggY2zgxonzeCDRDSVEuTllTRTpJQk0uSVFfT1RIRVJfRklOQU5DRV9BQ1RfU1VQUEwuOTk1Li4uLlVTRC5IAQAAAN62AQACAAAAAjkyAQgAAAAFAAAAATEBAAAACy0yMDU5MDczMjAyAwAAAAMxNjACAAAABDIwNTAEAAAAATAHAAAACDMvNy8yMDI2CAAAAAoxMi8zMS8yMDIwCQAAAAEwGNs4MaJ83ggY2zgxonzeCCdDSVEuTllTRTpJQk0uSVFfTkVUX0NIQU5HRS45OTEuLi4uVVNELkgBAAAA3rYBAAIAAAADMTg4AQgAAAAFAAAA</t>
  </si>
  <si>
    <t>ATEBAAAACjE5NDcxNzk1ODMDAAAAAzE2MAIAAAAEMjA5MwQAAAABMAcAAAAIMy83LzIwMjYIAAAACjEyLzMxLzIwMTYJAAAAATAY2zgxonzeCBjbODGifN4IKENJUS5OWVNFOklCTS5JUV9ERVBSRV9TVVBQLjIwMDAuLi4uVVNELkgBAAAA3rYBAAMAAAAAABjbODGifN4IGNs4MaJ83ggzQ0lRLk5ZU0U6SUJNLklRX0RBX0NGX0VYQ0xfT1BFUl9MRUFTRVMuOTk0Li4uLlVTRC5IAQAAAN62AQACAAAABDYwNTkBCAAAAAUAAAABMQEAAAALLTIxMTA3NjkzNTUDAAAAAzE2MAIAAAAFNDg5ODUEAAAAATAHAAAACDMvNy8yMDI2CAAAAAoxMi8zMS8yMDE5CQAAAAEwGNs4MaJ83ggY2zgxonzeCDZDSVEuTllTRTpJQk0uSVFfQU1PUlRfU09GVFdBUkVfQVNTRVRTX0NGLjEwMDAuLi4uVVNELkgBAAAA3rYBAAIAAAADNTcxAQgAAAAFAAAAATEBAAAACy0xOTA0ODYwNzQwAwAAAAMxNjACAAAABTQ2MDExBAAAAAEwBwAAAAgzLzcvMjAyNggAAAAKMTIvMzEvMjAyNQkAAAABMBjbODGifN4IGNs4MaJ83ggzQ0lRLk5ZU0U6SUJNLklRX0NBU0hfSU5URVJFU1RfUkVDRUlWRUQuOTkxLi4uLlVTRC5IAQAAAN62AQADAAAAAAAY2zgxonzeCBjbODGifN4IMENJUS5OWVNFOklCTS5JUV9DQVNIX0lOVEVSRVNUX0ZJTkFOLjk5Ni4uLi5VU0QuSAEAAADetgEAAwAAAAAAGNs4MaJ83ggY2zgxonzeCC1DSVEuTllTRTpJQk0uSVFf</t>
  </si>
  <si>
    <t>Q0FTSF9UQVhFU19GSU5BTi45OTQuLi4uVVNELkgBAAAA3rYBAAMAAAAAABjbODGifN4IGNs4MaJ83ggqQ0lRLk5ZU0U6SUJNLklRX1VOTEVWRVJFRF9GQ0YuOTkzLi4uLlVTRC5IAQAAAN62AQACAAAABzY5MzUuMjUBCAAAAAUAAAABMQEAAAAKMjA4MTUwNTQwMQMAAAADMTYwAgAAAAQ0NDIzBAAAAAEwBwAAAAgzLzcvMjAyNggAAAAKMTIvMzEvMjAxOAkAAAABMBjbODGifN4IGNs4MaJ83ggpQ0lRLk5ZU0U6SUJNLklRX0RPX0lOVkVTVF9DRi45OTQuLi4uVVNELkgBAAAA3rYBAAMAAAAAABjbODGifN4IGNs4MaJ83ggwQ0lRLk5ZU0U6SUJNLklRX0dBSU5fQkFSR0FJTl9BQ1FfQ0YuOTk5Li4uLlVTRC5IAQAAAN62AQADAAAAAAAY2zgxonzeCBjbODGifN4IK0NJUS5OWVNFOklCTS5JUV9DQVNIX1NUX0lOVkVTVC45OTEuLi4uVVNELkgBAAAA3rYBAAIAAAAEODUyNwEIAAAABQAAAAExAQAAAAoxOTQ3MTc5NTgzAwAAAAMxNjACAAAABDEwMDIEAAAAATAHAAAACDMvNy8yMDI2CAAAAAoxMi8zMS8yMDE2CQAAAAEwGNs4MaJ83ggY2zgxonzeCClDSVEuTllTRTpJQk0uSVFfVE9UQUxfUkVDRUlWLjk5Ni4uLi5VU0QuSAEAAADetgEAAgAAAAQ4MjI1AQgAAAAFAAAAATEBAAAACy0yMDA4NjQ3MTk4AwAAAAMxNjACAAAABDEwMDEEAAAAATAHAAAACDMvNy8yMDI2CAAAAAoxMi8zMS8yMDIxCQAAAAEwGNs4MaJ8</t>
  </si>
  <si>
    <t>3ggY2zgxonzeCCtDSVEuTllTRTpJQk0uSVFfTE9BTlNfRk9SX1NBTEUuOTk3Li4uLlVTRC5IAQAAAN62AQADAAAAAAAY2zgxonzeCBjbODGifN4IIkNJUS5OWVNFOklCTS5JUV9HUFBFLjIwMDAuLi4uVVNELkgBAAAA3rYBAAIAAAAFMjEwMDMBCAAAAAUAAAABMQEAAAALLTE5MDQ4NjA2NTcDAAAAAzE2MAIAAAAEMTE2OQQAAAABMAcAAAAIMy83LzIwMjYIAAAACjEyLzMxLzIwMjUJAAAAATAY2zgxonzeCBjbODGifN4ILkNJUS5OWVNFOklCTS5JUV9GSU5fRElWX0xPQU5TX0xULjIwMDAuLi4uVVNELkgBAAAA3rYBAAIAAAAENzcwOAEIAAAABQAAAAExAQAAAAstMTkwNDg2MDY1NwMAAAADMTYwAgAAAAQxMDMzBAAAAAEwBwAAAAgzLzcvMjAyNggAAAAKMTIvMzEvMjAyNQkAAAABMBjbODGifN4IGNs4MaJ83ggpQ0lRLk5ZU0U6SUJNLklRX1RPVEFMX0FTU0VUUy45OTMuLi4uVVNELkgBAAAA3rYBAAIAAAAGMTIzMzgyAQgAAAAFAAAAATEBAAAACjIwODE1MDU0MDEDAAAAAzE2MAIAAAAEMTAwNwQAAAABMAcAAAAIMy83LzIwMjYIAAAACjEyLzMxLzIwMTgJAAAAATAY2zgxonzeCBjbODGifN4IMkNJUS5OWVNFOklCTS5JUV9GSU5fRElWX0RFQlRfQ1VSUkVOVC4xMDAwLi4uLlVTRC5IAQAAAN62AQADAAAAAAAY2zgxonzeCBjbODGifN4IJENJUS5OWVNFOklCTS5JUV9MVF9ERUJULjk5Ny4uLi5VU0QuSAEA</t>
  </si>
  <si>
    <t>AADetgEAAgAAAAU0NjAyNQEIAAAABQAAAAExAQAAAAstMTk1ODI4MTA5NgMAAAADMTYwAgAAAAQxMDQ5BAAAAAEwBwAAAAgzLzcvMjAyNggAAAAKMTIvMzEvMjAyMgkAAAABMBjbODGifN4IGNs4MaJ83ggrQ0lRLk5ZU0U6SUJNLklRX09USEVSX0xJQUJfTFQuMTAwMC4uLi5VU0QuSAEAAADetgEAAgAAAAQ5MDI4AQgAAAAFAAAAATEBAAAACy0xOTA0ODYwNzQwAwAAAAMxNjACAAAABDEwNjIEAAAAATAHAAAACDMvNy8yMDI2CAAAAAoxMi8zMS8yMDI1CQAAAAEwGNs4MaJ83ggY2zgxonzeCCRDSVEuTllTRTpJQk0uSVFfUlVBX05FVC45OTIuLi4uVVNELkgBAAAA3rYBAAMAAAAAABjbODGifN4IGNs4MaJ83ggxQ0lRLk5ZU0U6SUJNLklRX1RPVEFMX0ZJTkFOQ0VfTEVBU0VTLjk5My4uLi5VU0QuSAEAAADetgEAAgAAAAI0MQEIAAAABQAAAAExAQAAAAoyMDgxNTA1NDAxAwAAAAMxNjACAAAABTQ5MDMxBAAAAAEwBwAAAAgzLzcvMjAyNggAAAAKMTIvMzEvMjAxOAkAAAABMBjbODGifN4IGNs4MaJ83ggmQ0lRLk5ZU0U6SUJNLklRX1RCVl9TSEFSRS45OTMuLi4uVVNELkgBAAAA3rYBAAIAAAAKLTI1LjI3MzQxMgEIAAAABQAAAAExAQAAAAoyMDgxNTA1NDAxAwAAAAMxNjACAAAABDQxNTYEAAAAATAHAAAACDMvNy8yMDI2CAAAAAoxMi8zMS8yMDE4CQAAAAEwGNs4MaJ83ggY2zgxonzeCClDSVEuTllTRTpJ</t>
  </si>
  <si>
    <t>Qk0uSVFfRklOSVNIRURfSU5WLjk5MS4uLi5VU0QuSAEAAADetgEAAgAAAAMzNTgBCAAAAAUAAAABMQEAAAAKMTk0NzE3OTU4MwMAAAADMTYwAgAAAAQzMDc1BAAAAAEwBwAAAAgzLzcvMjAyNggAAAAKMTIvMzEvMjAxNgkAAAABMBjbODGifN4IGNs4MaJ83ggyQ0lRLk5ZU0U6SUJNLklRX0RFQlRfRVFVSVZfT1BFUl9MRUFTRS45OTMuLi4uVVNELkgBAAAA3rYBAAMAAAAAABjbODGifN4IGNs4MaJ83gghQ0lRLk5ZU0U6SUJNLklRX0NPR1MuOTk5Li4uLlVTRC5IAQAAAN62AQACAAAABTI2ODMyAQgAAAAFAAAAATEBAAAACy0xOTA0ODYwNzQzAwAAAAMxNjACAAAAAjM0BAAAAAEwBwAAAAgzLzcvMjAyNggAAAAKMTIvMzEvMjAyNAkAAAABMBjbODGifN4IGNs4MaJ83ggoQ0lRLk5ZU0U6SUJNLklRX0lOU19ESVZfRVhQLjk5Ny4uLi5VU0QuSAEAAADetgEAAwAAAAAAGNs4MaJ83ggY2zgxonzeCB9DSVEuTllTRTpJQk0uSVFfR1AuOTk1Li4uLlVTRC5IAQAAAN62AQACAAAABTMwODY1AQgAAAAFAAAAATEBAAAACy0yMDU5MDczMjAyAwAAAAMxNjACAAAAAjEwBAAAAAEwBwAAAAgzLzcvMjAyNggAAAAKMTIvMzEvMjAyMAkAAAABMBjbODGifN4IGNs4MaJ83ggqQ0lRLk5ZU0U6SUJNLklRX0VYUExPUkVfRFJJTEwuOTkzLi4uLlVTRC5IAQAAAN62AQADAAAAAAAY2zgxonzeCBjbODGifN4IKENJUS5OWVNFOklC</t>
  </si>
  <si>
    <t>TS5JUV9TVE9DS19CQVNFRC45OTEuLi4uVVNELkgBAAAA3rYBAAMAAAAAABjbODGifN4IGNs4MaJ83ggrQ0lRLk5ZU0U6SUJNLklRX1BSRV9PUEVOX0NPU1QuMjAwMC4uLi5VU0QuSAEAAADetgEAAwAAAAAAGNs4MaJ83ggY2zgxonzeCCVDSVEuTllTRTpJQk0uSVFfREFfU1VQUEwuOTk5Li4uLlVTRC5IAQAAAN62AQADAAAAAAAY2zgxonzeCBjbODGifN4IJ0NJUS5OWVNFOklCTS5JUV9JTVBBSVJfT0lMLjk5Ny4uLi5VU0QuSAEAAADetgEAAwAAAAAAGNs4MaJ83ggY2zgxonzeCC1DSVEuTllTRTpJQk0uSVFfVE9UQUxfT1RIRVJfT1BFUi45OTUuLi4uVVNELkgBAAAA3rYBAAIAAAAFMjYyMDMBCAAAAAUAAAABMQEAAAALLTIwNTkwNzMyMDIDAAAAAzE2MAIAAAADMzgwBAAAAAEwBwAAAAgzLzcvMjAyNggAAAAKMTIvMzEvMjAyMAkAAAABMBjbODGifN4IGNs4MaJ83ggpQ0lRLk5ZU0U6SUJNLklRX0lOVEVSRVNUX0VYUC45OTMuLi4uVVNELkgBAAAA3rYBAAIAAAAELTcyMwEIAAAABQAAAAExAQAAAAoyMDgxNTA1NDAxAwAAAAMxNjACAAAAAjgyBAAAAAEwBwAAAAgzLzcvMjAyNggAAAAKMTIvMzEvMjAxOAkAAAABMBjbODGifN4IGNs4MaJ83ggtQ0lRLk5ZU0U6SUJNLklRX05FVF9JTlRFUkVTVF9FWFAuOTkxLi4uLlVTRC5IAQAAAN62AQACAAAABC01MjIBCAAAAAUAAAABMQEAAAAKMTk0NzE3OTU4MwMA</t>
  </si>
  <si>
    <t>AAADMTYwAgAAAAMzNjgEAAAAATAHAAAACDMvNy8yMDI2CAAAAAoxMi8zMS8yMDE2CQAAAAEwGNs4MaJ83ggY2zgxonzeCDVDSVEuTllTRTpJQk0uSVFfT1RIRVJfTk9OX09QRVJfRVhQX1NVUFBMLjk5OS4uLi5VU0QuSAEAAADetgEAAgAAAAMyNzQBCAAAAAUAAAABMQEAAAALLTE5MDQ4NjA3NDMDAAAAAzE2MAIAAAACODUEAAAAATAHAAAACDMvNy8yMDI2CAAAAAoxMi8zMS8yMDI0CQAAAAEwGNs4MaJ83ggY2zgxonzeCChDSVEuTllTRTpJQk0uSVFfUkVTVFJVQ1RVUkUuOTk3Li4uLlVTRC5IAQAAAN62AQADAAAAAAAY2zgxonzeCBjbODGifN4IKkNJUS5OWVNFOklCTS5JUV9JTVBBSVJNRU5UX0dXLjk5NS4uLi5VU0QuSAEAAADetgEAAwAAAAAAGNs4MaJ83ggY2zgxonzeCChDSVEuTllTRTpJQk0uSVFfR0FJTl9BU1NFVFMuOTkzLi4uLlVTRC5IAQAAAN62AQADAAAAAAAY2zgxonzeCBjbODGifN4IIUNJUS5OWVNFOklCTS5JUV9JUFJELjk5MS4uLi5VU0QuSAEAAADetgEAAwAAAAAAGNs4MaJ83ggY2zgxonzeCDBDSVEuTllTRTpJQk0uSVFfT1RIRVJfVU5VU1VBTF9TVVBQTC45OTkuLi4uVVNELkgBAAAA3rYBAAIAAAAFLTMxMTMBCAAAAAUAAAABMQEAAAALLTE5MDQ4NjA3NDMDAAAAAzE2MAIAAAACODcEAAAAATAHAAAACDMvNy8yMDI2CAAAAAoxMi8zMS8yMDI0CQAAAAEwGNs4MaJ83ggY2zgxonze</t>
  </si>
  <si>
    <t>CCRDSVEuTllTRTpJQk0uSVFfSU5DX1RBWC45OTcuLi4uVVNELkgBAAAA3rYBAAIAAAAELTYyNgEIAAAABQAAAAExAQAAAAstMTk1ODI4MTA5NgMAAAADMTYwAgAAAAI3NQQAAAABMAcAAAAIMy83LzIwMjYIAAAACjEyLzMxLzIwMjIJAAAAATAY2zgxonzeCBjbODGifN4IH0NJUS5OWVNFOklCTS5JUV9ETy45OTUuLi4uVVNELkgBAAAA3rYBAAIAAAAEMTY1OAEIAAAABQAAAAExAQAAAAstMjA1OTA3MzIwMgMAAAADMTYwAgAAAAI0MAQAAAABMAcAAAAIMy83LzIwMjYIAAAACjEyLzMxLzIwMjAJAAAAATAY2zgxonzeCBjbODGifN4IJ0NJUS5OWVNFOklCTS5JUV9OSV9DT01QQU5ZLjk5My4uLi5VU0QuSAEAAADetgEAAgAAAAQ4NzI4AQgAAAAFAAAAATEBAAAACjIwODE1MDU0MDEDAAAAAzE2MAIAAAAFNDE1NzEEAAAAATAHAAAACDMvNy8yMDI2CAAAAAoxMi8zMS8yMDE4CQAAAAEwGNs4MaJ83ggY2zgxonzeCB9DSVEuTllTRTpJQk0uSVFfTkkuOTkxLi4uLlVTRC5IAQAAAN62AQACAAAABTExODcyAQgAAAAFAAAAATEBAAAACjE5NDcxNzk1ODMDAAAAAzE2MAIAAAACMTUEAAAAATAHAAAACDMvNy8yMDI2CAAAAAoxMi8zMS8yMDE2CQAAAAEwGNs4MaJ83ggY2zgxonzeCCxDSVEuTllTRTpJQk0uSVFfUFJFRl9ESVZfT1RIRVIuMjAwMC4uLi5VU0QuSAEAAADetgEAAwAAAAAAGNs4MaJ83ggY2zgxonzeCCpD</t>
  </si>
  <si>
    <t>SVEuTllTRTpJQk0uSVFfTklfQVZBSUxfRVhDTC45OTkuLi4uVVNELkgBAAAA3rYBAAIAAAAENjAxNQEIAAAABQAAAAExAQAAAAstMTkwNDg2MDc0MwMAAAADMTYwAgAAAAMzNzkEAAAAATAHAAAACDMvNy8yMDI2CAAAAAoxMi8zMS8yMDI0CQAAAAEwGNs4MaJ83ggY2zgxonzeCCtDSVEuTllTRTpJQk0uSVFfQkFTSUNfRVBTX0VYQ0wuOTk3Li4uLlVTRC5IAQAAAN62AQACAAAACDEuOTc0MTU2AQgAAAAFAAAAATEBAAAACy0xOTU4MjgxMDk2AwAAAAMxNjACAAAABDMwNjQEAAAAATAHAAAACDMvNy8yMDI2CAAAAAoxMi8zMS8yMDIyCQAAAAEwGNs4MaJ83ggY2zgxonzeCCtDSVEuTllTRTpJQk0uSVFfRElMVVRfRVBTX0lOQ0wuOTk1Li4uLlVTRC5IAQAAAN62AQACAAAACDYuMjMyNjg0AQgAAAAFAAAAATEBAAAACy0yMDU5MDczMjAyAwAAAAMxNjACAAAAATgEAAAAATAHAAAACDMvNy8yMDI2CAAAAAoxMi8zMS8yMDIwCQAAAAEwGNs4MaJ83ggY2zgxonzeCCtDSVEuTllTRTpJQk0uSVFfRElMVVRfRVBTX05PUk0uOTkxLi4uLlVTRC5IAQAAAN62AQACAAAACDguNzUxOTU3AQgAAAAFAAAAATEBAAAACjE5NDcxNzk1ODMDAAAAAzE2MAIAAAAENDM4MAQAAAABMAcAAAAIMy83LzIwMjYIAAAACjEyLzMxLzIwMTYJAAAAATAY2zgxonzeCBjbODGifN4INUNJUS5OWVNFOklCTS5JUV9ESVNUUklCVVRBQkxFX0NB</t>
  </si>
  <si>
    <t>U0hfU0hBUkUuOTk1Li4uLlVTRC5IAQAAAN62AQADAAAAAAAY2zgxonzeCBjbODGifN4IM0NJUS5OWVNFOklCTS5JUV9FQklUREFfRVFfSU5DX0VYQ0xfU0JDLjk5OS4uLi5VU0QuSAEAAADetgEAAgAAAAUxNDE5NwEIAAAABQAAAAExAQAAAAstMTkwNDg2MDc0MwMAAAADMTYwAgAAAAUyNDEzMQQAAAABMAcAAAAIMy83LzIwMjYIAAAACjEyLzMxLzIwMjQJAAAAATAY2zgxonzeCBjbODGifN4IMkNJUS5OWVNFOklCTS5JUV9FQklUREFfTEVBU0VfQURKVVNURUQuOTk3Li4uLlVTRC5IAQAAAN62AQACAAAABTEyMDIyAQgAAAAFAAAAATEBAAAACy0xOTU4MjgxMDk2AwAAAAMxNjACAAAABTQ4OTkzBAAAAAEwBwAAAAgzLzcvMjAyNggAAAAKMTIvMzEvMjAyMgkAAAABMBjbODGifN4IGNs4MaJ83gg+Q0lRLk5ZU0U6SUJNLklRX0VCSVREQV9FUV9JTkNfRVhDTF9PUEVSX0xFQVNFX0FESi45OTUuLi4uVVNELkgBAAAA3rYBAAIAAAAFMTEzNTcBCAAAAAUAAAABMQEAAAALLTIwNTkwNzMyMDIDAAAAAzE2MAIAAAAFNDg5ODcEAAAAATAHAAAACDMvNy8yMDI2CAAAAAoxMi8zMS8yMDIwCQAAAAEwGNs4MaJ83ggY2zgxonzeCChDSVEuTllTRTpJQk0uSVFfRUJJVF9FUV9JTkMuOTkzLi4uLlVTRC5IAQAAAN62AQACAAAABTEzMjE4AQgAAAAFAAAAATEBAAAACjIwODE1MDU0MDEDAAAAAzE2MAIAAAAFMjE2NzUEAAAA</t>
  </si>
  <si>
    <t>ATAHAAAACDMvNy8yMDI2CAAAAAoxMi8zMS8yMDE4CQAAAAEwGNs4MaJ83ggY2zgxonzeCCpDSVEuTllTRTpJQk0uSVFfRUJJVF9FWENMX1NCQy45OTEuLi4uVVNELkgBAAAA3rYBAAIAAAAFMTQ3MTQBCAAAAAUAAAABMQEAAAAKMTk0NzE3OTU4MwMAAAADMTYwAgAAAAUyNDEzNAQAAAABMAcAAAAIMy83LzIwMjYIAAAACjEyLzMxLzIwMTYJAAAAATAY2zgxonzeCBjbODGifN4II0NJUS5OWVNFOklCTS5JUV9FQklUQS4yMDAwLi4uLlVTRC5IAQAAAN62AQACAAAABTE0NzM0AQgAAAAFAAAAATEBAAAACy0xOTA0ODYwNjU3AwAAAAMxNjACAAAABjEwMDY4OQQAAAABMAcAAAAIMy83LzIwMjYIAAAACjEyLzMxLzIwMjUJAAAAATAY2zgxonzeCBjbODGifN4IMkNJUS5OWVNFOklCTS5JUV9FQklUQV9FUV9JTkNfRVhDTF9TQkMuOTk5Li4uLlVTRC5IAQAAAN62AQACAAAABTEyOTI5AQgAAAAFAAAAATEBAAAACy0xOTA0ODYwNzQzAwAAAAMxNjACAAAABTI0MTMyBAAAAAEwBwAAAAgzLzcvMjAyNggAAAAKMTIvMzEvMjAyNAkAAAABMBjbODGifN4IGNs4MaJ83ggkQ0lRLk5ZU0U6SUJNLklRX0VCSVREQVIuOTk3Li4uLlVTRC5IAQAAAN62AQACAAAABTEyMDIyAQgAAAAFAAAAATEBAAAACy0xOTU4MjgxMDk2AwAAAAMxNjACAAAABTIxNjc0BAAAAAEwBwAAAAgzLzcvMjAyNggAAAAKMTIvMzEvMjAyMgkAAAABMBjb</t>
  </si>
  <si>
    <t>ODGifN4IGNs4MaJ83gg0Q0lRLk5ZU0U6SUJNLklRX0VCSVREQVJfRVFfSU5DX0VYQ0xfU0JDLjk5NS4uLi5VU0QuSAEAAADetgEAAgAAAAUxMzgxOAEIAAAABQAAAAExAQAAAAstMjA1OTA3MzIwMgMAAAADMTYwAgAAAAUyNDEzMwQAAAABMAcAAAAIMy83LzIwMjYIAAAACjEyLzMxLzIwMjAJAAAAATAY2zgxonzeCBjbODGifN4IKUNJUS5OWVNFOklCTS5JUV9FQklUREFfQ0FQRVguOTkzLi4uLlVTRC5IAQAAAN62AQACAAAABTE0MzAzAQgAAAAFAAAAATEBAAAACjIwODE1MDU0MDEDAAAAAzE2MAIAAAAFMzUzNzkEAAAAATAHAAAACDMvNy8yMDI2CAAAAAoxMi8zMS8yMDE4CQAAAAEwGNs4MaJ83ggY2zgxonzeCDNDSVEuTllTRTpJQk0uSVFfVE9UQUxfUkVWX0FTX1JFUE9SVEVELjIwMDAuLi4uVVNELkgBAAAA3rYBAAIAAAAFNjc1MzUBCAAAAAUAAAABMQEAAAALLTE5MDQ4NjA2NTcDAAAAAzE2MAIAAAADMzM5BAAAAAEwBwAAAAgzLzcvMjAyNggAAAAKMTIvMzEvMjAyNQkAAAABMBjbODGifN4IGNs4MaJ83gg/Q0lRLk5ZU0U6SUJNLklRX1BST1ZfQkFEX0RFQlRTX1BBVElFTlRfU0VSVklDRV9SRVYuOTk5Li4uLlVTRC5IAQAAAN62AQADAAAAAAAY2zgxonzeCBjbODGifN4IJENJUS5OWVNFOklCTS5JUV9OSV9TRkFTLjk5Ny4uLi5VU0QuSAEAAADetgEAAwAAAAAAGNs4MaJ83ggY2zgxonzeCC5DSVEu</t>
  </si>
  <si>
    <t>TllTRTpJQk0uSVFfSU5WRVNUTUVOVF9JTkNPTUUuOTk1Li4uLlVTRC5IAQAAAN62AQADAAAAAAAY2zgxonzeCBjbODGifN4INENJUS5OWVNFOklCTS5JUV9FWENJU0VfVEFYRVNfSU5DTF9TQUxFUy45OTQuLi4uVVNELkgBAAAA3rYBAAMAAAAAABjbODGifN4IGNs4MaJ83ggvQ0lRLk5ZU0U6SUJNLklRX0NVUlJfRk9SRUlHTl9UQVhFUy45OTMuLi4uVVNELkgBAAAA3rYBAAIAAAAEMjEzNQEIAAAABQAAAAExAQAAAAoyMDgxNTA1NDAxAwAAAAMxNjACAAAABDMwMzAEAAAAATAHAAAACDMvNy8yMDI2CAAAAAoxMi8zMS8yMDE4CQAAAAEwGNs4MaJ83ggY2zgxonzeCDRDSVEuTllTRTpJQk0uSVFfREVGRVJSRURfRE9NRVNUSUNfVEFYRVMuOTkyLi4uLlVTRC5IAQAAAN62AQACAAAAAzEwNQEIAAAABQAAAAExAQAAAAoyMDE3MTY0MjQ0AwAAAAMxNjACAAAABDMwNTQEAAAAATAHAAAACDMvNy8yMDI2CAAAAAoxMi8zMS8yMDE3CQAAAAEwGNs4MaJ83ggY2zgxonzeCDFDSVEuTllTRTpJQk0uSVFfREVGRVJSRURfVEFYRVNfVE9UQUwuOTkyLi4uLlVTRC5IAQAAAN62AQACAAAABC02OTIBCAAAAAUAAAABMQEAAAAKMjAxNzE2NDI0NAMAAAADMTYwAgAAAAUzNTM4NQQAAAABMAcAAAAIMy83LzIwMjYIAAAACjEyLzMxLzIwMTcJAAAAATAY2zgxonzeCBjbODGifN4IJENJUS5OWVNFOklCTS5JUV9OSV9OT1JNLjk5</t>
  </si>
  <si>
    <t>Mi4uLi5VU0QuSAEAAADetgEAAgAAAAQ3MTI1AQgAAAAFAAAAATEBAAAACjIwMTcxNjQyNDQDAAAAAzE2MAIAAAAENDM3OAQAAAABMAcAAAAIMy83LzIwMjYIAAAACjEyLzMxLzIwMTcJAAAAATAY2zgxonzeCBjbODGifN4IMUNJUS5OWVNFOklCTS5JUV9DQVBJVEFMSVpFRF9JTlRFUkVTVC45OTIuLi4uVVNELkgBAAAA3rYBAAIAAAABNQEIAAAABQAAAAExAQAAAAoyMDE3MTY0MjQ0AwAAAAMxNjACAAAABDMwMzIEAAAAATAHAAAACDMvNy8yMDI2CAAAAAoxMi8zMS8yMDE3CQAAAAEwGNs4MaJ83ggY2zgxonzeCD5DSVEuTllTRTpJQk0uSVFfSU5URVJFU1RfRVhQX0xFQVNFX0xJQUJJTElUWV9ERUJULjk5Mi4uLi5VU0QuSAEAAADetgEAAwAAAAAAGNs4MaJ83ggY2zgxonzeCDBDSVEuTllTRTpJQk0uSVFfTk9OQ0FTSF9QRU5TSU9OX0VYUC45OTQuLi4uVVNELkgBAAAA3rYBAAIAAAADMzk2AQgAAAAFAAAAATEBAAAACy0yMTEwNzY5MzU1AwAAAAMxNjACAAAABTIxNjc4BAAAAAEwBwAAAAgzLzcvMjAyNggAAAAKMTIvMzEvMjAxOQkAAAABMBjbODGifN4IGNs4MaJ83ggvQ0lRLk5ZU0U6SUJNLklRX0RJU1RSSUJVVEFCTEVfQ0FTSC45OTQuLi4uVVNELkgBAAAA3rYBAAMAAAAAABjbODGifN4IGNs4MaJ83ggzQ0lRLk5ZU0U6SUJNLklRX0FOTlVfRElTVFJJQlVUSU9OX1VOSVQuOTk0Li4uLlVTRC5IAQAA</t>
  </si>
  <si>
    <t>AN62AQADAAAAAAAY2zgxonzeCBjbODGifN4IJ0NJUS5OWVNFOklCTS5JUV9DT01NT05fRElWLjk5NC4uLi5VU0QuSAEAAADetgEAAgAAAAQ1NzA3ABjbODGifN4IGNs4MaJ83ggoQ0lRLk5ZU0U6SUJNLklRX0FEVkVSVElTSU5HLjk5NC4uLi5VU0QuSAEAAADetgEAAgAAAAQxNTA5AQgAAAAFAAAAATEBAAAACy0yMTEwNzY5MzU1AwAAAAMxNjACAAAABDMwMTMEAAAAATAHAAAACDMvNy8yMDI2CAAAAAoxMi8zMS8yMDE5CQAAAAEwGNs4MaJ83ggY2zgxonzeCCxDSVEuTllTRTpJQk0uSVFfU0FMRVNfTUFSS0VUSU5HLjk5NC4uLi5VU0QuSAEAAADetgEAAgAAAAQxNTA5AQgAAAAFAAAAATEBAAAACy0yMTEwNzY5MzU1AwAAAAMxNjACAAAABTIxNTYxBAAAAAEwBwAAAAgzLzcvMjAyNggAAAAKMTIvMzEvMjAxOQkAAAABMBjbODGifN4IGNs4MaJ83ggmQ0lRLk5ZU0U6SUJNLklRX1JEX0VYUF9GTi45OTYuLi4uVVNELkgBAAAA3rYBAAIAAAAENjQ4OAEIAAAABQAAAAExAQAAAAstMjAwODY0NzE5OAMAAAADMTYwAgAAAAQzMTY4BAAAAAEwBwAAAAgzLzcvMjAyNggAAAAKMTIvMzEvMjAyMQkAAAABMBjbODGifN4IGNs4MaJ83ggrQ0lRLk5ZU0U6SUJNLklRX05FVF9SRU5UQUxfRVhQLjk5Ni4uLi5VU0QuSAEAAADetgEAAwAAAAAAGNs4MaJ83ggY2zgxonzeCC5DSVEuTllTRTpJQk0uSVFfQ09OVElOR0VOVF9S</t>
  </si>
  <si>
    <t>RU5UQUwuOTk2Li4uLlVTRC5IAQAAAN62AQACAAAAAzMzNgAY2zgxonzeCBjbODGifN4IKUNJUS5OWVNFOklCTS5JUV9PVEhFUl9SRU5UQUwuOTk2Li4uLlVTRC5IAQAAAN62AQADAAAAAAAY2zgxonzeCBjbODGifN4IN0NJUS5OWVNFOklCTS5JUV9ERVBSRUNJQVRJT05fUkVOVEFMX0FTU0VUUy45OTYuLi4uVVNELkgBAAAA3rYBAAMAAAAAABjbODGifN4IGNs4MaJ83ggpQ0lRLk5ZU0U6SUJNLklRX01BSU5UX1JFUEFJUi45OTYuLi4uVVNELkgBAAAA3rYBAAMAAAAAABjbODGifN4IGNs4MaJ83ggyQ0lRLk5ZU0U6SUJNLklRX0lNUFVUX09QRVJfTEVBU0VfREVQUi45OTYuLi4uVVNELkgBAAAA3rYBAAIAAAALMTIxNS41NTI1NTIBCAAAAAUAAAABMQEAAAALLTIwMDg2NDcxOTgDAAAAAzE2MAIAAAAFMjE2NzMEAAAAATAHAAAACDMvNy8yMDI2CAAAAAoxMi8zMS8yMDIxCQAAAAEwGNs4MaJ83ggY2zgxonzeCC9DSVEuTllTRTpJQk0uSVFfUkVTVFJVQ1RVUkVfU1VQUExFLjk5Ni4uLi5VU0QuSAEAAADetgEAAwAAAAAAGNs4MaJ83ggY2zgxonzeCDFDSVEuTllTRTpJQk0uSVFfSU1QQUlSTUVOVF9HV19TVVBQTEUuOTk2Li4uLlVTRC5IAQAAAN62AQADAAAAAAAY2zgxonzeCBjbODGifN4IKENJUS5OWVNFOklCTS5JUV9JUFJEX1NVUFBMRS45OTYuLi4uVVNELkgBAAAA3rYBAAMAAAAAABjbODGifN4IGNs4</t>
  </si>
  <si>
    <t>MaJ83gg0Q0lRLk5ZU0U6SUJNLklRX0dBSU5fQkFSR0FJTl9BQ1FfU1VQUExFLjk5OS4uLi5VU0QuSAEAAADetgEAAwAAAAAAGNs4MaJ83ggY2zgxonzeCDFDSVEuTllTRTpJQk0uSVFfTEVHQUxfU0VUVExFX1NVUFBMRS4xMDAwLi4uLlVTRC5IAQAAAN62AQADAAAAAAAY2zgxonzeCBjbODGifN4ILUNJUS5OWVNFOklCTS5JUV9TVE9DS19CQVNFRF9DT0dTLjk5Mi4uLi5VU0QuSAEAAADetgEAAgAAAAI5MQEIAAAABQAAAAExAQAAAAoyMDE3MTY0MjQ0AwAAAAMxNjACAAAABTIyNjc0BAAAAAEwBwAAAAgzLzcvMjAyNggAAAAKMTIvMzEvMjAxNwkAAAABMBjbODGifN4IGNs4MaJ83ggrQ0lRLk5ZU0U6SUJNLklRX1NUT0NLX0JBU0VEX1NNLjk5NS4uLi5VU0QuSAEAAADetgEAAwAAAAAAGNs4MaJ83ggY2zgxonzeCCxDSVEuTllTRTpJQk0uSVFfU1RPQ0tfQkFTRURfU0dBLjk5OS4uLi5VU0QuSAEAAADetgEAAgAAAAM2OTABCAAAAAUAAAABMQEAAAALLTE5MDQ4NjA3NDMDAAAAAzE2MAIAAAAFMjI2NzkEAAAAATAHAAAACDMvNy8yMDI2CAAAAAoxMi8zMS8yMDI0CQAAAAEwGNs4MaJ83ggY2zgxonzeCC9DSVEuTllTRTpJQk0uSVFfU1RPQ0tfQkFTRURfT1RIRVIuMjAwMC4uLi5VU0QuSAEAAADetgEAAwAAAAAAGNs4MaJ83ggY2zgxonzeCDRDSVEuTllTRTpJQk0uSVFfUkVTVFJfU1RPQ0tfQ09NUF9QUkVU</t>
  </si>
  <si>
    <t>QVguOTkyLi4uLlVTRC5IAQAAAN62AQADAAAAAAAY2zgxonzeCBjbODGifN4ILUNJUS5OWVNFOklCTS5JUV9SRVNUUl9TVE9DS19DT01QLjk5NS4uLi5VU0QuSAEAAADetgEAAwAAAAAAGNs4MaJ83ggY2zgxonzeCDNDSVEuTllTRTpJQk0uSVFfU1RPQ0tfT1BUSU9OU19DT01QX1RBWC45OTcuLi4uVVNELkgBAAAA3rYBAAMAAAAAABjbODGifN4IGNs4MaJ83gg1Q0lRLk5ZU0U6SUJNLklRX1NUT0NLX0JBU0VEX0NPTVBfUFJFVEFYLjIwMDAuLi4uVVNELkgBAAAA3rYBAAIAAAAEMTcxNQAY2zgxonzeCBjbODGifN4IKENJUS5OWVNFOklCTS5JUV9EQV9TVVBQTF9DRi45OTYuLi4uVVNELkgBAAAA3rYBAAIAAAAEMzg4OAEIAAAABQAAAAExAQAAAAstMjAwODY0NzE5OAMAAAADMTYwAgAAAAQyMTcxBAAAAAEwBwAAAAgzLzcvMjAyNggAAAAKMTIvMzEvMjAyMQkAAAABMBjbODGifN4IGNs4MaJ83ggxQ0lRLk5ZU0U6SUJNLklRX01JTk9SSVRZX0lOVEVSRVNUX0NGLjk5NS4uLi5VU0QuSAEAAADetgEAAwAAAAAAGNs4MaJ83ggY2zgxonzeCCxDSVEuTllTRTpJQk0uSVFfR0FJTl9JTlZFU1RfQ0YuMjAwMC4uLi5VU0QuSAEAAADetgEAAwAAAAAAGNs4MaJ83ggY2zgxonzeCCtDSVEuTllTRTpJQk0uSVFfQ1JFRElUX0xPU1NfQ0YuOTk1Li4uLlVTRC5IAQAAAN62AQADAAAAAAAY2zgxonzeCBjbODGifN4ILENJ</t>
  </si>
  <si>
    <t>US5OWVNFOklCTS5JUV9TVE9DS19CQVNFRF9DRi4yMDAwLi4uLlVTRC5IAQAAAN62AQACAAAABDE3MTUBCAAAAAUAAAABMQEAAAALLTE5MDQ4NjA2NTcDAAAAAzE2MAIAAAAEMjEyNwQAAAABMAcAAAAIMy83LzIwMjYIAAAACjEyLzMxLzIwMjUJAAAAATAY2zgxonzeCBjbODGifN4IIkNJUS5OWVNFOklCTS5JUV9ET19DRi45OTYuLi4uVVNELkgBAAAA3rYBAAMAAAAAABjbODGifN4IGNs4MaJ83ggmQ0lRLk5ZU0U6SUJNLklRX0NIQU5HRV9BUi45OTQuLi4uVVNELkgBAAAA3rYBAAIAAAADNTAyAQgAAAAFAAAAATEBAAAACy0yMTEwNzY5MzU1AwAAAAMxNjACAAAABDIwMTgEAAAAATAHAAAACDMvNy8yMDI2CAAAAAoxMi8zMS8yMDE5CQAAAAEwGNs4MaJ83ggY2zgxonzeCC5DSVEuTllTRTpJQk0uSVFfQ0hBTkdFX1VORUFSTl9SRVYuOTkyLi4uLlVTRC5IAQAAAN62AQADAAAAAAAY2zgxonzeCBjbODGifN4IOUNJUS5OWVNFOklCTS5JUV9DSEFOR0VfT1RIRVJfTkVUX09QRVJfQVNTRVRTLjk5My4uLi5VU0QuSAEAAADetgEAAgAAAAQtNDUxAQgAAAAFAAAAATEBAAAACjIwODE1MDU0MDEDAAAAAzE2MAIAAAAEMjA0NQQAAAABMAcAAAAIMy83LzIwMjYIAAAACjEyLzMxLzIwMTgJAAAAATAY2zgxonzeCBjbODGifN4IKENJUS5OWVNFOklCTS5JUV9TQUxFX1BQRV9DRi45OTEuLi4uVVNELkgBAAAA3rYBAAIA</t>
  </si>
  <si>
    <t>AAADNDI0AQgAAAAFAAAAATEBAAAACjE5NDcxNzk1ODMDAAAAAzE2MAIAAAAEMjA0MgQAAAABMAcAAAAIMy83LzIwMjYIAAAACjEyLzMxLzIwMTYJAAAAATAY2zgxonzeCBjbODGifN4IMENJUS5OWVNFOklCTS5JUV9TQUxFX1JFQUxfRVNUQVRFX0NGLjk5My4uLi5VU0QuSAEAAADetgEAAwAAAAAAGNs4MaJ83ggY2zgxonzeCC9DSVEuTllTRTpJQk0uSVFfVE9UQUxfREVCVF9SRVBBSUQuMjAwMC4uLi5VU0QuSAEAAADetgEAAgAAAAUtNTUxOAEIAAAABQAAAAExAQAAAAstMTkwNDg2MDY1NwMAAAADMTYwAgAAAAQyMTY2BAAAAAEwBwAAAAgzLzcvMjAyNggAAAAKMTIvMzEvMjAyNQkAAAABMBjbODGifN4IGNs4MaJ83gglQ0lRLk5ZU0U6SUJNLklRX1BSRUZfUkVQLjk5Mi4uLi5VU0QuSAEAAADetgEAAwAAAAAAGNs4MaJ83ggY2zgxonzeCC9DSVEuTllTRTpJQk0uSVFfQ09NTU9OX1BSRUZfRElWX0NGLjk5Ny4uLi5VU0QuSAEAAADetgEAAwAAAAAAGNs4MaJ83ggY2zgxonzeCDVDSVEuTllTRTpJQk0uSVFfT1RIRVJfRklOQU5DRV9BQ1RfU1VQUEwuMTAwMC4uLi5VU0QuSAEAAADetgEAAgAAAAQtMTM5AQgAAAAFAAAAATEBAAAACy0xOTA0ODYwNzQwAwAAAAMxNjACAAAABDIwNTAEAAAAATAHAAAACDMvNy8yMDI2CAAAAAoxMi8zMS8yMDI1CQAAAAEwGNs4MaJ83ggY2zgxonzeCCdDSVEuTllTRTpJQk0u</t>
  </si>
  <si>
    <t>SVFfTkVUX0NIQU5HRS45OTMuLi4uVVNELkgBAAAA3rYBAAIAAAAELTYzMAEIAAAABQAAAAExAQAAAAoyMDgxNTA1NDAxAwAAAAMxNjACAAAABDIwOTMEAAAAATAHAAAACDMvNy8yMDI2CAAAAAoxMi8zMS8yMDE4CQAAAAEwGNs4MaJ83ggY2zgxonzeCDNDSVEuTllTRTpJQk0uSVFfREFfQ0ZfRVhDTF9PUEVSX0xFQVNFUy45OTUuLi4uVVNELkgBAAAA3rYBAAIAAAAENjY5NQEIAAAABQAAAAExAQAAAAstMjA1OTA3MzIwMgMAAAADMTYwAgAAAAU0ODk4NQQAAAABMAcAAAAIMy83LzIwMjYIAAAACjEyLzMxLzIwMjAJAAAAATAY2zgxonzeCBjbODGifN4IM0NJUS5OWVNFOklCTS5JUV9DQVNIX0lOVEVSRVNUX1JFQ0VJVkVELjk5Mi4uLi5VU0QuSAEAAADetgEAAwAAAAAAGNs4MaJ83ggY2zgxonzeCDBDSVEuTllTRTpJQk0uSVFfQ0FTSF9JTlRFUkVTVF9GSU5BTi45OTcuLi4uVVNELkgBAAAA3rYBAAMAAAAAABjbODGifN4IGNs4MaJ83ggtQ0lRLk5ZU0U6SUJNLklRX0NBU0hfVEFYRVNfRklOQU4uOTk1Li4uLlVTRC5IAQAAAN62AQADAAAAAAAY2zgxonzeCBjbODGifN4IKkNJUS5OWVNFOklCTS5JUV9VTkxFVkVSRURfRkNGLjk5Ni4uLi5VU0QuSAEAAADetgEAAgAAAAg1MzQ4LjM3NQEIAAAABQAAAAExAQAAAAstMjAwODY0NzE5OAMAAAADMTYwAgAAAAQ0NDIzBAAAAAEwBwAAAAgzLzcvMjAyNggAAAAK</t>
  </si>
  <si>
    <t>MTIvMzEvMjAyMQkAAAABMBjbODGifN4IGNs4MaJ83ggpQ0lRLk5ZU0U6SUJNLklRX0RPX0lOVkVTVF9DRi45OTUuLi4uVVNELkgBAAAA3rYBAAMAAAAAABjbODGifN4IGNs4MaJ83ghAQ0lRLk5ZU0U6SUJNLklRX09QRVJBVElOR19MRUFTRV9MSUFCSUxJVElFU19OT05DQVNILjk5NS4uLi5VU0QuSAEAAADetgEAAwAAAAAAGNs4MaJ83ggY2zgxonzeCCtDSVEuTllTRTpJQk0uSVFfQ0FTSF9TVF9JTlZFU1QuOTkyLi4uLlVTRC5IAQAAAN62AQACAAAABTEyNTgyAQgAAAAFAAAAATEBAAAACjIwMTcxNjQyNDQDAAAAAzE2MAIAAAAEMTAwMgQAAAABMAcAAAAIMy83LzIwMjYIAAAACjEyLzMxLzIwMTcJAAAAATAY2zgxonzeCBjbODGifN4IKUNJUS5OWVNFOklCTS5JUV9UT1RBTF9SRUNFSVYuOTk4Li4uLlVTRC5IAQAAAN62AQACAAAABDgzNDgBCAAAAAUAAAABMQEAAAALLTE5MDQ4NjA3NDQDAAAAAzE2MAIAAAAEMTAwMQQAAAABMAcAAAAIMy83LzIwMjYIAAAACjEyLzMxLzIwMjMJAAAAATAY2zgxonzeCBjbODGifN4IK0NJUS5OWVNFOklCTS5JUV9MT0FOU19GT1JfU0FMRS45OTguLi4uVVNELkgBAAAA3rYBAAMAAAAAABjbODGifN4IGNs4MaJ83ggpQ0lRLk5ZU0U6SUJNLklRX1RPVEFMX0FTU0VUUy45OTYuLi4uVVNELkgBAAAA3rYBAAIAAAAGMTMyMDAxAQgAAAAFAAAAATEBAAAACy0yMDA4NjQ3MTk4</t>
  </si>
  <si>
    <t>AwAAAAMxNjACAAAABDEwMDcEAAAAATAHAAAACDMvNy8yMDI2CAAAAAoxMi8zMS8yMDIxCQAAAAEwGNs4MaJ83ggY2zgxonzeCDJDSVEuTllTRTpJQk0uSVFfRklOX0RJVl9ERUJUX0NVUlJFTlQuMjAwMC4uLi5VU0QuSAEAAADetgEAAwAAAAAAGNs4MaJ83ggY2zgxonzeCCRDSVEuTllTRTpJQk0uSVFfTFRfREVCVC45OTguLi4uVVNELkgBAAAA3rYBAAIAAAAFNDk3NDIBCAAAAAUAAAABMQEAAAALLTE5MDQ4NjA3NDQDAAAAAzE2MAIAAAAEMTA0OQQAAAABMAcAAAAIMy83LzIwMjYIAAAACjEyLzMxLzIwMjMJAAAAATAY2zgxonzeCBjbODGifN4IK0NJUS5OWVNFOklCTS5JUV9PVEhFUl9MSUFCX0xULjIwMDAuLi4uVVNELkgBAAAA3rYBAAIAAAAEOTAyOAEIAAAABQAAAAExAQAAAAstMTkwNDg2MDY1NwMAAAADMTYwAgAAAAQxMDYyBAAAAAEwBwAAAAgzLzcvMjAyNggAAAAKMTIvMzEvMjAyNQkAAAABMBjbODGifN4IGNs4MaJ83gglQ0lRLk5ZU0U6SUJNLklRX1RSRUFTVVJZLjk5MS4uLi5VU0QuSAEAAADetgEAAgAAAActMTU5MDUwAQgAAAAFAAAAATEBAAAACjE5NDcxNzk1ODMDAAAAAzE2MAIAAAAEMTI0OAQAAAABMAcAAAAIMy83LzIwMjYIAAAACjEyLzMxLzIwMTYJAAAAATAY2zgxonzeCBjbODGifN4IMUNJUS5OWVNFOklCTS5JUV9UT1RBTF9GSU5BTkNFX0xFQVNFUy45OTYuLi4uVVNELkgBAAAA</t>
  </si>
  <si>
    <t>3rYBAAIAAAACOTkBCAAAAAUAAAABMQEAAAALLTIwMDg2NDcxOTgDAAAAAzE2MAIAAAAFNDkwMzEEAAAAATAHAAAACDMvNy8yMDI2CAAAAAoxMi8zMS8yMDIxCQAAAAEwGNs4MaJ83ggY2zgxonzeCC9DSVEuTllTRTpJQk0uSVFfVEJWX1NIQVJFX1JFUE9SVEVELjk5Mi4uLi5VU0QuSAEAAADetgEAAwAAAAAAGNs4MaJ83ggY2zgxonzeCCZDSVEuTllTRTpJQk0uSVFfQlVJTERJTkdTLjk5NS4uLi5VU0QuSAEAAADetgEAAgAAAAQ2NDA3AQgAAAAFAAAAATEBAAAACy0yMDU5MDczMjAyAwAAAAMxNjACAAAABDMwMjMEAAAAATAHAAAACDMvNy8yMDI2CAAAAAoxMi8zMS8yMDIwCQAAAAEwGNs4MaJ83ggY2zgxonzeCC9DSVEuTllTRTpJQk0uSVFfQ1VSUl9GT1JFSUdOX1RBWEVTLjk5NC4uLi5VU0QuSAEAAADetgEAAgAAAAQxMzc2AQgAAAAFAAAAATEBAAAACy0yMTEwNzY5MzU1AwAAAAMxNjACAAAABDMwMzAEAAAAATAHAAAACDMvNy8yMDI2CAAAAAoxMi8zMS8yMDE5CQAAAAEwGNs4MaJ83ggY2zgxonzeCDRDSVEuTllTRTpJQk0uSVFfREVGRVJSRURfRE9NRVNUSUNfVEFYRVMuOTkzLi4uLlVTRC5IAQAAAN62AQACAAAABDEwODUBCAAAAAUAAAABMQEAAAAKMjA4MTUwNTQwMQMAAAADMTYwAgAAAAQzMDU0BAAAAAEwBwAAAAgzLzcvMjAyNggAAAAKMTIvMzEvMjAxOAkAAAABMBjbODGifN4IGNs4MaJ83ggx</t>
  </si>
  <si>
    <t>Q0lRLk5ZU0U6SUJNLklRX0RFRkVSUkVEX1RBWEVTX1RPVEFMLjk5My4uLi5VU0QuSAEAAADetgEAAgAAAAM2OTkBCAAAAAUAAAABMQEAAAAKMjA4MTUwNTQwMQMAAAADMTYwAgAAAAUzNTM4NQQAAAABMAcAAAAIMy83LzIwMjYIAAAACjEyLzMxLzIwMTgJAAAAATAY2zgxonzeCBjbODGifN4IJENJUS5OWVNFOklCTS5JUV9OSV9OT1JNLjk5My4uLi5VU0QuSAEAAADetgEAAgAAAAc3MDg4Ljc1AQgAAAAFAAAAATEBAAAACjIwODE1MDU0MDEDAAAAAzE2MAIAAAAENDM3OAQAAAABMAcAAAAIMy83LzIwMjYIAAAACjEyLzMxLzIwMTgJAAAAATAY2zgxonzeCBjbODGifN4IMUNJUS5OWVNFOklCTS5JUV9DQVBJVEFMSVpFRF9JTlRFUkVTVC45OTMuLi4uVVNELkgBAAAA3rYBAAIAAAABMwEIAAAABQAAAAExAQAAAAoyMDgxNTA1NDAxAwAAAAMxNjACAAAABDMwMzIEAAAAATAHAAAACDMvNy8yMDI2CAAAAAoxMi8zMS8yMDE4CQAAAAEwGNs4MaJ83ggY2zgxonzeCD5DSVEuTllTRTpJQk0uSVFfSU5URVJFU1RfRVhQX0xFQVNFX0xJQUJJTElUWV9ERUJULjk5My4uLi5VU0QuSAEAAADetgEAAwAAAAAAGNs4MaJ83ggY2zgxonzeCDBDSVEuTllTRTpJQk0uSVFfTk9OQ0FTSF9QRU5TSU9OX0VYUC45OTUuLi4uVVNELkgBAAAA3rYBAAIAAAADOTA3AQgAAAAFAAAAATEBAAAACy0yMDU5MDczMjAyAwAAAAMxNjACAAAA</t>
  </si>
  <si>
    <t>BTIxNjc4BAAAAAEwBwAAAAgzLzcvMjAyNggAAAAKMTIvMzEvMjAyMAkAAAABMBjbODGifN4IGNs4MaJ83ggvQ0lRLk5ZU0U6SUJNLklRX0RJU1RSSUJVVEFCTEVfQ0FTSC45OTUuLi4uVVNELkgBAAAA3rYBAAMAAAAAABjbODGifN4IGNs4MaJ83ggzQ0lRLk5ZU0U6SUJNLklRX0FOTlVfRElTVFJJQlVUSU9OX1VOSVQuOTk1Li4uLlVTRC5IAQAAAN62AQADAAAAAAAY2zgxonzeCBjbODGifN4IJ0NJUS5OWVNFOklCTS5JUV9DT01NT05fRElWLjk5NS4uLi5VU0QuSAEAAADetgEAAgAAAAQ1Nzk3ABjbODGifN4IGNs4MaJ83ggoQ0lRLk5ZU0U6SUJNLklRX0FEVkVSVElTSU5HLjk5NS4uLi5VU0QuSAEAAADetgEAAgAAAAQxNTA5AQgAAAAFAAAAATEBAAAACy0yMDU5MDczMjAyAwAAAAMxNjACAAAABDMwMTMEAAAAATAHAAAACDMvNy8yMDI2CAAAAAoxMi8zMS8yMDIwCQAAAAEwGNs4MaJ83ggY2zgxonzeCCxDSVEuTllTRTpJQk0uSVFfU0FMRVNfTUFSS0VUSU5HLjk5NS4uLi5VU0QuSAEAAADetgEAAgAAAAQxNTA5AQgAAAAFAAAAATEBAAAACy0yMDU5MDczMjAyAwAAAAMxNjACAAAABTIxNTYxBAAAAAEwBwAAAAgzLzcvMjAyNggAAAAKMTIvMzEvMjAyMAkAAAABMBjbODGifN4IGNs4MaJ83ggmQ0lRLk5ZU0U6SUJNLklRX1JEX0VYUF9GTi45OTcuLi4uVVNELkgBAAAA3rYBAAIAAAAENjU2NwEIAAAABQAA</t>
  </si>
  <si>
    <t>AAExAQAAAAstMTk1ODI4MTA5NgMAAAADMTYwAgAAAAQzMTY4BAAAAAEwBwAAAAgzLzcvMjAyNggAAAAKMTIvMzEvMjAyMgkAAAABMBjbODGifN4IGNs4MaJ83ggrQ0lRLk5ZU0U6SUJNLklRX05FVF9SRU5UQUxfRVhQLjk5Ny4uLi5VU0QuSAEAAADetgEAAwAAAAAAGNs4MaJ83ggY2zgxonzeCC5DSVEuTllTRTpJQk0uSVFfQ09OVElOR0VOVF9SRU5UQUwuOTk3Li4uLlVTRC5IAQAAAN62AQACAAAAAzI2MgAY2zgxonzeCBjbODGifN4IKUNJUS5OWVNFOklCTS5JUV9PVEhFUl9SRU5UQUwuOTk3Li4uLlVTRC5IAQAAAN62AQADAAAAAAAY2zgxonzeCBjbODGifN4IN0NJUS5OWVNFOklCTS5JUV9ERVBSRUNJQVRJT05fUkVOVEFMX0FTU0VUUy45OTcuLi4uVVNELkgBAAAA3rYBAAMAAAAAABjbODGifN4IGNs4MaJ83ggpQ0lRLk5ZU0U6SUJNLklRX01BSU5UX1JFUEFJUi45OTcuLi4uVVNELkgBAAAA3rYBAAMAAAAAABjbODGifN4IGNs4MaJ83ggyQ0lRLk5ZU0U6SUJNLklRX0lNUFVUX09QRVJfTEVBU0VfREVQUi45OTcuLi4uVVNELkgBAAAA3rYBAAIAAAALMTAyMy44MTY5MjgBCAAAAAUAAAABMQEAAAALLTE5NTgyODEwOTYDAAAAAzE2MAIAAAAFMjE2NzMEAAAAATAHAAAACDMvNy8yMDI2CAAAAAoxMi8zMS8yMDIyCQAAAAEwGNs4MaJ83ggY2zgxonzeCC9DSVEuTllTRTpJQk0uSVFfUkVTVFJVQ1RVUkVf</t>
  </si>
  <si>
    <t>U1VQUExFLjk5Ny4uLi5VU0QuSAEAAADetgEAAwAAAAAAGNs4MaJ83ggY2zgxonzeCDFDSVEuTllTRTpJQk0uSVFfSU1QQUlSTUVOVF9HV19TVVBQTEUuOTk3Li4uLlVTRC5IAQAAAN62AQADAAAAAAAY2zgxonzeCBjbODGifN4IKENJUS5OWVNFOklCTS5JUV9JUFJEX1NVUFBMRS45OTcuLi4uVVNELkgBAAAA3rYBAAMAAAAAABjbODGifN4IGNs4MaJ83gg1Q0lRLk5ZU0U6SUJNLklRX0dBSU5fQkFSR0FJTl9BQ1FfU1VQUExFLjEwMDAuLi4uVVNELkgBAAAA3rYBAAMAAAAAABjbODGifN4IGNs4MaJ83ggxQ0lRLk5ZU0U6SUJNLklRX0xFR0FMX1NFVFRMRV9TVVBQTEUuMjAwMC4uLi5VU0QuSAEAAADetgEAAwAAAAAAGNs4MaJ83ggY2zgxonzeCC5DSVEuTllTRTpJQk0uSVFfTkVHQVRJVkVfR1dfQU1PUlQuOTkxLi4uLlVTRC5IAQAAAN62AQADAAAAAAAY2zgxonzeCBjbODGifN4ILUNJUS5OWVNFOklCTS5JUV9TVE9DS19CQVNFRF9DT0dTLjk5My4uLi5VU0QuSAEAAADetgEAAgAAAAI4MgEIAAAABQAAAAExAQAAAAoyMDgxNTA1NDAxAwAAAAMxNjACAAAABTIyNjc0BAAAAAEwBwAAAAgzLzcvMjAyNggAAAAKMTIvMzEvMjAxOAkAAAABMBjbODGifN4IGNs4MaJ83ggrQ0lRLk5ZU0U6SUJNLklRX1NUT0NLX0JBU0VEX1NNLjk5Ni4uLi5VU0QuSAEAAADetgEAAwAAAAAAGNs4MaJ83ggY2zgxonzeCC1DSVEu</t>
  </si>
  <si>
    <t>TllTRTpJQk0uSVFfU1RPQ0tfQkFTRURfU0dBLjEwMDAuLi4uVVNELkgBAAAA3rYBAAIAAAADOTA0AQgAAAAFAAAAATEBAAAACy0xOTA0ODYwNzQwAwAAAAMxNjACAAAABTIyNjc5BAAAAAEwBwAAAAgzLzcvMjAyNggAAAAKMTIvMzEvMjAyNQkAAAABMBjbODGifN4IGNs4MaJ83ggrQ0lRLk5ZU0U6SUJNLklRX1NUT0NLX0JBU0VEX0FULjk5MS4uLi5VU0QuSAEAAADetgEAAwAAAAAAGNs4MaJ83ggY2zgxonzeCDRDSVEuTllTRTpJQk0uSVFfUkVTVFJfU1RPQ0tfQ09NUF9QUkVUQVguOTkzLi4uLlVTRC5IAQAAAN62AQADAAAAAAAY2zgxonzeCBjbODGifN4ILUNJUS5OWVNFOklCTS5JUV9SRVNUUl9TVE9DS19DT01QLjk5Ni4uLi5VU0QuSAEAAADetgEAAwAAAAAAGNs4MaJ83ggY2zgxonzeCDRDSVEuTllTRTpJQk0uSVFfU1RPQ0tfT1BUSU9OU19DT01QX1RBWC4xMDAwLi4uLlVTRC5IAQAAAN62AQADAAAAAAAY2zgxonzeCBjbODGifN4IKENJUS5OWVNFOklCTS5JUV9EQV9TVVBQTF9DRi45OTcuLi4uVVNELkgBAAAA3rYBAAIAAAAEMjQwNwEIAAAABQAAAAExAQAAAAstMTk1ODI4MTA5NgMAAAADMTYwAgAAAAQyMTcxBAAAAAEwBwAAAAgzLzcvMjAyNggAAAAKMTIvMzEvMjAyMgkAAAABMBjbODGifN4IGNs4MaJ83ggxQ0lRLk5ZU0U6SUJNLklRX01JTk9SSVRZX0lOVEVSRVNUX0NGLjk5Ni4uLi5VU0Qu</t>
  </si>
  <si>
    <t>SAEAAADetgEAAwAAAAAAGNs4MaJ83ggY2zgxonzeCCtDSVEuTllTRTpJQk0uSVFfQ1JFRElUX0xPU1NfQ0YuOTk2Li4uLlVTRC5IAQAAAN62AQADAAAAAAAY2zgxonzeCBjbODGifN4IIkNJUS5OWVNFOklCTS5JUV9ET19DRi45OTkuLi4uVVNELkgBAAAA3rYBAAMAAAAAABjbODGifN4IGNs4MaJ83ggmQ0lRLk5ZU0U6SUJNLklRX0NIQU5HRV9BUi45OTUuLi4uVVNELkgBAAAA3rYBAAIAAAAENTI5NwEIAAAABQAAAAExAQAAAAstMjA1OTA3MzIwMgMAAAADMTYwAgAAAAQyMDE4BAAAAAEwBwAAAAgzLzcvMjAyNggAAAAKMTIvMzEvMjAyMAkAAAABMBjbODGifN4IGNs4MaJ83gguQ0lRLk5ZU0U6SUJNLklRX0NIQU5HRV9VTkVBUk5fUkVWLjk5My4uLi5VU0QuSAEAAADetgEAAwAAAAAAGNs4MaJ83ggY2zgxonzeCDlDSVEuTllTRTpJQk0uSVFfQ0hBTkdFX09USEVSX05FVF9PUEVSX0FTU0VUUy45OTQuLi4uVVNELkgBAAAA3rYBAAIAAAAEMTE1OQEIAAAABQAAAAExAQAAAAstMjExMDc2OTM1NQMAAAADMTYwAgAAAAQyMDQ1BAAAAAEwBwAAAAgzLzcvMjAyNggAAAAKMTIvMzEvMjAxOQkAAAABMBjbODGifN4IGNs4MaJ83ggoQ0lRLk5ZU0U6SUJNLklRX1NBTEVfUFBFX0NGLjk5Mi4uLi5VU0QuSAEAAADetgEAAgAAAAM0NjABCAAAAAUAAAABMQEAAAAKMjAxNzE2NDI0NAMAAAADMTYwAgAAAAQyMDQyBAAA</t>
  </si>
  <si>
    <t>AAEwBwAAAAgzLzcvMjAyNggAAAAKMTIvMzEvMjAxNwkAAAABMBjbODGifN4IGNs4MaJ83ggwQ0lRLk5ZU0U6SUJNLklRX1NBTEVfUkVBTF9FU1RBVEVfQ0YuOTk0Li4uLlVTRC5IAQAAAN62AQADAAAAAAAY2zgxonzeCBjbODGifN4ILENJUS5OWVNFOklCTS5JUV9JTlZFU1RfTE9BTlNfQ0YuOTkxLi4uLlVTRC5IAQAAAN62AQACAAAABC04OTEBCAAAAAUAAAABMQEAAAAKMTk0NzE3OTU4MwMAAAADMTYwAgAAAAQyMDMyBAAAAAEwBwAAAAgzLzcvMjAyNggAAAAKMTIvMzEvMjAxNgkAAAABMBjbODGifN4IGNs4MaJ83ggrQ0lRLk5ZU0U6SUJNLklRX1NUX0RFQlRfSVNTVUVELjk5My4uLi5VU0QuSAEAAADetgEAAgAAAAQxMzQxAQgAAAAFAAAAATEBAAAACjIwODE1MDU0MDEDAAAAAzE2MAIAAAAEMjA0MwQAAAABMAcAAAAIMy83LzIwMjYIAAAACjEyLzMxLzIwMTgJAAAAATAY2zgxonzeCBjbODGifN4IK0NJUS5OWVNFOklCTS5JUV9TVF9ERUJUX1JFUEFJRC45OTEuLi4uVVNELkgBAAAA3rYBAAMAAAAAABjbODGifN4IGNs4MaJ83ggqQ0lRLk5ZU0U6SUJNLklRX0NPTU1PTl9JU1NVRUQuOTkzLi4uLlVTRC5IAQAAAN62AQADAAAAAAAY2zgxonzeCBjbODGifN4IJUNJUS5OWVNFOklCTS5JUV9QUkVGX1JFUC45OTMuLi4uVVNELkgBAAAA3rYBAAMAAAAAABjbODGifN4IGNs4MaJ83ggvQ0lRLk5ZU0U6SUJN</t>
  </si>
  <si>
    <t>LklRX0NPTU1PTl9QUkVGX0RJVl9DRi45OTguLi4uVVNELkgBAAAA3rYBAAMAAAAAABjbODGifN4IGNs4MaJ83gg1Q0lRLk5ZU0U6SUJNLklRX09USEVSX0ZJTkFOQ0VfQUNUX1NVUFBMLjIwMDAuLi4uVVNELkgBAAAA3rYBAAIAAAAELTEzOQEIAAAABQAAAAExAQAAAAstMTkwNDg2MDY1NwMAAAADMTYwAgAAAAQyMDUwBAAAAAEwBwAAAAgzLzcvMjAyNggAAAAKMTIvMzEvMjAyNQkAAAABMBjbODGifN4IGNs4MaJ83ggnQ0lRLk5ZU0U6SUJNLklRX05FVF9DSEFOR0UuOTk0Li4uLlVTRC5IAQAAAN62AQACAAAABS0zMjkwAQgAAAAFAAAAATEBAAAACy0yMTEwNzY5MzU1AwAAAAMxNjACAAAABDIwOTMEAAAAATAHAAAACDMvNy8yMDI2CAAAAAoxMi8zMS8yMDE5CQAAAAEwGNs4MaJ83ggY2zgxonzeCDpDSVEuTllTRTpJQk0uSVFfREVQUkVDSUFUSU9OX1JFTlRBTF9BU1NFVFNfQ0YuOTkxLi4uLlVTRC5IAQAAAN62AQADAAAAAAAY2zgxonzeCBjbODGifN4IM0NJUS5OWVNFOklCTS5JUV9EQV9DRl9FWENMX09QRVJfTEVBU0VTLjk5Ni4uLi5VU0QuSAEAAADetgEAAgAAAAQ1NzI2AQgAAAAFAAAAATEBAAAACy0yMDA4NjQ3MTk4AwAAAAMxNjACAAAABTQ4OTg1BAAAAAEwBwAAAAgzLzcvMjAyNggAAAAKMTIvMzEvMjAyMQkAAAABMBjbODGifN4IGNs4MaJ83gg4Q0lRLk5ZU0U6SUJNLklRX1NBTEVfUFJPQ0VF</t>
  </si>
  <si>
    <t>RFNfUkVOVEFMX0FTU0VUUy45OTEuLi4uVVNELkgBAAAA3rYBAAMAAAAAABjbODGifN4IGNs4MaJ83ggzQ0lRLk5ZU0U6SUJNLklRX0NBU0hfSU5URVJFU1RfUkVDRUlWRUQuOTk4Li4uLlVTRC5IAQAAAN62AQADAAAAAABv8zgxonzeCG/zODGifN4IMENJUS5OWVNFOklCTS5JUV9DQVNIX0lOVEVSRVNUX0ZJTkFOLjk5OC4uLi5VU0QuSAEAAADetgEAAwAAAAAAb/M4MaJ83ghv8zgxonzeCC1DSVEuTllTRTpJQk0uSVFfQ0FTSF9UQVhFU19GSU5BTi45OTcuLi4uVVNELkgBAAAA3rYBAAMAAAAAAG/zODGifN4Ib/M4MaJ83ggqQ0lRLk5ZU0U6SUJNLklRX1VOTEVWRVJFRF9GQ0YuOTk4Li4uLlVTRC5IAQAAAN62AQACAAAACTExNTI2LjEyNQEIAAAABQAAAAExAQAAAAstMTkwNDg2MDc0NAMAAAADMTYwAgAAAAQ0NDIzBAAAAAEwBwAAAAgzLzcvMjAyNggAAAAKMTIvMzEvMjAyMwkAAAABMG/zODGifN4Ib/M4MaJ83ggpQ0lRLk5ZU0U6SUJNLklRX0RPX0lOVkVTVF9DRi45OTYuLi4uVVNELkgBAAAA3rYBAAMAAAAAAG/zODGifN4Ib/M4MaJ83ghAQ0lRLk5ZU0U6SUJNLklRX09QRVJBVElOR19MRUFTRV9MSUFCSUxJVElFU19OT05DQVNILjk5Ni4uLi5VU0QuSAEAAADetgEAAwAAAAAAb/M4MaJ83ghv8zgxonzeCCtDSVEuTllTRTpJQk0uSVFfQ0FTSF9TVF9JTlZFU1QuOTk0Li4uLlVTRC5IAQAAAN62AQAC</t>
  </si>
  <si>
    <t>AAAABDg4NjgBCAAAAAUAAAABMQEAAAALLTIxMTA3NjkzNTUDAAAAAzE2MAIAAAAEMTAwMgQAAAABMAcAAAAIMy83LzIwMjYIAAAACjEyLzMxLzIwMTkJAAAAATBv8zgxonzeCG/zODGifN4IH0NJUS5OWVNFOklCTS5JUV9BRC45OTMuLi4uVVNELkgBAAAA3rYBAAIAAAAGLTIxNjY4AQgAAAAFAAAAATEBAAAACjIwODE1MDU0MDEDAAAAAzE2MAIAAAAEMTA3NQQAAAABMAcAAAAIMy83LzIwMjYIAAAACjEyLzMxLzIwMTgJAAAAATBv8zgxonzeCG/zODGifN4ILkNJUS5OWVNFOklCTS5JUV9GSU5fRElWX0FTU0VUU19MVC45OTIuLi4uVVNELkgBAAAA3rYBAAMAAAAAAG/zODGifN4Ib/M4MaJ83ggpQ0lRLk5ZU0U6SUJNLklRX1RPVEFMX0FTU0VUUy45OTguLi4uVVNELkgBAAAA3rYBAAIAAAAGMTM1MjQxAQgAAAAFAAAAATEBAAAACy0xOTA0ODYwNzQ0AwAAAAMxNjACAAAABDEwMDcEAAAAATAHAAAACDMvNy8yMDI2CAAAAAoxMi8zMS8yMDIzCQAAAAEwb/M4MaJ83ghv8zgxonzeCDFDSVEuTllTRTpJQk0uSVFfRklOX0RJVl9MSUFCX0NVUlJFTlQuOTkxLi4uLlVTRC5IAQAAAN62AQADAAAAAABv8zgxonzeCG/zODGifN4ILUNJUS5OWVNFOklCTS5JUV9MT05HX1RFUk1fTEVBU0VTLjk5Mi4uLi5VU0QuSAEAAADetgEAAwAAAAAAb/M4MaJ83ghv8zgxonzeCChDSVEuTllTRTpJQk0uSVFfUFJFRl9SRURFRU0u</t>
  </si>
  <si>
    <t>OTkyLi4uLlVTRC5IAQAAAN62AQADAAAAAABv8zgxonzeCG/zODGifN4IJUNJUS5OWVNFOklCTS5JUV9UUkVBU1VSWS45OTIuLi4uVVNELkgBAAAA3rYBAAIAAAAHLTE2MzUwNwEIAAAABQAAAAExAQAAAAoyMDE3MTY0MjQ0AwAAAAMxNjACAAAABDEyNDgEAAAAATAHAAAACDMvNy8yMDI2CAAAAAoxMi8zMS8yMDE3CQAAAAEwb/M4MaJ83ghv8zgxonzeCC9DSVEuTllTRTpJQk0uSVFfVEJWX1NIQVJFX1JFUE9SVEVELjk5NC4uLi5VU0QuSAEAAADetgEAAwAAAAAAb/M4MaJ83ghv8zgxonzeCDNDSVEuTllTRTpJQk0uSVFfTkFUVVJBTF9SRVNPVVJDRVNfQ09TVC45OTguLi4uVVNELkgBAAAA3rYBAAMAAAAAAG/zODGifN4Ib/M4MaJ83ggmQ0lRLk5ZU0U6SUJNLklRX1JEX0VYUF9GTi45OTguLi4uVVNELkgBAAAA3rYBAAIAAAAENjc3NQEIAAAABQAAAAExAQAAAAstMTkwNDg2MDc0NAMAAAADMTYwAgAAAAQzMTY4BAAAAAEwBwAAAAgzLzcvMjAyNggAAAAKMTIvMzEvMjAyMwkAAAABMG/zODGifN4Ib/M4MaJ83ggrQ0lRLk5ZU0U6SUJNLklRX05FVF9SRU5UQUxfRVhQLjk5OC4uLi5VU0QuSAEAAADetgEAAwAAAAAAb/M4MaJ83ghv8zgxonzeCC5DSVEuTllTRTpJQk0uSVFfQ09OVElOR0VOVF9SRU5UQUwuOTk4Li4uLlVTRC5IAQAAAN62AQACAAAAAzMzMQBv8zgxonzeCG/zODGifN4IKUNJUS5OWVNFOklC</t>
  </si>
  <si>
    <t>TS5JUV9PVEhFUl9SRU5UQUwuOTk4Li4uLlVTRC5IAQAAAN62AQADAAAAAABv8zgxonzeCG/zODGifN4IN0NJUS5OWVNFOklCTS5JUV9ERVBSRUNJQVRJT05fUkVOVEFMX0FTU0VUUy45OTguLi4uVVNELkgBAAAA3rYBAAMAAAAAAG/zODGifN4Ib/M4MaJ83ggpQ0lRLk5ZU0U6SUJNLklRX01BSU5UX1JFUEFJUi45OTguLi4uVVNELkgBAAAA3rYBAAMAAAAAAG/zODGifN4Ib/M4MaJ83ggyQ0lRLk5ZU0U6SUJNLklRX0lNUFVUX09QRVJfTEVBU0VfREVQUi45OTguLi4uVVNELkgBAAAA3rYBAAIAAAAKOTk4Ljg0MDAzMgEIAAAABQAAAAExAQAAAAstMTkwNDg2MDc0NAMAAAADMTYwAgAAAAUyMTY3MwQAAAABMAcAAAAIMy83LzIwMjYIAAAACjEyLzMxLzIwMjMJAAAAATBv8zgxonzeCG/zODGifN4IL0NJUS5OWVNFOklCTS5JUV9SRVNUUlVDVFVSRV9TVVBQTEUuOTk4Li4uLlVTRC5IAQAAAN62AQADAAAAAABv8zgxonzeCG/zODGifN4IMUNJUS5OWVNFOklCTS5JUV9JTVBBSVJNRU5UX0dXX1NVUFBMRS45OTguLi4uVVNELkgBAAAA3rYBAAMAAAAAAG/zODGifN4Ib/M4MaJ83ggpQ0lRLk5ZU0U6SUJNLklRX0lQUkRfU1VQUExFLjEwMDAuLi4uVVNELkgBAAAA3rYBAAMAAAAAAG/zODGifN4Ib/M4MaJ83ggxQ0lRLk5ZU0U6SUJNLklRX09USEVSX1VOVVNVQUxfU1VQUExFLjk5MS4uLi5VU0QuSAEAAADetgEA</t>
  </si>
  <si>
    <t>AwAAAAAAb/M4MaJ83ghv8zgxonzeCC5DSVEuTllTRTpJQk0uSVFfTkVHQVRJVkVfR1dfQU1PUlQuOTkyLi4uLlVTRC5IAQAAAN62AQADAAAAAABv8zgxonzeCG/zODGifN4ILUNJUS5OWVNFOklCTS5JUV9TVE9DS19CQVNFRF9DT0dTLjk5NS4uLi5VU0QuSAEAAADetgEAAgAAAAMxMjYBCAAAAAUAAAABMQEAAAALLTIwNTkwNzMyMDIDAAAAAzE2MAIAAAAFMjI2NzQEAAAAATAHAAAACDMvNy8yMDI2CAAAAAoxMi8zMS8yMDIwCQAAAAEwb/M4MaJ83ghv8zgxonzeCCtDSVEuTllTRTpJQk0uSVFfU1RPQ0tfQkFTRURfU00uOTk3Li4uLlVTRC5IAQAAAN62AQADAAAAAABv8zgxonzeCG/zODGifN4ILUNJUS5OWVNFOklCTS5JUV9TVE9DS19CQVNFRF9TR0EuMjAwMC4uLi5VU0QuSAEAAADetgEAAgAAAAM5MDQBCAAAAAUAAAABMQEAAAALLTE5MDQ4NjA2NTcDAAAAAzE2MAIAAAAFMjI2NzkEAAAAATAHAAAACDMvNy8yMDI2CAAAAAoxMi8zMS8yMDI1CQAAAAEwb/M4MaJ83ghv8zgxonzeCCtDSVEuTllTRTpJQk0uSVFfU1RPQ0tfQkFTRURfQVQuOTkyLi4uLlVTRC5IAQAAAN62AQADAAAAAABv8zgxonzeCG/zODGifN4INENJUS5OWVNFOklCTS5JUV9SRVNUUl9TVE9DS19DT01QX1BSRVRBWC45OTQuLi4uVVNELkgBAAAA3rYBAAMAAAAAAG/zODGifN4Ib/M4MaJ83ggtQ0lRLk5ZU0U6SUJNLklRX1JFU1RSX1NU</t>
  </si>
  <si>
    <t>T0NLX0NPTVAuOTk3Li4uLlVTRC5IAQAAAN62AQADAAAAAABv8zgxonzeCG/zODGifN4INENJUS5OWVNFOklCTS5JUV9TVE9DS19PUFRJT05TX0NPTVBfVEFYLjIwMDAuLi4uVVNELkgBAAAA3rYBAAMAAAAAAG/zODGifN4Ib/M4MaJ83ggxQ0lRLk5ZU0U6SUJNLklRX1NUT0NLX0JBU0VEX0NPTVBfVEFYLjk5My4uLi5VU0QuSAEAAADetgEAAgAAAAQtMTE2AG/zODGifN4Ib/M4MaJ83ggoQ0lRLk5ZU0U6SUJNLklRX0RBX1NVUFBMX0NGLjk5OC4uLi5VU0QuSAEAAADetgEAAgAAAAQyMTA5AQgAAAAFAAAAATEBAAAACy0xOTA0ODYwNzQ0AwAAAAMxNjACAAAABDIxNzEEAAAAATAHAAAACDMvNy8yMDI2CAAAAAoxMi8zMS8yMDIzCQAAAAEwb/M4MaJ83ghv8zgxonzeCCJDSVEuTllTRTpJQk0uSVFfREFfQ0YuOTkxLi4uLlVTRC5IAQAAAN62AQACAAAABDQzODEBCAAAAAUAAAABMQEAAAAKMTk0NzE3OTU4MwMAAAADMTYwAgAAAAQyMTYwBAAAAAEwBwAAAAgzLzcvMjAyNggAAAAKMTIvMzEvMjAxNgkAAAABMG/zODGifN4Ib/M4MaJ83ggxQ0lRLk5ZU0U6SUJNLklRX01JTk9SSVRZX0lOVEVSRVNUX0NGLjk5Ny4uLi5VU0QuSAEAAADetgEAAwAAAAAAb/M4MaJ83ghv8zgxonzeCC9DSVEuTllTRTpJQk0uSVFfQVNTRVRfV1JJVEVET1dOX0NGLjk5MS4uLi5VU0QuSAEAAADetgEAAwAAAAAAb/M4MaJ83ghv8zgx</t>
  </si>
  <si>
    <t>onzeCCtDSVEuTllTRTpJQk0uSVFfQ1JFRElUX0xPU1NfQ0YuOTk3Li4uLlVTRC5IAQAAAN62AQADAAAAAABv8zgxonzeCG/zODGifN4IMENJUS5OWVNFOklCTS5JUV9UQVhfQkVORUZJVF9PUFRJT05TLjk5Mi4uLi5VU0QuSAEAAADetgEAAwAAAAAAb/M4MaJ83ghv8zgxonzeCCNDSVEuTllTRTpJQk0uSVFfRE9fQ0YuMTAwMC4uLi5VU0QuSAEAAADetgEAAwAAAAAAb/M4MaJ83ghv8zgxonzeCCZDSVEuTllTRTpJQk0uSVFfQ0hBTkdFX0FSLjk5Ni4uLi5VU0QuSAEAAADetgEAAgAAAAQxMzcyAQgAAAAFAAAAATEBAAAACy0yMDA4NjQ3MTk4AwAAAAMxNjACAAAABDIwMTgEAAAAATAHAAAACDMvNy8yMDI2CAAAAAoxMi8zMS8yMDIxCQAAAAEwb/M4MaJ83ghv8zgxonzeCC5DSVEuTllTRTpJQk0uSVFfQ0hBTkdFX1VORUFSTl9SRVYuOTk2Li4uLlVTRC5IAQAAAN62AQADAAAAAABv8zgxonzeCG/zODGifN4IOUNJUS5OWVNFOklCTS5JUV9DSEFOR0VfT1RIRVJfTkVUX09QRVJfQVNTRVRTLjk5NS4uLi5VU0QuSAEAAADetgEAAgAAAAQzMDIzAQgAAAAFAAAAATEBAAAACy0yMDU5MDczMjAyAwAAAAMxNjACAAAABDIwNDUEAAAAATAHAAAACDMvNy8yMDI2CAAAAAoxMi8zMS8yMDIwCQAAAAEwb/M4MaJ83ghv8zgxonzeCChDSVEuTllTRTpJQk0uSVFfU0FMRV9QUEVfQ0YuOTkzLi4uLlVTRC5IAQAAAN62AQAC</t>
  </si>
  <si>
    <t>AAAAAzI0OAEIAAAABQAAAAExAQAAAAoyMDgxNTA1NDAxAwAAAAMxNjACAAAABDIwNDIEAAAAATAHAAAACDMvNy8yMDI2CAAAAAoxMi8zMS8yMDE4CQAAAAEwb/M4MaJ83ghv8zgxonzeCDBDSVEuTllTRTpJQk0uSVFfU0FMRV9SRUFMX0VTVEFURV9DRi45OTUuLi4uVVNELkgBAAAA3rYBAAMAAAAAAG/zODGifN4Ib/M4MaJ83ggsQ0lRLk5ZU0U6SUJNLklRX0lOVkVTVF9MT0FOU19DRi45OTMuLi4uVVNELkgBAAAA3rYBAAIAAAAELTUwMwEIAAAABQAAAAExAQAAAAoyMDgxNTA1NDAxAwAAAAMxNjACAAAABDIwMzIEAAAAATAHAAAACDMvNy8yMDI2CAAAAAoxMi8zMS8yMDE4CQAAAAEwb/M4MaJ83ghv8zgxonzeCCtDSVEuTllTRTpJQk0uSVFfU1RfREVCVF9JU1NVRUQuOTk0Li4uLlVTRC5IAQAAAN62AQADAAAAAABv8zgxonzeCG/zODGifN4IK0NJUS5OWVNFOklCTS5JUV9TVF9ERUJUX1JFUEFJRC45OTIuLi4uVVNELkgBAAAA3rYBAAMAAAAAAG/zODGifN4Ib/M4MaJ83ggqQ0lRLk5ZU0U6SUJNLklRX0NPTU1PTl9JU1NVRUQuOTk1Li4uLlVTRC5IAQAAAN62AQADAAAAAABv8zgxonzeCG/zODGifN4IJUNJUS5OWVNFOklCTS5JUV9QUkVGX1JFUC45OTQuLi4uVVNELkgBAAAA3rYBAAMAAAAAAG/zODGifN4Ib/M4MaJ83ggvQ0lRLk5ZU0U6SUJNLklRX0NPTU1PTl9QUkVGX0RJVl9DRi45OTkuLi4uVVNE</t>
  </si>
  <si>
    <t>LkgBAAAA3rYBAAMAAAAAAG/zODGifN4Ib/M4MaJ83ggnQ0lRLk5ZU0U6SUJNLklRX05FVF9DSEFOR0UuOTk1Li4uLlVTRC5IAQAAAN62AQACAAAABDUzNjEBCAAAAAUAAAABMQEAAAALLTIwNTkwNzMyMDIDAAAAAzE2MAIAAAAEMjA5MwQAAAABMAcAAAAIMy83LzIwMjYIAAAACjEyLzMxLzIwMjAJAAAAATBv8zgxonzeCG/zODGifN4IOkNJUS5OWVNFOklCTS5JUV9ERVBSRUNJQVRJT05fUkVOVEFMX0FTU0VUU19DRi45OTcuLi4uVVNELkgBAAAA3rYBAAMAAAAAAG/zODGifN4Ib/M4MaJ83ggzQ0lRLk5ZU0U6SUJNLklRX0RBX0NGX0VYQ0xfT1BFUl9MRUFTRVMuOTk3Li4uLlVTRC5IAQAAAN62AQACAAAABDMyNTQBCAAAAAUAAAABMQEAAAALLTE5NTgyODEwOTYDAAAAAzE2MAIAAAAFNDg5ODUEAAAAATAHAAAACDMvNy8yMDI2CAAAAAoxMi8zMS8yMDIyCQAAAAEwb/M4MaJ83ghv8zgxonzeCDhDSVEuTllTRTpJQk0uSVFfU0FMRV9QUk9DRUVEU19SRU5UQUxfQVNTRVRTLjk5My4uLi5VU0QuSAEAAADetgEAAwAAAAAAb/M4MaJ83ghv8zgxonzeCDNDSVEuTllTRTpJQk0uSVFfQ0FTSF9JTlRFUkVTVF9SRUNFSVZFRC45OTkuLi4uVVNELkgBAAAA3rYBAAMAAAAAAG/zODGifN4Ib/M4MaJ83ggnQ0lRLk5ZU0U6SUJNLklRX0NBU0hfVEFYRVMuOTkxLi4uLlVTRC5IAQAAAN62AQACAAAABDEwNzgBCAAAAAUA</t>
  </si>
  <si>
    <t>AAABMQEAAAAKMTk0NzE3OTU4MwMAAAADMTYwAgAAAAQzMDUzBAAAAAEwBwAAAAgzLzcvMjAyNggAAAAKMTIvMzEvMjAxNgkAAAABMG/zODGifN4Ib/M4MaJ83ggtQ0lRLk5ZU0U6SUJNLklRX0NBU0hfVEFYRVNfRklOQU4uOTk5Li4uLlVTRC5IAQAAAN62AQADAAAAAABv8zgxonzeCG/zODGifN4IKkNJUS5OWVNFOklCTS5JUV9VTkxFVkVSRURfRkNGLjk5OS4uLi5VU0QuSAEAAADetgEAAgAAAAcxMDM5NS41AQgAAAAFAAAAATEBAAAACy0xOTA0ODYwNzQzAwAAAAMxNjACAAAABDQ0MjMEAAAAATAHAAAACDMvNy8yMDI2CAAAAAoxMi8zMS8yMDI0CQAAAAEwb/M4MaJ83ghv8zgxonzeCClDSVEuTllTRTpJQk0uSVFfRE9fSU5WRVNUX0NGLjk5OC4uLi5VU0QuSAEAAADetgEAAwAAAAAAb/M4MaJ83ghv8zgxonzeCEBDSVEuTllTRTpJQk0uSVFfT1BFUkFUSU5HX0xFQVNFX0xJQUJJTElUSUVTX05PTkNBU0guOTk3Li4uLlVTRC5IAQAAAN62AQADAAAAAABv8zgxonzeCG/zODGifN4IK0NJUS5OWVNFOklCTS5JUV9DQVNIX1NUX0lOVkVTVC45OTYuLi4uVVNELkgBAAAA3rYBAAIAAAAENzI1MAEIAAAABQAAAAExAQAAAAstMjAwODY0NzE5OAMAAAADMTYwAgAAAAQxMDAyBAAAAAEwBwAAAAgzLzcvMjAyNggAAAAKMTIvMzEvMjAyMQkAAAABMG/zODGifN4Ib/M4MaJ83ggzQ0lRLk5ZU0U6SUJNLklRX0RFRl9U</t>
  </si>
  <si>
    <t>QVhfQVNTRVRTX0NVUlJFTlQuOTkzLi4uLlVTRC5IAQAAAN62AQADAAAAAABv8zgxonzeCG/zODGifN4IH0NJUS5OWVNFOklCTS5JUV9BRC45OTcuLi4uVVNELkgBAAAA3rYBAAIAAAAGLTEzMzYxAQgAAAAFAAAAATEBAAAACy0xOTU4MjgxMDk2AwAAAAMxNjACAAAABDEwNzUEAAAAATAHAAAACDMvNy8yMDI2CAAAAAoxMi8zMS8yMDIyCQAAAAEwb/M4MaJ83ghv8zgxonzeCC5DSVEuTllTRTpJQk0uSVFfRklOX0RJVl9BU1NFVFNfTFQuOTk1Li4uLlVTRC5IAQAAAN62AQADAAAAAABv8zgxonzeCG/zODGifN4IKUNJUS5OWVNFOklCTS5JUV9UT1RBTF9BU1NFVFMuOTk5Li4uLlVTRC5IAQAAAN62AQACAAAABjEzNzE3NQEIAAAABQAAAAExAQAAAAstMTkwNDg2MDc0MwMAAAADMTYwAgAAAAQxMDA3BAAAAAEwBwAAAAgzLzcvMjAyNggAAAAKMTIvMzEvMjAyNAkAAAABMG/zODGifN4Ib/M4MaJ83ggxQ0lRLk5ZU0U6SUJNLklRX0ZJTl9ESVZfTElBQl9DVVJSRU5ULjk5My4uLi5VU0QuSAEAAADetgEAAwAAAAAAb/M4MaJ83ghv8zgxonzeCC1DSVEuTllTRTpJQk0uSVFfTE9OR19URVJNX0xFQVNFUy45OTMuLi4uVVNELkgBAAAA3rYBAAIAAAACMzgBCAAAAAUAAAABMQEAAAAKMjA4MTUwNTQwMQMAAAADMTYwAgAAAAQxMTgzBAAAAAEwBwAAAAgzLzcvMjAyNggAAAAKMTIvMzEvMjAxOAkAAAABMG/zODGifN4I</t>
  </si>
  <si>
    <t>b/M4MaJ83ggoQ0lRLk5ZU0U6SUJNLklRX1BSRUZfUkVERUVNLjk5NS4uLi5VU0QuSAEAAADetgEAAwAAAAAAb/M4MaJ83ghv8zgxonzeCCVDSVEuTllTRTpJQk0uSVFfVFJFQVNVUlkuOTkzLi4uLlVTRC5IAQAAAN62AQACAAAABy0xNjgwNzEBCAAAAAUAAAABMQEAAAAKMjA4MTUwNTQwMQMAAAADMTYwAgAAAAQxMjQ4BAAAAAEwBwAAAAgzLzcvMjAyNggAAAAKMTIvMzEvMjAxOAkAAAABMG/zODGifN4Ib/M4MaJ83ghDQ0lRLk5ZU0U6SUJNLklRX0NVUlJFTlRfUE9SVElPTl9PUEVSX0xFQVNFX0xJQUJJTElUSUVTLjk5Ny4uLi5VU0QuSAEAAADetgEAAgAAAAM4NzQBCAAAAAUAAAABMQEAAAALLTE5NTgyODEwOTYDAAAAAzE2MAIAAAAFNDgzODUEAAAAATAHAAAACDMvNy8yMDI2CAAAAAoxMi8zMS8yMDIyCQAAAAEwb/M4MaJ83ghv8zgxonzeCC9DSVEuTllTRTpJQk0uSVFfVEJWX1NIQVJFX1JFUE9SVEVELjk5NS4uLi5VU0QuSAEAAADetgEAAwAAAAAAb/M4MaJ83ghv8zgxonzeCCtDSVEuTllTRTpJQk0uSVFfU1RPQ0tfQkFTRURfQVQuOTkzLi4uLlVTRC5IAQAAAN62AQADAAAAAABv8zgxonzeCG/zODGifN4INENJUS5OWVNFOklCTS5JUV9SRVNUUl9TVE9DS19DT01QX1BSRVRBWC45OTUuLi4uVVNELkgBAAAA3rYBAAMAAAAAAG/zODGifN4Ib/M4MaJ83ggtQ0lRLk5ZU0U6SUJNLklRX1JFU1RSX1NU</t>
  </si>
  <si>
    <t>T0NLX0NPTVAuOTk4Li4uLlVTRC5IAQAAAN62AQADAAAAAABv8zgxonzeCG/zODGifN4IMUNJUS5OWVNFOklCTS5JUV9TVE9DS19CQVNFRF9DT01QX1RBWC45OTQuLi4uVVNELkgBAAAA3rYBAAIAAAAELTE0MwBv8zgxonzeCG/zODGifN4IKENJUS5OWVNFOklCTS5JUV9EQV9TVVBQTF9DRi45OTkuLi4uVVNELkgBAAAA3rYBAAIAAAAEMjE2OAEIAAAABQAAAAExAQAAAAstMTkwNDg2MDc0MwMAAAADMTYwAgAAAAQyMTcxBAAAAAEwBwAAAAgzLzcvMjAyNggAAAAKMTIvMzEvMjAyNAkAAAABMG/zODGifN4Ib/M4MaJ83ggiQ0lRLk5ZU0U6SUJNLklRX0RBX0NGLjk5Mi4uLi5VU0QuSAEAAADetgEAAgAAAAQ0NTQxAQgAAAAFAAAAATEBAAAACjIwMTcxNjQyNDQDAAAAAzE2MAIAAAAEMjE2MAQAAAABMAcAAAAIMy83LzIwMjYIAAAACjEyLzMxLzIwMTcJAAAAATBv8zgxonzeCG/zODGifN4IMUNJUS5OWVNFOklCTS5JUV9NSU5PUklUWV9JTlRFUkVTVF9DRi45OTguLi4uVVNELkgBAAAA3rYBAAMAAAAAAG/zODGifN4Ib/M4MaJ83ggvQ0lRLk5ZU0U6SUJNLklRX0FTU0VUX1dSSVRFRE9XTl9DRi45OTIuLi4uVVNELkgBAAAA3rYBAAMAAAAAAG/zODGifN4Ib/M4MaJ83ggsQ0lRLk5ZU0U6SUJNLklRX0NSRURJVF9MT1NTX0NGLjEwMDAuLi4uVVNELkgBAAAA3rYBAAMAAAAAAG/zODGifN4Ib/M4MaJ83ggwQ0lR</t>
  </si>
  <si>
    <t>Lk5ZU0U6SUJNLklRX1RBWF9CRU5FRklUX09QVElPTlMuOTk0Li4uLlVTRC5IAQAAAN62AQADAAAAAABv8zgxonzeCG/zODGifN4II0NJUS5OWVNFOklCTS5JUV9ET19DRi4yMDAwLi4uLlVTRC5IAQAAAN62AQADAAAAAABv8zgxonzeCG/zODGifN4IJkNJUS5OWVNFOklCTS5JUV9DSEFOR0VfQVIuOTk4Li4uLlVTRC5IAQAAAN62AQACAAAAAzcyNQEIAAAABQAAAAExAQAAAAstMTkwNDg2MDc0NAMAAAADMTYwAgAAAAQyMDE4BAAAAAEwBwAAAAgzLzcvMjAyNggAAAAKMTIvMzEvMjAyMwkAAAABMG/zODGifN4Ib/M4MaJ83gguQ0lRLk5ZU0U6SUJNLklRX0NIQU5HRV9VTkVBUk5fUkVWLjk5Ny4uLi5VU0QuSAEAAADetgEAAwAAAAAAb/M4MaJ83ghv8zgxonzeCDlDSVEuTllTRTpJQk0uSVFfQ0hBTkdFX09USEVSX05FVF9PUEVSX0FTU0VUUy45OTYuLi4uVVNELkgBAAAA3rYBAAIAAAADMTk2AQgAAAAFAAAAATEBAAAACy0yMDA4NjQ3MTk4AwAAAAMxNjACAAAABDIwNDUEAAAAATAHAAAACDMvNy8yMDI2CAAAAAoxMi8zMS8yMDIxCQAAAAEwb/M4MaJ83ghv8zgxonzeCChDSVEuTllTRTpJQk0uSVFfU0FMRV9QUEVfQ0YuOTk2Li4uLlVTRC5IAQAAAN62AQACAAAAAzM4NwEIAAAABQAAAAExAQAAAAstMjAwODY0NzE5OAMAAAADMTYwAgAAAAQyMDQyBAAAAAEwBwAAAAgzLzcvMjAyNggAAAAKMTIvMzEvMjAy</t>
  </si>
  <si>
    <t>MQkAAAABMG/zODGifN4Ib/M4MaJ83ggwQ0lRLk5ZU0U6SUJNLklRX1NBTEVfUkVBTF9FU1RBVEVfQ0YuOTk2Li4uLlVTRC5IAQAAAN62AQADAAAAAABv8zgxonzeCG/zODGifN4ILENJUS5OWVNFOklCTS5JUV9JTlZFU1RfTE9BTlNfQ0YuOTk0Li4uLlVTRC5IAQAAAN62AQACAAAABDY3MjABCAAAAAUAAAABMQEAAAALLTIxMTA3NjkzNTUDAAAAAzE2MAIAAAAEMjAzMgQAAAABMAcAAAAIMy83LzIwMjYIAAAACjEyLzMxLzIwMTkJAAAAATBv8zgxonzeCG/zODGifN4IK0NJUS5OWVNFOklCTS5JUV9TVF9ERUJUX0lTU1VFRC45OTUuLi4uVVNELkgBAAAA3rYBAAMAAAAAAG/zODGifN4Ib/M4MaJ83ggrQ0lRLk5ZU0U6SUJNLklRX1NUX0RFQlRfUkVQQUlELjk5My4uLi5VU0QuSAEAAADetgEAAwAAAAAAb/M4MaJ83ghv8zgxonzeCCpDSVEuTllTRTpJQk0uSVFfQ09NTU9OX0lTU1VFRC45OTYuLi4uVVNELkgBAAAA3rYBAAMAAAAAAG/zODGifN4Ib/M4MaJ83gglQ0lRLk5ZU0U6SUJNLklRX1BSRUZfUkVQLjk5NS4uLi5VU0QuSAEAAADetgEAAwAAAAAAb/M4MaJ83ghv8zgxonzeCCdDSVEuTllTRTpJQk0uSVFfQ0FTSF9GSU5BTi45OTYuLi4uVVNELkgBAAAA3rYBAAIAAAAGLTEzMzU0AQgAAAAFAAAAATEBAAAACy0yMDA4NjQ3MTk4AwAAAAMxNjACAAAABDIwMDQEAAAAATAHAAAACDMvNy8yMDI2CAAAAAox</t>
  </si>
  <si>
    <t>Mi8zMS8yMDIxCQAAAAEwb/M4MaJ83ghv8zgxonzeCCdDSVEuTllTRTpJQk0uSVFfTkVUX0NIQU5HRS45OTYuLi4uVVNELkgBAAAA3rYBAAIAAAAFLTY3MTgBCAAAAAUAAAABMQEAAAALLTIwMDg2NDcxOTgDAAAAAzE2MAIAAAAEMjA5MwQAAAABMAcAAAAIMy83LzIwMjYIAAAACjEyLzMxLzIwMjEJAAAAATBv8zgxonzeCG/zODGifN4IMENJUS5OWVNFOklCTS5JUV9EQV9TVVBQTF9QQVJUSUFMX0NGLjk5Mi4uLi5VU0QuSAEAAADetgEAAwAAAAAAb/M4MaJ83ghv8zgxonzeCDpDSVEuTllTRTpJQk0uSVFfREVQUkVDSUFUSU9OX1JFTlRBTF9BU1NFVFNfQ0YuOTk4Li4uLlVTRC5IAQAAAN62AQADAAAAAABv8zgxonzeCG/zODGifN4INENJUS5OWVNFOklCTS5JUV9EQV9DRl9FWENMX09QRVJfTEVBU0VTLjIwMDAuLi4uVVNELkgBAAAA3rYBAAIAAAAEMzU1MAEIAAAABQAAAAExAQAAAAstMTkwNDg2MDY1NwMAAAADMTYwAgAAAAU0ODk4NQQAAAABMAcAAAAIMy83LzIwMjYIAAAACjEyLzMxLzIwMjUJAAAAATBv8zgxonzeCG/zODGifN4IOENJUS5OWVNFOklCTS5JUV9TQUxFX1BST0NFRURTX1JFTlRBTF9BU1NFVFMuOTk0Li4uLlVTRC5IAQAAAN62AQADAAAAAABv8zgxonzeCG/zODGifN4INENJUS5OWVNFOklCTS5JUV9DQVNIX0lOVEVSRVNUX1JFQ0VJVkVELjEwMDAuLi4uVVNELkgBAAAA3rYBAAMAAAAA</t>
  </si>
  <si>
    <t>AG/zODGifN4Ib/M4MaJ83ggnQ0lRLk5ZU0U6SUJNLklRX0NBU0hfVEFYRVMuOTkyLi4uLlVTRC5IAQAAAN62AQACAAAABDE1OTcBCAAAAAUAAAABMQEAAAAKMjAxNzE2NDI0NAMAAAADMTYwAgAAAAQzMDUzBAAAAAEwBwAAAAgzLzcvMjAyNggAAAAKMTIvMzEvMjAxNwkAAAABMG/zODGifN4Ib/M4MaJ83gguQ0lRLk5ZU0U6SUJNLklRX0NBU0hfVEFYRVNfRklOQU4uMTAwMC4uLi5VU0QuSAEAAADetgEAAwAAAAAAb/M4MaJ83ghv8zgxonzeCCtDSVEuTllTRTpJQk0uSVFfVU5MRVZFUkVEX0ZDRi4xMDAwLi4uLlVTRC5IAQAAAN62AQACAAAABTE0MzY2AQgAAAAFAAAAATEBAAAACy0xOTA0ODYwNzQwAwAAAAMxNjACAAAABDQ0MjMEAAAAATAHAAAACDMvNy8yMDI2CAAAAAoxMi8zMS8yMDI1CQAAAAEwb/M4MaJ83ghv8zgxonzeCCpDSVEuTllTRTpJQk0uSVFfRE9fSU5WRVNUX0NGLjEwMDAuLi4uVVNELkgBAAAA3rYBAAMAAAAAAG/zODGifN4Ib/M4MaJ83ghAQ0lRLk5ZU0U6SUJNLklRX09QRVJBVElOR19MRUFTRV9MSUFCSUxJVElFU19OT05DQVNILjk5OC4uLi5VU0QuSAEAAADetgEAAwAAAAAAb/M4MaJ83ghv8zgxonzeCCtDSVEuTllTRTpJQk0uSVFfQ0FTSF9TVF9JTlZFU1QuOTk4Li4uLlVTRC5IAQAAAN62AQACAAAABTEzNDQxAQgAAAAFAAAAATEBAAAACy0xOTA0ODYwNzQ0AwAAAAMxNjACAAAA</t>
  </si>
  <si>
    <t>BDEwMDIEAAAAATAHAAAACDMvNy8yMDI2CAAAAAoxMi8zMS8yMDIzCQAAAAEwb/M4MaJ83ghv8zgxonzeCCZDSVEuTllTRTpJQk0uSVFfSU5WRU5UT1JZLjk5MS4uLi5VU0QuSAEAAADetgEAAgAAAAQxNTUzAQgAAAAFAAAAATEBAAAACjE5NDcxNzk1ODMDAAAAAzE2MAIAAAAEMTA0MwQAAAABMAcAAAAIMy83LzIwMjYIAAAACjEyLzMxLzIwMTYJAAAAATBv8zgxonzeCG/zODGifN4IM0NJUS5OWVNFOklCTS5JUV9ERUZfVEFYX0FTU0VUU19DVVJSRU5ULjk5NC4uLi5VU0QuSAEAAADetgEAAwAAAAAAb/M4MaJ83ghv8zgxonzeCB9DSVEuTllTRTpJQk0uSVFfQUQuOTk5Li4uLlVTRC5IAQAAAN62AQACAAAABi0xMTk1OQEIAAAABQAAAAExAQAAAAstMTkwNDg2MDc0MwMAAAADMTYwAgAAAAQxMDc1BAAAAAEwBwAAAAgzLzcvMjAyNggAAAAKMTIvMzEvMjAyNAkAAAABMG/zODGifN4Ib/M4MaJ83gguQ0lRLk5ZU0U6SUJNLklRX0ZJTl9ESVZfQVNTRVRTX0xULjk5Ny4uLi5VU0QuSAEAAADetgEAAwAAAAAAb/M4MaJ83ghv8zgxonzeCCpDSVEuTllTRTpJQk0uSVFfVE9UQUxfQVNTRVRTLjEwMDAuLi4uVVNELkgBAAAA3rYBAAIAAAAGMTUxODgwAQgAAAAFAAAAATEBAAAACy0xOTA0ODYwNzQwAwAAAAMxNjACAAAABDEwMDcEAAAAATAHAAAACDMvNy8yMDI2CAAAAAoxMi8zMS8yMDI1CQAAAAEwb/M4MaJ83ghv</t>
  </si>
  <si>
    <t>8zgxonzeCDFDSVEuTllTRTpJQk0uSVFfRklOX0RJVl9MSUFCX0NVUlJFTlQuOTk4Li4uLlVTRC5IAQAAAN62AQADAAAAAABv8zgxonzeCG/zODGifN4ILENJUS5OWVNFOklCTS5JUV9GSU5fRElWX0RFQlRfTFQuOTk3Li4uLlVTRC5IAQAAAN62AQADAAAAAABv8zgxonzeCG/zODGifN4IJUNJUS5OWVNFOklCTS5JUV9UUkVBU1VSWS45OTcuLi4uVVNELkgBAAAA3rYBAAIAAAAHLTE2OTQ4NAEIAAAABQAAAAExAQAAAAstMTk1ODI4MTA5NgMAAAADMTYwAgAAAAQxMjQ4BAAAAAEwBwAAAAgzLzcvMjAyNggAAAAKMTIvMzEvMjAyMgkAAAABMG/zODGifN4Ib/M4MaJ83ggyQ0lRLk5ZU0U6SUJNLklRX1JVQV9DQVBJVEFMX0xFQVNFX05FVC45OTQuLi4uVVNELkgBAAAA3rYBAAMAAAAAAG/zODGifN4Ib/M4MaJ83ghEQ0lRLk5ZU0U6SUJNLklRX0NVUlJFTlRfUE9SVElPTl9PUEVSX0xFQVNFX0xJQUJJTElUSUVTLjEwMDAuLi4uVVNELkgBAAAA3rYBAAIAAAADODAwAQgAAAAFAAAAATEBAAAACy0xOTA0ODYwNzQwAwAAAAMxNjACAAAABTQ4Mzg1BAAAAAEwBwAAAAgzLzcvMjAyNggAAAAKMTIvMzEvMjAyNQkAAAABMG/zODGifN4Ib/M4MaJ83ggvQ0lRLk5ZU0U6SUJNLklRX1RCVl9TSEFSRV9SRVBPUlRFRC45OTkuLi4uVVNELkgBAAAA3rYBAAMAAAAAAG/zODGifN4Ib/M4MaJ83ggyQ0lRLk5ZU0U6SUJNLklR</t>
  </si>
  <si>
    <t>X0xFQVNFSE9MRF9JTVBST1ZFTUVOVC45OTkuLi4uVVNELkgBAAAA3rYBAAMAAAAAAG/zODGifN4Ib/M4MaJ83gguQ0lRLk5ZU0U6SUJNLklRX0ZJTl9ESVZfQVNTRVRTX0xULjk5OC4uLi5VU0QuSAEAAADetgEAAwAAAAAAb/M4MaJ83ghv8zgxonzeCCpDSVEuTllTRTpJQk0uSVFfVE9UQUxfQVNTRVRTLjIwMDAuLi4uVVNELkgBAAAA3rYBAAIAAAAGMTUxODgwAQgAAAAFAAAAATEBAAAACy0xOTA0ODYwNjU3AwAAAAMxNjACAAAABDEwMDcEAAAAATAHAAAACDMvNy8yMDI2CAAAAAoxMi8zMS8yMDI1CQAAAAEwb/M4MaJ83ghv8zgxonzeCDJDSVEuTllTRTpJQk0uSVFfRklOX0RJVl9MSUFCX0NVUlJFTlQuMTAwMC4uLi5VU0QuSAEAAADetgEAAwAAAAAAb/M4MaJ83ghv8zgxonzeCCxDSVEuTllTRTpJQk0uSVFfRklOX0RJVl9ERUJUX0xULjk5OS4uLi5VU0QuSAEAAADetgEAAwAAAAAAb/M4MaJ83ghv8zgxonzeCClDSVEuTllTRTpJQk0uSVFfT1RIRVJfRVFVSVRZLjk5Ny4uLi5VU0QuSAEAAADetgEAAgAAAAYtMTY3NDABCAAAAAUAAAABMQEAAAALLTE5NTgyODEwOTYDAAAAAzE2MAIAAAAEMTAyOAQAAAABMAcAAAAIMy83LzIwMjYIAAAACjEyLzMxLzIwMjIJAAAAATBv8zgxonzeCG/zODGifN4IMkNJUS5OWVNFOklCTS5JUV9SVUFfQ0FQSVRBTF9MRUFTRV9ORVQuOTk1Li4uLlVTRC5IAQAAAN62AQAD</t>
  </si>
  <si>
    <t>AAAAAABv8zgxonzeCG/zODGifN4ILkNJUS5OWVNFOklCTS5JUV9UT1RBTF9PUEVSX0xFQVNFUy45OTYuLi4uVVNELkgBAAAA3rYBAAIAAAAEMzQzNgEIAAAABQAAAAExAQAAAAstMjAwODY0NzE5OAMAAAADMTYwAgAAAAU0ODk3OAQAAAABMAcAAAAIMy83LzIwMjYIAAAACjEyLzMxLzIwMjEJAAAAATBv8zgxonzeCG/zODGifN4IIENJUS5OWVNFOklCTS5JUV9UQlYuOTk1Li4uLlVTRC5IAQAAAN62AQACAAAABi00NjkwNwEIAAAABQAAAAExAQAAAAstMjA1OTA3MzIwMgMAAAADMTYwAgAAAAQxMzEwBAAAAAEwBwAAAAgzLzcvMjAyNggAAAAKMTIvMzEvMjAyMAkAAAABMG/zODGifN4Ib/M4MaJ83ggzQ0lRLk5ZU0U6SUJNLklRX0xFQVNFSE9MRF9JTVBST1ZFTUVOVC4xMDAwLi4uLlVTRC5IAQAAAN62AQADAAAAAABv8zgxonzeCG/zODGifN4ILkNJUS5OWVNFOklCTS5JUV9UT1RBTF9ESVZfUEFJRF9DRi45OTIuLi4uVVNELkgBAAAA3rYBAAIAAAAFLTU1MDYBCAAAAAUAAAABMQEAAAAKMjAxNzE2NDI0NAMAAAADMTYwAgAAAAQyMDIyBAAAAAEwBwAAAAgzLzcvMjAyNggAAAAKMTIvMzEvMjAxNwkAAAABMG/zODGifN4Ib/M4MaJ83ggnQ0lRLk5ZU0U6SUJNLklRX0NBU0hfRklOQU4uOTk4Li4uLlVTRC5IAQAAAN62AQACAAAABS0xNzY5AQgAAAAFAAAAATEBAAAACy0xOTA0ODYwNzQ0AwAAAAMxNjACAAAA</t>
  </si>
  <si>
    <t>BDIwMDQEAAAAATAHAAAACDMvNy8yMDI2CAAAAAoxMi8zMS8yMDIzCQAAAAEwb/M4MaJ83ghv8zgxonzeCChDSVEuTllTRTpJQk0uSVFfR0FJTl9BU1NFVFMuOTk2Li4uLlVTRC5IAQAAAN62AQADAAAAAAD66IAxonzeCProgDGifN4IIUNJUS5OWVNFOklCTS5JUV9JUFJELjk5Ni4uLi5VU0QuSAEAAADetgEAAwAAAAAA+uiAMaJ83gj66IAxonzeCClDSVEuTllTRTpJQk0uSVFfTEVHQUxfU0VUVExFLjk5Ni4uLi5VU0QuSAEAAADetgEAAwAAAAAA+uiAMaJ83gj66IAxonzeCCBDSVEuTllTRTpJQk0uSVFfRUJULjk5Ni4uLi5VU0QuSAEAAADetgEAAgAAAAQ0ODM3AQgAAAAFAAAAATEBAAAACy0yMDA4NjQ3MTk4AwAAAAMxNjACAAAAAzEzOQQAAAABMAcAAAAIMy83LzIwMjYIAAAACjEyLzMxLzIwMjEJAAAAATD66IAxonzeCProgDGifN4IJ0NJUS5OWVNFOklCTS5JUV9FQVJOSU5HX0NPLjk5Ni4uLi5VU0QuSAEAAADetgEAAgAAAAQ0NzEzAQgAAAAFAAAAATEBAAAACy0yMDA4NjQ3MTk4AwAAAAMxNjACAAAAATcEAAAAATAHAAAACDMvNy8yMDI2CAAAAAoxMi8zMS8yMDIxCQAAAAEw+uiAMaJ83gj66IAxonzeCCxDSVEuTllTRTpJQk0uSVFfRVhUUkFfQUNDX0lURU1TLjk5Ni4uLi5VU0QuSAEAAADetgEAAwAAAAAA+uiAMaJ83gj66IAxonzeCDFDSVEuTllTRTpJQk0uSVFfTUlOT1JJVFlfSU5URVJFU1Rf</t>
  </si>
  <si>
    <t>SVMuOTk2Li4uLlVTRC5IAQAAAN62AQADAAAAAAD66IAxonzeCProgDGifN4IK0NJUS5OWVNFOklCTS5JUV9QUkVGX0RJVl9PVEhFUi45OTYuLi4uVVNELkgBAAAA3rYBAAMAAAAAAProgDGifN4I+uiAMaJ83ggqQ0lRLk5ZU0U6SUJNLklRX05JX0FWQUlMX0VYQ0wuOTk2Li4uLlVTRC5IAQAAAN62AQACAAAABDQ3MTMBCAAAAAUAAAABMQEAAAALLTIwMDg2NDcxOTgDAAAAAzE2MAIAAAADMzc5BAAAAAEwBwAAAAgzLzcvMjAyNggAAAAKMTIvMzEvMjAyMQkAAAABMProgDGifN4I+uiAMaJ83ggrQ0lRLk5ZU0U6SUJNLklRX0JBU0lDX0VQU19FWENMLjk5OC4uLi5VU0QuSAEAAADetgEAAgAAAAg4LjI0NjE3NQEIAAAABQAAAAExAQAAAAstMTkwNDg2MDc0NAMAAAADMTYwAgAAAAQzMDY0BAAAAAEwBwAAAAgzLzcvMjAyNggAAAAKMTIvMzEvMjAyMwkAAAABMProgDGifN4I+uiAMaJ83ggrQ0lRLk5ZU0U6SUJNLklRX0RJTFVUX0VQU19JTkNMLjk5OC4uLi5VU0QuSAEAAADetgEAAgAAAAg4LjEzNjk4NQEIAAAABQAAAAExAQAAAAstMTkwNDg2MDc0NAMAAAADMTYwAgAAAAE4BAAAAAEwBwAAAAgzLzcvMjAyNggAAAAKMTIvMzEvMjAyMwkAAAABMProgDGifN4I+uiAMaJ83ggrQ0lRLk5ZU0U6SUJNLklRX0RJTFVUX0VQU19OT1JNLjk5OC4uLi5VU0QuSAEAAADetgEAAgAAAAc1Ljg2MzgyAQgAAAAFAAAAATEB</t>
  </si>
  <si>
    <t>AAAACy0xOTA0ODYwNzQ0AwAAAAMxNjACAAAABDQzODAEAAAAATAHAAAACDMvNy8yMDI2CAAAAAoxMi8zMS8yMDIzCQAAAAEw+uiAMaJ83gj66IAxonzeCCZDSVEuTllTRTpJQk0uSVFfRElWX1NIQVJFLjk5OC4uLi5VU0QuSAEAAADetgEAAgAAAAQ2LjYzAQgAAAAFAAAAATEBAAAACy0xOTA0ODYwNzQ0AwAAAAMxNjACAAAABDMwNTgEAAAAATAHAAAACDMvNy8yMDI2CAAAAAoxMi8zMS8yMDIzCQAAAAEw+uiAMaJ83gj66IAxonzeCCxDSVEuTllTRTpJQk0uSVFfVE9UQUxfUkVWX1NIQVJFLjk5OC4uLi5VU0QuSAEAAADetgEAAgAAAAk2Ny44ODc3MjkBCAAAAAUAAAABMQEAAAALLTE5MDQ4NjA3NDQDAAAAAzE2MAIAAAAENDM4MgQAAAABMAcAAAAIMy83LzIwMjYIAAAACjEyLzMxLzIwMjMJAAAAATD66IAxonzeCProgDGifN4ILkNJUS5OWVNFOklCTS5JUV9TUEVDSUFMX0RJVl9TSEFSRS45OTguLi4uVVNELkgBAAAA3rYBAAMAAAAAAProgDGifN4I+uiAMaJ83ggqQ0lRLk5ZU0U6SUJNLklRX0VCSVREQV9FUV9JTkMuOTkyLi4uLlVTRC5IAQAAAN62AQACAAAABTE2MjIzAQgAAAAFAAAAATEBAAAACjIwMTcxNjQyNDQDAAAAAzE2MAIAAAAFMjE2NzcEAAAAATAHAAAACDMvNy8yMDI2CAAAAAoxMi8zMS8yMDE3CQAAAAEw+uiAMaJ83gj66IAxonzeCCxDSVEuTllTRTpJQk0uSVFfRUJJVERBX0VYQ0xfU0JD</t>
  </si>
  <si>
    <t>Ljk5NS4uLi5VU0QuSAEAAADetgEAAgAAAAUxMjI5NAEIAAAABQAAAAExAQAAAAstMjA1OTA3MzIwMgMAAAADMTYwAgAAAAUyNDEzNQQAAAABMAcAAAAIMy83LzIwMjYIAAAACjEyLzMxLzIwMjAJAAAAATD66IAxonzeCProgDGifN4INENJUS5OWVNFOklCTS5JUV9MRUFTRV9BREpVU1RNRU5UX0VCSVREQS45OTkuLi4uVVNELkgBAAAA3rYBAAIAAAAEMTMwOQD66IAxonzeCProgDGifN4IKENJUS5OWVNFOklCTS5JUV9FQklUX0VRX0lOQy45OTUuLi4uVVNELkgBAAAA3rYBAAIAAAAENDY2MgEIAAAABQAAAAExAQAAAAstMjA1OTA3MzIwMgMAAAADMTYwAgAAAAUyMTY3NQQAAAABMAcAAAAIMy83LzIwMjYIAAAACjEyLzMxLzIwMjAJAAAAATD66IAxonzeCProgDGifN4IKkNJUS5OWVNFOklCTS5JUV9FQklUX0VYQ0xfU0JDLjk5OS4uLi5VU0QuSAEAAADetgEAAgAAAAUxMTA5OQEIAAAABQAAAAExAQAAAAstMTkwNDg2MDc0MwMAAAADMTYwAgAAAAUyNDEzNAQAAAABMAcAAAAIMy83LzIwMjYIAAAACjEyLzMxLzIwMjQJAAAAATD66IAxonzeCProgDGifN4IMkNJUS5OWVNFOklCTS5JUV9FQklUQV9FUV9JTkNfRVhDTF9TQkMuOTk0Li4uLlVTRC5IAQAAAN62AQACAAAABTEwMDY4AQgAAAAFAAAAATEBAAAACy0yMTEwNzY5MzU1AwAAAAMxNjACAAAABTI0MTMyBAAAAAEwBwAAAAgzLzcvMjAyNggAAAAKMTIv</t>
  </si>
  <si>
    <t>MzEvMjAxOQkAAAABMProgDGifN4I+uiAMaJ83ggtQ0lRLk5ZU0U6SUJNLklRX0VCSVREQVJfRVhDTF9TQkMuOTk0Li4uLlVTRC5IAQAAAN62AQACAAAABTE1OTAwAQgAAAAFAAAAATEBAAAACy0yMTEwNzY5MzU1AwAAAAMxNjACAAAABTI0MTM3BAAAAAEwBwAAAAgzLzcvMjAyNggAAAAKMTIvMzEvMjAxOQkAAAABMProgDGifN4I+uiAMaJ83ggvQ0lRLk5ZU0U6SUJNLklRX0ZFRVNfT1RIRVJfSU5DT01FLjEwMDAuLi4uVVNELkgBAAAA3rYBAAMAAAAAAProgDGifN4I+uiAMaJ83ggvQ0lRLk5ZU0U6SUJNLklRX0FTX1JFUE9SVEVEX0VCSVREQS45OTUuLi4uVVNELkgBAAAA3rYBAAMAAAAAAProgDGifN4I+uiAMaJ83gg3Q0lRLk5ZU0U6SUJNLklRX0VBUk5JTkdfUEFSRU5UX0VYQ0xfRVhUUkEuMjAwMC4uLi5VU0QuSAEAAADetgEAAgAAAAUxMDU3MQEIAAAABQAAAAExAQAAAAstMTkwNDg2MDY1NwMAAAADMTYwAgAAAAU0MTU5NgQAAAABMAcAAAAIMy83LzIwMjYIAAAACjEyLzMxLzIwMjUJAAAAATD66IAxonzeCProgDGifN4ILkNJUS5OWVNFOklCTS5JUV9JTlZFU1RNRU5UX0lOQ09NRS45OTcuLi4uVVNELkgBAAAA3rYBAAMAAAAAAProgDGifN4I+uiAMaJ83gg0Q0lRLk5ZU0U6SUJNLklRX0RFRkVSUkVEX0RPTUVTVElDX1RBWEVTLjk5NC4uLi5VU0QuSAEAAADetgEAAgAAAAQtOTU4AQgAAAAFAAAA</t>
  </si>
  <si>
    <t>ATEBAAAACy0yMTEwNzY5MzU1AwAAAAMxNjACAAAABDMwNTQEAAAAATAHAAAACDMvNy8yMDI2CAAAAAoxMi8zMS8yMDE5CQAAAAEw+uiAMaJ83gj66IAxonzeCDZDSVEuTllTRTpJQk0uSVFfTk9OUkVDVVJSSU5HX0lOQ09NRV9UQVhFUy45OTQuLi4uVVNELkgBAAAA3rYBAAIAAAADMTQ2AQgAAAAFAAAAATEBAAAACy0yMTEwNzY5MzU1AwAAAAMxNjACAAAABTQ4ODM5BAAAAAEwBwAAAAgzLzcvMjAyNggAAAAKMTIvMzEvMjAxOQkAAAABMProgDGifN4I+uiAMaJ83ggxQ0lRLk5ZU0U6SUJNLklRX0NBUElUQUxJWkVEX0lOVEVSRVNULjk5OC4uLi5VU0QuSAEAAADetgEAAgAAAAE5AQgAAAAFAAAAATEBAAAACy0xOTA0ODYwNzQ0AwAAAAMxNjACAAAABDMwMzIEAAAAATAHAAAACDMvNy8yMDI2CAAAAAoxMi8zMS8yMDIzCQAAAAEw+uiAMaJ83gj66IAxonzeCC5DSVEuTllTRTpJQk0uSVFfSU5UX0VYUF9JTkNMX0NBUC4xMDAwLi4uLlVTRC5IAQAAAN62AQACAAAABDE5MzkBCAAAAAUAAAABMQEAAAALLTE5MDQ4NjA3NDADAAAAAzE2MAIAAAAFMjE4NjEEAAAAATAHAAAACDMvNy8yMDI2CAAAAAoxMi8zMS8yMDI1CQAAAAEw+uiAMaJ83gj66IAxonzeCDxDSVEuTllTRTpJQk0uSVFfRElTVFJJQlVUQUJMRV9DQVNIX1NUQU5EQVJESVpFRC45OTMuLi4uVVNELkgBAAAA3rYBAAMAAAAAAProgDGifN4I+uiAMaJ8</t>
  </si>
  <si>
    <t>3ggzQ0lRLk5ZU0U6SUJNLklRX0FOTlVfRElTVFJJQlVUSU9OX1VOSVQuOTk5Li4uLlVTRC5IAQAAAN62AQADAAAAAAD66IAxonzeCProgDGifN4IJkNJUS5OWVNFOklCTS5JUV9SRF9FWFBfRk4uOTk5Li4uLlVTRC5IAQAAAN62AQACAAAABDc0NzkBCAAAAAUAAAABMQEAAAALLTE5MDQ4NjA3NDMDAAAAAzE2MAIAAAAEMzE2OAQAAAABMAcAAAAIMy83LzIwMjYIAAAACjEyLzMxLzIwMjQJAAAAATD66IAxonzeCProgDGifN4ILkNJUS5OWVNFOklCTS5JUV9DT05USU5HRU5UX1JFTlRBTC45OTIuLi4uVVNELkgBAAAA3rYBAAMAAAAAAProgDGifN4I+uiAMaJ83gg1Q0lRLk5ZU0U6SUJNLklRX0lNUFVUX09QRVJfTEVBU0VfSU5UX0VYUC45OTcuLi4uVVNELkgBAAAA3rYBAAIAAAAKMjIzLjE4MzA3MgEIAAAABQAAAAExAQAAAAstMTk1ODI4MTA5NgMAAAADMTYwAgAAAAUyMTY3MgQAAAABMAcAAAAIMy83LzIwMjYIAAAACjEyLzMxLzIwMjIJAAAAATD66IAxonzeCProgDGifN4IKkNJUS5OWVNFOklCTS5JUV9NRVJHRVJfU1VQUExFLjk5Ny4uLi5VU0QuSAEAAADetgEAAwAAAAAA+uiAMaJ83gj66IAxonzeCC1DSVEuTllTRTpJQk0uSVFfR0FJTl9CQVJHQUlOX0FDUS45OTguLi4uVVNELkgBAAAA3rYBAAMAAAAAAProgDGifN4I+uiAMaJ83ggxQ0lRLk5ZU0U6SUJNLklRX1RPVEFMX1VOVVNVQUxfU1VQUExF</t>
  </si>
  <si>
    <t>Ljk5NS4uLi5VU0QuSAEAAADetgEAAgAAAAMtMTMBCAAAAAUAAAABMQEAAAALLTIwNTkwNzMyMDIDAAAAAzE2MAIAAAAFMzMzOTAEAAAAATAHAAAACDMvNy8yMDI2CAAAAAoxMi8zMS8yMDIwCQAAAAEw+uiAMaJ83gj66IAxonzeCC5DSVEuTllTRTpJQk0uSVFfU1RPQ0tfQkFTRURfVE9UQUwuOTkxLi4uLlVTRC5IAQAAAN62AQACAAAAAzU0NAEIAAAABQAAAAExAQAAAAoxOTQ3MTc5NTgzAwAAAAMxNjACAAAABTI0MDM0BAAAAAEwBwAAAAgzLzcvMjAyNggAAAAKMTIvMzEvMjAxNgkAAAABMProgDGifN4I+uiAMaJ83ggvQ0lRLk5ZU0U6SUJNLklRX1NUT0NLX09QVElPTlNfQ09NUC45OTUuLi4uVVNELkgBAAAA3rYBAAMAAAAAAProgDGifN4I+uiAMaJ83ggoQ0lRLk5ZU0U6SUJNLklRX0RBX1NVUFBMX0NGLjk5MS4uLi5VU0QuSAEAAADetgEAAgAAAAQyODM3AQgAAAAFAAAAATEBAAAACjE5NDcxNzk1ODMDAAAAAzE2MAIAAAAEMjE3MQQAAAABMAcAAAAIMy83LzIwMjYIAAAACjEyLzMxLzIwMTYJAAAAATD66IAxonzeCProgDGifN4IL0NJUS5OWVNFOklCTS5JUV9BU1NFVF9XUklURURPV05fQ0YuOTk2Li4uLlVTRC5IAQAAAN62AQADAAAAAAD66IAxonzeCProgDGifN4IMkNJUS5OWVNFOklCTS5JUV9DSEFOR0VfVFJBRElOR19BU1NFVFMuOTk5Li4uLlVTRC5IAQAAAN62AQADAAAAAAD66IAxonzeCPro</t>
  </si>
  <si>
    <t>gDGifN4IMENJUS5OWVNFOklCTS5JUV9TQUxFX1JFQUxfRVNUQVRFX0NGLjk5Ny4uLi5VU0QuSAEAAADetgEAAwAAAAAA+uiAMaJ83gj66IAxonzeCChDSVEuTllTRTpJQk0uSVFfUFJFRl9JU1NVRUQuOTk3Li4uLlVTRC5IAQAAAN62AQADAAAAAAD66IAxonzeCProgDGifN4INUNJUS5OWVNFOklCTS5JUV9BTU9SVF9TT0ZUV0FSRV9BU1NFVFNfQ0YuOTkyLi4uLlVTRC5IAQAAAN62AQADAAAAAAD66IAxonzeCProgDGifN4II0NJUS5OWVNFOklCTS5JUV9SRF9FWFAuOTk5Li4uLlVTRC5IAQAAAN62AQACAAAABDc0NzkBCAAAAAUAAAABMQEAAAALLTE5MDQ4NjA3NDMDAAAAAzE2MAIAAAADMTAwBAAAAAEwBwAAAAgzLzcvMjAyNggAAAAKMTIvMzEvMjAyNAkAAAABMProgDGifN4I+uiAMaJ83ggrQ0lRLk5ZU0U6SUJNLklRX0dXX0lOVEFOX0FNT1JULjk5OC4uLi5VU0QuSAEAAADetgEAAwAAAAAA+uiAMaJ83gj66IAxonzeCCdDSVEuTllTRTpJQk0uSVFfT1RIRVJfT1BFUi45OTcuLi4uVVNELkgBAAAA3rYBAAIAAAAELTY2MwEIAAAABQAAAAExAQAAAAstMTk1ODI4MTA5NgMAAAADMTYwAgAAAAMyNjAEAAAAATAHAAAACDMvNy8yMDI2CAAAAAoxMi8zMS8yMDIyCQAAAAEw+uiAMaJ83gj66IAxonzeCCVDSVEuTllTRTpJQk0uSVFfT1BFUl9JTkMuOTk2Li4uLlVTRC5IAQAAAN62AQACAAAABDU1ODMBCAAA</t>
  </si>
  <si>
    <t>AAUAAAABMQEAAAALLTIwMDg2NDcxOTgDAAAAAzE2MAIAAAACMjEEAAAAATAHAAAACDMvNy8yMDI2CAAAAAoxMi8zMS8yMDIxCQAAAAEw+uiAMaJ83gj66IAxonzeCDBDSVEuTllTRTpJQk0uSVFfSU5URVJFU1RfSU5WRVNUX0lOQy45OTUuLi4uVVNELkgBAAAA3rYBAAMAAAAAAProgDGifN4I+uiAMaJ83ggnQ0lRLk5ZU0U6SUJNLklRX0lOQ19FUVVJVFkuOTk1Li4uLlVTRC5IAQAAAN62AQADAAAAAAD66IAxonzeCProgDGifN4INUNJUS5OWVNFOklCTS5JUV9PVEhFUl9OT05fT1BFUl9FWFBfU1VQUEwuOTk1Li4uLlVTRC5IAQAAAN62AQACAAAABC03OTABCAAAAAUAAAABMQEAAAALLTIwNTkwNzMyMDIDAAAAAzE2MAIAAAACODUEAAAAATAHAAAACDMvNy8yMDI2CAAAAAoxMi8zMS8yMDIwCQAAAAEw+uiAMaJ83gj66IAxonzeCChDSVEuTllTRTpJQk0uSVFfUkVTVFJVQ1RVUkUuOTk2Li4uLlVTRC5IAQAAAN62AQADAAAAAAD66IAxonzeCProgDGifN4IKkNJUS5OWVNFOklCTS5JUV9JTVBBSVJNRU5UX0dXLjk5Ny4uLi5VU0QuSAEAAADetgEAAwAAAAAA+uiAMaJ83gj66IAxonzeCChDSVEuTllTRTpJQk0uSVFfR0FJTl9BU1NFVFMuOTk3Li4uLlVTRC5IAQAAAN62AQACAAAAAzI1OAEIAAAABQAAAAExAQAAAAstMTk1ODI4MTA5NgMAAAADMTYwAgAAAAI1NgQAAAABMAcAAAAIMy83LzIwMjYIAAAACjEy</t>
  </si>
  <si>
    <t>LzMxLzIwMjIJAAAAATD66IAxonzeCProgDGifN4IIUNJUS5OWVNFOklCTS5JUV9JUFJELjk5Ny4uLi5VU0QuSAEAAADetgEAAwAAAAAA+uiAMaJ83gj66IAxonzeCClDSVEuTllTRTpJQk0uSVFfTEVHQUxfU0VUVExFLjk5Ny4uLi5VU0QuSAEAAADetgEAAwAAAAAA+uiAMaJ83gj66IAxonzeCCBDSVEuTllTRTpJQk0uSVFfRUJULjk5Ny4uLi5VU0QuSAEAAADetgEAAgAAAAQxMTU2AQgAAAAFAAAAATEBAAAACy0xOTU4MjgxMDk2AwAAAAMxNjACAAAAAzEzOQQAAAABMAcAAAAIMy83LzIwMjYIAAAACjEyLzMxLzIwMjIJAAAAATD66IAxonzeCProgDGifN4IJ0NJUS5OWVNFOklCTS5JUV9FQVJOSU5HX0NPLjk5Ny4uLi5VU0QuSAEAAADetgEAAgAAAAQxNzgyAQgAAAAFAAAAATEBAAAACy0xOTU4MjgxMDk2AwAAAAMxNjACAAAAATcEAAAAATAHAAAACDMvNy8yMDI2CAAAAAoxMi8zMS8yMDIyCQAAAAEw+uiAMaJ83gj66IAxonzeCCxDSVEuTllTRTpJQk0uSVFfRVhUUkFfQUNDX0lURU1TLjk5Ny4uLi5VU0QuSAEAAADetgEAAwAAAAAA+uiAMaJ83gj66IAxonzeCDFDSVEuTllTRTpJQk0uSVFfTUlOT1JJVFlfSU5URVJFU1RfSVMuOTk3Li4uLlVTRC5IAQAAAN62AQADAAAAAAD66IAxonzeCProgDGifN4IK0NJUS5OWVNFOklCTS5JUV9QUkVGX0RJVl9PVEhFUi45OTcuLi4uVVNELkgBAAAA3rYBAAMAAAAA</t>
  </si>
  <si>
    <t>AProgDGifN4I+uiAMaJ83ggqQ0lRLk5ZU0U6SUJNLklRX05JX0FWQUlMX0VYQ0wuOTk4Li4uLlVTRC5IAQAAAN62AQACAAAABDc1MTQBCAAAAAUAAAABMQEAAAALLTE5MDQ4NjA3NDQDAAAAAzE2MAIAAAADMzc5BAAAAAEwBwAAAAgzLzcvMjAyNggAAAAKMTIvMzEvMjAyMwkAAAABMProgDGifN4I+uiAMaJ83ggrQ0lRLk5ZU0U6SUJNLklRX0JBU0lDX0VQU19FWENMLjk5OS4uLi5VU0QuSAEAAADetgEAAgAAAAg2LjUyNTUwNAEIAAAABQAAAAExAQAAAAstMTkwNDg2MDc0MwMAAAADMTYwAgAAAAQzMDY0BAAAAAEwBwAAAAgzLzcvMjAyNggAAAAKMTIvMzEvMjAyNAkAAAABMProgDGifN4I+uiAMaJ83ggrQ0lRLk5ZU0U6SUJNLklRX0RJTFVUX0VQU19JTkNMLjk5OS4uLi5VU0QuSAEAAADetgEAAgAAAAg2LjQyODUzNgEIAAAABQAAAAExAQAAAAstMTkwNDg2MDc0MwMAAAADMTYwAgAAAAE4BAAAAAEwBwAAAAgzLzcvMjAyNggAAAAKMTIvMzEvMjAyNAkAAAABMProgDGifN4I+uiAMaJ83ggrQ0lRLk5ZU0U6SUJNLklRX0RJTFVUX0VQU19OT1JNLjk5OS4uLi5VU0QuSAEAAADetgEAAgAAAAg2LjA4MDE5NwEIAAAABQAAAAExAQAAAAstMTkwNDg2MDc0MwMAAAADMTYwAgAAAAQ0MzgwBAAAAAEwBwAAAAgzLzcvMjAyNggAAAAKMTIvMzEvMjAyNAkAAAABMProgDGifN4I+uiAMaJ83ggmQ0lRLk5ZU0U6SUJN</t>
  </si>
  <si>
    <t>LklRX0RJVl9TSEFSRS45OTkuLi4uVVNELkgBAAAA3rYBAAIAAAAENi42NwEIAAAABQAAAAExAQAAAAstMTkwNDg2MDc0MwMAAAADMTYwAgAAAAQzMDU4BAAAAAEwBwAAAAgzLzcvMjAyNggAAAAKMTIvMzEvMjAyNAkAAAABMProgDGifN4I+uiAMaJ83ggsQ0lRLk5ZU0U6SUJNLklRX1RPVEFMX1JFVl9TSEFSRS45OTkuLi4uVVNELkgBAAAA3rYBAAIAAAAJNjguMDc4OTY0AQgAAAAFAAAAATEBAAAACy0xOTA0ODYwNzQzAwAAAAMxNjACAAAABDQzODIEAAAAATAHAAAACDMvNy8yMDI2CAAAAAoxMi8zMS8yMDI0CQAAAAEw+uiAMaJ83gj66IAxonzeCC5DSVEuTllTRTpJQk0uSVFfU1BFQ0lBTF9ESVZfU0hBUkUuOTk5Li4uLlVTRC5IAQAAAN62AQADAAAAAAD66IAxonzeCProgDGifN4IKkNJUS5OWVNFOklCTS5JUV9FQklUREFfRVFfSU5DLjk5My4uLi5VU0QuSAEAAADetgEAAgAAAAUxNzY5OAEIAAAABQAAAAExAQAAAAoyMDgxNTA1NDAxAwAAAAMxNjACAAAABTIxNjc3BAAAAAEwBwAAAAgzLzcvMjAyNggAAAAKMTIvMzEvMjAxOAkAAAABMProgDGifN4I+uiAMaJ83ggsQ0lRLk5ZU0U6SUJNLklRX0VCSVREQV9FWENMX1NCQy45OTYuLi4uVVNELkgBAAAA3rYBAAIAAAAFMTIyOTEBCAAAAAUAAAABMQEAAAALLTIwMDg2NDcxOTgDAAAAAzE2MAIAAAAFMjQxMzUEAAAAATAHAAAACDMvNy8yMDI2CAAAAAox</t>
  </si>
  <si>
    <t>Mi8zMS8yMDIxCQAAAAEw+uiAMaJ83gj66IAxonzeCDVDSVEuTllTRTpJQk0uSVFfTEVBU0VfQURKVVNUTUVOVF9FQklUREEuMjAwMC4uLi5VU0QuSAEAAADetgEAAgAAAAQxMzA4AProgDGifN4I+uiAMaJ83ggoQ0lRLk5ZU0U6SUJNLklRX0VCSVRfRVFfSU5DLjk5Ni4uLi5VU0QuSAEAAADetgEAAgAAAAQ1NTgzAQgAAAAFAAAAATEBAAAACy0yMDA4NjQ3MTk4AwAAAAMxNjACAAAABTIxNjc1BAAAAAEwBwAAAAgzLzcvMjAyNggAAAAKMTIvMzEvMjAyMQkAAAABMProgDGifN4I+uiAMaJ83ggrQ0lRLk5ZU0U6SUJNLklRX0VCSVRfRVhDTF9TQkMuMTAwMC4uLi5VU0QuSAEAAADetgEAAgAAAAUxNDI4MwEIAAAABQAAAAExAQAAAAstMTkwNDg2MDc0MAMAAAADMTYwAgAAAAUyNDEzNAQAAAABMAcAAAAIMy83LzIwMjYIAAAACjEyLzMxLzIwMjUJAAAAATD66IAxonzeCProgDGifN4IMkNJUS5OWVNFOklCTS5JUV9FQklUQV9FUV9JTkNfRVhDTF9TQkMuOTk1Li4uLlVTRC5IAQAAAN62AQACAAAABDgwNjcBCAAAAAUAAAABMQEAAAALLTIwNTkwNzMyMDIDAAAAAzE2MAIAAAAFMjQxMzIEAAAAATAHAAAACDMvNy8yMDI2CAAAAAoxMi8zMS8yMDIwCQAAAAEw+uiAMaJ83gj66IAxonzeCC1DSVEuTllTRTpJQk0uSVFfRUJJVERBUl9FWENMX1NCQy45OTUuLi4uVVNELkgBAAAA3rYBAAIAAAAFMTM4MTgBCAAAAAUA</t>
  </si>
  <si>
    <t>AAABMQEAAAALLTIwNTkwNzMyMDIDAAAAAzE2MAIAAAAFMjQxMzcEAAAAATAHAAAACDMvNy8yMDI2CAAAAAoxMi8zMS8yMDIwCQAAAAEw+uiAMaJ83gj66IAxonzeCC9DSVEuTllTRTpJQk0uSVFfQVNfUkVQT1JURURfRUJJVERBLjk5Ni4uLi5VU0QuSAEAAADetgEAAwAAAAAA+uiAMaJ83gj66IAxonzeCCRDSVEuTllTRTpJQk0uSVFfTklfU0ZBUy45OTEuLi4uVVNELkgBAAAA3rYBAAMAAAAAAProgDGifN4I+uiAMaJ83gguQ0lRLk5ZU0U6SUJNLklRX0lOVkVTVE1FTlRfSU5DT01FLjk5OC4uLi5VU0QuSAEAAADetgEAAwAAAAAA+uiAMaJ83gj66IAxonzeCDBDSVEuTllTRTpJQk0uSVFfQ1VSUl9ET01FU1RJQ19UQVhFUy45OTMuLi4uVVNELkgBAAAA3rYBAAIAAAAELTIxNQEIAAAABQAAAAExAQAAAAoyMDgxNTA1NDAxAwAAAAMxNjACAAAABDMwMjcEAAAAATAHAAAACDMvNy8yMDI2CAAAAAoxMi8zMS8yMDE4CQAAAAEw+uiAMaJ83gj66IAxonzeCDRDSVEuTllTRTpJQk0uSVFfREVGRVJSRURfRE9NRVNUSUNfVEFYRVMuOTk1Li4uLlVTRC5IAQAAAN62AQACAAAAAzc0NAEIAAAABQAAAAExAQAAAAstMjA1OTA3MzIwMgMAAAADMTYwAgAAAAQzMDU0BAAAAAEwBwAAAAgzLzcvMjAyNggAAAAKMTIvMzEvMjAyMAkAAAABMProgDGifN4I+uiAMaJ83gg2Q0lRLk5ZU0U6SUJNLklRX05PTlJFQ1VSUklOR19J</t>
  </si>
  <si>
    <t>TkNPTUVfVEFYRVMuOTk2Li4uLlVTRC5IAQAAAN62AQADAAAAAAD66IAxonzeCProgDGifN4IMUNJUS5OWVNFOklCTS5JUV9DQVBJVEFMSVpFRF9JTlRFUkVTVC45OTkuLi4uVVNELkgBAAAA3rYBAAIAAAACMTIBCAAAAAUAAAABMQEAAAALLTE5MDQ4NjA3NDMDAAAAAzE2MAIAAAAEMzAzMgQAAAABMAcAAAAIMy83LzIwMjYIAAAACjEyLzMxLzIwMjQJAAAAATD66IAxonzeCProgDGifN4ILkNJUS5OWVNFOklCTS5JUV9JTlRfRVhQX0lOQ0xfQ0FQLjIwMDAuLi4uVVNELkgBAAAA3rYBAAIAAAAEMTkzOQEIAAAABQAAAAExAQAAAAstMTkwNDg2MDY1NwMAAAADMTYwAgAAAAUyMTg2MQQAAAABMAcAAAAIMy83LzIwMjYIAAAACjEyLzMxLzIwMjUJAAAAATD66IAxonzeCProgDGifN4IPENJUS5OWVNFOklCTS5JUV9ESVNUUklCVVRBQkxFX0NBU0hfU1RBTkRBUkRJWkVELjk5NC4uLi5VU0QuSAEAAADetgEAAwAAAAAA+uiAMaJ83gj66IAxonzeCDRDSVEuTllTRTpJQk0uSVFfQU5OVV9ESVNUUklCVVRJT05fVU5JVC4xMDAwLi4uLlVTRC5IAQAAAN62AQADAAAAAAD66IAxonzeCProgDGifN4IJkNJUS5OWVNFOklCTS5JUV9NQVJLRVRJTkcuOTkxLi4uLlVTRC5IAQAAAN62AQADAAAAAAD66IAxonzeCProgDGifN4IJ0NJUS5OWVNFOklCTS5JUV9SRF9FWFBfRk4uMTAwMC4uLi5VU0QuSAEAAADetgEAAgAAAAQ4</t>
  </si>
  <si>
    <t>MzEyAQgAAAAFAAAAATEBAAAACy0xOTA0ODYwNzQwAwAAAAMxNjACAAAABDMxNjgEAAAAATAHAAAACDMvNy8yMDI2CAAAAAoxMi8zMS8yMDI1CQAAAAEw+uiAMaJ83gj66IAxonzeCC5DSVEuTllTRTpJQk0uSVFfQ09OVElOR0VOVF9SRU5UQUwuOTkzLi4uLlVTRC5IAQAAAN62AQADAAAAAAD66IAxonzeCProgDGifN4IN0NJUS5OWVNFOklCTS5JUV9ERVBSRUNJQVRJT05fUkVOVEFMX0FTU0VUUy45OTEuLi4uVVNELkgBAAAA3rYBAAMAAAAAAProgDGifN4I+uiAMaJ83gg1Q0lRLk5ZU0U6SUJNLklRX0lNUFVUX09QRVJfTEVBU0VfSU5UX0VYUC45OTguLi4uVVNELkgBAAAA3rYBAAIAAAAKMjkzLjE1OTk2OAEIAAAABQAAAAExAQAAAAstMTkwNDg2MDc0NAMAAAADMTYwAgAAAAUyMTY3MgQAAAABMAcAAAAIMy83LzIwMjYIAAAACjEyLzMxLzIwMjMJAAAAATD66IAxonzeCProgDGifN4IKkNJUS5OWVNFOklCTS5JUV9NRVJHRVJfU1VQUExFLjk5OC4uLi5VU0QuSAEAAADetgEAAwAAAAAA+uiAMaJ83gj66IAxonzeCC1DSVEuTllTRTpJQk0uSVFfR0FJTl9CQVJHQUlOX0FDUS45OTkuLi4uVVNELkgBAAAA3rYBAAMAAAAAAProgDGifN4I+uiAMaJ83ggxQ0lRLk5ZU0U6SUJNLklRX1RPVEFMX1VOVVNVQUxfU1VQUExFLjk5Ni4uLi5VU0QuSAEAAADetgEAAwAAAAAA+uiAMaJ83gj66IAxonzeCCxDSVEuTllT</t>
  </si>
  <si>
    <t>RTpJQk0uSVFfU1RPQ0tfQkFTRURfU00uMTAwMC4uLi5VU0QuSAEAAADetgEAAwAAAAAA+uiAMaJ83gj66IAxonzeCC5DSVEuTllTRTpJQk0uSVFfU1RPQ0tfQkFTRURfVE9UQUwuOTk3Li4uLlVTRC5IAQAAAN62AQACAAAAAzk4OAEIAAAABQAAAAExAQAAAAstMTk1ODI4MTA5NgMAAAADMTYwAgAAAAUyNDAzNAQAAAABMAcAAAAIMy83LzIwMjYIAAAACjEyLzMxLzIwMjIJAAAAATD66IAxonzeCProgDGifN4IL0NJUS5OWVNFOklCTS5JUV9TVE9DS19PUFRJT05TX0NPTVAuOTk5Li4uLlVTRC5IAQAAAN62AQADAAAAAAD66IAxonzeCProgDGifN4IKUNJUS5OWVNFOklCTS5JUV9EQV9TVVBQTF9DRi4xMDAwLi4uLlVTRC5IAQAAAN62AQACAAAABDIyODQBCAAAAAUAAAABMQEAAAALLTE5MDQ4NjA3NDADAAAAAzE2MAIAAAAEMjE3MQQAAAABMAcAAAAIMy83LzIwMjYIAAAACjEyLzMxLzIwMjUJAAAAATD66IAxonzeCProgDGifN4IL0NJUS5OWVNFOklCTS5JUV9BU1NFVF9XUklURURPV05fQ0YuOTk4Li4uLlVTRC5IAQAAAN62AQADAAAAAAD66IAxonzeCProgDGifN4IJ0NJUS5OWVNFOklCTS5JUV9DSEFOR0VfQVIuMTAwMC4uLi5VU0QuSAEAAADetgEAAgAAAAUtNDI3OAEIAAAABQAAAAExAQAAAAstMTkwNDg2MDc0MAMAAAADMTYwAgAAAAQyMDE4BAAAAAEwBwAAAAgzLzcvMjAyNggAAAAKMTIvMzEvMjAy</t>
  </si>
  <si>
    <t>NQkAAAABMProgDGifN4I+uiAMaJ83ggwQ0lRLk5ZU0U6SUJNLklRX1NBTEVfUkVBTF9FU1RBVEVfQ0YuOTk5Li4uLlVTRC5IAQAAAN62AQADAAAAAAD66IAxonzeCProgDGifN4IJUNJUS5OWVNFOklCTS5JUV9QUkVGX1JFUC45OTkuLi4uVVNELkgBAAAA3rYBAAMAAAAAAProgDGifN4I+uiAMaJ83gg4Q0lRLk5ZU0U6SUJNLklRX1NBTEVfUFJPQ0VFRFNfUkVOVEFMX0FTU0VUUy45OTUuLi4uVVNELkgBAAAA3rYBAAMAAAAAAProgDGifN4I+uiAMaJ83ggsQ0lRLk5ZU0U6SUJNLklRX0VCSVREQV9FWENMX1NCQy45OTguLi4uVVNELkgBAAAA3rYBAAIAAAAFMTMzOTEBCAAAAAUAAAABMQEAAAALLTE5MDQ4NjA3NDQDAAAAAzE2MAIAAAAFMjQxMzUEAAAAATAHAAAACDMvNy8yMDI2CAAAAAoxMi8zMS8yMDIzCQAAAAEw+uiAMaJ83gj66IAxonzeCChDSVEuTllTRTpJQk0uSVFfRUJJVF9FUV9JTkMuOTk3Li4uLlVTRC5IAQAAAN62AQACAAAABDc1MjEBCAAAAAUAAAABMQEAAAALLTE5NTgyODEwOTYDAAAAAzE2MAIAAAAFMjE2NzUEAAAAATAHAAAACDMvNy8yMDI2CAAAAAoxMi8zMS8yMDIyCQAAAAEw+uiAMaJ83gj66IAxonzeCDJDSVEuTllTRTpJQk0uSVFfRUJJVEFfRVFfSU5DX0VYQ0xfU0JDLjk5Ni4uLi5VU0QuSAEAAADetgEAAgAAAAQ4NDAzAQgAAAAFAAAAATEBAAAACy0yMDA4NjQ3MTk4AwAAAAMx</t>
  </si>
  <si>
    <t>NjACAAAABTI0MTMyBAAAAAEwBwAAAAgzLzcvMjAyNggAAAAKMTIvMzEvMjAyMQkAAAABMProgDGifN4I+uiAMaJ83ggrQ0lRLk5ZU0U6SUJNLklRX0VCSVREQVJfRVFfSU5DLjk5MS4uLi5VU0QuSAEAAADetgEAAwAAAAAA+uiAMaJ83gj66IAxonzeCC1DSVEuTllTRTpJQk0uSVFfRUJJVERBUl9FWENMX1NCQy45OTcuLi4uVVNELkgBAAAA3rYBAAIAAAAFMTMwMTABCAAAAAUAAAABMQEAAAALLTE5NTgyODEwOTYDAAAAAzE2MAIAAAAFMjQxMzcEAAAAATAHAAAACDMvNy8yMDI2CAAAAAoxMi8zMS8yMDIyCQAAAAEw+uiAMaJ83gj66IAxonzeCC9DSVEuTllTRTpJQk0uSVFfQVNfUkVQT1JURURfRUJJVERBLjk5Ny4uLi5VU0QuSAEAAADetgEAAwAAAAAA+uiAMaJ83gj66IAxonzeCCRDSVEuTllTRTpJQk0uSVFfTklfU0ZBUy45OTIuLi4uVVNELkgBAAAA3rYBAAMAAAAAAProgDGifN4I+uiAMaJ83gguQ0lRLk5ZU0U6SUJNLklRX0lOVkVTVE1FTlRfSU5DT01FLjk5OS4uLi5VU0QuSAEAAADetgEAAwAAAAAA+uiAMaJ83gj66IAxonzeCDBDSVEuTllTRTpJQk0uSVFfQ1VSUl9ET01FU1RJQ19UQVhFUy45OTQuLi4uVVNELkgBAAAA3rYBAAIAAAADMjcyAQgAAAAFAAAAATEBAAAACy0yMTEwNzY5MzU1AwAAAAMxNjACAAAABDMwMjcEAAAAATAHAAAACDMvNy8yMDI2CAAAAAoxMi8zMS8yMDE5CQAAAAEw+uiA</t>
  </si>
  <si>
    <t>MaJ83gj66IAxonzeCDRDSVEuTllTRTpJQk0uSVFfREVGRVJSRURfRE9NRVNUSUNfVEFYRVMuOTk2Li4uLlVTRC5IAQAAAN62AQACAAAABS0xNzI4AQgAAAAFAAAAATEBAAAACy0yMDA4NjQ3MTk4AwAAAAMxNjACAAAABDMwNTQEAAAAATAHAAAACDMvNy8yMDI2CAAAAAoxMi8zMS8yMDIxCQAAAAEw+uiAMaJ83gj66IAxonzeCDZDSVEuTllTRTpJQk0uSVFfTk9OUkVDVVJSSU5HX0lOQ09NRV9UQVhFUy45OTguLi4uVVNELkgBAAAA3rYBAAMAAAAAAProgDGifN4I+uiAMaJ83ggyQ0lRLk5ZU0U6SUJNLklRX0NBUElUQUxJWkVEX0lOVEVSRVNULjEwMDAuLi4uVVNELkgBAAAA3rYBAAIAAAABNAEIAAAABQAAAAExAQAAAAstMTkwNDg2MDc0MAMAAAADMTYwAgAAAAQzMDMyBAAAAAEwBwAAAAgzLzcvMjAyNggAAAAKMTIvMzEvMjAyNQkAAAABMProgDGifN4I+uiAMaJ83ggwQ0lRLk5ZU0U6SUJNLklRX05PTkNBU0hfUEVOU0lPTl9FWFAuOTk2Li4uLlVTRC5IAQAAAN62AQACAAAABDExMzgBCAAAAAUAAAABMQEAAAALLTIwMDg2NDcxOTgDAAAAAzE2MAIAAAAFMjE2NzgEAAAAATAHAAAACDMvNy8yMDI2CAAAAAoxMi8zMS8yMDIxCQAAAAEw+uiAMaJ83gj66IAxonzeCDxDSVEuTllTRTpJQk0uSVFfRElTVFJJQlVUQUJMRV9DQVNIX1NUQU5EQVJESVpFRC45OTguLi4uVVNELkgBAAAA3rYBAAMAAAAAAProgDGi</t>
  </si>
  <si>
    <t>fN4I+uiAMaJ83gg0Q0lRLk5ZU0U6SUJNLklRX0FOTlVfRElTVFJJQlVUSU9OX1VOSVQuMjAwMC4uLi5VU0QuSAEAAADetgEAAwAAAAAA+uiAMaJ83gj66IAxonzeCCZDSVEuTllTRTpJQk0uSVFfTUFSS0VUSU5HLjk5Mi4uLi5VU0QuSAEAAADetgEAAwAAAAAA+uiAMaJ83gj66IAxonzeCC5DSVEuTllTRTpJQk0uSVFfQ09OVElOR0VOVF9SRU5UQUwuOTk5Li4uLlVTRC5IAQAAAN62AQACAAAAAzMyMQD66IAxonzeCProgDGifN4IN0NJUS5OWVNFOklCTS5JUV9ERVBSRUNJQVRJT05fUkVOVEFMX0FTU0VUUy45OTIuLi4uVVNELkgBAAAA3rYBAAMAAAAAAProgDGifN4I+uiAMaJ83gg0Q0lRLk5ZU0U6SUJNLklRX0dBSU5fQkFSR0FJTl9BQ1FfU1VQUExFLjk5MS4uLi5VU0QuSAEAAADetgEAAwAAAAAA+uiAMaJ83gj66IAxonzeCDFDSVEuTllTRTpJQk0uSVFfVE9UQUxfVU5VU1VBTF9TVVBQTEUuOTk3Li4uLlVTRC5IAQAAAN62AQADAAAAAAD66IAxonzeCProgDGifN4ILkNJUS5OWVNFOklCTS5JUV9TVE9DS19CQVNFRF9UT1RBTC45OTguLi4uVVNELkgBAAAA3rYBAAIAAAAEMTEzNAEIAAAABQAAAAExAQAAAAstMTkwNDg2MDc0NAMAAAADMTYwAgAAAAUyNDAzNAQAAAABMAcAAAAIMy83LzIwMjYIAAAACjEyLzMxLzIwMjMJAAAAATD66IAxonzeCProgDGifN4IMENJUS5OWVNFOklCTS5JUV9TVE9DS19P</t>
  </si>
  <si>
    <t>UFRJT05TX0NPTVAuMTAwMC4uLi5VU0QuSAEAAADetgEAAwAAAAAA+uiAMaJ83gj66IAxonzeCC5DSVEuTllTRTpJQk0uSVFfR1dfSU5UQU5fQU1PUlRfQ0YuOTkxLi4uLlVTRC5IAQAAAN62AQACAAAABDE1NDQBCAAAAAUAAAABMQEAAAAKMTk0NzE3OTU4MwMAAAADMTYwAgAAAAQyMTgyBAAAAAEwBwAAAAgzLzcvMjAyNggAAAAKMTIvMzEvMjAxNgkAAAABMProgDGifN4I+uiAMaJ83gglQ0lRLk5ZU0U6SUJNLklRX0xPQU5TX0NGLjk5Mi4uLi5VU0QuSAEAAADetgEAAwAAAAAA+uiAMaJ83gj66IAxonzeCCZDSVEuTllTRTpJQk0uSVFfUFJFRl9SRVAuMTAwMC4uLi5VU0QuSAEAAADetgEAAwAAAAAA+uiAMaJ83gj66IAxonzeCC5DSVEuTllTRTpJQk0uSVFfQ0FTSF9JTlRFUkVTVF9ORVQuOTk1Li4uLlVTRC5IAQAAAN62AQADAAAAAAD66IAxonzeCProgDGifN4IL0NJUS5OWVNFOklCTS5JUV9DT05USU5HRU5UX1JFTlRBTC4xMDAwLi4uLlVTRC5IAQAAAN62AQACAAAAAzMwMAD66IAxonzeCProgDGifN4IN0NJUS5OWVNFOklCTS5JUV9ERVBSRUNJQVRJT05fUkVOVEFMX0FTU0VUUy45OTMuLi4uVVNELkgBAAAA3rYBAAMAAAAAAProgDGifN4I+uiAMaJ83ggyQ0lRLk5ZU0U6SUJNLklRX0lNUFVUX09QRVJfTEVBU0VfREVQUi45OTEuLi4uVVNELkgBAAAA3rYBAAMAAAAAAProgDGifN4I+uiAMaJ83ggx</t>
  </si>
  <si>
    <t>Q0lRLk5ZU0U6SUJNLklRX0lNUEFJUk1FTlRfR1dfU1VQUExFLjk5MS4uLi5VU0QuSAEAAADetgEAAwAAAAAA+uiAMaJ83gj66IAxonzeCDRDSVEuTllTRTpJQk0uSVFfR0FJTl9CQVJHQUlOX0FDUV9TVVBQTEUuOTkyLi4uLlVTRC5IAQAAAN62AQADAAAAAAD66IAxonzeCProgDGifN4ILkNJUS5OWVNFOklCTS5JUV9ORUdBVElWRV9HV19BTU9SVC45OTMuLi4uVVNELkgBAAAA3rYBAAMAAAAAAProgDGifN4I+uiAMaJ83gguQ0lRLk5ZU0U6SUJNLklRX1NUT0NLX0JBU0VEX1RPVEFMLjk5OS4uLi5VU0QuSAEAAADetgEAAgAAAAQxMzExAQgAAAAFAAAAATEBAAAACy0xOTA0ODYwNzQzAwAAAAMxNjACAAAABTI0MDM0BAAAAAEwBwAAAAgzLzcvMjAyNggAAAAKMTIvMzEvMjAyNAkAAAABMA8QgTGifN4IDxCBMaJ83gg0Q0lRLk5ZU0U6SUJNLklRX1NUT0NLX0JBU0VEX0NPTVBfUFJFVEFYLjk5My4uLi5VU0QuSAEAAADetgEAAgAAAAM1MTAADxCBMaJ83ggPEIExonzeCC5DSVEuTllTRTpJQk0uSVFfR1dfSU5UQU5fQU1PUlRfQ0YuOTkzLi4uLlVTRC5IAQAAAN62AQACAAAABDEzNTMBCAAAAAUAAAABMQEAAAAKMjA4MTUwNTQwMQMAAAADMTYwAgAAAAQyMTgyBAAAAAEwBwAAAAgzLzcvMjAyNggAAAAKMTIvMzEvMjAxOAkAAAABMA8QgTGifN4IDxCBMaJ83ggmQ0lRLk5ZU0U6SUJNLklRX0xPQU5TX0NGLjEw</t>
  </si>
  <si>
    <t>MDAuLi4uVVNELkgBAAAA3rYBAAMAAAAAAA8QgTGifN4IDxCBMaJ83ggtQ0lRLk5ZU0U6SUJNLklRX0NIQU5HRV9JTlZFTlRPUlkuOTkxLi4uLlVTRC5IAQAAAN62AQACAAAAAy0xNAEIAAAABQAAAAExAQAAAAoxOTQ3MTc5NTgzAwAAAAMxNjACAAAABDIwOTkEAAAAATAHAAAACDMvNy8yMDI2CAAAAAoxMi8zMS8yMDE2CQAAAAEwDxCBMaJ83ggPEIExonzeCC9DSVEuTllTRTpJQk0uSVFfSU5WRVNUX1NFQ1VSSVRZX0NGLjk5NS4uLi5VU0QuSAEAAADetgEAAgAAAAQtNjI4AQgAAAAFAAAAATEBAAAACy0yMDU5MDczMjAyAwAAAAMxNjACAAAABDIwMjcEAAAAATAHAAAACDMvNy8yMDI2CAAAAAoxMi8zMS8yMDIwCQAAAAEwDxCBMaJ83ggPEIExonzeCChDSVEuTllTRTpJQk0uSVFfUFJFRl9ESVZfQ0YuOTk1Li4uLlVTRC5IAQAAAN62AQADAAAAAAAPEIExonzeCA8QgTGifN4ILkNJUS5OWVNFOklCTS5JUV9DQVNIX0lOVEVSRVNUX05FVC45OTYuLi4uVVNELkgBAAAA3rYBAAMAAAAAAA8QgTGifN4IDxCBMaJ83ggnQ0lRLk5ZU0U6SUJNLklRX0lNUEFJUl9PSUwuOTk5Li4uLlVTRC5IAQAAAN62AQADAAAAAAAPEIExonzeCA8QgTGifN4ILENJUS5OWVNFOklCTS5JUV9PVEhFUl9SRVZfU1VQUEwuOTk2Li4uLlVTRC5IAQAAAN62AQADAAAAAAAPEIExonzeCA8QgTGifN4IJ0NJUS5OWVNFOklCTS5JUV9JTlNf</t>
  </si>
  <si>
    <t>U0VUVExFLjk5OC4uLi5VU0QuSAEAAADetgEAAwAAAAAADxCBMaJ83ggPEIExonzeCB9DSVEuTllTRTpJQk0uSVFfR1AuOTk2Li4uLlVTRC5IAQAAAN62AQACAAAABTMxNDg2AQgAAAAFAAAAATEBAAAACy0yMDA4NjQ3MTk4AwAAAAMxNjACAAAAAjEwBAAAAAEwBwAAAAgzLzcvMjAyNggAAAAKMTIvMzEvMjAyMQkAAAABMA8QgTGifN4IDxCBMaJ83ggqQ0lRLk5ZU0U6SUJNLklRX0lOVEVSRVNUX0VYUC4yMDAwLi4uLlVTRC5IAQAAAN62AQACAAAABS0xOTM1AQgAAAAFAAAAATEBAAAACy0xOTA0ODYwNjU3AwAAAAMxNjACAAAAAjgyBAAAAAEwBwAAAAgzLzcvMjAyNggAAAAKMTIvMzEvMjAyNQkAAAABMA8QgTGifN4IDxCBMaJ83ggpQ0lRLk5ZU0U6SUJNLklRX0xFR0FMX1NFVFRMRS45OTEuLi4uVVNELkgBAAAA3rYBAAIAAAADLTU2AQgAAAAFAAAAATEBAAAACjE5NDcxNzk1ODMDAAAAAzE2MAIAAAACNzcEAAAAATAHAAAACDMvNy8yMDI2CAAAAAoxMi8zMS8yMDE2CQAAAAEwDxCBMaJ83ggPEIExonzeCCxDSVEuTllTRTpJQk0uSVFfRVhUUkFfQUNDX0lURU1TLjk5MS4uLi5VU0QuSAEAAADetgEAAwAAAAAADxCBMaJ83ggPEIExonzeCCZDSVEuTllTRTpJQk0uSVFfRElWX1NIQVJFLjk5My4uLi5VU0QuSAEAAADetgEAAgAAAAQ2LjIxAQgAAAAFAAAAATEBAAAACjIwODE1MDU0MDEDAAAAAzE2MAIAAAAE</t>
  </si>
  <si>
    <t>MzA1OAQAAAABMAcAAAAIMy83LzIwMjYIAAAACjEyLzMxLzIwMTgJAAAAATAPEIExonzeCA8QgTGifN4IKENJUS5OWVNFOklCTS5JUV9JTlRfSU5WX0lOQy45OTUuLi4uVVNELkgBAAAA3rYBAAMAAAAAAA8QgTGifN4IDxCBMaJ83ggsQ0lRLk5ZU0U6SUJNLklRX0ZJTl9ESVZfSU5UX0VYUC45OTEuLi4uVVNELkgBAAAA3rYBAAMAAAAAAA8QgTGifN4IDxCBMaJ83ggrQ0lRLk5ZU0U6SUJNLklRX0VYUExPUkVfRFJJTEwuMjAwMC4uLi5VU0QuSAEAAADetgEAAwAAAAAADxCBMaJ83ggPEIExonzeCChDSVEuTllTRTpJQk0uSVFfRklOX0RJVl9FWFAuOTkzLi4uLlVTRC5IAQAAAN62AQACAAAABDExMzIBCAAAAAUAAAABMQEAAAAKMjA4MTUwNTQwMQMAAAADMTYwAgAAAAI1MQQAAAABMAcAAAAIMy83LzIwMjYIAAAACjEyLzMxLzIwMTgJAAAAATAPEIExonzeCA8QgTGifN4IK0NJUS5OWVNFOklCTS5JUV9HV19JTlRBTl9BTU9SVC45OTkuLi4uVVNELkgBAAAA3rYBAAMAAAAAAA8QgTGifN4IDxCBMaJ83ggwQ0lRLk5ZU0U6SUJNLklRX0lOVEVSRVNUX0lOVkVTVF9JTkMuOTk2Li4uLlVTRC5IAQAAAN62AQACAAAAAjUyAQgAAAAFAAAAATEBAAAACy0yMDA4NjQ3MTk4AwAAAAMxNjACAAAAAjY1BAAAAAEwBwAAAAgzLzcvMjAyNggAAAAKMTIvMzEvMjAyMQkAAAABMA8QgTGifN4IDxCBMaJ83ggqQ0lRLk5ZU0U6</t>
  </si>
  <si>
    <t>SUJNLklRX0lNUEFJUk1FTlRfR1cuOTk4Li4uLlVTRC5IAQAAAN62AQADAAAAAAAPEIExonzeCA8QgTGifN4IJ0NJUS5OWVNFOklCTS5JUV9FQVJOSU5HX0NPLjk5OC4uLi5VU0QuSAEAAADetgEAAgAAAAQ3NTE0AQgAAAAFAAAAATEBAAAACy0xOTA0ODYwNzQ0AwAAAAMxNjACAAAAATcEAAAAATAHAAAACDMvNy8yMDI2CAAAAAoxMi8zMS8yMDIzCQAAAAEwDxCBMaJ83ggPEIExonzeCCpDSVEuTllTRTpJQk0uSVFfRUJJVERBX0VRX0lOQy45OTQuLi4uVVNELkgBAAAA3rYBAAIAAAAFMTUyMjEBCAAAAAUAAAABMQEAAAALLTIxMTA3NjkzNTUDAAAAAzE2MAIAAAAFMjE2NzcEAAAAATAHAAAACDMvNy8yMDI2CAAAAAoxMi8zMS8yMDE5CQAAAAEwDxCBMaJ83ggPEIExonzeCCZDSVEuTllTRTpJQk0uSVFfVE9UQUxfUkVWLjk5NS4uLi5VU0QuSAEAAADetgEAAgAAAAU1NTE3OQEIAAAABQAAAAExAQAAAAstMjA1OTA3MzIwMgMAAAADMTYwAgAAAAIyOAQAAAABMAcAAAAIMy83LzIwMjYIAAAACjEyLzMxLzIwMjAJAAAAATAPEIExonzeCA8QgTGifN4IJkNJUS5OWVNFOklCTS5JUV9TR0FfU1VQUEwuOTkyLi4uLlVTRC5IAQAAAN62AQACAAAABTIxMTM3AQgAAAAFAAAAATEBAAAACjIwMTcxNjQyNDQDAAAAAzE2MAIAAAADMTAyBAAAAAEwBwAAAAgzLzcvMjAyNggAAAAKMTIvMzEvMjAxNwkAAAABMA8QgTGifN4I</t>
  </si>
  <si>
    <t>DxCBMaJ83gglQ0lRLk5ZU0U6SUJNLklRX09QRVJfSU5DLjk5OC4uLi5VU0QuSAEAAADetgEAAgAAAAQ5NDIxAQgAAAAFAAAAATEBAAAACy0xOTA0ODYwNzQ0AwAAAAMxNjACAAAAAjIxBAAAAAEwBwAAAAgzLzcvMjAyNggAAAAKMTIvMzEvMjAyMwkAAAABMA8QgTGifN4IDxCBMaJ83ggoQ0lRLk5ZU0U6SUJNLklRX0dBSU5fQVNTRVRTLjk5OS4uLi5VU0QuSAEAAADetgEAAgAAAAM1OTIBCAAAAAUAAAABMQEAAAALLTE5MDQ4NjA3NDMDAAAAAzE2MAIAAAACNTYEAAAAATAHAAAACDMvNy8yMDI2CAAAAAoxMi8zMS8yMDI0CQAAAAEwDxCBMaJ83ggPEIExonzeCCBDSVEuTllTRTpJQk0uSVFfRUJULjk5OS4uLi5VU0QuSAEAAADetgEAAgAAAAQ1Nzk3AQgAAAAFAAAAATEBAAAACy0xOTA0ODYwNzQzAwAAAAMxNjACAAAAAzEzOQQAAAABMAcAAAAIMy83LzIwMjYIAAAACjEyLzMxLzIwMjQJAAAAATAPEIExonzeCA8QgTGifN4ILENJUS5OWVNFOklCTS5JUV9QUkVGX0RJVl9PVEhFUi4xMDAwLi4uLlVTRC5IAQAAAN62AQADAAAAAAAPEIExonzeCA8QgTGifN4ILENJUS5OWVNFOklCTS5JUV9FQklUREFfRVhDTF9TQkMuOTk5Li4uLlVTRC5IAQAAAN62AQACAAAABTE0MTk3AQgAAAAFAAAAATEBAAAACy0xOTA0ODYwNzQzAwAAAAMxNjACAAAABTI0MTM1BAAAAAEwBwAAAAgzLzcvMjAyNggAAAAKMTIvMzEvMjAy</t>
  </si>
  <si>
    <t>NAkAAAABMA8QgTGifN4IDxCBMaJ83ggiQ0lRLk5ZU0U6SUJNLklRX0VCSVRBLjk5MS4uLi5VU0QuSAEAAADetgEAAgAAAAUxNTcxNAEIAAAABQAAAAExAQAAAAoxOTQ3MTc5NTgzAwAAAAMxNjACAAAABjEwMDY4OQQAAAABMAcAAAAIMy83LzIwMjYIAAAACjEyLzMxLzIwMTYJAAAAATAPEIExonzeCA8QgTGifN4ILUNJUS5OWVNFOklCTS5JUV9FQklUREFSX0VYQ0xfU0JDLjk5OS4uLi5VU0QuSAEAAADetgEAAgAAAAUxNTUwNgEIAAAABQAAAAExAQAAAAstMTkwNDg2MDc0MwMAAAADMTYwAgAAAAUyNDEzNwQAAAABMAcAAAAIMy83LzIwMjYIAAAACjEyLzMxLzIwMjQJAAAAATAPEIExonzeCA8QgTGifN4IJENJUS5OWVNFOklCTS5JUV9OSV9TRkFTLjk5My4uLi5VU0QuSAEAAADetgEAAwAAAAAADxCBMaJ83ggPEIExonzeCDJDSVEuTllTRTpJQk0uSVFfQ0FQSVRBTElaRURfSU5URVJFU1QuMjAwMC4uLi5VU0QuSAEAAADetgEAAgAAAAE0AQgAAAAFAAAAATEBAAAACy0xOTA0ODYwNjU3AwAAAAMxNjACAAAABDMwMzIEAAAAATAHAAAACDMvNy8yMDI2CAAAAAoxMi8zMS8yMDI1CQAAAAEwDxCBMaJ83ggPEIExonzeCCZDSVEuTllTRTpJQk0uSVFfU0dBX1NVUFBMLjk5My4uLi5VU0QuSAEAAADetgEAAgAAAAUxOTM2NgEIAAAABQAAAAExAQAAAAoyMDgxNTA1NDAxAwAAAAMxNjACAAAAAzEwMgQAAAABMAcA</t>
  </si>
  <si>
    <t>AAAIMy83LzIwMjYIAAAACjEyLzMxLzIwMTgJAAAAATAPEIExonzeCA8QgTGifN4IKkNJUS5OWVNFOklCTS5JUV9QUkVfT1BFTl9DT1NULjk5MS4uLi5VU0QuSAEAAADetgEAAwAAAAAADxCBMaJ83ggPEIExonzeCDBDSVEuTllTRTpJQk0uSVFfSU5URVJFU1RfSU5WRVNUX0lOQy45OTguLi4uVVNELkgBAAAA3rYBAAIAAAADNjcwAQgAAAAFAAAAATEBAAAACy0xOTA0ODYwNzQ0AwAAAAMxNjACAAAAAjY1BAAAAAEwBwAAAAgzLzcvMjAyNggAAAAKMTIvMzEvMjAyMwkAAAABMA8QgTGifN4IDxCBMaJ83ggnQ0lRLk5ZU0U6SUJNLklRX0lOQ19FUVVJVFkuOTk4Li4uLlVTRC5IAQAAAN62AQADAAAAAAAPEIExonzeCA8QgTGifN4IIkNJUS5OWVNFOklCTS5JUV9JUFJELjEwMDAuLi4uVVNELkgBAAAA3rYBAAMAAAAAAA8QgTGifN4IDxCBMaJ83ggqQ0lRLk5ZU0U6SUJNLklRX0VCSVREQV9FUV9JTkMuOTk2Li4uLlVTRC5IAQAAAN62AQACAAAABTEyNzQ2AQgAAAAFAAAAATEBAAAACy0yMDA4NjQ3MTk4AwAAAAMxNjACAAAABTIxNjc3BAAAAAEwBwAAAAgzLzcvMjAyNggAAAAKMTIvMzEvMjAyMQkAAAABMA8QgTGifN4IDxCBMaJ83ggtQ0lRLk5ZU0U6SUJNLklRX0VCSVREQV9FWENMX1NCQy4xMDAwLi4uLlVTRC5IAQAAAN62AQACAAAABTE3ODMzAQgAAAAFAAAAATEBAAAACy0xOTA0ODYwNzQwAwAAAAMxNjAC</t>
  </si>
  <si>
    <t>AAAABTI0MTM1BAAAAAEwBwAAAAgzLzcvMjAyNggAAAAKMTIvMzEvMjAyNQkAAAABMA8QgTGifN4IDxCBMaJ83gg+Q0lRLk5ZU0U6SUJNLklRX0VCSVREQV9FUV9JTkNfRVhDTF9PUEVSX0xFQVNFX0FESi45OTIuLi4uVVNELkgBAAAA3rYBAAIAAAAFMTYyMjMBCAAAAAUAAAABMQEAAAAKMjAxNzE2NDI0NAMAAAADMTYwAgAAAAU0ODk4NwQAAAABMAcAAAAIMy83LzIwMjYIAAAACjEyLzMxLzIwMTcJAAAAATAPEIExonzeCA8QgTGifN4IKENJUS5OWVNFOklCTS5JUV9FQklUX0VRX0lOQy45OTkuLi4uVVNELkgBAAAA3rYBAAIAAAAEOTc4OAEIAAAABQAAAAExAQAAAAstMTkwNDg2MDc0MwMAAAADMTYwAgAAAAUyMTY3NQQAAAABMAcAAAAIMy83LzIwMjYIAAAACjEyLzMxLzIwMjQJAAAAATAPEIExonzeCA8QgTGifN4IIkNJUS5OWVNFOklCTS5JUV9FQklUQS45OTMuLi4uVVNELkgBAAAA3rYBAAIAAAAFMTQ1NzEBCAAAAAUAAAABMQEAAAAKMjA4MTUwNTQwMQMAAAADMTYwAgAAAAYxMDA2ODkEAAAAATAHAAAACDMvNy8yMDI2CAAAAAoxMi8zMS8yMDE4CQAAAAEwDxCBMaJ83ggPEIExonzeCDNDSVEuTllTRTpJQk0uSVFfRUJJVEFfRVFfSU5DX0VYQ0xfU0JDLjIwMDAuLi4uVVNELkgBAAAA3rYBAAIAAAAFMTY0NDkBCAAAAAUAAAABMQEAAAALLTE5MDQ4NjA2NTcDAAAAAzE2MAIAAAAFMjQxMzIEAAAAATAH</t>
  </si>
  <si>
    <t>AAAACDMvNy8yMDI2CAAAAAoxMi8zMS8yMDI1CQAAAAEwDxCBMaJ83ggPEIExonzeCCtDSVEuTllTRTpJQk0uSVFfRUJJVERBUl9FUV9JTkMuOTkzLi4uLlVTRC5IAQAAAN62AQADAAAAAAAPEIExonzeCA8QgTGifN4ILkNJUS5OWVNFOklCTS5JUV9FQklUREFSX0VYQ0xfU0JDLjEwMDAuLi4uVVNELkgBAAAA3rYBAAIAAAAFMTkxNDEBCAAAAAUAAAABMQEAAAALLTE5MDQ4NjA3NDADAAAAAzE2MAIAAAAFMjQxMzcEAAAAATAHAAAACDMvNy8yMDI2CAAAAAoxMi8zMS8yMDI1CQAAAAEwDxCBMaJ83ggPEIExonzeCDBDSVEuTllTRTpJQk0uSVFfQVNfUkVQT1JURURfRUJJVERBLjEwMDAuLi4uVVNELkgBAAAA3rYBAAMAAAAAAA8QgTGifN4IDxCBMaJ83ggkQ0lRLk5ZU0U6SUJNLklRX05JX1NGQVMuOTk0Li4uLlVTRC5IAQAAAN62AQADAAAAAAAPEIExonzeCA8QgTGifN4IMENJUS5OWVNFOklCTS5JUV9DVVJSX0RPTUVTVElDX1RBWEVTLjk5OS4uLi5VU0QuSAEAAADetgEAAgAAAAQtMTgzAQgAAAAFAAAAATEBAAAACy0xOTA0ODYwNzQzAwAAAAMxNjACAAAABDMwMjcEAAAAATAHAAAACDMvNy8yMDI2CAAAAAoxMi8zMS8yMDI0CQAAAAEwDxCBMaJ83ggPEIExonzeCDRDSVEuTllTRTpJQk0uSVFfREVGRVJSRURfRE9NRVNUSUNfVEFYRVMuOTk4Li4uLlVTRC5IAQAAAN62AQACAAAABS0xNTMzAQgAAAAFAAAA</t>
  </si>
  <si>
    <t>ATEBAAAACy0xOTA0ODYwNzQ0AwAAAAMxNjACAAAABDMwNTQEAAAAATAHAAAACDMvNy8yMDI2CAAAAAoxMi8zMS8yMDIzCQAAAAEwDxCBMaJ83ggPEIExonzeCDdDSVEuTllTRTpJQk0uSVFfTk9OUkVDVVJSSU5HX0lOQ09NRV9UQVhFUy4xMDAwLi4uLlVTRC5IAQAAAN62AQACAAAABS0xMTYxAQgAAAAFAAAAATEBAAAACy0xOTA0ODYwNzQwAwAAAAMxNjACAAAABTQ4ODM5BAAAAAEwBwAAAAgzLzcvMjAyNggAAAAKMTIvMzEvMjAyNQkAAAABMA8QgTGifN4IDxCBMaJ83ggwQ0lRLk5ZU0U6SUJNLklRX05PTkNBU0hfUEVOU0lPTl9FWFAuOTk4Li4uLlVTRC5IAQAAAN62AQACAAAABC0xNDcBCAAAAAUAAAABMQEAAAALLTE5MDQ4NjA3NDQDAAAAAzE2MAIAAAAFMjE2NzgEAAAAATAHAAAACDMvNy8yMDI2CAAAAAoxMi8zMS8yMDIzCQAAAAEwDxCBMaJ83ggPEIExonzeCCZDSVEuTllTRTpJQk0uSVFfTUFSS0VUSU5HLjk5Ni4uLi5VU0QuSAEAAADetgEAAwAAAAAADxCBMaJ83ggPEIExonzeCC5DSVEuTllTRTpJQk0uSVFfTkVUX1JFTlRBTF9FWFBfRk4uOTkxLi4uLlVTRC5IAQAAAN62AQADAAAAAAAPEIExonzeCA8QgTGifN4IL0NJUS5OWVNFOklCTS5JUV9DT05USU5HRU5UX1JFTlRBTC4yMDAwLi4uLlVTRC5IAQAAAN62AQACAAAAAzMwMAAPEIExonzeCA8QgTGifN4IN0NJUS5OWVNFOklCTS5JUV9ERVBS</t>
  </si>
  <si>
    <t>RUNJQVRJT05fUkVOVEFMX0FTU0VUUy45OTkuLi4uVVNELkgBAAAA3rYBAAMAAAAAAA8QgTGifN4IDxCBMaJ83ggyQ0lRLk5ZU0U6SUJNLklRX0lNUFVUX09QRVJfTEVBU0VfREVQUi45OTIuLi4uVVNELkgBAAAA3rYBAAMAAAAAAA8QgTGifN4IDxCBMaJ83ggxQ0lRLk5ZU0U6SUJNLklRX0lNUEFJUk1FTlRfR1dfU1VQUExFLjk5Mi4uLi5VU0QuSAEAAADetgEAAwAAAAAADxCBMaJ83ggPEIExonzeCDRDSVEuTllTRTpJQk0uSVFfR0FJTl9CQVJHQUlOX0FDUV9TVVBQTEUuOTkzLi4uLlVTRC5IAQAAAN62AQADAAAAAAAPEIExonzeCA8QgTGifN4ILkNJUS5OWVNFOklCTS5JUV9ORUdBVElWRV9HV19BTU9SVC45OTQuLi4uVVNELkgBAAAA3rYBAAMAAAAAAA8QgTGifN4IDxCBMaJ83ggrQ0lRLk5ZU0U6SUJNLklRX1NUT0NLX0JBU0VEX0dBLjk5Mi4uLi5VU0QuSAEAAADetgEAAwAAAAAADxCBMaJ83ggPEIExonzeCDRDSVEuTllTRTpJQk0uSVFfUkVTVFJfU1RPQ0tfQ09NUF9QUkVUQVguOTk3Li4uLlVTRC5IAQAAAN62AQADAAAAAAAPEIExonzeCA8QgTGifN4INENJUS5OWVNFOklCTS5JUV9TVE9DS19CQVNFRF9DT01QX1BSRVRBWC45OTQuLi4uVVNELkgBAAAA3rYBAAIAAAADNjc5AA8QgTGifN4IDxCBMaJ83gguQ0lRLk5ZU0U6SUJNLklRX0dXX0lOVEFOX0FNT1JUX0NGLjk5OS4uLi5VU0QuSAEAAADe</t>
  </si>
  <si>
    <t>tgEAAgAAAAQxODMwAQgAAAAFAAAAATEBAAAACy0xOTA0ODYwNzQzAwAAAAMxNjACAAAABDIxODIEAAAAATAHAAAACDMvNy8yMDI2CAAAAAoxMi8zMS8yMDI0CQAAAAEwDxCBMaJ83ggPEIExonzeCC1DSVEuTllTRTpJQk0uSVFfQ0hBTkdFX0lOVkVOVE9SWS45OTguLi4uVVNELkgBAAAA3rYBAAIAAAADMzkwAQgAAAAFAAAAATEBAAAACy0xOTA0ODYwNzQ0AwAAAAMxNjACAAAABDIwOTkEAAAAATAHAAAACDMvNy8yMDI2CAAAAAoxMi8zMS8yMDIzCQAAAAEwDxCBMaJ83ggPEIExonzeCC9DSVEuTllTRTpJQk0uSVFfSU5WRVNUX1NFQ1VSSVRZX0NGLjk5Ni4uLi5VU0QuSAEAAADetgEAAgAAAAQtNDE0AQgAAAAFAAAAATEBAAAACy0yMDA4NjQ3MTk4AwAAAAMxNjACAAAABDIwMjcEAAAAATAHAAAACDMvNy8yMDI2CAAAAAoxMi8zMS8yMDIxCQAAAAEwDxCBMaJ83ggPEIExonzeCDRDSVEuTllTRTpJQk0uSVFfQ0FTSF9JTlRFUkVTVF9SRUNFSVZFRC4yMDAwLi4uLlVTRC5IAQAAAN62AQADAAAAAAAPEIExonzeCA8QgTGifN4IJ0NJUS5OWVNFOklCTS5JUV9DQVNIX0VRVUlWLjk5My4uLi5VU0QuSAEAAADetgEAAgAAAAUxMTM3OQEIAAAABQAAAAExAQAAAAoyMDgxNTA1NDAxAwAAAAMxNjACAAAABDEwOTYEAAAAATAHAAAACDMvNy8yMDI2CAAAAAoxMi8zMS8yMDE4CQAAAAEwDxCBMaJ83ggPEIExonzeCChD</t>
  </si>
  <si>
    <t>SVEuTllTRTpJQk0uSVFfUFJFRl9ESVZfQ0YuOTk5Li4uLlVTRC5IAQAAAN62AQADAAAAAAAPEIExonzeCA8QgTGifN4IIENJUS5OWVNFOklCTS5JUV9SRVYuOTkzLi4uLlVTRC5IAQAAAN62AQACAAAABTc3OTkyAQgAAAAFAAAAATEBAAAACjIwODE1MDU0MDEDAAAAAzE2MAIAAAADMTEyBAAAAAEwBwAAAAgzLzcvMjAyNggAAAAKMTIvMzEvMjAxOAkAAAABMA8QgTGifN4IDxCBMaJ83ggoQ0lRLk5ZU0U6SUJNLklRX0lOU19ESVZfUkVWLjk5MS4uLi5VU0QuSAEAAADetgEAAwAAAAAADxCBMaJ83ggPEIExonzeCChDSVEuTllTRTpJQk0uSVFfSU5UX0lOVl9JTkMuOTk5Li4uLlVTRC5IAQAAAN62AQADAAAAAAAPEIExonzeCA8QgTGifN4IJkNJUS5OWVNFOklCTS5JUV9UT1RBTF9SRVYuOTk3Li4uLlVTRC5IAQAAAN62AQACAAAABTYwNTMwAQgAAAAFAAAAATEBAAAACy0xOTU4MjgxMDk2AwAAAAMxNjACAAAAAjI4BAAAAAEwBwAAAAgzLzcvMjAyNggAAAAKMTIvMzEvMjAyMgkAAAABMA8QgTGifN4IDxCBMaJ83ggoQ0lRLk5ZU0U6SUJNLklRX0ZJTl9ESVZfRVhQLjk5Ni4uLi5VU0QuSAEAAADetgEAAgAAAAM1MzQBCAAAAAUAAAABMQEAAAALLTIwMDg2NDcxOTgDAAAAAzE2MAIAAAACNTEEAAAAATAHAAAACDMvNy8yMDI2CAAAAAoxMi8zMS8yMDIxCQAAAAEwDxCBMaJ83ggPEIExonzeCCxDSVEuTllTRTpJ</t>
  </si>
  <si>
    <t>Qk0uSVFfRklOX0RJVl9JTlRfRVhQLjk5NS4uLi5VU0QuSAEAAADetgEAAwAAAAAADxCBMaJ83ggPEIExonzeCCZDSVEuTllTRTpJQk0uSVFfU0dBX1NVUFBMLjk5NC4uLi5VU0QuSAEAAADetgEAAgAAAAUxODcyNAEIAAAABQAAAAExAQAAAAstMjExMDc2OTM1NQMAAAADMTYwAgAAAAMxMDIEAAAAATAHAAAACDMvNy8yMDI2CAAAAAoxMi8zMS8yMDE5CQAAAAEwDxCBMaJ83ggPEIExonzeCCtDSVEuTllTRTpJQk0uSVFfUFJPVl9CQURfREVCVFMuOTkzLi4uLlVTRC5IAQAAAN62AQADAAAAAAAPEIExonzeCA8QgTGifN4IKkNJUS5OWVNFOklCTS5JUV9QUkVfT1BFTl9DT1NULjk5Mi4uLi5VU0QuSAEAAADetgEAAwAAAAAADxCBMaJ83ggPEIExonzeCCVDSVEuTllTRTpJQk0uSVFfREFfU1VQUEwuOTkxLi4uLlVTRC5IAQAAAN62AQADAAAAAAAPEIExonzeCA8QgTGifN4IKENJUS5OWVNFOklCTS5JUV9PVEhFUl9PUEVSLjIwMDAuLi4uVVNELkgBAAAA3rYBAAIAAAAELTk2NAEIAAAABQAAAAExAQAAAAstMTkwNDg2MDY1NwMAAAADMTYwAgAAAAMyNjAEAAAAATAHAAAACDMvNy8yMDI2CAAAAAoxMi8zMS8yMDI1CQAAAAEwDxCBMaJ83ggPEIExonzeCCZDSVEuTllTRTpJQk0uSVFfT1BFUl9JTkMuMTAwMC4uLi5VU0QuSAEAAADetgEAAgAAAAUxMjU2OAEIAAAABQAAAAExAQAAAAstMTkwNDg2MDc0MAMAAAAD</t>
  </si>
  <si>
    <t>MTYwAgAAAAIyMQQAAAABMAcAAAAIMy83LzIwMjYIAAAACjEyLzMxLzIwMjUJAAAAATAPEIExonzeCA8QgTGifN4IMENJUS5OWVNFOklCTS5JUV9JTlRFUkVTVF9JTlZFU1RfSU5DLjk5OS4uLi5VU0QuSAEAAADetgEAAgAAAAM3NDcBCAAAAAUAAAABMQEAAAALLTE5MDQ4NjA3NDMDAAAAAzE2MAIAAAACNjUEAAAAATAHAAAACDMvNy8yMDI2CAAAAAoxMi8zMS8yMDI0CQAAAAEwDxCBMaJ83ggPEIExonzeCChDSVEuTllTRTpJQk0uSVFfSU5DX0VRVUlUWS4xMDAwLi4uLlVTRC5IAQAAAN62AQADAAAAAAAPEIExonzeCA8QgTGifN4INkNJUS5OWVNFOklCTS5JUV9PVEhFUl9OT05fT1BFUl9FWFBfU1VQUEwuMjAwMC4uLi5VU0QuSAEAAADetgEAAgAAAAMxMjUBCAAAAAUAAAABMQEAAAALLTE5MDQ4NjA2NTcDAAAAAzE2MAIAAAACODUEAAAAATAHAAAACDMvNy8yMDI2CAAAAAoxMi8zMS8yMDI1CQAAAAEwDxCBMaJ83ggPEIExonzeCClDSVEuTllTRTpJQk0uSVFfUkVTVFJVQ1RVUkUuMjAwMC4uLi5VU0QuSAEAAADetgEAAgAAAAQtNjcwAQgAAAAFAAAAATEBAAAACy0xOTA0ODYwNjU3AwAAAAMxNjACAAAAAjk4BAAAAAEwBwAAAAgzLzcvMjAyNggAAAAKMTIvMzEvMjAyNQkAAAABMA8QgTGifN4IDxCBMaJ83ggrQ0lRLk5ZU0U6SUJNLklRX0lNUEFJUk1FTlRfR1cuMjAwMC4uLi5VU0QuSAEAAADetgEAAwAA</t>
  </si>
  <si>
    <t>AAAADxCBMaJ83ggPEIExonzeCClDSVEuTllTRTpJQk0uSVFfR0FJTl9BU1NFVFMuMjAwMC4uLi5VU0QuSAEAAADetgEAAwAAAAAADxCBMaJ83ggPEIExonzeCCJDSVEuTllTRTpJQk0uSVFfSVBSRC4yMDAwLi4uLlVTRC5IAQAAAN62AQADAAAAAAAPEIExonzeCA8QgTGifN4IKkNJUS5OWVNFOklCTS5JUV9MRUdBTF9TRVRUTEUuMjAwMC4uLi5VU0QuSAEAAADetgEAAwAAAAAADxCBMaJ83ggPEIExonzeCCFDSVEuTllTRTpJQk0uSVFfRUJULjIwMDAuLi4uVVNELkgBAAAA3rYBAAIAAAAFMTAzMjkBCAAAAAUAAAABMQEAAAALLTE5MDQ4NjA2NTcDAAAAAzE2MAIAAAADMTM5BAAAAAEwBwAAAAgzLzcvMjAyNggAAAAKMTIvMzEvMjAyNQkAAAABMA8QgTGifN4IDxCBMaJ83ggoQ0lRLk5ZU0U6SUJNLklRX0VBUk5JTkdfQ08uMjAwMC4uLi5VU0QuSAEAAADetgEAAgAAAAUxMDU3MQEIAAAABQAAAAExAQAAAAstMTkwNDg2MDY1NwMAAAADMTYwAgAAAAE3BAAAAAEwBwAAAAgzLzcvMjAyNggAAAAKMTIvMzEvMjAyNQkAAAABMA8QgTGifN4IDxCBMaJ83ggqQ0lRLk5ZU0U6SUJNLklRX05JX0FWQUlMX0lOQ0wuOTkxLi4uLlVTRC5IAQAAAN62AQACAAAABTExODcyAQgAAAAFAAAAATEBAAAACjE5NDcxNzk1ODMDAAAAAzE2MAIAAAACMTYEAAAAATAHAAAACDMvNy8yMDI2CAAAAAoxMi8zMS8yMDE2CQAAAAEwDxCB</t>
  </si>
  <si>
    <t>MaJ83ggPEIExonzeCCtDSVEuTllTRTpJQk0uSVFfQkFTSUNfRVBTX0lOQ0wuOTkxLi4uLlVTRC5IAQAAAN62AQACAAAACTEyLjQyNTkxNQEIAAAABQAAAAExAQAAAAoxOTQ3MTc5NTgzAwAAAAMxNjACAAAAATkEAAAAATAHAAAACDMvNy8yMDI2CAAAAAoxMi8zMS8yMDE2CQAAAAEwDxCBMaJ83ggPEIExonzeCCtDSVEuTllTRTpJQk0uSVFfRElMVVRfRVBTX0VYQ0wuOTkxLi4uLlVTRC5IAQAAAN62AQACAAAABTEyLjM5AQgAAAAFAAAAATEBAAAACjE5NDcxNzk1ODMDAAAAAzE2MAIAAAADMTQyBAAAAAEwBwAAAAgzLzcvMjAyNggAAAAKMTIvMzEvMjAxNgkAAAABMA8QgTGifN4IDxCBMaJ83gglQ0lRLk5ZU0U6SUJNLklRX0VQU19OT1JNLjk5MS4uLi5VU0QuSAEAAADetgEAAgAAAAg4Ljc4MjEwOQEIAAAABQAAAAExAQAAAAoxOTQ3MTc5NTgzAwAAAAMxNjACAAAABDQzNzkEAAAAATAHAAAACDMvNy8yMDI2CAAAAAoxMi8zMS8yMDE2CQAAAAEwDxCBMaJ83ggPEIExonzeCEFDSVEuTllTRTpJQk0uSVFfRElTVFJJQlVUQUJMRV9DQVNIX1BFUl9TSEFSRV9ESUxVVEVELjk5MS4uLi5VU0QuSAEAAADetgEAAwAAAAAADxCBMaJ83ggPEIExonzeCDVDSVEuTllTRTpJQk0uSVFfRElTVFJJQlVUQUJMRV9DQVNIX1NIQVJFLjk5MS4uLi5VU0QuSAEAAADetgEAAwAAAAAADxCBMaJ83ggPEIExonzeCCpDSVEuTllT</t>
  </si>
  <si>
    <t>RTpJQk0uSVFfRUJJVERBX0VRX0lOQy45OTcuLi4uVVNELkgBAAAA3rYBAAIAAAAFMTIwMjIBCAAAAAUAAAABMQEAAAALLTE5NTgyODEwOTYDAAAAAzE2MAIAAAAFMjE2NzcEAAAAATAHAAAACDMvNy8yMDI2CAAAAAoxMi8zMS8yMDIyCQAAAAEwDxCBMaJ83ggPEIExonzeCC1DSVEuTllTRTpJQk0uSVFfRUJJVERBX0VYQ0xfU0JDLjIwMDAuLi4uVVNELkgBAAAA3rYBAAIAAAAFMTc4MzMBCAAAAAUAAAABMQEAAAALLTE5MDQ4NjA2NTcDAAAAAzE2MAIAAAAFMjQxMzUEAAAAATAHAAAACDMvNy8yMDI2CAAAAAoxMi8zMS8yMDI1CQAAAAEwDxCBMaJ83ggPEIExonzeCD5DSVEuTllTRTpJQk0uSVFfRUJJVERBX0VRX0lOQ19FWENMX09QRVJfTEVBU0VfQURKLjk5Ni4uLi5VU0QuSAEAAADetgEAAgAAAAUxMTMwOQEIAAAABQAAAAExAQAAAAstMjAwODY0NzE5OAMAAAADMTYwAgAAAAU0ODk4NwQAAAABMAcAAAAIMy83LzIwMjYIAAAACjEyLzMxLzIwMjEJAAAAATAPEIExonzeCA8QgTGifN4IKUNJUS5OWVNFOklCTS5JUV9FQklUX0VRX0lOQy4xMDAwLi4uLlVTRC5IAQAAAN62AQACAAAABTEyNTY4AQgAAAAFAAAAATEBAAAACy0xOTA0ODYwNzQwAwAAAAMxNjACAAAABTIxNjc1BAAAAAEwBwAAAAgzLzcvMjAyNggAAAAKMTIvMzEvMjAyNQkAAAABMA8QgTGifN4IDxCBMaJ83ggiQ0lRLk5ZU0U6SUJNLklRX0VC</t>
  </si>
  <si>
    <t>SVRBLjk5NS4uLi5VU0QuSAEAAADetgEAAgAAAAQ3MTMwAQgAAAAFAAAAATEBAAAACy0yMDU5MDczMjAyAwAAAAMxNjACAAAABjEwMDY4OQQAAAABMAcAAAAIMy83LzIwMjYIAAAACjEyLzMxLzIwMjAJAAAAATAPEIExonzeCA8QgTGifN4IK0NJUS5OWVNFOklCTS5JUV9FQklUREFSX0VRX0lOQy45OTQuLi4uVVNELkgBAAAA3rYBAAIAAAAFMTY4NDQBCAAAAAUAAAABMQEAAAALLTIxMTA3NjkzNTUDAAAAAzE2MAIAAAAFMjQxMjkEAAAAATAHAAAACDMvNy8yMDI2CAAAAAoxMi8zMS8yMDE5CQAAAAEwDxCBMaJ83ggPEIExonzeCC5DSVEuTllTRTpJQk0uSVFfRUJJVERBUl9FWENMX1NCQy4yMDAwLi4uLlVTRC5IAQAAAN62AQACAAAABTE5MTQxAQgAAAAFAAAAATEBAAAACy0xOTA0ODYwNjU3AwAAAAMxNjACAAAABTI0MTM3BAAAAAEwBwAAAAgzLzcvMjAyNggAAAAKMTIvMzEvMjAyNQkAAAABMA8QgTGifN4IDxCBMaJ83ggwQ0lRLk5ZU0U6SUJNLklRX0FTX1JFUE9SVEVEX0VCSVREQS4yMDAwLi4uLlVTRC5IAQAAAN62AQADAAAAAAAPEIExonzeCA8QgTGifN4IJENJUS5OWVNFOklCTS5JUV9OSV9TRkFTLjk5OC4uLi5VU0QuSAEAAADetgEAAwAAAAAADxCBMaJ83ggPEIExonzeCDFDSVEuTllTRTpJQk0uSVFfQ1VSUl9ET01FU1RJQ19UQVhFUy4xMDAwLi4uLlVTRC5IAQAAAN62AQACAAAABS0xNTg3AQgA</t>
  </si>
  <si>
    <t>AAAFAAAAATEBAAAACy0xOTA0ODYwNzQwAwAAAAMxNjACAAAABDMwMjcEAAAAATAHAAAACDMvNy8yMDI2CAAAAAoxMi8zMS8yMDI1CQAAAAEwDxCBMaJ83ggPEIExonzeCDRDSVEuTllTRTpJQk0uSVFfREVGRVJSRURfRE9NRVNUSUNfVEFYRVMuOTk5Li4uLlVTRC5IAQAAAN62AQACAAAABS0yNTM5AQgAAAAFAAAAATEBAAAACy0xOTA0ODYwNzQzAwAAAAMxNjACAAAABDMwNTQEAAAAATAHAAAACDMvNy8yMDI2CAAAAAoxMi8zMS8yMDI0CQAAAAEwDxCBMaJ83ggPEIExonzeCDdDSVEuTllTRTpJQk0uSVFfTk9OUkVDVVJSSU5HX0lOQ09NRV9UQVhFUy4yMDAwLi4uLlVTRC5IAQAAAN62AQACAAAABS0xMTYxAQgAAAAFAAAAATEBAAAACy0xOTA0ODYwNjU3AwAAAAMxNjACAAAABTQ4ODM5BAAAAAEwBwAAAAgzLzcvMjAyNggAAAAKMTIvMzEvMjAyNQkAAAABMA8QgTGifN4IDxCBMaJ83ggoQ0lRLk5ZU0U6SUJNLklRX0lOVF9FWFBfTFRELjk5My4uLi5VU0QuSAEAAADetgEAAwAAAAAADxCBMaJ83ggPEIExonzeCDBDSVEuTllTRTpJQk0uSVFfTk9OQ0FTSF9QRU5TSU9OX0VYUC45OTkuLi4uVVNELkgBAAAA3rYBAAIAAAAEMzM1MwEIAAAABQAAAAExAQAAAAstMTkwNDg2MDc0MwMAAAADMTYwAgAAAAUyMTY3OAQAAAABMAcAAAAIMy83LzIwMjYIAAAACjEyLzMxLzIwMjQJAAAAATAPEIExonzeCA8QgTGifN4I</t>
  </si>
  <si>
    <t>J0NJUS5OWVNFOklCTS5JUV9NQVJLRVRJTkcuMTAwMC4uLi5VU0QuSAEAAADetgEAAwAAAAAADxCBMaJ83ggPEIExonzeCC5DSVEuTllTRTpJQk0uSVFfTkVUX1JFTlRBTF9FWFBfRk4uOTkyLi4uLlVTRC5IAQAAAN62AQADAAAAAAAPEIExonzeCA8QgTGifN4IOENJUS5OWVNFOklCTS5JUV9ERVBSRUNJQVRJT05fUkVOVEFMX0FTU0VUUy4xMDAwLi4uLlVTRC5IAQAAAN62AQADAAAAAAAPEIExonzeCA8QgTGifN4IMkNJUS5OWVNFOklCTS5JUV9JTVBVVF9PUEVSX0xFQVNFX0RFUFIuOTkzLi4uLlVTRC5IAQAAAN62AQADAAAAAAAPEIExonzeCA8QgTGifN4IMUNJUS5OWVNFOklCTS5JUV9JTVBBSVJNRU5UX0dXX1NVUFBMRS45OTMuLi4uVVNELkgBAAAA3rYBAAMAAAAAAA8QgTGifN4IDxCBMaJ83gguQ0lRLk5ZU0U6SUJNLklRX05FR0FUSVZFX0dXX0FNT1JULjk5NS4uLi5VU0QuSAEAAADetgEAAwAAAAAADxCBMaJ83ggPEIExonzeCCtDSVEuTllTRTpJQk0uSVFfU1RPQ0tfQkFTRURfR0EuOTk3Li4uLlVTRC5IAQAAAN62AQADAAAAAAAPEIExonzeCA8QgTGifN4INENJUS5OWVNFOklCTS5JUV9SRVNUUl9TVE9DS19DT01QX1BSRVRBWC45OTguLi4uVVNELkgBAAAA3rYBAAMAAAAAAA8QgTGifN4IDxCBMaJ83gg0Q0lRLk5ZU0U6SUJNLklRX1NUT0NLX0JBU0VEX0NPTVBfUFJFVEFYLjk5NS4uLi5VU0Qu</t>
  </si>
  <si>
    <t>SAEAAADetgEAAgAAAAM5MzcADxCBMaJ83ggPEIExonzeCC9DSVEuTllTRTpJQk0uSVFfR1dfSU5UQU5fQU1PUlRfQ0YuMTAwMC4uLi5VU0QuSAEAAADetgEAAgAAAAQyMTY2AQgAAAAFAAAAATEBAAAACy0xOTA0ODYwNzQwAwAAAAMxNjACAAAABDIxODIEAAAAATAHAAAACDMvNy8yMDI2CAAAAAoxMi8zMS8yMDI1CQAAAAEwDxCBMaJ83ggPEIExonzeCCZDSVEuTllTRTpJQk0uSVFfQ0hBTkdFX0FQLjk5Ni4uLi5VU0QuSAEAAADetgEAAgAAAAI4NQEIAAAABQAAAAExAQAAAAstMjAwODY0NzE5OAMAAAADMTYwAgAAAAQyMDE3BAAAAAEwBwAAAAgzLzcvMjAyNggAAAAKMTIvMzEvMjAyMQkAAAABMA8QgTGifN4IDxCBMaJ83ggsQ0lRLk5ZU0U6SUJNLklRX0lOVkVTVF9MT0FOU19DRi45OTcuLi4uVVNELkgBAAAA3rYBAAMAAAAAAA8QgTGifN4IDxCBMaJ83gguQ0lRLk5ZU0U6SUJNLklRX1RPVEFMX0RJVl9QQUlEX0NGLjk5MS4uLi5VU0QuSAEAAADetgEAAgAAAAUtNTI1NgEIAAAABQAAAAExAQAAAAoxOTQ3MTc5NTgzAwAAAAMxNjACAAAABDIwMjIEAAAAATAHAAAACDMvNy8yMDI2CAAAAAoxMi8zMS8yMDE2CQAAAAEwDxCBMaJ83ggPEIExonzeCCtDSVEuTllTRTpJQk0uSVFfVFJBRElOR19BU1NFVFMuOTk2Li4uLlVTRC5IAQAAAN62AQADAAAAAAAPEIExonzeCA8QgTGifN4IH0NJUS5OWVNFOklCTS5J</t>
  </si>
  <si>
    <t>UV9OSS45OTIuLi4uVVNELkgBAAAA3rYBAAIAAAAENTc1MwEIAAAABQAAAAExAQAAAAoyMDE3MTY0MjQ0AwAAAAMxNjACAAAAAjE1BAAAAAEwBwAAAAgzLzcvMjAyNggAAAAKMTIvMzEvMjAxNwkAAAABMA8QgTGifN4IDxCBMaJ83ggqQ0lRLk5ZU0U6SUJNLklRX05JX0FWQUlMX0lOQ0wuOTkyLi4uLlVTRC5IAQAAAN62AQACAAAABDU3NTMBCAAAAAUAAAABMQEAAAAKMjAxNzE2NDI0NAMAAAADMTYwAgAAAAIxNgQAAAABMAcAAAAIMy83LzIwMjYIAAAACjEyLzMxLzIwMTcJAAAAATAPEIExonzeCA8QgTGifN4IK0NJUS5OWVNFOklCTS5JUV9CQVNJQ19FUFNfSU5DTC45OTIuLi4uVVNELkgBAAAA3rYBAAIAAAAINi4xNjcyNjUBCAAAAAUAAAABMQEAAAAKMjAxNzE2NDI0NAMAAAADMTYwAgAAAAE5BAAAAAEwBwAAAAgzLzcvMjAyNggAAAAKMTIvMzEvMjAxNwkAAAABMA8QgTGifN4IDxCBMaJ83ggrQ0lRLk5ZU0U6SUJNLklRX0RJTFVUX0VQU19FWENMLjk5Mi4uLi5VU0QuSAEAAADetgEAAgAAAAg2LjE0MDQ4MgEIAAAABQAAAAExAQAAAAoyMDE3MTY0MjQ0AwAAAAMxNjACAAAAAzE0MgQAAAABMAcAAAAIMy83LzIwMjYIAAAACjEyLzMxLzIwMTcJAAAAATAPEIExonzeCA8QgTGifN4IJUNJUS5OWVNFOklCTS5JUV9FUFNfTk9STS45OTIuLi4uVVNELkgBAAAA3rYBAAIAAAAINy42MzgwNjEBCAAAAAUAAAAB</t>
  </si>
  <si>
    <t>MQEAAAAKMjAxNzE2NDI0NAMAAAADMTYwAgAAAAQ0Mzc5BAAAAAEwBwAAAAgzLzcvMjAyNggAAAAKMTIvMzEvMjAxNwkAAAABMA8QgTGifN4IDxCBMaJ83ghBQ0lRLk5ZU0U6SUJNLklRX0RJU1RSSUJVVEFCTEVfQ0FTSF9QRVJfU0hBUkVfRElMVVRFRC45OTIuLi4uVVNELkgBAAAA3rYBAAMAAAAAAA8QgTGifN4IDxCBMaJ83gg1Q0lRLk5ZU0U6SUJNLklRX0RJU1RSSUJVVEFCTEVfQ0FTSF9TSEFSRS45OTIuLi4uVVNELkgBAAAA3rYBAAMAAAAAAA8QgTGifN4IDxCBMaJ83ggqQ0lRLk5ZU0U6SUJNLklRX0VCSVREQV9FUV9JTkMuOTk4Li4uLlVTRC5IAQAAAN62AQACAAAABTEzNTQ5AQgAAAAFAAAAATEBAAAACy0xOTA0ODYwNzQ0AwAAAAMxNjACAAAABTIxNjc3BAAAAAEwBwAAAAgzLzcvMjAyNggAAAAKMTIvMzEvMjAyMwkAAAABMA8QgTGifN4IDxCBMaJ83ggyQ0lRLk5ZU0U6SUJNLklRX0VCSVREQV9MRUFTRV9BREpVU1RFRC45OTEuLi4uVVNELkgBAAAA3rYBAAIAAAAFMTg1NTEBCAAAAAUAAAABMQEAAAAKMTk0NzE3OTU4MwMAAAADMTYwAgAAAAU0ODk5MwQAAAABMAcAAAAIMy83LzIwMjYIAAAACjEyLzMxLzIwMTYJAAAAATAPEIExonzeCA8QgTGifN4IPkNJUS5OWVNFOklCTS5JUV9FQklUREFfRVFfSU5DX0VYQ0xfT1BFUl9MRUFTRV9BREouOTk3Li4uLlVTRC5IAQAAAN62AQACAAAABTEwNzc1</t>
  </si>
  <si>
    <t>AQgAAAAFAAAAATEBAAAACy0xOTU4MjgxMDk2AwAAAAMxNjACAAAABTQ4OTg3BAAAAAEwBwAAAAgzLzcvMjAyNggAAAAKMTIvMzEvMjAyMgkAAAABMA8QgTGifN4IDxCBMaJ83ggiQ0lRLk5ZU0U6SUJNLklRX0VCSVRBLjk5Ni4uLi5VU0QuSAEAAADetgEAAgAAAAQ3NDIxAQgAAAAFAAAAATEBAAAACy0yMDA4NjQ3MTk4AwAAAAMxNjACAAAABjEwMDY4OQQAAAABMAcAAAAIMy83LzIwMjYIAAAACjEyLzMxLzIwMjEJAAAAATAPEIExonzeCA8QgTGifN4IK0NJUS5OWVNFOklCTS5JUV9FQklUQV9FWENMX1NCQy45OTEuLi4uVVNELkgBAAAA3rYBAAIAAAAFMTYyNTgBCAAAAAUAAAABMQEAAAAKMTk0NzE3OTU4MwMAAAADMTYwAgAAAAUyNDEzNgQAAAABMAcAAAAIMy83LzIwMjYIAAAACjEyLzMxLzIwMTYJAAAAATAPEIExonzeCA8QgTGifN4IK0NJUS5OWVNFOklCTS5JUV9FQklUREFSX0VRX0lOQy45OTYuLi4uVVNELkgBAAAA3rYBAAIAAAAFMTQxODMBCAAAAAUAAAABMQEAAAALLTIwMDg2NDcxOTgDAAAAAzE2MAIAAAAFMjQxMjkEAAAAATAHAAAACDMvNy8yMDI2CAAAAAoxMi8zMS8yMDIxCQAAAAEwDxCBMaJ83ggPEIExonzeCD9DSVEuTllTRTpJQk0uSVFfUFJPVl9CQURfREVCVFNfUEFUSUVOVF9TRVJWSUNFX1JFVi45OTEuLi4uVVNELkgBAAAA3rYBAAMAAAAAAA8QgTGifN4IDxCBMaJ83ggkQ0lRLk5Z</t>
  </si>
  <si>
    <t>U0U6SUJNLklRX05JX1NGQVMuOTk5Li4uLlVTRC5IAQAAAN62AQADAAAAAAAPEIExonzeCA8QgTGifN4INENJUS5OWVNFOklCTS5JUV9FWENJU0VfVEFYRVNfRVhDTF9TQUxFUy45OTEuLi4uVVNELkgBAAAA3rYBAAMAAAAAAA8QgTGifN4IDxCBMaJ83gg1Q0lRLk5ZU0U6SUJNLklRX0RFRkVSUkVEX0RPTUVTVElDX1RBWEVTLjEwMDAuLi4uVVNELkgBAAAA3rYBAAIAAAAELTI0OQEIAAAABQAAAAExAQAAAAstMTkwNDg2MDc0MAMAAAADMTYwAgAAAAQzMDU0BAAAAAEwBwAAAAgzLzcvMjAyNggAAAAKMTIvMzEvMjAyNQkAAAABMA8QgTGifN4IDxCBMaJ83ggkQ0lRLk5ZU0U6SUJNLklRX05JX05PUk0uOTk0Li4uLlVTRC5IAQAAAN62AQACAAAABjQwMjcuNQEIAAAABQAAAAExAQAAAAstMjExMDc2OTM1NQMAAAADMTYwAgAAAAQ0Mzc4BAAAAAEwBwAAAAgzLzcvMjAyNggAAAAKMTIvMzEvMjAxOQkAAAABMA8QgTGifN4IDxCBMaJ83ggoQ0lRLk5ZU0U6SUJNLklRX0lOVF9FWFBfTFRELjk5NC4uLi5VU0QuSAEAAADetgEAAwAAAAAADxCBMaJ83ggPEIExonzeCDFDSVEuTllTRTpJQk0uSVFfTk9OQ0FTSF9QRU5TSU9OX0VYUC4xMDAwLi4uLlVTRC5IAQAAAN62AQACAAAAAy00OQEIAAAABQAAAAExAQAAAAstMTkwNDg2MDc0MAMAAAADMTYwAgAAAAUyMTY3OAQAAAABMAcAAAAIMy83LzIwMjYIAAAACjEyLzMx</t>
  </si>
  <si>
    <t>LzIwMjUJAAAAATAPEIExonzeCA8QgTGifN4IJ0NJUS5OWVNFOklCTS5JUV9NQVJLRVRJTkcuMjAwMC4uLi5VU0QuSAEAAADetgEAAwAAAAAADxCBMaJ83ggPEIExonzeCC5DSVEuTllTRTpJQk0uSVFfTkVUX1JFTlRBTF9FWFBfRk4uOTk1Li4uLlVTRC5IAQAAAN62AQACAAAABDE1MjQBCAAAAAUAAAABMQEAAAALLTIwNTkwNzMyMDIDAAAAAzE2MAIAAAAEMzE3MAQAAAABMAcAAAAIMy83LzIwMjYIAAAACjEyLzMxLzIwMjAJAAAAATAPEIExonzeCA8QgTGifN4IK0NJUS5OWVNFOklCTS5JUV9NSU5JTVVNX1JFTlRBTC45OTEuLi4uVVNELkgBAAAA3rYBAAMAAAAAAA8QgTGifN4IDxCBMaJ83gg4Q0lRLk5ZU0U6SUJNLklRX0RFUFJFQ0lBVElPTl9SRU5UQUxfQVNTRVRTLjIwMDAuLi4uVVNELkgBAAAA3rYBAAMAAAAAAA8QgTGifN4IDxCBMaJ83ggyQ0lRLk5ZU0U6SUJNLklRX0lNUFVUX09QRVJfTEVBU0VfREVQUi45OTkuLi4uVVNELkgBAAAA3rYBAAIAAAALMTAwMy44NjY4NjQBCAAAAAUAAAABMQEAAAALLTE5MDQ4NjA3NDMDAAAAAzE2MAIAAAAFMjE2NzMEAAAAATAHAAAACDMvNy8yMDI2CAAAAAoxMi8zMS8yMDI0CQAAAAEwDxCBMaJ83ggPEIExonzeCDFDSVEuTllTRTpJQk0uSVFfSU1QQUlSTUVOVF9HV19TVVBQTEUuOTk5Li4uLlVTRC5IAQAAAN62AQADAAAAAAAPEIExonzeCA8QgTGifN4ILkNJ</t>
  </si>
  <si>
    <t>US5OWVNFOklCTS5JUV9JTlNfU0VUVExFX1NVUFBMRS45OTEuLi4uVVNELkgBAAAA3rYBAAMAAAAAAA8QgTGifN4IDxCBMaJ83gguQ0lRLk5ZU0U6SUJNLklRX05FR0FUSVZFX0dXX0FNT1JULjk5OC4uLi5VU0QuSAEAAADetgEAAwAAAAAADxCBMaJ83ggPEIExonzeCCtDSVEuTllTRTpJQk0uSVFfU1RPQ0tfQkFTRURfR0EuOTk4Li4uLlVTRC5IAQAAAN62AQADAAAAAAAPEIExonzeCA8QgTGifN4INUNJUS5OWVNFOklCTS5JUV9SRVNUUl9TVE9DS19DT01QX1BSRVRBWC4xMDAwLi4uLlVTRC5IAQAAAN62AQADAAAAAAAPEIExonzeCA8QgTGifN4IMUNJUS5OWVNFOklCTS5JUV9TVE9DS19CQVNFRF9DT01QX1RBWC45OTUuLi4uVVNELkgBAAAA3rYBAAIAAAAELTE5OAAPEIExonzeCA8QgTGifN4IJ0NJUS5OWVNFOklCTS5JUV9PSUxfSU1QQUlSLjk5Mi4uLi5VU0QuSAEAAADetgEAAwAAAAAADxCBMaJ83ggPEIExonzeCCZDSVEuTllTRTpJQk0uSVFfQ0hBTkdFX0FQLjk5OC4uLi5VU0QuSAEAAADetgEAAgAAAAI2NQEIAAAABQAAAAExAQAAAAstMTkwNDg2MDc0NAMAAAADMTYwAgAAAAQyMDE3BAAAAAEwBwAAAAgzLzcvMjAyNggAAAAKMTIvMzEvMjAyMwkAAAABMA8QgTGifN4IDxCBMaJ83ggsQ0lRLk5ZU0U6SUJNLklRX0lOVkVTVF9MT0FOU19DRi45OTguLi4uVVNELkgBAAAA3rYBAAMAAAAAAA8QgTGi</t>
  </si>
  <si>
    <t>fN4IDxCBMaJ83gg0Q0lRLk5ZU0U6SUJNLklRX09USEVSX0ZJTkFOQ0VfQUNUX1NVUFBMLjk5MS4uLi5VU0QuSAEAAADetgEAAgAAAAMyMDQBCAAAAAUAAAABMQEAAAAKMTk0NzE3OTU4MwMAAAADMTYwAgAAAAQyMDUwBAAAAAEwBwAAAAgzLzcvMjAyNggAAAAKMTIvMzEvMjAxNgkAAAABMA8QgTGifN4IDxCBMaJ83ggwQ0lRLk5ZU0U6SUJNLklRX0NBU0hfSU5URVJFU1RfRklOQU4uOTkxLi4uLlVTRC5IAQAAAN62AQADAAAAAAAPEIExonzeCA8QgTGifN4IK0NJUS5OWVNFOklCTS5JUV9UUkFESU5HX0FTU0VUUy45OTcuLi4uVVNELkgBAAAA3rYBAAMAAAAAAA8QgTGifN4IDxCBMaJ83ggrQ0lRLk5ZU0U6SUJNLklRX1BSRV9PUEVOX0NPU1QuMTAwMC4uLi5VU0QuSAEAAADetgEAAwAAAAAADxCBMaJ83ggPEIExonzeCCxDSVEuTllTRTpJQk0uSVFfR0FJTl9JTlZFU1RfUkVWLjk5OC4uLi5VU0QuSAEAAADetgEAAwAAAAAADxCBMaJ83ggPEIExonzeCC1DSVEuTllTRTpJQk0uSVFfTkVUX0lOVEVSRVNUX0VYUC45OTguLi4uVVNELkgBAAAA3rYBAAIAAAAELTkzNwEIAAAABQAAAAExAQAAAAstMTkwNDg2MDc0NAMAAAADMTYwAgAAAAMzNjgEAAAAATAHAAAACDMvNy8yMDI2CAAAAAoxMi8zMS8yMDIzCQAAAAEwDxCBMaJ83ggPEIExonzeCDFDSVEuTllTRTpJQk0uSVFfT1RIRVJfVU5VU1VBTF9TVVBQTC4x</t>
  </si>
  <si>
    <t>MDAwLi4uLlVTRC5IAQAAAN62AQADAAAAAAAPEIExonzeCA8QgTGifN4IKENJUS5OWVNFOklCTS5JUV9GSU5fRElWX1JFVi45OTEuLi4uVVNELkgBAAAA3rYBAAIAAAAEMTcxMAEIAAAABQAAAAExAQAAAAoxOTQ3MTc5NTgzAwAAAAMxNjACAAAAAjUyBAAAAAEwBwAAAAgzLzcvMjAyNggAAAAKMTIvMzEvMjAxNgkAAAABMA8QgTGifN4IDxCBMaJ83gghQ0lRLk5ZU0U6SUJNLklRX0NPR1MuOTk1Li4uLlVTRC5IAQAAAN62AQACAAAABTIzNzM3AQgAAAAFAAAAATEBAAAACy0yMDU5MDczMjAyAwAAAAMxNjACAAAAAjM0BAAAAAEwBwAAAAgzLzcvMjAyNggAAAAKMTIvMzEvMjAyMAkAAAABMA8QgTGifN4IDxCBMaJ83ggjQ0lRLk5ZU0U6SUJNLklRX1JEX0VYUC45OTEuLi4uVVNELkgBAAAA3rYBAAIAAAAENTcyNgEIAAAABQAAAAExAQAAAAoxOTQ3MTc5NTgzAwAAAAMxNjACAAAAAzEwMAQAAAABMAcAAAAIMy83LzIwMjYIAAAACjEyLzMxLzIwMTYJAAAAATAPEIExonzeCA8QgTGifN4IKENJUS5OWVNFOklCTS5JUV9JTlNfRElWX0VYUC45OTYuLi4uVVNELkgBAAAA3rYBAAMAAAAAAA8QgTGifN4IDxCBMaJ83ggrQ0lRLk5ZU0U6SUJNLklRX0NVUlJFTkNZX0dBSU4uMjAwMC4uLi5VU0QuSAEAAADetgEAAgAAAAQtMjQ0AQgAAAAFAAAAATEBAAAACy0xOTA0ODYwNjU3AwAAAAMxNjACAAAAAjM4BAAAAAEwBwAA</t>
  </si>
  <si>
    <t>AAgzLzcvMjAyNggAAAAKMTIvMzEvMjAyNQkAAAABMA8QgTGifN4IDxCBMaJ83gggQ0lRLk5ZU0U6SUJNLklRX0VCVC45OTEuLi4uVVNELkgBAAAA3rYBAAIAAAAFMTIzMzABCAAAAAUAAAABMQEAAAAKMTk0NzE3OTU4MwMAAAADMTYwAgAAAAMxMzkEAAAAATAHAAAACDMvNy8yMDI2CAAAAAoxMi8zMS8yMDE2CQAAAAEwDxCBMaJ83ggPEIExonzeCDFDSVEuTllTRTpJQk0uSVFfTUlOT1JJVFlfSU5URVJFU1RfSVMuOTkxLi4uLlVTRC5IAQAAAN62AQADAAAAAAAPEIExonzeCA8QgTGifN4IKkNJUS5OWVNFOklCTS5JUV9OSV9BVkFJTF9FWENMLjk5MS4uLi5VU0QuSAEAAADetgEAAgAAAAUxMTg4MQEIAAAABQAAAAExAQAAAAoxOTQ3MTc5NTgzAwAAAAMxNjACAAAAAzM3OQQAAAABMAcAAAAIMy83LzIwMjYIAAAACjEyLzMxLzIwMTYJAAAAATAPEIExonzeCA8QgTGifN4IK0NJUS5OWVNFOklCTS5JUV9ESUxVVF9FUFNfSU5DTC45OTEuLi4uVVNELkgBAAAA3rYBAAIAAAAJMTIuMzgwNjEyAQgAAAAFAAAAATEBAAAACjE5NDcxNzk1ODMDAAAAAzE2MAIAAAABOAQAAAABMAcAAAAIMy83LzIwMjYIAAAACjEyLzMxLzIwMTYJAAAAATAPEIExonzeCA8QgTGifN4ILkNJUS5OWVNFOklCTS5JUV9TUEVDSUFMX0RJVl9TSEFSRS45OTMuLi4uVVNELkgBAAAA3rYBAAMAAAAAAA8QgTGifN4IDxCBMaJ83ggsQ0lRLk5Z</t>
  </si>
  <si>
    <t>U0U6SUJNLklRX0dBSU5fQVNTRVRTX1JFVi45OTcuLi4uVVNELkgBAAAA3rYBAAMAAAAAAA8QgTGifN4IDxCBMaJ83ggoQ0lRLk5ZU0U6SUJNLklRX0ZJTl9ESVZfRVhQLjk5Mi4uLi5VU0QuSAEAAADetgEAAgAAAAQxMjEwAQgAAAAFAAAAATEBAAAACjIwMTcxNjQyNDQDAAAAAzE2MAIAAAACNTEEAAAAATAHAAAACDMvNy8yMDI2CAAAAAoxMi8zMS8yMDE3CQAAAAEwDxCBMaJ83ggPEIExonzeCChDSVEuTllTRTpJQk0uSVFfSU5UX0lOVl9JTkMuOTk2Li4uLlVTRC5IAQAAAN62AQADAAAAAAAPEIExonzeCA8QgTGifN4ILENJUS5OWVNFOklCTS5JUV9GSU5fRElWX0lOVF9FWFAuOTkyLi4uLlVTRC5IAQAAAN62AQADAAAAAAAPEIExonzeCA8QgTGifN4IJ0NJUS5OWVNFOklCTS5JUV9PVEhFUl9PUEVSLjk5OC4uLi5VU0QuSAEAAADetgEAAgAAAAQtODYwAQgAAAAFAAAAATEBAAAACy0xOTA0ODYwNzQ0AwAAAAMxNjACAAAAAzI2MAQAAAABMAcAAAAIMy83LzIwMjYIAAAACjEyLzMxLzIwMjMJAAAAATAPEIExonzeCA8QgTGifN4INUNJUS5OWVNFOklCTS5JUV9PVEhFUl9OT05fT1BFUl9FWFBfU1VQUEwuOTk2Li4uLlVTRC5IAQAAAN62AQACAAAAAzIyNQEIAAAABQAAAAExAQAAAAstMjAwODY0NzE5OAMAAAADMTYwAgAAAAI4NQQAAAABMAcAAAAIMy83LzIwMjYIAAAACjEyLzMxLzIwMjEJAAAAATAPEIEx</t>
  </si>
  <si>
    <t>onzeCA8QgTGifN4IKENJUS5OWVNFOklCTS5JUV9HQUlOX0FTU0VUUy45OTguLi4uVVNELkgBAAAA3rYBAAMAAAAAAA8QgTGifN4IDxCBMaJ83ggsQ0lRLk5ZU0U6SUJNLklRX0JBU0lDX0VQU19FWENMLjEwMDAuLi4uVVNELkgBAAAA3rYBAAIAAAAJMTEuMzM4Njk4AQgAAAAFAAAAATEBAAAACy0xOTA0ODYwNzQwAwAAAAMxNjACAAAABDMwNjQEAAAAATAHAAAACDMvNy8yMDI2CAAAAAoxMi8zMS8yMDI1CQAAAAEwDxCBMaJ83ggPEIExonzeCCxDSVEuTllTRTpJQk0uSVFfRklOX0RJVl9JTlRfRVhQLjk5My4uLi5VU0QuSAEAAADetgEAAwAAAAAADxCBMaJ83ggPEIExonzeCCtDSVEuTllTRTpJQk0uSVFfUFJPVl9CQURfREVCVFMuOTkxLi4uLlVTRC5IAQAAAN62AQADAAAAAAAPEIExonzeCA8QgTGifN4IK0NJUS5OWVNFOklCTS5JUV9FQklUREFSX0VRX0lOQy45OTIuLi4uVVNELkgBAAAA3rYBAAMAAAAAAA8QgTGifN4IDxCBMaJ83ggvQ0lRLk5ZU0U6SUJNLklRX0FTX1JFUE9SVEVEX0VCSVREQS45OTguLi4uVVNELkgBAAAA3rYBAAMAAAAAAA8QgTGifN4IDxCBMaJ83ggvQ0lRLk5ZU0U6SUJNLklRX0lOVkVTVE1FTlRfSU5DT01FLjEwMDAuLi4uVVNELkgBAAAA3rYBAAMAAAAAAA8QgTGifN4IDxCBMaJ83gg0Q0lRLk5ZU0U6SUJNLklRX0RFRkVSUkVEX0RPTUVTVElDX1RBWEVTLjk5Ny4uLi5VU0Qu</t>
  </si>
  <si>
    <t>SAEAAADetgEAAgAAAAUtMzEzMQEIAAAABQAAAAExAQAAAAstMTk1ODI4MTA5NgMAAAADMTYwAgAAAAQzMDU0BAAAAAEwBwAAAAgzLzcvMjAyNggAAAAKMTIvMzEvMjAyMgkAAAABMA8QgTGifN4IDxCBMaJ83ggtQ0lRLk5ZU0U6SUJNLklRX0VYVFJBX0FDQ19JVEVNUy4xMDAwLi4uLlVTRC5IAQAAAN62AQADAAAAAAAPEIExonzeCA8QgTGifN4IJkNJUS5OWVNFOklCTS5JUV9PUEVSX0lOQy4yMDAwLi4uLlVTRC5IAQAAAN62AQACAAAABTEyNTY4AQgAAAAFAAAAATEBAAAACy0xOTA0ODYwNjU3AwAAAAMxNjACAAAAAjIxBAAAAAEwBwAAAAgzLzcvMjAyNggAAAAKMTIvMzEvMjAyNQkAAAABMA8QgTGifN4IDxCBMaJ83gggQ0lRLk5ZU0U6SUJNLklRX1JFVi45OTUuLi4uVVNELkgBAAAA3rYBAAIAAAAFNTQxOTUBCAAAAAUAAAABMQEAAAALLTIwNTkwNzMyMDIDAAAAAzE2MAIAAAADMTEyBAAAAAEwBwAAAAgzLzcvMjAyNggAAAAKMTIvMzEvMjAyMAkAAAABMA8QgTGifN4IDxCBMaJ83ggsQ0lRLk5ZU0U6SUJNLklRX0dBSU5fSU5WRVNUX1JFVi45OTEuLi4uVVNELkgBAAAA3rYBAAMAAAAAAA8QgTGifN4IDxCBMaJ83ggoQ0lRLk5ZU0U6SUJNLklRX0ZJTl9ESVZfRVhQLjk5OC4uLi5VU0QuSAEAAADetgEAAgAAAAMzODIBCAAAAAUAAAABMQEAAAALLTE5MDQ4NjA3NDQDAAAAAzE2MAIAAAACNTEEAAAAATAH</t>
  </si>
  <si>
    <t>AAAACDMvNy8yMDI2CAAAAAoxMi8zMS8yMDIzCQAAAAEwDxCBMaJ83ggPEIExonzeCCtDSVEuTllTRTpJQk0uSVFfUFJPVl9CQURfREVCVFMuOTk1Li4uLlVTRC5IAQAAAN62AQADAAAAAAAPEIExonzeCA8QgTGifN4IJUNJUS5OWVNFOklCTS5JUV9EQV9TVVBQTC45OTMuLi4uVVNELkgBAAAA3rYBAAMAAAAAAA8QgTGifN4IDxCBMaJ83ggqQ0lRLk5ZU0U6SUJNLklRX0NVUlJFTkNZX0dBSU4uOTkxLi4uLlVTRC5IAQAAAN62AQACAAAABC0xNDQBCAAAAAUAAAABMQEAAAAKMTk0NzE3OTU4MwMAAAADMTYwAgAAAAIzOAQAAAABMAcAAAAIMy83LzIwMjYIAAAACjEyLzMxLzIwMTYJAAAAATAPEIExonzeCA8QgTGifN4IJUNJUS5OWVNFOklCTS5JUV9FQlRfRVhDTC45OTEuLi4uVVNELkgBAAAA3rYBAAIAAAAFMTM0MjUBCAAAAAUAAAABMQEAAAAKMTk0NzE3OTU4MwMAAAADMTYwAgAAAAE0BAAAAAEwBwAAAAgzLzcvMjAyNggAAAAKMTIvMzEvMjAxNgkAAAABMA8QgTGifN4IDxCBMaJ83ggjQ0lRLk5ZU0U6SUJNLklRX01FUkdFUi45OTEuLi4uVVNELkgBAAAA3rYBAAIAAAACLTUBCAAAAAUAAAABMQEAAAAKMTk0NzE3OTU4MwMAAAADMTYwAgAAAAI4MAQAAAABMAcAAAAIMy83LzIwMjYIAAAACjEyLzMxLzIwMTYJAAAAATAPEIExonzeCA8QgTGifN4IKENJUS5OWVNFOklCTS5JUV9HQUlOX0lOVkVTVC45OTEu</t>
  </si>
  <si>
    <t>Li4uVVNELkgBAAAA3rYBAAIAAAADLTIzAQgAAAAFAAAAATEBAAAACjE5NDcxNzk1ODMDAAAAAzE2MAIAAAACNjIEAAAAATAHAAAACDMvNy8yMDI2CAAAAAoxMi8zMS8yMDE2CQAAAAEwDxCBMaJ83ggPEIExonzeCCxDSVEuTllTRTpJQk0uSVFfQVNTRVRfV1JJVEVET1dOLjk5MS4uLi5VU0QuSAEAAADetgEAAwAAAAAADxCBMaJ83ggPEIExonzeCCdDSVEuTllTRTpJQk0uSVFfSU5TX1NFVFRMRS45OTEuLi4uVVNELkgBAAAA3rYBAAMAAAAAAA8QgTGifN4IDxCBMaJ83ggwQ0lRLk5ZU0U6SUJNLklRX09USEVSX1VOVVNVQUxfU1VQUEwuOTkxLi4uLlVTRC5IAQAAAN62AQADAAAAAAAPEIExonzeCA8QgTGifN4IJENJUS5OWVNFOklCTS5JUV9JTkNfVEFYLjk5MS4uLi5VU0QuSAEAAADetgEAAgAAAAM0NDkBCAAAAAUAAAABMQEAAAAKMTk0NzE3OTU4MwMAAAADMTYwAgAAAAI3NQQAAAABMAcAAAAIMy83LzIwMjYIAAAACjEyLzMxLzIwMTYJAAAAATAPEIExonzeCA8QgTGifN4IH0NJUS5OWVNFOklCTS5JUV9ETy45OTEuLi4uVVNELkgBAAAA3rYBAAIAAAACLTkBCAAAAAUAAAABMQEAAAAKMTk0NzE3OTU4MwMAAAADMTYwAgAAAAI0MAQAAAABMAcAAAAIMy83LzIwMjYIAAAACjEyLzMxLzIwMTYJAAAAATAPEIExonzeCA8QgTGifN4IJ0NJUS5OWVNFOklCTS5JUV9OSV9DT01QQU5ZLjk5Mi4uLi5VU0QuSAEA</t>
  </si>
  <si>
    <t>AADetgEAAgAAAAQ1NzUzAQgAAAAFAAAAATEBAAAACjIwMTcxNjQyNDQDAAAAAzE2MAIAAAAFNDE1NzEEAAAAATAHAAAACDMvNy8yMDI2CAAAAAoxMi8zMS8yMDE3CQAAAAEwDxCBMaJ83ggPEIExonzeCB9DSVEuTllTRTpJQk0uSVFfTkkuOTkzLi4uLlVTRC5IAQAAAN62AQACAAAABDg3MjgBCAAAAAUAAAABMQEAAAAKMjA4MTUwNTQwMQMAAAADMTYwAgAAAAIxNQQAAAABMAcAAAAIMy83LzIwMjYIAAAACjEyLzMxLzIwMTgJAAAAATAPEIExonzeCA8QgTGifN4IKkNJUS5OWVNFOklCTS5JUV9OSV9BVkFJTF9JTkNMLjk5My4uLi5VU0QuSAEAAADetgEAAgAAAAQ4NzI4AQgAAAAFAAAAATEBAAAACjIwODE1MDU0MDEDAAAAAzE2MAIAAAACMTYEAAAAATAHAAAACDMvNy8yMDI2CAAAAAoxMi8zMS8yMDE4CQAAAAEwDxCBMaJ83ggPEIExonzeCCtDSVEuTllTRTpJQk0uSVFfQkFTSUNfRVBTX0lOQ0wuOTkzLi4uLlVTRC5IAQAAAN62AQACAAAACDkuNTY5NjcxAQgAAAAFAAAAATEBAAAACjIwODE1MDU0MDEDAAAAAzE2MAIAAAABOQQAAAABMAcAAAAIMy83LzIwMjYIAAAACjEyLzMxLzIwMTgJAAAAATAPEIExonzeCA8QgTGifN4IK0NJUS5OWVNFOklCTS5JUV9ESUxVVF9FUFNfRVhDTC45OTMuLi4uVVNELkgBAAAA3rYBAAIAAAAIOS41MTQxODgBCAAAAAUAAAABMQEAAAAKMjA4MTUwNTQwMQMAAAADMTYwAgAA</t>
  </si>
  <si>
    <t>AAMxNDIEAAAAATAHAAAACDMvNy8yMDI2CAAAAAoxMi8zMS8yMDE4CQAAAAEwDxCBMaJ83ggPEIExonzeCCVDSVEuTllTRTpJQk0uSVFfRVBTX05PUk0uOTkzLi4uLlVTRC5IAQAAAN62AQACAAAACDcuNzcyMzQyAQgAAAAFAAAAATEBAAAACjIwODE1MDU0MDEDAAAAAzE2MAIAAAAENDM3OQQAAAABMAcAAAAIMy83LzIwMjYIAAAACjEyLzMxLzIwMTgJAAAAATAPEIExonzeCA8QgTGifN4IQUNJUS5OWVNFOklCTS5JUV9ESVNUUklCVVRBQkxFX0NBU0hfUEVSX1NIQVJFX0RJTFVURUQuOTkzLi4uLlVTRC5IAQAAAN62AQADAAAAAAAPEIExonzeCA8QgTGifN4INUNJUS5OWVNFOklCTS5JUV9ESVNUUklCVVRBQkxFX0NBU0hfU0hBUkUuOTk0Li4uLlVTRC5IAQAAAN62AQADAAAAAAAPEIExonzeCA8QgTGifN4IK0NJUS5OWVNFOklCTS5JUV9FQklUREFfRVFfSU5DLjEwMDAuLi4uVVNELkgBAAAA3rYBAAIAAAAFMTc0MjYBCAAAAAUAAAABMQEAAAALLTE5MDQ4NjA3NDADAAAAAzE2MAIAAAAFMjE2NzcEAAAAATAHAAAACDMvNy8yMDI2CAAAAAoxMi8zMS8yMDI1CQAAAAEwDxCBMaJ83ggPEIExonzeCDJDSVEuTllTRTpJQk0uSVFfRUJJVERBX0xFQVNFX0FESlVTVEVELjk5Mi4uLi5VU0QuSAEAAADetgEAAgAAAAUxNjIyMwEIAAAABQAAAAExAQAAAAoyMDE3MTY0MjQ0AwAAAAMxNjACAAAABTQ4OTkzBAAAAAEw</t>
  </si>
  <si>
    <t>BwAAAAgzLzcvMjAyNggAAAAKMTIvMzEvMjAxNwkAAAABMA8QgTGifN4IDxCBMaJ83gg+Q0lRLk5ZU0U6SUJNLklRX0VCSVREQV9FUV9JTkNfRVhDTF9PUEVSX0xFQVNFX0FESi45OTguLi4uVVNELkgBAAAA3rYBAAIAAAAFMTIyNTcBCAAAAAUAAAABMQEAAAALLTE5MDQ4NjA3NDQDAAAAAzE2MAIAAAAFNDg5ODcEAAAAATAHAAAACDMvNy8yMDI2CAAAAAoxMi8zMS8yMDIzCQAAAAEwDxCBMaJ83ggPEIExonzeCCJDSVEuTllTRTpJQk0uSVFfRUJJVEEuOTk3Li4uLlVTRC5IAQAAAN62AQACAAAABDkyNjgBCAAAAAUAAAABMQEAAAALLTE5NTgyODEwOTYDAAAAAzE2MAIAAAAGMTAwNjg5BAAAAAEwBwAAAAgzLzcvMjAyNggAAAAKMTIvMzEvMjAyMgkAAAABMA8QgTGifN4IDxCBMaJ83ggrQ0lRLk5ZU0U6SUJNLklRX0VCSVRBX0VYQ0xfU0JDLjk5Mi4uLi5VU0QuSAEAAADetgEAAgAAAAUxMzczNgEIAAAABQAAAAExAQAAAAoyMDE3MTY0MjQ0AwAAAAMxNjACAAAABTI0MTM2BAAAAAEwBwAAAAgzLzcvMjAyNggAAAAKMTIvMzEvMjAxNwkAAAABMA8QgTGifN4IDxCBMaJ83ggrQ0lRLk5ZU0U6SUJNLklRX0VCSVREQVJfRVFfSU5DLjk5Ny4uLi5VU0QuSAEAAADetgEAAgAAAAUxMzI2OQEIAAAABQAAAAExAQAAAAstMTk1ODI4MTA5NgMAAAADMTYwAgAAAAUyNDEyOQQAAAABMAcAAAAIMy83LzIwMjYIAAAACjEy</t>
  </si>
  <si>
    <t>LzMxLzIwMjIJAAAAATAPEIExonzeCA8QgTGifN4IKUNJUS5OWVNFOklCTS5JUV9FQklUREFfQ0FQRVguOTk0Li4uLlVTRC5IAQAAAN62AQACAAAABTExMzEyAQgAAAAFAAAAATEBAAAACy0yMTEwNzY5MzU1AwAAAAMxNjACAAAABTM1Mzc5BAAAAAEwBwAAAAgzLzcvMjAyNggAAAAKMTIvMzEvMjAxOQkAAAABMA8QgTGifN4IDxCBMaJ83gg/Q0lRLk5ZU0U6SUJNLklRX1BST1ZfQkFEX0RFQlRTX1BBVElFTlRfU0VSVklDRV9SRVYuOTkzLi4uLlVTRC5IAQAAAN62AQADAAAAAAAPEIExonzeCA8QgTGifN4IJUNJUS5OWVNFOklCTS5JUV9OSV9TRkFTLjEwMDAuLi4uVVNELkgBAAAA3rYBAAMAAAAAAA8QgTGifN4IDxCBMaJ83gg0Q0lRLk5ZU0U6SUJNLklRX0VYQ0lTRV9UQVhFU19FWENMX1NBTEVTLjk5Mi4uLi5VU0QuSAEAAADetgEAAwAAAAAADxCBMaJ83ggPEIExonzeCDNDSVEuTllTRTpJQk0uSVFfREVGRVJSRURfRk9SRUlHTl9UQVhFUy45OTMuLi4uVVNELkgBAAAA3rYBAAIAAAAELTM4NgEIAAAABQAAAAExAQAAAAoyMDgxNTA1NDAxAwAAAAMxNjACAAAABDMwNTUEAAAAATAHAAAACDMvNy8yMDI2CAAAAAoxMi8zMS8yMDE4CQAAAAEwDxCBMaJ83ggPEIExonzeCCRDSVEuTllTRTpJQk0uSVFfTklfTk9STS45OTUuLi4uVVNELkgBAAAA3rYBAAIAAAAGMTYwNy41AQgAAAAFAAAAATEBAAAACy0yMDU5</t>
  </si>
  <si>
    <t>MDczMjAyAwAAAAMxNjACAAAABDQzNzgEAAAAATAHAAAACDMvNy8yMDI2CAAAAAoxMi8zMS8yMDIwCQAAAAEwDxCBMaJ83ggPEIExonzeCChDSVEuTllTRTpJQk0uSVFfSU5UX0VYUF9MVEQuOTk4Li4uLlVTRC5IAQAAAN62AQADAAAAAAAPEIExonzeCA8QgTGifN4IMUNJUS5OWVNFOklCTS5JUV9OT05DQVNIX1BFTlNJT05fRVhQLjIwMDAuLi4uVVNELkgBAAAA3rYBAAIAAAADLTQ5AQgAAAAFAAAAATEBAAAACy0xOTA0ODYwNjU3AwAAAAMxNjACAAAABTIxNjc4BAAAAAEwBwAAAAgzLzcvMjAyNggAAAAKMTIvMzEvMjAyNQkAAAABMA8QgTGifN4IDxCBMaJ83gguQ0lRLk5ZU0U6SUJNLklRX05FVF9SRU5UQUxfRVhQX0ZOLjk5Ni4uLi5VU0QuSAEAAADetgEAAgAAAAQxNDM3AQgAAAAFAAAAATEBAAAACy0yMDA4NjQ3MTk4AwAAAAMxNjACAAAABDMxNzAEAAAAATAHAAAACDMvNy8yMDI2CAAAAAoxMi8zMS8yMDIxCQAAAAEwDxCBMaJ83ggPEIExonzeCCtDSVEuTllTRTpJQk0uSVFfTUlOSU1VTV9SRU5UQUwuOTkyLi4uLlVTRC5IAQAAAN62AQADAAAAAAAPEIExonzeCA8QgTGifN4IM0NJUS5OWVNFOklCTS5JUV9JTVBVVF9PUEVSX0xFQVNFX0RFUFIuMTAwMC4uLi5VU0QuSAEAAADetgEAAgAAAAo5NzguMTAxNDcyAQgAAAAFAAAAATEBAAAACy0xOTA0ODYwNzQwAwAAAAMxNjACAAAABTIxNjczBAAAAAEw</t>
  </si>
  <si>
    <t>BwAAAAgzLzcvMjAyNggAAAAKMTIvMzEvMjAyNQkAAAABMA8QgTGifN4IDxCBMaJ83gguQ0lRLk5ZU0U6SUJNLklRX0lOU19TRVRUTEVfU1VQUExFLjk5My4uLi5VU0QuSAEAAADetgEAAwAAAAAADxCBMaJ83ggPEIExonzeCC5DSVEuTllTRTpJQk0uSVFfTkVHQVRJVkVfR1dfQU1PUlQuOTk5Li4uLlVTRC5IAQAAAN62AQADAAAAAAAPEIExonzeCA8QgTGifN4ILENJUS5OWVNFOklCTS5JUV9TVE9DS19CQVNFRF9TR0EuOTkxLi4uLlVTRC5IAQAAAN62AQACAAAAAzQwMQEIAAAABQAAAAExAQAAAAoxOTQ3MTc5NTgzAwAAAAMxNjACAAAABTIyNjc5BAAAAAEwBwAAAAgzLzcvMjAyNggAAAAKMTIvMzEvMjAxNgkAAAABMA8QgTGifN4IDxCBMaJ83ggxQ0lRLk5ZU0U6SUJNLklRX1JFU1RSX1NUT0NLX0NPTVBfVEFYLjk5NC4uLi5VU0QuSAEAAADetgEAAwAAAAAADxCBMaJ83ggPEIExonzeCDFDSVEuTllTRTpJQk0uSVFfU1RPQ0tfQkFTRURfQ09NUF9UQVguOTk2Li4uLlVTRC5IAQAAAN62AQACAAAABC0yMjMADxCBMaJ83ggPEIExonzeCCdDSVEuTllTRTpJQk0uSVFfT0lMX0lNUEFJUi45OTQuLi4uVVNELkgBAAAA3rYBAAMAAAAAAA8QgTGifN4IDxCBMaJ83ggqQ0lRLk5ZU0U6SUJNLklRX0lOQ19FUVVJVFlfQ0YuOTkyLi4uLlVTRC5IAQAAAN62AQADAAAAAAAPEIExonzeCA8QgTGifN4ILkNJUS5OWVNF</t>
  </si>
  <si>
    <t>OklCTS5JUV9DSEFOR0VfVU5FQVJOX1JFVi45OTguLi4uVVNELkgBAAAA3rYBAAMAAAAAAA8QgTGifN4IDxCBMaJ83gg0Q0lRLk5ZU0U6SUJNLklRX09USEVSX0ZJTkFOQ0VfQUNUX1NVUFBMLjk5Mi4uLi5VU0QuSAEAAADetgEAAgAAAAMxNzQBCAAAAAUAAAABMQEAAAAKMjAxNzE2NDI0NAMAAAADMTYwAgAAAAQyMDUwBAAAAAEwBwAAAAgzLzcvMjAyNggAAAAKMTIvMzEvMjAxNwkAAAABMA8QgTGifN4IDxCBMaJ83ggnQ0lRLk5ZU0U6SUJNLklRX0NBU0hfVEFYRVMuOTk4Li4uLlVTRC5IAQAAAN62AQACAAAABDE1NjQBCAAAAAUAAAABMQEAAAALLTE5MDQ4NjA3NDQDAAAAAzE2MAIAAAAEMzA1MwQAAAABMAcAAAAIMy83LzIwMjYIAAAACjEyLzMxLzIwMjMJAAAAATAPEIExonzeCA8QgTGifN4ILENJUS5OWVNFOklCTS5JUV9QUk9WX0JBRF9ERUJUUy4yMDAwLi4uLlVTRC5IAQAAAN62AQADAAAAAAAPEIExonzeCA8QgTGifN4IJ0NJUS5OWVNFOklCTS5JUV9JTlNfU0VUVExFLjk5Ny4uLi5VU0QuSAEAAADetgEAAwAAAAAADxCBMaJ83ggPEIExonzeCChDSVEuTllTRTpJQk0uSVFfT1RIRVJfT1BFUi4xMDAwLi4uLlVTRC5IAQAAAN62AQACAAAABC05NjQBCAAAAAUAAAABMQEAAAALLTE5MDQ4NjA3NDADAAAAAzE2MAIAAAADMjYwBAAAAAEwBwAAAAgzLzcvMjAyNggAAAAKMTIvMzEvMjAyNQkAAAABMA8Q</t>
  </si>
  <si>
    <t>gTGifN4IDxCBMaJ83gg2Q0lRLk5ZU0U6SUJNLklRX09USEVSX05PTl9PUEVSX0VYUF9TVVBQTC4xMDAwLi4uLlVTRC5IAQAAAN62AQACAAAAAzEyNQEIAAAABQAAAAExAQAAAAstMTkwNDg2MDc0MAMAAAADMTYwAgAAAAI4NQQAAAABMAcAAAAIMy83LzIwMjYIAAAACjEyLzMxLzIwMjUJAAAAATAPEIExonzeCA8QgTGifN4IKUNJUS5OWVNFOklCTS5JUV9SRVNUUlVDVFVSRS4xMDAwLi4uLlVTRC5IAQAAAN62AQACAAAABC02NzABCAAAAAUAAAABMQEAAAALLTE5MDQ4NjA3NDADAAAAAzE2MAIAAAACOTgEAAAAATAHAAAACDMvNy8yMDI2CAAAAAoxMi8zMS8yMDI1CQAAAAEwDxCBMaJ83ggPEIExonzeCCtDSVEuTllTRTpJQk0uSVFfSU1QQUlSTUVOVF9HVy4xMDAwLi4uLlVTRC5IAQAAAN62AQADAAAAAAAPEIExonzeCA8QgTGifN4IKkNJUS5OWVNFOklCTS5JUV9MRUdBTF9TRVRUTEUuMTAwMC4uLi5VU0QuSAEAAADetgEAAwAAAAAADxCBMaJ83ggPEIExonzeCCZDSVEuTllTRTpJQk0uSVFfVE9UQUxfUkVWLjk5OC4uLi5VU0QuSAEAAADetgEAAgAAAAU2MTg2MAEIAAAABQAAAAExAQAAAAstMTkwNDg2MDc0NAMAAAADMTYwAgAAAAIyOAQAAAABMAcAAAAIMy83LzIwMjYIAAAACjEyLzMxLzIwMjMJAAAAATAPEIExonzeCA8QgTGifN4IKENJUS5OWVNFOklCTS5JUV9GSU5fRElWX0VYUC45OTcuLi4uVVNE</t>
  </si>
  <si>
    <t>LkgBAAAA3rYBAAIAAAADNDA2AQgAAAAFAAAAATEBAAAACy0xOTU4MjgxMDk2AwAAAAMxNjACAAAAAjUxBAAAAAEwBwAAAAgzLzcvMjAyNggAAAAKMTIvMzEvMjAyMgkAAAABMA8QgTGifN4IDxCBMaJ83ggqQ0lRLk5ZU0U6SUJNLklRX1BSRV9PUEVOX0NPU1QuOTkzLi4uLlVTRC5IAQAAAN62AQADAAAAAAAPEIExonzeCA8QgTGifN4IJ0NJUS5OWVNFOklCTS5JUV9JTVBBSVJfT0lMLjk5MS4uLi5VU0QuSAEAAADetgEAAwAAAAAADxCBMaJ83ggPEIExonzeCCZDSVEuTllTRTpJQk0uSVFfVE9UQUxfUkVWLjk5OS4uLi5VU0QuSAEAAADetgEAAgAAAAU2Mjc1MwEIAAAABQAAAAExAQAAAAstMTkwNDg2MDc0MwMAAAADMTYwAgAAAAIyOAQAAAABMAcAAAAIMy83LzIwMjYIAAAACjEyLzMxLzIwMjQJAAAAATAPEIExonzeCA8QgTGifN4IKkNJUS5OWVNFOklCTS5JUV9QUkVfT1BFTl9DT1NULjk5NC4uLi5VU0QuSAEAAADetgEAAwAAAAAADxCBMaJ83ggPEIExonzeCCxDSVEuTllTRTpJQk0uSVFfR0FJTl9JTlZFU1RfUkVWLjk5Mi4uLi5VU0QuSAEAAADetgEAAwAAAAAADxCBMaJ83ggPEIExonzeCCxDSVEuTllTRTpJQk0uSVFfRklOX0RJVl9JTlRfRVhQLjk5OC4uLi5VU0QuSAEAAADetgEAAwAAAAAADxCBMaJ83ggPEIExonzeCCtDSVEuTllTRTpJQk0uSVFfUFJPVl9CQURfREVCVFMuOTk2Li4uLlVTRC5I</t>
  </si>
  <si>
    <t>AQAAAN62AQADAAAAAAAPEIExonzeCA8QgTGifN4IKkNJUS5OWVNFOklCTS5JUV9QUkVfT1BFTl9DT1NULjk5NS4uLi5VU0QuSAEAAADetgEAAwAAAAAADxCBMaJ83ggPEIExonzeCC1DSVEuTllTRTpJQk0uSVFfVE9UQUxfT1RIRVJfT1BFUi45OTIuLi4uVVNELkgBAAAA3rYBAAIAAAAFMjUyNjEBCAAAAAUAAAABMQEAAAAKMjAxNzE2NDI0NAMAAAADMTYwAgAAAAMzODAEAAAAATAHAAAACDMvNy8yMDI2CAAAAAoxMi8zMS8yMDE3CQAAAAEwDxCBMaJ83ggPEIExonzeCC1DSVEuTllTRTpJQk0uSVFfTkVUX0lOVEVSRVNUX0VYUC45OTIuLi4uVVNELkgBAAAA3rYBAAIAAAAELTYxNQEIAAAABQAAAAExAQAAAAoyMDE3MTY0MjQ0AwAAAAMxNjACAAAAAzM2OAQAAAABMAcAAAAIMy83LzIwMjYIAAAACjEyLzMxLzIwMTcJAAAAATAPEIExonzeCA8QgTGifN4II0NJUS5OWVNFOklCTS5JUV9NRVJHRVIuOTkyLi4uLlVTRC5IAQAAAN62AQADAAAAAAAPEIExonzeCA8QgTGifN4IH0NJUS5OWVNFOklCTS5JUV9OSS45OTQuLi4uVVNELkgBAAAA3rYBAAIAAAAEOTQzMQEIAAAABQAAAAExAQAAAAstMjExMDc2OTM1NQMAAAADMTYwAgAAAAIxNQQAAAABMAcAAAAIMy83LzIwMjYIAAAACjEyLzMxLzIwMTkJAAAAATAPEIExonzeCA8QgTGifN4IKkNJUS5OWVNFOklCTS5JUV9OSV9BVkFJTF9JTkNMLjk5NC4uLi5VU0Qu</t>
  </si>
  <si>
    <t>SAEAAADetgEAAgAAAAQ5NDMxAQgAAAAFAAAAATEBAAAACy0yMTEwNzY5MzU1AwAAAAMxNjACAAAAAjE2BAAAAAEwBwAAAAgzLzcvMjAyNggAAAAKMTIvMzEvMjAxOQkAAAABMA8QgTGifN4IDxCBMaJ83ggrQ0lRLk5ZU0U6SUJNLklRX0JBU0lDX0VQU19JTkNMLjk5NC4uLi5VU0QuSAEAAADetgEAAgAAAAkxMC42Mjk2NTEBCAAAAAUAAAABMQEAAAALLTIxMTA3NjkzNTUDAAAAAzE2MAIAAAABOQQAAAABMAcAAAAIMy83LzIwMjYIAAAACjEyLzMxLzIwMTkJAAAAATAPEIExonzeCA8QgTGifN4IK0NJUS5OWVNFOklCTS5JUV9ESUxVVF9FUFNfRVhDTC45OTQuLi4uVVNELkgBAAAA3rYBAAIAAAABOAEIAAAABQAAAAExAQAAAAstMjExMDc2OTM1NQMAAAADMTYwAgAAAAMxNDIEAAAAATAHAAAACDMvNy8yMDI2CAAAAAoxMi8zMS8yMDE5CQAAAAEwDxCBMaJ83ggPEIExonzeCCVDSVEuTllTRTpJQk0uSVFfRVBTX05PUk0uOTk0Li4uLlVTRC5IAQAAAN62AQACAAAACDQuNTM5MzgzAQgAAAAFAAAAATEBAAAACy0yMTEwNzY5MzU1AwAAAAMxNjACAAAABDQzNzkEAAAAATAHAAAACDMvNy8yMDI2CAAAAAoxMi8zMS8yMDE5CQAAAAEwDxCBMaJ83ggPEIExonzeCEFDSVEuTllTRTpJQk0uSVFfRElTVFJJQlVUQUJMRV9DQVNIX1BFUl9TSEFSRV9ESUxVVEVELjk5NC4uLi5VU0QuSAEAAADetgEAAwAAAAAADxCBMaJ8</t>
  </si>
  <si>
    <t>3ggPEIExonzeCDVDSVEuTllTRTpJQk0uSVFfRElTVFJJQlVUQUJMRV9DQVNIX1NIQVJFLjk5Ni4uLi5VU0QuSAEAAADetgEAAwAAAAAADxCBMaJ83ggPEIExonzeCCtDSVEuTllTRTpJQk0uSVFfRUJJVERBX0VRX0lOQy4yMDAwLi4uLlVTRC5IAQAAAN62AQACAAAABTE3NDI2AQgAAAAFAAAAATEBAAAACy0xOTA0ODYwNjU3AwAAAAMxNjACAAAABTIxNjc3BAAAAAEwBwAAAAgzLzcvMjAyNggAAAAKMTIvMzEvMjAyNQkAAAABMA8QgTGifN4IDxCBMaJ83ggyQ0lRLk5ZU0U6SUJNLklRX0VCSVREQV9MRUFTRV9BREpVU1RFRC45OTMuLi4uVVNELkgBAAAA3rYBAAIAAAAFMTc2OTgBCAAAAAUAAAABMQEAAAAKMjA4MTUwNTQwMQMAAAADMTYwAgAAAAU0ODk5MwQAAAABMAcAAAAIMy83LzIwMjYIAAAACjEyLzMxLzIwMTgJAAAAATAPEIExonzeCA8QgTGifN4IPkNJUS5OWVNFOklCTS5JUV9FQklUREFfRVFfSU5DX0VYQ0xfT1BFUl9MRUFTRV9BREouOTk5Li4uLlVTRC5IAQAAAN62AQACAAAABTEyODg2AQgAAAAFAAAAATEBAAAACy0xOTA0ODYwNzQzAwAAAAMxNjACAAAABTQ4OTg3BAAAAAEwBwAAAAgzLzcvMjAyNggAAAAKMTIvMzEvMjAyNAkAAAABMA8QgTGifN4IDxCBMaJ83ggxQ0lRLk5ZU0U6SUJNLklRX0VCSVRfRVFfSU5DX0VYQ0xfU0JDLjk5Mi4uLi5VU0QuSAEAAADetgEAAgAAAAUxMjIxNgEIAAAA</t>
  </si>
  <si>
    <t>BQAAAAExAQAAAAoyMDE3MTY0MjQ0AwAAAAMxNjACAAAABTI0MTMwBAAAAAEwBwAAAAgzLzcvMjAyNggAAAAKMTIvMzEvMjAxNwkAAAABMA8QgTGifN4IDxCBMaJ83ggiQ0lRLk5ZU0U6SUJNLklRX0VCSVRBLjk5OC4uLi5VU0QuSAEAAADetgEAAgAAAAUxMTA0OAEIAAAABQAAAAExAQAAAAstMTkwNDg2MDc0NAMAAAADMTYwAgAAAAYxMDA2ODkEAAAAATAHAAAACDMvNy8yMDI2CAAAAAoxMi8zMS8yMDIzCQAAAAEwDxCBMaJ83ggPEIExonzeCCtDSVEuTllTRTpJQk0uSVFfRUJJVEFfRVhDTF9TQkMuOTkzLi4uLlVTRC5IAQAAAN62AQACAAAABTE1MDgxAQgAAAAFAAAAATEBAAAACjIwODE1MDU0MDEDAAAAAzE2MAIAAAAFMjQxMzYEAAAAATAHAAAACDMvNy8yMDI2CAAAAAoxMi8zMS8yMDE4CQAAAAEwDxCBMaJ83ggPEIExonzeCCtDSVEuTllTRTpJQk0uSVFfRUJJVERBUl9FUV9JTkMuOTk5Li4uLlVTRC5IAQAAAN62AQACAAAABTE1NTA0AQgAAAAFAAAAATEBAAAACy0xOTA0ODYwNzQzAwAAAAMxNjACAAAABTI0MTI5BAAAAAEwBwAAAAgzLzcvMjAyNggAAAAKMTIvMzEvMjAyNAkAAAABMA8QgTGifN4IDxCBMaJ83ggpQ0lRLk5ZU0U6SUJNLklRX0VCSVREQV9DQVBFWC45OTUuLi4uVVNELkgBAAAA3rYBAAIAAAAEODczOQEIAAAABQAAAAExAQAAAAstMjA1OTA3MzIwMgMAAAADMTYwAgAAAAUzNTM3OQQA</t>
  </si>
  <si>
    <t>AAABMAcAAAAIMy83LzIwMjYIAAAACjEyLzMxLzIwMjAJAAAAATAPEIExonzeCA8QgTGifN4IP0NJUS5OWVNFOklCTS5JUV9QUk9WX0JBRF9ERUJUU19QQVRJRU5UX1NFUlZJQ0VfUkVWLjk5NC4uLi5VU0QuSAEAAADetgEAAwAAAAAADxCBMaJ83ggPEIExonzeCCVDSVEuTllTRTpJQk0uSVFfTklfU0ZBUy4yMDAwLi4uLlVTRC5IAQAAAN62AQADAAAAAAAPEIExonzeCA8QgTGifN4INENJUS5OWVNFOklCTS5JUV9FWENJU0VfVEFYRVNfRVhDTF9TQUxFUy45OTQuLi4uVVNELkgBAAAA3rYBAAMAAAAAAA8QgTGifN4IDxCBMaJ83ggvQ0lRLk5ZU0U6SUJNLklRX0NVUlJfRk9SRUlHTl9UQVhFUy45OTUuLi4uVVNELkgBAAAA3rYBAAIAAAAEMTIwOAEIAAAABQAAAAExAQAAAAstMjA1OTA3MzIwMgMAAAADMTYwAgAAAAQzMDMwBAAAAAEwBwAAAAgzLzcvMjAyNggAAAAKMTIvMzEvMjAyMAkAAAABMA8QgTGifN4IDxCBMaJ83ggzQ0lRLk5ZU0U6SUJNLklRX0RFRkVSUkVEX0ZPUkVJR05fVEFYRVMuOTk0Li4uLlVTRC5IAQAAAN62AQACAAAABC02MzABCAAAAAUAAAABMQEAAAALLTIxMTA3NjkzNTUDAAAAAzE2MAIAAAAEMzA1NQQAAAABMAcAAAAIMy83LzIwMjYIAAAACjEyLzMxLzIwMTkJAAAAATAPEIExonzeCA8QgTGifN4IJENJUS5OWVNFOklCTS5JUV9OSV9OT1JNLjk5Ni4uLi5VU0QuSAEAAADetgEAAgAA</t>
  </si>
  <si>
    <t>AAQyOTQwAQgAAAAFAAAAATEBAAAACy0yMDA4NjQ3MTk4AwAAAAMxNjACAAAABDQzNzgEAAAAATAHAAAACDMvNy8yMDI2CAAAAAoxMi8zMS8yMDIxCQAAAAEwDxCBMaJ83ggPEIExonzeCChDSVEuTllTRTpJQk0uSVFfSU5UX0VYUF9MVEQuOTk5Li4uLlVTRC5IAQAAAN62AQADAAAAAAAPEIExonzeCA8QgTGifN4IIENJUS5OWVNFOklCTS5JUV9ESUMuOTk1Li4uLlVTRC5IAQAAAN62AQADAAAAAAAPEIExonzeCA8QgTGifN4ILENJUS5OWVNFOklCTS5JUV9TQUxFU19NQVJLRVRJTkcuOTkxLi4uLlVTRC5IAQAAAN62AQACAAAABDEzMjcBCAAAAAUAAAABMQEAAAAKMTk0NzE3OTU4MwMAAAADMTYwAgAAAAUyMTU2MQQAAAABMAcAAAAIMy83LzIwMjYIAAAACjEyLzMxLzIwMTYJAAAAATAPEIExonzeCA8QgTGifN4IL0NJUS5OWVNFOklCTS5JUV9ORVRfUkVOVEFMX0VYUF9GTi4xMDAwLi4uLlVTRC5IAQAAAN62AQACAAAABDEzMDgBCAAAAAUAAAABMQEAAAALLTE5MDQ4NjA3NDADAAAAAzE2MAIAAAAEMzE3MAQAAAABMAcAAAAIMy83LzIwMjYIAAAACjEyLzMxLzIwMjUJAAAAATAPEIExonzeCA8QgTGifN4IK0NJUS5OWVNFOklCTS5JUV9NSU5JTVVNX1JFTlRBTC45OTUuLi4uVVNELkgBAAAA3rYBAAMAAAAAAA8QgTGifN4IDxCBMaJ83gg0Q0lRLk5ZU0U6SUJNLklRX0VYUExPUkVfRFJJTExfRVhQX1RPVEFM</t>
  </si>
  <si>
    <t>Ljk5MS4uLi5VU0QuSAEAAADetgEAAwAAAAAADxCBMaJ83ggPEIExonzeCDNDSVEuTllTRTpJQk0uSVFfSU1QVVRfT1BFUl9MRUFTRV9ERVBSLjIwMDAuLi4uVVNELkgBAAAA3rYBAAIAAAAKOTc4LjEwMTQ3MgEIAAAABQAAAAExAQAAAAstMTkwNDg2MDY1NwMAAAADMTYwAgAAAAUyMTY3MwQAAAABMAcAAAAIMy83LzIwMjYIAAAACjEyLzMxLzIwMjUJAAAAATAPEIExonzeCA8QgTGifN4IM0NJUS5OWVNFOklCTS5JUV9BU1NFVF9XUklURURPV05fU1VQUExFLjk5MS4uLi5VU0QuSAEAAADetgEAAwAAAAAADxCBMaJ83ggPEIExonzeCC5DSVEuTllTRTpJQk0uSVFfSU5TX1NFVFRMRV9TVVBQTEUuOTk1Li4uLlVTRC5IAQAAAN62AQADAAAAAAAPEIExonzeCA8QgTGifN4IMUNJUS5OWVNFOklCTS5JUV9ORUdBVElWRV9HV19BTU9SVF9BVC45OTIuLi4uVVNELkgBAAAA3rYBAAMAAAAAAA8QgTGifN4IDxCBMaJ83ggsQ0lRLk5ZU0U6SUJNLklRX1NUT0NLX0JBU0VEX1NHQS45OTIuLi4uVVNELkgBAAAA3rYBAAIAAAADMzg0AQgAAAAFAAAAATEBAAAACjIwMTcxNjQyNDQDAAAAAzE2MAIAAAAFMjI2NzkEAAAAATAHAAAACDMvNy8yMDI2CAAAAAoxMi8zMS8yMDE3CQAAAAEwDxCBMaJ83ggPEIExonzeCDFDSVEuTllTRTpJQk0uSVFfUkVTVFJfU1RPQ0tfQ09NUF9UQVguOTk1Li4uLlVTRC5IAQAAAN62AQADAAAA</t>
  </si>
  <si>
    <t>AAAPEIExonzeCA8QgTGifN4IMUNJUS5OWVNFOklCTS5JUV9TVE9DS19CQVNFRF9DT01QX1RBWC45OTguLi4uVVNELkgBAAAA3rYBAAIAAAAELTI5MAAPEIExonzeCA8QgTGifN4IJ0NJUS5OWVNFOklCTS5JUV9PSUxfSU1QQUlSLjk5NS4uLi5VU0QuSAEAAADetgEAAwAAAAAADxCBMaJ83ggPEIExonzeCCpDSVEuTllTRTpJQk0uSVFfSU5DX0VRVUlUWV9DRi45OTguLi4uVVNELkgBAAAA3rYBAAMAAAAAAA8QgTGifN4IDxCBMaJ83gguQ0lRLk5ZU0U6SUJNLklRX0NIQU5HRV9VTkVBUk5fUkVWLjk5OS4uLi5VU0QuSAEAAADetgEAAwAAAAAADxCBMaJ83ggPEIExonzeCChDSVEuTllTRTpJQk0uSVFfQ0FTSF9JTlZFU1QuOTkzLi4uLlVTRC5IAQAAAN62AQACAAAABS00OTEzAQgAAAAFAAAAATEBAAAACjIwODE1MDU0MDEDAAAAAzE2MAIAAAAEMjAwNQQAAAABMAcAAAAIMy83LzIwMjYIAAAACjEyLzMxLzIwMTgJAAAAATAPEIExonzeCA8QgTGifN4IJ0NJUS5OWVNFOklCTS5JUV9DQVNIX0ZJTkFOLjk5Ny4uLi5VU0QuSAEAAADetgEAAgAAAAUtNDk1OAEIAAAABQAAAAExAQAAAAstMTk1ODI4MTA5NgMAAAADMTYwAgAAAAQyMDA0BAAAAAEwBwAAAAgzLzcvMjAyNggAAAAKMTIvMzEvMjAyMgkAAAABMA8QgTGifN4IDxCBMaJ83gguQ0lRLk5ZU0U6SUJNLklRX0NBU0hfVEFYRVNfSU5WRVNULjk5OS4uLi5V</t>
  </si>
  <si>
    <t>U0QuSAEAAADetgEAAwAAAAAADxCBMaJ83ggPEIExonzeCCtDSVEuTllTRTpJQk0uSVFfU1RfTk9URV9SRUNFSVYuOTkzLi4uLlVTRC5IAQAAAN62AQADAAAAAAAPEIExonzeCA8QgTGifN4IIUNJUS5OWVNFOklCTS5JUV9SRVYuMjAwMC4uLi5VU0QuSAEAAADetgEAAgAAAAU2Njc5OQEIAAAABQAAAAExAQAAAAstMTkwNDg2MDY1NwMAAAADMTYwAgAAAAMxMTIEAAAAATAHAAAACDMvNy8yMDI2CAAAAAoxMi8zMS8yMDI1CQAAAAEwDxCBMaJ83ggPEIExonzeCCFDSVEuTllTRTpJQk0uSVFfQ09HUy45OTQuLi4uVVNELkgBAAAA3rYBAAIAAAAFMjU0NzYBCAAAAAUAAAABMQEAAAALLTIxMTA3NjkzNTUDAAAAAzE2MAIAAAACMzQEAAAAATAHAAAACDMvNy8yMDI2CAAAAAoxMi8zMS8yMDE5CQAAAAEwDxCBMaJ83ggPEIExonzeCClDSVEuTllTRTpJQk0uSVFfRklOX0RJVl9SRVYuMTAwMC4uLi5VU0QuSAEAAADetgEAAgAAAAM3MzcBCAAAAAUAAAABMQEAAAALLTE5MDQ4NjA3NDADAAAAAzE2MAIAAAACNTIEAAAAATAHAAAACDMvNy8yMDI2CAAAAAoxMi8zMS8yMDI1CQAAAAEwDxCBMaJ83ggPEIExonzeCCRDSVEuTllTRTpJQk0uSVFfUkRfRVhQLjEwMDAuLi4uVVNELkgBAAAA3rYBAAIAAAAEODMxMgEIAAAABQAAAAExAQAAAAstMTkwNDg2MDc0MAMAAAADMTYwAgAAAAMxMDAEAAAAATAHAAAACDMvNy8yMDI2</t>
  </si>
  <si>
    <t>CAAAAAoxMi8zMS8yMDI1CQAAAAEwDxCBMaJ83ggPEIExonzeCCdDSVEuTllTRTpJQk0uSVFfSU5DX0VRVUlUWS45OTYuLi4uVVNELkgBAAAA3rYBAAMAAAAAAA8QgTGifN4IDxCBMaJ83gghQ0lRLk5ZU0U6SUJNLklRX0lQUkQuOTk4Li4uLlVTRC5IAQAAAN62AQADAAAAAAAPEIExonzeCA8QgTGifN4IIENJUS5OWVNFOklCTS5JUV9FQlQuOTk4Li4uLlVTRC5IAQAAAN62AQACAAAABDg2OTABCAAAAAUAAAABMQEAAAALLTE5MDQ4NjA3NDQDAAAAAzE2MAIAAAADMTM5BAAAAAEwBwAAAAgzLzcvMjAyNggAAAAKMTIvMzEvMjAyMwkAAAABMA8QgTGifN4IDxCBMaJ83ggsQ0lRLk5ZU0U6SUJNLklRX0VYVFJBX0FDQ19JVEVNUy45OTguLi4uVVNELkgBAAAA3rYBAAMAAAAAAA8QgTGifN4IDxCBMaJ83ggrQ0lRLk5ZU0U6SUJNLklRX05JX0FWQUlMX0VYQ0wuMTAwMC4uLi5VU0QuSAEAAADetgEAAgAAAAUxMDU3MQEIAAAABQAAAAExAQAAAAstMTkwNDg2MDc0MAMAAAADMTYwAgAAAAMzNzkEAAAAATAHAAAACDMvNy8yMDI2CAAAAAoxMi8zMS8yMDI1CQAAAAEwDxCBMaJ83ggPEIExonzeCC9DSVEuTllTRTpJQk0uSVFfU1BFQ0lBTF9ESVZfU0hBUkUuMTAwMC4uLi5VU0QuSAEAAADetgEAAwAAAAAADxCBMaJ83ggPEIExonzeCChDSVEuTllTRTpJQk0uSVFfSU5UX0lOVl9JTkMuOTk3Li4uLlVTRC5IAQAAAN62</t>
  </si>
  <si>
    <t>AQADAAAAAAAPEIExonzeCA8QgTGifN4IKENJUS5OWVNFOklCTS5JUV9GSU5fRElWX0VYUC45OTQuLi4uVVNELkgBAAAA3rYBAAIAAAADNzA0AQgAAAAFAAAAATEBAAAACy0yMTEwNzY5MzU1AwAAAAMxNjACAAAAAjUxBAAAAAEwBwAAAAgzLzcvMjAyNggAAAAKMTIvMzEvMjAxOQkAAAABMA8QgTGifN4IDxCBMaJ83ggqQ0lRLk5ZU0U6SUJNLklRX0lNUEFJUk1FTlRfR1cuOTk5Li4uLlVTRC5IAQAAAN62AQADAAAAAAAPEIExonzeCA8QgTGifN4IJkNJUS5OWVNFOklCTS5JUV9NQVJLRVRJTkcuOTk1Li4uLlVTRC5IAQAAAN62AQADAAAAAAAPEIExonzeCA8QgTGifN4ILUNJUS5OWVNFOklCTS5JUV9HQUlOX0FTU0VUU19SRVYuMTAwMC4uLi5VU0QuSAEAAADetgEAAwAAAAAADxCBMaJ83ggPEIExonzeCCZDSVEuTllTRTpJQk0uSVFfVE9UQUxfUkVWLjk5Ni4uLi5VU0QuSAEAAADetgEAAgAAAAU1NzM1MQEIAAAABQAAAAExAQAAAAstMjAwODY0NzE5OAMAAAADMTYwAgAAAAIyOAQAAAABMAcAAAAIMy83LzIwMjYIAAAACjEyLzMxLzIwMjEJAAAAATAPEIExonzeCA8QgTGifN4IKENJUS5OWVNFOklCTS5JUV9GSU5fRElWX0VYUC45OTUuLi4uVVNELkgBAAAA3rYBAAIAAAADNTc3AQgAAAAFAAAAATEBAAAACy0yMDU5MDczMjAyAwAAAAMxNjACAAAAAjUxBAAAAAEwBwAAAAgzLzcvMjAyNggAAAAKMTIvMzEv</t>
  </si>
  <si>
    <t>MjAyMAkAAAABMA8QgTGifN4IDxCBMaJ83gglQ0lRLk5ZU0U6SUJNLklRX09QRVJfSU5DLjk5OS4uLi5VU0QuSAEAAADetgEAAgAAAAQ5Nzg4AQgAAAAFAAAAATEBAAAACy0xOTA0ODYwNzQzAwAAAAMxNjACAAAAAjIxBAAAAAEwBwAAAAgzLzcvMjAyNggAAAAKMTIvMzEvMjAyNAkAAAABMA8QgTGifN4IDxCBMaJ83ggyQ0lRLk5ZU0U6SUJNLklRX01JTk9SSVRZX0lOVEVSRVNUX0lTLjEwMDAuLi4uVVNELkgBAAAA3rYBAAMAAAAAAA8QgTGifN4IDxCBMaJ83ggoQ0lRLk5ZU0U6SUJNLklRX0lOU19ESVZfUkVWLjk5Mi4uLi5VU0QuSAEAAADetgEAAwAAAAAADxCBMaJ83ggPEIExonzeCCxDSVEuTllTRTpJQk0uSVFfRklOX0RJVl9JTlRfRVhQLjk5Ni4uLi5VU0QuSAEAAADetgEAAwAAAAAADxCBMaJ83ggPEIExonzeCCtDSVEuTllTRTpJQk0uSVFfUFJPVl9CQURfREVCVFMuOTk0Li4uLlVTRC5IAQAAAN62AQADAAAAAAAPEIExonzeCA8QgTGifN4IKENJUS5OWVNFOklCTS5JUV9JTlNfRElWX1JFVi45OTMuLi4uVVNELkgBAAAA3rYBAAMAAAAAAA8QgTGifN4IDxCBMaJ83ggsQ0lRLk5ZU0U6SUJNLklRX0ZJTl9ESVZfSU5UX0VYUC45OTcuLi4uVVNELkgBAAAA3rYBAAMAAAAAAA8QgTGifN4IDxCBMaJ83ggmQ0lRLk5ZU0U6SUJNLklRX1NHQV9TVVBQTC45OTYuLi4uVVNELkgBAAAA3rYBAAIAAAAFMjAw</t>
  </si>
  <si>
    <t>MjcBCAAAAAUAAAABMQEAAAALLTIwMDg2NDcxOTgDAAAAAzE2MAIAAAADMTAyBAAAAAEwBwAAAAgzLzcvMjAyNggAAAAKMTIvMzEvMjAyMQkAAAABMA8QgTGifN4IDxCBMaJ83ggnQ0lRLk5ZU0U6SUJNLklRX0lNUEFJUl9PSUwuOTkyLi4uLlVTRC5IAQAAAN62AQADAAAAAAAPEIExonzeCA8QgTGifN4IKENJUS5OWVNFOklCTS5JUV9GSU5fRElWX0VYUC45OTkuLi4uVVNELkgBAAAA3rYBAAIAAAADMzY5AQgAAAAFAAAAATEBAAAACy0xOTA0ODYwNzQzAwAAAAMxNjACAAAAAjUxBAAAAAEwBwAAAAgzLzcvMjAyNggAAAAKMTIvMzEvMjAyNAkAAAABMA8QgTGifN4IDxCBMaJ83ggmQ0lRLk5ZU0U6SUJNLklRX1NHQV9TVVBQTC45OTcuLi4uVVNELkgBAAAA3rYBAAIAAAAFMTkyNjMBCAAAAAUAAAABMQEAAAALLTE5NTgyODEwOTYDAAAAAzE2MAIAAAADMTAyBAAAAAEwBwAAAAgzLzcvMjAyNggAAAAKMTIvMzEvMjAyMgkAAAABMA8QgTGifN4IDxCBMaJ83gglQ0lRLk5ZU0U6SUJNLklRX0RBX1NVUFBMLjk5NC4uLi5VU0QuSAEAAADetgEAAwAAAAAADxCBMaJ83ggPEIExonzeCCdDSVEuTllTRTpJQk0uSVFfSU1QQUlSX09JTC45OTMuLi4uVVNELkgBAAAA3rYBAAMAAAAAAA8QgTGifN4IDxCBMaJ83ggpQ0lRLk5ZU0U6SUJNLklRX0lOVEVSRVNUX0VYUC45OTEuLi4uVVNELkgBAAAA3rYBAAIAAAAELTYzMAEI</t>
  </si>
  <si>
    <t>AAAABQAAAAExAQAAAAoxOTQ3MTc5NTgzAwAAAAMxNjACAAAAAjgyBAAAAAEwBwAAAAgzLzcvMjAyNggAAAAKMTIvMzEvMjAxNgkAAAABMA8QgTGifN4IDxCBMaJ83ggoQ0lRLk5ZU0U6SUJNLklRX0dBSU5fSU5WRVNULjk5Mi4uLi5VU0QuSAEAAADetgEAAwAAAAAADxCBMaJ83ggPEIExonzeCCxDSVEuTllTRTpJQk0uSVFfQVNTRVRfV1JJVEVET1dOLjk5Mi4uLi5VU0QuSAEAAADetgEAAwAAAAAADxCBMaJ83ggPEIExonzeCDBDSVEuTllTRTpJQk0uSVFfT1RIRVJfVU5VU1VBTF9TVVBQTC45OTIuLi4uVVNELkgBAAAA3rYBAAMAAAAAAA8QgTGifN4IDxCBMaJ83ggkQ0lRLk5ZU0U6SUJNLklRX0lOQ19UQVguOTkyLi4uLlVTRC5IAQAAAN62AQACAAAABDU2NDIBCAAAAAUAAAABMQEAAAAKMjAxNzE2NDI0NAMAAAADMTYwAgAAAAI3NQQAAAABMAcAAAAIMy83LzIwMjYIAAAACjEyLzMxLzIwMTcJAAAAATAPEIExonzeCA8QgTGifN4ILENJUS5OWVNFOklCTS5JUV9HQUlOX0lOVkVTVF9SRVYuOTkzLi4uLlVTRC5IAQAAAN62AQADAAAAAAAPEIExonzeCA8QgTGifN4ILENJUS5OWVNFOklCTS5JUV9PVEhFUl9SRVZfU1VQUEwuOTkxLi4uLlVTRC5IAQAAAN62AQACAAAAAi0xAQgAAAAFAAAAATEBAAAACjE5NDcxNzk1ODMDAAAAAzE2MAIAAAACOTAEAAAAATAHAAAACDMvNy8yMDI2CAAAAAoxMi8zMS8yMDE2</t>
  </si>
  <si>
    <t>CQAAAAEwDxCBMaJ83ggPEIExonzeCCxDSVEuTllTRTpJQk0uSVFfRklOX0RJVl9JTlRfRVhQLjk5OS4uLi5VU0QuSAEAAADetgEAAwAAAAAADxCBMaJ83ggPEIExonzeCCpDSVEuTllTRTpJQk0uSVFfUFJFX09QRU5fQ09TVC45OTYuLi4uVVNELkgBAAAA3rYBAAMAAAAAAA8QgTGifN4IDxCBMaJ83ggtQ0lRLk5ZU0U6SUJNLklRX1RPVEFMX09USEVSX09QRVIuOTkzLi4uLlVTRC5IAQAAAN62AQACAAAABTIzNzE5AQgAAAAFAAAAATEBAAAACjIwODE1MDU0MDEDAAAAAzE2MAIAAAADMzgwBAAAAAEwBwAAAAgzLzcvMjAyNggAAAAKMTIvMzEvMjAxOAkAAAABMA8QgTGifN4IDxCBMaJ83ggpQ0lRLk5ZU0U6SUJNLklRX0lOVEVSRVNUX0VYUC45OTIuLi4uVVNELkgBAAAA3rYBAAIAAAAELTYxNQEIAAAABQAAAAExAQAAAAoyMDE3MTY0MjQ0AwAAAAMxNjACAAAAAjgyBAAAAAEwBwAAAAgzLzcvMjAyNggAAAAKMTIvMzEvMjAxNwkAAAABMA8QgTGifN4IDxCBMaJ83ggtQ0lRLk5ZU0U6SUJNLklRX05FVF9JTlRFUkVTVF9FWFAuOTkzLi4uLlVTRC5IAQAAAN62AQACAAAABC03MjMBCAAAAAUAAAABMQEAAAAKMjA4MTUwNTQwMQMAAAADMTYwAgAAAAMzNjgEAAAAATAHAAAACDMvNy8yMDI2CAAAAAoxMi8zMS8yMDE4CQAAAAEwDxCBMaJ83ggPEIExonzeCCVDSVEuTllTRTpJQk0uSVFfRUJUX0VYQ0wuOTkzLi4u</t>
  </si>
  <si>
    <t>LlVTRC5IAQAAAN62AQACAAAABTExMzQyAQgAAAAFAAAAATEBAAAACjIwODE1MDU0MDEDAAAAAzE2MAIAAAABNAQAAAABMAcAAAAIMy83LzIwMjYIAAAACjEyLzMxLzIwMTgJAAAAATAPEIExonzeCA8QgTGifN4II0NJUS5OWVNFOklCTS5JUV9NRVJHRVIuOTkzLi4uLlVTRC5IAQAAAN62AQADAAAAAAAPEIExonzeCA8QgTGifN4IKENJUS5OWVNFOklCTS5JUV9HQUlOX0lOVkVTVC45OTMuLi4uVVNELkgBAAAA3rYBAAMAAAAAAA8QgTGifN4IDxCBMaJ83ggsQ0lRLk5ZU0U6SUJNLklRX0FTU0VUX1dSSVRFRE9XTi45OTMuLi4uVVNELkgBAAAA3rYBAAMAAAAAAA8QgTGifN4IDxCBMaJ83ggkQ0lRLk5ZU0U6SUJNLklRX0lOQ19UQVguOTkzLi4uLlVTRC5IAQAAAN62AQACAAAABDI2MTkBCAAAAAUAAAABMQEAAAAKMjA4MTUwNTQwMQMAAAADMTYwAgAAAAI3NQQAAAABMAcAAAAIMy83LzIwMjYIAAAACjEyLzMxLzIwMTgJAAAAATAPEIExonzeCA8QgTGifN4IH0NJUS5OWVNFOklCTS5JUV9OSS45OTUuLi4uVVNELkgBAAAA3rYBAAIAAAAENTU5MAEIAAAABQAAAAExAQAAAAstMjA1OTA3MzIwMgMAAAADMTYwAgAAAAIxNQQAAAABMAcAAAAIMy83LzIwMjYIAAAACjEyLzMxLzIwMjAJAAAAATAPEIExonzeCA8QgTGifN4IQUNJUS5OWVNFOklCTS5JUV9ESVNUUklCVVRBQkxFX0NBU0hfUEVSX1NIQVJFX0RJTFVU</t>
  </si>
  <si>
    <t>RUQuOTk1Li4uLlVTRC5IAQAAAN62AQADAAAAAAAPEIExonzeCA8QgTGifN4IP0NJUS5OWVNFOklCTS5JUV9FQklUREFfRVFfSU5DX0VYQ0xfT1BFUl9MRUFTRV9BREouMTAwMC4uLi5VU0QuSAEAAADetgEAAgAAAAUxNjExOAEIAAAABQAAAAExAQAAAAstMTkwNDg2MDc0MAMAAAADMTYwAgAAAAU0ODk4NwQAAAABMAcAAAAIMy83LzIwMjYIAAAACjEyLzMxLzIwMjUJAAAAATAPEIExonzeCA8QgTGifN4IK0NJUS5OWVNFOklCTS5JUV9FQklUQV9FWENMX1NCQy45OTQuLi4uVVNELkgBAAAA3rYBAAIAAAAFMTAwNjgBCAAAAAUAAAABMQEAAAALLTIxMTA3NjkzNTUDAAAAAzE2MAIAAAAFMjQxMzYEAAAAATAHAAAACDMvNy8yMDI2CAAAAAoxMi8zMS8yMDE5CQAAAAEwDxCBMaJ83ggPEIExonzeCCxDSVEuTllTRTpJQk0uSVFfRUJJVERBUl9FUV9JTkMuMjAwMC4uLi5VU0QuSAEAAADetgEAAgAAAAUxODczNAEIAAAABQAAAAExAQAAAAstMTkwNDg2MDY1NwMAAAADMTYwAgAAAAUyNDEyOQQAAAABMAcAAAAIMy83LzIwMjYIAAAACjEyLzMxLzIwMjUJAAAAATAPEIExonzeCA8QgTGifN4IP0NJUS5OWVNFOklCTS5JUV9QUk9WX0JBRF9ERUJUU19QQVRJRU5UX1NFUlZJQ0VfUkVWLjk5NS4uLi5VU0QuSAEAAADetgEAAwAAAAAADxCBMaJ83ggPEIExonzeCDRDSVEuTllTRTpJQk0uSVFfRVhDSVNFX1RBWEVTX0VY</t>
  </si>
  <si>
    <t>Q0xfU0FMRVMuOTk1Li4uLlVTRC5IAQAAAN62AQADAAAAAAAPEIExonzeCA8QgTGifN4IL0NJUS5OWVNFOklCTS5JUV9DVVJSX0ZPUkVJR05fVEFYRVMuOTk2Li4uLlVTRC5IAQAAAN62AQACAAAABDEzNDIBCAAAAAUAAAABMQEAAAALLTIwMDg2NDcxOTgDAAAAAzE2MAIAAAAEMzAzMAQAAAABMAcAAAAIMy83LzIwMjYIAAAACjEyLzMxLzIwMjEJAAAAATAPEIExonzeCA8QgTGifN4IM0NJUS5OWVNFOklCTS5JUV9ERUZFUlJFRF9GT1JFSUdOX1RBWEVTLjk5Ni4uLi5VU0QuSAEAAADetgEAAgAAAAMtMjUBCAAAAAUAAAABMQEAAAALLTIwMDg2NDcxOTgDAAAAAzE2MAIAAAAEMzA1NQQAAAABMAcAAAAIMy83LzIwMjYIAAAACjEyLzMxLzIwMjEJAAAAATAPEIExonzeCA8QgTGifN4IJENJUS5OWVNFOklCTS5JUV9OSV9OT1JNLjk5Ny4uLi5VU0QuSAEAAADetgEAAgAAAAc0NDE4Ljc1AQgAAAAFAAAAATEBAAAACy0xOTU4MjgxMDk2AwAAAAMxNjACAAAABDQzNzgEAAAAATAHAAAACDMvNy8yMDI2CAAAAAoxMi8zMS8yMDIyCQAAAAEwDxCBMaJ83ggPEIExonzeCClDSVEuTllTRTpJQk0uSVFfSU5UX0VYUF9MVEQuMTAwMC4uLi5VU0QuSAEAAADetgEAAwAAAAAADxCBMaJ83ggPEIExonzeCCZDSVEuTllTRTpJQk0uSVFfREFfRUJJVERBLjk5My4uLi5VU0QuSAEAAADetgEAAgAAAAQ0NDgwAQgAAAAFAAAAATEB</t>
  </si>
  <si>
    <t>AAAACjIwODE1MDU0MDEDAAAAAzE2MAIAAAAEMjIwNgQAAAABMAcAAAAIMy83LzIwMjYIAAAACjEyLzMxLzIwMTgJAAAAATAPEIExonzeCA8QgTGifN4IJ0NJUS5OWVNFOklCTS5JUV9DT01NT05fRElWLjk5MS4uLi5VU0QuSAEAAADetgEAAgAAAAQ1MjU2AA8QgTGifN4IDxCBMaJ83gggQ0lRLk5ZU0U6SUJNLklRX0RJQy45OTYuLi4uVVNELkgBAAAA3rYBAAMAAAAAAA8QgTGifN4IDxCBMaJ83ggsQ0lRLk5ZU0U6SUJNLklRX1NBTEVTX01BUktFVElORy45OTguLi4uVVNELkgBAAAA3rYBAAIAAAAEMTIzNwEIAAAABQAAAAExAQAAAAstMTkwNDg2MDc0NAMAAAADMTYwAgAAAAUyMTU2MQQAAAABMAcAAAAIMy83LzIwMjYIAAAACjEyLzMxLzIwMjMJAAAAATAPEIExonzeCA8QgTGifN4IL0NJUS5OWVNFOklCTS5JUV9ORVRfUkVOVEFMX0VYUF9GTi4yMDAwLi4uLlVTRC5IAQAAAN62AQACAAAABDEzMDgBCAAAAAUAAAABMQEAAAALLTE5MDQ4NjA2NTcDAAAAAzE2MAIAAAAEMzE3MAQAAAABMAcAAAAIMy83LzIwMjYIAAAACjEyLzMxLzIwMjUJAAAAATAPEIExonzeCA8QgTGifN4IK0NJUS5OWVNFOklCTS5JUV9NSU5JTVVNX1JFTlRBTC45OTYuLi4uVVNELkgBAAAA3rYBAAMAAAAAAA8QgTGifN4IDxCBMaJ83gg0Q0lRLk5ZU0U6SUJNLklRX0VYUExPUkVfRFJJTExfRVhQX1RPVEFMLjk5Mi4uLi5VU0QuSAEA</t>
  </si>
  <si>
    <t>AADetgEAAwAAAAAADxCBMaJ83ggPEIExonzeCDRDSVEuTllTRTpJQk0uSVFfU0FMQVJJRVNfT1RIRVJfQkVORUZJVFMuOTkxLi4uLlVTRC5IAQAAAN62AQADAAAAAAAPEIExonzeCA8QgTGifN4IM0NJUS5OWVNFOklCTS5JUV9BU1NFVF9XUklURURPV05fU1VQUExFLjk5My4uLi5VU0QuSAEAAADetgEAAwAAAAAADxCBMaJ83ggPEIExonzeCC5DSVEuTllTRTpJQk0uSVFfSU5TX1NFVFRMRV9TVVBQTEUuOTk2Li4uLlVTRC5IAQAAAN62AQADAAAAAAAPEIExonzeCA8QgTGifN4IMUNJUS5OWVNFOklCTS5JUV9ORUdBVElWRV9HV19BTU9SVF9BVC45OTMuLi4uVVNELkgBAAAA3rYBAAMAAAAAAA8QgTGifN4IDxCBMaJ83ggsQ0lRLk5ZU0U6SUJNLklRX1NUT0NLX0JBU0VEX1NHQS45OTMuLi4uVVNELkgBAAAA3rYBAAIAAAADMzYxAQgAAAAFAAAAATEBAAAACjIwODE1MDU0MDEDAAAAAzE2MAIAAAAFMjI2NzkEAAAAATAHAAAACDMvNy8yMDI2CAAAAAoxMi8zMS8yMDE4CQAAAAEwDxCBMaJ83ggPEIExonzeCDJDSVEuTllTRTpJQk0uSVFfUkVTVFJfU1RPQ0tfQ09NUF9UQVguMTAwMC4uLi5VU0QuSAEAAADetgEAAwAAAAAADxCBMaJ83ggPEIExonzeCC1DSVEuTllTRTpJQk0uSVFfU1RPQ0tfQkFTRURfQ09NUC45OTEuLi4uVVNELkgBAAAA3rYBAAIAAAADMzY0AA8QgTGifN4IDxCBMaJ83ggiQ0lRLk5ZU0U6</t>
  </si>
  <si>
    <t>SUJNLklRX0RBX0NGLjk5My4uLi5VU0QuSAEAAADetgEAAgAAAAQ0NDgwAQgAAAAFAAAAATEBAAAACjIwODE1MDU0MDEDAAAAAzE2MAIAAAAEMjE2MAQAAAABMAcAAAAIMy83LzIwMjYIAAAACjEyLzMxLzIwMTgJAAAAATAPEIExonzeCA8QgTGifN4IK0NJUS5OWVNFOklCTS5JUV9TVE9DS19CQVNFRF9DRi45OTQuLi4uVVNELkgBAAAA3rYBAAIAAAADNjc5AQgAAAAFAAAAATEBAAAACy0yMTEwNzY5MzU1AwAAAAMxNjACAAAABDIxMjcEAAAAATAHAAAACDMvNy8yMDI2CAAAAAoxMi8zMS8yMDE5CQAAAAEwDxCBMaJ83ggPEIExonzeCCtDSVEuTllTRTpJQk0uSVFfQ0hBTkdFX0lOQ19UQVguOTkzLi4uLlVTRC5IAQAAAN62AQADAAAAAAAPEIExonzeCA8QgTGifN4IKENJUS5OWVNFOklCTS5JUV9DQVNIX0lOVkVTVC45OTQuLi4uVVNELkgBAAAA3rYBAAIAAAAGLTI2OTM2AQgAAAAFAAAAATEBAAAACy0yMTEwNzY5MzU1AwAAAAMxNjACAAAABDIwMDUEAAAAATAHAAAACDMvNy8yMDI2CAAAAAoxMi8zMS8yMDE5CQAAAAEwDxCBMaJ83ggPEIExonzeCCtDSVEuTllTRTpJQk0uSVFfTUlTQ19BREpVU1RfQ0YuOTk3Li4uLlVTRC5IAQAAAN62AQADAAAAAAAPEIExonzeCA8QgTGifN4IL0NJUS5OWVNFOklCTS5JUV9DQVNIX1RBWEVTX0lOVkVTVC4xMDAwLi4uLlVTRC5IAQAAAN62AQADAAAAAAAPEIExonzeCA8Q</t>
  </si>
  <si>
    <t>gTGifN4IKUNJUS5OWVNFOklCTS5JUV9UT1RBTF9SRUNFSVYuOTkxLi4uLlVTRC5IAQAAAN62AQACAAAABTEwMjM5AQgAAAAFAAAAATEBAAAACjE5NDcxNzk1ODMDAAAAAzE2MAIAAAAEMTAwMQQAAAABMAcAAAAIMy83LzIwMjYIAAAACjEyLzMxLzIwMTYJAAAAATAPEIExonzeCA8QgTGifN4IIUNJUS5OWVNFOklCTS5JUV9DT0dTLjk5My4uLi5VU0QuSAEAAADetgEAAgAAAAU0MTUyMgEIAAAABQAAAAExAQAAAAoyMDgxNTA1NDAxAwAAAAMxNjACAAAAAjM0BAAAAAEwBwAAAAgzLzcvMjAyNggAAAAKMTIvMzEvMjAxOAkAAAABMA8QgTGifN4IDxCBMaJ83ggpQ0lRLk5ZU0U6SUJNLklRX0lOVEVSRVNUX0VYUC45OTcuLi4uVVNELkgBAAAA3rYBAAIAAAAFLTEyMTYBCAAAAAUAAAABMQEAAAALLTE5NTgyODEwOTYDAAAAAzE2MAIAAAACODIEAAAAATAHAAAACDMvNy8yMDI2CAAAAAoxMi8zMS8yMDIyCQAAAAEwDxCBMaJ83ggPEIExonzeCC1DSVEuTllTRTpJQk0uSVFfVE9UQUxfT1RIRVJfT1BFUi45OTkuLi4uVVNELkgBAAAA3rYBAAIAAAAFMjU3NjQBCAAAAAUAAAABMQEAAAALLTE5MDQ4NjA3NDMDAAAAAzE2MAIAAAADMzgwBAAAAAEwBwAAAAgzLzcvMjAyNggAAAAKMTIvMzEvMjAyNAkAAAABMA8QgTGifN4IDxCBMaJ83ggqQ0lRLk5ZU0U6SUJNLklRX0NVUlJFTkNZX0dBSU4uOTk4Li4uLlVTRC5IAQAA</t>
  </si>
  <si>
    <t>AN62AQACAAAAAy02OQEIAAAABQAAAAExAQAAAAstMTkwNDg2MDc0NAMAAAADMTYwAgAAAAIzOAQAAAABMAcAAAAIMy83LzIwMjYIAAAACjEyLzMxLzIwMjMJAAAAATAPEIExonzeCA8QgTGifN4ILENJUS5OWVNFOklCTS5JUV9BU1NFVF9XUklURURPV04uOTk4Li4uLlVTRC5IAQAAAN62AQADAAAAAAAPEIExonzeCA8QgTGifN4ILENJUS5OWVNFOklCTS5JUV9PVEhFUl9SRVZfU1VQUEwuOTk3Li4uLlVTRC5IAQAAAN62AQADAAAAAAAPEIExonzeCA8QgTGifN4IKkNJUS5OWVNFOklCTS5JUV9FWFBMT1JFX0RSSUxMLjk5Mi4uLi5VU0QuSAEAAADetgEAAwAAAAAADxCBMaJ83ggPEIExonzeCChDSVEuTllTRTpJQk0uSVFfSU1QQUlSX09JTC4yMDAwLi4uLlVTRC5IAQAAAN62AQADAAAAAAAPEIExonzeCA8QgTGifN4IKENJUS5OWVNFOklCTS5JUV9GSU5fRElWX1JFVi45OTkuLi4uVVNELkgBAAAA3rYBAAIAAAADNzA5AQgAAAAFAAAAATEBAAAACy0xOTA0ODYwNzQzAwAAAAMxNjACAAAAAjUyBAAAAAEwBwAAAAgzLzcvMjAyNggAAAAKMTIvMzEvMjAyNAkAAAABMA8QgTGifN4IDxCBMaJ83ggmQ0lRLk5ZU0U6SUJNLklRX1RPVEFMX1JFVi45OTMuLi4uVVNELkgBAAAA3rYBAAIAAAAFNzk1OTEBCAAAAAUAAAABMQEAAAAKMjA4MTUwNTQwMQMAAAADMTYwAgAAAAIyOAQAAAABMAcAAAAIMy83LzIwMjYIAAAA</t>
  </si>
  <si>
    <t>CjEyLzMxLzIwMTgJAAAAATAPEIExonzeCA8QgTGifN4IKUNJUS5OWVNFOklCTS5JUV9TVE9DS19CQVNFRC4xMDAwLi4uLlVTRC5IAQAAAN62AQADAAAAAAAPEIExonzeCA8QgTGifN4ILENJUS5OWVNFOklCTS5JUV9HQUlOX0FTU0VUU19SRVYuOTk4Li4uLlVTRC5IAQAAAN62AQADAAAAAAAPEIExonzeCA8QgTGifN4IJkNJUS5OWVNFOklCTS5JUV9UT1RBTF9SRVYuOTk0Li4uLlVTRC5IAQAAAN62AQACAAAABTU3NzE0AQgAAAAFAAAAATEBAAAACy0yMTEwNzY5MzU1AwAAAAMxNjACAAAAAjI4BAAAAAEwBwAAAAgzLzcvMjAyNggAAAAKMTIvMzEvMjAxOQkAAAABMA8QgTGifN4IDxCBMaJ83ggmQ0lRLk5ZU0U6SUJNLklRX1NHQV9TVVBQTC45OTEuLi4uVVNELkgBAAAA3rYBAAIAAAAFMjAyMjUBCAAAAAUAAAABMQEAAAAKMTk0NzE3OTU4MwMAAAADMTYwAgAAAAMxMDIEAAAAATAHAAAACDMvNy8yMDI2CAAAAAoxMi8zMS8yMDE2CQAAAAEwDxCBMaJ83ggPEIExonzeCCVDSVEuTllTRTpJQk0uSVFfT1BFUl9JTkMuOTk3Li4uLlVTRC5IAQAAAN62AQACAAAABDc1MjEBCAAAAAUAAAABMQEAAAALLTE5NTgyODEwOTYDAAAAAzE2MAIAAAACMjEEAAAAATAHAAAACDMvNy8yMDI2CAAAAAoxMi8zMS8yMDIyCQAAAAEwDxCBMaJ83ggPEIExonzeCChDSVEuTllTRTpJQk0uSVFfUkVTVFJVQ1RVUkUuOTk4Li4uLlVT</t>
  </si>
  <si>
    <t>RC5IAQAAAN62AQADAAAAAAAPEIExonzeCA8QgTGifN4IKUNJUS5OWVNFOklCTS5JUV9MRUdBTF9TRVRUTEUuOTk4Li4uLlVTRC5IAQAAAN62AQADAAAAAAAPEIExonzeCA8QgTGifN4IMUNJUS5OWVNFOklCTS5JUV9NSU5PUklUWV9JTlRFUkVTVF9JUy45OTguLi4uVVNELkgBAAAA3rYBAAMAAAAAAEI3gTGifN4IQjeBMaJ83ggrQ0lRLk5ZU0U6SUJNLklRX1BSRUZfRElWX09USEVSLjk5OC4uLi5VU0QuSAEAAADetgEAAwAAAAAAQjeBMaJ83ghCN4ExonzeCCxDSVEuTllTRTpJQk0uSVFfRElMVVRfRVBTX05PUk0uMTAwMC4uLi5VU0QuSAEAAADetgEAAgAAAAg3LjM1MTY5OQEIAAAABQAAAAExAQAAAAstMTkwNDg2MDc0MAMAAAADMTYwAgAAAAQ0MzgwBAAAAAEwBwAAAAgzLzcvMjAyNggAAAAKMTIvMzEvMjAyNQkAAAABMEI3gTGifN4IQjeBMaJ83ggnQ0lRLk5ZU0U6SUJNLklRX0RJVl9TSEFSRS4xMDAwLi4uLlVTRC5IAQAAAN62AQACAAAABDYuNzEBCAAAAAUAAAABMQEAAAALLTE5MDQ4NjA3NDADAAAAAzE2MAIAAAAEMzA1OAQAAAABMAcAAAAIMy83LzIwMjYIAAAACjEyLzMxLzIwMjUJAAAAATBCN4ExonzeCEI3gTGifN4ILUNJUS5OWVNFOklCTS5JUV9UT1RBTF9SRVZfU0hBUkUuMTAwMC4uLi5VU0QuSAEAAADetgEAAgAAAAc3Mi40Mzk2AQgAAAAFAAAAATEBAAAACy0xOTA0ODYwNzQwAwAAAAMx</t>
  </si>
  <si>
    <t>NjACAAAABDQzODIEAAAAATAHAAAACDMvNy8yMDI2CAAAAAoxMi8zMS8yMDI1CQAAAAEwQjeBMaJ83ghCN4ExonzeCCBDSVEuTllTRTpJQk0uSVFfUkVWLjk5MS4uLi5VU0QuSAEAAADetgEAAgAAAAU3ODIxMAEIAAAABQAAAAExAQAAAAoxOTQ3MTc5NTgzAwAAAAMxNjACAAAAAzExMgQAAAABMAcAAAAIMy83LzIwMjYIAAAACjEyLzMxLzIwMTYJAAAAATBCN4ExonzeCEI3gTGifN4ILENJUS5OWVNFOklCTS5JUV9HQUlOX0FTU0VUU19SRVYuOTk5Li4uLlVTRC5IAQAAAN62AQADAAAAAABCN4ExonzeCEI3gTGifN4IJENJUS5OWVNFOklCTS5JUV9SRF9FWFAuMjAwMC4uLi5VU0QuSAEAAADetgEAAgAAAAQ4MzEyAQgAAAAFAAAAATEBAAAACy0xOTA0ODYwNjU3AwAAAAMxNjACAAAAAzEwMAQAAAABMAcAAAAIMy83LzIwMjYIAAAACjEyLzMxLzIwMjUJAAAAATBCN4ExonzeCEI3gTGifN4IJ0NJUS5OWVNFOklCTS5JUV9PVEhFUl9PUEVSLjk5OS4uLi5VU0QuSAEAAADetgEAAgAAAAQtOTk2AQgAAAAFAAAAATEBAAAACy0xOTA0ODYwNzQzAwAAAAMxNjACAAAAAzI2MAQAAAABMAcAAAAIMy83LzIwMjYIAAAACjEyLzMxLzIwMjQJAAAAATBCN4ExonzeCEI3gTGifN4IJ0NJUS5OWVNFOklCTS5JUV9JTkNfRVFVSVRZLjk5Ny4uLi5VU0QuSAEAAADetgEAAwAAAAAAQjeBMaJ83ghCN4ExonzeCChDSVEuTllTRTpJ</t>
  </si>
  <si>
    <t>Qk0uSVFfUkVTVFJVQ1RVUkUuOTk5Li4uLlVTRC5IAQAAAN62AQACAAAABC02OTYBCAAAAAUAAAABMQEAAAALLTE5MDQ4NjA3NDMDAAAAAzE2MAIAAAACOTgEAAAAATAHAAAACDMvNy8yMDI2CAAAAAoxMi8zMS8yMDI0CQAAAAEwQjeBMaJ83ghCN4ExonzeCCFDSVEuTllTRTpJQk0uSVFfSVBSRC45OTkuLi4uVVNELkgBAAAA3rYBAAMAAAAAAEI3gTGifN4IQjeBMaJ83ggnQ0lRLk5ZU0U6SUJNLklRX0VBUk5JTkdfQ08uOTk5Li4uLlVTRC5IAQAAAN62AQACAAAABDYwMTUBCAAAAAUAAAABMQEAAAALLTE5MDQ4NjA3NDMDAAAAAzE2MAIAAAABNwQAAAABMAcAAAAIMy83LzIwMjYIAAAACjEyLzMxLzIwMjQJAAAAATBCN4ExonzeCEI3gTGifN4IMUNJUS5OWVNFOklCTS5JUV9NSU5PUklUWV9JTlRFUkVTVF9JUy45OTkuLi4uVVNELkgBAAAA3rYBAAMAAAAAAEI3gTGifN4IQjeBMaJ83ggsQ0lRLk5ZU0U6SUJNLklRX0JBU0lDX0VQU19FWENMLjIwMDAuLi4uVVNELkgBAAAA3rYBAAIAAAAJMTEuMzM4Njk4AQgAAAAFAAAAATEBAAAACy0xOTA0ODYwNjU3AwAAAAMxNjACAAAABDMwNjQEAAAAATAHAAAACDMvNy8yMDI2CAAAAAoxMi8zMS8yMDI1CQAAAAEwQjeBMaJ83ghCN4ExonzeCCxDSVEuTllTRTpJQk0uSVFfRElMVVRfRVBTX05PUk0uMjAwMC4uLi5VU0QuSAEAAADetgEAAgAAAAg3LjM1MTY5OQEIAAAA</t>
  </si>
  <si>
    <t>BQAAAAExAQAAAAstMTkwNDg2MDY1NwMAAAADMTYwAgAAAAQ0MzgwBAAAAAEwBwAAAAgzLzcvMjAyNggAAAAKMTIvMzEvMjAyNQkAAAABMEI3gTGifN4IQjeBMaJ83ggnQ0lRLk5ZU0U6SUJNLklRX0RJVl9TSEFSRS4yMDAwLi4uLlVTRC5IAQAAAN62AQACAAAABDYuNzEBCAAAAAUAAAABMQEAAAALLTE5MDQ4NjA2NTcDAAAAAzE2MAIAAAAEMzA1OAQAAAABMAcAAAAIMy83LzIwMjYIAAAACjEyLzMxLzIwMjUJAAAAATBCN4ExonzeCEI3gTGifN4IKkNJUS5OWVNFOklCTS5JUV9FQklUREFfRVFfSU5DLjk5NS4uLi5VU0QuSAEAAADetgEAAgAAAAUxMjg4MQEIAAAABQAAAAExAQAAAAstMjA1OTA3MzIwMgMAAAADMTYwAgAAAAUyMTY3NwQAAAABMAcAAAAIMy83LzIwMjYIAAAACjEyLzMxLzIwMjAJAAAAATBCN4ExonzeCEI3gTGifN4IKENJUS5OWVNFOklCTS5JUV9FQklUX0VRX0lOQy45OTguLi4uVVNELkgBAAAA3rYBAAIAAAAEOTQyMQEIAAAABQAAAAExAQAAAAstMTkwNDg2MDc0NAMAAAADMTYwAgAAAAUyMTY3NQQAAAABMAcAAAAIMy83LzIwMjYIAAAACjEyLzMxLzIwMjMJAAAAATBCN4ExonzeCEI3gTGifN4IM0NJUS5OWVNFOklCTS5JUV9FQklUQV9FUV9JTkNfRVhDTF9TQkMuMTAwMC4uLi5VU0QuSAEAAADetgEAAgAAAAUxNjQ0OQEIAAAABQAAAAExAQAAAAstMTkwNDg2MDc0MAMAAAADMTYwAgAA</t>
  </si>
  <si>
    <t>AAUyNDEzMgQAAAABMAcAAAAIMy83LzIwMjYIAAAACjEyLzMxLzIwMjUJAAAAATBCN4ExonzeCEI3gTGifN4IMENJUS5OWVNFOklCTS5JUV9DVVJSX0RPTUVTVElDX1RBWEVTLjk5Ny4uLi5VU0QuSAEAAADetgEAAgAAAAM1NzUBCAAAAAUAAAABMQEAAAALLTE5NTgyODEwOTYDAAAAAzE2MAIAAAAEMzAyNwQAAAABMAcAAAAIMy83LzIwMjYIAAAACjEyLzMxLzIwMjIJAAAAATBCN4ExonzeCEI3gTGifN4INkNJUS5OWVNFOklCTS5JUV9OT05SRUNVUlJJTkdfSU5DT01FX1RBWEVTLjk5OS4uLi5VU0QuSAEAAADetgEAAgAAAAQtNDU1AQgAAAAFAAAAATEBAAAACy0xOTA0ODYwNzQzAwAAAAMxNjACAAAABTQ4ODM5BAAAAAEwBwAAAAgzLzcvMjAyNggAAAAKMTIvMzEvMjAyNAkAAAABMEI3gTGifN4IQjeBMaJ83ggwQ0lRLk5ZU0U6SUJNLklRX05PTkNBU0hfUEVOU0lPTl9FWFAuOTk3Li4uLlVTRC5IAQAAAN62AQACAAAABDY0NTYBCAAAAAUAAAABMQEAAAALLTE5NTgyODEwOTYDAAAAAzE2MAIAAAAFMjE2NzgEAAAAATAHAAAACDMvNy8yMDI2CAAAAAoxMi8zMS8yMDIyCQAAAAEwQjeBMaJ83ghCN4ExonzeCCBDSVEuTllTRTpJQk0uSVFfUkVWLjk5Mi4uLi5VU0QuSAEAAADetgEAAgAAAAU3NzQyNAEIAAAABQAAAAExAQAAAAoyMDE3MTY0MjQ0AwAAAAMxNjACAAAAAzExMgQAAAABMAcAAAAIMy83LzIwMjYI</t>
  </si>
  <si>
    <t>AAAACjEyLzMxLzIwMTcJAAAAATBCN4ExonzeCEI3gTGifN4IKENJUS5OWVNFOklCTS5JUV9JTlRfSU5WX0lOQy45OTguLi4uVVNELkgBAAAA3rYBAAMAAAAAAEI3gTGifN4IQjeBMaJ83ggsQ0lRLk5ZU0U6SUJNLklRX0ZJTl9ESVZfSU5UX0VYUC45OTQuLi4uVVNELkgBAAAA3rYBAAMAAAAAAEI3gTGifN4IQjeBMaJ83ggrQ0lRLk5ZU0U6SUJNLklRX1BST1ZfQkFEX0RFQlRTLjk5Mi4uLi5VU0QuSAEAAADetgEAAwAAAAAAQjeBMaJ83ghCN4ExonzeCChDSVEuTllTRTpJQk0uSVFfR0FJTl9JTlZFU1QuOTk0Li4uLlVTRC5IAQAAAN62AQADAAAAAABCN4ExonzeCEI3gTGifN4ILENJUS5OWVNFOklCTS5JUV9BU1NFVF9XUklURURPV04uOTk0Li4uLlVTRC5IAQAAAN62AQADAAAAAABCN4ExonzeCEI3gTGifN4IJ0NJUS5OWVNFOklCTS5JUV9JTlNfU0VUVExFLjk5NC4uLi5VU0QuSAEAAADetgEAAwAAAAAAQjeBMaJ83ghCN4ExonzeCDBDSVEuTllTRTpJQk0uSVFfT1RIRVJfVU5VU1VBTF9TVVBQTC45OTQuLi4uVVNELkgBAAAA3rYBAAMAAAAAAEI3gTGifN4IQjeBMaJ83ggkQ0lRLk5ZU0U6SUJNLklRX0lOQ19UQVguOTk0Li4uLlVTRC5IAQAAAN62AQACAAAAAjYwAQgAAAAFAAAAATEBAAAACy0yMTEwNzY5MzU1AwAAAAMxNjACAAAAAjc1BAAAAAEwBwAAAAgzLzcvMjAyNggAAAAKMTIvMzEvMjAxOQkA</t>
  </si>
  <si>
    <t>AAABMEI3gTGifN4IQjeBMaJ83ggfQ0lRLk5ZU0U6SUJNLklRX0RPLjk5Ni4uLi5VU0QuSAEAAADetgEAAgAAAAQxMDMwAQgAAAAFAAAAATEBAAAACy0yMDA4NjQ3MTk4AwAAAAMxNjACAAAAAjQwBAAAAAEwBwAAAAgzLzcvMjAyNggAAAAKMTIvMzEvMjAyMQkAAAABMEI3gTGifN4IQjeBMaJ83ggnQ0lRLk5ZU0U6SUJNLklRX05JX0NPTVBBTlkuOTk2Li4uLlVTRC5IAQAAAN62AQACAAAABDU3NDMBCAAAAAUAAAABMQEAAAALLTIwMDg2NDcxOTgDAAAAAzE2MAIAAAAFNDE1NzEEAAAAATAHAAAACDMvNy8yMDI2CAAAAAoxMi8zMS8yMDIxCQAAAAEwQjeBMaJ83ghCN4ExonzeCB9DSVEuTllTRTpJQk0uSVFfTkkuOTk2Li4uLlVTRC5IAQAAAN62AQACAAAABDU3NDMBCAAAAAUAAAABMQEAAAALLTIwMDg2NDcxOTgDAAAAAzE2MAIAAAACMTUEAAAAATAHAAAACDMvNy8yMDI2CAAAAAoxMi8zMS8yMDIxCQAAAAEwQjeBMaJ83ghCN4ExonzeCCpDSVEuTllTRTpJQk0uSVFfTklfQVZBSUxfSU5DTC45OTYuLi4uVVNELkgBAAAA3rYBAAIAAAAENTc0MwEIAAAABQAAAAExAQAAAAstMjAwODY0NzE5OAMAAAADMTYwAgAAAAIxNgQAAAABMAcAAAAIMy83LzIwMjYIAAAACjEyLzMxLzIwMjEJAAAAATBCN4ExonzeCEI3gTGifN4IK0NJUS5OWVNFOklCTS5JUV9CQVNJQ19FUFNfSU5DTC45OTYuLi4uVVNELkgBAAAA3rYB</t>
  </si>
  <si>
    <t>AAIAAAAINi40MDk2NjQBCAAAAAUAAAABMQEAAAALLTIwMDg2NDcxOTgDAAAAAzE2MAIAAAABOQQAAAABMAcAAAAIMy83LzIwMjYIAAAACjEyLzMxLzIwMjEJAAAAATBCN4ExonzeCEI3gTGifN4IK0NJUS5OWVNFOklCTS5JUV9ESUxVVF9FUFNfRVhDTC45OTYuLi4uVVNELkgBAAAA3rYBAAIAAAAINS4yMDk5OTkBCAAAAAUAAAABMQEAAAALLTIwMDg2NDcxOTgDAAAAAzE2MAIAAAADMTQyBAAAAAEwBwAAAAgzLzcvMjAyNggAAAAKMTIvMzEvMjAyMQkAAAABMEI3gTGifN4IQjeBMaJ83gglQ0lRLk5ZU0U6SUJNLklRX0VQU19OT1JNLjk5Ni4uLi5VU0QuSAEAAADetgEAAgAAAAgzLjI4MTI4MwEIAAAABQAAAAExAQAAAAstMjAwODY0NzE5OAMAAAADMTYwAgAAAAQ0Mzc5BAAAAAEwBwAAAAgzLzcvMjAyNggAAAAKMTIvMzEvMjAyMQkAAAABMEI3gTGifN4IQjeBMaJ83ghBQ0lRLk5ZU0U6SUJNLklRX0RJU1RSSUJVVEFCTEVfQ0FTSF9QRVJfU0hBUkVfRElMVVRFRC45OTYuLi4uVVNELkgBAAAA3rYBAAMAAAAAAEI3gTGifN4IQjeBMaJ83gg1Q0lRLk5ZU0U6SUJNLklRX0RJU1RSSUJVVEFCTEVfQ0FTSF9TSEFSRS45OTguLi4uVVNELkgBAAAA3rYBAAMAAAAAAEI3gTGifN4IQjeBMaJ83ggzQ0lRLk5ZU0U6SUJNLklRX0VCSVREQV9FUV9JTkNfRVhDTF9TQkMuOTkxLi4uLlVTRC5IAQAAAN62AQACAAAABTE5</t>
  </si>
  <si>
    <t>MDk1AQgAAAAFAAAAATEBAAAACjE5NDcxNzk1ODMDAAAAAzE2MAIAAAAFMjQxMzEEAAAAATAHAAAACDMvNy8yMDI2CAAAAAoxMi8zMS8yMDE2CQAAAAEwQjeBMaJ83ghCN4ExonzeCDJDSVEuTllTRTpJQk0uSVFfRUJJVERBX0xFQVNFX0FESlVTVEVELjk5OC4uLi5VU0QuSAEAAADetgEAAgAAAAUxMzU0OQEIAAAABQAAAAExAQAAAAstMTkwNDg2MDc0NAMAAAADMTYwAgAAAAU0ODk5MwQAAAABMAcAAAAIMy83LzIwMjYIAAAACjEyLzMxLzIwMjMJAAAAATBCN4ExonzeCEI3gTGifN4IMUNJUS5OWVNFOklCTS5JUV9FQklUX0VRX0lOQ19FWENMX1NCQy45OTUuLi4uVVNELkgBAAAA3rYBAAIAAAAENTU5OQEIAAAABQAAAAExAQAAAAstMjA1OTA3MzIwMgMAAAADMTYwAgAAAAUyNDEzMAQAAAABMAcAAAAIMy83LzIwMjYIAAAACjEyLzMxLzIwMjAJAAAAATBCN4ExonzeCEI3gTGifN4IKUNJUS5OWVNFOklCTS5JUV9FQklUQV9FUV9JTkMuOTkxLi4uLlVTRC5IAQAAAN62AQACAAAABTE1NzE0AQgAAAAFAAAAATEBAAAACjE5NDcxNzk1ODMDAAAAAzE2MAIAAAAFMjE2NzYEAAAAATAHAAAACDMvNy8yMDI2CAAAAAoxMi8zMS8yMDE2CQAAAAEwQjeBMaJ83ghCN4ExonzeCCtDSVEuTllTRTpJQk0uSVFfRUJJVEFfRVhDTF9TQkMuOTk1Li4uLlVTRC5IAQAAAN62AQACAAAABDgwNjcBCAAAAAUAAAABMQEAAAALLTIw</t>
  </si>
  <si>
    <t>NTkwNzMyMDIDAAAAAzE2MAIAAAAFMjQxMzYEAAAAATAHAAAACDMvNy8yMDI2CAAAAAoxMi8zMS8yMDIwCQAAAAEwQjeBMaJ83ghCN4ExonzeCClDSVEuTllTRTpJQk0uSVFfRUJJVERBX0NBUEVYLjk5Ny4uLi5VU0QuSAEAAADetgEAAgAAAAQ5NDI5AQgAAAAFAAAAATEBAAAACy0xOTU4MjgxMDk2AwAAAAMxNjACAAAABTM1Mzc5BAAAAAEwBwAAAAgzLzcvMjAyNggAAAAKMTIvMzEvMjAyMgkAAAABMEI3gTGifN4IQjeBMaJ83gg/Q0lRLk5ZU0U6SUJNLklRX1BST1ZfQkFEX0RFQlRTX1BBVElFTlRfU0VSVklDRV9SRVYuOTk2Li4uLlVTRC5IAQAAAN62AQADAAAAAABCN4ExonzeCEI3gTGifN4ILENJUS5OWVNFOklCTS5JUV9JTlRFUkVTVF9JTkNPTUUuOTkxLi4uLlVTRC5IAQAAAN62AQACAAAAAzEwOAEIAAAABQAAAAExAQAAAAoxOTQ3MTc5NTgzAwAAAAMxNjACAAAAAzIxMAQAAAABMAcAAAAIMy83LzIwMjYIAAAACjEyLzMxLzIwMTYJAAAAATBCN4ExonzeCEI3gTGifN4INENJUS5OWVNFOklCTS5JUV9FWENJU0VfVEFYRVNfRVhDTF9TQUxFUy45OTguLi4uVVNELkgBAAAA3rYBAAMAAAAAAEI3gTGifN4IQjeBMaJ83ggvQ0lRLk5ZU0U6SUJNLklRX0NVUlJfRk9SRUlHTl9UQVhFUy45OTcuLi4uVVNELkgBAAAA3rYBAAIAAAAEMTY3NgEIAAAABQAAAAExAQAAAAstMTk1ODI4MTA5NgMAAAADMTYwAgAA</t>
  </si>
  <si>
    <t>AAQzMDMwBAAAAAEwBwAAAAgzLzcvMjAyNggAAAAKMTIvMzEvMjAyMgkAAAABMEI3gTGifN4IQjeBMaJ83ggzQ0lRLk5ZU0U6SUJNLklRX0RFRkVSUkVEX0ZPUkVJR05fVEFYRVMuOTk4Li4uLlVTRC5IAQAAAN62AQACAAAAAzQyOAEIAAAABQAAAAExAQAAAAstMTkwNDg2MDc0NAMAAAADMTYwAgAAAAQzMDU1BAAAAAEwBwAAAAgzLzcvMjAyNggAAAAKMTIvMzEvMjAyMwkAAAABMEI3gTGifN4IQjeBMaJ83gglQ0lRLk5ZU0U6SUJNLklRX05JX05PUk0uMTAwMC4uLi5VU0QuSAEAAADetgEAAgAAAAg2OTc0LjM3NQEIAAAABQAAAAExAQAAAAstMTkwNDg2MDc0MAMAAAADMTYwAgAAAAQ0Mzc4BAAAAAEwBwAAAAgzLzcvMjAyNggAAAAKMTIvMzEvMjAyNQkAAAABMEI3gTGifN4IQjeBMaJ83ggmQ0lRLk5ZU0U6SUJNLklRX0RBX0VCSVREQS45OTQuLi4uVVNELkgBAAAA3rYBAAIAAAAENjA1OQEIAAAABQAAAAExAQAAAAstMjExMDc2OTM1NQMAAAADMTYwAgAAAAQyMjA2BAAAAAEwBwAAAAgzLzcvMjAyNggAAAAKMTIvMzEvMjAxOQkAAAABMEI3gTGifN4IQjeBMaJ83ggnQ0lRLk5ZU0U6SUJNLklRX0NPTU1PTl9ESVYuOTk2Li4uLlVTRC5IAQAAAN62AQACAAAABDU4NjkAQjeBMaJ83ghCN4ExonzeCCFDSVEuTllTRTpJQk0uSVFfRElDLjEwMDAuLi4uVVNELkgBAAAA3rYBAAMAAAAAAEI3gTGifN4IQjeBMaJ8</t>
  </si>
  <si>
    <t>3ggsQ0lRLk5ZU0U6SUJNLklRX1NBTEVTX01BUktFVElORy45OTkuLi4uVVNELkgBAAAA3rYBAAIAAAAEMTE3MwEIAAAABQAAAAExAQAAAAstMTkwNDg2MDc0MwMAAAADMTYwAgAAAAUyMTU2MQQAAAABMAcAAAAIMy83LzIwMjYIAAAACjEyLzMxLzIwMjQJAAAAATBCN4ExonzeCEI3gTGifN4INENJUS5OWVNFOklCTS5JUV9FWFBMT1JFX0RSSUxMX0VYUF9UT1RBTC45OTUuLi4uVVNELkgBAAAA3rYBAAMAAAAAAEI3gTGifN4IQjeBMaJ83gg0Q0lRLk5ZU0U6SUJNLklRX1NBTEFSSUVTX09USEVSX0JFTkVGSVRTLjk5NC4uLi5VU0QuSAEAAADetgEAAwAAAAAAQjeBMaJ83ghCN4ExonzeCDNDSVEuTllTRTpJQk0uSVFfQVNTRVRfV1JJVEVET1dOX1NVUFBMRS45OTQuLi4uVVNELkgBAAAA3rYBAAMAAAAAAEI3gTGifN4IQjeBMaJ83gguQ0lRLk5ZU0U6SUJNLklRX0lOU19TRVRUTEVfU1VQUExFLjk5OS4uLi5VU0QuSAEAAADetgEAAwAAAAAAQjeBMaJ83ghCN4ExonzeCDFDSVEuTllTRTpJQk0uSVFfTkVHQVRJVkVfR1dfQU1PUlRfQVQuOTk3Li4uLlVTRC5IAQAAAN62AQADAAAAAABCN4ExonzeCEI3gTGifN4INkNJUS5OWVNFOklCTS5JUV9TVE9DS19CQVNFRF9FWFBMT1JFX0RSSUxMLjk5MS4uLi5VU0QuSAEAAADetgEAAwAAAAAAQjeBMaJ83ghCN4ExonzeCC1DSVEuTllTRTpJQk0uSVFfU1RPQ0tfQkFT</t>
  </si>
  <si>
    <t>RURfQ09NUC45OTIuLi4uVVNELkgBAAAA3rYBAAIAAAADNDAzAEI3gTGifN4IQjeBMaJ83ggiQ0lRLk5ZU0U6SUJNLklRX0RBX0NGLjk5Ni4uLi5VU0QuSAEAAADetgEAAgAAAAQ1NzI2AQgAAAAFAAAAATEBAAAACy0yMDA4NjQ3MTk4AwAAAAMxNjACAAAABDIxNjAEAAAAATAHAAAACDMvNy8yMDI2CAAAAAoxMi8zMS8yMDIxCQAAAAEwQjeBMaJ83ghCN4ExonzeCCtDSVEuTllTRTpJQk0uSVFfU1RPQ0tfQkFTRURfQ0YuOTk1Li4uLlVTRC5IAQAAAN62AQACAAAAAzkzNwEIAAAABQAAAAExAQAAAAstMjA1OTA3MzIwMgMAAAADMTYwAgAAAAQyMTI3BAAAAAEwBwAAAAgzLzcvMjAyNggAAAAKMTIvMzEvMjAyMAkAAAABMEI3gTGifN4IQjeBMaJ83ggrQ0lRLk5ZU0U6SUJNLklRX0NIQU5HRV9ERUZfVEFYLjk5Ni4uLi5VU0QuSAEAAADetgEAAwAAAAAAQjeBMaJ83ghCN4ExonzeCCtDSVEuTllTRTpJQk0uSVFfU1RfREVCVF9JU1NVRUQuOTk2Li4uLlVTRC5IAQAAAN62AQADAAAAAABCN4ExonzeCEI3gTGifN4IK0NJUS5OWVNFOklCTS5JUV9NSVNDX0FESlVTVF9DRi45OTguLi4uVVNELkgBAAAA3rYBAAMAAAAAAEI3gTGifN4IQjeBMaJ83ggxQ0lRLk5ZU0U6SUJNLklRX0NIQU5HRV9ERUZfVEFYX1RPVEFMLjk5Mi4uLi5VU0QuSAEAAADetgEAAgAAAAQtOTMxAQgAAAAFAAAAATEBAAAACjIwMTcxNjQyNDQD</t>
  </si>
  <si>
    <t>AAAAAzE2MAIAAAAFMzA5MjQEAAAAATAHAAAACDMvNy8yMDI2CAAAAAoxMi8zMS8yMDE3CQAAAAEwQjeBMaJ83ghCN4ExonzeCCZDSVEuTllTRTpJQk0uSVFfSU5WRU5UT1JZLjk5Mi4uLi5VU0QuSAEAAADetgEAAgAAAAQxNTgzAQgAAAAFAAAAATEBAAAACjIwMTcxNjQyNDQDAAAAAzE2MAIAAAAEMTA0MwQAAAABMAcAAAAIMy83LzIwMjYIAAAACjEyLzMxLzIwMTcJAAAAATBCN4ExonzeCEI3gTGifN4ILUNJUS5OWVNFOklCTS5JUV9ORVRfSU5URVJFU1RfRVhQLjk5Ny4uLi5VU0QuSAEAAADetgEAAgAAAAUtMTA1NAEIAAAABQAAAAExAQAAAAstMTk1ODI4MTA5NgMAAAADMTYwAgAAAAMzNjgEAAAAATAHAAAACDMvNy8yMDI2CAAAAAoxMi8zMS8yMDIyCQAAAAEwQjeBMaJ83ghCN4ExonzeCCxDSVEuTllTRTpJQk0uSVFfQVNTRVRfV1JJVEVET1dOLjk5Ny4uLi5VU0QuSAEAAADetgEAAwAAAAAAQjeBMaJ83ghCN4ExonzeCB9DSVEuTllTRTpJQk0uSVFfRE8uOTk5Li4uLlVTRC5IAQAAAN62AQACAAAAATgBCAAAAAUAAAABMQEAAAALLTE5MDQ4NjA3NDMDAAAAAzE2MAIAAAACNDAEAAAAATAHAAAACDMvNy8yMDI2CAAAAAoxMi8zMS8yMDI0CQAAAAEwQjeBMaJ83ghCN4ExonzeCB9DSVEuTllTRTpJQk0uSVFfTkkuOTk5Li4uLlVTRC5IAQAAAN62AQACAAAABDYwMjMBCAAAAAUAAAABMQEAAAALLTE5MDQ4</t>
  </si>
  <si>
    <t>NjA3NDMDAAAAAzE2MAIAAAACMTUEAAAAATAHAAAACDMvNy8yMDI2CAAAAAoxMi8zMS8yMDI0CQAAAAEwQjeBMaJ83ghCN4ExonzeCChDSVEuTllTRTpJQk0uSVFfSU1QQUlSX09JTC4xMDAwLi4uLlVTRC5IAQAAAN62AQADAAAAAABCN4ExonzeCEI3gTGifN4IJUNJUS5OWVNFOklCTS5JUV9FQlRfRVhDTC45OTguLi4uVVNELkgBAAAA3rYBAAIAAAAEODY1MQEIAAAABQAAAAExAQAAAAstMTkwNDg2MDc0NAMAAAADMTYwAgAAAAE0BAAAAAEwBwAAAAgzLzcvMjAyNggAAAAKMTIvMzEvMjAyMwkAAAABMEI3gTGifN4IQjeBMaJ83gglQ0lRLk5ZU0U6SUJNLklRX0lOQ19UQVguMTAwMC4uLi5VU0QuSAEAAADetgEAAgAAAAQtMjQyAQgAAAAFAAAAATEBAAAACy0xOTA0ODYwNzQwAwAAAAMxNjACAAAAAjc1BAAAAAEwBwAAAAgzLzcvMjAyNggAAAAKMTIvMzEvMjAyNQkAAAABMEI3gTGifN4IQjeBMaJ83ggoQ0lRLk5ZU0U6SUJNLklRX0lOU19ESVZfRVhQLjk5NC4uLi5VU0QuSAEAAADetgEAAwAAAAAAQjeBMaJ83ghCN4ExonzeCCxDSVEuTllTRTpJQk0uSVFfR0FJTl9BU1NFVFNfUkVWLjk5MS4uLi5VU0QuSAEAAADetgEAAwAAAAAAQjeBMaJ83ghCN4ExonzeCCdDSVEuTllTRTpJQk0uSVFfT1RIRVJfT1BFUi45OTEuLi4uVVNELkgBAAAA3rYBAAIAAAAFLTE2MDQBCAAAAAUAAAABMQEAAAAKMTk0NzE3OTU4</t>
  </si>
  <si>
    <t>MwMAAAADMTYwAgAAAAMyNjAEAAAAATAHAAAACDMvNy8yMDI2CAAAAAoxMi8zMS8yMDE2CQAAAAEwQjeBMaJ83ghCN4ExonzeCCxDSVEuTllTRTpJQk0uSVFfRElMVVRfRVBTX0lOQ0wuMTAwMC4uLi5VU0QuSAEAAADetgEAAgAAAAgxMS4xNjMxOQEIAAAABQAAAAExAQAAAAstMTkwNDg2MDc0MAMAAAADMTYwAgAAAAE4BAAAAAEwBwAAAAgzLzcvMjAyNggAAAAKMTIvMzEvMjAyNQkAAAABMEI3gTGifN4IQjeBMaJ83ggsQ0lRLk5ZU0U6SUJNLklRX0dXX0lOVEFOX0FNT1JULjEwMDAuLi4uVVNELkgBAAAA3rYBAAMAAAAAAEI3gTGifN4IQjeBMaJ83ggwQ0lRLk5ZU0U6SUJNLklRX0lOVEVSRVNUX0lOVkVTVF9JTkMuOTk3Li4uLlVTRC5IAQAAAN62AQACAAAAAzE2MgEIAAAABQAAAAExAQAAAAstMTk1ODI4MTA5NgMAAAADMTYwAgAAAAI2NQQAAAABMAcAAAAIMy83LzIwMjYIAAAACjEyLzMxLzIwMjIJAAAAATBCN4ExonzeCEI3gTGifN4INUNJUS5OWVNFOklCTS5JUV9PVEhFUl9OT05fT1BFUl9FWFBfU1VQUEwuOTk4Li4uLlVTRC5IAQAAAN62AQACAAAAAzIzNgEIAAAABQAAAAExAQAAAAstMTkwNDg2MDc0NAMAAAADMTYwAgAAAAI4NQQAAAABMAcAAAAIMy83LzIwMjYIAAAACjEyLzMxLzIwMjMJAAAAATBCN4ExonzeCEI3gTGifN4IKUNJUS5OWVNFOklCTS5JUV9MRUdBTF9TRVRUTEUuOTk5Li4uLlVT</t>
  </si>
  <si>
    <t>RC5IAQAAAN62AQADAAAAAABCN4ExonzeCEI3gTGifN4ILENJUS5OWVNFOklCTS5JUV9FWFRSQV9BQ0NfSVRFTVMuOTk5Li4uLlVTRC5IAQAAAN62AQADAAAAAABCN4ExonzeCEI3gTGifN4ILENJUS5OWVNFOklCTS5JUV9ESUxVVF9FUFNfSU5DTC4yMDAwLi4uLlVTRC5IAQAAAN62AQACAAAACDExLjE2MzE5AQgAAAAFAAAAATEBAAAACy0xOTA0ODYwNjU3AwAAAAMxNjACAAAAATgEAAAAATAHAAAACDMvNy8yMDI2CAAAAAoxMi8zMS8yMDI1CQAAAAEwQjeBMaJ83ghCN4ExonzeCC1DSVEuTllTRTpJQk0uSVFfVE9UQUxfUkVWX1NIQVJFLjIwMDAuLi4uVVNELkgBAAAA3rYBAAIAAAAHNzIuNDM5NgEIAAAABQAAAAExAQAAAAstMTkwNDg2MDY1NwMAAAADMTYwAgAAAAQ0MzgyBAAAAAEwBwAAAAgzLzcvMjAyNggAAAAKMTIvMzEvMjAyNQkAAAABMEI3gTGifN4IQjeBMaJ83gg+Q0lRLk5ZU0U6SUJNLklRX0VCSVREQV9FUV9JTkNfRVhDTF9PUEVSX0xFQVNFX0FESi45OTEuLi4uVVNELkgBAAAA3rYBAAIAAAAFMTg1NTEBCAAAAAUAAAABMQEAAAAKMTk0NzE3OTU4MwMAAAADMTYwAgAAAAU0ODk4NwQAAAABMAcAAAAIMy83LzIwMjYIAAAACjEyLzMxLzIwMTYJAAAAATBCN4ExonzeCEI3gTGifN4IPENJUS5OWVNFOklCTS5JUV9ESVNUUklCVVRBQkxFX0NBU0hfU1RBTkRBUkRJWkVELjk5OS4uLi5VU0QuSAEA</t>
  </si>
  <si>
    <t>AADetgEAAwAAAAAAQjeBMaJ83ghCN4ExonzeCClDSVEuTllTRTpJQk0uSVFfR0FJTl9BU1NFVFMuMTAwMC4uLi5VU0QuSAEAAADetgEAAwAAAAAAQjeBMaJ83ghCN4ExonzeCCFDSVEuTllTRTpJQk0uSVFfRUJULjEwMDAuLi4uVVNELkgBAAAA3rYBAAIAAAAFMTAzMjkBCAAAAAUAAAABMQEAAAALLTE5MDQ4NjA3NDADAAAAAzE2MAIAAAADMTM5BAAAAAEwBwAAAAgzLzcvMjAyNggAAAAKMTIvMzEvMjAyNQkAAAABMEI3gTGifN4IQjeBMaJ83ggoQ0lRLk5ZU0U6SUJNLklRX0VBUk5JTkdfQ08uMTAwMC4uLi5VU0QuSAEAAADetgEAAgAAAAUxMDU3MQEIAAAABQAAAAExAQAAAAstMTkwNDg2MDc0MAMAAAADMTYwAgAAAAE3BAAAAAEwBwAAAAgzLzcvMjAyNggAAAAKMTIvMzEvMjAyNQkAAAABMEI3gTGifN4IQjeBMaJ83gggQ0lRLk5ZU0U6SUJNLklRX1JFVi45OTQuLi4uVVNELkgBAAAA3rYBAAIAAAAFNTY0OTgBCAAAAAUAAAABMQEAAAALLTIxMTA3NjkzNTUDAAAAAzE2MAIAAAADMTEyBAAAAAEwBwAAAAgzLzcvMjAyNggAAAAKMTIvMzEvMjAxOQkAAAABMEI3gTGifN4IQjeBMaJ83ggpQ0lRLk5ZU0U6SUJNLklRX0lOVF9JTlZfSU5DLjEwMDAuLi4uVVNELkgBAAAA3rYBAAMAAAAAAEI3gTGifN4IQjeBMaJ83ggmQ0lRLk5ZU0U6SUJNLklRX1NHQV9TVVBQTC45OTUuLi4uVVNELkgBAAAA3rYBAAIAAAAF</t>
  </si>
  <si>
    <t>MjA1NjEBCAAAAAUAAAABMQEAAAALLTIwNTkwNzMyMDIDAAAAAzE2MAIAAAADMTAyBAAAAAEwBwAAAAgzLzcvMjAyNggAAAAKMTIvMzEvMjAyMAkAAAABMEI3gTGifN4IQjeBMaJ83gglQ0lRLk5ZU0U6SUJNLklRX0RBX1NVUFBMLjk5Mi4uLi5VU0QuSAEAAADetgEAAwAAAAAAQjeBMaJ83ghCN4ExonzeCDFDSVEuTllTRTpJQk0uSVFfSU5URVJFU1RfSU5WRVNUX0lOQy4xMDAwLi4uLlVTRC5IAQAAAN62AQACAAAAAzY0NQEIAAAABQAAAAExAQAAAAstMTkwNDg2MDc0MAMAAAADMTYwAgAAAAI2NQQAAAABMAcAAAAIMy83LzIwMjYIAAAACjEyLzMxLzIwMjUJAAAAATBCN4ExonzeCEI3gTGifN4ILUNJUS5OWVNFOklCTS5JUV9UT1RBTF9PVEhFUl9PUEVSLjk5MS4uLi5VU0QuSAEAAADetgEAAgAAAAUyNDM0NwEIAAAABQAAAAExAQAAAAoxOTQ3MTc5NTgzAwAAAAMxNjACAAAAAzM4MAQAAAABMAcAAAAIMy83LzIwMjYIAAAACjEyLzMxLzIwMTYJAAAAATBCN4ExonzeCEI3gTGifN4IIENJUS5OWVNFOklCTS5JUV9SRVYuOTk2Li4uLlVTRC5IAQAAAN62AQACAAAABTU2NTcxAQgAAAAFAAAAATEBAAAACy0yMDA4NjQ3MTk4AwAAAAMxNjACAAAAAzExMgQAAAABMAcAAAAIMy83LzIwMjYIAAAACjEyLzMxLzIwMjEJAAAAATBCN4ExonzeCEI3gTGifN4IKENJUS5OWVNFOklCTS5JUV9JTlNfRElWX1JFVi45OTQu</t>
  </si>
  <si>
    <t>Li4uVVNELkgBAAAA3rYBAAMAAAAAAEI3gTGifN4IQjeBMaJ83ggqQ0lRLk5ZU0U6SUJNLklRX0NVUlJFTkNZX0dBSU4uOTkyLi4uLlVTRC5IAQAAAN62AQADAAAAAABCN4ExonzeCEI3gTGifN4IJUNJUS5OWVNFOklCTS5JUV9FQlRfRVhDTC45OTIuLi4uVVNELkgBAAAA3rYBAAIAAAAFMTE0MDABCAAAAAUAAAABMQEAAAAKMjAxNzE2NDI0NAMAAAADMTYwAgAAAAE0BAAAAAEwBwAAAAgzLzcvMjAyNggAAAAKMTIvMzEvMjAxNwkAAAABMEI3gTGifN4IQjeBMaJ83ggnQ0lRLk5ZU0U6SUJNLklRX0lOU19TRVRUTEUuOTkyLi4uLlVTRC5IAQAAAN62AQADAAAAAABCN4ExonzeCEI3gTGifN4IH0NJUS5OWVNFOklCTS5JUV9ETy45OTIuLi4uVVNELkgBAAAA3rYBAAIAAAACLTUBCAAAAAUAAAABMQEAAAAKMjAxNzE2NDI0NAMAAAADMTYwAgAAAAI0MAQAAAABMAcAAAAIMy83LzIwMjYIAAAACjEyLzMxLzIwMTcJAAAAATBCN4ExonzeCEI3gTGifN4IJ0NJUS5OWVNFOklCTS5JUV9OSV9DT01QQU5ZLjk5NC4uLi5VU0QuSAEAAADetgEAAgAAAAQ5NDMxAQgAAAAFAAAAATEBAAAACy0yMTEwNzY5MzU1AwAAAAMxNjACAAAABTQxNTcxBAAAAAEwBwAAAAgzLzcvMjAyNggAAAAKMTIvMzEvMjAxOQkAAAABMEI3gTGifN4IQjeBMaJ83gggQ0lRLk5ZU0U6SUJNLklRX1JFVi45OTcuLi4uVVNELkgBAAAA3rYBAAIAAAAF</t>
  </si>
  <si>
    <t>NTk4NzkBCAAAAAUAAAABMQEAAAALLTE5NTgyODEwOTYDAAAAAzE2MAIAAAADMTEyBAAAAAEwBwAAAAgzLzcvMjAyNggAAAAKMTIvMzEvMjAyMgkAAAABMEI3gTGifN4IQjeBMaJ83ggoQ0lRLk5ZU0U6SUJNLklRX0lOU19ESVZfUkVWLjk5NS4uLi5VU0QuSAEAAADetgEAAwAAAAAAQjeBMaJ83ghCN4ExonzeCClDSVEuTllTRTpJQk0uSVFfRklOX0RJVl9FWFAuMTAwMC4uLi5VU0QuSAEAAADetgEAAgAAAAM0MDMBCAAAAAUAAAABMQEAAAALLTE5MDQ4NjA3NDADAAAAAzE2MAIAAAACNTEEAAAAATAHAAAACDMvNy8yMDI2CAAAAAoxMi8zMS8yMDI1CQAAAAEwQjeBMaJ83ghCN4ExonzeCCZDSVEuTllTRTpJQk0uSVFfU0dBX1NVUFBMLjk5OC4uLi5VU0QuSAEAAADetgEAAgAAAAUxODk2NAEIAAAABQAAAAExAQAAAAstMTkwNDg2MDc0NAMAAAADMTYwAgAAAAMxMDIEAAAAATAHAAAACDMvNy8yMDI2CAAAAAoxMi8zMS8yMDIzCQAAAAEwQjeBMaJ83ghCN4ExonzeCCtDSVEuTllTRTpJQk0uSVFfUFJPVl9CQURfREVCVFMuOTk3Li4uLlVTRC5IAQAAAN62AQADAAAAAABCN4ExonzeCEI3gTGifN4IJUNJUS5OWVNFOklCTS5JUV9EQV9TVVBQTC45OTUuLi4uVVNELkgBAAAA3rYBAAMAAAAAAEI3gTGifN4IQjeBMaJ83ggnQ0lRLk5ZU0U6SUJNLklRX0lNUEFJUl9PSUwuOTk0Li4uLlVTRC5IAQAAAN62AQADAAAA</t>
  </si>
  <si>
    <t>AABCN4ExonzeCEI3gTGifN4IKkNJUS5OWVNFOklCTS5JUV9DVVJSRU5DWV9HQUlOLjk5My4uLi5VU0QuSAEAAADetgEAAgAAAAQtNDM0AQgAAAAFAAAAATEBAAAACjIwODE1MDU0MDEDAAAAAzE2MAIAAAACMzgEAAAAATAHAAAACDMvNy8yMDI2CAAAAAoxMi8zMS8yMDE4CQAAAAEwQjeBMaJ83ghCN4ExonzeCCdDSVEuTllTRTpJQk0uSVFfSU5TX1NFVFRMRS45OTMuLi4uVVNELkgBAAAA3rYBAAMAAAAAAEI3gTGifN4IQjeBMaJ83ggwQ0lRLk5ZU0U6SUJNLklRX09USEVSX1VOVVNVQUxfU1VQUEwuOTkzLi4uLlVTRC5IAQAAAN62AQADAAAAAABCN4ExonzeCEI3gTGifN4IJ0NJUS5OWVNFOklCTS5JUV9OSV9DT01QQU5ZLjk5NS4uLi5VU0QuSAEAAADetgEAAgAAAAQ1NTkwAQgAAAAFAAAAATEBAAAACy0yMDU5MDczMjAyAwAAAAMxNjACAAAABTQxNTcxBAAAAAEwBwAAAAgzLzcvMjAyNggAAAAKMTIvMzEvMjAyMAkAAAABMEI3gTGifN4IQjeBMaJ83ggqQ0lRLk5ZU0U6SUJNLklRX05JX0FWQUlMX0lOQ0wuOTk1Li4uLlVTRC5IAQAAAN62AQACAAAABDU1OTABCAAAAAUAAAABMQEAAAALLTIwNTkwNzMyMDIDAAAAAzE2MAIAAAACMTYEAAAAATAHAAAACDMvNy8yMDI2CAAAAAoxMi8zMS8yMDIwCQAAAAEwQjeBMaJ83ghCN4ExonzeCCtDSVEuTllTRTpJQk0uSVFfRElMVVRfRVBTX0VYQ0wuOTk1Li4uLlVT</t>
  </si>
  <si>
    <t>RC5IAQAAAN62AQACAAAACDQuMzgzNDAxAQgAAAAFAAAAATEBAAAACy0yMDU5MDczMjAyAwAAAAMxNjACAAAAAzE0MgQAAAABMAcAAAAIMy83LzIwMjYIAAAACjEyLzMxLzIwMjAJAAAAATBCN4ExonzeCEI3gTGifN4IJUNJUS5OWVNFOklCTS5JUV9FUFNfTk9STS45OTUuLi4uVVNELkgBAAAA3rYBAAIAAAAIMS44MDU0NzIBCAAAAAUAAAABMQEAAAALLTIwNTkwNzMyMDIDAAAAAzE2MAIAAAAENDM3OQQAAAABMAcAAAAIMy83LzIwMjYIAAAACjEyLzMxLzIwMjAJAAAAATBCN4ExonzeCEI3gTGifN4INUNJUS5OWVNFOklCTS5JUV9ESVNUUklCVVRBQkxFX0NBU0hfU0hBUkUuOTk3Li4uLlVTRC5IAQAAAN62AQADAAAAAABCN4ExonzeCEI3gTGifN4IMkNJUS5OWVNFOklCTS5JUV9FQklUREFfTEVBU0VfQURKVVNURUQuOTk0Li4uLlVTRC5IAQAAAN62AQACAAAABTE1MjIxAQgAAAAFAAAAATEBAAAACy0yMTEwNzY5MzU1AwAAAAMxNjACAAAABTQ4OTkzBAAAAAEwBwAAAAgzLzcvMjAyNggAAAAKMTIvMzEvMjAxOQkAAAABMEI3gTGifN4IQjeBMaJ83ggxQ0lRLk5ZU0U6SUJNLklRX0VCSVRfRVFfSU5DX0VYQ0xfU0JDLjk5My4uLi5VU0QuSAEAAADetgEAAgAAAAUxMzcyOAEIAAAABQAAAAExAQAAAAoyMDgxNTA1NDAxAwAAAAMxNjACAAAABTI0MTMwBAAAAAEwBwAAAAgzLzcvMjAyNggAAAAKMTIvMzEvMjAx</t>
  </si>
  <si>
    <t>OAkAAAABMEI3gTGifN4IQjeBMaJ83ggpQ0lRLk5ZU0U6SUJNLklRX0VCSVREQV9DQVBFWC45OTYuLi4uVVNELkgBAAAA3rYBAAIAAAAEOTI0NwEIAAAABQAAAAExAQAAAAstMjAwODY0NzE5OAMAAAADMTYwAgAAAAUzNTM3OQQAAAABMAcAAAAIMy83LzIwMjYIAAAACjEyLzMxLzIwMjEJAAAAATBCN4ExonzeCEI3gTGifN4IIENJUS5OWVNFOklCTS5JUV9SRVYuOTk4Li4uLlVTRC5IAQAAAN62AQACAAAABTYxMTIzAQgAAAAFAAAAATEBAAAACy0xOTA0ODYwNzQ0AwAAAAMxNjACAAAAAzExMgQAAAABMAcAAAAIMy83LzIwMjYIAAAACjEyLzMxLzIwMjMJAAAAATBCN4ExonzeCEI3gTGifN4IKENJUS5OWVNFOklCTS5JUV9JTlNfRElWX1JFVi45OTYuLi4uVVNELkgBAAAA3rYBAAMAAAAAAEI3gTGifN4IQjeBMaJ83ggtQ0lRLk5ZU0U6SUJNLklRX0ZJTl9ESVZfSU5UX0VYUC4xMDAwLi4uLlVTRC5IAQAAAN62AQADAAAAAABCN4ExonzeCEI3gTGifN4IJkNJUS5OWVNFOklCTS5JUV9TR0FfU1VQUEwuOTk5Li4uLlVTRC5IAQAAAN62AQACAAAABTE5MjgxAQgAAAAFAAAAATEBAAAACy0xOTA0ODYwNzQzAwAAAAMxNjACAAAAAzEwMgQAAAABMAcAAAAIMy83LzIwMjYIAAAACjEyLzMxLzIwMjQJAAAAATBCN4ExonzeCEI3gTGifN4IK0NJUS5OWVNFOklCTS5JUV9QUk9WX0JBRF9ERUJUUy45OTguLi4uVVNELkgB</t>
  </si>
  <si>
    <t>AAAA3rYBAAMAAAAAAEI3gTGifN4IQjeBMaJ83ggqQ0lRLk5ZU0U6SUJNLklRX1BSRV9PUEVOX0NPU1QuOTk3Li4uLlVTRC5IAQAAAN62AQADAAAAAABCN4ExonzeCEI3gTGifN4IJUNJUS5OWVNFOklCTS5JUV9EQV9TVVBQTC45OTYuLi4uVVNELkgBAAAA3rYBAAMAAAAAAEI3gTGifN4IQjeBMaJ83ggnQ0lRLk5ZU0U6SUJNLklRX0lNUEFJUl9PSUwuOTk1Li4uLlVTRC5IAQAAAN62AQADAAAAAABCN4ExonzeCEI3gTGifN4ILUNJUS5OWVNFOklCTS5JUV9UT1RBTF9PVEhFUl9PUEVSLjk5NC4uLi5VU0QuSAEAAADetgEAAgAAAAUyMzk5NQEIAAAABQAAAAExAQAAAAstMjExMDc2OTM1NQMAAAADMTYwAgAAAAMzODAEAAAAATAHAAAACDMvNy8yMDI2CAAAAAoxMi8zMS8yMDE5CQAAAAEwQjeBMaJ83ghCN4ExonzeCClDSVEuTllTRTpJQk0uSVFfSU5URVJFU1RfRVhQLjk5NC4uLi5VU0QuSAEAAADetgEAAgAAAAUtMTM0NAEIAAAABQAAAAExAQAAAAstMjExMDc2OTM1NQMAAAADMTYwAgAAAAI4MgQAAAABMAcAAAAIMy83LzIwMjYIAAAACjEyLzMxLzIwMTkJAAAAATBCN4ExonzeCEI3gTGifN4ILUNJUS5OWVNFOklCTS5JUV9ORVRfSU5URVJFU1RfRVhQLjk5NC4uLi5VU0QuSAEAAADetgEAAgAAAAUtMTM0NAEIAAAABQAAAAExAQAAAAstMjExMDc2OTM1NQMAAAADMTYwAgAAAAMzNjgEAAAAATAHAAAACDMv</t>
  </si>
  <si>
    <t>Ny8yMDI2CAAAAAoxMi8zMS8yMDE5CQAAAAEwQjeBMaJ83ghCN4ExonzeCCpDSVEuTllTRTpJQk0uSVFfQ1VSUkVOQ1lfR0FJTi45OTQuLi4uVVNELkgBAAAA3rYBAAIAAAADLTE0AQgAAAAFAAAAATEBAAAACy0yMTEwNzY5MzU1AwAAAAMxNjACAAAAAjM4BAAAAAEwBwAAAAgzLzcvMjAyNggAAAAKMTIvMzEvMjAxOQkAAAABMEI3gTGifN4IQjeBMaJ83gglQ0lRLk5ZU0U6SUJNLklRX0VCVF9FWENMLjk5NC4uLi5VU0QuSAEAAADetgEAAgAAAAQ2NDQ0AQgAAAAFAAAAATEBAAAACy0yMTEwNzY5MzU1AwAAAAMxNjACAAAAATQEAAAAATAHAAAACDMvNy8yMDI2CAAAAAoxMi8zMS8yMDE5CQAAAAEwQjeBMaJ83ghCN4ExonzeCCNDSVEuTllTRTpJQk0uSVFfTUVSR0VSLjk5NC4uLi5VU0QuSAEAAADetgEAAwAAAAAAQjeBMaJ83ghCN4ExonzeCCBDSVEuTllTRTpJQk0uSVFfUkVWLjk5OS4uLi5VU0QuSAEAAADetgEAAgAAAAU2MjA0NAEIAAAABQAAAAExAQAAAAstMTkwNDg2MDc0MwMAAAADMTYwAgAAAAMxMTIEAAAAATAHAAAACDMvNy8yMDI2CAAAAAoxMi8zMS8yMDI0CQAAAAEwQjeBMaJ83ghCN4ExonzeCChDSVEuTllTRTpJQk0uSVFfSU5TX0RJVl9SRVYuOTk3Li4uLlVTRC5IAQAAAN62AQADAAAAAABCN4ExonzeCEI3gTGifN4ILENJUS5OWVNFOklCTS5JUV9HQUlOX0lOVkVTVF9SRVYuOTk1Li4uLlVT</t>
  </si>
  <si>
    <t>RC5IAQAAAN62AQADAAAAAABCN4ExonzeCEI3gTGifN4ILENJUS5OWVNFOklCTS5JUV9PVEhFUl9SRVZfU1VQUEwuOTkzLi4uLlVTRC5IAQAAAN62AQADAAAAAABCN4ExonzeCEI3gTGifN4IIUNJUS5OWVNFOklCTS5JUV9DT0dTLjk5MS4uLi5VU0QuSAEAAADetgEAAgAAAAU0MDM1OAEIAAAABQAAAAExAQAAAAoxOTQ3MTc5NTgzAwAAAAMxNjACAAAAAjM0BAAAAAEwBwAAAAgzLzcvMjAyNggAAAAKMTIvMzEvMjAxNgkAAAABMEI3gTGifN4IQjeBMaJ83ggnQ0lRLk5ZU0U6SUJNLklRX1NHQV9TVVBQTC4xMDAwLi4uLlVTRC5IAQAAAN62AQACAAAABTE5MzgwAQgAAAAFAAAAATEBAAAACy0xOTA0ODYwNzQwAwAAAAMxNjACAAAAAzEwMgQAAAABMAcAAAAIMy83LzIwMjYIAAAACjEyLzMxLzIwMjUJAAAAATBCN4ExonzeCEI3gTGifN4IK0NJUS5OWVNFOklCTS5JUV9QUk9WX0JBRF9ERUJUUy45OTkuLi4uVVNELkgBAAAA3rYBAAMAAAAAAEI3gTGifN4IQjeBMaJ83ggqQ0lRLk5ZU0U6SUJNLklRX1BSRV9PUEVOX0NPU1QuOTk4Li4uLlVTRC5IAQAAAN62AQADAAAAAABCN4ExonzeCEI3gTGifN4IJUNJUS5OWVNFOklCTS5JUV9EQV9TVVBQTC45OTcuLi4uVVNELkgBAAAA3rYBAAMAAAAAAEI3gTGifN4IQjeBMaJ83ggnQ0lRLk5ZU0U6SUJNLklRX0lNUEFJUl9PSUwuOTk2Li4uLlVTRC5IAQAAAN62AQADAAAA</t>
  </si>
  <si>
    <t>AABCN4ExonzeCEI3gTGifN4ILUNJUS5OWVNFOklCTS5JUV9UT1RBTF9PVEhFUl9PUEVSLjk5Ni4uLi5VU0QuSAEAAADetgEAAgAAAAUyNTkwMwEIAAAABQAAAAExAQAAAAstMjAwODY0NzE5OAMAAAADMTYwAgAAAAMzODAEAAAAATAHAAAACDMvNy8yMDI2CAAAAAoxMi8zMS8yMDIxCQAAAAEwQjeBMaJ83ghCN4ExonzeCClDSVEuTllTRTpJQk0uSVFfSU5URVJFU1RfRVhQLjk5NS4uLi5VU0QuSAEAAADetgEAAgAAAAUtMTI4OAEIAAAABQAAAAExAQAAAAstMjA1OTA3MzIwMgMAAAADMTYwAgAAAAI4MgQAAAABMAcAAAAIMy83LzIwMjYIAAAACjEyLzMxLzIwMjAJAAAAATBCN4ExonzeCEI3gTGifN4ILUNJUS5OWVNFOklCTS5JUV9ORVRfSU5URVJFU1RfRVhQLjk5NS4uLi5VU0QuSAEAAADetgEAAgAAAAUtMTI4OAEIAAAABQAAAAExAQAAAAstMjA1OTA3MzIwMgMAAAADMTYwAgAAAAMzNjgEAAAAATAHAAAACDMvNy8yMDI2CAAAAAoxMi8zMS8yMDIwCQAAAAEwQjeBMaJ83ghCN4ExonzeCCpDSVEuTllTRTpJQk0uSVFfQ1VSUkVOQ1lfR0FJTi45OTUuLi4uVVNELkgBAAAA3rYBAAIAAAADLTEyAQgAAAAFAAAAATEBAAAACy0yMDU5MDczMjAyAwAAAAMxNjACAAAAAjM4BAAAAAEwBwAAAAgzLzcvMjAyNggAAAAKMTIvMzEvMjAyMAkAAAABMEI3gTGifN4IQjeBMaJ83gglQ0lRLk5ZU0U6SUJNLklRX0VCVF9F</t>
  </si>
  <si>
    <t>WENMLjk5NS4uLi5VU0QuSAEAAADetgEAAgAAAAQyNTcyAQgAAAAFAAAAATEBAAAACy0yMDU5MDczMjAyAwAAAAMxNjACAAAAATQEAAAAATAHAAAACDMvNy8yMDI2CAAAAAoxMi8zMS8yMDIwCQAAAAEwQjeBMaJ83ghCN4ExonzeCCNDSVEuTllTRTpJQk0uSVFfTUVSR0VSLjk5NS4uLi5VU0QuSAEAAADetgEAAwAAAAAAQjeBMaJ83ghCN4ExonzeCChDSVEuTllTRTpJQk0uSVFfR0FJTl9JTlZFU1QuOTk1Li4uLlVTRC5IAQAAAN62AQADAAAAAABCN4ExonzeCEI3gTGifN4ILENJUS5OWVNFOklCTS5JUV9BU1NFVF9XUklURURPV04uOTk1Li4uLlVTRC5IAQAAAN62AQADAAAAAABCN4ExonzeCEI3gTGifN4IJ0NJUS5OWVNFOklCTS5JUV9JTlNfU0VUVExFLjk5NS4uLi5VU0QuSAEAAADetgEAAwAAAAAAQjeBMaJ83ghCN4ExonzeCDBDSVEuTllTRTpJQk0uSVFfT1RIRVJfVU5VU1VBTF9TVVBQTC45OTUuLi4uVVNELkgBAAAA3rYBAAMAAAAAAEI3gTGifN4IQjeBMaJ83ggkQ0lRLk5ZU0U6SUJNLklRX0lOQ19UQVguOTk2Li4uLlVTRC5IAQAAAN62AQACAAAAAzEyNAEIAAAABQAAAAExAQAAAAstMjAwODY0NzE5OAMAAAADMTYwAgAAAAI3NQQAAAABMAcAAAAIMy83LzIwMjYIAAAACjEyLzMxLzIwMjEJAAAAATBCN4ExonzeCEI3gTGifN4IH0NJUS5OWVNFOklCTS5JUV9ETy45OTcuLi4uVVNELkgBAAAA3rYB</t>
  </si>
  <si>
    <t>AAIAAAAELTE0MwEIAAAABQAAAAExAQAAAAstMTk1ODI4MTA5NgMAAAADMTYwAgAAAAI0MAQAAAABMAcAAAAIMy83LzIwMjYIAAAACjEyLzMxLzIwMjIJAAAAATBCN4ExonzeCEI3gTGifN4IJ0NJUS5OWVNFOklCTS5JUV9OSV9DT01QQU5ZLjk5Ny4uLi5VU0QuSAEAAADetgEAAgAAAAQxNjM5AQgAAAAFAAAAATEBAAAACy0xOTU4MjgxMDk2AwAAAAMxNjACAAAABTQxNTcxBAAAAAEwBwAAAAgzLzcvMjAyNggAAAAKMTIvMzEvMjAyMgkAAAABMEI3gTGifN4IQjeBMaJ83ggfQ0lRLk5ZU0U6SUJNLklRX05JLjk5Ny4uLi5VU0QuSAEAAADetgEAAgAAAAQxNjM5AQgAAAAFAAAAATEBAAAACy0xOTU4MjgxMDk2AwAAAAMxNjACAAAAAjE1BAAAAAEwBwAAAAgzLzcvMjAyNggAAAAKMTIvMzEvMjAyMgkAAAABMEI3gTGifN4IQjeBMaJ83ggqQ0lRLk5ZU0U6SUJNLklRX05JX0FWQUlMX0lOQ0wuOTk3Li4uLlVTRC5IAQAAAN62AQACAAAABDE2MzkBCAAAAAUAAAABMQEAAAALLTE5NTgyODEwOTYDAAAAAzE2MAIAAAACMTYEAAAAATAHAAAACDMvNy8yMDI2CAAAAAoxMi8zMS8yMDIyCQAAAAEwQjeBMaJ83ghCN4ExonzeCCtDSVEuTllTRTpJQk0uSVFfQkFTSUNfRVBTX0lOQ0wuOTk3Li4uLlVTRC5IAQAAAN62AQACAAAACDEuODE1NzM2AQgAAAAFAAAAATEBAAAACy0xOTU4MjgxMDk2AwAAAAMxNjACAAAAATkEAAAA</t>
  </si>
  <si>
    <t>ATAHAAAACDMvNy8yMDI2CAAAAAoxMi8zMS8yMDIyCQAAAAEwQjeBMaJ83ghCN4ExonzeCCtDSVEuTllTRTpJQk0uSVFfRElMVVRfRVBTX0VYQ0wuOTk3Li4uLlVTRC5IAQAAAN62AQACAAAABDEuOTUBCAAAAAUAAAABMQEAAAALLTE5NTgyODEwOTYDAAAAAzE2MAIAAAADMTQyBAAAAAEwBwAAAAgzLzcvMjAyNggAAAAKMTIvMzEvMjAyMgkAAAABMEI3gTGifN4IQjeBMaJ83gglQ0lRLk5ZU0U6SUJNLklRX0VQU19OT1JNLjk5Ny4uLi5VU0QuSAEAAADetgEAAgAAAAg0Ljg5NTIzMQEIAAAABQAAAAExAQAAAAstMTk1ODI4MTA5NgMAAAADMTYwAgAAAAQ0Mzc5BAAAAAEwBwAAAAgzLzcvMjAyNggAAAAKMTIvMzEvMjAyMgkAAAABMEI3gTGifN4IQjeBMaJ83ghBQ0lRLk5ZU0U6SUJNLklRX0RJU1RSSUJVVEFCTEVfQ0FTSF9QRVJfU0hBUkVfRElMVVRFRC45OTcuLi4uVVNELkgBAAAA3rYBAAMAAAAAAEI3gTGifN4IQjeBMaJ83gg1Q0lRLk5ZU0U6SUJNLklRX0RJU1RSSUJVVEFCTEVfQ0FTSF9TSEFSRS45OTkuLi4uVVNELkgBAAAA3rYBAAMAAAAAAEI3gTGifN4IQjeBMaJ83ggzQ0lRLk5ZU0U6SUJNLklRX0VCSVREQV9FUV9JTkNfRVhDTF9TQkMuOTkzLi4uLlVTRC5IAQAAAN62AQACAAAABTE4MjA4AQgAAAAFAAAAATEBAAAACjIwODE1MDU0MDEDAAAAAzE2MAIAAAAFMjQxMzEEAAAAATAHAAAACDMvNy8y</t>
  </si>
  <si>
    <t>MDI2CAAAAAoxMi8zMS8yMDE4CQAAAAEwQjeBMaJ83ghCN4ExonzeCDJDSVEuTllTRTpJQk0uSVFfRUJJVERBX0xFQVNFX0FESlVTVEVELjk5OS4uLi5VU0QuSAEAAADetgEAAgAAAAUxNDE5NQEIAAAABQAAAAExAQAAAAstMTkwNDg2MDc0MwMAAAADMTYwAgAAAAU0ODk5MwQAAAABMAcAAAAIMy83LzIwMjYIAAAACjEyLzMxLzIwMjQJAAAAATBCN4ExonzeCEI3gTGifN4IMUNJUS5OWVNFOklCTS5JUV9FQklUX0VRX0lOQ19FWENMX1NCQy45OTcuLi4uVVNELkgBAAAA3rYBAAIAAAAEODUwOQEIAAAABQAAAAExAQAAAAstMTk1ODI4MTA5NgMAAAADMTYwAgAAAAUyNDEzMAQAAAABMAcAAAAIMy83LzIwMjYIAAAACjEyLzMxLzIwMjIJAAAAATBCN4ExonzeCEI3gTGifN4IKUNJUS5OWVNFOklCTS5JUV9FQklUQV9FUV9JTkMuOTkyLi4uLlVTRC5IAQAAAN62AQACAAAABTEzMjAyAQgAAAAFAAAAATEBAAAACjIwMTcxNjQyNDQDAAAAAzE2MAIAAAAFMjE2NzYEAAAAATAHAAAACDMvNy8yMDI2CAAAAAoxMi8zMS8yMDE3CQAAAAEwQjeBMaJ83ghCN4ExonzeCCtDSVEuTllTRTpJQk0uSVFfRUJJVEFfRVhDTF9TQkMuOTk2Li4uLlVTRC5IAQAAAN62AQACAAAABDg0MDMBCAAAAAUAAAABMQEAAAALLTIwMDg2NDcxOTgDAAAAAzE2MAIAAAAFMjQxMzYEAAAAATAHAAAACDMvNy8yMDI2CAAAAAoxMi8zMS8yMDIxCQAA</t>
  </si>
  <si>
    <t>AAEwQjeBMaJ83ghCN4ExonzeCDRDSVEuTllTRTpJQk0uSVFfRUJJVERBUl9FUV9JTkNfRVhDTF9TQkMuOTkxLi4uLlVTRC5IAQAAAN62AQADAAAAAABCN4ExonzeCEI3gTGifN4IKUNJUS5OWVNFOklCTS5JUV9FQklUREFfQ0FQRVguOTk4Li4uLlVTRC5IAQAAAN62AQACAAAABTExMDEyAQgAAAAFAAAAATEBAAAACy0xOTA0ODYwNzQ0AwAAAAMxNjACAAAABTM1Mzc5BAAAAAEwBwAAAAgzLzcvMjAyNggAAAAKMTIvMzEvMjAyMwkAAAABMEI3gTGifN4IQjeBMaJ83ggyQ0lRLk5ZU0U6SUJNLklRX1RPVEFMX1JFVl9BU19SRVBPUlRFRC45OTEuLi4uVVNELkgBAAAA3rYBAAIAAAAFNzk5MTkBCAAAAAUAAAABMQEAAAAKMTk0NzE3OTU4MwMAAAADMTYwAgAAAAMzMzkEAAAAATAHAAAACDMvNy8yMDI2CAAAAAoxMi8zMS8yMDE2CQAAAAEwQjeBMaJ83ghCN4ExonzeCEBDSVEuTllTRTpJQk0uSVFfUFJPVl9CQURfREVCVFNfUEFUSUVOVF9TRVJWSUNFX1JFVi4xMDAwLi4uLlVTRC5IAQAAAN62AQADAAAAAABCN4ExonzeCEI3gTGifN4ILENJUS5OWVNFOklCTS5JUV9JTlRFUkVTVF9JTkNPTUUuOTkyLi4uLlVTRC5IAQAAAN62AQADAAAAAABCN4ExonzeCEI3gTGifN4INUNJUS5OWVNFOklCTS5JUV9FWENJU0VfVEFYRVNfRVhDTF9TQUxFUy4xMDAwLi4uLlVTRC5IAQAAAN62AQADAAAAAABCN4ExonzeCEI3gTGi</t>
  </si>
  <si>
    <t>fN4IL0NJUS5OWVNFOklCTS5JUV9DVVJSX0ZPUkVJR05fVEFYRVMuOTk4Li4uLlVTRC5IAQAAAN62AQACAAAABDE1OTQBCAAAAAUAAAABMQEAAAALLTE5MDQ4NjA3NDQDAAAAAzE2MAIAAAAEMzAzMAQAAAABMAcAAAAIMy83LzIwMjYIAAAACjEyLzMxLzIwMjMJAAAAATBCN4ExonzeCEI3gTGifN4IM0NJUS5OWVNFOklCTS5JUV9ERUZFUlJFRF9GT1JFSUdOX1RBWEVTLjk5OS4uLi5VU0QuSAEAAADetgEAAgAAAAMyMDMBCAAAAAUAAAABMQEAAAALLTE5MDQ4NjA3NDMDAAAAAzE2MAIAAAAEMzA1NQQAAAABMAcAAAAIMy83LzIwMjYIAAAACjEyLzMxLzIwMjQJAAAAATBCN4ExonzeCEI3gTGifN4IJUNJUS5OWVNFOklCTS5JUV9OSV9OT1JNLjIwMDAuLi4uVVNELkgBAAAA3rYBAAIAAAAINjk3NC4zNzUBCAAAAAUAAAABMQEAAAALLTE5MDQ4NjA2NTcDAAAAAzE2MAIAAAAENDM3OAQAAAABMAcAAAAIMy83LzIwMjYIAAAACjEyLzMxLzIwMjUJAAAAATBCN4ExonzeCEI3gTGifN4IPkNJUS5OWVNFOklCTS5JUV9JTlRFUkVTVF9FWFBfTEVBU0VfTElBQklMSVRZX0RFQlQuOTk2Li4uLlVTRC5IAQAAAN62AQADAAAAAABCN4ExonzeCEI3gTGifN4IJkNJUS5OWVNFOklCTS5JUV9EQV9FQklUREEuOTk4Li4uLlVTRC5IAQAAAN62AQACAAAABDI4MzYBCAAAAAUAAAABMQEAAAALLTE5MDQ4NjA3NDQDAAAAAzE2MAIA</t>
  </si>
  <si>
    <t>AAAEMjIwNgQAAAABMAcAAAAIMy83LzIwMjYIAAAACjEyLzMxLzIwMjMJAAAAATBCN4ExonzeCEI3gTGifN4IJ0NJUS5OWVNFOklCTS5JUV9DT01NT05fRElWLjk5Ny4uLi5VU0QuSAEAAADetgEAAgAAAAQ1OTQ4AEI3gTGifN4IQjeBMaJ83gghQ0lRLk5ZU0U6SUJNLklRX0RJQy4yMDAwLi4uLlVTRC5IAQAAAN62AQADAAAAAABCN4ExonzeCEI3gTGifN4ILUNJUS5OWVNFOklCTS5JUV9TQUxFU19NQVJLRVRJTkcuMTAwMC4uLi5VU0QuSAEAAADetgEAAgAAAAQxMTI5AQgAAAAFAAAAATEBAAAACy0xOTA0ODYwNzQwAwAAAAMxNjACAAAABTIxNTYxBAAAAAEwBwAAAAgzLzcvMjAyNggAAAAKMTIvMzEvMjAyNQkAAAABMEI3gTGifN4IQjeBMaJ83ggrQ0lRLk5ZU0U6SUJNLklRX05FVF9SRU5UQUxfRVhQLjk5MS4uLi5VU0QuSAEAAADetgEAAwAAAAAAQjeBMaJ83ghCN4ExonzeCClDSVEuTllTRTpJQk0uSVFfT1RIRVJfUkVOVEFMLjk5MS4uLi5VU0QuSAEAAADetgEAAwAAAAAAQjeBMaJ83ghCN4ExonzeCDRDSVEuTllTRTpJQk0uSVFfRVhQTE9SRV9EUklMTF9FWFBfVE9UQUwuOTk4Li4uLlVTRC5IAQAAAN62AQADAAAAAABCN4ExonzeCEI3gTGifN4INENJUS5OWVNFOklCTS5JUV9TQUxBUklFU19PVEhFUl9CRU5FRklUUy45OTcuLi4uVVNELkgBAAAA3rYBAAMAAAAAAEI3gTGifN4IQjeBMaJ83ggzQ0lR</t>
  </si>
  <si>
    <t>Lk5ZU0U6SUJNLklRX0FTU0VUX1dSSVRFRE9XTl9TVVBQTEUuOTk3Li4uLlVTRC5IAQAAAN62AQADAAAAAABCN4ExonzeCEI3gTGifN4IL0NJUS5OWVNFOklCTS5JUV9JTlNfU0VUVExFX1NVUFBMRS4xMDAwLi4uLlVTRC5IAQAAAN62AQADAAAAAABCN4ExonzeCEI3gTGifN4IMUNJUS5OWVNFOklCTS5JUV9ORUdBVElWRV9HV19BTU9SVF9BVC45OTkuLi4uVVNELkgBAAAA3rYBAAMAAAAAAEI3gTGifN4IQjeBMaJ83gg2Q0lRLk5ZU0U6SUJNLklRX1NUT0NLX0JBU0VEX0VYUExPUkVfRFJJTEwuOTkzLi4uLlVTRC5IAQAAAN62AQADAAAAAABCN4ExonzeCEI3gTGifN4ILUNJUS5OWVNFOklCTS5JUV9TVE9DS19CQVNFRF9DT01QLjk5OC4uLi5VU0QuSAEAAADetgEAAgAAAAM4NDMAQjeBMaJ83ghCN4ExonzeCCJDSVEuTllTRTpJQk0uSVFfREFfQ0YuOTk4Li4uLlVTRC5IAQAAAN62AQACAAAABDM3MzYBCAAAAAUAAAABMQEAAAALLTE5MDQ4NjA3NDQDAAAAAzE2MAIAAAAEMjE2MAQAAAABMAcAAAAIMy83LzIwMjYIAAAACjEyLzMxLzIwMjMJAAAAATBCN4ExonzeCEI3gTGifN4IMENJUS5OWVNFOklCTS5JUV9UQVhfQkVORUZJVF9PUFRJT05TLjk5NS4uLi5VU0QuSAEAAADetgEAAwAAAAAAQjeBMaJ83ghCN4ExonzeCCtDSVEuTllTRTpJQk0uSVFfQ0hBTkdFX0RFRl9UQVguOTk3Li4uLlVTRC5IAQAAAN62</t>
  </si>
  <si>
    <t>AQADAAAAAABCN4ExonzeCEI3gTGifN4IK0NJUS5OWVNFOklCTS5JUV9TVF9ERUJUX0lTU1VFRC45OTcuLi4uVVNELkgBAAAA3rYBAAIAAAADMjE3AQgAAAAFAAAAATEBAAAACy0xOTU4MjgxMDk2AwAAAAMxNjACAAAABDIwNDMEAAAAATAHAAAACDMvNy8yMDI2CAAAAAoxMi8zMS8yMDIyCQAAAAEwQjeBMaJ83ghCN4ExonzeCChDSVEuTllTRTpJQk0uSVFfTEVWRVJFRF9GQ0YuOTk0Li4uLlVTRC5IAQAAAN62AQACAAAACTE0ODAzLjg3NQEIAAAABQAAAAExAQAAAAstMjExMDc2OTM1NQMAAAADMTYwAgAAAAQ0NDIyBAAAAAEwBwAAAAgzLzcvMjAyNggAAAAKMTIvMzEvMjAxOQkAAAABMEI3gTGifN4IQjeBMaJ83ggzQ0lRLk5ZU0U6SUJNLklRX0ZJTl9ESVZfQVNTRVRTX0NVUlJFTlQuOTk2Li4uLlVTRC5IAQAAAN62AQACAAAAAzc5MwEIAAAABQAAAAExAQAAAAstMjAwODY0NzE5OAMAAAADMTYwAgAAAAQxMDI5BAAAAAEwBwAAAAgzLzcvMjAyNggAAAAKMTIvMzEvMjAyMQkAAAABMEI3gTGifN4IQjeBMaJ83ggfQ0lRLk5ZU0U6SUJNLklRX0RPLjk5NC4uLi5VU0QuSAEAAADetgEAAgAAAAQyMjg1AQgAAAAFAAAAATEBAAAACy0yMTEwNzY5MzU1AwAAAAMxNjACAAAAAjQwBAAAAAEwBwAAAAgzLzcvMjAyNggAAAAKMTIvMzEvMjAxOQkAAAABMEI3gTGifN4IQjeBMaJ83ggrQ0lRLk5ZU0U6SUJNLklRX0JB</t>
  </si>
  <si>
    <t>U0lDX0VQU19JTkNMLjk5NS4uLi5VU0QuSAEAAADetgEAAgAAAAg2LjI3ODQzOQEIAAAABQAAAAExAQAAAAstMjA1OTA3MzIwMgMAAAADMTYwAgAAAAE5BAAAAAEwBwAAAAgzLzcvMjAyNggAAAAKMTIvMzEvMjAyMAkAAAABMEI3gTGifN4IQjeBMaJ83ggsQ0lRLk5ZU0U6SUJNLklRX0dBSU5fSU5WRVNUX1JFVi45OTQuLi4uVVNELkgBAAAA3rYBAAMAAAAAAEI3gTGifN4IQjeBMaJ83ggsQ0lRLk5ZU0U6SUJNLklRX09USEVSX1JFVl9TVVBQTC45OTIuLi4uVVNELkgBAAAA3rYBAAMAAAAAAEI3gTGifN4IQjeBMaJ83ggpQ0lRLk5ZU0U6SUJNLklRX0ZJTl9ESVZfRVhQLjIwMDAuLi4uVVNELkgBAAAA3rYBAAIAAAADNDAzAQgAAAAFAAAAATEBAAAACy0xOTA0ODYwNjU3AwAAAAMxNjACAAAAAjUxBAAAAAEwBwAAAAgzLzcvMjAyNggAAAAKMTIvMzEvMjAyNQkAAAABMEI3gTGifN4IQjeBMaJ83gghQ0lRLk5ZU0U6SUJNLklRX1JFVi4xMDAwLi4uLlVTRC5IAQAAAN62AQACAAAABTY2Nzk5AQgAAAAFAAAAATEBAAAACy0xOTA0ODYwNzQwAwAAAAMxNjACAAAAAzExMgQAAAABMAcAAAAIMy83LzIwMjYIAAAACjEyLzMxLzIwMjUJAAAAATBCN4ExonzeCEI3gTGifN4IKENJUS5OWVNFOklCTS5JUV9JTlNfRElWX1JFVi45OTguLi4uVVNELkgBAAAA3rYBAAMAAAAAAEI3gTGifN4IQjeBMaJ83ggsQ0lRLk5ZU0U6</t>
  </si>
  <si>
    <t>SUJNLklRX0dBSU5fSU5WRVNUX1JFVi45OTYuLi4uVVNELkgBAAAA3rYBAAMAAAAAAEI3gTGifN4IQjeBMaJ83ggsQ0lRLk5ZU0U6SUJNLklRX09USEVSX1JFVl9TVVBQTC45OTQuLi4uVVNELkgBAAAA3rYBAAMAAAAAAEI3gTGifN4IQjeBMaJ83gghQ0lRLk5ZU0U6SUJNLklRX0NPR1MuOTkyLi4uLlVTRC5IAQAAAN62AQACAAAABTQwOTg2AQgAAAAFAAAAATEBAAAACjIwMTcxNjQyNDQDAAAAAzE2MAIAAAACMzQEAAAAATAHAAAACDMvNy8yMDI2CAAAAAoxMi8zMS8yMDE3CQAAAAEwQjeBMaJ83ghCN4ExonzeCChDSVEuTllTRTpJQk0uSVFfSU5TX0RJVl9FWFAuOTkxLi4uLlVTRC5IAQAAAN62AQADAAAAAABCN4ExonzeCEI3gTGifN4ILENJUS5OWVNFOklCTS5JUV9QUk9WX0JBRF9ERUJUUy4xMDAwLi4uLlVTRC5IAQAAAN62AQADAAAAAABCN4ExonzeCEI3gTGifN4IKkNJUS5OWVNFOklCTS5JUV9QUkVfT1BFTl9DT1NULjk5OS4uLi5VU0QuSAEAAADetgEAAwAAAAAAQjeBMaJ83ghCN4ExonzeCCVDSVEuTllTRTpJQk0uSVFfREFfU1VQUEwuOTk4Li4uLlVTRC5IAQAAAN62AQADAAAAAABCN4ExonzeCEI3gTGifN4IJ0NJUS5OWVNFOklCTS5JUV9JTVBBSVJfT0lMLjk5OC4uLi5VU0QuSAEAAADetgEAAwAAAAAAQjeBMaJ83ghCN4ExonzeCC1DSVEuTllTRTpJQk0uSVFfVE9UQUxfT1RIRVJfT1BFUi45</t>
  </si>
  <si>
    <t>OTcuLi4uVVNELkgBAAAA3rYBAAIAAAAFMjUxNjcBCAAAAAUAAAABMQEAAAALLTE5NTgyODEwOTYDAAAAAzE2MAIAAAADMzgwBAAAAAEwBwAAAAgzLzcvMjAyNggAAAAKMTIvMzEvMjAyMgkAAAABMEI3gTGifN4IQjeBMaJ83ggpQ0lRLk5ZU0U6SUJNLklRX0lOVEVSRVNUX0VYUC45OTYuLi4uVVNELkgBAAAA3rYBAAIAAAAFLTExNTUBCAAAAAUAAAABMQEAAAALLTIwMDg2NDcxOTgDAAAAAzE2MAIAAAACODIEAAAAATAHAAAACDMvNy8yMDI2CAAAAAoxMi8zMS8yMDIxCQAAAAEwQjeBMaJ83ghCN4ExonzeCC1DSVEuTllTRTpJQk0uSVFfTkVUX0lOVEVSRVNUX0VYUC45OTYuLi4uVVNELkgBAAAA3rYBAAIAAAAFLTExMDMBCAAAAAUAAAABMQEAAAALLTIwMDg2NDcxOTgDAAAAAzE2MAIAAAADMzY4BAAAAAEwBwAAAAgzLzcvMjAyNggAAAAKMTIvMzEvMjAyMQkAAAABMEI3gTGifN4IQjeBMaJ83ggqQ0lRLk5ZU0U6SUJNLklRX0NVUlJFTkNZX0dBSU4uOTk2Li4uLlVTRC5IAQAAAN62AQACAAAAAi0xAQgAAAAFAAAAATEBAAAACy0yMDA4NjQ3MTk4AwAAAAMxNjACAAAAAjM4BAAAAAEwBwAAAAgzLzcvMjAyNggAAAAKMTIvMzEvMjAyMQkAAAABMEI3gTGifN4IQjeBMaJ83gglQ0lRLk5ZU0U6SUJNLklRX0VCVF9FWENMLjk5Ni4uLi5VU0QuSAEAAADetgEAAgAAAAQ0NzA0AQgAAAAFAAAAATEBAAAACy0yMDA4</t>
  </si>
  <si>
    <t>NjQ3MTk4AwAAAAMxNjACAAAAATQEAAAAATAHAAAACDMvNy8yMDI2CAAAAAoxMi8zMS8yMDIxCQAAAAEwQjeBMaJ83ghCN4ExonzeCCNDSVEuTllTRTpJQk0uSVFfTUVSR0VSLjk5Ni4uLi5VU0QuSAEAAADetgEAAwAAAAAAQjeBMaJ83ghCN4ExonzeCChDSVEuTllTRTpJQk0uSVFfR0FJTl9JTlZFU1QuOTk2Li4uLlVTRC5IAQAAAN62AQACAAAAAzEzMwEIAAAABQAAAAExAQAAAAstMjAwODY0NzE5OAMAAAADMTYwAgAAAAI2MgQAAAABMAcAAAAIMy83LzIwMjYIAAAACjEyLzMxLzIwMjEJAAAAATBCN4ExonzeCEI3gTGifN4ILENJUS5OWVNFOklCTS5JUV9BU1NFVF9XUklURURPV04uOTk2Li4uLlVTRC5IAQAAAN62AQADAAAAAABCN4ExonzeCEI3gTGifN4IJ0NJUS5OWVNFOklCTS5JUV9JTlNfU0VUVExFLjk5Ni4uLi5VU0QuSAEAAADetgEAAwAAAAAAQjeBMaJ83ghCN4ExonzeCDBDSVEuTllTRTpJQk0uSVFfT1RIRVJfVU5VU1VBTF9TVVBQTC45OTYuLi4uVVNELkgBAAAA3rYBAAMAAAAAAEI3gTGifN4IQjeBMaJ83ggkQ0lRLk5ZU0U6SUJNLklRX0lOQ19UQVguOTk4Li4uLlVTRC5IAQAAAN62AQACAAAABDExNzYBCAAAAAUAAAABMQEAAAALLTE5MDQ4NjA3NDQDAAAAAzE2MAIAAAACNzUEAAAAATAHAAAACDMvNy8yMDI2CAAAAAoxMi8zMS8yMDIzCQAAAAEwQjeBMaJ83ghCN4ExonzeCB9DSVEuTllT</t>
  </si>
  <si>
    <t>RTpJQk0uSVFfRE8uOTk4Li4uLlVTRC5IAQAAAN62AQACAAAAAy0xMgEIAAAABQAAAAExAQAAAAstMTkwNDg2MDc0NAMAAAADMTYwAgAAAAI0MAQAAAABMAcAAAAIMy83LzIwMjYIAAAACjEyLzMxLzIwMjMJAAAAATBCN4ExonzeCEI3gTGifN4IJ0NJUS5OWVNFOklCTS5JUV9OSV9DT01QQU5ZLjk5OC4uLi5VU0QuSAEAAADetgEAAgAAAAQ3NTAyAQgAAAAFAAAAATEBAAAACy0xOTA0ODYwNzQ0AwAAAAMxNjACAAAABTQxNTcxBAAAAAEwBwAAAAgzLzcvMjAyNggAAAAKMTIvMzEvMjAyMwkAAAABMEI3gTGifN4IQjeBMaJ83ggfQ0lRLk5ZU0U6SUJNLklRX05JLjk5OC4uLi5VU0QuSAEAAADetgEAAgAAAAQ3NTAyAQgAAAAFAAAAATEBAAAACy0xOTA0ODYwNzQ0AwAAAAMxNjACAAAAAjE1BAAAAAEwBwAAAAgzLzcvMjAyNggAAAAKMTIvMzEvMjAyMwkAAAABMEI3gTGifN4IQjeBMaJ83ggqQ0lRLk5ZU0U6SUJNLklRX05JX0FWQUlMX0lOQ0wuOTk4Li4uLlVTRC5IAQAAAN62AQACAAAABDc1MDIBCAAAAAUAAAABMQEAAAALLTE5MDQ4NjA3NDQDAAAAAzE2MAIAAAACMTYEAAAAATAHAAAACDMvNy8yMDI2CAAAAAoxMi8zMS8yMDIzCQAAAAEwQjeBMaJ83ghCN4ExonzeCCtDSVEuTllTRTpJQk0uSVFfQkFTSUNfRVBTX0lOQ0wuOTk4Li4uLlVTRC5IAQAAAN62AQACAAAACDguMjMzMDA1AQgAAAAFAAAAATEBAAAA</t>
  </si>
  <si>
    <t>Cy0xOTA0ODYwNzQ0AwAAAAMxNjACAAAAATkEAAAAATAHAAAACDMvNy8yMDI2CAAAAAoxMi8zMS8yMDIzCQAAAAEwQjeBMaJ83ghCN4ExonzeCCtDSVEuTllTRTpJQk0uSVFfRElMVVRfRVBTX0VYQ0wuOTk4Li4uLlVTRC5IAQAAAN62AQACAAAACDguMTQ5OTk5AQgAAAAFAAAAATEBAAAACy0xOTA0ODYwNzQ0AwAAAAMxNjACAAAAAzE0MgQAAAABMAcAAAAIMy83LzIwMjYIAAAACjEyLzMxLzIwMjMJAAAAATBCN4ExonzeCEI3gTGifN4IJUNJUS5OWVNFOklCTS5JUV9FUFNfTk9STS45OTguLi4uVVNELkgBAAAA3rYBAAIAAAAINS45MzM3MjgBCAAAAAUAAAABMQEAAAALLTE5MDQ4NjA3NDQDAAAAAzE2MAIAAAAENDM3OQQAAAABMAcAAAAIMy83LzIwMjYIAAAACjEyLzMxLzIwMjMJAAAAATBCN4ExonzeCEI3gTGifN4IQUNJUS5OWVNFOklCTS5JUV9ESVNUUklCVVRBQkxFX0NBU0hfUEVSX1NIQVJFX0RJTFVURUQuOTk4Li4uLlVTRC5IAQAAAN62AQADAAAAAABCN4ExonzeCEI3gTGifN4INkNJUS5OWVNFOklCTS5JUV9ESVNUUklCVVRBQkxFX0NBU0hfU0hBUkUuMTAwMC4uLi5VU0QuSAEAAADetgEAAwAAAAAAQjeBMaJ83ghCN4ExonzeCDNDSVEuTllTRTpJQk0uSVFfRUJJVERBX0VRX0lOQ19FWENMX1NCQy45OTQuLi4uVVNELkgBAAAA3rYBAAIAAAAFMTQyNzcBCAAAAAUAAAABMQEAAAALLTIxMTA3Njkz</t>
  </si>
  <si>
    <t>NTUDAAAAAzE2MAIAAAAFMjQxMzEEAAAAATAHAAAACDMvNy8yMDI2CAAAAAoxMi8zMS8yMDE5CQAAAAEwQjeBMaJ83ghCN4ExonzeCDNDSVEuTllTRTpJQk0uSVFfRUJJVERBX0xFQVNFX0FESlVTVEVELjEwMDAuLi4uVVNELkgBAAAA3rYBAAIAAAAFMTc0MjYBCAAAAAUAAAABMQEAAAALLTE5MDQ4NjA3NDADAAAAAzE2MAIAAAAFNDg5OTMEAAAAATAHAAAACDMvNy8yMDI2CAAAAAoxMi8zMS8yMDI1CQAAAAEwQjeBMaJ83ghCN4ExonzeCCFDSVEuTllTRTpJQk0uSVFfRUJJVC45OTEuLi4uVVNELkgBAAAA3rYBAAIAAAAFMTQxNzABCAAAAAUAAAABMQEAAAAKMTk0NzE3OTU4MwMAAAADMTYwAgAAAAM0MDAEAAAAATAHAAAACDMvNy8yMDI2CAAAAAoxMi8zMS8yMDE2CQAAAAEwQjeBMaJ83ghCN4ExonzeCDFDSVEuTllTRTpJQk0uSVFfRUJJVF9FUV9JTkNfRVhDTF9TQkMuOTk4Li4uLlVTRC5IAQAAAN62AQACAAAABTEwNTU1AQgAAAAFAAAAATEBAAAACy0xOTA0ODYwNzQ0AwAAAAMxNjACAAAABTI0MTMwBAAAAAEwBwAAAAgzLzcvMjAyNggAAAAKMTIvMzEvMjAyMwkAAAABMEI3gTGifN4IQjeBMaJ83ggpQ0lRLk5ZU0U6SUJNLklRX0VCSVRBX0VRX0lOQy45OTMuLi4uVVNELkgBAAAA3rYBAAIAAAAFMTQ1NzEBCAAAAAUAAAABMQEAAAAKMjA4MTUwNTQwMQMAAAADMTYwAgAAAAUyMTY3NgQAAAABMAcAAAAI</t>
  </si>
  <si>
    <t>My83LzIwMjYIAAAACjEyLzMxLzIwMTgJAAAAATBCN4ExonzeCEI3gTGifN4IK0NJUS5OWVNFOklCTS5JUV9FQklUQV9FWENMX1NCQy45OTguLi4uVVNELkgBAAAA3rYBAAIAAAAFMTIxODIBCAAAAAUAAAABMQEAAAALLTE5MDQ4NjA3NDQDAAAAAzE2MAIAAAAFMjQxMzYEAAAAATAHAAAACDMvNy8yMDI2CAAAAAoxMi8zMS8yMDIzCQAAAAEwQjeBMaJ83ghCN4ExonzeCDRDSVEuTllTRTpJQk0uSVFfRUJJVERBUl9FUV9JTkNfRVhDTF9TQkMuOTkyLi4uLlVTRC5IAQAAAN62AQADAAAAAABCN4ExonzeCEI3gTGifN4IKUNJUS5OWVNFOklCTS5JUV9FQklUREFfQ0FQRVguOTk5Li4uLlVTRC5IAQAAAN62AQACAAAABTExODM4AQgAAAAFAAAAATEBAAAACy0xOTA0ODYwNzQzAwAAAAMxNjACAAAABTM1Mzc5BAAAAAEwBwAAAAgzLzcvMjAyNggAAAAKMTIvMzEvMjAyNAkAAAABMEI3gTGifN4IQjeBMaJ83ggyQ0lRLk5ZU0U6SUJNLklRX1RPVEFMX1JFVl9BU19SRVBPUlRFRC45OTMuLi4uVVNELkgBAAAA3rYBAAIAAAAFNzk1OTEBCAAAAAUAAAABMQEAAAAKMjA4MTUwNTQwMQMAAAADMTYwAgAAAAMzMzkEAAAAATAHAAAACDMvNy8yMDI2CAAAAAoxMi8zMS8yMDE4CQAAAAEwQjeBMaJ83ghCN4ExonzeCCxDSVEuTllTRTpJQk0uSVFfSU5URVJFU1RfSU5DT01FLjk5My4uLi5VU0QuSAEAAADetgEAAwAAAAAAQjeB</t>
  </si>
  <si>
    <t>MaJ83ghCN4ExonzeCDVDSVEuTllTRTpJQk0uSVFfRVhDSVNFX1RBWEVTX0VYQ0xfU0FMRVMuMjAwMC4uLi5VU0QuSAEAAADetgEAAwAAAAAAQjeBMaJ83ghCN4ExonzeCC9DSVEuTllTRTpJQk0uSVFfQ1VSUl9GT1JFSUdOX1RBWEVTLjk5OS4uLi5VU0QuSAEAAADetgEAAgAAAAQyMzAxAQgAAAAFAAAAATEBAAAACy0xOTA0ODYwNzQzAwAAAAMxNjACAAAABDMwMzAEAAAAATAHAAAACDMvNy8yMDI2CAAAAAoxMi8zMS8yMDI0CQAAAAEwQjeBMaJ83ghCN4ExonzeCDRDSVEuTllTRTpJQk0uSVFfREVGRVJSRURfRk9SRUlHTl9UQVhFUy4xMDAwLi4uLlVTRC5IAQAAAN62AQACAAAABC03MDgBCAAAAAUAAAABMQEAAAALLTE5MDQ4NjA3NDADAAAAAzE2MAIAAAAEMzA1NQQAAAABMAcAAAAIMy83LzIwMjYIAAAACjEyLzMxLzIwMjUJAAAAATBCN4ExonzeCEI3gTGifN4IPkNJUS5OWVNFOklCTS5JUV9JTlRFUkVTVF9FWFBfTEVBU0VfTElBQklMSVRZX0RFQlQuOTk3Li4uLlVTRC5IAQAAAN62AQADAAAAAABCN4ExonzeCEI3gTGifN4IJkNJUS5OWVNFOklCTS5JUV9EQV9FQklUREEuOTk5Li4uLlVTRC5IAQAAAN62AQACAAAABDMwOTgBCAAAAAUAAAABMQEAAAALLTE5MDQ4NjA3NDMDAAAAAzE2MAIAAAAEMjIwNgQAAAABMAcAAAAIMy83LzIwMjYIAAAACjEyLzMxLzIwMjQJAAAAATBCN4ExonzeCEI3gTGifN4I</t>
  </si>
  <si>
    <t>J0NJUS5OWVNFOklCTS5JUV9DT01NT05fRElWLjk5OC4uLi5VU0QuSAEAAADetgEAAgAAAAQ2MDQwAEI3gTGifN4IQjeBMaJ83ggtQ0lRLk5ZU0U6SUJNLklRX1NBTEVTX01BUktFVElORy4yMDAwLi4uLlVTRC5IAQAAAN62AQACAAAABDExMjkBCAAAAAUAAAABMQEAAAALLTE5MDQ4NjA2NTcDAAAAAzE2MAIAAAAFMjE1NjEEAAAAATAHAAAACDMvNy8yMDI2CAAAAAoxMi8zMS8yMDI1CQAAAAEwQjeBMaJ83ghCN4ExonzeCCtDSVEuTllTRTpJQk0uSVFfTkVUX1JFTlRBTF9FWFAuOTk5Li4uLlVTRC5IAQAAAN62AQADAAAAAABCN4ExonzeCEI3gTGifN4IKUNJUS5OWVNFOklCTS5JUV9PVEhFUl9SRU5UQUwuOTkyLi4uLlVTRC5IAQAAAN62AQADAAAAAABCN4ExonzeCEI3gTGifN4INENJUS5OWVNFOklCTS5JUV9TQUxBUklFU19PVEhFUl9CRU5FRklUUy45OTguLi4uVVNELkgBAAAA3rYBAAMAAAAAAEI3gTGifN4IQjeBMaJ83ggzQ0lRLk5ZU0U6SUJNLklRX0FTU0VUX1dSSVRFRE9XTl9TVVBQTEUuOTk4Li4uLlVTRC5IAQAAAN62AQADAAAAAABCN4ExonzeCEI3gTGifN4IMENJUS5OWVNFOklCTS5JUV9MRUdBTF9TRVRUTEVfU1VQUExFLjk5Mi4uLi5VU0QuSAEAAADetgEAAgAAAAI5MQEIAAAABQAAAAExAQAAAAoyMDE3MTY0MjQ0AwAAAAMxNjACAAAABTI0NDUxBAAAAAEwBwAAAAgzLzcvMjAyNggAAAAK</t>
  </si>
  <si>
    <t>MTIvMzEvMjAxNwkAAAABMEI3gTGifN4IQjeBMaJ83ggyQ0lRLk5ZU0U6SUJNLklRX05FR0FUSVZFX0dXX0FNT1JUX0FULjEwMDAuLi4uVVNELkgBAAAA3rYBAAMAAAAAAEI3gTGifN4IQjeBMaJ83gg2Q0lRLk5ZU0U6SUJNLklRX1NUT0NLX0JBU0VEX0VYUExPUkVfRFJJTEwuOTk1Li4uLlVTRC5IAQAAAN62AQADAAAAAABCN4ExonzeCEI3gTGifN4ILUNJUS5OWVNFOklCTS5JUV9SRVNUUl9TVE9DS19DT01QLjk5OS4uLi5VU0QuSAEAAADetgEAAwAAAAAAQjeBMaJ83ghCN4ExonzeCC1DSVEuTllTRTpJQk0uSVFfU1RPQ0tfQkFTRURfQ09NUC45OTkuLi4uVVNELkgBAAAA3rYBAAIAAAADODQyAEI3gTGifN4IQjeBMaJ83ggoQ0lRLk5ZU0U6SUJNLklRX09USEVSX0FNT1JULjk5Mi4uLi5VU0QuSAEAAADetgEAAwAAAAAAQjeBMaJ83ghCN4ExonzeCDBDSVEuTllTRTpJQk0uSVFfVEFYX0JFTkVGSVRfT1BUSU9OUy45OTYuLi4uVVNELkgBAAAA3rYBAAMAAAAAAEI3gTGifN4IQjeBMaJ83gg5Q0lRLk5ZU0U6SUJNLklRX0NIQU5HRV9PVEhFUl9ORVRfT1BFUl9BU1NFVFMuOTk5Li4uLlVTRC5IAQAAAN62AQACAAAABDE4NjYBCAAAAAUAAAABMQEAAAALLTE5MDQ4NjA3NDMDAAAAAzE2MAIAAAAEMjA0NQQAAAABMAcAAAAIMy83LzIwMjYIAAAACjEyLzMxLzIwMjQJAAAAATBCN4ExonzeCEI3gTGifN4IKUNJ</t>
  </si>
  <si>
    <t>US5OWVNFOklCTS5JUV9MRVZFUkVEX0ZDRi4yMDAwLi4uLlVTRC5IAQAAAN62AQACAAAACTEzMTU2LjYyNQEIAAAABQAAAAExAQAAAAstMTkwNDg2MDY1NwMAAAADMTYwAgAAAAQ0NDIyBAAAAAEwBwAAAAgzLzcvMjAyNggAAAAKMTIvMzEvMjAyNQkAAAABMEI3gTGifN4IQjeBMaJ83ggzQ0lRLk5ZU0U6SUJNLklRX0RFRl9UQVhfQVNTRVRTX0NVUlJFTlQuOTk1Li4uLlVTRC5IAQAAAN62AQADAAAAAABCN4ExonzeCEI3gTGifN4IKkNJUS5OWVNFOklCTS5JUV9OSV9BVkFJTF9JTkNMLjk5OS4uLi5VU0QuSAEAAADetgEAAgAAAAQ2MDIzAQgAAAAFAAAAATEBAAAACy0xOTA0ODYwNzQzAwAAAAMxNjACAAAAAjE2BAAAAAEwBwAAAAgzLzcvMjAyNggAAAAKMTIvMzEvMjAyNAkAAAABMEI3gTGifN4IQjeBMaJ83ggrQ0lRLk5ZU0U6SUJNLklRX0JBU0lDX0VQU19JTkNMLjk5OS4uLi5VU0QuSAEAAADetgEAAgAAAAg2LjUzNDE4MwEIAAAABQAAAAExAQAAAAstMTkwNDg2MDc0MwMAAAADMTYwAgAAAAE5BAAAAAEwBwAAAAgzLzcvMjAyNggAAAAKMTIvMzEvMjAyNAkAAAABMEI3gTGifN4IQjeBMaJ83ggrQ0lRLk5ZU0U6SUJNLklRX0RJTFVUX0VQU19FWENMLjk5OS4uLi5VU0QuSAEAAADetgEAAgAAAAg2LjQxOTk5OQEIAAAABQAAAAExAQAAAAstMTkwNDg2MDc0MwMAAAADMTYwAgAAAAMxNDIEAAAAATAHAAAA</t>
  </si>
  <si>
    <t>CDMvNy8yMDI2CAAAAAoxMi8zMS8yMDI0CQAAAAEwQjeBMaJ83ghCN4ExonzeCCVDSVEuTllTRTpJQk0uSVFfRVBTX05PUk0uOTk5Li4uLlVTRC5IAQAAAN62AQACAAAACDYuMTgxNzM1AQgAAAAFAAAAATEBAAAACy0xOTA0ODYwNzQzAwAAAAMxNjACAAAABDQzNzkEAAAAATAHAAAACDMvNy8yMDI2CAAAAAoxMi8zMS8yMDI0CQAAAAEwQjeBMaJ83ghCN4ExonzeCEJDSVEuTllTRTpJQk0uSVFfRElTVFJJQlVUQUJMRV9DQVNIX1BFUl9TSEFSRV9ESUxVVEVELjEwMDAuLi4uVVNELkgBAAAA3rYBAAMAAAAAAEI3gTGifN4IQjeBMaJ83gg2Q0lRLk5ZU0U6SUJNLklRX0RJU1RSSUJVVEFCTEVfQ0FTSF9TSEFSRS4yMDAwLi4uLlVTRC5IAQAAAN62AQADAAAAAABCN4ExonzeCEI3gTGifN4II0NJUS5OWVNFOklCTS5JUV9FQklUREEuOTkxLi4uLlVTRC5IAQAAAN62AQACAAAABTE4NTUxAQgAAAAFAAAAATEBAAAACjE5NDcxNzk1ODMDAAAAAzE2MAIAAAAENDA1MQQAAAABMAcAAAAIMy83LzIwMjYIAAAACjEyLzMxLzIwMTYJAAAAATBCN4ExonzeCEI3gTGifN4IM0NJUS5OWVNFOklCTS5JUV9FQklUREFfRVFfSU5DX0VYQ0xfU0JDLjk5NS4uLi5VU0QuSAEAAADetgEAAgAAAAUxMjI5NAEIAAAABQAAAAExAQAAAAstMjA1OTA3MzIwMgMAAAADMTYwAgAAAAUyNDEzMQQAAAABMAcAAAAIMy83LzIwMjYIAAAACjEy</t>
  </si>
  <si>
    <t>LzMxLzIwMjAJAAAAATBCN4ExonzeCEI3gTGifN4IM0NJUS5OWVNFOklCTS5JUV9FQklUREFfTEVBU0VfQURKVVNURUQuMjAwMC4uLi5VU0QuSAEAAADetgEAAgAAAAUxNzQyNgEIAAAABQAAAAExAQAAAAstMTkwNDg2MDY1NwMAAAADMTYwAgAAAAU0ODk5MwQAAAABMAcAAAAIMy83LzIwMjYIAAAACjEyLzMxLzIwMjUJAAAAATBCN4ExonzeCEI3gTGifN4IIUNJUS5OWVNFOklCTS5JUV9FQklULjk5Mi4uLi5VU0QuSAEAAADetgEAAgAAAAUxMTY4MgEIAAAABQAAAAExAQAAAAoyMDE3MTY0MjQ0AwAAAAMxNjACAAAAAzQwMAQAAAABMAcAAAAIMy83LzIwMjYIAAAACjEyLzMxLzIwMTcJAAAAATBCN4ExonzeCEI3gTGifN4IMUNJUS5OWVNFOklCTS5JUV9FQklUX0VRX0lOQ19FWENMX1NCQy45OTkuLi4uVVNELkgBAAAA3rYBAAIAAAAFMTEwOTkBCAAAAAUAAAABMQEAAAALLTE5MDQ4NjA3NDMDAAAAAzE2MAIAAAAFMjQxMzAEAAAAATAHAAAACDMvNy8yMDI2CAAAAAoxMi8zMS8yMDI0CQAAAAEwQjeBMaJ83ghCN4ExonzeCClDSVEuTllTRTpJQk0uSVFfRUJJVEFfRVFfSU5DLjk5NC4uLi5VU0QuSAEAAADetgEAAgAAAAQ5Mzg5AQgAAAAFAAAAATEBAAAACy0yMTEwNzY5MzU1AwAAAAMxNjACAAAABTIxNjc2BAAAAAEwBwAAAAgzLzcvMjAyNggAAAAKMTIvMzEvMjAxOQkAAAABMEI3gTGifN4IQjeBMaJ83ggr</t>
  </si>
  <si>
    <t>Q0lRLk5ZU0U6SUJNLklRX0VCSVRBX0VYQ0xfU0JDLjk5OS4uLi5VU0QuSAEAAADetgEAAgAAAAUxMjkyOQEIAAAABQAAAAExAQAAAAstMTkwNDg2MDc0MwMAAAADMTYwAgAAAAUyNDEzNgQAAAABMAcAAAAIMy83LzIwMjYIAAAACjEyLzMxLzIwMjQJAAAAATBCN4ExonzeCEI3gTGifN4INENJUS5OWVNFOklCTS5JUV9FQklUREFSX0VRX0lOQ19FWENMX1NCQy45OTYuLi4uVVNELkgBAAAA3rYBAAIAAAAFMTM3MjgBCAAAAAUAAAABMQEAAAALLTIwMDg2NDcxOTgDAAAAAzE2MAIAAAAFMjQxMzMEAAAAATAHAAAACDMvNy8yMDI2CAAAAAoxMi8zMS8yMDIxCQAAAAEwQjeBMaJ83ghCN4ExonzeCCpDSVEuTllTRTpJQk0uSVFfRUJJVERBX0NBUEVYLjEwMDAuLi4uVVNELkgBAAAA3rYBAAIAAAAFMTUwMjcBCAAAAAUAAAABMQEAAAALLTE5MDQ4NjA3NDADAAAAAzE2MAIAAAAFMzUzNzkEAAAAATAHAAAACDMvNy8yMDI2CAAAAAoxMi8zMS8yMDI1CQAAAAEwQjeBMaJ83ghCN4ExonzeCDJDSVEuTllTRTpJQk0uSVFfVE9UQUxfUkVWX0FTX1JFUE9SVEVELjk5NS4uLi5VU0QuSAEAAADetgEAAgAAAAU1NTE3OQEIAAAABQAAAAExAQAAAAstMjA1OTA3MzIwMgMAAAADMTYwAgAAAAMzMzkEAAAAATAHAAAACDMvNy8yMDI2CAAAAAoxMi8zMS8yMDIwCQAAAAEwQjeBMaJ83ghCN4ExonzeCCxDSVEuTllTRTpJQk0uSVFf</t>
  </si>
  <si>
    <t>SU5URVJFU1RfSU5DT01FLjk5NC4uLi5VU0QuSAEAAADetgEAAwAAAAAAQjeBMaJ83ghCN4ExonzeCDBDSVEuTllTRTpJQk0uSVFfQ1VSUl9GT1JFSUdOX1RBWEVTLjEwMDAuLi4uVVNELkgBAAAA3rYBAAIAAAAEMjMwMwEIAAAABQAAAAExAQAAAAstMTkwNDg2MDc0MAMAAAADMTYwAgAAAAQzMDMwBAAAAAEwBwAAAAgzLzcvMjAyNggAAAAKMTIvMzEvMjAyNQkAAAABMEI3gTGifN4IQjeBMaJ83gg0Q0lRLk5ZU0U6SUJNLklRX0RFRkVSUkVEX0ZPUkVJR05fVEFYRVMuMjAwMC4uLi5VU0QuSAEAAADetgEAAgAAAAQtNzA4AQgAAAAFAAAAATEBAAAACy0xOTA0ODYwNjU3AwAAAAMxNjACAAAABDMwNTUEAAAAATAHAAAACDMvNy8yMDI2CAAAAAoxMi8zMS8yMDI1CQAAAAEwQjeBMaJ83ghCN4ExonzeCCVDSVEuTllTRTpJQk0uSVFfRElMVVRfTkkuOTkzLi4uLlVTRC5IAQAAAN62AQACAAAABDg3MTgBCAAAAAUAAAABMQEAAAAKMjA4MTUwNTQwMQMAAAADMTYwAgAAAAQzNTIyBAAAAAEwBwAAAAgzLzcvMjAyNggAAAAKMTIvMzEvMjAxOAkAAAABMEI3gTGifN4IQjeBMaJ83gg+Q0lRLk5ZU0U6SUJNLklRX0lOVEVSRVNUX0VYUF9MRUFTRV9MSUFCSUxJVFlfREVCVC45OTguLi4uVVNELkgBAAAA3rYBAAMAAAAAAEI3gTGifN4IQjeBMaJ83ggnQ0lRLk5ZU0U6SUJNLklRX0RBX0VCSVREQS4xMDAwLi4uLlVTRC5I</t>
  </si>
  <si>
    <t>AQAAAN62AQACAAAABDM1NTABCAAAAAUAAAABMQEAAAALLTE5MDQ4NjA3NDADAAAAAzE2MAIAAAAEMjIwNgQAAAABMAcAAAAIMy83LzIwMjYIAAAACjEyLzMxLzIwMjUJAAAAATBCN4ExonzeCEI3gTGifN4IJ0NJUS5OWVNFOklCTS5JUV9DT01NT05fRElWLjk5OS4uLi5VU0QuSAEAAADetgEAAgAAAAQ2MTQ3AEI3gTGifN4IQjeBMaJ83ggsQ0lRLk5ZU0U6SUJNLklRX05FVF9SRU5UQUxfRVhQLjEwMDAuLi4uVVNELkgBAAAA3rYBAAMAAAAAAEI3gTGifN4IQjeBMaJ83ggpQ0lRLk5ZU0U6SUJNLklRX09USEVSX1JFTlRBTC45OTMuLi4uVVNELkgBAAAA3rYBAAMAAAAAAEI3gTGifN4IQjeBMaJ83ggpQ0lRLk5ZU0U6SUJNLklRX01BSU5UX1JFUEFJUi45OTEuLi4uVVNELkgBAAAA3rYBAAMAAAAAAEI3gTGifN4IQjeBMaJ83ggwQ0lRLk5ZU0U6SUJNLklRX0xFR0FMX1NFVFRMRV9TVVBQTEUuOTkzLi4uLlVTRC5IAQAAAN62AQADAAAAAABCN4ExonzeCEI3gTGifN4ILUNJUS5OWVNFOklCTS5JUV9TVE9DS19CQVNFRF9DT0dTLjk5Ni4uLi5VU0QuSAEAAADetgEAAgAAAAMxNDUBCAAAAAUAAAABMQEAAAALLTIwMDg2NDcxOTgDAAAAAzE2MAIAAAAFMjI2NzQEAAAAATAHAAAACDMvNy8yMDI2CAAAAAoxMi8zMS8yMDIxCQAAAAEwQjeBMaJ83ghCN4ExonzeCDZDSVEuTllTRTpJQk0uSVFfU1RPQ0tfQkFTRURf</t>
  </si>
  <si>
    <t>RVhQTE9SRV9EUklMTC45OTkuLi4uVVNELkgBAAAA3rYBAAMAAAAAAEI3gTGifN4IQjeBMaJ83gguQ0lRLk5ZU0U6SUJNLklRX1NUT0NLX0JBU0VEX0NPTVAuMTAwMC4uLi5VU0QuSAEAAADetgEAAgAAAAM5NzUAQjeBMaJ83ghCN4ExonzeCClDSVEuTllTRTpJQk0uSVFfT1RIRVJfQU1PUlQuMTAwMC4uLi5VU0QuSAEAAADetgEAAgAAAAM1NzEBCAAAAAUAAAABMQEAAAALLTE5MDQ4NjA3NDADAAAAAzE2MAIAAAAEMjAxNAQAAAABMAcAAAAIMy83LzIwMjYIAAAACjEyLzMxLzIwMjUJAAAAATBCN4ExonzeCEI3gTGifN4IMENJUS5OWVNFOklCTS5JUV9UQVhfQkVORUZJVF9PUFRJT05TLjk5OC4uLi5VU0QuSAEAAADetgEAAwAAAAAAQjeBMaJ83ghCN4ExonzeCC5DSVEuTllTRTpJQk0uSVFfVE9UQUxfREVCVF9JU1NVRUQuOTk0Li4uLlVTRC5IAQAAAN62AQACAAAABTMxODI1AQgAAAAFAAAAATEBAAAACy0yMTEwNzY5MzU1AwAAAAMxNjACAAAABDIxNjEEAAAAATAHAAAACDMvNy8yMDI2CAAAAAoxMi8zMS8yMDE5CQAAAAEwQjeBMaJ83ghCN4ExonzeCCZDSVEuTllTRTpJQk0uSVFfVE9UQUxfQ0EuMjAwMC4uLi5VU0QuSAEAAADetgEAAgAAAAUzNjk0NAEIAAAABQAAAAExAQAAAAstMTkwNDg2MDY1NwMAAAADMTYwAgAAAAQxMDA4BAAAAAEwBwAAAAgzLzcvMjAyNggAAAAKMTIvMzEvMjAyNQkAAAABMEI3</t>
  </si>
  <si>
    <t>gTGifN4IQjeBMaJ83gggQ0lRLk5ZU0U6SUJNLklRX0RPLjEwMDAuLi4uVVNELkgBAAAA3rYBAAIAAAACMjIBCAAAAAUAAAABMQEAAAALLTE5MDQ4NjA3NDADAAAAAzE2MAIAAAACNDAEAAAAATAHAAAACDMvNy8yMDI2CAAAAAoxMi8zMS8yMDI1CQAAAAEwQjeBMaJ83ghCN4ExonzeCChDSVEuTllTRTpJQk0uSVFfTklfQ09NUEFOWS4xMDAwLi4uLlVTRC5IAQAAAN62AQACAAAABTEwNTkzAQgAAAAFAAAAATEBAAAACy0xOTA0ODYwNzQwAwAAAAMxNjACAAAABTQxNTcxBAAAAAEwBwAAAAgzLzcvMjAyNggAAAAKMTIvMzEvMjAyNQkAAAABMEI3gTGifN4IQjeBMaJ83gggQ0lRLk5ZU0U6SUJNLklRX05JLjEwMDAuLi4uVVNELkgBAAAA3rYBAAIAAAAFMTA1OTMBCAAAAAUAAAABMQEAAAALLTE5MDQ4NjA3NDADAAAAAzE2MAIAAAACMTUEAAAAATAHAAAACDMvNy8yMDI2CAAAAAoxMi8zMS8yMDI1CQAAAAEwQjeBMaJ83ghCN4ExonzeCCtDSVEuTllTRTpJQk0uSVFfTklfQVZBSUxfSU5DTC4xMDAwLi4uLlVTRC5IAQAAAN62AQACAAAABTEwNTkzAQgAAAAFAAAAATEBAAAACy0xOTA0ODYwNzQwAwAAAAMxNjACAAAAAjE2BAAAAAEwBwAAAAgzLzcvMjAyNggAAAAKMTIvMzEvMjAyNQkAAAABMEI3gTGifN4IQjeBMaJ83ggsQ0lRLk5ZU0U6SUJNLklRX0JBU0lDX0VQU19JTkNMLjEwMDAuLi4uVVNELkgBAAAA3rYB</t>
  </si>
  <si>
    <t>AAIAAAAJMTEuMzYyMjk2AQgAAAAFAAAAATEBAAAACy0xOTA0ODYwNzQwAwAAAAMxNjACAAAAATkEAAAAATAHAAAACDMvNy8yMDI2CAAAAAoxMi8zMS8yMDI1CQAAAAEwQjeBMaJ83ghCN4ExonzeCCZDSVEuTllTRTpJQk0uSVFfRVBTX05PUk0uMTAwMC4uLi5VU0QuSAEAAADetgEAAgAAAAg3LjQ4MDg3NQEIAAAABQAAAAExAQAAAAstMTkwNDg2MDc0MAMAAAADMTYwAgAAAAQ0Mzc5BAAAAAEwBwAAAAgzLzcvMjAyNggAAAAKMTIvMzEvMjAyNQkAAAABMEI3gTGifN4IQjeBMaJ83ggjQ0lRLk5ZU0U6SUJNLklRX0VCSVREQS45OTIuLi4uVVNELkgBAAAA3rYBAAIAAAAFMTYyMjMBCAAAAAUAAAABMQEAAAAKMjAxNzE2NDI0NAMAAAADMTYwAgAAAAQ0MDUxBAAAAAEwBwAAAAgzLzcvMjAyNggAAAAKMTIvMzEvMjAxNwkAAAABMEI3gTGifN4IQjeBMaJ83ggzQ0lRLk5ZU0U6SUJNLklRX0VCSVREQV9FUV9JTkNfRVhDTF9TQkMuOTk2Li4uLlVTRC5IAQAAAN62AQACAAAABTEyMjkxAQgAAAAFAAAAATEBAAAACy0yMDA4NjQ3MTk4AwAAAAMxNjACAAAABTI0MTMxBAAAAAEwBwAAAAgzLzcvMjAyNggAAAAKMTIvMzEvMjAyMQkAAAABMEI3gTGifN4IQjeBMaJ83gghQ0lRLk5ZU0U6SUJNLklRX0VCSVQuOTk0Li4uLlVTRC5IAQAAAN62AQACAAAABDc1MzkBCAAAAAUAAAABMQEAAAALLTIxMTA3NjkzNTUDAAAAAzE2</t>
  </si>
  <si>
    <t>MAIAAAADNDAwBAAAAAEwBwAAAAgzLzcvMjAyNggAAAAKMTIvMzEvMjAxOQkAAAABMEI3gTGifN4IQjeBMaJ83ggyQ0lRLk5ZU0U6SUJNLklRX0VCSVRfRVFfSU5DX0VYQ0xfU0JDLjEwMDAuLi4uVVNELkgBAAAA3rYBAAIAAAAFMTQyODMBCAAAAAUAAAABMQEAAAALLTE5MDQ4NjA3NDADAAAAAzE2MAIAAAAFMjQxMzAEAAAAATAHAAAACDMvNy8yMDI2CAAAAAoxMi8zMS8yMDI1CQAAAAEwQjeBMaJ83ghCN4ExonzeCClDSVEuTllTRTpJQk0uSVFfRUJJVEFfRVFfSU5DLjk5NS4uLi5VU0QuSAEAAADetgEAAgAAAAQ3MTMwAQgAAAAFAAAAATEBAAAACy0yMDU5MDczMjAyAwAAAAMxNjACAAAABTIxNjc2BAAAAAEwBwAAAAgzLzcvMjAyNggAAAAKMTIvMzEvMjAyMAkAAAABMEI3gTGifN4IQjeBMaJ83ggsQ0lRLk5ZU0U6SUJNLklRX0VCSVRBX0VYQ0xfU0JDLjIwMDAuLi4uVVNELkgBAAAA3rYBAAIAAAAFMTY0NDkBCAAAAAUAAAABMQEAAAALLTE5MDQ4NjA2NTcDAAAAAzE2MAIAAAAFMjQxMzYEAAAAATAHAAAACDMvNy8yMDI2CAAAAAoxMi8zMS8yMDI1CQAAAAEwQjeBMaJ83ghCN4ExonzeCDRDSVEuTllTRTpJQk0uSVFfRUJJVERBUl9FUV9JTkNfRVhDTF9TQkMuOTk3Li4uLlVTRC5IAQAAAN62AQACAAAABTEzMDEwAQgAAAAFAAAAATEBAAAACy0xOTU4MjgxMDk2AwAAAAMxNjACAAAABTI0MTMzBAAAAAEw</t>
  </si>
  <si>
    <t>BwAAAAgzLzcvMjAyNggAAAAKMTIvMzEvMjAyMgkAAAABMEI3gTGifN4IQjeBMaJ83ggqQ0lRLk5ZU0U6SUJNLklRX0VCSVREQV9DQVBFWC4yMDAwLi4uLlVTRC5IAQAAAN62AQACAAAABTE1MDI3AQgAAAAFAAAAATEBAAAACy0xOTA0ODYwNjU3AwAAAAMxNjACAAAABTM1Mzc5BAAAAAEwBwAAAAgzLzcvMjAyNggAAAAKMTIvMzEvMjAyNQkAAAABMEI3gTGifN4IQjeBMaJ83ggyQ0lRLk5ZU0U6SUJNLklRX1RPVEFMX1JFVl9BU19SRVBPUlRFRC45OTYuLi4uVVNELkgBAAAA3rYBAAIAAAAFNTczNTABCAAAAAUAAAABMQEAAAALLTIwMDg2NDcxOTgDAAAAAzE2MAIAAAADMzM5BAAAAAEwBwAAAAgzLzcvMjAyNggAAAAKMTIvMzEvMjAyMQkAAAABMEI3gTGifN4IQjeBMaJ83gg2Q0lRLk5ZU0U6SUJNLklRX0VBUk5JTkdfUEFSRU5UX0VYQ0xfRVhUUkEuOTkxLi4uLlVTRC5IAQAAAN62AQACAAAABTExODgxAQgAAAAFAAAAATEBAAAACjE5NDcxNzk1ODMDAAAAAzE2MAIAAAAFNDE1OTYEAAAAATAHAAAACDMvNy8yMDI2CAAAAAoxMi8zMS8yMDE2CQAAAAEwQjeBMaJ83ghCN4ExonzeCCxDSVEuTllTRTpJQk0uSVFfSU5URVJFU1RfSU5DT01FLjk5Ni4uLi5VU0QuSAEAAADetgEAAgAAAAI1MgEIAAAABQAAAAExAQAAAAstMjAwODY0NzE5OAMAAAADMTYwAgAAAAMyMTAEAAAAATAHAAAACDMvNy8yMDI2CAAAAAox</t>
  </si>
  <si>
    <t>Mi8zMS8yMDIxCQAAAAEwQjeBMaJ83ghCN4ExonzeCDRDSVEuTllTRTpJQk0uSVFfRVhDSVNFX1RBWEVTX0lOQ0xfU0FMRVMuOTkxLi4uLlVTRC5IAQAAAN62AQADAAAAAABCN4ExonzeCEI3gTGifN4IMENJUS5OWVNFOklCTS5JUV9DVVJSX0ZPUkVJR05fVEFYRVMuMjAwMC4uLi5VU0QuSAEAAADetgEAAgAAAAQyMzAzAQgAAAAFAAAAATEBAAAACy0xOTA0ODYwNjU3AwAAAAMxNjACAAAABDMwMzAEAAAAATAHAAAACDMvNy8yMDI2CAAAAAoxMi8zMS8yMDI1CQAAAAEwQjeBMaJ83ghCN4ExonzeCDFDSVEuTllTRTpJQk0uSVFfREVGRVJSRURfVEFYRVNfVE9UQUwuOTk0Li4uLlVTRC5IAQAAAN62AQACAAAABS0xNTg4AQgAAAAFAAAAATEBAAAACy0yMTEwNzY5MzU1AwAAAAMxNjACAAAABTM1Mzg1BAAAAAEwBwAAAAgzLzcvMjAyNggAAAAKMTIvMzEvMjAxOQkAAAABMEI3gTGifN4IQjeBMaJ83gglQ0lRLk5ZU0U6SUJNLklRX0RJTFVUX05JLjk5NC4uLi5VU0QuSAEAAADetgEAAgAAAAs3MTQyLjUwNzAwOAEIAAAABQAAAAExAQAAAAstMjExMDc2OTM1NQMAAAADMTYwAgAAAAQzNTIyBAAAAAEwBwAAAAgzLzcvMjAyNggAAAAKMTIvMzEvMjAxOQkAAAABMEI3gTGifN4IQjeBMaJ83gg+Q0lRLk5ZU0U6SUJNLklRX0lOVEVSRVNUX0VYUF9MRUFTRV9MSUFCSUxJVFlfREVCVC45OTkuLi4uVVNELkgBAAAA3rYB</t>
  </si>
  <si>
    <t>AAMAAAAAAEI3gTGifN4IQjeBMaJ83ggnQ0lRLk5ZU0U6SUJNLklRX0RBX0VCSVREQS4yMDAwLi4uLlVTRC5IAQAAAN62AQACAAAABDM1NTABCAAAAAUAAAABMQEAAAALLTE5MDQ4NjA2NTcDAAAAAzE2MAIAAAAEMjIwNgQAAAABMAcAAAAIMy83LzIwMjYIAAAACjEyLzMxLzIwMjUJAAAAATBCN4ExonzeCEI3gTGifN4IKENJUS5OWVNFOklCTS5JUV9DT01NT05fRElWLjEwMDAuLi4uVVNELkgBAAAA3rYBAAIAAAAENjI1NQBCN4ExonzeCEI3gTGifN4II0NJUS5OWVNFOklCTS5JUV9HQV9FWFAuOTkxLi4uLlVTRC5IAQAAAN62AQADAAAAAABCN4ExonzeCEI3gTGifN4ILENJUS5OWVNFOklCTS5JUV9ORVRfUkVOVEFMX0VYUC4yMDAwLi4uLlVTRC5IAQAAAN62AQADAAAAAABCN4ExonzeCEI3gTGifN4IKUNJUS5OWVNFOklCTS5JUV9PVEhFUl9SRU5UQUwuOTk5Li4uLlVTRC5IAQAAAN62AQADAAAAAABCN4ExonzeCEI3gTGifN4IKUNJUS5OWVNFOklCTS5JUV9NQUlOVF9SRVBBSVIuOTkyLi4uLlVTRC5IAQAAAN62AQADAAAAAABCN4ExonzeCEI3gTGifN4IL0NJUS5OWVNFOklCTS5JUV9SRVNUUlVDVFVSRV9TVVBQTEUuOTkxLi4uLlVTRC5IAQAAAN62AQADAAAAAABCN4ExonzeCEI3gTGifN4IKENJUS5OWVNFOklCTS5JUV9JUFJEX1NVUFBMRS45OTEuLi4uVVNELkgBAAAA3rYBAAMAAAAAAEI3gTGifN4I</t>
  </si>
  <si>
    <t>QjeBMaJ83ggwQ0lRLk5ZU0U6SUJNLklRX0xFR0FMX1NFVFRMRV9TVVBQTEUuOTk2Li4uLlVTRC5IAQAAAN62AQADAAAAAABCN4ExonzeCEI3gTGifN4ILUNJUS5OWVNFOklCTS5JUV9TVE9DS19CQVNFRF9DT0dTLjk5Ny4uLi5VU0QuSAEAAADetgEAAgAAAAMxNjQBCAAAAAUAAAABMQEAAAALLTE5NTgyODEwOTYDAAAAAzE2MAIAAAAFMjI2NzQEAAAAATAHAAAACDMvNy8yMDI2CAAAAAoxMi8zMS8yMDIyCQAAAAEwQjeBMaJ83ghCN4ExonzeCDZDSVEuTllTRTpJQk0uSVFfU1RPQ0tfT1BUSU9OU19DT01QX1BSRVRBWC45OTIuLi4uVVNELkgBAAAA3rYBAAMAAAAAAEI3gTGifN4IQjeBMaJ83gguQ0lRLk5ZU0U6SUJNLklRX1BST1ZfQkFEX0RFQlRTX0NGLjk5Mi4uLi5VU0QuSAEAAADetgEAAwAAAAAAQjeBMaJ83ghCN4ExonzeCCZDSVEuTllTRTpJQk0uSVFfQ0FTSF9PUEVSLjk5MS4uLi5VU0QuSAEAAADetgEAAgAAAAUxNzA4NAEIAAAABQAAAAExAQAAAAoxOTQ3MTc5NTgzAwAAAAMxNjACAAAABDIwMDYEAAAAATAHAAAACDMvNy8yMDI2CAAAAAoxMi8zMS8yMDE2CQAAAAEwQjeBMaJ83ghCN4ExonzeCC5DSVEuTllTRTpJQk0uSVFfVE9UQUxfREVCVF9JU1NVRUQuOTk1Li4uLlVTRC5IAQAAAN62AQACAAAABTEwNTA0AQgAAAAFAAAAATEBAAAACy0yMDU5MDczMjAyAwAAAAMxNjACAAAABDIxNjEEAAAA</t>
  </si>
  <si>
    <t>ATAHAAAACDMvNy8yMDI2CAAAAAoxMi8zMS8yMDIwCQAAAAEwQjeBMaJ83ghCN4ExonzeCDBDSVEuTllTRTpJQk0uSVFfREFfU1VQUExfUEFSVElBTF9DRi45OTMuLi4uVVNELkgBAAAA3rYBAAMAAAAAAEI3gTGifN4IQjeBMaJ83ggoQ0lRLk5ZU0U6SUJNLklRX01BSU5UX0NBUEVYLjk5MS4uLi5VU0QuSAEAAADetgEAAwAAAAAAQjeBMaJ83ghCN4ExonzeCChDSVEuTllTRTpJQk0uSVFfT1RIRVJfSU5UQU4uOTk3Li4uLlVTRC5IAQAAAN62AQACAAAABTExMTg0AQgAAAAFAAAAATEBAAAACy0xOTU4MjgxMDk2AwAAAAMxNjACAAAABDEwNDAEAAAAATAHAAAACDMvNy8yMDI2CAAAAAoxMi8zMS8yMDIyCQAAAAEwQjeBMaJ83ghCN4ExonzeCCVDSVEuTllTRTpJQk0uSVFfRElMVVRfTkkuOTk2Li4uLlVTRC5IAQAAAN62AQACAAAACzQ3MTMuMTc5NjE1AQgAAAAFAAAAATEBAAAACy0yMDA4NjQ3MTk4AwAAAAMxNjACAAAABDM1MjIEAAAAATAHAAAACDMvNy8yMDI2CAAAAAoxMi8zMS8yMDIxCQAAAAEwQjeBMaJ83ghCN4ExonzeCD9DSVEuTllTRTpJQk0uSVFfSU5URVJFU1RfRVhQX0xFQVNFX0xJQUJJTElUWV9ERUJULjEwMDAuLi4uVVNELkgBAAAA3rYBAAMAAAAAAEI3gTGifN4IQjeBMaJ83ggvQ0lRLk5ZU0U6SUJNLklRX0RJU1RSSUJVVEFCTEVfQ0FTSC45OTYuLi4uVVNELkgBAAAA3rYBAAMAAAAAAEI3</t>
  </si>
  <si>
    <t>gTGifN4IQjeBMaJ83ggoQ0lRLk5ZU0U6SUJNLklRX0NPTU1PTl9ESVYuMjAwMC4uLi5VU0QuSAEAAADetgEAAgAAAAQ2MjU1AEI3gTGifN4IQjeBMaJ83ggjQ0lRLk5ZU0U6SUJNLklRX0dBX0VYUC45OTIuLi4uVVNELkgBAAAA3rYBAAMAAAAAAEI3gTGifN4IQjeBMaJ83ggqQ0lRLk5ZU0U6SUJNLklRX09USEVSX1JFTlRBTC4xMDAwLi4uLlVTRC5IAQAAAN62AQADAAAAAABCN4ExonzeCEI3gTGifN4IKUNJUS5OWVNFOklCTS5JUV9NQUlOVF9SRVBBSVIuOTkzLi4uLlVTRC5IAQAAAN62AQADAAAAAABCN4ExonzeCEI3gTGifN4IL0NJUS5OWVNFOklCTS5JUV9SRVNUUlVDVFVSRV9TVVBQTEUuOTkyLi4uLlVTRC5IAQAAAN62AQADAAAAAABCN4ExonzeCEI3gTGifN4IKENJUS5OWVNFOklCTS5JUV9JUFJEX1NVUFBMRS45OTIuLi4uVVNELkgBAAAA3rYBAAMAAAAAAEI3gTGifN4IQjeBMaJ83ggxQ0lRLk5ZU0U6SUJNLklRX09USEVSX1VOVVNVQUxfU1VQUExFLjk5Mi4uLi5VU0QuSAEAAADetgEAAwAAAAAAQjeBMaJ83ghCN4ExonzeCC1DSVEuTllTRTpJQk0uSVFfU1RPQ0tfQkFTRURfQ09HUy45OTguLi4uVVNELkgBAAAA3rYBAAIAAAADMTkwAQgAAAAFAAAAATEBAAAACy0xOTA0ODYwNzQ0AwAAAAMxNjACAAAABTIyNjc0BAAAAAEwBwAAAAgzLzcvMjAyNggAAAAKMTIvMzEvMjAyMwkAAAABMEI3gTGi</t>
  </si>
  <si>
    <t>fN4IQjeBMaJ83gguQ0lRLk5ZU0U6SUJNLklRX1NUT0NLX0JBU0VEX09USEVSLjk5My4uLi5VU0QuSAEAAADetgEAAwAAAAAAQjeBMaJ83ghCN4ExonzeCDZDSVEuTllTRTpJQk0uSVFfU1RPQ0tfT1BUSU9OU19DT01QX1BSRVRBWC45OTcuLi4uVVNELkgBAAAA3rYBAAMAAAAAAEI3gTGifN4IQjeBMaJ83ggyQ0lRLk5ZU0U6SUJNLklRX01JTk9SSVRZX0lOVEVSRVNUX0NGLjEwMDAuLi4uVVNELkgBAAAA3rYBAAMAAAAAAEI3gTGifN4IQjeBMaJ83ggiQ0lRLk5ZU0U6SUJNLklRX0NBUEVYLjk5NS4uLi5VU0QuSAEAAADetgEAAgAAAAUtMjYxOAEIAAAABQAAAAExAQAAAAstMjA1OTA3MzIwMgMAAAADMTYwAgAAAAQyMDIxBAAAAAEwBwAAAAgzLzcvMjAyNggAAAAKMTIvMzEvMjAyMAkAAAABMEI3gTGifN4IQjeBMaJ83ggrQ0lRLk5ZU0U6SUJNLklRX1NUX0RFQlRfUkVQQUlELjk5NS4uLi5VU0QuSAEAAADetgEAAgAAAAQtODUzAQgAAAAFAAAAATEBAAAACy0yMDU5MDczMjAyAwAAAAMxNjACAAAABDIwNDQEAAAAATAHAAAACDMvNy8yMDI2CAAAAAoxMi8zMS8yMDIwCQAAAAEwQjeBMaJ83ghCN4ExonzeCCdDSVEuTllTRTpJQk0uSVFfREVQUkVfU1VQUC45OTMuLi4uVVNELkgBAAAA3rYBAAMAAAAAAEI3gTGifN4IQjeBMaJ83ggoQ0lRLk5ZU0U6SUJNLklRX01BSU5UX0NBUEVYLjk5Ni4uLi5VU0QuSAEA</t>
  </si>
  <si>
    <t>AADetgEAAwAAAAAAQjeBMaJ83ghCN4ExonzeCCtDSVEuTllTRTpJQk0uSVFfREVGX0NIQVJHRVNfTFQuOTk3Li4uLlVTRC5IAQAAAN62AQACAAAAAzg2NgEIAAAABQAAAAExAQAAAAstMTk1ODI4MTA5NgMAAAADMTYwAgAAAAQxMDI1BAAAAAEwBwAAAAgzLzcvMjAyNggAAAAKMTIvMzEvMjAyMgkAAAABMEI3gTGifN4IQjeBMaJ83ggsQ0lRLk5ZU0U6SUJNLklRX1NUX0RFQlRfUkVQQUlELjEwMDAuLi4uVVNELkgBAAAA3rYBAAIAAAADLTI5AQgAAAAFAAAAATEBAAAACy0xOTA0ODYwNzQwAwAAAAMxNjACAAAABDIwNDQEAAAAATAHAAAACDMvNy8yMDI2CAAAAAoxMi8zMS8yMDI1CQAAAAEwQjeBMaJ83ghCN4ExonzeCCdDSVEuTllTRTpJQk0uSVFfQ09NTU9OX1JFUC45OTEuLi4uVVNELkgBAAAA3rYBAAIAAAAFLTM2MjgBCAAAAAUAAAABMQEAAAAKMTk0NzE3OTU4MwMAAAADMTYwAgAAAAQyMTY0BAAAAAEwBwAAAAgzLzcvMjAyNggAAAAKMTIvMzEvMjAxNgkAAAABMEI3gTGifN4IQjeBMaJ83ggqQ0lRLk5ZU0U6SUJNLklRX0NPTU1PTl9ESVZfQ0YuOTk0Li4uLlVTRC5IAQAAAN62AQACAAAABS01NzA3AQgAAAAFAAAAATEBAAAACy0yMTEwNzY5MzU1AwAAAAMxNjACAAAABDIwNzQEAAAAATAHAAAACDMvNy8yMDI2CAAAAAoxMi8zMS8yMDE5CQAAAAEwQjeBMaJ83ghCN4ExonzeCC5DSVEuTllTRTpJQk0u</t>
  </si>
  <si>
    <t>SVFfVE9UQUxfRElWX1BBSURfQ0YuOTk0Li4uLlVTRC5IAQAAAN62AQACAAAABS01NzA3AQgAAAAFAAAAATEBAAAACy0yMTEwNzY5MzU1AwAAAAMxNjACAAAABDIwMjIEAAAAATAHAAAACDMvNy8yMDI2CAAAAAoxMi8zMS8yMDE5CQAAAAEwQjeBMaJ83ghCN4ExonzeCDBDSVEuTllTRTpJQk0uSVFfREFfU1VQUExfUEFSVElBTF9DRi45OTcuLi4uVVNELkgBAAAA3rYBAAMAAAAAAEI3gTGifN4IQjeBMaJ83ggkQ0lRLk5ZU0U6SUJNLklRX0RFUF9SVUEuOTkzLi4uLlVTRC5IAQAAAN62AQADAAAAAABCN4ExonzeCEI3gTGifN4IMUNJUS5OWVNFOklCTS5JUV9ORUdBVElWRV9HV19BTU9SVF9DRi45OTguLi4uVVNELkgBAAAA3rYBAAMAAAAAAEI3gTGifN4IQjeBMaJ83ggvQ0lRLk5ZU0U6SUJNLklRX0NBU0hfSU5URVJFU1RfT1BFUi45OTQuLi4uVVNELkgBAAAA3rYBAAMAAAAAAEI3gTGifN4IQjeBMaJ83ggoQ0lRLk5ZU0U6SUJNLklRX0NBU0hfVEFYRVMuMjAwMC4uLi5VU0QuSAEAAADetgEAAgAAAAQxOTQ4AQgAAAAFAAAAATEBAAAACy0xOTA0ODYwNjU3AwAAAAMxNjACAAAABDMwNTMEAAAAATAHAAAACDMvNy8yMDI2CAAAAAoxMi8zMS8yMDI1CQAAAAEwIl6BMaJ83ggiXoExonzeCDJDSVEuTllTRTpJQk0uSVFfQ0hBTkdFX0RFRl9UQVhfVE9UQUwuMjAwMC4uLi5VU0QuSAEAAADetgEAAgAAAAQtOTU3</t>
  </si>
  <si>
    <t>AQgAAAAFAAAAATEBAAAACy0xOTA0ODYwNjU3AwAAAAMxNjACAAAABTMwOTI0BAAAAAEwBwAAAAgzLzcvMjAyNggAAAAKMTIvMzEvMjAyNQkAAAABMCJegTGifN4IIl6BMaJ83gglQ0lRLk5ZU0U6SUJNLklRX0NGX1NIQVJFLjk5NS4uLi5VU0QuSAEAAADetgEAAgAAAAkxNi44MTAyNjgBCAAAAAUAAAABMQEAAAALLTIwNTkwNzMyMDIDAAAAAzE2MAIAAAAFNDM5MjMEAAAAATAHAAAACDMvNy8yMDI2CAAAAAoxMi8zMS8yMDIwCQAAAAEwIl6BMaJ83ggiXoExonzeCCpDSVEuTllTRTpJQk0uSVFfRE9fRklOQU5DRV9DRi45OTMuLi4uVVNELkgBAAAA3rYBAAMAAAAAACJegTGifN4IIl6BMaJ83gg+Q0lRLk5ZU0U6SUJNLklRX0xPTkdfVEVSTV9ERUJUX1JFUEFJRF9FWENMX0xFQVNFUy45OTMuLi4uVVNELkgBAAAA3rYBAAIAAAAFLTg1MzMBCAAAAAUAAAABMQEAAAAKMjA4MTUwNTQwMQMAAAADMTYwAgAAAAU0ODk4NAQAAAABMAcAAAAIMy83LzIwMjYIAAAACjEyLzMxLzIwMTgJAAAAATAiXoExonzeCCJegTGifN4IJ0NJUS5OWVNFOklCTS5JUV9DQVNIX0VRVUlWLjk5Ni4uLi5VU0QuSAEAAADetgEAAgAAAAQ2NjUwAQgAAAAFAAAAATEBAAAACy0yMDA4NjQ3MTk4AwAAAAMxNjACAAAABDEwOTYEAAAAATAHAAAACDMvNy8yMDI2CAAAAAoxMi8zMS8yMDIxCQAAAAEwIl6BMaJ83ggiXoExonzeCB9DSVEuTllT</t>
  </si>
  <si>
    <t>RTpJQk0uSVFfQVIuOTk5Li4uLlVTRC5IAQAAAN62AQACAAAABDcyMzcBCAAAAAUAAAABMQEAAAALLTE5MDQ4NjA3NDMDAAAAAzE2MAIAAAAEMTAyMQQAAAABMAcAAAAIMy83LzIwMjYIAAAACjEyLzMxLzIwMjQJAAAAATAiXoExonzeCCJegTGifN4IIUNJUS5OWVNFOklCTS5JUV9OUFBFLjk5OS4uLi5VU0QuSAEAAADetgEAAgAAAAQ4OTI5AQgAAAAFAAAAATEBAAAACy0xOTA0ODYwNzQzAwAAAAMxNjACAAAABDEwMDQEAAAAATAHAAAACDMvNy8yMDI2CAAAAAoxMi8zMS8yMDI0CQAAAAEwIl6BMaJ83ggiXoExonzeCCJDSVEuTllTRTpJQk0uSVFfQVJfTFQuOTk3Li4uLlVTRC5IAQAAAN62AQADAAAAAAAiXoExonzeCCJegTGifN4IH0NJUS5OWVNFOklCTS5JUV9BRS45OTkuLi4uVVNELkgBAAAA3rYBAAIAAAAENzA1MgEIAAAABQAAAAExAQAAAAstMTkwNDg2MDc0MwMAAAADMTYwAgAAAAQxMDE2BAAAAAEwBwAAAAgzLzcvMjAyNggAAAAKMTIvMzEvMjAyNAkAAAABMCJegTGifN4IIl6BMaJ83ggvQ0lRLk5ZU0U6SUJNLklRX1VORUFSTl9SRVZfQ1VSUkVOVC45OTYuLi4uVVNELkgBAAAA3rYBAAIAAAAFMTI1MTgBCAAAAAUAAAABMQEAAAALLTIwMDg2NDcxOTgDAAAAAzE2MAIAAAAEMTA3NAQAAAABMAcAAAAIMy83LzIwMjYIAAAACjEyLzMxLzIwMjEJAAAAATAiXoExonzeCCJegTGifN4ILENJUS5OWVNF</t>
  </si>
  <si>
    <t>OklCTS5JUV9GSU5fRElWX0xJQUJfTFQuOTk1Li4uLlVTRC5IAQAAAN62AQADAAAAAAAiXoExonzeCCJegTGifN4ILENJUS5OWVNFOklCTS5JUV9QUkVGX05PTl9SRURFRU0uOTk0Li4uLlVTRC5IAQAAAN62AQADAAAAAAAiXoExonzeCCJegTGifN4IKUNJUS5OWVNFOklCTS5JUV9UT1RBTF9MRUFTRVMuOTk5Li4uLlVTRC5IAQAAAN62AQACAAAABDQ0MjQBCAAAAAUAAAABMQEAAAALLTE5MDQ4NjA3NDMDAAAAAzE2MAIAAAAFNDg5NzkEAAAAATAHAAAACDMvNy8yMDI2CAAAAAoxMi8zMS8yMDI0CQAAAAEwIl6BMaJ83ggiXoExonzeCDNDSVEuTllTRTpJQk0uSVFfVE9UQUxfREVCVF9OT05fQ1VSUkVOVC45OTMuLi4uVVNELkgBAAAA3rYBAAIAAAAFMzU2MDUBCAAAAAUAAAABMQEAAAAKMjA4MTUwNTQwMQMAAAADMTYwAgAAAAUyNTIyNAQAAAABMAcAAAAIMy83LzIwMjYIAAAACjEyLzMxLzIwMTgJAAAAATAiXoExonzeCCJegTGifN4INkNJUS5OWVNFOklCTS5JUV9GSU5fRElWX01JTk9SSVRZX0lOVEVSRVNULjk5MS4uLi5VU0QuSAEAAADetgEAAwAAAAAAIl6BMaJ83ggiXoExonzeCCtDSVEuTllTRTpJQk0uSVFfU1RPQ0tfQkFTRURfR0EuOTkzLi4uLlVTRC5IAQAAAN62AQADAAAAAAAiXoExonzeCCJegTGifN4INkNJUS5OWVNFOklCTS5JUV9TVE9DS19CQVNFRF9FWFBMT1JFX0RSSUxMLjk5Ni4uLi5V</t>
  </si>
  <si>
    <t>U0QuSAEAAADetgEAAwAAAAAAIl6BMaJ83ggiXoExonzeCCtDSVEuTllTRTpJQk0uSVFfU1RPQ0tfQkFTRURfQVQuOTk5Li4uLlVTRC5IAQAAAN62AQADAAAAAAAiXoExonzeCCJegTGifN4INUNJUS5OWVNFOklCTS5JUV9SRVNUUl9TVE9DS19DT01QX1BSRVRBWC4yMDAwLi4uLlVTRC5IAQAAAN62AQADAAAAAAAiXoExonzeCCJegTGifN4INkNJUS5OWVNFOklCTS5JUV9TVE9DS19PUFRJT05TX0NPTVBfUFJFVEFYLjk5My4uLi5VU0QuSAEAAADetgEAAwAAAAAAIl6BMaJ83ggiXoExonzeCC9DSVEuTllTRTpJQk0uSVFfU1RPQ0tfT1BUSU9OU19DT01QLjk5Ni4uLi5VU0QuSAEAAADetgEAAwAAAAAAIl6BMaJ83ggiXoExonzeCDFDSVEuTllTRTpJQk0uSVFfU1RPQ0tfQkFTRURfQ09NUF9UQVguOTk5Li4uLlVTRC5IAQAAAN62AQACAAAABC00NjkAIl6BMaJ83ggiXoExonzeCC5DSVEuTllTRTpJQk0uSVFfR1dfSU5UQU5fQU1PUlRfQ0YuOTk0Li4uLlVTRC5IAQAAAN62AQACAAAABDE4NTABCAAAAAUAAAABMQEAAAALLTIxMTA3NjkzNTUDAAAAAzE2MAIAAAAEMjE4MgQAAAABMAcAAAAIMy83LzIwMjYIAAAACjEyLzMxLzIwMTkJAAAAATAiXoExonzeCCJegTGifN4IIkNJUS5OWVNFOklCTS5JUV9EQV9DRi45OTkuLi4uVVNELkgBAAAA3rYBAAIAAAAEMzk5OAEIAAAABQAAAAExAQAAAAstMTkwNDg2MDc0</t>
  </si>
  <si>
    <t>MwMAAAADMTYwAgAAAAQyMTYwBAAAAAEwBwAAAAgzLzcvMjAyNggAAAAKMTIvMzEvMjAyNAkAAAABMCJegTGifN4IIl6BMaJ83ggrQ0lRLk5ZU0U6SUJNLklRX0dBSU5fQVNTRVRTX0NGLjk5My4uLi5VU0QuSAEAAADetgEAAgAAAAMxMjMBCAAAAAUAAAABMQEAAAAKMjA4MTUwNTQwMQMAAAADMTYwAgAAAAQyMDI2BAAAAAEwBwAAAAgzLzcvMjAyNggAAAAKMTIvMzEvMjAxOAkAAAABMCJegTGifN4IIl6BMaJ83ggvQ0lRLk5ZU0U6SUJNLklRX0FTU0VUX1dSSVRFRE9XTl9DRi45OTkuLi4uVVNELkgBAAAA3rYBAAMAAAAAACJegTGifN4IIl6BMaJ83ggqQ0lRLk5ZU0U6SUJNLklRX0lOQ19FUVVJVFlfQ0YuOTk0Li4uLlVTRC5IAQAAAN62AQADAAAAAAAiXoExonzeCCJegTGifN4IK0NJUS5OWVNFOklCTS5JUV9PVEhFUl9PUEVSX0FDVC45OTcuLi4uVVNELkgBAAAA3rYBAAIAAAAEMzE2OAEIAAAABQAAAAExAQAAAAstMTk1ODI4MTA5NgMAAAADMTYwAgAAAAQyMDQ3BAAAAAEwBwAAAAgzLzcvMjAyNggAAAAKMTIvMzEvMjAyMgkAAAABMCJegTGifN4IIl6BMaJ83ggtQ0lRLk5ZU0U6SUJNLklRX0NIQU5HRV9JTlZFTlRPUlkuOTkzLi4uLlVTRC5IAQAAAN62AQACAAAABC0xMjcBCAAAAAUAAAABMQEAAAAKMjA4MTUwNTQwMQMAAAADMTYwAgAAAAQyMDk5BAAAAAEwBwAAAAgzLzcvMjAyNggAAAAKMTIvMzEv</t>
  </si>
  <si>
    <t>MjAxOAkAAAABMCJegTGifN4IIl6BMaJ83ggrQ0lRLk5ZU0U6SUJNLklRX0NIQU5HRV9JTkNfVEFYLjk5NC4uLi5VU0QuSAEAAADetgEAAwAAAAAAIl6BMaJ83ggiXoExonzeCCZDSVEuTllTRTpJQk0uSVFfQ0FTSF9PUEVSLjk5Mi4uLi5VU0QuSAEAAADetgEAAgAAAAUxNjcyNAEIAAAABQAAAAExAQAAAAoyMDE3MTY0MjQ0AwAAAAMxNjACAAAABDIwMDYEAAAAATAHAAAACDMvNy8yMDI2CAAAAAoxMi8zMS8yMDE3CQAAAAEwIl6BMaJ83ggiXoExonzeCCxDSVEuTllTRTpJQk0uSVFfQ0FTSF9BQ1FVSVJFX0NGLjk5My4uLi5VU0QuSAEAAADetgEAAgAAAAQtMTM5AQgAAAAFAAAAATEBAAAACjIwODE1MDU0MDEDAAAAAzE2MAIAAAAEMjA1NwQAAAABMAcAAAAIMy83LzIwMjYIAAAACjEyLzMxLzIwMTgJAAAAATAiXoExonzeCCJegTGifN4IKkNJUS5OWVNFOklCTS5JUV9TQUxFX0lOVEFOX0NGLjk5MS4uLi5VU0QuSAEAAADetgEAAgAAAAQtNTgzAQgAAAAFAAAAATEBAAAACjE5NDcxNzk1ODMDAAAAAzE2MAIAAAAEMjAyOQQAAAABMAcAAAAIMy83LzIwMjYIAAAACjEyLzMxLzIwMTYJAAAAATAiXoExonzeCCJegTGifN4IM0NJUS5OWVNFOklCTS5JUV9PVEhFUl9JTlZFU1RfQUNUX1NVUFBMLjk5My4uLi5VU0QuSAEAAADetgEAAgAAAAItMQEIAAAABQAAAAExAQAAAAoyMDgxNTA1NDAxAwAAAAMxNjACAAAA</t>
  </si>
  <si>
    <t>BDIwNTEEAAAAATAHAAAACDMvNy8yMDI2CAAAAAoxMi8zMS8yMDE4CQAAAAEwIl6BMaJ83ggiXoExonzeCCtDSVEuTllTRTpJQk0uSVFfTFRfREVCVF9JU1NVRUQuOTkxLi4uLlVTRC5IAQAAAN62AQACAAAABDkxMzIBCAAAAAUAAAABMQEAAAAKMTk0NzE3OTU4MwMAAAADMTYwAgAAAAQyMDM0BAAAAAEwBwAAAAgzLzcvMjAyNggAAAAKMTIvMzEvMjAxNgkAAAABMCJegTGifN4IIl6BMaJ83ggnQ0lRLk5ZU0U6SUJNLklRX0NPTU1PTl9SRVAuOTkyLi4uLlVTRC5IAQAAAN62AQACAAAABS00NTMzAQgAAAAFAAAAATEBAAAACjIwMTcxNjQyNDQDAAAAAzE2MAIAAAAEMjE2NAQAAAABMAcAAAAIMy83LzIwMjYIAAAACjEyLzMxLzIwMTcJAAAAATAiXoExonzeCCJegTGifN4IKkNJUS5OWVNFOklCTS5JUV9DT01NT05fRElWX0NGLjk5NS4uLi5VU0QuSAEAAADetgEAAgAAAAUtNTc5NwEIAAAABQAAAAExAQAAAAstMjA1OTA3MzIwMgMAAAADMTYwAgAAAAQyMDc0BAAAAAEwBwAAAAgzLzcvMjAyNggAAAAKMTIvMzEvMjAyMAkAAAABMCJegTGifN4IIl6BMaJ83gguQ0lRLk5ZU0U6SUJNLklRX1RPVEFMX0RJVl9QQUlEX0NGLjk5NS4uLi5VU0QuSAEAAADetgEAAgAAAAUtNTc5NwEIAAAABQAAAAExAQAAAAstMjA1OTA3MzIwMgMAAAADMTYwAgAAAAQyMDIyBAAAAAEwBwAAAAgzLzcvMjAyNggAAAAKMTIvMzEvMjAy</t>
  </si>
  <si>
    <t>MAkAAAABMCJegTGifN4IIl6BMaJ83ggfQ0lRLk5ZU0U6SUJNLklRX0ZYLjk5MS4uLi5VU0QuSAEAAADetgEAAgAAAAMtNTEBCAAAAAUAAAABMQEAAAAKMTk0NzE3OTU4MwMAAAADMTYwAgAAAAQyMTQ0BAAAAAEwBwAAAAgzLzcvMjAyNggAAAAKMTIvMzEvMjAxNgkAAAABMCJegTGifN4IIl6BMaJ83ggxQ0lRLk5ZU0U6SUJNLklRX0RBX1NVUFBMX1BBUlRJQUxfQ0YuMjAwMC4uLi5VU0QuSAEAAADetgEAAwAAAAAAIl6BMaJ83ggiXoExonzeCCRDSVEuTllTRTpJQk0uSVFfREVQX1JVQS45OTQuLi4uVVNELkgBAAAA3rYBAAMAAAAAACJegTGifN4IIl6BMaJ83ggxQ0lRLk5ZU0U6SUJNLklRX05FR0FUSVZFX0dXX0FNT1JUX0NGLjk5OS4uLi5VU0QuSAEAAADetgEAAwAAAAAAIl6BMaJ83ggiXoExonzeCCpDSVEuTllTRTpJQk0uSVFfQ0FTSF9JTlRFUkVTVC45OTEuLi4uVVNELkgBAAAA3rYBAAIAAAAEMTE1OAEIAAAABQAAAAExAQAAAAoxOTQ3MTc5NTgzAwAAAAMxNjACAAAABDMwMjgEAAAAATAHAAAACDMvNy8yMDI2CAAAAAoxMi8zMS8yMDE2CQAAAAEwIl6BMaJ83ggiXoExonzeCC9DSVEuTllTRTpJQk0uSVFfQ0FTSF9JTlRFUkVTVF9PUEVSLjk5NS4uLi5VU0QuSAEAAADetgEAAwAAAAAAIl6BMaJ83ggiXoExonzeCCxDSVEuTllTRTpJQk0uSVFfQ0FTSF9UQVhFU19PUEVSLjk5MS4uLi5VU0QuSAEA</t>
  </si>
  <si>
    <t>AADetgEAAwAAAAAAIl6BMaJ83ggiXoExonzeCCxDSVEuTllTRTpJQk0uSVFfTkVUX0RFQlRfSVNTVUVELjk5MS4uLi5VU0QuSAEAAADetgEAAgAAAAQyNzYzAQgAAAAFAAAAATEBAAAACjE5NDcxNzk1ODMDAAAAAzE2MAIAAAAEMjAwMwQAAAABMAcAAAAIMy83LzIwMjYIAAAACjEyLzMxLzIwMTYJAAAAATAiXoExonzeCCJegTGifN4IKkNJUS5OWVNFOklCTS5JUV9ET19GSU5BTkNFX0NGLjk5Ny4uLi5VU0QuSAEAAADetgEAAwAAAAAAIl6BMaJ83ggiXoExonzeCD5DSVEuTllTRTpJQk0uSVFfTE9OR19URVJNX0RFQlRfUkVQQUlEX0VYQ0xfTEVBU0VTLjk5NS4uLi5VU0QuSAEAAADetgEAAgAAAAYtMTMzNjUBCAAAAAUAAAABMQEAAAALLTIwNTkwNzMyMDIDAAAAAzE2MAIAAAAFNDg5ODQEAAAAATAHAAAACDMvNy8yMDI2CAAAAAoxMi8zMS8yMDIwCQAAAAEwIl6BMaJ83ggiXoExonzeCCdDSVEuTllTRTpJQk0uSVFfQ0FTSF9FUVVJVi45OTguLi4uVVNELkgBAAAA3rYBAAIAAAAFMTMwNjgBCAAAAAUAAAABMQEAAAALLTE5MDQ4NjA3NDQDAAAAAzE2MAIAAAAEMTA5NgQAAAABMAcAAAAIMy83LzIwMjYIAAAACjEyLzMxLzIwMjMJAAAAATAiXoExonzeCCJegTGifN4IIENJUS5OWVNFOklCTS5JUV9BUi4xMDAwLi4uLlVTRC5IAQAAAN62AQACAAAABDg1OTQBCAAAAAUAAAABMQEAAAALLTE5MDQ4NjA3NDAD</t>
  </si>
  <si>
    <t>AAAAAzE2MAIAAAAEMTAyMQQAAAABMAcAAAAIMy83LzIwMjYIAAAACjEyLzMxLzIwMjUJAAAAATAiXoExonzeCCJegTGifN4IKENJUS5OWVNFOklCTS5JUV9QUkVQQUlEX0VYUC45OTkuLi4uVVNELkgBAAAA3rYBAAIAAAAEMTUxMgEIAAAABQAAAAExAQAAAAstMTkwNDg2MDc0MwMAAAADMTYwAgAAAAQxMjEyBAAAAAEwBwAAAAgzLzcvMjAyNggAAAAKMTIvMzEvMjAyNAkAAAABMCJegTGifN4IIl6BMaJ83ggsQ0lRLk5ZU0U6SUJNLklRX1JFU1RSSUNURURfQ0FTSC45OTMuLi4uVVNELkgBAAAA3rYBAAIAAAADMjI1AQgAAAAFAAAAATEBAAAACjIwODE1MDU0MDEDAAAAAzE2MAIAAAAEMTEwNAQAAAABMAcAAAAIMy83LzIwMjYIAAAACjEyLzMxLzIwMTgJAAAAATAiXoExonzeCCJegTGifN4IIkNJUS5OWVNFOklCTS5JUV9OUFBFLjEwMDAuLi4uVVNELkgBAAAA3rYBAAIAAAAEOTAyOAEIAAAABQAAAAExAQAAAAstMTkwNDg2MDc0MAMAAAADMTYwAgAAAAQxMDA0BAAAAAEwBwAAAAgzLzcvMjAyNggAAAAKMTIvMzEvMjAyNQkAAAABMCJegTGifN4IIl6BMaJ83ggiQ0lRLk5ZU0U6SUJNLklRX0FSX0xULjk5OS4uLi5VU0QuSAEAAADetgEAAwAAAAAAIl6BMaJ83ggiXoExonzeCC9DSVEuTllTRTpJQk0uSVFfVU5FQVJOX1JFVl9DVVJSRU5ULjk5OC4uLi5VU0QuSAEAAADetgEAAgAAAAUxMzQ1MQEIAAAABQAA</t>
  </si>
  <si>
    <t>AAExAQAAAAstMTkwNDg2MDc0NAMAAAADMTYwAgAAAAQxMDc0BAAAAAEwBwAAAAgzLzcvMjAyNggAAAAKMTIvMzEvMjAyMwkAAAABMCJegTGifN4IIl6BMaJ83ggsQ0lRLk5ZU0U6SUJNLklRX0ZJTl9ESVZfTElBQl9MVC45OTYuLi4uVVNELkgBAAAA3rYBAAMAAAAAACJegTGifN4IIl6BMaJ83ggpQ0lRLk5ZU0U6SUJNLklRX1BSRUZfQ09OVkVSVC45OTIuLi4uVVNELkgBAAAA3rYBAAMAAAAAACJegTGifN4IIl6BMaJ83ggvQ0lRLk5ZU0U6SUJNLklRX01JTk9SSVRZX0lOVEVSRVNULjIwMDAuLi4uVVNELkgBAAAA3rYBAAIAAAACOTMBCAAAAAUAAAABMQEAAAALLTE5MDQ4NjA2NTcDAAAAAzE2MAIAAAAEMTA1MgQAAAABMAcAAAAIMy83LzIwMjYIAAAACjEyLzMxLzIwMjUJAAAAATAiXoExonzeCCJegTGifN4IRUNJUS5OWVNFOklCTS5JUV9GSU5BTkNJTkdfT0JMSUdfQ1VSUkVOVF9FWENMX09QRVJfTEVBU0VTLjk5My4uLi5VU0QuSAEAAADetgEAAgAAAAUxMDIwNwEIAAAABQAAAAExAQAAAAoyMDgxNTA1NDAxAwAAAAMxNjACAAAABTQ4OTgwBAAAAAEwBwAAAAgzLzcvMjAyNggAAAAKMTIvMzEvMjAxOAkAAAABMCJegTGifN4IIl6BMaJ83ggzQ0lRLk5ZU0U6SUJNLklRX1RPVEFMX0RFQlRfTk9OX0NVUlJFTlQuOTk1Li4uLlVTRC5IAQAAAN62AQACAAAABTU2OTM3AQgAAAAFAAAAATEBAAAACy0yMDU5</t>
  </si>
  <si>
    <t>MDczMjAyAwAAAAMxNjACAAAABTI1MjI0BAAAAAEwBwAAAAgzLzcvMjAyNggAAAAKMTIvMzEvMjAyMAkAAAABMCJegTGifN4IIl6BMaJ83ggrQ0lRLk5ZU0U6SUJNLklRX0FTU0VUU19MRVZFTF8xLjk5MS4uLi5VU0QuSAEAAADetgEAAgAAAAQxMjEyACJegTGifN4IIl6BMaJ83ggwQ0lRLk5ZU0U6SUJNLklRX0NVUlJfRE9NRVNUSUNfVEFYRVMuOTkxLi4uLlVTRC5IAQAAAN62AQACAAAAAzQzMAEIAAAABQAAAAExAQAAAAoxOTQ3MTc5NTgzAwAAAAMxNjACAAAABDMwMjcEAAAAATAHAAAACDMvNy8yMDI2CAAAAAoxMi8zMS8yMDE2CQAAAAEwIl6BMaJ83ggiXoExonzeCDZDSVEuTllTRTpJQk0uSVFfTk9OUkVDVVJSSU5HX0lOQ09NRV9UQVhFUy45OTEuLi4uVVNELkgBAAAA3rYBAAMAAAAAACJegTGifN4IIl6BMaJ83gglQ0lRLk5ZU0U6SUJNLklRX0RJTFVUX05JLjk5MS4uLi5VU0QuSAEAAADetgEAAgAAAAwxMTg3OC40Njc2NjIBCAAAAAUAAAABMQEAAAAKMTk0NzE3OTU4MwMAAAADMTYwAgAAAAQzNTIyBAAAAAEwBwAAAAgzLzcvMjAyNggAAAAKMTIvMzEvMjAxNgkAAAABMCJegTGifN4IIl6BMaJ83ggoQ0lRLk5ZU0U6SUJNLklRX0lOVF9FWFBfTFRELjk5MS4uLi5VU0QuSAEAAADetgEAAwAAAAAAIl6BMaJ83ggiXoExonzeCC1DSVEuTllTRTpJQk0uSVFfSU5UX0VYUF9JTkNMX0NBUC45OTEuLi4u</t>
  </si>
  <si>
    <t>VVNELkgBAAAA3rYBAAIAAAADNjMyAQgAAAAFAAAAATEBAAAACjE5NDcxNzk1ODMDAAAAAzE2MAIAAAAFMjE4NjEEAAAAATAHAAAACDMvNy8yMDI2CAAAAAoxMi8zMS8yMDE2CQAAAAEwIl6BMaJ83ggiXoExonzeCCZDSVEuTllTRTpJQk0uSVFfREFfRUJJVERBLjk5MS4uLi5VU0QuSAEAAADetgEAAgAAAAQ0MzgxAQgAAAAFAAAAATEBAAAACjE5NDcxNzk1ODMDAAAAAzE2MAIAAAAEMjIwNgQAAAABMAcAAAAIMy83LzIwMjYIAAAACjEyLzMxLzIwMTYJAAAAATAiXoExonzeCCJegTGifN4IPENJUS5OWVNFOklCTS5JUV9ESVNUUklCVVRBQkxFX0NBU0hfU1RBTkRBUkRJWkVELjk5MS4uLi5VU0QuSAEAAADetgEAAwAAAAAAIl6BMaJ83ggiXoExonzeCCBDSVEuTllTRTpJQk0uSVFfRElDLjk5MS4uLi5VU0QuSAEAAADetgEAAwAAAAAAIl6BMaJ83ggiXoExonzeCCZDSVEuTllTRTpJQk0uSVFfTUFSS0VUSU5HLjk5My4uLi5VU0QuSAEAAADetgEAAwAAAAAAIl6BMaJ83ggiXoExonzeCCNDSVEuTllTRTpJQk0uSVFfR0FfRVhQLjk5My4uLi5VU0QuSAEAAADetgEAAwAAAAAAIl6BMaJ83ggiXoExonzeCC5DSVEuTllTRTpJQk0uSVFfTkVUX1JFTlRBTF9FWFBfRk4uOTkzLi4uLlVTRC5IAQAAAN62AQADAAAAAAAiXoExonzeCCJegTGifN4IMkNJUS5OWVNFOklCTS5JUV9ORVRfUkVOVEFMX0VYUF9TVVBQTEUu</t>
  </si>
  <si>
    <t>OTkzLi4uLlVTRC5IAQAAAN62AQADAAAAAAAiXoExonzeCCJegTGifN4IK0NJUS5OWVNFOklCTS5JUV9NSU5JTVVNX1JFTlRBTC45OTMuLi4uVVNELkgBAAAA3rYBAAMAAAAAACJegTGifN4IIl6BMaJ83ggqQ0lRLk5ZU0U6SUJNLklRX0FJUkNSQUZUX1JFTlQuOTkzLi4uLlVTRC5IAQAAAN62AQADAAAAAAAiXoExonzeCCJegTGifN4INENJUS5OWVNFOklCTS5JUV9FWFBMT1JFX0RSSUxMX0VYUF9UT1RBTC45OTMuLi4uVVNELkgBAAAA3rYBAAMAAAAAACJegTGifN4IIl6BMaJ83gg1Q0lRLk5ZU0U6SUJNLklRX0lNUFVUX09QRVJfTEVBU0VfSU5UX0VYUC45OTMuLi4uVVNELkgBAAAA3rYBAAMAAAAAACJegTGifN4IIl6BMaJ83gg0Q0lRLk5ZU0U6SUJNLklRX1NBTEFSSUVTX09USEVSX0JFTkVGSVRTLjk5NS4uLi5VU0QuSAEAAADetgEAAwAAAAAAIl6BMaJ83ggiXoExonzeCCpDSVEuTllTRTpJQk0uSVFfTUVSR0VSX1NVUFBMRS45OTUuLi4uVVNELkgBAAAA3rYBAAIAAAADLTEzAQgAAAAFAAAAATEBAAAACy0yMDU5MDczMjAyAwAAAAMxNjACAAAABTI0NDU1BAAAAAEwBwAAAAgzLzcvMjAyNggAAAAKMTIvMzEvMjAyMAkAAAABMCJegTGifN4IIl6BMaJ83ggzQ0lRLk5ZU0U6SUJNLklRX0FTU0VUX1dSSVRFRE9XTl9TVVBQTEUuOTk1Li4uLlVTRC5IAQAAAN62AQADAAAAAAAiXoExonzeCCJegTGifN4I</t>
  </si>
  <si>
    <t>LUNJUS5OWVNFOklCTS5JUV9HQUlOX0JBUkdBSU5fQUNRLjk5Ni4uLi5VU0QuSAEAAADetgEAAwAAAAAAIl6BMaJ83ggiXoExonzeCC5DSVEuTllTRTpJQk0uSVFfSU5TX1NFVFRMRV9TVVBQTEUuOTk3Li4uLlVTRC5IAQAAAN62AQADAAAAAAAiXoExonzeCCJegTGifN4IMUNJUS5OWVNFOklCTS5JUV9PVEhFUl9VTlVTVUFMX1NVUFBMRS45OTguLi4uVVNELkgBAAAA3rYBAAMAAAAAACJegTGifN4IIl6BMaJ83ggvQ0lRLk5ZU0U6SUJNLklRX05FR0FUSVZFX0dXX0FNT1JULjEwMDAuLi4uVVNELkgBAAAA3rYBAAMAAAAAACJegTGifN4IIl6BMaJ83ggrQ0lRLk5ZU0U6SUJNLklRX1NUT0NLX0JBU0VEX1JELjk5Mi4uLi5VU0QuSAEAAADetgEAAgAAAAI1OQEIAAAABQAAAAExAQAAAAoyMDE3MTY0MjQ0AwAAAAMxNjACAAAABTIyNjc4BAAAAAEwBwAAAAgzLzcvMjAyNggAAAAKMTIvMzEvMjAxNwkAAAABMCJegTGifN4IIl6BMaJ83ggrQ0lRLk5ZU0U6SUJNLklRX1NUT0NLX0JBU0VEX0dBLjk5NS4uLi5VU0QuSAEAAADetgEAAwAAAAAAIl6BMaJ83ggiXoExonzeCDZDSVEuTllTRTpJQk0uSVFfU1RPQ0tfQkFTRURfRVhQTE9SRV9EUklMTC45OTcuLi4uVVNELkgBAAAA3rYBAAMAAAAAACJegTGifN4IIl6BMaJ83ggsQ0lRLk5ZU0U6SUJNLklRX1NUT0NLX0JBU0VEX0FULjEwMDAuLi4uVVNELkgBAAAA3rYB</t>
  </si>
  <si>
    <t>AAMAAAAAACJegTGifN4IIl6BMaJ83ggxQ0lRLk5ZU0U6SUJNLklRX1JFU1RSX1NUT0NLX0NPTVBfVEFYLjk5Mi4uLi5VU0QuSAEAAADetgEAAwAAAAAAIl6BMaJ83ggiXoExonzeCDZDSVEuTllTRTpJQk0uSVFfU1RPQ0tfT1BUSU9OU19DT01QX1BSRVRBWC45OTQuLi4uVVNELkgBAAAA3rYBAAMAAAAAACJegTGifN4IIl6BMaJ83ggvQ0lRLk5ZU0U6SUJNLklRX1NUT0NLX09QVElPTlNfQ09NUC45OTcuLi4uVVNELkgBAAAA3rYBAAMAAAAAACJegTGifN4IIl6BMaJ83ggyQ0lRLk5ZU0U6SUJNLklRX1NUT0NLX0JBU0VEX0NPTVBfVEFYLjIwMDAuLi4uVVNELkgBAAAA3rYBAAIAAAAELTc0MAAiXoExonzeCCJegTGifN4ILkNJUS5OWVNFOklCTS5JUV9HV19JTlRBTl9BTU9SVF9DRi45OTUuLi4uVVNELkgBAAAA3rYBAAIAAAAEMjQ2OAEIAAAABQAAAAExAQAAAAstMjA1OTA3MzIwMgMAAAADMTYwAgAAAAQyMTgyBAAAAAEwBwAAAAgzLzcvMjAyNggAAAAKMTIvMzEvMjAyMAkAAAABMCJegTGifN4IIl6BMaJ83ggjQ0lRLk5ZU0U6SUJNLklRX0RBX0NGLjEwMDAuLi4uVVNELkgBAAAA3rYBAAIAAAAENDQ1MAEIAAAABQAAAAExAQAAAAstMTkwNDg2MDc0MAMAAAADMTYwAgAAAAQyMTYwBAAAAAEwBwAAAAgzLzcvMjAyNggAAAAKMTIvMzEvMjAyNQkAAAABMCJegTGifN4IIl6BMaJ83ggpQ0lRLk5ZU0U6SUJN</t>
  </si>
  <si>
    <t>LklRX1JFVFVSTl9DT01NT05fRVFVSVRZLjk5NS4BAAAA3rYBAAIAAAAHMTguOTc3NwEIAAAABQAAAAExAQAAAAstMjA1OTA3MzIwMgMAAAADMTYwAgAAAAUzMzMyMAQAAAABMAcAAAAIMy83LzIwMjYIAAAACjEyLzMxLzIwMjAJAAAAATCo4HU0onzeCKjgdTSifN4IHkNJUS5OWVNFOklCTS5JUV9OSV9NQVJHSU4uOTkxLgEAAADetgEAAgAAAAYxNC44NTUBCAAAAAUAAAABMQEAAAAKMTk0NzE3OTU4MwMAAAADMTYwAgAAAAQ0MDk0BAAAAAEwBwAAAAgzLzcvMjAyNggAAAAKMTIvMzEvMjAxNgkAAAABMKjgdTSifN4IqOB1NKJ83ggmQ0lRLk5ZU0U6SUJNLklRX0ZJWEVEX0FTU0VUX1RVUk5TLjk5Ni4BAAAA3rYBAAIAAAAINi4xMzgwNjMBCAAAAAUAAAABMQEAAAALLTIwMDg2NDcxOTgDAAAAAzE2MAIAAAAENDA2NgQAAAABMAcAAAAIMy83LzIwMjYIAAAACjEyLzMxLzIwMjEJAAAAATCo4HU0onzeCKjgdTSifN4IJ0NJUS5OWVNFOklCTS5JUV9EQVlTX0lOVkVOVE9SWV9PVVQuOTk3LgEAAADetgEAAgAAAAkyMS4yOTIyNzUBCAAAAAUAAAABMQEAAAALLTE5NTgyODEwOTYDAAAAAzE2MAIAAAAENDAzNQQAAAABMAcAAAAIMy83LzIwMjYIAAAACjEyLzMxLzIwMjIJAAAAATCo4HU0onzeCKjgdTSifN4IJ0NJUS5OWVNFOklCTS5JUV9UT1RBTF9ERUJUX0NBUElUQUwuOTkyLgEAAADetgEAAgAAAAc3Mi41NTQ2</t>
  </si>
  <si>
    <t>AQgAAAAFAAAAATEBAAAACjIwMTcxNjQyNDQDAAAAAzE2MAIAAAAENDE4NgQAAAABMAcAAAAIMy83LzIwMjYIAAAACjEyLzMxLzIwMTcJAAAAATCo4HU0onzeCKjgdTSifN4ILENJUS5OWVNFOklCTS5JUV9UT1RBTF9MSUFCX1RPVEFMX0FTU0VUUy45OTIuAQAAAN62AQACAAAABzg1Ljg2MDIBCAAAAAUAAAABMQEAAAAKMjAxNzE2NDI0NAMAAAADMTYwAgAAAAQ0MTg4BAAAAAEwBwAAAAgzLzcvMjAyNggAAAAKMTIvMzEvMjAxNwkAAAABMKjgdTSifN4IqOB1NKJ83ggwQ0lRLk5ZU0U6SUJNLklRX0VCSVREQV9FWENMX09QRVJfTEVBU0VTX0lOVC45OTkuAQAAAN62AQACAAAACDcuNTI2ODY5AQgAAAAFAAAAATEBAAAACy0xOTA0ODYwNzQzAwAAAAMxNjACAAAABTQ5MTczBAAAAAEwBwAAAAgzLzcvMjAyNggAAAAKMTIvMzEvMjAyNAkAAAABMKjgdTSifN4IqOB1NKJ83gg4Q0lRLk5ZU0U6SUJNLklRX1RPVEFMX0RFQlRfRUJJVERBX0VYQ0xfT1BFUl9MRUFTRVMuMjAwMC4BAAAA3rYBAAIAAAAINC4wMDgzNzUBCAAAAAUAAAABMQEAAAALLTE5MDQ4NjA2NTcDAAAAAzE2MAIAAAAFNDg5OTQEAAAAATAHAAAACDMvNy8yMDI2CAAAAAoxMi8zMS8yMDI1CQAAAAEwqOB1NKJ83gio4HU0onzeCD1DSVEuTllTRTpJQk0uSVFfVE9UQUxfREVCVF9FQklUREFfRVhDTF9PUEVSX0xFQVNFU19DQVBFWC45OTIuAQAAAN62</t>
  </si>
  <si>
    <t>AQACAAAACDMuNjA2MTI1AQgAAAAFAAAAATEBAAAACjIwMTcxNjQyNDQDAAAAAzE2MAIAAAAFNDkxODMEAAAAATAHAAAACDMvNy8yMDI2CAAAAAoxMi8zMS8yMDE3CQAAAAEwqOB1NKJ83gio4HU0onzeCChDSVEuTllTRTpJQk0uSVFfRUJJVF8xWVJfQU5OX0dST1dUSC45OTUuAQAAAN62AQACAAAACC0zOC4xNjE2AQgAAAAFAAAAATEBAAAACy0yMDU5MDczMjAyAwAAAAMxNjACAAAABDQxOTcEAAAAATAHAAAACDMvNy8yMDI2CAAAAAoxMi8zMS8yMDIwCQAAAAEwqOB1NKJ83gio4HU0onzeCCRDSVEuTllTRTpJQk0uSVFfR1BfM1lSX0FOTl9DQUdSLjk5Mi4BAAAA3rYBAAIAAAAHLTcuMzIwNwEIAAAABQAAAAExAQAAAAoyMDE3MTY0MjQ0AwAAAAMxNjACAAAABDQyMjEEAAAAATAHAAAACDMvNy8yMDI2CAAAAAoxMi8zMS8yMDE3CQAAAAEwqOB1NKJ83gio4HU0onzeCCVDSVEuTllTRTpJQk0uSVFfRVBTXzNZUl9BTk5fQ0FHUi45OTQuAQAAAN62AQACAAAACC0xMy41NjgzAQgAAAAFAAAAATEBAAAACy0yMTEwNzY5MzU1AwAAAAMxNjACAAAABDQyMjYEAAAAATAHAAAACDMvNy8yMDI2CAAAAAoxMi8zMS8yMDE5CQAAAAEwqOB1NKJ83gio4HU0onzeCCJDSVEuTllTRTpJQk0uSVFfUkVUVVJOX0FTU0VUUy45OTEuAQAAAN62AQACAAAABjcuNzY5OAEIAAAABQAAAAExAQAAAAoxOTQ3MTc5NTgzAwAAAAMxNjAC</t>
  </si>
  <si>
    <t>AAAABDQxNzgEAAAAATAHAAAACDMvNy8yMDI2CAAAAAoxMi8zMS8yMDE2CQAAAAEwqOB1NKJ83gio4HU0onzeCClDSVEuTllTRTpJQk0uSVFfUkVUVVJOX0NPTU1PTl9FUVVJVFkuOTk3LgEAAADetgEAAgAAAAY4LjcyNTYBCAAAAAUAAAABMQEAAAALLTE5NTgyODEwOTYDAAAAAzE2MAIAAAAFMzMzMjAEAAAAATAHAAAACDMvNy8yMDI2CAAAAAoxMi8zMS8yMDIyCQAAAAEwqOB1NKJ83gio4HU0onzeCB5DSVEuTllTRTpJQk0uSVFfTklfTUFSR0lOLjk5My4BAAAA3rYBAAIAAAAGMTAuOTY2AQgAAAAFAAAAATEBAAAACjIwODE1MDU0MDEDAAAAAzE2MAIAAAAENDA5NAQAAAABMAcAAAAIMy83LzIwMjYIAAAACjEyLzMxLzIwMTgJAAAAATCo4HU0onzeCKjgdTSifN4IJkNJUS5OWVNFOklCTS5JUV9GSVhFRF9BU1NFVF9UVVJOUy45OTcuAQAAAN62AQACAAAACDcuMDY3OTU4AQgAAAAFAAAAATEBAAAACy0xOTU4MjgxMDk2AwAAAAMxNjACAAAABDQwNjYEAAAAATAHAAAACDMvNy8yMDI2CAAAAAoxMi8zMS8yMDIyCQAAAAEwqOB1NKJ83gio4HU0onzeCCBDSVEuTllTRTpJQk0uSVFfUVVJQ0tfUkFUSU8uOTkxLgEAAADetgEAAgAAAAgxLjA0MTI2OAEIAAAABQAAAAExAQAAAAoxOTQ3MTc5NTgzAwAAAAMxNjACAAAABDQxMjEEAAAAATAHAAAACDMvNy8yMDI2CAAAAAoxMi8zMS8yMDE2CQAAAAEwqOB1NKJ83gio</t>
  </si>
  <si>
    <t>4HU0onzeCChDSVEuTllTRTpJQk0uSVFfREFZU19JTlZFTlRPUllfT1VULjEwMDAuAQAAAN62AQACAAAACTE2LjQ0OTQ1NQEIAAAABQAAAAExAQAAAAstMTkwNDg2MDc0MAMAAAADMTYwAgAAAAQ0MDM1BAAAAAEwBwAAAAgzLzcvMjAyNggAAAAKMTIvMzEvMjAyNQkAAAABMKjgdTSifN4IqOB1NKJ83ggnQ0lRLk5ZU0U6SUJNLklRX1RPVEFMX0RFQlRfQ0FQSVRBTC45OTMuAQAAAN62AQACAAAABzczLjAxNjQBCAAAAAUAAAABMQEAAAAKMjA4MTUwNTQwMQMAAAADMTYwAgAAAAQ0MTg2BAAAAAEwBwAAAAgzLzcvMjAyNggAAAAKMTIvMzEvMjAxOAkAAAABMKjgdTSifN4IqOB1NKJ83ggsQ0lRLk5ZU0U6SUJNLklRX1RPVEFMX0xJQUJfVE9UQUxfQVNTRVRTLjk5Ny4BAAAA3rYBAAIAAAAHODIuNjkzNwEIAAAABQAAAAExAQAAAAstMTk1ODI4MTA5NgMAAAADMTYwAgAAAAQ0MTg4BAAAAAEwBwAAAAgzLzcvMjAyNggAAAAKMTIvMzEvMjAyMgkAAAABMKjgdTSifN4IqOB1NKJ83gglQ0lRLk5ZU0U6SUJNLklRX0VCSVREQV9DQVBFWF9JTlQuOTkzLgEAAADetgEAAgAAAAkxOS43ODI4NDkBCAAAAAUAAAABMQEAAAAKMjA4MTUwNTQwMQMAAAADMTYwAgAAAAQ0MTkxBAAAAAEwBwAAAAgzLzcvMjAyNggAAAAKMTIvMzEvMjAxOAkAAAABMKjgdTSifN4IqOB1NKJ83ggkQ0lRLk5ZU0U6SUJNLklRX05FVF9ERUJUX0VC</t>
  </si>
  <si>
    <t>SVREQS45OTIuAQAAAN62AQACAAAACDIuMTEyODAyAQgAAAAFAAAAATEBAAAACjIwMTcxNjQyNDQDAAAAAzE2MAIAAAAENDE5MwQAAAABMAcAAAAIMy83LzIwMjYIAAAACjEyLzMxLzIwMTcJAAAAATCo4HU0onzeCKjgdTSifN4IPUNJUS5OWVNFOklCTS5JUV9UT1RBTF9ERUJUX0VCSVREQV9FWENMX09QRVJfTEVBU0VTX0NBUEVYLjk5Ny4BAAAA3rYBAAIAAAAINS43MjgzOTEBCAAAAAUAAAABMQEAAAALLTE5NTgyODEwOTYDAAAAAzE2MAIAAAAFNDkxODMEAAAAATAHAAAACDMvNy8yMDI2CAAAAAoxMi8zMS8yMDIyCQAAAAEwqOB1NKJ83gio4HU0onzeCBxDSVEuTllTRTpJQk0uSVFfWl9TQ09SRS45OTYuAQAAAN62AQACAAAACDIuODA4ODk1AQgAAAAFAAAAATEBAAAACy0yMDA4NjQ3MTk4AwAAAAMxNjACAAAABjEwMDEyMwQAAAABMAcAAAAIMy83LzIwMjYIAAAACjEyLzMxLzIwMjEJAAAAATCo4HU0onzeCKjgdTSifN4IKENJUS5OWVNFOklCTS5JUV9FQklUXzFZUl9BTk5fR1JPV1RILjk5Ni4BAAAA3rYBAAIAAAAHMTkuNzU1NAEIAAAABQAAAAExAQAAAAstMjAwODY0NzE5OAMAAAADMTYwAgAAAAQ0MTk3BAAAAAEwBwAAAAgzLzcvMjAyNggAAAAKMTIvMzEvMjAyMQkAAAABMKjgdTSifN4IqOB1NKJ83ggkQ0lRLk5ZU0U6SUJNLklRX0dQXzNZUl9BTk5fQ0FHUi45OTMuAQAAAN62AQACAAAABy0zLjE2</t>
  </si>
  <si>
    <t>OTQBCAAAAAUAAAABMQEAAAAKMjA4MTUwNTQwMQMAAAADMTYwAgAAAAQ0MjIxBAAAAAEwBwAAAAgzLzcvMjAyNggAAAAKMTIvMzEvMjAxOAkAAAABMKjgdTSifN4IqOB1NKJ83gglQ0lRLk5ZU0U6SUJNLklRX0VQU18zWVJfQU5OX0NBR1IuOTk1LgEAAADetgEAAgAAAAgtMTAuNjI3NwEIAAAABQAAAAExAQAAAAstMjA1OTA3MzIwMgMAAAADMTYwAgAAAAQ0MjI2BAAAAAEwBwAAAAgzLzcvMjAyNggAAAAKMTIvMzEvMjAyMAkAAAABMKjgdTSifN4IqOB1NKJ83ggiQ0lRLk5ZU0U6SUJNLklRX1JFVFVSTl9BU1NFVFMuOTkyLgEAAADetgEAAgAAAAY2LjAxMzUBCAAAAAUAAAABMQEAAAAKMjAxNzE2NDI0NAMAAAADMTYwAgAAAAQ0MTc4BAAAAAEwBwAAAAgzLzcvMjAyNggAAAAKMTIvMzEvMjAxNwkAAAABMKjgdTSifN4IqOB1NKJ83ggpQ0lRLk5ZU0U6SUJNLklRX1JFVFVSTl9DT01NT05fRVFVSVRZLjk5OS4BAAAA3rYBAAIAAAAHMjQuMTM3MgEIAAAABQAAAAExAQAAAAstMTkwNDg2MDc0MwMAAAADMTYwAgAAAAUzMzMyMAQAAAABMAcAAAAIMy83LzIwMjYIAAAACjEyLzMxLzIwMjQJAAAAATCo4HU0onzeCKjgdTSifN4IHkNJUS5OWVNFOklCTS5JUV9OSV9NQVJHSU4uOTk0LgEAAADetgEAAgAAAAcxNi4zNDA5AQgAAAAFAAAAATEBAAAACy0yMTEwNzY5MzU1AwAAAAMxNjACAAAABDQwOTQEAAAAATAHAAAA</t>
  </si>
  <si>
    <t>CDMvNy8yMDI2CAAAAAoxMi8zMS8yMDE5CQAAAAEwqOB1NKJ83gio4HU0onzeCCZDSVEuTllTRTpJQk0uSVFfRklYRURfQVNTRVRfVFVSTlMuOTk4LgEAAADetgEAAgAAAAg3LjMwNjQ0MwEIAAAABQAAAAExAQAAAAstMTkwNDg2MDc0NAMAAAADMTYwAgAAAAQ0MDY2BAAAAAEwBwAAAAgzLzcvMjAyNggAAAAKMTIvMzEvMjAyMwkAAAABMKjgdTSifN4IqOB1NKJ83gggQ0lRLk5ZU0U6SUJNLklRX1FVSUNLX1JBVElPLjk5My4BAAAA3rYBAAIAAAAIMS4xMjU2NDQBCAAAAAUAAAABMQEAAAAKMjA4MTUwNTQwMQMAAAADMTYwAgAAAAQ0MTIxBAAAAAEwBwAAAAgzLzcvMjAyNggAAAAKMTIvMzEvMjAxOAkAAAABMKjgdTSifN4IqOB1NKJ83ggnQ0lRLk5ZU0U6SUJNLklRX1RPVEFMX0RFQlRfQ0FQSVRBTC45OTQuAQAAAN62AQACAAAABzc2LjQ1OTEBCAAAAAUAAAABMQEAAAALLTIxMTA3NjkzNTUDAAAAAzE2MAIAAAAENDE4NgQAAAABMAcAAAAIMy83LzIwMjYIAAAACjEyLzMxLzIwMTkJAAAAATCo4HU0onzeCKjgdTSifN4ILUNJUS5OWVNFOklCTS5JUV9UT1RBTF9MSUFCX1RPVEFMX0FTU0VUUy4xMDAwLgEAAADetgEAAgAAAAc3OC40NDI4AQgAAAAFAAAAATEBAAAACy0xOTA0ODYwNzQwAwAAAAMxNjACAAAABDQxODgEAAAAATAHAAAACDMvNy8yMDI2CAAAAAoxMi8zMS8yMDI1CQAAAAEwqOB1NKJ83gio4HU0</t>
  </si>
  <si>
    <t>onzeCCVDSVEuTllTRTpJQk0uSVFfRUJJVERBX0NBUEVYX0lOVC45OTYuAQAAAN62AQACAAAACDkuMjUwMjE2AQgAAAAFAAAAATEBAAAACy0yMDA4NjQ3MTk4AwAAAAMxNjACAAAABDQxOTEEAAAAATAHAAAACDMvNy8yMDI2CAAAAAoxMi8zMS8yMDIxCQAAAAEwqOB1NKJ83gio4HU0onzeCCRDSVEuTllTRTpJQk0uSVFfTkVUX0RFQlRfRUJJVERBLjk5My4BAAAA3rYBAAIAAAAIMS45MTA2NjcBCAAAAAUAAAABMQEAAAAKMjA4MTUwNTQwMQMAAAADMTYwAgAAAAQ0MTkzBAAAAAEwBwAAAAgzLzcvMjAyNggAAAAKMTIvMzEvMjAxOAkAAAABMKjgdTSifN4IqOB1NKJ83gg+Q0lRLk5ZU0U6SUJNLklRX1RPVEFMX0RFQlRfRUJJVERBX0VYQ0xfT1BFUl9MRUFTRVNfQ0FQRVguMjAwMC4BAAAA3rYBAAIAAAAINC4yOTkzOTQBCAAAAAUAAAABMQEAAAALLTE5MDQ4NjA2NTcDAAAAAzE2MAIAAAAFNDkxODMEAAAAATAHAAAACDMvNy8yMDI2CAAAAAoxMi8zMS8yMDI1CQAAAAEwqOB1NKJ83gio4HU0onzeCBxDSVEuTllTRTpJQk0uSVFfWl9TQ09SRS45OTcuAQAAAN62AQACAAAACDIuOTgzMjM5AQgAAAAFAAAAATEBAAAACy0xOTU4MjgxMDk2AwAAAAMxNjACAAAABjEwMDEyMwQAAAABMAcAAAAIMy83LzIwMjYIAAAACjEyLzMxLzIwMjIJAAAAATCo4HU0onzeCKjgdTSifN4IKENJUS5OWVNFOklCTS5JUV9FQklUXzFZ</t>
  </si>
  <si>
    <t>Ul9BTk5fR1JPV1RILjk5Ny4BAAAA3rYBAAIAAAAHMzQuNzEyNQEIAAAABQAAAAExAQAAAAstMTk1ODI4MTA5NgMAAAADMTYwAgAAAAQ0MTk3BAAAAAEwBwAAAAgzLzcvMjAyNggAAAAKMTIvMzEvMjAyMgkAAAABMKjgdTSifN4IqOB1NKJ83ggkQ0lRLk5ZU0U6SUJNLklRX0dQXzNZUl9BTk5fQ0FHUi45OTQuAQAAAN62AQACAAAABy02LjQ1MDQBCAAAAAUAAAABMQEAAAALLTIxMTA3NjkzNTUDAAAAAzE2MAIAAAAENDIyMQQAAAABMAcAAAAIMy83LzIwMjYIAAAACjEyLzMxLzIwMTkJAAAAATCo4HU0onzeCKjgdTSifN4IJUNJUS5OWVNFOklCTS5JUV9FUFNfM1lSX0FOTl9DQUdSLjk5Ni4BAAAA3rYBAAIAAAAILTE4LjE4NzEBCAAAAAUAAAABMQEAAAALLTIwMDg2NDcxOTgDAAAAAzE2MAIAAAAENDIyNgQAAAABMAcAAAAIMy83LzIwMjYIAAAACjEyLzMxLzIwMjEJAAAAATCo4HU0onzeCKjgdTSifN4IIkNJUS5OWVNFOklCTS5JUV9SRVRVUk5fQVNTRVRTLjk5My4BAAAA3rYBAAIAAAAGNi42NDI1AQgAAAAFAAAAATEBAAAACjIwODE1MDU0MDEDAAAAAzE2MAIAAAAENDE3OAQAAAABMAcAAAAIMy83LzIwMjYIAAAACjEyLzMxLzIwMTgJAAAAATCo4HU0onzeCKjgdTSifN4IKkNJUS5OWVNFOklCTS5JUV9SRVRVUk5fQ09NTU9OX0VRVUlUWS4xMDAwLgEAAADetgEAAgAAAAczNS4yNjMxAQgAAAAFAAAAATEB</t>
  </si>
  <si>
    <t>AAAACy0xOTA0ODYwNzQwAwAAAAMxNjACAAAABTMzMzIwBAAAAAEwBwAAAAgzLzcvMjAyNggAAAAKMTIvMzEvMjAyNQkAAAABMKjgdTSifN4IqOB1NKJ83ggeQ0lRLk5ZU0U6SUJNLklRX05JX01BUkdJTi45OTUuAQAAAN62AQACAAAABzEwLjEzMDYBCAAAAAUAAAABMQEAAAALLTIwNTkwNzMyMDIDAAAAAzE2MAIAAAAENDA5NAQAAAABMAcAAAAIMy83LzIwMjYIAAAACjEyLzMxLzIwMjAJAAAAATCo4HU0onzeCKjgdTSifN4IIENJUS5OWVNFOklCTS5JUV9RVUlDS19SQVRJTy45OTQuAQAAAN62AQACAAAABzAuODc4NzMBCAAAAAUAAAABMQEAAAALLTIxMTA3NjkzNTUDAAAAAzE2MAIAAAAENDEyMQQAAAABMAcAAAAIMy83LzIwMjYIAAAACjEyLzMxLzIwMTkJAAAAATCo4HU0onzeCKjgdTSifN4IJ0NJUS5OWVNFOklCTS5JUV9UT1RBTF9ERUJUX0NBUElUQUwuOTk1LgEAAADetgEAAgAAAAc3NS44NDc3AQgAAAAFAAAAATEBAAAACy0yMDU5MDczMjAyAwAAAAMxNjACAAAABDQxODYEAAAAATAHAAAACDMvNy8yMDI2CAAAAAoxMi8zMS8yMDIwCQAAAAEwqOB1NKJ83gio4HU0onzeCC1DSVEuTllTRTpJQk0uSVFfVE9UQUxfTElBQl9UT1RBTF9BU1NFVFMuMjAwMC4BAAAA3rYBAAIAAAAHNzguNDQyOAEIAAAABQAAAAExAQAAAAstMTkwNDg2MDY1NwMAAAADMTYwAgAAAAQ0MTg4BAAAAAEwBwAAAAgzLzcvMjAy</t>
  </si>
  <si>
    <t>NggAAAAKMTIvMzEvMjAyNQkAAAABMKjgdTSifN4IqOB1NKJ83gglQ0lRLk5ZU0U6SUJNLklRX0VCSVREQV9DQVBFWF9JTlQuOTk5LgEAAADetgEAAgAAAAg3LjY3OTMyMgEIAAAABQAAAAExAQAAAAstMTkwNDg2MDc0MwMAAAADMTYwAgAAAAQ0MTkxBAAAAAEwBwAAAAgzLzcvMjAyNggAAAAKMTIvMzEvMjAyNAkAAAABMMS5dTSifN4IxLl1NKJ83ggkQ0lRLk5ZU0U6SUJNLklRX05FVF9ERUJUX0VCSVREQS45OTQuAQAAAN62AQACAAAACDMuODk1Mjc2AQgAAAAFAAAAATEBAAAACy0yMTEwNzY5MzU1AwAAAAMxNjACAAAABDQxOTMEAAAAATAHAAAACDMvNy8yMDI2CAAAAAoxMi8zMS8yMDE5CQAAAAEwxLl1NKJ83gjEuXU0onzeCBxDSVEuTllTRTpJQk0uSVFfWl9TQ09SRS45OTkuAQAAAN62AQACAAAABjMuMjIyMgEIAAAABQAAAAExAQAAAAstMTkwNDg2MDc0MwMAAAADMTYwAgAAAAYxMDAxMjMEAAAAATAHAAAACDMvNy8yMDI2CAAAAAoxMi8zMS8yMDI0CQAAAAEwxLl1NKJ83gjEuXU0onzeCChDSVEuTllTRTpJQk0uSVFfRUJJVF8xWVJfQU5OX0dST1dUSC45OTguAQAAAN62AQACAAAABzI1LjI2MjUBCAAAAAUAAAABMQEAAAALLTE5MDQ4NjA3NDQDAAAAAzE2MAIAAAAENDE5NwQAAAABMAcAAAAIMy83LzIwMjYIAAAACjEyLzMxLzIwMjMJAAAAATDEuXU0onzeCMS5dTSifN4IJENJUS5OWVNFOklCTS5J</t>
  </si>
  <si>
    <t>UV9HUF8zWVJfQU5OX0NBR1IuOTk1LgEAAADetgEAAgAAAActNS44MTU4AQgAAAAFAAAAATEBAAAACy0yMDU5MDczMjAyAwAAAAMxNjACAAAABDQyMjEEAAAAATAHAAAACDMvNy8yMDI2CAAAAAoxMi8zMS8yMDIwCQAAAAEwxLl1NKJ83gjEuXU0onzeCCtDSVEuTllTRTpJQk0uSVFfVE9UQUxfUkVWXzVZUl9BTk5fQ0FHUi45OTUuAQAAAN62AQACAAAABy03LjU1ODYBCAAAAAUAAAABMQEAAAALLTIwNTkwNzMyMDIDAAAAAzE2MAIAAAAENDIzMwQAAAABMAcAAAAIMy83LzIwMjYIAAAACjEyLzMxLzIwMjAJAAAAATDEuXU0onzeCMS5dTSifN4IIkNJUS5OWVNFOklCTS5JUV9SRVRVUk5fQVNTRVRTLjk5NC4BAAAA3rYBAAIAAAAGMy40MTk3AQgAAAAFAAAAATEBAAAACy0yMTEwNzY5MzU1AwAAAAMxNjACAAAABDQxNzgEAAAAATAHAAAACDMvNy8yMDI2CAAAAAoxMi8zMS8yMDE5CQAAAAEwxLl1NKJ83gjEuXU0onzeCCFDSVEuTllTRTpJQk0uSVFfR1JPU1NfTUFSR0lOLjk5NS4BAAAA3rYBAAIAAAAHNTUuOTM2MQEIAAAABQAAAAExAQAAAAstMjA1OTA3MzIwMgMAAAADMTYwAgAAAAQ0MDc0BAAAAAEwBwAAAAgzLzcvMjAyNggAAAAKMTIvMzEvMjAyMAkAAAABMMS5dTSifN4IxLl1NKJ83ggeQ0lRLk5ZU0U6SUJNLklRX05JX01BUkdJTi45OTYuAQAAAN62AQACAAAABzEwLjAxMzcBCAAAAAUAAAABMQEAAAAL</t>
  </si>
  <si>
    <t>LTIwMDg2NDcxOTgDAAAAAzE2MAIAAAAENDA5NAQAAAABMAcAAAAIMy83LzIwMjYIAAAACjEyLzMxLzIwMjEJAAAAATDEuXU0onzeCMS5dTSifN4IIENJUS5OWVNFOklCTS5JUV9RVUlDS19SQVRJTy45OTcuAQAAAN62AQACAAAACDAuNzM4NjQ0AQgAAAAFAAAAATEBAAAACy0xOTU4MjgxMDk2AwAAAAMxNjACAAAABDQxMjEEAAAAATAHAAAACDMvNy8yMDI2CAAAAAoxMi8zMS8yMDIyCQAAAAEwxLl1NKJ83gjEuXU0onzeCCVDSVEuTllTRTpJQk0uSVFfREFZU19QQVlBQkxFX09VVC45OTEuAQAAAN62AQACAAAACTU1LjQ4NDg2OAEIAAAABQAAAAExAQAAAAoxOTQ3MTc5NTgzAwAAAAMxNjACAAAABDQxODMEAAAAATAHAAAACDMvNy8yMDI2CAAAAAoxMi8zMS8yMDE2CQAAAAEwxLl1NKJ83gjEuXU0onzeCCdDSVEuTllTRTpJQk0uSVFfVE9UQUxfREVCVF9DQVBJVEFMLjk5Ni4BAAAA3rYBAAIAAAAHNzQuMzc2OAEIAAAABQAAAAExAQAAAAstMjAwODY0NzE5OAMAAAADMTYwAgAAAAQ0MTg2BAAAAAEwBwAAAAgzLzcvMjAyNggAAAAKMTIvMzEvMjAyMQkAAAABMMS5dTSifN4IxLl1NKJ83ggdQ0lRLk5ZU0U6SUJNLklRX0VCSVRfSU5ULjk5MS4BAAAA3rYBAAIAAAAJMjIuNDkyMDYzAQgAAAAFAAAAATEBAAAACjE5NDcxNzk1ODMDAAAAAzE2MAIAAAAENDE4OQQAAAABMAcAAAAIMy83LzIwMjYIAAAACjEyLzMx</t>
  </si>
  <si>
    <t>LzIwMTYJAAAAATDEuXU0onzeCMS5dTSifN4IJkNJUS5OWVNFOklCTS5JUV9FQklUREFfQ0FQRVhfSU5ULjEwMDAuAQAAAN62AQACAAAABzguNDQxODYBCAAAAAUAAAABMQEAAAALLTE5MDQ4NjA3NDADAAAAAzE2MAIAAAAENDE5MQQAAAABMAcAAAAIMy83LzIwMjYIAAAACjEyLzMxLzIwMjUJAAAAATDEuXU0onzeCMS5dTSifN4IJENJUS5OWVNFOklCTS5JUV9ORVRfREVCVF9FQklUREEuOTk1LgEAAADetgEAAgAAAAczLjk4MjYxAQgAAAAFAAAAATEBAAAACy0yMDU5MDczMjAyAwAAAAMxNjACAAAABDQxOTMEAAAAATAHAAAACDMvNy8yMDI2CAAAAAoxMi8zMS8yMDIwCQAAAAEwxLl1NKJ83gjEuXU0onzeCCpDSVEuTllTRTpJQk0uSVFfTkVUX0RFQlRfRUJJVERBX0NBUEVYLjk5MS4BAAAA3rYBAAIAAAAIMi4yNDU2NjIBCAAAAAUAAAABMQEAAAAKMTk0NzE3OTU4MwMAAAADMTYwAgAAAAUyMzMxNAQAAAABMAcAAAAIMy83LzIwMjYIAAAACjEyLzMxLzIwMTYJAAAAATDEuXU0onzeCMS5dTSifN4IHUNJUS5OWVNFOklCTS5JUV9aX1NDT1JFLjEwMDAuAQAAAN62AQACAAAACDMuMzg2MzAyAQgAAAAFAAAAATEBAAAACy0xOTA0ODYwNzQwAwAAAAMxNjACAAAABjEwMDEyMwQAAAABMAcAAAAIMy83LzIwMjYIAAAACjEyLzMxLzIwMjUJAAAAATDEuXU0onzeCMS5dTSifN4IKENJUS5OWVNFOklCTS5JUV9FQklU</t>
  </si>
  <si>
    <t>XzFZUl9BTk5fR1JPV1RILjk5OS4BAAAA3rYBAAIAAAAGMy44OTU1AQgAAAAFAAAAATEBAAAACy0xOTA0ODYwNzQzAwAAAAMxNjACAAAABDQxOTcEAAAAATAHAAAACDMvNy8yMDI2CAAAAAoxMi8zMS8yMDI0CQAAAAEwxLl1NKJ83gjEuXU0onzeCCRDSVEuTllTRTpJQk0uSVFfR1BfM1lSX0FOTl9DQUdSLjk5OS4BAAAA3rYBAAIAAAAGNC4xMzE1AQgAAAAFAAAAATEBAAAACy0xOTA0ODYwNzQzAwAAAAMxNjACAAAABDQyMjEEAAAAATAHAAAACDMvNy8yMDI2CAAAAAoxMi8zMS8yMDI0CQAAAAEwxLl1NKJ83gjEuXU0onzeCCtDSVEuTllTRTpJQk0uSVFfVE9UQUxfUkVWXzVZUl9BTk5fQ0FHUi45OTYuAQAAAN62AQACAAAABi02LjQyMQEIAAAABQAAAAExAQAAAAstMjAwODY0NzE5OAMAAAADMTYwAgAAAAQ0MjMzBAAAAAEwBwAAAAgzLzcvMjAyNggAAAAKMTIvMzEvMjAyMQkAAAABMMS5dTSifN4IxLl1NKJ83ggeQ0lRLk5ZU0U6SUJNLklRX05JX01BUkdJTi45OTcuAQAAAN62AQACAAAABjIuNzA3NwEIAAAABQAAAAExAQAAAAstMTk1ODI4MTA5NgMAAAADMTYwAgAAAAQ0MDk0BAAAAAEwBwAAAAgzLzcvMjAyNggAAAAKMTIvMzEvMjAyMgkAAAABMMS5dTSifN4IxLl1NKJ83ggdQ0lRLk5ZU0U6SUJNLklRX0FSX1RVUk5TLjk5MS4BAAAA3rYBAAIAAAAHOC45MzA2MwEIAAAABQAAAAExAQAAAAoxOTQ3MTc5</t>
  </si>
  <si>
    <t>NTgzAwAAAAMxNjACAAAABDQwMDEEAAAAATAHAAAACDMvNy8yMDI2CAAAAAoxMi8zMS8yMDE2CQAAAAEwxLl1NKJ83gjEuXU0onzeCCBDSVEuTllTRTpJQk0uSVFfUVVJQ0tfUkFUSU8uOTk4LgEAAADetgEAAgAAAAcwLjgxNzM5AQgAAAAFAAAAATEBAAAACy0xOTA0ODYwNzQ0AwAAAAMxNjACAAAABDQxMjEEAAAAATAHAAAACDMvNy8yMDI2CAAAAAoxMi8zMS8yMDIzCQAAAAEwxLl1NKJ83gjEuXU0onzeCCVDSVEuTllTRTpJQk0uSVFfREFZU19QQVlBQkxFX09VVC45OTMuAQAAAN62AQACAAAACTU3LjA0MTgzNQEIAAAABQAAAAExAQAAAAoyMDgxNTA1NDAxAwAAAAMxNjACAAAABDQxODMEAAAAATAHAAAACDMvNy8yMDI2CAAAAAoxMi8zMS8yMDE4CQAAAAEwxLl1NKJ83gjEuXU0onzeCCdDSVEuTllTRTpJQk0uSVFfVE9UQUxfREVCVF9DQVBJVEFMLjk5OC4BAAAA3rYBAAIAAAAHNzIuNjA2MgEIAAAABQAAAAExAQAAAAstMTkwNDg2MDc0NAMAAAADMTYwAgAAAAQ0MTg2BAAAAAEwBwAAAAgzLzcvMjAyNggAAAAKMTIvMzEvMjAyMwkAAAABMMS5dTSifN4IxLl1NKJ83ggdQ0lRLk5ZU0U6SUJNLklRX0VCSVRfSU5ULjk5Mi4BAAAA3rYBAAIAAAAJMTguOTk1MTIxAQgAAAAFAAAAATEBAAAACjIwMTcxNjQyNDQDAAAAAzE2MAIAAAAENDE4OQQAAAABMAcAAAAIMy83LzIwMjYIAAAACjEyLzMxLzIwMTcJAAAA</t>
  </si>
  <si>
    <t>ATDEuXU0onzeCMS5dTSifN4IJENJUS5OWVNFOklCTS5JUV9ORVRfREVCVF9FQklUREEuOTk2LgEAAADetgEAAgAAAAgzLjc1NzI1NwEIAAAABQAAAAExAQAAAAstMjAwODY0NzE5OAMAAAADMTYwAgAAAAQ0MTkzBAAAAAEwBwAAAAgzLzcvMjAyNggAAAAKMTIvMzEvMjAyMQkAAAABMMS5dTSifN4IxLl1NKJ83ggqQ0lRLk5ZU0U6SUJNLklRX05FVF9ERUJUX0VCSVREQV9DQVBFWC45OTIuAQAAAN62AQACAAAACDIuNjM3ODMyAQgAAAAFAAAAATEBAAAACjIwMTcxNjQyNDQDAAAAAzE2MAIAAAAFMjMzMTQEAAAAATAHAAAACDMvNy8yMDI2CAAAAAoxMi8zMS8yMDE3CQAAAAEwxLl1NKJ83gjEuXU0onzeCC1DSVEuTllTRTpJQk0uSVFfVE9UQUxfUkVWXzFZUl9BTk5fR1JPV1RILjk5MS4BAAAA3rYBAAIAAAAGLTIuMjI5AQgAAAAFAAAAATEBAAAACjE5NDcxNzk1ODMDAAAAAzE2MAIAAAAENDE5NAQAAAABMAcAAAAIMy83LzIwMjYIAAAACjEyLzMxLzIwMTYJAAAAATDEuXU0onzeCMS5dTSifN4IJUNJUS5OWVNFOklCTS5JUV9HUF8zWVJfQU5OX0NBR1IuMTAwMC4BAAAA3rYBAAIAAAAGNi4zMjk0AQgAAAAFAAAAATEBAAAACy0xOTA0ODYwNzQwAwAAAAMxNjACAAAABDQyMjEEAAAAATAHAAAACDMvNy8yMDI2CAAAAAoxMi8zMS8yMDI1CQAAAAEwxLl1NKJ83gjEuXU0onzeCCtDSVEuTllTRTpJQk0uSVFfVE9U</t>
  </si>
  <si>
    <t>QUxfUkVWXzVZUl9BTk5fQ0FHUi45OTguAQAAAN62AQACAAAABy00LjkxNTYBCAAAAAUAAAABMQEAAAALLTE5MDQ4NjA3NDQDAAAAAzE2MAIAAAAENDIzMwQAAAABMAcAAAAIMy83LzIwMjYIAAAACjEyLzMxLzIwMjMJAAAAATDEuXU0onzeCMS5dTSifN4II0NJUS5OWVNFOklCTS5JUV9SRVRVUk5fQ0FQSVRBTC45OTEuAQAAAN62AQACAAAABzE1LjQxNzcBCAAAAAUAAAABMQEAAAAKMTk0NzE3OTU4MwMAAAADMTYwAgAAAAQ0MzYzBAAAAAEwBwAAAAgzLzcvMjAyNggAAAAKMTIvMzEvMjAxNgkAAAABMMS5dTSifN4IxLl1NKJ83ggdQ0lRLk5ZU0U6SUJNLklRX0FSX1RVUk5TLjk5Mi4BAAAA3rYBAAIAAAAIOC4zMzM2NzQBCAAAAAUAAAABMQEAAAAKMjAxNzE2NDI0NAMAAAADMTYwAgAAAAQ0MDAxBAAAAAEwBwAAAAgzLzcvMjAyNggAAAAKMTIvMzEvMjAxNwkAAAABMMS5dTSifN4IxLl1NKJ83gglQ0lRLk5ZU0U6SUJNLklRX0RBWVNfUEFZQUJMRV9PVVQuOTk0LgEAAADetgEAAgAAAAk4Mi4yNTUzMDUBCAAAAAUAAAABMQEAAAALLTIxMTA3NjkzNTUDAAAAAzE2MAIAAAAENDE4MwQAAAABMAcAAAAIMy83LzIwMjYIAAAACjEyLzMxLzIwMTkJAAAAATDEuXU0onzeCMS5dTSifN4IJ0NJUS5OWVNFOklCTS5JUV9UT1RBTF9ERUJUX0NBUElUQUwuOTk5LgEAAADetgEAAgAAAAc2OC4wNjkzAQgAAAAFAAAAATEB</t>
  </si>
  <si>
    <t>AAAACy0xOTA0ODYwNzQzAwAAAAMxNjACAAAABDQxODYEAAAAATAHAAAACDMvNy8yMDI2CAAAAAoxMi8zMS8yMDI0CQAAAAEwxLl1NKJ83gjEuXU0onzeCB1DSVEuTllTRTpJQk0uSVFfRUJJVF9JTlQuOTk0LgEAAADetgEAAgAAAAg1LjYwOTM3NQEIAAAABQAAAAExAQAAAAstMjExMDc2OTM1NQMAAAADMTYwAgAAAAQ0MTg5BAAAAAEwBwAAAAgzLzcvMjAyNggAAAAKMTIvMzEvMjAxOQkAAAABMMS5dTSifN4IxLl1NKJ83ggkQ0lRLk5ZU0U6SUJNLklRX05FVF9ERUJUX0VCSVREQS45OTcuAQAAAN62AQACAAAACDMuNzY2MDEyAQgAAAAFAAAAATEBAAAACy0xOTU4MjgxMDk2AwAAAAMxNjACAAAABDQxOTMEAAAAATAHAAAACDMvNy8yMDI2CAAAAAoxMi8zMS8yMDIyCQAAAAEwxLl1NKJ83gjEuXU0onzeCCpDSVEuTllTRTpJQk0uSVFfTkVUX0RFQlRfRUJJVERBX0NBUEVYLjk5NC4BAAAA3rYBAAIAAAAINC41ODM2ODcBCAAAAAUAAAABMQEAAAALLTIxMTA3NjkzNTUDAAAAAzE2MAIAAAAFMjMzMTQEAAAAATAHAAAACDMvNy8yMDI2CAAAAAoxMi8zMS8yMDE5CQAAAAEwxLl1NKJ83gjEuXU0onzeCC1DSVEuTllTRTpJQk0uSVFfVE9UQUxfUkVWXzFZUl9BTk5fR1JPV1RILjk5NC4BAAAA3rYBAAIAAAAILTI3LjQ4NjgBCAAAAAUAAAABMQEAAAALLTIxMTA3NjkzNTUDAAAAAzE2MAIAAAAENDE5NAQAAAABMAcA</t>
  </si>
  <si>
    <t>AAAIMy83LzIwMjYIAAAACjEyLzMxLzIwMTkJAAAAATDEuXU0onzeCMS5dTSifN4IJkNJUS5OWVNFOklCTS5JUV9OSV8xWVJfQU5OX0dST1dUSC45OTEuAQAAAN62AQACAAAABy05Ljk5MjUBCAAAAAUAAAABMQEAAAAKMTk0NzE3OTU4MwMAAAADMTYwAgAAAAQ0MTk5BAAAAAEwBwAAAAgzLzcvMjAyNggAAAAKMTIvMzEvMjAxNgkAAAABMMS5dTSifN4IxLl1NKJ83ggrQ0lRLk5ZU0U6SUJNLklRX1RPVEFMX1JFVl81WVJfQU5OX0NBR1IuOTk5LgEAAADetgEAAgAAAAYxLjY4ODIBCAAAAAUAAAABMQEAAAALLTE5MDQ4NjA3NDMDAAAAAzE2MAIAAAAENDIzMwQAAAABMAcAAAAIMy83LzIwMjYIAAAACjEyLzMxLzIwMjQJAAAAATDEuXU0onzeCMS5dTSifN4II0NJUS5OWVNFOklCTS5JUV9SRVRVUk5fQ0FQSVRBTC45OTMuAQAAAN62AQACAAAABzEyLjk3NjYBCAAAAAUAAAABMQEAAAAKMjA4MTUwNTQwMQMAAAADMTYwAgAAAAQ0MzYzBAAAAAEwBwAAAAgzLzcvMjAyNggAAAAKMTIvMzEvMjAxOAkAAAABMMS5dTSifN4IxLl1NKJ83ggiQ0lRLk5ZU0U6SUJNLklRX0NBUEVYX1BDVF9SRVYuOTkxLgEAAADetgEAAgAAAAY0LjQ2MzIBCAAAAAUAAAABMQEAAAAKMTk0NzE3OTU4MwMAAAADMTYwAgAAAAUzNTM4MAQAAAABMAcAAAAIMy83LzIwMjYIAAAACjEyLzMxLzIwMTYJAAAAATDEuXU0onzeCMS5dTSifN4IHUNJ</t>
  </si>
  <si>
    <t>US5OWVNFOklCTS5JUV9BUl9UVVJOUy45OTQuAQAAAN62AQACAAAACDYuOTQ3NjE0AQgAAAAFAAAAATEBAAAACy0yMTEwNzY5MzU1AwAAAAMxNjACAAAABDQwMDEEAAAAATAHAAAACDMvNy8yMDI2CAAAAAoxMi8zMS8yMDE5CQAAAAEwxLl1NKJ83gjEuXU0onzeCCVDSVEuTllTRTpJQk0uSVFfREFZU19QQVlBQkxFX09VVC45OTUuAQAAAN62AQACAAAACTY4LjI4MjQyNAEIAAAABQAAAAExAQAAAAstMjA1OTA3MzIwMgMAAAADMTYwAgAAAAQ0MTgzBAAAAAEwBwAAAAgzLzcvMjAyNggAAAAKMTIvMzEvMjAyMAkAAAABMMS5dTSifN4IxLl1NKJ83ggoQ0lRLk5ZU0U6SUJNLklRX1RPVEFMX0RFQlRfQ0FQSVRBTC4yMDAwLgEAAADetgEAAgAAAAY2Ni4zNjcBCAAAAAUAAAABMQEAAAALLTE5MDQ4NjA2NTcDAAAAAzE2MAIAAAAENDE4NgQAAAABMAcAAAAIMy83LzIwMjYIAAAACjEyLzMxLzIwMjUJAAAAATDEuXU0onzeCMS5dTSifN4IHUNJUS5OWVNFOklCTS5JUV9FQklUX0lOVC45OTUuAQAAAN62AQACAAAACDMuNjE5NTY1AQgAAAAFAAAAATEBAAAACy0yMDU5MDczMjAyAwAAAAMxNjACAAAABDQxODkEAAAAATAHAAAACDMvNy8yMDI2CAAAAAoxMi8zMS8yMDIwCQAAAAEwxLl1NKJ83gjEuXU0onzeCDZDSVEuTllTRTpJQk0uSVFfRUJJVERBX0VYQ0xfT1BFUl9MRUFTRVNfQ0FQRVhfSU5ULjk5MS4BAAAA3rYB</t>
  </si>
  <si>
    <t>AAIAAAAJMjMuNzg0MTI2AQgAAAAFAAAAATEBAAAACjE5NDcxNzk1ODMDAAAAAzE2MAIAAAAFNDkxNzQEAAAAATAHAAAACDMvNy8yMDI2CAAAAAoxMi8zMS8yMDE2CQAAAAEwxLl1NKJ83gjEuXU0onzeCCRDSVEuTllTRTpJQk0uSVFfTkVUX0RFQlRfRUJJVERBLjk5OS4BAAAA3rYBAAIAAAAIMy4wODU5NDUBCAAAAAUAAAABMQEAAAALLTE5MDQ4NjA3NDMDAAAAAzE2MAIAAAAENDE5MwQAAAABMAcAAAAIMy83LzIwMjYIAAAACjEyLzMxLzIwMjQJAAAAATDEuXU0onzeCMS5dTSifN4IKkNJUS5OWVNFOklCTS5JUV9ORVRfREVCVF9FQklUREFfQ0FQRVguOTk1LgEAAADetgEAAgAAAAg0Ljk5ODUzOAEIAAAABQAAAAExAQAAAAstMjA1OTA3MzIwMgMAAAADMTYwAgAAAAUyMzMxNAQAAAABMAcAAAAIMy83LzIwMjYIAAAACjEyLzMxLzIwMjAJAAAAATDEuXU0onzeCMS5dTSifN4ILUNJUS5OWVNFOklCTS5JUV9UT1RBTF9SRVZfMVlSX0FOTl9HUk9XVEguOTk1LgEAAADetgEAAgAAAActNC4zOTI0AQgAAAAFAAAAATEBAAAACy0yMDU5MDczMjAyAwAAAAMxNjACAAAABDQxOTQEAAAAATAHAAAACDMvNy8yMDI2CAAAAAoxMi8zMS8yMDIwCQAAAAEwxLl1NKJ83gjEuXU0onzeCCZDSVEuTllTRTpJQk0uSVFfTklfMVlSX0FOTl9HUk9XVEguOTkyLgEAAADetgEAAgAAAAgtNTEuNTQxNQEIAAAABQAAAAExAQAAAAoy</t>
  </si>
  <si>
    <t>MDE3MTY0MjQ0AwAAAAMxNjACAAAABDQxOTkEAAAAATAHAAAACDMvNy8yMDI2CAAAAAoxMi8zMS8yMDE3CQAAAAEwxLl1NKJ83gjEuXU0onzeCCRDSVEuTllTRTpJQk0uSVFfR1BfNVlSX0FOTl9DQUdSLjk5Mi4BAAAA3rYBAAIAAAAHLTYuMDA5MQEIAAAABQAAAAExAQAAAAoyMDE3MTY0MjQ0AwAAAAMxNjACAAAABDQyMzQEAAAAATAHAAAACDMvNy8yMDI2CAAAAAoxMi8zMS8yMDE3CQAAAAEwxLl1NKJ83gjEuXU0onzeCCNDSVEuTllTRTpJQk0uSVFfUkVUVVJOX0NBUElUQUwuOTk0LgEAAADetgEAAgAAAAY2LjIwNDUBCAAAAAUAAAABMQEAAAALLTIxMTA3NjkzNTUDAAAAAzE2MAIAAAAENDM2MwQAAAABMAcAAAAIMy83LzIwMjYIAAAACjEyLzMxLzIwMTkJAAAAATDEuXU0onzeCMS5dTSifN4IIkNJUS5OWVNFOklCTS5JUV9DQVBFWF9QQ1RfUkVWLjk5NS4BAAAA3rYBAAIAAAAGNC43NDQ1AQgAAAAFAAAAATEBAAAACy0yMDU5MDczMjAyAwAAAAMxNjACAAAABTM1MzgwBAAAAAEwBwAAAAgzLzcvMjAyNggAAAAKMTIvMzEvMjAyMAkAAAABMMS5dTSifN4IxLl1NKJ83ggdQ0lRLk5ZU0U6SUJNLklRX0FSX1RVUk5TLjk5OS4BAAAA3rYBAAIAAAAHOC4yOTY4NwEIAAAABQAAAAExAQAAAAstMTkwNDg2MDc0MwMAAAADMTYwAgAAAAQ0MDAxBAAAAAEwBwAAAAgzLzcvMjAyNggAAAAKMTIvMzEvMjAyNAkAAAAB</t>
  </si>
  <si>
    <t>MMS5dTSifN4IxLl1NKJ83gglQ0lRLk5ZU0U6SUJNLklRX0NGT19DVVJSRU5UX0xJQUIuOTk1LgEAAADetgEAAgAAAAgwLjQ1NjQxOQEIAAAABQAAAAExAQAAAAstMjA1OTA3MzIwMgMAAAADMTYwAgAAAAQ0MTg1BAAAAAEwBwAAAAgzLzcvMjAyNggAAAAKMTIvMzEvMjAyMAkAAAABMMS5dTSifN4IxLl1NKJ83gglQ0lRLk5ZU0U6SUJNLklRX0RBWVNfUEFZQUJMRV9PVVQuOTk2LgEAAADetgEAAgAAAAk1Ny45MjI5NDUBCAAAAAUAAAABMQEAAAALLTIwMDg2NDcxOTgDAAAAAzE2MAIAAAAENDE4MwQAAAABMAcAAAAIMy83LzIwMjYIAAAACjEyLzMxLzIwMjEJAAAAATDEuXU0onzeCMS5dTSifN4IHUNJUS5OWVNFOklCTS5JUV9FQklUX0lOVC45OTkuAQAAAN62AQACAAAACDUuNzE3Mjg5AQgAAAAFAAAAATEBAAAACy0xOTA0ODYwNzQzAwAAAAMxNjACAAAABDQxODkEAAAAATAHAAAACDMvNy8yMDI2CAAAAAoxMi8zMS8yMDI0CQAAAAEwxLl1NKJ83gjEuXU0onzeCDZDSVEuTllTRTpJQk0uSVFfRUJJVERBX0VYQ0xfT1BFUl9MRUFTRVNfQ0FQRVhfSU5ULjk5NC4BAAAA3rYBAAIAAAAIOC40MTY2NjYBCAAAAAUAAAABMQEAAAALLTIxMTA3NjkzNTUDAAAAAzE2MAIAAAAFNDkxNzQEAAAAATAHAAAACDMvNy8yMDI2CAAAAAoxMi8zMS8yMDE5CQAAAAEwxLl1NKJ83gjEuXU0onzeCCpDSVEuTllTRTpJQk0uSVFf</t>
  </si>
  <si>
    <t>TkVUX0RFQlRfRUJJVERBX0NBUEVYLjk5OS4BAAAA3rYBAAIAAAAIMy4zMzE5MzgBCAAAAAUAAAABMQEAAAALLTE5MDQ4NjA3NDMDAAAAAzE2MAIAAAAFMjMzMTQEAAAAATAHAAAACDMvNy8yMDI2CAAAAAoxMi8zMS8yMDI0CQAAAAEwxLl1NKJ83gjEuXU0onzeCC1DSVEuTllTRTpJQk0uSVFfVE9UQUxfUkVWXzFZUl9BTk5fR1JPV1RILjk5Ni4BAAAA3rYBAAIAAAAGMy45MzYyAQgAAAAFAAAAATEBAAAACy0yMDA4NjQ3MTk4AwAAAAMxNjACAAAABDQxOTQEAAAAATAHAAAACDMvNy8yMDI2CAAAAAoxMi8zMS8yMDIxCQAAAAEwxLl1NKJ83gjEuXU0onzeCCZDSVEuTllTRTpJQk0uSVFfTklfMVlSX0FOTl9HUk9XVEguOTkzLgEAAADetgEAAgAAAAc1MS43MTIxAQgAAAAFAAAAATEBAAAACjIwODE1MDU0MDEDAAAAAzE2MAIAAAAENDE5OQQAAAABMAcAAAAIMy83LzIwMjYIAAAACjEyLzMxLzIwMTgJAAAAATDEuXU0onzeCMS5dTSifN4IKUNJUS5OWVNFOklCTS5JUV9FQklUREFfM1lSX0FOTl9DQUdSLjEwMDAuAQAAAN62AQACAAAABzE0LjM2NjMBCAAAAAUAAAABMQEAAAALLTE5MDQ4NjA3NDADAAAAAzE2MAIAAAAENDIyMgQAAAABMAcAAAAIMy83LzIwMjYIAAAACjEyLzMxLzIwMjUJAAAAATDEuXU0onzeCMS5dTSifN4IJENJUS5OWVNFOklCTS5JUV9HUF81WVJfQU5OX0NBR1IuOTkzLgEAAADetgEAAgAA</t>
  </si>
  <si>
    <t>AActNS4zNzU0AQgAAAAFAAAAATEBAAAACjIwODE1MDU0MDEDAAAAAzE2MAIAAAAENDIzNAQAAAABMAcAAAAIMy83LzIwMjYIAAAACjEyLzMxLzIwMTgJAAAAATDEuXU0onzeCMS5dTSifN4II0NJUS5OWVNFOklCTS5JUV9SRVRVUk5fQ0FQSVRBTC45OTcuAQAAAN62AQACAAAABjYuMjYwNAEIAAAABQAAAAExAQAAAAstMTk1ODI4MTA5NgMAAAADMTYwAgAAAAQ0MzYzBAAAAAEwBwAAAAgzLzcvMjAyNggAAAAKMTIvMzEvMjAyMgkAAAABMMS5dTSifN4IxLl1NKJ83ggiQ0lRLk5ZU0U6SUJNLklRX0NBUEVYX1BDVF9SRVYuOTk2LgEAAADetgEAAgAAAAYzLjU5NTQBCAAAAAUAAAABMQEAAAALLTIwMDg2NDcxOTgDAAAAAzE2MAIAAAAFMzUzODAEAAAAATAHAAAACDMvNy8yMDI2CAAAAAoxMi8zMS8yMDIxCQAAAAEwxLl1NKJ83gjEuXU0onzeCCRDSVEuTllTRTpJQk0uSVFfSU5WRU5UT1JZX1RVUk5TLjk5MS4BAAAA3rYBAAIAAAAJMjYuMDAzODY1AQgAAAAFAAAAATEBAAAACjE5NDcxNzk1ODMDAAAAAzE2MAIAAAAENDA4MgQAAAABMAcAAAAIMy83LzIwMjYIAAAACjEyLzMxLzIwMTYJAAAAATDEuXU0onzeCMS5dTSifN4IJUNJUS5OWVNFOklCTS5JUV9DRk9fQ1VSUkVOVF9MSUFCLjk5OC4BAAAA3rYBAAIAAAAHMC40MDgyNwEIAAAABQAAAAExAQAAAAstMTkwNDg2MDc0NAMAAAADMTYwAgAAAAQ0MTg1BAAA</t>
  </si>
  <si>
    <t>AAEwBwAAAAgzLzcvMjAyNggAAAAKMTIvMzEvMjAyMwkAAAABMMS5dTSifN4IxLl1NKJ83gglQ0lRLk5ZU0U6SUJNLklRX0RBWVNfUEFZQUJMRV9PVVQuOTk3LgEAAADetgEAAgAAAAc1My40NDMzAQgAAAAFAAAAATEBAAAACy0xOTU4MjgxMDk2AwAAAAMxNjACAAAABDQxODMEAAAAATAHAAAACDMvNy8yMDI2CAAAAAoxMi8zMS8yMDIyCQAAAAEwxLl1NKJ83gjEuXU0onzeCCNDSVEuTllTRTpJQk0uSVFfTFRfREVCVF9FUVVJVFkuOTkyLgEAAADetgEAAgAAAAgyMjQuOTQyMQEIAAAABQAAAAExAQAAAAoyMDE3MTY0MjQ0AwAAAAMxNjACAAAABDQwODUEAAAAATAHAAAACDMvNy8yMDI2CAAAAAoxMi8zMS8yMDE3CQAAAAEwxLl1NKJ83gjEuXU0onzeCB5DSVEuTllTRTpJQk0uSVFfRUJJVF9JTlQuMTAwMC4BAAAA3rYBAAIAAAAHNi40OTUwOQEIAAAABQAAAAExAQAAAAstMTkwNDg2MDc0MAMAAAADMTYwAgAAAAQ0MTg5BAAAAAEwBwAAAAgzLzcvMjAyNggAAAAKMTIvMzEvMjAyNQkAAAABMMS5dTSifN4IxLl1NKJ83gg2Q0lRLk5ZU0U6SUJNLklRX0VCSVREQV9FWENMX09QRVJfTEVBU0VTX0NBUEVYX0lOVC45OTUuAQAAAN62AQACAAAACDYuNzg0OTM3AQgAAAAFAAAAATEBAAAACy0yMDU5MDczMjAyAwAAAAMxNjACAAAABTQ5MTc0BAAAAAEwBwAAAAgzLzcvMjAyNggAAAAKMTIvMzEvMjAyMAkAAAABMMS5</t>
  </si>
  <si>
    <t>dTSifN4IxLl1NKJ83gg1Q0lRLk5ZU0U6SUJNLklRX05FVF9ERUJUX0VCSVREQV9FWENMX09QRVJfTEVBU0VTLjk5MS4BAAAA3rYBAAIAAAAIMS44MTM4NjQBCAAAAAUAAAABMQEAAAAKMTk0NzE3OTU4MwMAAAADMTYwAgAAAAU0OTE3NQQAAAABMAcAAAAIMy83LzIwMjYIAAAACjEyLzMxLzIwMTYJAAAAATDEuXU0onzeCMS5dTSifN4IK0NJUS5OWVNFOklCTS5JUV9ORVRfREVCVF9FQklUREFfQ0FQRVguMTAwMC4BAAAA3rYBAAIAAAAIMy4wNzI1NDMBCAAAAAUAAAABMQEAAAALLTE5MDQ4NjA3NDADAAAAAzE2MAIAAAAFMjMzMTQEAAAAATAHAAAACDMvNy8yMDI2CAAAAAoxMi8zMS8yMDI1CQAAAAEwxLl1NKJ83gjEuXU0onzeCC1DSVEuTllTRTpJQk0uSVFfVE9UQUxfUkVWXzFZUl9BTk5fR1JPV1RILjk5Ny4BAAAA3rYBAAIAAAAFNS41NDMBCAAAAAUAAAABMQEAAAALLTE5NTgyODEwOTYDAAAAAzE2MAIAAAAENDE5NAQAAAABMAcAAAAIMy83LzIwMjYIAAAACjEyLzMxLzIwMjIJAAAAATDEuXU0onzeCMS5dTSifN4IJENJUS5OWVNFOklCTS5JUV9HUF81WVJfQU5OX0NBR1IuOTk0LgEAAADetgEAAgAAAActNy40MzY3AQgAAAAFAAAAATEBAAAACy0yMTEwNzY5MzU1AwAAAAMxNjACAAAABDQyMzQEAAAAATAHAAAACDMvNy8yMDI2CAAAAAoxMi8zMS8yMDE5CQAAAAEwxLl1NKJ83gjEuXU0onzeCCNDSVEu</t>
  </si>
  <si>
    <t>TllTRTpJQk0uSVFfUkVUVVJOX0NBUElUQUwuOTk5LgEAAADetgEAAgAAAAY3LjI2ODEBCAAAAAUAAAABMQEAAAALLTE5MDQ4NjA3NDMDAAAAAzE2MAIAAAAENDM2MwQAAAABMAcAAAAIMy83LzIwMjYIAAAACjEyLzMxLzIwMjQJAAAAATDEuXU0onzeCMS5dTSifN4IIkNJUS5OWVNFOklCTS5JUV9FQklUREFfTUFSR0lOLjk5MS4BAAAA3rYBAAIAAAAHMjMuMjEyMgEIAAAABQAAAAExAQAAAAoxOTQ3MTc5NTgzAwAAAAMxNjACAAAABDQwNDcEAAAAATAHAAAACDMvNy8yMDI2CAAAAAoxMi8zMS8yMDE2CQAAAAEwxLl1NKJ83gjEuXU0onzeCCJDSVEuTllTRTpJQk0uSVFfQ0FQRVhfUENUX1JFVi45OTcuAQAAAN62AQACAAAABjIuMjIzNgEIAAAABQAAAAExAQAAAAstMTk1ODI4MTA5NgMAAAADMTYwAgAAAAUzNTM4MAQAAAABMAcAAAAIMy83LzIwMjYIAAAACjEyLzMxLzIwMjIJAAAAATDEuXU0onzeCMS5dTSifN4IJENJUS5OWVNFOklCTS5JUV9JTlZFTlRPUllfVFVSTlMuOTkyLgEAAADetgEAAgAAAAgyNi4xMzkwMwEIAAAABQAAAAExAQAAAAoyMDE3MTY0MjQ0AwAAAAMxNjACAAAABDQwODIEAAAAATAHAAAACDMvNy8yMDI2CAAAAAoxMi8zMS8yMDE3CQAAAAEwxLl1NKJ83gjEuXU0onzeCCVDSVEuTllTRTpJQk0uSVFfQ0ZPX0NVUlJFTlRfTElBQi45OTkuAQAAAN62AQACAAAACDAuNDA1Njc4AQgAAAAF</t>
  </si>
  <si>
    <t>AAAAATEBAAAACy0xOTA0ODYwNzQzAwAAAAMxNjACAAAABDQxODUEAAAAATAHAAAACDMvNy8yMDI2CAAAAAoxMi8zMS8yMDI0CQAAAAEwxLl1NKJ83gjEuXU0onzeCCRDSVEuTllTRTpJQk0uSVFfQ0FTSF9DT05WRVJTSU9OLjk5MS4BAAAA3rYBAAIAAAAJLTAuNDI3ODU0AQgAAAAFAAAAATEBAAAACjE5NDcxNzk1ODMDAAAAAzE2MAIAAAAENDE4NAQAAAABMAcAAAAIMy83LzIwMjYIAAAACjEyLzMxLzIwMTYJAAAAATDEuXU0onzeCMS5dTSifN4II0NJUS5OWVNFOklCTS5JUV9MVF9ERUJUX0VRVUlUWS45OTMuAQAAAN62AQACAAAACDIxMC4zMDcxAQgAAAAFAAAAATEBAAAACjIwODE1MDU0MDEDAAAAAzE2MAIAAAAENDA4NQQAAAABMAcAAAAIMy83LzIwMjYIAAAACjEyLzMxLzIwMTgJAAAAATDEuXU0onzeCMS5dTSifN4INkNJUS5OWVNFOklCTS5JUV9FQklUREFfRVhDTF9PUEVSX0xFQVNFU19DQVBFWF9JTlQuOTk2LgEAAADetgEAAgAAAAc4LjAwNjA2AQgAAAAFAAAAATEBAAAACy0yMDA4NjQ3MTk4AwAAAAMxNjACAAAABTQ5MTc0BAAAAAEwBwAAAAgzLzcvMjAyNggAAAAKMTIvMzEvMjAyMQkAAAABMMS5dTSifN4IxLl1NKJ83gg1Q0lRLk5ZU0U6SUJNLklRX05FVF9ERUJUX0VCSVREQV9FWENMX09QRVJfTEVBU0VTLjk5Mi4BAAAA3rYBAAIAAAAIMi4xMTI4MDIBCAAAAAUAAAABMQEAAAAKMjAxNzE2</t>
  </si>
  <si>
    <t>NDI0NAMAAAADMTYwAgAAAAU0OTE3NQQAAAABMAcAAAAIMy83LzIwMjYIAAAACjEyLzMxLzIwMTcJAAAAATDEuXU0onzeCMS5dTSifN4IO0NJUS5OWVNFOklCTS5JUV9ORVRfREVCVF9FQklUREFfRVhDTF9PUEVSX0xFQVNFU19DQVBFWC45OTUuAQAAAN62AQACAAAACDUuODcwMjM2AQgAAAAFAAAAATEBAAAACy0yMDU5MDczMjAyAwAAAAMxNjACAAAABTQ5MTgyBAAAAAEwBwAAAAgzLzcvMjAyNggAAAAKMTIvMzEvMjAyMAkAAAABMMS5dTSifN4IxLl1NKJ83ggtQ0lRLk5ZU0U6SUJNLklRX1RPVEFMX1JFVl8xWVJfQU5OX0dST1dUSC45OTguAQAAAN62AQACAAAABjIuMTk3MgEIAAAABQAAAAExAQAAAAstMTkwNDg2MDc0NAMAAAADMTYwAgAAAAQ0MTk0BAAAAAEwBwAAAAgzLzcvMjAyNggAAAAKMTIvMzEvMjAyMwkAAAABMMS5dTSifN4IxLl1NKJ83ggnQ0lRLk5ZU0U6SUJNLklRX0VQU18xWVJfQU5OX0dST1dUSC45OTEuAQAAAN62AQACAAAABy04Ljg4NTQBCAAAAAUAAAABMQEAAAAKMTk0NzE3OTU4MwMAAAADMTYwAgAAAAQ0MjAwBAAAAAEwBwAAAAgzLzcvMjAyNggAAAAKMTIvMzEvMjAxNgkAAAABMMS5dTSifN4IxLl1NKJ83ggmQ0lRLk5ZU0U6SUJNLklRX0VCSVRfM1lSX0FOTl9DQUdSLjk5MS4BAAAA3rYBAAIAAAAILTEyLjMyMDQBCAAAAAUAAAABMQEAAAAKMTk0NzE3OTU4MwMAAAADMTYwAgAA</t>
  </si>
  <si>
    <t>AAQ0MjIzBAAAAAEwBwAAAAgzLzcvMjAyNggAAAAKMTIvMzEvMjAxNgkAAAABMMS5dTSifN4IxLl1NKJ83ggkQ0lRLk5ZU0U6SUJNLklRX0dQXzVZUl9BTk5fQ0FHUi45OTYuAQAAAN62AQACAAAABi0zLjk1MQEIAAAABQAAAAExAQAAAAstMjAwODY0NzE5OAMAAAADMTYwAgAAAAQ0MjM0BAAAAAEwBwAAAAgzLzcvMjAyNggAAAAKMTIvMzEvMjAyMQkAAAABMMS5dTSifN4IxLl1NKJ83ggkQ0lRLk5ZU0U6SUJNLklRX1JFVFVSTl9DQVBJVEFMLjEwMDAuAQAAAN62AQACAAAABjguNTc4MgEIAAAABQAAAAExAQAAAAstMTkwNDg2MDc0MAMAAAADMTYwAgAAAAQ0MzYzBAAAAAEwBwAAAAgzLzcvMjAyNggAAAAKMTIvMzEvMjAyNQkAAAABMMS5dTSifN4IxLl1NKJ83ggiQ0lRLk5ZU0U6SUJNLklRX0VCSVREQV9NQVJHSU4uOTkyLgEAAADetgEAAgAAAAcyMC40OTkzAQgAAAAFAAAAATEBAAAACjIwMTcxNjQyNDQDAAAAAzE2MAIAAAAENDA0NwQAAAABMAcAAAAIMy83LzIwMjYIAAAACjEyLzMxLzIwMTcJAAAAATDEuXU0onzeCMS5dTSifN4IIkNJUS5OWVNFOklCTS5JUV9DQVBFWF9QQ1RfUkVWLjk5OC4BAAAA3rYBAAIAAAAGMi4wMTI2AQgAAAAFAAAAATEBAAAACy0xOTA0ODYwNzQ0AwAAAAMxNjACAAAABTM1MzgwBAAAAAEwBwAAAAgzLzcvMjAyNggAAAAKMTIvMzEvMjAyMwkAAAABMMS5dTSifN4IxLl1NKJ8</t>
  </si>
  <si>
    <t>3ggkQ0lRLk5ZU0U6SUJNLklRX0lOVkVOVE9SWV9UVVJOUy45OTUuAQAAAN62AQACAAAACTEzLjgzNjc4MgEIAAAABQAAAAExAQAAAAstMjA1OTA3MzIwMgMAAAADMTYwAgAAAAQ0MDgyBAAAAAEwBwAAAAgzLzcvMjAyNggAAAAKMTIvMzEvMjAyMAkAAAABMMS5dTSifN4IxLl1NKJ83ggmQ0lRLk5ZU0U6SUJNLklRX0NGT19DVVJSRU5UX0xJQUIuMTAwMC4BAAAA3rYBAAIAAAAIMC4zNDEyNzQBCAAAAAUAAAABMQEAAAALLTE5MDQ4NjA3NDADAAAAAzE2MAIAAAAENDE4NQQAAAABMAcAAAAIMy83LzIwMjYIAAAACjEyLzMxLzIwMjUJAAAAATDEuXU0onzeCMS5dTSifN4IJENJUS5OWVNFOklCTS5JUV9DQVNIX0NPTlZFUlNJT04uOTk0LgEAAADetgEAAgAAAAktNi4wNzI1MDUBCAAAAAUAAAABMQEAAAALLTIxMTA3NjkzNTUDAAAAAzE2MAIAAAAENDE4NAQAAAABMAcAAAAIMy83LzIwMjYIAAAACjEyLzMxLzIwMTkJAAAAATDEuXU0onzeCMS5dTSifN4II0NJUS5OWVNFOklCTS5JUV9MVF9ERUJUX0VRVUlUWS45OTkuAQAAAN62AQACAAAACDE5MS43OTcxAQgAAAAFAAAAATEBAAAACy0xOTA0ODYwNzQzAwAAAAMxNjACAAAABDQwODUEAAAAATAHAAAACDMvNy8yMDI2CAAAAAoxMi8zMS8yMDI0CQAAAAEwxLl1NKJ83gjEuXU0onzeCDZDSVEuTllTRTpJQk0uSVFfRUJJVERBX0VYQ0xfT1BFUl9MRUFTRVNfQ0FQ</t>
  </si>
  <si>
    <t>RVhfSU5ULjk5Ny4BAAAA3rYBAAIAAAAINy43NTQxMTEBCAAAAAUAAAABMQEAAAALLTE5NTgyODEwOTYDAAAAAzE2MAIAAAAFNDkxNzQEAAAAATAHAAAACDMvNy8yMDI2CAAAAAoxMi8zMS8yMDIyCQAAAAEwxLl1NKJ83gjEuXU0onzeCDVDSVEuTllTRTpJQk0uSVFfTkVUX0RFQlRfRUJJVERBX0VYQ0xfT1BFUl9MRUFTRVMuOTk0LgEAAADetgEAAgAAAAY0LjM2MDIBCAAAAAUAAAABMQEAAAALLTIxMTA3NjkzNTUDAAAAAzE2MAIAAAAFNDkxNzUEAAAAATAHAAAACDMvNy8yMDI2CAAAAAoxMi8zMS8yMDE5CQAAAAEwxLl1NKJ83gjEuXU0onzeCDtDSVEuTllTRTpJQk0uSVFfTkVUX0RFQlRfRUJJVERBX0VYQ0xfT1BFUl9MRUFTRVNfQ0FQRVguOTk4LgEAAADetgEAAgAAAAg0LjIyMjEyMQEIAAAABQAAAAExAQAAAAstMTkwNDg2MDc0NAMAAAADMTYwAgAAAAU0OTE4MgQAAAABMAcAAAAIMy83LzIwMjYIAAAACjEyLzMxLzIwMjMJAAAAATDEuXU0onzeCMS5dTSifN4IJkNJUS5OWVNFOklCTS5JUV9HUF8xWVJfQU5OX0dST1dUSC45OTQuAQAAAN62AQACAAAACC0xNC42Mjc3AQgAAAAFAAAAATEBAAAACy0yMTEwNzY5MzU1AwAAAAMxNjACAAAABDQxOTUEAAAAATAHAAAACDMvNy8yMDI2CAAAAAoxMi8zMS8yMDE5CQAAAAEwxLl1NKJ83gjEuXU0onzeCCdDSVEuTllTRTpJQk0uSVFfRVBTXzFZUl9BTk5fR1JP</t>
  </si>
  <si>
    <t>V1RILjk5Mi4BAAAA3rYBAAIAAAAILTUwLjQ0MDEBCAAAAAUAAAABMQEAAAAKMjAxNzE2NDI0NAMAAAADMTYwAgAAAAQ0MjAwBAAAAAEwBwAAAAgzLzcvMjAyNggAAAAKMTIvMzEvMjAxNwkAAAABMMS5dTSifN4IxLl1NKJ83ggmQ0lRLk5ZU0U6SUJNLklRX0VCSVRfM1lSX0FOTl9DQUdSLjk5Mi4BAAAA3rYBAAIAAAAILTE2LjU4NzQBCAAAAAUAAAABMQEAAAAKMjAxNzE2NDI0NAMAAAADMTYwAgAAAAQ0MjIzBAAAAAEwBwAAAAgzLzcvMjAyNggAAAAKMTIvMzEvMjAxNwkAAAABMMS5dTSifN4IxLl1NKJ83ggoQ0lRLk5ZU0U6SUJNLklRX0VCSVREQV81WVJfQU5OX0NBR1IuOTkzLgEAAADetgEAAgAAAActNy4xODkzAQgAAAAFAAAAATEBAAAACjIwODE1MDU0MDEDAAAAAzE2MAIAAAAENDIzNQQAAAABMAcAAAAIMy83LzIwMjYIAAAACjEyLzMxLzIwMTgJAAAAATDEuXU0onzeCMS5dTSifN4IIkNJUS5OWVNFOklCTS5JUV9FQklUREFfTUFSR0lOLjk5My4BAAAA3rYBAAIAAAAHMjIuMjM2MQEIAAAABQAAAAExAQAAAAoyMDgxNTA1NDAxAwAAAAMxNjACAAAABDQwNDcEAAAAATAHAAAACDMvNy8yMDI2CAAAAAoxMi8zMS8yMDE4CQAAAAEwxLl1NKJ83gjEuXU0onzeCCNDSVEuTllTRTpJQk0uSVFfQ0FQRVhfUENUX1JFVi4xMDAwLgEAAADetgEAAgAAAAYxLjYxNTQBCAAAAAUAAAABMQEAAAALLTE5MDQ4NjA3</t>
  </si>
  <si>
    <t>NDADAAAAAzE2MAIAAAAFMzUzODAEAAAAATAHAAAACDMvNy8yMDI2CAAAAAoxMi8zMS8yMDI1CQAAAAEwxLl1NKJ83gjEuXU0onzeCCRDSVEuTllTRTpJQk0uSVFfSU5WRU5UT1JZX1RVUk5TLjk5Ni4BAAAA3rYBAAIAAAAJMTQuNjM3OTY1AQgAAAAFAAAAATEBAAAACy0yMDA4NjQ3MTk4AwAAAAMxNjACAAAABDQwODIEAAAAATAHAAAACDMvNy8yMDI2CAAAAAoxMi8zMS8yMDIxCQAAAAEwxLl1NKJ83gjEuXU0onzeCCRDSVEuTllTRTpJQk0uSVFfQ0FTSF9DT05WRVJTSU9OLjk5NS4BAAAA3rYBAAIAAAAINy4zOTA2MzgBCAAAAAUAAAABMQEAAAALLTIwNTkwNzMyMDIDAAAAAzE2MAIAAAAENDE4NAQAAAABMAcAAAAIMy83LzIwMjYIAAAACjEyLzMxLzIwMjAJAAAAATDEuXU0onzeCMS5dTSifN4IH0NJUS5OWVNFOklCTS5JUV9FQklUREFfSU5ULjk5NS4BAAAA3rYBAAIAAAAJMTAuMDAwNzc2AQgAAAAFAAAAATEBAAAACy0yMDU5MDczMjAyAwAAAAMxNjACAAAABDQxOTAEAAAAATAHAAAACDMvNy8yMDI2CAAAAAoxMi8zMS8yMDIwCQAAAAEwxLl1NKJ83gjEuXU0onzeCCZDSVEuTllTRTpJQk0uSVFfVE9UQUxfREVCVF9FQklUREEuOTkxLgEAAADetgEAAgAAAAgyLjI3MzUxNgEIAAAABQAAAAExAQAAAAoxOTQ3MTc5NTgzAwAAAAMxNjACAAAABDQxOTIEAAAAATAHAAAACDMvNy8yMDI2CAAAAAoxMi8zMS8y</t>
  </si>
  <si>
    <t>MDE2CQAAAAEwxLl1NKJ83gjEuXU0onzeCDVDSVEuTllTRTpJQk0uSVFfTkVUX0RFQlRfRUJJVERBX0VYQ0xfT1BFUl9MRUFTRVMuOTk5LgEAAADetgEAAgAAAAgzLjM5OTQyNQEIAAAABQAAAAExAQAAAAstMTkwNDg2MDc0MwMAAAADMTYwAgAAAAU0OTE3NQQAAAABMAcAAAAIMy83LzIwMjYIAAAACjEyLzMxLzIwMjQJAAAAATDEuXU0onzeCMS5dTSifN4IO0NJUS5OWVNFOklCTS5JUV9ORVRfREVCVF9FQklUREFfRVhDTF9PUEVSX0xFQVNFU19DQVBFWC45OTkuAQAAAN62AQACAAAACDMuNzAwMzcxAQgAAAAFAAAAATEBAAAACy0xOTA0ODYwNzQzAwAAAAMxNjACAAAABTQ5MTgyBAAAAAEwBwAAAAgzLzcvMjAyNggAAAAKMTIvMzEvMjAyNAkAAAABMMS5dTSifN4IxLl1NKJ83ggmQ0lRLk5ZU0U6SUJNLklRX0dQXzFZUl9BTk5fR1JPV1RILjk5NS4BAAAA3rYBAAIAAAAHLTIuMTIxNgEIAAAABQAAAAExAQAAAAstMjA1OTA3MzIwMgMAAAADMTYwAgAAAAQ0MTk1BAAAAAEwBwAAAAgzLzcvMjAyNggAAAAKMTIvMzEvMjAyMAkAAAABMMS5dTSifN4IxLl1NKJ83ggnQ0lRLk5ZU0U6SUJNLklRX0VQU18xWVJfQU5OX0dST1dUSC45OTMuAQAAAN62AQACAAAABjU0Ljk0MgEIAAAABQAAAAExAQAAAAoyMDgxNTA1NDAxAwAAAAMxNjACAAAABDQyMDAEAAAAATAHAAAACDMvNy8yMDI2CAAAAAoxMi8zMS8yMDE4CQAA</t>
  </si>
  <si>
    <t>AAEwxLl1NKJ83gjEuXU0onzeCCZDSVEuTllTRTpJQk0uSVFfRUJJVF8zWVJfQU5OX0NBR1IuOTk3LgEAAADetgEAAgAAAActMC4wNzk3AQgAAAAFAAAAATEBAAAACy0xOTU4MjgxMDk2AwAAAAMxNjACAAAABDQyMjMEAAAAATAHAAAACDMvNy8yMDI2CAAAAAoxMi8zMS8yMDIyCQAAAAEwxLl1NKJ83gjEuXU0onzeCChDSVEuTllTRTpJQk0uSVFfRUJJVERBXzVZUl9BTk5fQ0FHUi45OTQuAQAAAN62AQACAAAACC0xMS4xOTU4AQgAAAAFAAAAATEBAAAACy0yMTEwNzY5MzU1AwAAAAMxNjACAAAABDQyMzUEAAAAATAHAAAACDMvNy8yMDI2CAAAAAoxMi8zMS8yMDE5CQAAAAEwxLl1NKJ83gjEuXU0onzeCCJDSVEuTllTRTpJQk0uSVFfRUJJVERBX01BUkdJTi45OTYuAQAAAN62AQACAAAABzE5LjcxODkBCAAAAAUAAAABMQEAAAALLTIwMDg2NDcxOTgDAAAAAzE2MAIAAAAENDA0NwQAAAABMAcAAAAIMy83LzIwMjYIAAAACjEyLzMxLzIwMjEJAAAAATDEuXU0onzeCMS5dTSifN4II0NJUS5OWVNFOklCTS5JUV9DQVBFWF9QQ1RfUkVWLjIwMDAuAQAAAN62AQACAAAABjEuNjE1NAEIAAAABQAAAAExAQAAAAstMTkwNDg2MDY1NwMAAAADMTYwAgAAAAUzNTM4MAQAAAABMAcAAAAIMy83LzIwMjYIAAAACjEyLzMxLzIwMjUJAAAAATDEuXU0onzeCMS5dTSifN4IJENJUS5OWVNFOklCTS5JUV9JTlZFTlRPUllfVFVS</t>
  </si>
  <si>
    <t>TlMuOTk3LgEAAADetgEAAgAAAAkxNy4xNDIxNDMBCAAAAAUAAAABMQEAAAALLTE5NTgyODEwOTYDAAAAAzE2MAIAAAAENDA4MgQAAAABMAcAAAAIMy83LzIwMjYIAAAACjEyLzMxLzIwMjIJAAAAATDEuXU0onzeCMS5dTSifN4IJENJUS5OWVNFOklCTS5JUV9DQVNIX0NPTlZFUlNJT04uOTk2LgEAAADetgEAAgAAAAgxMC4zNjk2NQEIAAAABQAAAAExAQAAAAstMjAwODY0NzE5OAMAAAADMTYwAgAAAAQ0MTg0BAAAAAEwBwAAAAgzLzcvMjAyNggAAAAKMTIvMzEvMjAyMQkAAAABMMS5dTSifN4IxLl1NKJ83ggkQ0lRLk5ZU0U6SUJNLklRX0xUX0RFQlRfQ0FQSVRBTC45OTMuAQAAAN62AQACAAAABzU2Ljc0ODIBCAAAAAUAAAABMQEAAAAKMjA4MTUwNTQwMQMAAAADMTYwAgAAAAQ0MTg3BAAAAAEwBwAAAAgzLzcvMjAyNggAAAAKMTIvMzEvMjAxOAkAAAABMMS5dTSifN4IxLl1NKJ83ggfQ0lRLk5ZU0U6SUJNLklRX0VCSVREQV9JTlQuOTk4LgEAAADetgEAAgAAAAg4LjQzMTIzOAEIAAAABQAAAAExAQAAAAstMTkwNDg2MDc0NAMAAAADMTYwAgAAAAQ0MTkwBAAAAAEwBwAAAAgzLzcvMjAyNggAAAAKMTIvMzEvMjAyMwkAAAABMMS5dTSifN4IxLl1NKJ83ggmQ0lRLk5ZU0U6SUJNLklRX1RPVEFMX0RFQlRfRUJJVERBLjk5NC4BAAAA3rYBAAIAAAAINC40Nzc4OTIBCAAAAAUAAAABMQEAAAALLTIxMTA3Njkz</t>
  </si>
  <si>
    <t>NTUDAAAAAzE2MAIAAAAENDE5MgQAAAABMAcAAAAIMy83LzIwMjYIAAAACjEyLzMxLzIwMTkJAAAAATDEuXU0onzeCMS5dTSifN4ILENJUS5OWVNFOklCTS5JUV9UT1RBTF9ERUJUX0VCSVREQV9DQVBFWC45OTEuAQAAAN62AQACAAAACDIuODE0NzM1AQgAAAAFAAAAATEBAAAACjE5NDcxNzk1ODMDAAAAAzE2MAIAAAAFMjMzMTMEAAAAATAHAAAACDMvNy8yMDI2CAAAAAoxMi8zMS8yMDE2CQAAAAEwxLl1NKJ83gjEuXU0onzeCDxDSVEuTllTRTpJQk0uSVFfTkVUX0RFQlRfRUJJVERBX0VYQ0xfT1BFUl9MRUFTRVNfQ0FQRVguMTAwMC4BAAAA3rYBAAIAAAAIMy4zMzk5ODgBCAAAAAUAAAABMQEAAAALLTE5MDQ4NjA3NDADAAAAAzE2MAIAAAAFNDkxODIEAAAAATAHAAAACDMvNy8yMDI2CAAAAAoxMi8zMS8yMDI1CQAAAAEwxLl1NKJ83gjEuXU0onzeCCZDSVEuTllTRTpJQk0uSVFfR1BfMVlSX0FOTl9HUk9XVEguOTk2LgEAAADetgEAAgAAAAYyLjAxMTkBCAAAAAUAAAABMQEAAAALLTIwMDg2NDcxOTgDAAAAAzE2MAIAAAAENDE5NQQAAAABMAcAAAAIMy83LzIwMjYIAAAACjEyLzMxLzIwMjEJAAAAATDEuXU0onzeCMS5dTSifN4IJ0NJUS5OWVNFOklCTS5JUV9FUFNfMVlSX0FOTl9HUk9XVEguOTk1LgEAAADetgEAAgAAAAgtNDUuMjA3NQEIAAAABQAAAAExAQAAAAstMjA1OTA3MzIwMgMAAAADMTYwAgAA</t>
  </si>
  <si>
    <t>AAQ0MjAwBAAAAAEwBwAAAAgzLzcvMjAyNggAAAAKMTIvMzEvMjAyMAkAAAABMMS5dTSifN4IxLl1NKJ83ggmQ0lRLk5ZU0U6SUJNLklRX0VCSVRfM1lSX0FOTl9DQUdSLjk5OC4BAAAA3rYBAAIAAAAHMjYuNDI3NQEIAAAABQAAAAExAQAAAAstMTkwNDg2MDc0NAMAAAADMTYwAgAAAAQ0MjIzBAAAAAEwBwAAAAgzLzcvMjAyNggAAAAKMTIvMzEvMjAyMwkAAAABMMS5dTSifN4IxLl1NKJ83ggoQ0lRLk5ZU0U6SUJNLklRX0VCSVREQV81WVJfQU5OX0NBR1IuOTk1LgEAAADetgEAAgAAAAgtMTEuMDI5NQEIAAAABQAAAAExAQAAAAstMjA1OTA3MzIwMgMAAAADMTYwAgAAAAQ0MjM1BAAAAAEwBwAAAAgzLzcvMjAyNggAAAAKMTIvMzEvMjAyMAkAAAABMMS5dTSifN4IxLl1NKJ83ggiQ0lRLk5ZU0U6SUJNLklRX1JFVFVSTl9FUVVJVFkuOTkxLgEAAADetgEAAgAAAAc3Mi40MDk4AQgAAAAFAAAAATEBAAAACjE5NDcxNzk1ODMDAAAAAzE2MAIAAAAENDEyOAQAAAABMAcAAAAIMy83LzIwMjYIAAAACjEyLzMxLzIwMTYJAAAAATDEuXU0onzeCMS5dTSifN4IIkNJUS5OWVNFOklCTS5JUV9FQklUREFfTUFSR0lOLjk5Ny4BAAAA3rYBAAIAAAAGMTcuODAxAQgAAAAFAAAAATEBAAAACy0xOTU4MjgxMDk2AwAAAAMxNjACAAAABDQwNDcEAAAAATAHAAAACDMvNy8yMDI2CAAAAAoxMi8zMS8yMDIyCQAAAAEwxLl1NKJ8</t>
  </si>
  <si>
    <t>3gjEuXU0onzeCCBDSVEuTllTRTpJQk0uSVFfQVNTRVRfVFVSTlMuOTkyLgEAAADetgEAAgAAAAgwLjY1MTgxNgEIAAAABQAAAAExAQAAAAoyMDE3MTY0MjQ0AwAAAAMxNjACAAAABDQxNzcEAAAAATAHAAAACDMvNy8yMDI2CAAAAAoxMi8zMS8yMDE3CQAAAAEwxLl1NKJ83gjEuXU0onzeCCRDSVEuTllTRTpJQk0uSVFfSU5WRU5UT1JZX1RVUk5TLjk5OS4BAAAA3rYBAAIAAAAJMjEuOTAzNjczAQgAAAAFAAAAATEBAAAACy0xOTA0ODYwNzQzAwAAAAMxNjACAAAABDQwODIEAAAAATAHAAAACDMvNy8yMDI2CAAAAAoxMi8zMS8yMDI0CQAAAAEwxLl1NKJ83gjEuXU0onzeCCNDSVEuTllTRTpJQk0uSVFfREFZU19TQUxFU19PVVQuOTkxLgEAAADetgEAAgAAAAk0MC45ODI0ODQBCAAAAAUAAAABMQEAAAAKMTk0NzE3OTU4MwMAAAADMTYwAgAAAAQ0MDQyBAAAAAEwBwAAAAgzLzcvMjAyNggAAAAKMTIvMzEvMjAxNgkAAAABMMS5dTSifN4IxLl1NKJ83ggkQ0lRLk5ZU0U6SUJNLklRX0NBU0hfQ09OVkVSU0lPTi45OTguAQAAAN62AQACAAAABzYuNDI5MTEBCAAAAAUAAAABMQEAAAALLTE5MDQ4NjA3NDQDAAAAAzE2MAIAAAAENDE4NAQAAAABMAcAAAAIMy83LzIwMjYIAAAACjEyLzMxLzIwMjMJAAAAATDEuXU0onzeCMS5dTSifN4IJENJUS5OWVNFOklCTS5JUV9MVF9ERUJUX0NBUElUQUwuOTk0LgEAAADetgEA</t>
  </si>
  <si>
    <t>AgAAAAc2NS4wNDI2AQgAAAAFAAAAATEBAAAACy0yMTEwNzY5MzU1AwAAAAMxNjACAAAABDQxODcEAAAAATAHAAAACDMvNy8yMDI2CAAAAAoxMi8zMS8yMDE5CQAAAAEwxLl1NKJ83gjEuXU0onzeCB9DSVEuTllTRTpJQk0uSVFfRUJJVERBX0lOVC45OTkuAQAAAN62AQACAAAACDguMjkxNDcxAQgAAAAFAAAAATEBAAAACy0xOTA0ODYwNzQzAwAAAAMxNjACAAAABDQxOTAEAAAAATAHAAAACDMvNy8yMDI2CAAAAAoxMi8zMS8yMDI0CQAAAAEwxLl1NKJ83gjEuXU0onzeCCZDSVEuTllTRTpJQk0uSVFfVE9UQUxfREVCVF9FQklUREEuOTk1LgEAAADetgEAAgAAAAg1LjA1MzAyMwEIAAAABQAAAAExAQAAAAstMjA1OTA3MzIwMgMAAAADMTYwAgAAAAQ0MTkyBAAAAAEwBwAAAAgzLzcvMjAyNggAAAAKMTIvMzEvMjAyMAkAAAABMMS5dTSifN4IxLl1NKJ83ggsQ0lRLk5ZU0U6SUJNLklRX1RPVEFMX0RFQlRfRUJJVERBX0NBUEVYLjk5Mi4BAAAA3rYBAAIAAAAIMy42MDYxMjUBCAAAAAUAAAABMQEAAAAKMjAxNzE2NDI0NAMAAAADMTYwAgAAAAUyMzMxMwQAAAABMAcAAAAIMy83LzIwMjYIAAAACjEyLzMxLzIwMTcJAAAAATDEuXU0onzeCMS5dTSifN4IPENJUS5OWVNFOklCTS5JUV9ORVRfREVCVF9FQklUREFfRVhDTF9PUEVSX0xFQVNFU19DQVBFWC4yMDAwLgEAAADetgEAAgAAAAgzLjMzOTk4OAEIAAAABQAA</t>
  </si>
  <si>
    <t>AAExAQAAAAstMTkwNDg2MDY1NwMAAAADMTYwAgAAAAU0OTE4MgQAAAABMAcAAAAIMy83LzIwMjYIAAAACjEyLzMxLzIwMjUJAAAAATDEuXU0onzeCMS5dTSifN4IJkNJUS5OWVNFOklCTS5JUV9HUF8xWVJfQU5OX0dST1dUSC45OTguAQAAAN62AQACAAAABjQuOTMxNAEIAAAABQAAAAExAQAAAAstMTkwNDg2MDc0NAMAAAADMTYwAgAAAAQ0MTk1BAAAAAEwBwAAAAgzLzcvMjAyNggAAAAKMTIvMzEvMjAyMwkAAAABMMS5dTSifN4IxLl1NKJ83ggnQ0lRLk5ZU0U6SUJNLklRX0VQU18xWVJfQU5OX0dST1dUSC45OTYuAQAAAN62AQACAAAABzE4Ljg1NzQBCAAAAAUAAAABMQEAAAALLTIwMDg2NDcxOTgDAAAAAzE2MAIAAAAENDIwMAQAAAABMAcAAAAIMy83LzIwMjYIAAAACjEyLzMxLzIwMjEJAAAAATDEuXU0onzeCMS5dTSifN4IJkNJUS5OWVNFOklCTS5JUV9FQklUXzNZUl9BTk5fQ0FHUi45OTkuAQAAAN62AQACAAAABTIwLjU4AQgAAAAFAAAAATEBAAAACy0xOTA0ODYwNzQzAwAAAAMxNjACAAAABDQyMjMEAAAAATAHAAAACDMvNy8yMDI2CAAAAAoxMi8zMS8yMDI0CQAAAAEwxLl1NKJ83gjEuXU0onzeCChDSVEuTllTRTpJQk0uSVFfRUJJVERBXzVZUl9BTk5fQ0FHUi45OTYuAQAAAN62AQACAAAABy05LjQyNDQBCAAAAAUAAAABMQEAAAALLTIwMDg2NDcxOTgDAAAAAzE2MAIAAAAENDIzNQQAAAABMAcA</t>
  </si>
  <si>
    <t>AAAIMy83LzIwMjYIAAAACjEyLzMxLzIwMjEJAAAAATDEuXU0onzeCMS5dTSifN4IIkNJUS5OWVNFOklCTS5JUV9SRVRVUk5fRVFVSVRZLjk5Mi4BAAAA3rYBAAIAAAAHMzEuODg1MgEIAAAABQAAAAExAQAAAAoyMDE3MTY0MjQ0AwAAAAMxNjACAAAABDQxMjgEAAAAATAHAAAACDMvNy8yMDI2CAAAAAoxMi8zMS8yMDE3CQAAAAEwxLl1NKJ83gjEuXU0onzeCCBDSVEuTllTRTpJQk0uSVFfQVNTRVRfVFVSTlMuOTkzLgEAAADetgEAAgAAAAgwLjYzOTk1OAEIAAAABQAAAAExAQAAAAoyMDgxNTA1NDAxAwAAAAMxNjACAAAABDQxNzcEAAAAATAHAAAACDMvNy8yMDI2CAAAAAoxMi8zMS8yMDE4CQAAAAEwxLl1NKJ83gjEuXU0onzeCCVDSVEuTllTRTpJQk0uSVFfSU5WRU5UT1JZX1RVUk5TLjEwMDAuAQAAAN62AQACAAAACTIyLjE4ODkxOQEIAAAABQAAAAExAQAAAAstMTkwNDg2MDc0MAMAAAADMTYwAgAAAAQ0MDgyBAAAAAEwBwAAAAgzLzcvMjAyNggAAAAKMTIvMzEvMjAyNQkAAAABMMS5dTSifN4IxLl1NKJ83ggjQ0lRLk5ZU0U6SUJNLklRX0RBWVNfU0FMRVNfT1VULjk5My4BAAAA3rYBAAIAAAAJNDAuNDgzOTc1AQgAAAAFAAAAATEBAAAACjIwODE1MDU0MDEDAAAAAzE2MAIAAAAENDA0MgQAAAABMAcAAAAIMy83LzIwMjYIAAAACjEyLzMxLzIwMTgJAAAAATDEuXU0onzeCMS5dTSifN4IJENJUS5OWVNF</t>
  </si>
  <si>
    <t>OklCTS5JUV9DQVNIX0NPTlZFUlNJT04uOTk5LgEAAADetgEAAgAAAAg1LjQwNjU1MgEIAAAABQAAAAExAQAAAAstMTkwNDg2MDc0MwMAAAADMTYwAgAAAAQ0MTg0BAAAAAEwBwAAAAgzLzcvMjAyNggAAAAKMTIvMzEvMjAyNAkAAAABMMS5dTSifN4IxLl1NKJ83ggkQ0lRLk5ZU0U6SUJNLklRX0xUX0RFQlRfQ0FQSVRBTC45OTUuAQAAAN62AQACAAAABzY2LjM0OTMBCAAAAAUAAAABMQEAAAALLTIwNTkwNzMyMDIDAAAAAzE2MAIAAAAENDE4NwQAAAABMAcAAAAIMy83LzIwMjYIAAAACjEyLzMxLzIwMjAJAAAAATDEuXU0onzeCMS5dTSifN4IIENJUS5OWVNFOklCTS5JUV9FQklUREFfSU5ULjEwMDAuAQAAAN62AQACAAAACDkuMDA1Njg0AQgAAAAFAAAAATEBAAAACy0xOTA0ODYwNzQwAwAAAAMxNjACAAAABDQxOTAEAAAAATAHAAAACDMvNy8yMDI2CAAAAAoxMi8zMS8yMDI1CQAAAAEwxLl1NKJ83gjEuXU0onzeCCZDSVEuTllTRTpJQk0uSVFfVE9UQUxfREVCVF9FQklUREEuOTk2LgEAAADetgEAAgAAAAg0LjMyNjA2MwEIAAAABQAAAAExAQAAAAstMjAwODY0NzE5OAMAAAADMTYwAgAAAAQ0MTkyBAAAAAEwBwAAAAgzLzcvMjAyNggAAAAKMTIvMzEvMjAyMQkAAAABMMS5dTSifN4IxLl1NKJ83ggsQ0lRLk5ZU0U6SUJNLklRX1RPVEFMX0RFQlRfRUJJVERBX0NBUEVYLjk5NS4BAAAA3rYBAAIAAAAINi4z</t>
  </si>
  <si>
    <t>NDIwMDUBCAAAAAUAAAABMQEAAAALLTIwNTkwNzMyMDIDAAAAAzE2MAIAAAAFMjMzMTMEAAAAATAHAAAACDMvNy8yMDI2CAAAAAoxMi8zMS8yMDIwCQAAAAEwxLl1NKJ83gjEuXU0onzeCCZDSVEuTllTRTpJQk0uSVFfR1BfMVlSX0FOTl9HUk9XVEguOTk5LgEAAADetgEAAgAAAAYzLjY1MDEBCAAAAAUAAAABMQEAAAALLTE5MDQ4NjA3NDMDAAAAAzE2MAIAAAAENDE5NQQAAAABMAcAAAAIMy83LzIwMjYIAAAACjEyLzMxLzIwMjQJAAAAATDEuXU0onzeCMS5dTSifN4IJ0NJUS5OWVNFOklCTS5JUV9FQklUXzNZUl9BTk5fQ0FHUi4xMDAwLgEAAADetgEAAgAAAAcxOC42NjcxAQgAAAAFAAAAATEBAAAACy0xOTA0ODYwNzQwAwAAAAMxNjACAAAABDQyMjMEAAAAATAHAAAACDMvNy8yMDI2CAAAAAoxMi8zMS8yMDI1CQAAAAEwxLl1NKJ83gjEuXU0onzeCChDSVEuTllTRTpJQk0uSVFfRUJJVERBXzVZUl9BTk5fQ0FHUi45OTcuAQAAAN62AQACAAAABy03Ljg1ODEBCAAAAAUAAAABMQEAAAALLTE5NTgyODEwOTYDAAAAAzE2MAIAAAAENDIzNQQAAAABMAcAAAAIMy83LzIwMjYIAAAACjEyLzMxLzIwMjIJAAAAATDEuXU0onzeCMS5dTSifN4IIkNJUS5OWVNFOklCTS5JUV9SRVRVUk5fRVFVSVRZLjk5Ny4BAAAA3rYBAAIAAAAFOC42ODkBCAAAAAUAAAABMQEAAAALLTE5NTgyODEwOTYDAAAAAzE2MAIAAAAENDEy</t>
  </si>
  <si>
    <t>OAQAAAABMAcAAAAIMy83LzIwMjYIAAAACjEyLzMxLzIwMjIJAAAAATDEuXU0onzeCMS5dTSifN4IIENJUS5OWVNFOklCTS5JUV9BU1NFVF9UVVJOUy45OTYuAQAAAN62AQACAAAACDAuMzk4MzA5AQgAAAAFAAAAATEBAAAACy0yMDA4NjQ3MTk4AwAAAAMxNjACAAAABDQxNzcEAAAAATAHAAAACDMvNy8yMDI2CAAAAAoxMi8zMS8yMDIxCQAAAAEwxLl1NKJ83gjEuXU0onzeCCNDSVEuTllTRTpJQk0uSVFfREFZU19TQUxFU19PVVQuOTk1LgEAAADetgEAAgAAAAk0OS4yMjE4NzYBCAAAAAUAAAABMQEAAAALLTIwNTkwNzMyMDIDAAAAAzE2MAIAAAAENDA0MgQAAAABMAcAAAAIMy83LzIwMjYIAAAACjEyLzMxLzIwMjAJAAAAATDEuXU0onzeCMS5dTSifN4IJENJUS5OWVNFOklCTS5JUV9MVF9ERUJUX0NBUElUQUwuOTk2LgEAAADetgEAAgAAAAc2My45MDgyAQgAAAAFAAAAATEBAAAACy0yMDA4NjQ3MTk4AwAAAAMxNjACAAAABDQxODcEAAAAATAHAAAACDMvNy8yMDI2CAAAAAoxMi8zMS8yMDIxCQAAAAEwxLl1NKJ83gjEuXU0onzeCCZDSVEuTllTRTpJQk0uSVFfVE9UQUxfREVCVF9FQklUREEuOTk4LgEAAADetgEAAgAAAAg0LjQyMzU3MwEIAAAABQAAAAExAQAAAAstMTkwNDg2MDc0NAMAAAADMTYwAgAAAAQ0MTkyBAAAAAEwBwAAAAgzLzcvMjAyNggAAAAKMTIvMzEvMjAyMwkAAAABMMS5dTSifN4IxLl1</t>
  </si>
  <si>
    <t>NKJ83ggsQ0lRLk5ZU0U6SUJNLklRX1RPVEFMX0RFQlRfRUJJVERBX0NBUEVYLjk5Ni4BAAAA3rYBAAIAAAAINS4xNjA5ODgBCAAAAAUAAAABMQEAAAALLTIwMDg2NDcxOTgDAAAAAzE2MAIAAAAFMjMzMTMEAAAAATAHAAAACDMvNy8yMDI2CAAAAAoxMi8zMS8yMDIxCQAAAAEwxLl1NKJ83gjEuXU0onzeCCdDSVEuTllTRTpJQk0uSVFfR1BfMVlSX0FOTl9HUk9XVEguMTAwMC4BAAAA3rYBAAIAAAAGMTAuNTMxAQgAAAAFAAAAATEBAAAACy0xOTA0ODYwNzQwAwAAAAMxNjACAAAABDQxOTUEAAAAATAHAAAACDMvNy8yMDI2CAAAAAoxMi8zMS8yMDI1CQAAAAEwxLl1NKJ83gjEuXU0onzeCCRDSVEuTllTRTpJQk0uSVFfTklfM1lSX0FOTl9DQUdSLjk5Ny4BAAAA3rYBAAIAAAAHLTQ0LjE5NQEIAAAABQAAAAExAQAAAAstMTk1ODI4MTA5NgMAAAADMTYwAgAAAAQ0MjI1BAAAAAEwBwAAAAgzLzcvMjAyNggAAAAKMTIvMzEvMjAyMgkAAAABMMS5dTSifN4IxLl1NKJ83ggoQ0lRLk5ZU0U6SUJNLklRX0VCSVREQV81WVJfQU5OX0NBR1IuOTk5LgEAAADetgEAAgAAAActMS4wNjk5AQgAAAAFAAAAATEBAAAACy0xOTA0ODYwNzQzAwAAAAMxNjACAAAABDQyMzUEAAAAATAHAAAACDMvNy8yMDI2CAAAAAoxMi8zMS8yMDI0CQAAAAEwxLl1NKJ83gjEuXU0onzeCCNDSVEuTllTRTpJQk0uSVFfUkVUVVJOX0VRVUlUWS4x</t>
  </si>
  <si>
    <t>MDAwLgEAAADetgEAAgAAAAczNS4xNTgxAQgAAAAFAAAAATEBAAAACy0xOTA0ODYwNzQwAwAAAAMxNjACAAAABDQxMjgEAAAAATAHAAAACDMvNy8yMDI2CAAAAAoxMi8zMS8yMDI1CQAAAAEwxLl1NKJ83gjEuXU0onzeCCBDSVEuTllTRTpJQk0uSVFfRUJJVF9NQVJHSU4uOTkzLgEAAADetgEAAgAAAAcxNi42MDc0AQgAAAAFAAAAATEBAAAACjIwODE1MDU0MDEDAAAAAzE2MAIAAAAENDA1MwQAAAABMAcAAAAIMy83LzIwMjYIAAAACjEyLzMxLzIwMTgJAAAAATDEuXU0onzeCMS5dTSifN4II0NJUS5OWVNFOklCTS5JUV9EQVlTX1NBTEVTX09VVC45OTYuAQAAAN62AQACAAAACDQzLjM1NzYyAQgAAAAFAAAAATEBAAAACy0yMDA4NjQ3MTk4AwAAAAMxNjACAAAABDQwNDIEAAAAATAHAAAACDMvNy8yMDI2CAAAAAoxMi8zMS8yMDIxCQAAAAEwxLl1NKJ83gjEuXU0onzeCCZDSVEuTllTRTpJQk0uSVFfVE9UQUxfREVCVF9FUVVJVFkuOTkxLgEAAADetgEAAgAAAAcyMjkuMzE3AQgAAAAFAAAAATEBAAAACjE5NDcxNzk1ODMDAAAAAzE2MAIAAAAENDAzNAQAAAABMAcAAAAIMy83LzIwMjYIAAAACjEyLzMxLzIwMTYJAAAAATDEuXU0onzeCMS5dTSifN4IJENJUS5OWVNFOklCTS5JUV9MVF9ERUJUX0NBUElUQUwuOTk3LgEAAADetgEAAgAAAAc2My42MjgxAQgAAAAFAAAAATEBAAAACy0xOTU4MjgxMDk2AwAAAAMx</t>
  </si>
  <si>
    <t>NjACAAAABDQxODcEAAAAATAHAAAACDMvNy8yMDI2CAAAAAoxMi8zMS8yMDIyCQAAAAEwxLl1NKJ83gjEuXU0onzeCDBDSVEuTllTRTpJQk0uSVFfRUJJVERBX0VYQ0xfT1BFUl9MRUFTRVNfSU5ULjk5MS4BAAAA3rYBAAIAAAAJMjkuNDQ2MDMxAQgAAAAFAAAAATEBAAAACjE5NDcxNzk1ODMDAAAAAzE2MAIAAAAFNDkxNzMEAAAAATAHAAAACDMvNy8yMDI2CAAAAAoxMi8zMS8yMDE2CQAAAAEwxLl1NKJ83gjEuXU0onzeCCZDSVEuTllTRTpJQk0uSVFfVE9UQUxfREVCVF9FQklUREEuOTk5LgEAAADetgEAAgAAAAg0LjExMzg0MgEIAAAABQAAAAExAQAAAAstMTkwNDg2MDc0MwMAAAADMTYwAgAAAAQ0MTkyBAAAAAEwBwAAAAgzLzcvMjAyNggAAAAKMTIvMzEvMjAyNAkAAAABMMS5dTSifN4IxLl1NKJ83ggsQ0lRLk5ZU0U6SUJNLklRX1RPVEFMX0RFQlRfRUJJVERBX0NBUEVYLjk5Ny4BAAAA3rYBAAIAAAAINS4wNTkyOTEBCAAAAAUAAAABMQEAAAALLTE5NTgyODEwOTYDAAAAAzE2MAIAAAAFMjMzMTMEAAAAATAHAAAACDMvNy8yMDI2CAAAAAoxMi8zMS8yMDIyCQAAAAEwxLl1NKJ83gjEuXU0onzeCCtDSVEuTllTRTpJQk0uSVFfVE9UQUxfUkVWXzNZUl9BTk5fQ0FHUi45OTIuAQAAAN62AQACAAAABy01LjE2NzIBCAAAAAUAAAABMQEAAAAKMjAxNzE2NDI0NAMAAAADMTYwAgAAAAQ0MjIwBAAAAAEwBwAA</t>
  </si>
  <si>
    <t>AAgzLzcvMjAyNggAAAAKMTIvMzEvMjAxNwkAAAABMMS5dTSifN4IxLl1NKJ83ggkQ0lRLk5ZU0U6SUJNLklRX05JXzNZUl9BTk5fQ0FHUi45OTguAQAAAN62AQACAAAABzEwLjMwMzMBCAAAAAUAAAABMQEAAAALLTE5MDQ4NjA3NDQDAAAAAzE2MAIAAAAENDIyNQQAAAABMAcAAAAIMy83LzIwMjYIAAAACjEyLzMxLzIwMjMJAAAAATDEuXU0onzeCMS5dTSifN4IIENJUS5OWVNFOklCTS5JUV9FQklUX01BUkdJTi45OTYuAQAAAN62AQACAAAABjkuNzM0NwEIAAAABQAAAAExAQAAAAstMjAwODY0NzE5OAMAAAADMTYwAgAAAAQ0MDUzBAAAAAEwBwAAAAgzLzcvMjAyNggAAAAKMTIvMzEvMjAyMQkAAAABMMS5dTSifN4IxLl1NKJ83ggmQ0lRLk5ZU0U6SUJNLklRX0ZJWEVEX0FTU0VUX1RVUk5TLjk5Mi4BAAAA3rYBAAIAAAAINy4yMTIxNTcBCAAAAAUAAAABMQEAAAAKMjAxNzE2NDI0NAMAAAADMTYwAgAAAAQ0MDY2BAAAAAEwBwAAAAgzLzcvMjAyNggAAAAKMTIvMzEvMjAxNwkAAAABMMS5dTSifN4IxLl1NKJ83ggiQ0lRLk5ZU0U6SUJNLklRX0NVUlJFTlRfUkFUSU8uOTkxLgEAAADetgEAAgAAAAgxLjIwOTg5NgEIAAAABQAAAAExAQAAAAoxOTQ3MTc5NTgzAwAAAAMxNjACAAAABDQwMzAEAAAAATAHAAAACDMvNy8yMDI2CAAAAAoxMi8zMS8yMDE2CQAAAAEwxLl1NKJ83gjEuXU0onzeCCNDSVEuTllTRTpJ</t>
  </si>
  <si>
    <t>Qk0uSVFfREFZU19TQUxFU19PVVQuOTk3LgEAAADetgEAAgAAAAg0My4zNzAwMwEIAAAABQAAAAExAQAAAAstMTk1ODI4MTA5NgMAAAADMTYwAgAAAAQ0MDQyBAAAAAEwBwAAAAgzLzcvMjAyNggAAAAKMTIvMzEvMjAyMgkAAAABMMS5dTSifN4IxLl1NKJ83ggmQ0lRLk5ZU0U6SUJNLklRX1RPVEFMX0RFQlRfRVFVSVRZLjk5NC4BAAAA3rYBAAIAAAAIMzI0Ljc5MzkBCAAAAAUAAAABMQEAAAALLTIxMTA3NjkzNTUDAAAAAzE2MAIAAAAENDAzNAQAAAABMAcAAAAIMy83LzIwMjYIAAAACjEyLzMxLzIwMTkJAAAAATDEuXU0onzeCMS5dTSifN4IJENJUS5OWVNFOklCTS5JUV9MVF9ERUJUX0NBUElUQUwuOTk5LgEAAADetgEAAgAAAAc2MS4yNDIxAQgAAAAFAAAAATEBAAAACy0xOTA0ODYwNzQzAwAAAAMxNjACAAAABDQxODcEAAAAATAHAAAACDMvNy8yMDI2CAAAAAoxMi8zMS8yMDI0CQAAAAEwxLl1NKJ83gjEuXU0onzeCDBDSVEuTllTRTpJQk0uSVFfRUJJVERBX0VYQ0xfT1BFUl9MRUFTRVNfSU5ULjk5Mi4BAAAA3rYBAAIAAAAJMjYuMzc4ODYxAQgAAAAFAAAAATEBAAAACjIwMTcxNjQyNDQDAAAAAzE2MAIAAAAFNDkxNzMEAAAAATAHAAAACDMvNy8yMDI2CAAAAAoxMi8zMS8yMDE3CQAAAAEwxLl1NKJ83gjEuXU0onzeCC1DSVEuTllTRTpJQk0uSVFfVE9UQUxfREVCVF9FQklUREFfQ0FQRVguMTAwMC4B</t>
  </si>
  <si>
    <t>AAAA3rYBAAIAAAAIMy45NTUxMjcBCAAAAAUAAAABMQEAAAALLTE5MDQ4NjA3NDADAAAAAzE2MAIAAAAFMjMzMTMEAAAAATAHAAAACDMvNy8yMDI2CAAAAAoxMi8zMS8yMDI1CQAAAAEwxLl1NKJ83gjEuXU0onzeCCpDSVEuTllTRTpJQk0uSVFfRUJJVERBXzFZUl9BTk5fR1JPV1RILjk5My4BAAAA3rYBAAIAAAAFOS4wOTIBCAAAAAUAAAABMQEAAAAKMjA4MTUwNTQwMQMAAAADMTYwAgAAAAQ0MTk2BAAAAAEwBwAAAAgzLzcvMjAyNggAAAAKMTIvMzEvMjAxOAkAAAABMMS5dTSifN4IxLl1NKJ83ggsQ0lRLk5ZU0U6SUJNLklRX1RPVEFMX1JFVl8zWVJfQU5OX0NBR1IuMTAwMC4BAAAA3rYBAAIAAAAGMy43MTc2AQgAAAAFAAAAATEBAAAACy0xOTA0ODYwNzQwAwAAAAMxNjACAAAABDQyMjAEAAAAATAHAAAACDMvNy8yMDI2CAAAAAoxMi8zMS8yMDI1CQAAAAEwxLl1NKJ83gjEuXU0onzeCCRDSVEuTllTRTpJQk0uSVFfTklfM1lSX0FOTl9DQUdSLjk5OS4BAAAA3rYBAAIAAAAGMS41OTk0AQgAAAAFAAAAATEBAAAACy0xOTA0ODYwNzQzAwAAAAMxNjACAAAABDQyMjUEAAAAATAHAAAACDMvNy8yMDI2CAAAAAoxMi8zMS8yMDI0CQAAAAEwxLl1NKJ83gjEuXU0onzeCCZDSVEuTllTRTpJQk0uSVFfRUJJVF81WVJfQU5OX0NBR1IuOTkxLgEAAADetgEAAgAAAActOC4wMzk3AQgAAAAFAAAAATEBAAAACjE5NDcx</t>
  </si>
  <si>
    <t>Nzk1ODMDAAAAAzE2MAIAAAAENDIzNgQAAAABMAcAAAAIMy83LzIwMjYIAAAACjEyLzMxLzIwMTYJAAAAATDEuXU0onzeCMS5dTSifN4IKUNJUS5OWVNFOklCTS5JUV9SRVRVUk5fQ09NTU9OX0VRVUlUWS45OTEuAQAAAN62AQACAAAABzczLjA5NTgBCAAAAAUAAAABMQEAAAAKMTk0NzE3OTU4MwMAAAADMTYwAgAAAAUzMzMyMAQAAAABMAcAAAAIMy83LzIwMjYIAAAACjEyLzMxLzIwMTYJAAAAATDEuXU0onzeCMS5dTSifN4IIENJUS5OWVNFOklCTS5JUV9FQklUX01BUkdJTi45OTguAQAAAN62AQACAAAABzE1LjIyOTUBCAAAAAUAAAABMQEAAAALLTE5MDQ4NjA3NDQDAAAAAzE2MAIAAAAENDA1MwQAAAABMAcAAAAIMy83LzIwMjYIAAAACjEyLzMxLzIwMjMJAAAAATDEuXU0onzeCMS5dTSifN4IJkNJUS5OWVNFOklCTS5JUV9GSVhFRF9BU1NFVF9UVVJOUy45OTMuAQAAAN62AQACAAAABzcuMjY1OTMBCAAAAAUAAAABMQEAAAAKMjA4MTUwNTQwMQMAAAADMTYwAgAAAAQ0MDY2BAAAAAEwBwAAAAgzLzcvMjAyNggAAAAKMTIvMzEvMjAxOAkAAAABMMS5dTSifN4IxLl1NKJ83ggiQ0lRLk5ZU0U6SUJNLklRX0NVUlJFTlRfUkFUSU8uOTkyLgEAAADetgEAAgAAAAgxLjMzMTEyOQEIAAAABQAAAAExAQAAAAoyMDE3MTY0MjQ0AwAAAAMxNjACAAAABDQwMzAEAAAAATAHAAAACDMvNy8yMDI2CAAAAAoxMi8zMS8y</t>
  </si>
  <si>
    <t>MDE3CQAAAAEwxLl1NKJ83gjEuXU0onzeCCNDSVEuTllTRTpJQk0uSVFfREFZU19TQUxFU19PVVQuOTk5LgEAAADetgEAAgAAAAk0NC4xMTI4ODIBCAAAAAUAAAABMQEAAAALLTE5MDQ4NjA3NDMDAAAAAzE2MAIAAAAENDA0MgQAAAABMAcAAAAIMy83LzIwMjYIAAAACjEyLzMxLzIwMjQJAAAAATDEuXU0onzeCMS5dTSifN4IJkNJUS5OWVNFOklCTS5JUV9UT1RBTF9ERUJUX0VRVUlUWS45OTUuAQAAAN62AQACAAAACDMxNC4wNDAzAQgAAAAFAAAAATEBAAAACy0yMDU5MDczMjAyAwAAAAMxNjACAAAABDQwMzQEAAAAATAHAAAACDMvNy8yMDI2CAAAAAoxMi8zMS8yMDIwCQAAAAEwxLl1NKJ83gjEuXU0onzeCCVDSVEuTllTRTpJQk0uSVFfTFRfREVCVF9DQVBJVEFMLjEwMDAuAQAAAN62AQACAAAABzU4Ljk0NjIBCAAAAAUAAAABMQEAAAALLTE5MDQ4NjA3NDADAAAAAzE2MAIAAAAENDE4NwQAAAABMAcAAAAIMy83LzIwMjYIAAAACjEyLzMxLzIwMjUJAAAAATDEuXU0onzeCMS5dTSifN4IMENJUS5OWVNFOklCTS5JUV9FQklUREFfRVhDTF9PUEVSX0xFQVNFU19JTlQuOTkzLgEAAADetgEAAgAAAAkyNC40Nzg1NjEBCAAAAAUAAAABMQEAAAAKMjA4MTUwNTQwMQMAAAADMTYwAgAAAAU0OTE3MwQAAAABMAcAAAAIMy83LzIwMjYIAAAACjEyLzMxLzIwMTgJAAAAATDEuXU0onzeCMS5dTSifN4IN0NJUS5OWVNF</t>
  </si>
  <si>
    <t>OklCTS5JUV9UT1RBTF9ERUJUX0VCSVREQV9FWENMX09QRVJfTEVBU0VTLjk5Mi4BAAAA3rYBAAIAAAAIMi44ODgzNjgBCAAAAAUAAAABMQEAAAAKMjAxNzE2NDI0NAMAAAADMTYwAgAAAAU0ODk5NAQAAAABMAcAAAAIMy83LzIwMjYIAAAACjEyLzMxLzIwMTcJAAAAATDEuXU0onzeCMS5dTSifN4ILUNJUS5OWVNFOklCTS5JUV9UT1RBTF9ERUJUX0VCSVREQV9DQVBFWC4yMDAwLgEAAADetgEAAgAAAAgzLjk1NTEyNwEIAAAABQAAAAExAQAAAAstMTkwNDg2MDY1NwMAAAADMTYwAgAAAAUyMzMxMwQAAAABMAcAAAAIMy83LzIwMjYIAAAACjEyLzMxLzIwMjUJAAAAATDEuXU0onzeCMS5dTSifN4IKkNJUS5OWVNFOklCTS5JUV9FQklUREFfMVlSX0FOTl9HUk9XVEguOTk0LgEAAADetgEAAgAAAAgtMjMuMTY2NQEIAAAABQAAAAExAQAAAAstMjExMDc2OTM1NQMAAAADMTYwAgAAAAQ0MTk2BAAAAAEwBwAAAAgzLzcvMjAyNggAAAAKMTIvMzEvMjAxOQkAAAABMMS5dTSifN4IxLl1NKJ83gglQ0lRLk5ZU0U6SUJNLklRX05JXzNZUl9BTk5fQ0FHUi4xMDAwLgEAAADetgEAAgAAAAc4Ni4yNzE2AQgAAAAFAAAAATEBAAAACy0xOTA0ODYwNzQwAwAAAAMxNjACAAAABDQyMjUEAAAAATAHAAAACDMvNy8yMDI2CAAAAAoxMi8zMS8yMDI1CQAAAAEwxLl1NKJ83gjEuXU0onzeCCZDSVEuTllTRTpJQk0uSVFfRUJJVF81</t>
  </si>
  <si>
    <t>WVJfQU5OX0NBR1IuOTkyLgEAAADetgEAAgAAAAYtMTIuNTIBCAAAAAUAAAABMQEAAAAKMjAxNzE2NDI0NAMAAAADMTYwAgAAAAQ0MjM2BAAAAAEwBwAAAAgzLzcvMjAyNggAAAAKMTIvMzEvMjAxNwkAAAABMMS5dTSifN4IxLl1NKJ83ggpQ0lRLk5ZU0U6SUJNLklRX1JFVFVSTl9DT01NT05fRVFVSVRZLjk5Mi4BAAAA3rYBAAIAAAAHMzIuMTMxNgEIAAAABQAAAAExAQAAAAoyMDE3MTY0MjQ0AwAAAAMxNjACAAAABTMzMzIwBAAAAAEwBwAAAAgzLzcvMjAyNggAAAAKMTIvMzEvMjAxNwkAAAABMMS5dTSifN4IxLl1NKJ83gggQ0lRLk5ZU0U6SUJNLklRX0VCSVRfTUFSR0lOLjk5OS4BAAAA3rYBAAIAAAAHMTUuNTk3NgEIAAAABQAAAAExAQAAAAstMTkwNDg2MDc0MwMAAAADMTYwAgAAAAQ0MDUzBAAAAAEwBwAAAAgzLzcvMjAyNggAAAAKMTIvMzEvMjAyNAkAAAABMMS5dTSifN4IxLl1NKJ83ggmQ0lRLk5ZU0U6SUJNLklRX0ZJWEVEX0FTU0VUX1RVUk5TLjk5NC4BAAAA3rYBAAIAAAAGNC40NzQzAQgAAAAFAAAAATEBAAAACy0yMTEwNzY5MzU1AwAAAAMxNjACAAAABDQwNjYEAAAAATAHAAAACDMvNy8yMDI2CAAAAAoxMi8zMS8yMDE5CQAAAAEwxLl1NKJ83gjEuXU0onzeCCNDSVEuTllTRTpJQk0uSVFfQ1VSUkVOVF9SQVRJTy4xMDAwLgEAAADetgEAAgAAAAgwLjk1NTY2MgEIAAAABQAAAAExAQAAAAst</t>
  </si>
  <si>
    <t>MTkwNDg2MDc0MAMAAAADMTYwAgAAAAQ0MDMwBAAAAAEwBwAAAAgzLzcvMjAyNggAAAAKMTIvMzEvMjAyNQkAAAABMMS5dTSifN4IxLl1NKJ83ggkQ0lRLk5ZU0U6SUJNLklRX0RBWVNfU0FMRVNfT1VULjEwMDAuAQAAAN62AQACAAAACTQzLjI1MTQwNQEIAAAABQAAAAExAQAAAAstMTkwNDg2MDc0MAMAAAADMTYwAgAAAAQ0MDQyBAAAAAEwBwAAAAgzLzcvMjAyNggAAAAKMTIvMzEvMjAyNQkAAAABMMS5dTSifN4IxLl1NKJ83ggmQ0lRLk5ZU0U6SUJNLklRX1RPVEFMX0RFQlRfRVFVSVRZLjk5Ni4BAAAA3rYBAAIAAAAIMjkwLjI3MTYBCAAAAAUAAAABMQEAAAALLTIwMDg2NDcxOTgDAAAAAzE2MAIAAAAENDAzNAQAAAABMAcAAAAIMy83LzIwMjYIAAAACjEyLzMxLzIwMjEJAAAAATDEuXU0onzeCMS5dTSifN4IJUNJUS5OWVNFOklCTS5JUV9MVF9ERUJUX0NBUElUQUwuMjAwMC4BAAAA3rYBAAIAAAAHNTguOTQ2MgEIAAAABQAAAAExAQAAAAstMTkwNDg2MDY1NwMAAAADMTYwAgAAAAQ0MTg3BAAAAAEwBwAAAAgzLzcvMjAyNggAAAAKMTIvMzEvMjAyNQkAAAABMMS5dTSifN4IxLl1NKJ83ggwQ0lRLk5ZU0U6SUJNLklRX0VCSVREQV9FWENMX09QRVJfTEVBU0VTX0lOVC45OTYuAQAAAN62AQACAAAACDkuNzkxMzQxAQgAAAAFAAAAATEBAAAACy0yMDA4NjQ3MTk4AwAAAAMxNjACAAAABTQ5MTczBAAAAAEw</t>
  </si>
  <si>
    <t>BwAAAAgzLzcvMjAyNggAAAAKMTIvMzEvMjAyMQkAAAABMMS5dTSifN4IxLl1NKJ83gg3Q0lRLk5ZU0U6SUJNLklRX1RPVEFMX0RFQlRfRUJJVERBX0VYQ0xfT1BFUl9MRUFTRVMuOTk1LgEAAADetgEAAgAAAAc1LjczMTA5AQgAAAAFAAAAATEBAAAACy0yMDU5MDczMjAyAwAAAAMxNjACAAAABTQ4OTk0BAAAAAEwBwAAAAgzLzcvMjAyNggAAAAKMTIvMzEvMjAyMAkAAAABMMS5dTSifN4IxLl1NKJ83ggqQ0lRLk5ZU0U6SUJNLklRX0VCSVREQV8xWVJfQU5OX0dST1dUSC45OTYuAQAAAN62AQACAAAABy0wLjQyMjcBCAAAAAUAAAABMQEAAAALLTIwMDg2NDcxOTgDAAAAAzE2MAIAAAAENDE5NgQAAAABMAcAAAAIMy83LzIwMjYIAAAACjEyLzMxLzIwMjEJAAAAATDEuXU0onzeCMS5dTSifN4IJUNJUS5OWVNFOklCTS5JUV9OSV8zWVJfQU5OX0NBR1IuMjAwMC4BAAAA3rYBAAIAAAAHODYuMjcxNgEIAAAABQAAAAExAQAAAAstMTkwNDg2MDY1NwMAAAADMTYwAgAAAAQ0MjI1BAAAAAEwBwAAAAgzLzcvMjAyNggAAAAKMTIvMzEvMjAyNQkAAAABMMS5dTSifN4IxLl1NKJ83ggkQ0lRLk5ZU0U6SUJNLklRX05JXzVZUl9BTk5fQ0FHUi45OTYuAQAAAN62AQACAAAACC0xMy41MTg2AQgAAAAFAAAAATEBAAAACy0yMDA4NjQ3MTk4AwAAAAMxNjACAAAABDQyMzgEAAAAATAHAAAACDMvNy8yMDI2CAAAAAoxMi8zMS8y</t>
  </si>
  <si>
    <t>MDIxCQAAAAEwxLl1NKJ83gjEuXU0onzeCClDSVEuTllTRTpJQk0uSVFfUkVUVVJOX0NPTU1PTl9FUVVJVFkuOTkzLgEAAADetgEAAgAAAAc1MC43Mjk4AQgAAAAFAAAAATEBAAAACjIwODE1MDU0MDEDAAAAAzE2MAIAAAAFMzMzMjAEAAAAATAHAAAACDMvNy8yMDI2CAAAAAoxMi8zMS8yMDE4CQAAAAEwxLl1NKJ83gjEuXU0onzeCCZDSVEuTllTRTpJQk0uSVFfRklYRURfQVNTRVRfVFVSTlMuOTk1LgEAAADetgEAAgAAAAc0LjQ1NDA1AQgAAAAFAAAAATEBAAAACy0yMDU5MDczMjAyAwAAAAMxNjACAAAABDQwNjYEAAAAATAHAAAACDMvNy8yMDI2CAAAAAoxMi8zMS8yMDIwCQAAAAEwxLl1NKJ83gjEuXU0onzeCCNDSVEuTllTRTpJQk0uSVFfQ1VSUkVOVF9SQVRJTy4yMDAwLgEAAADetgEAAgAAAAgwLjk1NTY2MgEIAAAABQAAAAExAQAAAAstMTkwNDg2MDY1NwMAAAADMTYwAgAAAAQ0MDMwBAAAAAEwBwAAAAgzLzcvMjAyNggAAAAKMTIvMzEvMjAyNQkAAAABMMS5dTSifN4IxLl1NKJ83ggnQ0lRLk5ZU0U6SUJNLklRX0RBWVNfSU5WRU5UT1JZX09VVC45OTYuAQAAAN62AQACAAAACTI0LjkzNDk3NQEIAAAABQAAAAExAQAAAAstMjAwODY0NzE5OAMAAAADMTYwAgAAAAQ0MDM1BAAAAAEwBwAAAAgzLzcvMjAyNggAAAAKMTIvMzEvMjAyMQkAAAABMMS5dTSifN4IxLl1NKJ83ggwQ0lRLk5ZU0U6SUJNLklR</t>
  </si>
  <si>
    <t>X0VCSVREQV9FWENMX09QRVJfTEVBU0VTX0lOVC45OTguAQAAAN62AQACAAAACDcuNjI3MjU1AQgAAAAFAAAAATEBAAAACy0xOTA0ODYwNzQ0AwAAAAMxNjACAAAABTQ5MTczBAAAAAEwBwAAAAgzLzcvMjAyNggAAAAKMTIvMzEvMjAyMwkAAAABMMS5dTSifN4IxLl1NKJ83gg3Q0lRLk5ZU0U6SUJNLklRX1RPVEFMX0RFQlRfRUJJVERBX0VYQ0xfT1BFUl9MRUFTRVMuOTk2LgEAAADetgEAAgAAAAg0Ljg3NTc2MgEIAAAABQAAAAExAQAAAAstMjAwODY0NzE5OAMAAAADMTYwAgAAAAU0ODk5NAQAAAABMAcAAAAIMy83LzIwMjYIAAAACjEyLzMxLzIwMjEJAAAAATDEuXU0onzeCMS5dTSifN4IPUNJUS5OWVNFOklCTS5JUV9UT1RBTF9ERUJUX0VCSVREQV9FWENMX09QRVJfTEVBU0VTX0NBUEVYLjk5MS4BAAAA3rYBAAIAAAAIMi44MTQ3MzUBCAAAAAUAAAABMQEAAAAKMTk0NzE3OTU4MwMAAAADMTYwAgAAAAU0OTE4MwQAAAABMAcAAAAIMy83LzIwMjYIAAAACjEyLzMxLzIwMTYJAAAAATDEuXU0onzeCMS5dTSifN4IKENJUS5OWVNFOklCTS5JUV9FQklUXzFZUl9BTk5fR1JPV1RILjk5Mi4BAAAA3rYBAAIAAAAILTE3LjU1ODMBCAAAAAUAAAABMQEAAAAKMjAxNzE2NDI0NAMAAAADMTYwAgAAAAQ0MTk3BAAAAAEwBwAAAAgzLzcvMjAyNggAAAAKMTIvMzEvMjAxNwkAAAABMMS5dTSifN4IxLl1NKJ83ggkQ0lR</t>
  </si>
  <si>
    <t>Lk5ZU0U6SUJNLklRX0dQXzNZUl9BTk5fQ0FHUi45OTEuAQAAAN62AQACAAAABy03LjUxNTEBCAAAAAUAAAABMQEAAAAKMTk0NzE3OTU4MwMAAAADMTYwAgAAAAQ0MjIxBAAAAAEwBwAAAAgzLzcvMjAyNggAAAAKMTIvMzEvMjAxNgkAAAABMMS5dTSifN4IxLl1NKJ83gglQ0lRLk5ZU0U6SUJNLklRX0VQU18zWVJfQU5OX0NBR1IuOTkxLgEAAADetgEAAgAAAActNi43OTY5AQgAAAAFAAAAATEBAAAACjE5NDcxNzk1ODMDAAAAAzE2MAIAAAAENDIyNgQAAAABMAcAAAAIMy83LzIwMjYIAAAACjEyLzMxLzIwMTYJAAAAATDEuXU0onzeCMS5dTSifN4IJUNJUS5OWVNFOklCTS5JUV9FUFNfNVlSX0FOTl9DQUdSLjk5Mi4BAAAA3rYBAAIAAAAILTE2LjAzMjYBCAAAAAUAAAABMQEAAAAKMjAxNzE2NDI0NAMAAAADMTYwAgAAAAQ0MjM5BAAAAAEwBwAAAAgzLzcvMjAyNggAAAAKMTIvMzEvMjAxNwkAAAABMMS5dTSifN4IxLl1NKJ83ggiQ0lRLk5ZU0U6SUJNLklRX0VCSVREQV9NQVJHSU4uOTk1LgEAAADetgEAAgAAAAcyMC41ODIxAQgAAAAFAAAAATEBAAAACy0yMDU5MDczMjAyAwAAAAMxNjACAAAABDQwNDcEAAAAATAHAAAACDMvNy8yMDI2CAAAAAoxMi8zMS8yMDIwCQAAAAEwxLl1NKJ83gjEuXU0onzeCCJDSVEuTllTRTpJQk0uSVFfQ0FQRVhfUENUX1JFVi45OTQuAQAAAN62AQACAAAABjMuOTYwOQEIAAAA</t>
  </si>
  <si>
    <t>BQAAAAExAQAAAAstMjExMDc2OTM1NQMAAAADMTYwAgAAAAUzNTM4MAQAAAABMAcAAAAIMy83LzIwMjYIAAAACjEyLzMxLzIwMTkJAAAAATDEuXU0onzeCMS5dTSifN4IJkNJUS5OWVNFOklCTS5JUV9GSVhFRF9BU1NFVF9UVVJOUy45OTkuAQAAAN62AQACAAAACDcuMTEwODIxAQgAAAAFAAAAATEBAAAACy0xOTA0ODYwNzQzAwAAAAMxNjACAAAABDQwNjYEAAAAATAHAAAACDMvNy8yMDI2CAAAAAoxMi8zMS8yMDI0CQAAAAEwxLl1NKJ83gjEuXU0onzeCCJDSVEuTllTRTpJQk0uSVFfQ1VSUkVOVF9SQVRJTy45OTcuAQAAAN62AQACAAAACDAuOTI0MjM0AQgAAAAFAAAAATEBAAAACy0xOTU4MjgxMDk2AwAAAAMxNjACAAAABDQwMzAEAAAAATAHAAAACDMvNy8yMDI2CAAAAAoxMi8zMS8yMDIyCQAAAAEwxLl1NKJ83gjEuXU0onzeCCNDSVEuTllTRTpJQk0uSVFfREFZU19TQUxFU19PVVQuOTkyLgEAAADetgEAAgAAAAk0My43OTgxNzUBCAAAAAUAAAABMQEAAAAKMjAxNzE2NDI0NAMAAAADMTYwAgAAAAQ0MDQyBAAAAAEwBwAAAAgzLzcvMjAyNggAAAAKMTIvMzEvMjAxNwkAAAABMMS5dTSifN4IxLl1NKJ83gglQ0lRLk5ZU0U6SUJNLklRX0RBWVNfUEFZQUJMRV9PVVQuOTk4LgEAAADetgEAAgAAAAg1NS43NTA4MwEIAAAABQAAAAExAQAAAAstMTkwNDg2MDc0NAMAAAADMTYwAgAAAAQ0MTgzBAAAAAEwBwAA</t>
  </si>
  <si>
    <t>AAgzLzcvMjAyNggAAAAKMTIvMzEvMjAyMwkAAAABMMS5dTSifN4IxLl1NKJ83ggnQ0lRLk5ZU0U6SUJNLklRX1RPVEFMX0RFQlRfQ0FQSVRBTC45OTcuAQAAAN62AQACAAAABzcxLjAzNzkBCAAAAAUAAAABMQEAAAALLTE5NTgyODEwOTYDAAAAAzE2MAIAAAAENDE4NgQAAAABMAcAAAAIMy83LzIwMjYIAAAACjEyLzMxLzIwMjIJAAAAATDEuXU0onzeCMS5dTSifN4ILENJUS5OWVNFOklCTS5JUV9UT1RBTF9MSUFCX1RPVEFMX0FTU0VUUy45OTEuAQAAAN62AQACAAAABzg0LjM0MzIBCAAAAAUAAAABMQEAAAAKMTk0NzE3OTU4MwMAAAADMTYwAgAAAAQ0MTg4BAAAAAEwBwAAAAgzLzcvMjAyNggAAAAKMTIvMzEvMjAxNgkAAAABMMS5dTSifN4IxLl1NKJ83gg2Q0lRLk5ZU0U6SUJNLklRX0VCSVREQV9FWENMX09QRVJfTEVBU0VTX0NBUEVYX0lOVC45OTguAQAAAN62AQACAAAABzYuODUyNTIBCAAAAAUAAAABMQEAAAALLTE5MDQ4NjA3NDQDAAAAAzE2MAIAAAAFNDkxNzQEAAAAATAHAAAACDMvNy8yMDI2CAAAAAoxMi8zMS8yMDIzCQAAAAEwxLl1NKJ83gjEuXU0onzeCCRDSVEuTllTRTpJQk0uSVFfTkVUX0RFQlRfRUJJVERBLjk5OC4BAAAA3rYBAAIAAAAIMy40MzE1NDQBCAAAAAUAAAABMQEAAAALLTE5MDQ4NjA3NDQDAAAAAzE2MAIAAAAENDE5MwQAAAABMAcAAAAIMy83LzIwMjYIAAAACjEyLzMxLzIw</t>
  </si>
  <si>
    <t>MjMJAAAAATDEuXU0onzeCMS5dTSifN4IPkNJUS5OWVNFOklCTS5JUV9UT1RBTF9ERUJUX0VCSVREQV9FWENMX09QRVJfTEVBU0VTX0NBUEVYLjEwMDAuAQAAAN62AQACAAAACDQuMjk5Mzk0AQgAAAAFAAAAATEBAAAACy0xOTA0ODYwNzQwAwAAAAMxNjACAAAABTQ5MTgzBAAAAAEwBwAAAAgzLzcvMjAyNggAAAAKMTIvMzEvMjAyNQkAAAABMMS5dTSifN4IxLl1NKJ83ggmQ0lRLk5ZU0U6SUJNLklRX0dQXzFZUl9BTk5fR1JPV1RILjk5Ny4BAAAA3rYBAAIAAAAGMy44MTc1AQgAAAAFAAAAATEBAAAACy0xOTU4MjgxMDk2AwAAAAMxNjACAAAABDQxOTUEAAAAATAHAAAACDMvNy8yMDI2CAAAAAoxMi8zMS8yMDIyCQAAAAEwxLl1NKJ83gjEuXU0onzeCCZDSVEuTllTRTpJQk0uSVFfTklfMVlSX0FOTl9HUk9XVEguOTk0LgEAAADetgEAAgAAAAY4LjA1NDUBCAAAAAUAAAABMQEAAAALLTIxMTA3NjkzNTUDAAAAAzE2MAIAAAAENDE5OQQAAAABMAcAAAAIMy83LzIwMjYIAAAACjEyLzMxLzIwMTkJAAAAATDEuXU0onzeCMS5dTSifN4IJENJUS5OWVNFOklCTS5JUV9HUF8zWVJfQU5OX0NBR1IuOTk4LgEAAADetgEAAgAAAAQzLjU4AQgAAAAFAAAAATEBAAAACy0xOTA0ODYwNzQ0AwAAAAMxNjACAAAABDQyMjEEAAAAATAHAAAACDMvNy8yMDI2CAAAAAoxMi8zMS8yMDIzCQAAAAEwxLl1NKJ83gjEuXU0onzeCChD</t>
  </si>
  <si>
    <t>SVEuTllTRTpJQk0uSVFfRUJJVERBXzVZUl9BTk5fQ0FHUi45OTguAQAAAN62AQACAAAABy03LjA4MzcBCAAAAAUAAAABMQEAAAALLTE5MDQ4NjA3NDQDAAAAAzE2MAIAAAAENDIzNQQAAAABMAcAAAAIMy83LzIwMjYIAAAACjEyLzMxLzIwMjMJAAAAATDEuXU0onzeCMS5dTSifN4IIkNJUS5OWVNFOklCTS5JUV9SRVRVUk5fQVNTRVRTLjk5OS4BAAAA3rYBAAIAAAAGNC40OTEyAQgAAAAFAAAAATEBAAAACy0xOTA0ODYwNzQzAwAAAAMxNjACAAAABDQxNzgEAAAAATAHAAAACDMvNy8yMDI2CAAAAAoxMi8zMS8yMDI0CQAAAAEwxLl1NKJ83gjEuXU0onzeCClDSVEuTllTRTpJQk0uSVFfUkVUVVJOX0NPTU1PTl9FUVVJVFkuOTk0LgEAAADetgEAAgAAAAczNy45NzMyAQgAAAAFAAAAATEBAAAACy0yMTEwNzY5MzU1AwAAAAMxNjACAAAABTMzMzIwBAAAAAEwBwAAAAgzLzcvMjAyNggAAAAKMTIvMzEvMjAxOQkAAAABMMS5dTSifN4IxLl1NKJ83ggiQ0lRLk5ZU0U6SUJNLklRX0NBUEVYX1BDVF9SRVYuOTk5LgEAAADetgEAAgAAAAQxLjY3AQgAAAAFAAAAATEBAAAACy0xOTA0ODYwNzQzAwAAAAMxNjACAAAABTM1MzgwBAAAAAEwBwAAAAgzLzcvMjAyNggAAAAKMTIvMzEvMjAyNAkAAAABMMS5dTSifN4IxLl1NKJ83ggdQ0lRLk5ZU0U6SUJNLklRX0FSX1RVUk5TLjk5My4BAAAA3rYBAAIAAAAIOS4wMTU4OTUB</t>
  </si>
  <si>
    <t>CAAAAAUAAAABMQEAAAAKMjA4MTUwNTQwMQMAAAADMTYwAgAAAAQ0MDAxBAAAAAEwBwAAAAgzLzcvMjAyNggAAAAKMTIvMzEvMjAxOAkAAAABMMS5dTSifN4IxLl1NKJ83gggQ0lRLk5ZU0U6SUJNLklRX1FVSUNLX1JBVElPLjk5Mi4BAAAA3rYBAAIAAAAIMS4xOTU5MTUBCAAAAAUAAAABMQEAAAAKMjAxNzE2NDI0NAMAAAADMTYwAgAAAAQ0MTIxBAAAAAEwBwAAAAgzLzcvMjAyNggAAAAKMTIvMzEvMjAxNwkAAAABMMS5dTSifN4IxLl1NKJ83ggjQ0lRLk5ZU0U6SUJNLklRX0RBWVNfU0FMRVNfT1VULjk5OC4BAAAA3rYBAAIAAAAJNDMuOTYyNDI1AQgAAAAFAAAAATEBAAAACy0xOTA0ODYwNzQ0AwAAAAMxNjACAAAABDQwNDIEAAAAATAHAAAACDMvNy8yMDI2CAAAAAoxMi8zMS8yMDIzCQAAAAEwxLl1NKJ83gjEuXU0onzeCCRDSVEuTllTRTpJQk0uSVFfQ0FTSF9DT05WRVJTSU9OLjk5Ny4BAAAA3rYBAAIAAAAJMTEuMjE5MDA1AQgAAAAFAAAAATEBAAAACy0xOTU4MjgxMDk2AwAAAAMxNjACAAAABDQxODQEAAAAATAHAAAACDMvNy8yMDI2CAAAAAoxMi8zMS8yMDIyCQAAAAEwxLl1NKJ83gjEuXU0onzeCCNDSVEuTllTRTpJQk0uSVFfTFRfREVCVF9FUVVJVFkuOTkxLgEAAADetgEAAgAAAAgxODguNDY3OAEIAAAABQAAAAExAQAAAAoxOTQ3MTc5NTgzAwAAAAMxNjACAAAABDQwODUEAAAAATAHAAAACDMv</t>
  </si>
  <si>
    <t>Ny8yMDI2CAAAAAoxMi8zMS8yMDE2CQAAAAEwxLl1NKJ83gjEuXU0onzeCDBDSVEuTllTRTpJQk0uSVFfRUJJVERBX0VYQ0xfT1BFUl9MRUFTRVNfSU5ULjk5Ny4BAAAA3rYBAAIAAAAIOC44NjEwMTkBCAAAAAUAAAABMQEAAAALLTE5NTgyODEwOTYDAAAAAzE2MAIAAAAFNDkxNzMEAAAAATAHAAAACDMvNy8yMDI2CAAAAAoxMi8zMS8yMDIyCQAAAAEwxLl1NKJ83gjEuXU0onzeCCZDSVEuTllTRTpJQk0uSVFfVE9UQUxfREVCVF9FQklUREEuOTk3LgEAAADetgEAAgAAAAg0LjQ5Mjg0NgEIAAAABQAAAAExAQAAAAstMTk1ODI4MTA5NgMAAAADMTYwAgAAAAQ0MTkyBAAAAAEwBwAAAAgzLzcvMjAyNggAAAAKMTIvMzEvMjAyMgkAAAABMMS5dTSifN4IxLl1NKJ83gg1Q0lRLk5ZU0U6SUJNLklRX05FVF9ERUJUX0VCSVREQV9FWENMX09QRVJfTEVBU0VTLjk5My4BAAAA3rYBAAIAAAAIMS45MTA2NjcBCAAAAAUAAAABMQEAAAAKMjA4MTUwNTQwMQMAAAADMTYwAgAAAAU0OTE3NQQAAAABMAcAAAAIMy83LzIwMjYIAAAACjEyLzMxLzIwMTgJAAAAATDEuXU0onzeCMS5dTSifN4IKkNJUS5OWVNFOklCTS5JUV9ORVRfREVCVF9FQklUREFfQ0FQRVguOTkzLgEAAADetgEAAgAAAAgyLjM2NDE4OQEIAAAABQAAAAExAQAAAAoyMDgxNTA1NDAxAwAAAAMxNjACAAAABTIzMzE0BAAAAAEwBwAAAAgzLzcvMjAyNggAAAAK</t>
  </si>
  <si>
    <t>MTIvMzEvMjAxOAkAAAABMMS5dTSifN4IxLl1NKJ83ggcQ0lRLk5ZU0U6SUJNLklRX1pfU0NPUkUuOTkzLgEAAADetgEAAgAAAAgzLjY1NDk4NgEIAAAABQAAAAExAQAAAAoyMDgxNTA1NDAxAwAAAAMxNjACAAAABjEwMDEyMwQAAAABMAcAAAAIMy83LzIwMjYIAAAACjEyLzMxLzIwMTgJAAAAATDEuXU0onzeCMS5dTSifN4IKkNJUS5OWVNFOklCTS5JUV9FQklUREFfMVlSX0FOTl9HUk9XVEguOTkyLgEAAADetgEAAgAAAAgtMTIuNTQ5MgEIAAAABQAAAAExAQAAAAoyMDE3MTY0MjQ0AwAAAAMxNjACAAAABDQxOTYEAAAAATAHAAAACDMvNy8yMDI2CAAAAAoxMi8zMS8yMDE3CQAAAAEwxLl1NKJ83gjEuXU0onzeCCdDSVEuTllTRTpJQk0uSVFfRVBTXzFZUl9BTk5fR1JPV1RILjk5NC4BAAAA3rYBAAIAAAAILTE1LjkxNTEBCAAAAAUAAAABMQEAAAALLTIxMTA3NjkzNTUDAAAAAzE2MAIAAAAENDIwMAQAAAABMAcAAAAIMy83LzIwMjYIAAAACjEyLzMxLzIwMTkJAAAAATDEuXU0onzeCMS5dTSifN4IKENJUS5OWVNFOklCTS5JUV9FQklUREFfM1lSX0FOTl9DQUdSLjk5OS4BAAAA3rYBAAIAAAAGNC40NDc1AQgAAAAFAAAAATEBAAAACy0xOTA0ODYwNzQzAwAAAAMxNjACAAAABDQyMjIEAAAAATAHAAAACDMvNy8yMDI2CAAAAAoxMi8zMS8yMDI0CQAAAAEwxLl1NKJ83gjEuXU0onzeCCVDSVEuTllTRTpJQk0u</t>
  </si>
  <si>
    <t>SVFfRVBTXzNZUl9BTk5fQ0FHUi45OTguAQAAAN62AQACAAAABzIyLjk2NTIBCAAAAAUAAAABMQEAAAALLTE5MDQ4NjA3NDQDAAAAAzE2MAIAAAAENDIyNgQAAAABMAcAAAAIMy83LzIwMjYIAAAACjEyLzMxLzIwMjMJAAAAATDEuXU0onzeCMS5dTSifN4IJkNJUS5OWVNFOklCTS5JUV9FQklUXzVZUl9BTk5fQ0FHUi45OTQuAQAAAN62AQACAAAACC0xNy44MzI4AQgAAAAFAAAAATEBAAAACy0yMTEwNzY5MzU1AwAAAAMxNjACAAAABDQyMzYEAAAAATAHAAAACDMvNy8yMDI2CAAAAAoxMi8zMS8yMDE5CQAAAAEwxLl1NKJ83gjEuXU0onzeCCRDSVEuTllTRTpJQk0uSVFfTklfNVlSX0FOTl9DQUdSLjk5Mi4BAAAA3rYBAAIAAAAILTE5LjEwMjMBCAAAAAUAAAABMQEAAAAKMjAxNzE2NDI0NAMAAAADMTYwAgAAAAQ0MjM4BAAAAAEwBwAAAAgzLzcvMjAyNggAAAAKMTIvMzEvMjAxNwkAAAABMMS5dTSifN4IxLl1NKJ83ggkQ0lRLk5ZU0U6SUJNLklRX05JXzVZUl9BTk5fQ0FHUi45OTMuAQAAAN62AQACAAAACC0xMS45NDA2AQgAAAAFAAAAATEBAAAACjIwODE1MDU0MDEDAAAAAzE2MAIAAAAENDIzOAQAAAABMAcAAAAIMy83LzIwMjYIAAAACjEyLzMxLzIwMTgJAAAAATDEuXU0onzeCMS5dTSifN4II0NJUS5OWVNFOklCTS5JUV9SRVRVUk5fQ0FQSVRBTC45OTIuAQAAAN62AQACAAAABzExLjY2NzkBCAAAAAUA</t>
  </si>
  <si>
    <t>AAABMQEAAAAKMjAxNzE2NDI0NAMAAAADMTYwAgAAAAQ0MzYzBAAAAAEwBwAAAAgzLzcvMjAyNggAAAAKMTIvMzEvMjAxNwkAAAABMMS5dTSifN4IxLl1NKJ83ggpQ0lRLk5ZU0U6SUJNLklRX1JFVFVSTl9DT01NT05fRVFVSVRZLjk5OC4BAAAA3rYBAAIAAAAHMzMuNzg4MgEIAAAABQAAAAExAQAAAAstMTkwNDg2MDc0NAMAAAADMTYwAgAAAAUzMzMyMAQAAAABMAcAAAAIMy83LzIwMjYIAAAACjEyLzMxLzIwMjMJAAAAATDEuXU0onzeCMS5dTSifN4IIENJUS5OWVNFOklCTS5JUV9FQklUX01BUkdJTi45OTcuAQAAAN62AQACAAAABzEyLjQyNTIBCAAAAAUAAAABMQEAAAALLTE5NTgyODEwOTYDAAAAAzE2MAIAAAAENDA1MwQAAAABMAcAAAAIMy83LzIwMjYIAAAACjEyLzMxLzIwMjIJAAAAATDEuXU0onzeCMS5dTSifN4IIENJUS5OWVNFOklCTS5JUV9BU1NFVF9UVVJOUy45OTEuAQAAAN62AQACAAAACDAuNzAxMTUxAQgAAAAFAAAAATEBAAAACjE5NDcxNzk1ODMDAAAAAzE2MAIAAAAENDE3NwQAAAABMAcAAAAIMy83LzIwMjYIAAAACjEyLzMxLzIwMTYJAAAAATDEuXU0onzeCMS5dTSifN4IIENJUS5OWVNFOklCTS5JUV9RVUlDS19SQVRJTy45OTUuAQAAAN62AQACAAAACDAuNzgyNzM4AQgAAAAFAAAAATEBAAAACy0yMDU5MDczMjAyAwAAAAMxNjACAAAABDQxMjEEAAAAATAHAAAACDMvNy8yMDI2CAAA</t>
  </si>
  <si>
    <t>AAoxMi8zMS8yMDIwCQAAAAEwxLl1NKJ83gjEuXU0onzeCCdDSVEuTllTRTpJQk0uSVFfREFZU19JTlZFTlRPUllfT1VULjk5My4BAAAA3rYBAAIAAAAIMTQuMzUwMzQBCAAAAAUAAAABMQEAAAAKMjA4MTUwNTQwMQMAAAADMTYwAgAAAAQ0MDM1BAAAAAEwBwAAAAgzLzcvMjAyNggAAAAKMTIvMzEvMjAxOAkAAAABMMS5dTSifN4IxLl1NKJ83gglQ0lRLk5ZU0U6SUJNLklRX0NBU0hfQ09OVkVSU0lPTi4xMDAwLgEAAADetgEAAgAAAAgxLjk0MTQzNQEIAAAABQAAAAExAQAAAAstMTkwNDg2MDc0MAMAAAADMTYwAgAAAAQ0MTg0BAAAAAEwBwAAAAgzLzcvMjAyNggAAAAKMTIvMzEvMjAyNQkAAAABMMS5dTSifN4IxLl1NKJ83ggjQ0lRLk5ZU0U6SUJNLklRX0xUX0RFQlRfRVFVSVRZLjk5NC4BAAAA3rYBAAIAAAAIMjc2LjI5NzMBCAAAAAUAAAABMQEAAAALLTIxMTA3NjkzNTUDAAAAAzE2MAIAAAAENDA4NQQAAAABMAcAAAAIMy83LzIwMjYIAAAACjEyLzMxLzIwMTkJAAAAATDEuXU0onzeCMS5dTSifN4IHUNJUS5OWVNFOklCTS5JUV9FQklUX0lOVC45OTMuAQAAAN62AQACAAAACTE4LjI4MjE1NwEIAAAABQAAAAExAQAAAAoyMDgxNTA1NDAxAwAAAAMxNjACAAAABDQxODkEAAAAATAHAAAACDMvNy8yMDI2CAAAAAoxMi8zMS8yMDE4CQAAAAEwxLl1NKJ83gjEuXU0onzeCDFDSVEuTllTRTpJQk0uSVFfRUJJ</t>
  </si>
  <si>
    <t>VERBX0VYQ0xfT1BFUl9MRUFTRVNfSU5ULjEwMDAuAQAAAN62AQACAAAACDguMzI5NzE1AQgAAAAFAAAAATEBAAAACy0xOTA0ODYwNzQwAwAAAAMxNjACAAAABTQ5MTczBAAAAAEwBwAAAAgzLzcvMjAyNggAAAAKMTIvMzEvMjAyNQkAAAABMMS5dTSifN4IxLl1NKJ83ggnQ0lRLk5ZU0U6SUJNLklRX1RPVEFMX0RFQlRfRUJJVERBLjEwMDAuAQAAAN62AQACAAAACDMuNzA3NTA2AQgAAAAFAAAAATEBAAAACy0xOTA0ODYwNzQwAwAAAAMxNjACAAAABDQxOTIEAAAAATAHAAAACDMvNy8yMDI2CAAAAAoxMi8zMS8yMDI1CQAAAAEwxLl1NKJ83gjEuXU0onzeCCpDSVEuTllTRTpJQk0uSVFfTkVUX0RFQlRfRUJJVERBX0NBUEVYLjk5OC4BAAAA3rYBAAIAAAAIMy43Nzg3NzEBCAAAAAUAAAABMQEAAAALLTE5MDQ4NjA3NDQDAAAAAzE2MAIAAAAFMjMzMTQEAAAAATAHAAAACDMvNy8yMDI2CAAAAAoxMi8zMS8yMDIzCQAAAAEwxLl1NKJ83gjEuXU0onzeCBxDSVEuTllTRTpJQk0uSVFfWl9TQ09SRS45OTguAQAAAN62AQACAAAACDIuOTE2MjcyAQgAAAAFAAAAATEBAAAACy0xOTA0ODYwNzQ0AwAAAAMxNjACAAAABjEwMDEyMwQAAAABMAcAAAAIMy83LzIwMjYIAAAACjEyLzMxLzIwMjMJAAAAATDEuXU0onzeCMS5dTSifN4IKkNJUS5OWVNFOklCTS5JUV9FQklUREFfMVlSX0FOTl9HUk9XVEguOTk1LgEAAADetgEA</t>
  </si>
  <si>
    <t>AgAAAAgtMTYuNDgwNAEIAAAABQAAAAExAQAAAAstMjA1OTA3MzIwMgMAAAADMTYwAgAAAAQ0MTk2BAAAAAEwBwAAAAgzLzcvMjAyNggAAAAKMTIvMzEvMjAyMAkAAAABMMS5dTSifN4IxLl1NKJ83ggnQ0lRLk5ZU0U6SUJNLklRX0VQU18xWVJfQU5OX0dST1dUSC45OTcuAQAAAN62AQACAAAABy02Mi41NzIBCAAAAAUAAAABMQEAAAALLTE5NTgyODEwOTYDAAAAAzE2MAIAAAAENDIwMAQAAAABMAcAAAAIMy83LzIwMjYIAAAACjEyLzMxLzIwMjIJAAAAATDEuXU0onzeCMS5dTSifN4IK0NJUS5OWVNFOklCTS5JUV9UT1RBTF9SRVZfNVlSX0FOTl9DQUdSLjk5Ny4BAAAA3rYBAAIAAAAHLTUuMjIwMgEIAAAABQAAAAExAQAAAAstMTk1ODI4MTA5NgMAAAADMTYwAgAAAAQ0MjMzBAAAAAEwBwAAAAgzLzcvMjAyNggAAAAKMTIvMzEvMjAyMgkAAAABMMS5dTSifN4IxLl1NKJ83ggkQ0lRLk5ZU0U6SUJNLklRX05JXzVZUl9BTk5fQ0FHUi45OTQuAQAAAN62AQACAAAABy00LjczODgBCAAAAAUAAAABMQEAAAALLTIxMTA3NjkzNTUDAAAAAzE2MAIAAAAENDIzOAQAAAABMAcAAAAIMy83LzIwMjYIAAAACjEyLzMxLzIwMTkJAAAAATDEuXU0onzeCMS5dTSifN4IJENJUS5OWVNFOklCTS5JUV9OSV81WVJfQU5OX0NBR1IuOTk1LgEAAADetgEAAgAAAAgtMTUuNzc2NQEIAAAABQAAAAExAQAAAAstMjA1OTA3MzIwMgMA</t>
  </si>
  <si>
    <t>AAADMTYwAgAAAAQ0MjM4BAAAAAEwBwAAAAgzLzcvMjAyNggAAAAKMTIvMzEvMjAyMAkAAAABMMS5dTSifN4IxLl1NKJ83ggjQ0lRLk5ZU0U6SUJNLklRX1JFVFVSTl9DQVBJVEFMLjk5NS4BAAAA3rYBAAIAAAAGMy4zMzA4AQgAAAAFAAAAATEBAAAACy0yMDU5MDczMjAyAwAAAAMxNjACAAAABDQzNjMEAAAAATAHAAAACDMvNy8yMDI2CAAAAAoxMi8zMS8yMDIwCQAAAAEwxLl1NKJ83gjEuXU0onzeCCpDSVEuTllTRTpJQk0uSVFfUkVUVVJOX0NPTU1PTl9FUVVJVFkuMjAwMC4BAAAA3rYBAAIAAAAHMzUuMjYzMQEIAAAABQAAAAExAQAAAAstMTkwNDg2MDY1NwMAAAADMTYwAgAAAAUzMzMyMAQAAAABMAcAAAAIMy83LzIwMjYIAAAACjEyLzMxLzIwMjUJAAAAATDEuXU0onzeCMS5dTSifN4IIUNJUS5OWVNFOklCTS5JUV9FQklUX01BUkdJTi4xMDAwLgEAAADetgEAAgAAAAcxOC42MDk2AQgAAAAFAAAAATEBAAAACy0xOTA0ODYwNzQwAwAAAAMxNjACAAAABDQwNTMEAAAAATAHAAAACDMvNy8yMDI2CAAAAAoxMi8zMS8yMDI1CQAAAAEwxLl1NKJ83gjEuXU0onzeCCBDSVEuTllTRTpJQk0uSVFfQVNTRVRfVFVSTlMuOTk0LgEAAADetgEAAgAAAAgwLjQxODg3MwEIAAAABQAAAAExAQAAAAstMjExMDc2OTM1NQMAAAADMTYwAgAAAAQ0MTc3BAAAAAEwBwAAAAgzLzcvMjAyNggAAAAKMTIvMzEvMjAxOQkAAAAB</t>
  </si>
  <si>
    <t>MMS5dTSifN4IxLl1NKJ83ggkQ0lRLk5ZU0U6SUJNLklRX0lOVkVOVE9SWV9UVVJOUy45OTMuAQAAAN62AQACAAAACTI1LjQzNDYwOQEIAAAABQAAAAExAQAAAAoyMDgxNTA1NDAxAwAAAAMxNjACAAAABDQwODIEAAAAATAHAAAACDMvNy8yMDI2CAAAAAoxMi8zMS8yMDE4CQAAAAEwxLl1NKJ83gjEuXU0onzeCCBDSVEuTllTRTpJQk0uSVFfUVVJQ0tfUkFUSU8uOTk5LgEAAADetgEAAgAAAAgwLjg3NjA0OAEIAAAABQAAAAExAQAAAAstMTkwNDg2MDc0MwMAAAADMTYwAgAAAAQ0MTIxBAAAAAEwBwAAAAgzLzcvMjAyNggAAAAKMTIvMzEvMjAyNAkAAAABMMS5dTSifN4IxLl1NKJ83ggnQ0lRLk5ZU0U6SUJNLklRX0RBWVNfSU5WRU5UT1JZX09VVC45OTguAQAAAN62AQACAAAACTE4LjIxNzUxNQEIAAAABQAAAAExAQAAAAstMTkwNDg2MDc0NAMAAAADMTYwAgAAAAQ0MDM1BAAAAAEwBwAAAAgzLzcvMjAyNggAAAAKMTIvMzEvMjAyMwkAAAABMMS5dTSifN4IxLl1NKJ83ggmQ0lRLk5ZU0U6SUJNLklRX1RPVEFMX0RFQlRfRVFVSVRZLjk5Mi4BAAAA3rYBAAIAAAAHMjY0LjM2MQEIAAAABQAAAAExAQAAAAoyMDE3MTY0MjQ0AwAAAAMxNjACAAAABDQwMzQEAAAAATAHAAAACDMvNy8yMDI2CAAAAAoxMi8zMS8yMDE3CQAAAAEwxLl1NKJ83gjEuXU0onzeCCRDSVEuTllTRTpJQk0uSVFfTFRfREVCVF9DQVBJVEFM</t>
  </si>
  <si>
    <t>Ljk5MS4BAAAA3rYBAAIAAAAHNTcuMjI5OAEIAAAABQAAAAExAQAAAAoxOTQ3MTc5NTgzAwAAAAMxNjACAAAABDQxODcEAAAAATAHAAAACDMvNy8yMDI2CAAAAAoxMi8zMS8yMDE2CQAAAAEwxLl1NKJ83gjEuXU0onzeCB1DSVEuTllTRTpJQk0uSVFfRUJJVF9JTlQuOTk3LgEAAADetgEAAgAAAAg2LjE4NTAzMgEIAAAABQAAAAExAQAAAAstMTk1ODI4MTA5NgMAAAADMTYwAgAAAAQ0MTg5BAAAAAEwBwAAAAgzLzcvMjAyNggAAAAKMTIvMzEvMjAyMgkAAAABMMS5dTSifN4IxLl1NKJ83gglQ0lRLk5ZU0U6SUJNLklRX0VCSVREQV9DQVBFWF9JTlQuOTk3LgEAAADetgEAAgAAAAg4Ljc3OTYwNQEIAAAABQAAAAExAQAAAAstMTk1ODI4MTA5NgMAAAADMTYwAgAAAAQ0MTkxBAAAAAEwBwAAAAgzLzcvMjAyNggAAAAKMTIvMzEvMjAyMgkAAAABMMS5dTSifN4IxLl1NKJ83gg3Q0lRLk5ZU0U6SUJNLklRX1RPVEFMX0RFQlRfRUJJVERBX0VYQ0xfT1BFUl9MRUFTRVMuOTkzLgEAAADetgEAAgAAAAgyLjU4ODU0MQEIAAAABQAAAAExAQAAAAoyMDgxNTA1NDAxAwAAAAMxNjACAAAABTQ4OTk0BAAAAAEwBwAAAAgzLzcvMjAyNggAAAAKMTIvMzEvMjAxOAkAAAABMMS5dTSifN4IxLl1NKJ83ggsQ0lRLk5ZU0U6SUJNLklRX1RPVEFMX0RFQlRfRUJJVERBX0NBUEVYLjk5My4BAAAA3rYBAAIAAAAIMy4yMDI5NjQBCAAA</t>
  </si>
  <si>
    <t>AAUAAAABMQEAAAAKMjA4MTUwNTQwMQMAAAADMTYwAgAAAAUyMzMxMwQAAAABMAcAAAAIMy83LzIwMjYIAAAACjEyLzMxLzIwMTgJAAAAATDEuXU0onzeCMS5dTSifN4IK0NJUS5OWVNFOklCTS5JUV9ORVRfREVCVF9FQklUREFfQ0FQRVguMjAwMC4BAAAA3rYBAAIAAAAIMy4wNzI1NDMBCAAAAAUAAAABMQEAAAALLTE5MDQ4NjA2NTcDAAAAAzE2MAIAAAAFMjMzMTQEAAAAATAHAAAACDMvNy8yMDI2CAAAAAoxMi8zMS8yMDI1CQAAAAEwxLl1NKJ83gjEuXU0onzeCB1DSVEuTllTRTpJQk0uSVFfWl9TQ09SRS4yMDAwLgEAAADetgEAAgAAAAgzLjM4NjMwMgEIAAAABQAAAAExAQAAAAstMTkwNDg2MDY1NwMAAAADMTYwAgAAAAYxMDAxMjMEAAAAATAHAAAACDMvNy8yMDI2CAAAAAoxMi8zMS8yMDI1CQAAAAEwxLl1NKJ83gjEuXU0onzeCChDSVEuTllTRTpJQk0uSVFfRUJJVF8xWVJfQU5OX0dST1dUSC45OTMuAQAAAN62AQACAAAABzEzLjE0ODQBCAAAAAUAAAABMQEAAAAKMjA4MTUwNTQwMQMAAAADMTYwAgAAAAQ0MTk3BAAAAAEwBwAAAAgzLzcvMjAyNggAAAAKMTIvMzEvMjAxOAkAAAABMMS5dTSifN4IxLl1NKJ83ggmQ0lRLk5ZU0U6SUJNLklRX0VCSVRfM1lSX0FOTl9DQUdSLjk5My4BAAAA3rYBAAIAAAAHLTcuMTU3OQEIAAAABQAAAAExAQAAAAoyMDgxNTA1NDAxAwAAAAMxNjACAAAABDQyMjMEAAAA</t>
  </si>
  <si>
    <t>ATAHAAAACDMvNy8yMDI2CAAAAAoxMi8zMS8yMDE4CQAAAAEwxLl1NKJ83gjEuXU0onzeCCxDSVEuTllTRTpJQk0uSVFfVE9UQUxfUkVWXzVZUl9BTk5fQ0FHUi4xMDAwLgEAAADetgEAAgAAAAU0LjEyNAEIAAAABQAAAAExAQAAAAstMTkwNDg2MDc0MAMAAAADMTYwAgAAAAQ0MjMzBAAAAAEwBwAAAAgzLzcvMjAyNggAAAAKMTIvMzEvMjAyNQkAAAABMMS5dTSifN4IxLl1NKJ83gglQ0lRLk5ZU0U6SUJNLklRX05JXzVZUl9BTk5fQ0FHUi4xMDAwLgEAAADetgEAAgAAAAcxMy42Mzc0AQgAAAAFAAAAATEBAAAACy0xOTA0ODYwNzQwAwAAAAMxNjACAAAABDQyMzgEAAAAATAHAAAACDMvNy8yMDI2CAAAAAoxMi8zMS8yMDI1CQAAAAEwxLl1NKJ83gjEuXU0onzeCCNDSVEuTllTRTpJQk0uSVFfUkVUVVJOX0NBUElUQUwuOTk2LgEAAADetgEAAgAAAAU0LjM2MwEIAAAABQAAAAExAQAAAAstMjAwODY0NzE5OAMAAAADMTYwAgAAAAQ0MzYzBAAAAAEwBwAAAAgzLzcvMjAyNggAAAAKMTIvMzEvMjAyMQkAAAABMMS5dTSifN4IxLl1NKJ83gghQ0lRLk5ZU0U6SUJNLklRX0VCSVRfTUFSR0lOLjIwMDAuAQAAAN62AQACAAAABzE4LjYwOTYBCAAAAAUAAAABMQEAAAALLTE5MDQ4NjA2NTcDAAAAAzE2MAIAAAAENDA1MwQAAAABMAcAAAAIMy83LzIwMjYIAAAACjEyLzMxLzIwMjUJAAAAATDEuXU0onzeCMS5dTSifN4I</t>
  </si>
  <si>
    <t>IENJUS5OWVNFOklCTS5JUV9BU1NFVF9UVVJOUy45OTUuAQAAAN62AQACAAAACDAuMzU4MTIyAQgAAAAFAAAAATEBAAAACy0yMDU5MDczMjAyAwAAAAMxNjACAAAABDQxNzcEAAAAATAHAAAACDMvNy8yMDI2CAAAAAoxMi8zMS8yMDIwCQAAAAEwxLl1NKJ83gjEuXU0onzeCCRDSVEuTllTRTpJQk0uSVFfSU5WRU5UT1JZX1RVUk5TLjk5NC4BAAAA3rYBAAIAAAAJMTUuNDM1MzIyAQgAAAAFAAAAATEBAAAACy0yMTEwNzY5MzU1AwAAAAMxNjACAAAABDQwODIEAAAAATAHAAAACDMvNy8yMDI2CAAAAAoxMi8zMS8yMDE5CQAAAAEwxLl1NKJ83gjEuXU0onzeCCFDSVEuTllTRTpJQk0uSVFfUVVJQ0tfUkFUSU8uMTAwMC4BAAAA3rYBAAIAAAAIMC44MTI0MzIBCAAAAAUAAAABMQEAAAALLTE5MDQ4NjA3NDADAAAAAzE2MAIAAAAENDEyMQQAAAABMAcAAAAIMy83LzIwMjYIAAAACjEyLzMxLzIwMjUJAAAAATDEuXU0onzeCMS5dTSifN4IJ0NJUS5OWVNFOklCTS5JUV9EQVlTX0lOVkVOVE9SWV9PVVQuOTk5LgEAAADetgEAAgAAAAkxNi43MDkzNjQBCAAAAAUAAAABMQEAAAALLTE5MDQ4NjA3NDMDAAAAAzE2MAIAAAAENDAzNQQAAAABMAcAAAAIMy83LzIwMjYIAAAACjEyLzMxLzIwMjQJAAAAATDEuXU0onzeCMS5dTSifN4IJkNJUS5OWVNFOklCTS5JUV9UT1RBTF9ERUJUX0VRVUlUWS45OTMuAQAAAN62AQACAAAA</t>
  </si>
  <si>
    <t>CDI3MC41OTY1AQgAAAAFAAAAATEBAAAACjIwODE1MDU0MDEDAAAAAzE2MAIAAAAENDAzNAQAAAABMAcAAAAIMy83LzIwMjYIAAAACjEyLzMxLzIwMTgJAAAAATDEuXU0onzeCMS5dTSifN4IJENJUS5OWVNFOklCTS5JUV9MVF9ERUJUX0NBUElUQUwuOTkyLgEAAADetgEAAgAAAAY2MS43MzYBCAAAAAUAAAABMQEAAAAKMjAxNzE2NDI0NAMAAAADMTYwAgAAAAQ0MTg3BAAAAAEwBwAAAAgzLzcvMjAyNggAAAAKMTIvMzEvMjAxNwkAAAABMMS5dTSifN4IxLl1NKJ83ggdQ0lRLk5ZU0U6SUJNLklRX0VCSVRfSU5ULjk5OC4BAAAA3rYBAAIAAAAINS44NjI0NzYBCAAAAAUAAAABMQEAAAALLTE5MDQ4NjA3NDQDAAAAAzE2MAIAAAAENDE4OQQAAAABMAcAAAAIMy83LzIwMjYIAAAACjEyLzMxLzIwMjMJAAAAATDEuXU0onzeCMS5dTSifN4IJUNJUS5OWVNFOklCTS5JUV9FQklUREFfQ0FQRVhfSU5ULjk5OC4BAAAA3rYBAAIAAAAINy42NTY1MDIBCAAAAAUAAAABMQEAAAALLTE5MDQ4NjA3NDQDAAAAAzE2MAIAAAAENDE5MQQAAAABMAcAAAAIMy83LzIwMjYIAAAACjEyLzMxLzIwMjMJAAAAATDEuXU0onzeCMS5dTSifN4IN0NJUS5OWVNFOklCTS5JUV9UT1RBTF9ERUJUX0VCSVREQV9FWENMX09QRVJfTEVBU0VTLjk5NC4BAAAA3rYBAAIAAAAINS4wMTIzNTQBCAAAAAUAAAABMQEAAAALLTIxMTA3NjkzNTUDAAAA</t>
  </si>
  <si>
    <t>AzE2MAIAAAAFNDg5OTQEAAAAATAHAAAACDMvNy8yMDI2CAAAAAoxMi8zMS8yMDE5CQAAAAEwO5J1NKJ83gg7knU0onzeCCxDSVEuTllTRTpJQk0uSVFfVE9UQUxfREVCVF9FQklUREFfQ0FQRVguOTk0LgEAAADetgEAAgAAAAg1LjI2OTI2OQEIAAAABQAAAAExAQAAAAstMjExMDc2OTM1NQMAAAADMTYwAgAAAAUyMzMxMwQAAAABMAcAAAAIMy83LzIwMjYIAAAACjEyLzMxLzIwMTkJAAAAATA7knU0onzeCDuSdTSifN4IKENJUS5OWVNFOklCTS5JUV9FQklUXzFZUl9BTk5fR1JPV1RILjk5NC4BAAAA3rYBAAIAAAAILTQyLjk2NDIBCAAAAAUAAAABMQEAAAALLTIxMTA3NjkzNTUDAAAAAzE2MAIAAAAENDE5NwQAAAABMAcAAAAIMy83LzIwMjYIAAAACjEyLzMxLzIwMTkJAAAAATA7knU0onzeCDuSdTSifN4IK0NJUS5OWVNFOklCTS5JUV9UT1RBTF9SRVZfM1lSX0FOTl9DQUdSLjk5MS4BAAAA3rYBAAIAAAAHLTYuNjg5MgEIAAAABQAAAAExAQAAAAoxOTQ3MTc5NTgzAwAAAAMxNjACAAAABDQyMjAEAAAAATAHAAAACDMvNy8yMDI2CAAAAAoxMi8zMS8yMDE2CQAAAAEwO5J1NKJ83gg7knU0onzeCCZDSVEuTllTRTpJQk0uSVFfRUJJVF8zWVJfQU5OX0NBR1IuOTk2LgEAAADetgEAAgAAAAgtMjQuOTcwMgEIAAAABQAAAAExAQAAAAstMjAwODY0NzE5OAMAAAADMTYwAgAAAAQ0MjIzBAAAAAEwBwAAAAgzLzcv</t>
  </si>
  <si>
    <t>MjAyNggAAAAKMTIvMzEvMjAyMQkAAAABMDuSdTSifN4IO5J1NKJ83gglQ0lRLk5ZU0U6SUJNLklRX05JXzVZUl9BTk5fQ0FHUi4yMDAwLgEAAADetgEAAgAAAAcxMy42Mzc0AQgAAAAFAAAAATEBAAAACy0xOTA0ODYwNjU3AwAAAAMxNjACAAAABDQyMzgEAAAAATAHAAAACDMvNy8yMDI2CAAAAAoxMi8zMS8yMDI1CQAAAAEwO5J1NKJ83gg7knU0onzeCCRDSVEuTllTRTpJQk0uSVFfTklfNVlSX0FOTl9DQUdSLjk5Ny4BAAAA3rYBAAIAAAAILTIyLjIwNzcBCAAAAAUAAAABMQEAAAALLTE5NTgyODEwOTYDAAAAAzE2MAIAAAAENDIzOAQAAAABMAcAAAAIMy83LzIwMjYIAAAACjEyLzMxLzIwMjIJAAAAATA7knU0onzeCDuSdTSifN4II0NJUS5OWVNFOklCTS5JUV9SRVRVUk5fQ0FQSVRBTC45OTguAQAAAN62AQACAAAABjcuNDI1OQEIAAAABQAAAAExAQAAAAstMTkwNDg2MDc0NAMAAAADMTYwAgAAAAQ0MzYzBAAAAAEwBwAAAAgzLzcvMjAyNggAAAAKMTIvMzEvMjAyMwkAAAABMDuSdTSifN4IO5J1NKJ83ggpQ0lRLk5ZU0U6SUJNLklRX1JFVFVSTl9DT01NT05fRVFVSVRZLjk5Ni4BAAAA3rYBAAIAAAAHMjMuODY0NAEIAAAABQAAAAExAQAAAAstMjAwODY0NzE5OAMAAAADMTYwAgAAAAUzMzMyMAQAAAABMAcAAAAIMy83LzIwMjYIAAAACjEyLzMxLzIwMjEJAAAAATA7knU0onzeCDuSdTSifN4IIkNJUS5O</t>
  </si>
  <si>
    <t>WVNFOklCTS5JUV9FQklUREFfTUFSR0lOLjk5NC4BAAAA3rYBAAIAAAAGMjMuNTYxAQgAAAAFAAAAATEBAAAACy0yMTEwNzY5MzU1AwAAAAMxNjACAAAABDQwNDcEAAAAATAHAAAACDMvNy8yMDI2CAAAAAoxMi8zMS8yMDE5CQAAAAEwO5J1NKJ83gg7knU0onzeCB5DSVEuTllTRTpJQk0uSVFfTklfTUFSR0lOLjk5Mi4BAAAA3rYBAAIAAAAGNy4yNjk0AQgAAAAFAAAAATEBAAAACjIwMTcxNjQyNDQDAAAAAzE2MAIAAAAENDA5NAQAAAABMAcAAAAIMy83LzIwMjYIAAAACjEyLzMxLzIwMTcJAAAAATA7knU0onzeCDuSdTSifN4IJ0NJUS5OWVNFOklCTS5JUV9GSVhFRF9BU1NFVF9UVVJOUy4xMDAwLgEAAADetgEAAgAAAAg3LjUyMTg1NwEIAAAABQAAAAExAQAAAAstMTkwNDg2MDc0MAMAAAADMTYwAgAAAAQ0MDY2BAAAAAEwBwAAAAgzLzcvMjAyNggAAAAKMTIvMzEvMjAyNQkAAAABMDuSdTSifN4IO5J1NKJ83ggkQ0lRLk5ZU0U6SUJNLklRX0lOVkVOVE9SWV9UVVJOUy45OTguAQAAAN62AQACAAAACTIwLjAzNTM4NQEIAAAABQAAAAExAQAAAAstMTkwNDg2MDc0NAMAAAADMTYwAgAAAAQ0MDgyBAAAAAEwBwAAAAgzLzcvMjAyNggAAAAKMTIvMzEvMjAyMwkAAAABMDuSdTSifN4IO5J1NKJ83gggQ0lRLk5ZU0U6SUJNLklRX1FVSUNLX1JBVElPLjk5Ni4BAAAA3rYBAAIAAAAIMC42NzUwOTQBCAAAAAUAAAAB</t>
  </si>
  <si>
    <t>MQEAAAALLTIwMDg2NDcxOTgDAAAAAzE2MAIAAAAENDEyMQQAAAABMAcAAAAIMy83LzIwMjYIAAAACjEyLzMxLzIwMjEJAAAAATA7knU0onzeCDuSdTSifN4II0NJUS5OWVNFOklCTS5JUV9EQVlTX1NBTEVTX09VVC45OTQuAQAAAN62AQACAAAACDUyLjUzNTkxAQgAAAAFAAAAATEBAAAACy0yMTEwNzY5MzU1AwAAAAMxNjACAAAABDQwNDIEAAAAATAHAAAACDMvNy8yMDI2CAAAAAoxMi8zMS8yMDE5CQAAAAEwO5J1NKJ83gg7knU0onzeCCVDSVEuTllTRTpJQk0uSVFfREFZU19QQVlBQkxFX09VVC45OTIuAQAAAN62AQACAAAACDU2LjMzMDQ1AQgAAAAFAAAAATEBAAAACjIwMTcxNjQyNDQDAAAAAzE2MAIAAAAENDE4MwQAAAABMAcAAAAIMy83LzIwMjYIAAAACjEyLzMxLzIwMTcJAAAAATA7knU0onzeCDuSdTSifN4IKENJUS5OWVNFOklCTS5JUV9UT1RBTF9ERUJUX0NBUElUQUwuMTAwMC4BAAAA3rYBAAIAAAAGNjYuMzY3AQgAAAAFAAAAATEBAAAACy0xOTA0ODYwNzQwAwAAAAMxNjACAAAABDQxODYEAAAAATAHAAAACDMvNy8yMDI2CAAAAAoxMi8zMS8yMDI1CQAAAAEwO5J1NKJ83gg7knU0onzeCCRDSVEuTllTRTpJQk0uSVFfTFRfREVCVF9DQVBJVEFMLjk5OC4BAAAA3rYBAAIAAAAHNjMuODI4MwEIAAAABQAAAAExAQAAAAstMTkwNDg2MDc0NAMAAAADMTYwAgAAAAQ0MTg3BAAAAAEwBwAAAAgzLzcv</t>
  </si>
  <si>
    <t>MjAyNggAAAAKMTIvMzEvMjAyMwkAAAABMDuSdTSifN4IO5J1NKJ83ggdQ0lRLk5ZU0U6SUJNLklRX0VCSVRfSU5ULjk5Ni4BAAAA3rYBAAIAAAAINC44MzM3NjYBCAAAAAUAAAABMQEAAAALLTIwMDg2NDcxOTgDAAAAAzE2MAIAAAAENDE4OQQAAAABMAcAAAAIMy83LzIwMjYIAAAACjEyLzMxLzIwMjEJAAAAATA7knU0onzeCDuSdTSifN4IMENJUS5OWVNFOklCTS5JUV9FQklUREFfRVhDTF9PUEVSX0xFQVNFU19JTlQuOTk0LgEAAADetgEAAgAAAAkxMC4xMTc1NTkBCAAAAAUAAAABMQEAAAALLTIxMTA3NjkzNTUDAAAAAzE2MAIAAAAFNDkxNzMEAAAAATAHAAAACDMvNy8yMDI2CAAAAAoxMi8zMS8yMDE5CQAAAAEwO5J1NKJ83gg7knU0onzeCDZDSVEuTllTRTpJQk0uSVFfRUJJVERBX0VYQ0xfT1BFUl9MRUFTRVNfQ0FQRVhfSU5ULjk5Mi4BAAAA3rYBAAIAAAAJMjEuMTI4NDU1AQgAAAAFAAAAATEBAAAACjIwMTcxNjQyNDQDAAAAAzE2MAIAAAAFNDkxNzQEAAAAATAHAAAACDMvNy8yMDI2CAAAAAoxMi8zMS8yMDE3CQAAAAEwO5J1NKJ83gg7knU0onzeCCVDSVEuTllTRTpJQk0uSVFfTkVUX0RFQlRfRUJJVERBLjEwMDAuAQAAAN62AQACAAAACDIuODgwMTc5AQgAAAAFAAAAATEBAAAACy0xOTA0ODYwNzQwAwAAAAMxNjACAAAABDQxOTMEAAAAATAHAAAACDMvNy8yMDI2CAAAAAoxMi8zMS8yMDI1CQAA</t>
  </si>
  <si>
    <t>AAEwO5J1NKJ83gg7knU0onzeCCxDSVEuTllTRTpJQk0uSVFfVE9UQUxfREVCVF9FQklUREFfQ0FQRVguOTk4LgEAAADetgEAAgAAAAc0Ljg3MTE4AQgAAAAFAAAAATEBAAAACy0xOTA0ODYwNzQ0AwAAAAMxNjACAAAABTIzMzEzBAAAAAEwBwAAAAgzLzcvMjAyNggAAAAKMTIvMzEvMjAyMwkAAAABMDuSdTSifN4IO5J1NKJ83ggqQ0lRLk5ZU0U6SUJNLklRX05FVF9ERUJUX0VCSVREQV9DQVBFWC45OTYuAQAAAN62AQACAAAACDQuNDgyNDAzAQgAAAAFAAAAATEBAAAACy0yMDA4NjQ3MTk4AwAAAAMxNjACAAAABTIzMzE0BAAAAAEwBwAAAAgzLzcvMjAyNggAAAAKMTIvMzEvMjAyMQkAAAABMDuSdTSifN4IO5J1NKJ83ggtQ0lRLk5ZU0U6SUJNLklRX1RPVEFMX1JFVl8xWVJfQU5OX0dST1dUSC45OTIuAQAAAN62AQACAAAABi0wLjk3NgEIAAAABQAAAAExAQAAAAoyMDE3MTY0MjQ0AwAAAAMxNjACAAAABDQxOTQEAAAAATAHAAAACDMvNy8yMDI2CAAAAAoxMi8zMS8yMDE3CQAAAAEwO5J1NKJ83gg7knU0onzeCClDSVEuTllTRTpJQk0uSVFfRUJJVF8xWVJfQU5OX0dST1dUSC4xMDAwLgEAAADetgEAAgAAAAcyOC40MDIxAQgAAAAFAAAAATEBAAAACy0xOTA0ODYwNzQwAwAAAAMxNjACAAAABDQxOTcEAAAAATAHAAAACDMvNy8yMDI2CAAAAAoxMi8zMS8yMDI1CQAAAAEwO5J1NKJ83gg7knU0onzeCCdDSVEu</t>
  </si>
  <si>
    <t>TllTRTpJQk0uSVFfRVBTXzFZUl9BTk5fR1JPV1RILjk5OC4BAAAA3rYBAAIAAAAIMzE3Ljk0ODYBCAAAAAUAAAABMQEAAAALLTE5MDQ4NjA3NDQDAAAAAzE2MAIAAAAENDIwMAQAAAABMAcAAAAIMy83LzIwMjYIAAAACjEyLzMxLzIwMjMJAAAAATA7knU0onzeCDuSdTSifN4IJENJUS5OWVNFOklCTS5JUV9HUF8zWVJfQU5OX0NBR1IuOTk2LgEAAADetgEAAgAAAActNS4xODMyAQgAAAAFAAAAATEBAAAACy0yMDA4NjQ3MTk4AwAAAAMxNjACAAAABDQyMjEEAAAAATAHAAAACDMvNy8yMDI2CAAAAAoxMi8zMS8yMDIxCQAAAAEwO5J1NKJ83gg7knU0onzeCCZDSVEuTllTRTpJQk0uSVFfRUJJVF8zWVJfQU5OX0NBR1IuOTk0LgEAAADetgEAAgAAAAgtMTguOTY5NgEIAAAABQAAAAExAQAAAAstMjExMDc2OTM1NQMAAAADMTYwAgAAAAQ0MjIzBAAAAAEwBwAAAAgzLzcvMjAyNggAAAAKMTIvMzEvMjAxOQkAAAABMDuSdTSifN4IO5J1NKJ83gglQ0lRLk5ZU0U6SUJNLklRX0VQU18zWVJfQU5OX0NBR1IuOTkyLgEAAADetgEAAgAAAAgtMjYuNzAyMwEIAAAABQAAAAExAQAAAAoyMDE3MTY0MjQ0AwAAAAMxNjACAAAABDQyMjYEAAAAATAHAAAACDMvNy8yMDI2CAAAAAoxMi8zMS8yMDE3CQAAAAEwO5J1NKJ83gg7knU0onzeCClDSVEuTllTRTpJQk0uSVFfRUJJVERBXzVZUl9BTk5fQ0FHUi4xMDAwLgEAAADetgEA</t>
  </si>
  <si>
    <t>AgAAAAU3LjI1MwEIAAAABQAAAAExAQAAAAstMTkwNDg2MDc0MAMAAAADMTYwAgAAAAQ0MjM1BAAAAAEwBwAAAAgzLzcvMjAyNggAAAAKMTIvMzEvMjAyNQkAAAABMDuSdTSifN4IO5J1NKJ83ggkQ0lRLk5ZU0U6SUJNLklRX05JXzVZUl9BTk5fQ0FHUi45OTguAQAAAN62AQACAAAABi0yLjk4MgEIAAAABQAAAAExAQAAAAstMTkwNDg2MDc0NAMAAAADMTYwAgAAAAQ0MjM4BAAAAAEwBwAAAAgzLzcvMjAyNggAAAAKMTIvMzEvMjAyMwkAAAABMDuSdTSifN4IO5J1NKJ83ggwQ0lRLk5ZU0U6SUJNLklRX0VCSVREQV9FWENMX09QRVJfTEVBU0VTX0lOVC45OTUuAQAAAN62AQACAAAACDguODE3NTQ2AQgAAAAFAAAAATEBAAAACy0yMDU5MDczMjAyAwAAAAMxNjACAAAABTQ5MTczBAAAAAEwBwAAAAgzLzcvMjAyNggAAAAKMTIvMzEvMjAyMAkAAAABMDuSdTSifN4IO5J1NKJ83gg2Q0lRLk5ZU0U6SUJNLklRX0VCSVREQV9FWENMX09QRVJfTEVBU0VTX0NBUEVYX0lOVC45OTMuAQAAAN62AQACAAAACTE5Ljc4Mjg0OQEIAAAABQAAAAExAQAAAAoyMDgxNTA1NDAxAwAAAAMxNjACAAAABTQ5MTc0BAAAAAEwBwAAAAgzLzcvMjAyNggAAAAKMTIvMzEvMjAxOAkAAAABMDuSdTSifN4IO5J1NKJ83gg3Q0lRLk5ZU0U6SUJNLklRX1RPVEFMX0RFQlRfRUJJVERBX0VYQ0xfT1BFUl9MRUFTRVMuOTkxLgEAAADetgEAAgAA</t>
  </si>
  <si>
    <t>AAgyLjI3MzUxNgEIAAAABQAAAAExAQAAAAoxOTQ3MTc5NTgzAwAAAAMxNjACAAAABTQ4OTk0BAAAAAEwBwAAAAgzLzcvMjAyNggAAAAKMTIvMzEvMjAxNgkAAAABMDuSdTSifN4IO5J1NKJ83ggsQ0lRLk5ZU0U6SUJNLklRX1RPVEFMX0RFQlRfRUJJVERBX0NBUEVYLjk5OS4BAAAA3rYBAAIAAAAINC40NDE3NzMBCAAAAAUAAAABMQEAAAALLTE5MDQ4NjA3NDMDAAAAAzE2MAIAAAAFMjMzMTMEAAAAATAHAAAACDMvNy8yMDI2CAAAAAoxMi8zMS8yMDI0CQAAAAEwO5J1NKJ83gg7knU0onzeCCpDSVEuTllTRTpJQk0uSVFfTkVUX0RFQlRfRUJJVERBX0NBUEVYLjk5Ny4BAAAA3rYBAAIAAAAHNC4yNDA4MgEIAAAABQAAAAExAQAAAAstMTk1ODI4MTA5NgMAAAADMTYwAgAAAAUyMzMxNAQAAAABMAcAAAAIMy83LzIwMjYIAAAACjEyLzMxLzIwMjIJAAAAATA7knU0onzeCDuSdTSifN4ILUNJUS5OWVNFOklCTS5JUV9UT1RBTF9SRVZfMVlSX0FOTl9HUk9XVEguOTkzLgEAAADetgEAAgAAAAYwLjU3MTEBCAAAAAUAAAABMQEAAAAKMjA4MTUwNTQwMQMAAAADMTYwAgAAAAQ0MTk0BAAAAAEwBwAAAAgzLzcvMjAyNggAAAAKMTIvMzEvMjAxOAkAAAABMDuSdTSifN4IO5J1NKJ83ggqQ0lRLk5ZU0U6SUJNLklRX0VCSVREQV8xWVJfQU5OX0dST1dUSC45OTEuAQAAAN62AQACAAAABy04LjkzODgBCAAAAAUAAAABMQEA</t>
  </si>
  <si>
    <t>AAAKMTk0NzE3OTU4MwMAAAADMTYwAgAAAAQ0MTk2BAAAAAEwBwAAAAgzLzcvMjAyNggAAAAKMTIvMzEvMjAxNgkAAAABMDuSdTSifN4IO5J1NKJ83ggnQ0lRLk5ZU0U6SUJNLklRX0VQU18xWVJfQU5OX0dST1dUSC45OTkuAQAAAN62AQACAAAABy0yMS4yMjcBCAAAAAUAAAABMQEAAAALLTE5MDQ4NjA3NDMDAAAAAzE2MAIAAAAENDIwMAQAAAABMAcAAAAIMy83LzIwMjYIAAAACjEyLzMxLzIwMjQJAAAAATA7knU0onzeCDuSdTSifN4IJENJUS5OWVNFOklCTS5JUV9HUF8zWVJfQU5OX0NBR1IuOTk3LgEAAADetgEAAgAAAAYxLjIwNTIBCAAAAAUAAAABMQEAAAALLTE5NTgyODEwOTYDAAAAAzE2MAIAAAAENDIyMQQAAAABMAcAAAAIMy83LzIwMjYIAAAACjEyLzMxLzIwMjIJAAAAATA7knU0onzeCDuSdTSifN4IJkNJUS5OWVNFOklCTS5JUV9FQklUXzNZUl9BTk5fQ0FHUi45OTUuAQAAAN62AQACAAAACC0yNi4zNzYyAQgAAAAFAAAAATEBAAAACy0yMDU5MDczMjAyAwAAAAMxNjACAAAABDQyMjMEAAAAATAHAAAACDMvNy8yMDI2CAAAAAoxMi8zMS8yMDIwCQAAAAEwO5J1NKJ83gg7knU0onzeCCVDSVEuTllTRTpJQk0uSVFfRVBTXzNZUl9BTk5fQ0FHUi45OTMuAQAAAN62AQACAAAACC0xMS4yMjM5AQgAAAAFAAAAATEBAAAACjIwODE1MDU0MDEDAAAAAzE2MAIAAAAENDIyNgQAAAABMAcAAAAIMy83LzIw</t>
  </si>
  <si>
    <t>MjYIAAAACjEyLzMxLzIwMTgJAAAAATA7knU0onzeCDuSdTSifN4IJENJUS5OWVNFOklCTS5JUV9HUF81WVJfQU5OX0NBR1IuOTkxLgEAAADetgEAAgAAAActNS4xMzczAQgAAAAFAAAAATEBAAAACjE5NDcxNzk1ODMDAAAAAzE2MAIAAAAENDIzNAQAAAABMAcAAAAIMy83LzIwMjYIAAAACjEyLzMxLzIwMTYJAAAAATA7knU0onzeCDuSdTSifN4IJENJUS5OWVNFOklCTS5JUV9OSV81WVJfQU5OX0NBR1IuOTk5LgEAAADetgEAAgAAAAYtOC41NzgBCAAAAAUAAAABMQEAAAALLTE5MDQ4NjA3NDMDAAAAAzE2MAIAAAAENDIzOAQAAAABMAcAAAAIMy83LzIwMjYIAAAACjEyLzMxLzIwMjQJAAAAATA7knU0onzeCDuSdTSifN4IJUNJUS5OWVNFOklCTS5JUV9FUFNfM1lSX0FOTl9DQUdSLjk5Ny4BAAAA3rYBAAIAAAAILTM3LjUzMzQBCAAAAAUAAAABMQEAAAALLTE5NTgyODEwOTYDAAAAAzE2MAIAAAAENDIyNgQAAAABMAcAAAAIMy83LzIwMjYIAAAACjEyLzMxLzIwMjIJAAAAATA7knU0onzeCDuSdTSifN4IJENJUS5OWVNFOklCTS5JUV9HUF81WVJfQU5OX0NBR1IuOTk1LgEAAADetgEAAgAAAActNS4zNzQ0AQgAAAAFAAAAATEBAAAACy0yMDU5MDczMjAyAwAAAAMxNjACAAAABDQyMzQEAAAAATAHAAAACDMvNy8yMDI2CAAAAAoxMi8zMS8yMDIwCQAAAAEwO5J1NKJ83gg7knU0onzeCCZDSVEuTllTRTpJQk0u</t>
  </si>
  <si>
    <t>SVFfRUJJVF81WVJfQU5OX0NBR1IuOTkzLgEAAADetgEAAgAAAActOC44NjIzAQgAAAAFAAAAATEBAAAACjIwODE1MDU0MDEDAAAAAzE2MAIAAAAENDIzNgQAAAABMAcAAAAIMy83LzIwMjYIAAAACjEyLzMxLzIwMTgJAAAAATA7knU0onzeCDuSdTSifN4IJUNJUS5OWVNFOklCTS5JUV9FUFNfNVlSX0FOTl9DQUdSLjk5MS4BAAAA3rYBAAIAAAAHLTEuMDQ3OAEIAAAABQAAAAExAQAAAAoxOTQ3MTc5NTgzAwAAAAMxNjACAAAABDQyMzkEAAAAATAHAAAACDMvNy8yMDI2CAAAAAoxMi8zMS8yMDE2CQAAAAEwO5J1NKJ83gg7knU0onzeCCJDSVEuTllTRTpJQk0uSVFfUkVUVVJOX0FTU0VUUy45OTUuAQAAAN62AQACAAAABTEuODkxAQgAAAAFAAAAATEBAAAACy0yMDU5MDczMjAyAwAAAAMxNjACAAAABDQxNzgEAAAAATAHAAAACDMvNy8yMDI2CAAAAAoxMi8zMS8yMDIwCQAAAAEwO5J1NKJ83gg7knU0onzeCCJDSVEuTllTRTpJQk0uSVFfUkVUVVJOX0VRVUlUWS45OTMuAQAAAN62AQACAAAABzUwLjM0MTkBCAAAAAUAAAABMQEAAAAKMjA4MTUwNTQwMQMAAAADMTYwAgAAAAQ0MTI4BAAAAAEwBwAAAAgzLzcvMjAyNggAAAAKMTIvMzEvMjAxOAkAAAABMDuSdTSifN4IO5J1NKJ83gghQ0lRLk5ZU0U6SUJNLklRX0dST1NTX01BUkdJTi45OTEuAQAAAN62AQACAAAABjQ4LjE5NQEIAAAABQAAAAExAQAAAAoxOTQ3</t>
  </si>
  <si>
    <t>MTc5NTgzAwAAAAMxNjACAAAABDQwNzQEAAAAATAHAAAACDMvNy8yMDI2CAAAAAoxMi8zMS8yMDE2CQAAAAEwO5J1NKJ83gg7knU0onzeCCBDSVEuTllTRTpJQk0uSVFfQVNTRVRfVFVSTlMuOTk3LgEAAADetgEAAgAAAAgwLjQ2Njk3MwEIAAAABQAAAAExAQAAAAstMTk1ODI4MTA5NgMAAAADMTYwAgAAAAQ0MTc3BAAAAAEwBwAAAAgzLzcvMjAyNggAAAAKMTIvMzEvMjAyMgkAAAABMDuSdTSifN4IO5J1NKJ83ggdQ0lRLk5ZU0U6SUJNLklRX0FSX1RVUk5TLjk5NS4BAAAA3rYBAAIAAAAINy40MzU2ODYBCAAAAAUAAAABMQEAAAALLTIwNTkwNzMyMDIDAAAAAzE2MAIAAAAENDAwMQQAAAABMAcAAAAIMy83LzIwMjYIAAAACjEyLzMxLzIwMjAJAAAAATA7knU0onzeCDuSdTSifN4IIkNJUS5OWVNFOklCTS5JUV9DVVJSRU5UX1JBVElPLjk5My4BAAAA3rYBAAIAAAAIMS4yODU2MzUBCAAAAAUAAAABMQEAAAAKMjA4MTUwNTQwMQMAAAADMTYwAgAAAAQ0MDMwBAAAAAEwBwAAAAgzLzcvMjAyNggAAAAKMTIvMzEvMjAxOAkAAAABMDuSdTSifN4IO5J1NKJ83gglQ0lRLk5ZU0U6SUJNLklRX0NGT19DVVJSRU5UX0xJQUIuOTkxLgEAAADetgEAAgAAAAgwLjQ3MDk1NwEIAAAABQAAAAExAQAAAAoxOTQ3MTc5NTgzAwAAAAMxNjACAAAABDQxODUEAAAAATAHAAAACDMvNy8yMDI2CAAAAAoxMi8zMS8yMDE2CQAAAAEw</t>
  </si>
  <si>
    <t>O5J1NKJ83gg7knU0onzeCCVDSVEuTllTRTpJQk0uSVFfREFZU19QQVlBQkxFX09VVC45OTkuAQAAAN62AQACAAAACTU1LjQxNTY5NAEIAAAABQAAAAExAQAAAAstMTkwNDg2MDc0MwMAAAADMTYwAgAAAAQ0MTgzBAAAAAEwBwAAAAgzLzcvMjAyNggAAAAKMTIvMzEvMjAyNAkAAAABMDuSdTSifN4IO5J1NKJ83ggmQ0lRLk5ZU0U6SUJNLklRX1RPVEFMX0RFQlRfRVFVSVRZLjk5Ny4BAAAA3rYBAAIAAAAIMjQ1LjI3OTUBCAAAAAUAAAABMQEAAAALLTE5NTgyODEwOTYDAAAAAzE2MAIAAAAENDAzNAQAAAABMAcAAAAIMy83LzIwMjYIAAAACjEyLzMxLzIwMjIJAAAAATA7knU0onzeCDuSdTSifN4II0NJUS5OWVNFOklCTS5JUV9MVF9ERUJUX0VRVUlUWS45OTUuAQAAAN62AQACAAAACDI3NC43MTI5AQgAAAAFAAAAATEBAAAACy0yMDU5MDczMjAyAwAAAAMxNjACAAAABDQwODUEAAAAATAHAAAACDMvNy8yMDI2CAAAAAoxMi8zMS8yMDIwCQAAAAEwO5J1NKJ83gg7knU0onzeCCxDSVEuTllTRTpJQk0uSVFfVE9UQUxfTElBQl9UT1RBTF9BU1NFVFMuOTkzLgEAAADetgEAAgAAAAc4Ni4yNzgzAQgAAAAFAAAAATEBAAAACjIwODE1MDU0MDEDAAAAAzE2MAIAAAAENDE4OAQAAAABMAcAAAAIMy83LzIwMjYIAAAACjEyLzMxLzIwMTgJAAAAATA7knU0onzeCDuSdTSifN4IH0NJUS5OWVNFOklCTS5JUV9FQklUREFf</t>
  </si>
  <si>
    <t>SU5ULjk5MS4BAAAA3rYBAAIAAAAJMjkuNDQ2MDMxAQgAAAAFAAAAATEBAAAACjE5NDcxNzk1ODMDAAAAAzE2MAIAAAAENDE5MAQAAAABMAcAAAAIMy83LzIwMjYIAAAACjEyLzMxLzIwMTYJAAAAATA7knU0onzeCDuSdTSifN4IMUNJUS5OWVNFOklCTS5JUV9FQklUREFfRVhDTF9PUEVSX0xFQVNFU19JTlQuMjAwMC4BAAAA3rYBAAIAAAAIOC4zMjk3MTUBCAAAAAUAAAABMQEAAAALLTE5MDQ4NjA2NTcDAAAAAzE2MAIAAAAFNDkxNzMEAAAAATAHAAAACDMvNy8yMDI2CAAAAAoxMi8zMS8yMDI1CQAAAAEwO5J1NKJ83gg7knU0onzeCDZDSVEuTllTRTpJQk0uSVFfRUJJVERBX0VYQ0xfT1BFUl9MRUFTRVNfQ0FQRVhfSU5ULjk5OS4BAAAA3rYBAAIAAAAINi45MTQ3MTkBCAAAAAUAAAABMQEAAAALLTE5MDQ4NjA3NDMDAAAAAzE2MAIAAAAFNDkxNzQEAAAAATAHAAAACDMvNy8yMDI2CAAAAAoxMi8zMS8yMDI0CQAAAAEwO5J1NKJ83gg7knU0onzeCDdDSVEuTllTRTpJQk0uSVFfVE9UQUxfREVCVF9FQklUREFfRVhDTF9PUEVSX0xFQVNFUy45OTcuAQAAAN62AQACAAAACDUuMDEyODA3AQgAAAAFAAAAATEBAAAACy0xOTU4MjgxMDk2AwAAAAMxNjACAAAABTQ4OTk0BAAAAAEwBwAAAAgzLzcvMjAyNggAAAAKMTIvMzEvMjAyMgkAAAABMDuSdTSifN4IO5J1NKJ83gg1Q0lRLk5ZU0U6SUJNLklRX05FVF9ERUJU</t>
  </si>
  <si>
    <t>X0VCSVREQV9FWENMX09QRVJfTEVBU0VTLjk5NS4BAAAA3rYBAAIAAAAINC41MTcwMzcBCAAAAAUAAAABMQEAAAALLTIwNTkwNzMyMDIDAAAAAzE2MAIAAAAFNDkxNzUEAAAAATAHAAAACDMvNy8yMDI2CAAAAAoxMi8zMS8yMDIwCQAAAAEwO5J1NKJ83gg7knU0onzeCD1DSVEuTllTRTpJQk0uSVFfVE9UQUxfREVCVF9FQklUREFfRVhDTF9PUEVSX0xFQVNFU19DQVBFWC45OTMuAQAAAN62AQACAAAACDMuMjAyOTY0AQgAAAAFAAAAATEBAAAACjIwODE1MDU0MDEDAAAAAzE2MAIAAAAFNDkxODMEAAAAATAHAAAACDMvNy8yMDI2CAAAAAoxMi8zMS8yMDE4CQAAAAEwO5J1NKJ83gg7knU0onzeCDtDSVEuTllTRTpJQk0uSVFfTkVUX0RFQlRfRUJJVERBX0VYQ0xfT1BFUl9MRUFTRVNfQ0FQRVguOTkxLgEAAADetgEAAgAAAAgyLjI0NTY2MgEIAAAABQAAAAExAQAAAAoxOTQ3MTc5NTgzAwAAAAMxNjACAAAABTQ5MTgyBAAAAAEwBwAAAAgzLzcvMjAyNggAAAAKMTIvMzEvMjAxNgkAAAABMDuSdTSifN4IO5J1NKJ83ggtQ0lRLk5ZU0U6SUJNLklRX1RPVEFMX1JFVl8xWVJfQU5OX0dST1dUSC45OTkuAQAAAN62AQACAAAABjEuNDQzNQEIAAAABQAAAAExAQAAAAstMTkwNDg2MDc0MwMAAAADMTYwAgAAAAQ0MTk0BAAAAAEwBwAAAAgzLzcvMjAyNggAAAAKMTIvMzEvMjAyNAkAAAABMDuSdTSifN4IO5J1NKJ83ggq</t>
  </si>
  <si>
    <t>Q0lRLk5ZU0U6SUJNLklRX0VCSVREQV8xWVJfQU5OX0dST1dUSC45OTcuAQAAAN62AQACAAAABi00LjcyMgEIAAAABQAAAAExAQAAAAstMTk1ODI4MTA5NgMAAAADMTYwAgAAAAQ0MTk2BAAAAAEwBwAAAAgzLzcvMjAyNggAAAAKMTIvMzEvMjAyMgkAAAABMDuSdTSifN4IO5J1NKJ83ggmQ0lRLk5ZU0U6SUJNLklRX05JXzFZUl9BTk5fR1JPV1RILjk5NS4BAAAA3rYBAAIAAAAILTQwLjcyNzQBCAAAAAUAAAABMQEAAAALLTIwNTkwNzMyMDIDAAAAAzE2MAIAAAAENDE5OQQAAAABMAcAAAAIMy83LzIwMjYIAAAACjEyLzMxLzIwMjAJAAAAATA7knU0onzeCDuSdTSifN4IK0NJUS5OWVNFOklCTS5JUV9UT1RBTF9SRVZfM1lSX0FOTl9DQUdSLjk5My4BAAAA3rYBAAIAAAAHLTAuODg0NgEIAAAABQAAAAExAQAAAAoyMDgxNTA1NDAxAwAAAAMxNjACAAAABDQyMjAEAAAAATAHAAAACDMvNy8yMDI2CAAAAAoxMi8zMS8yMDE4CQAAAAEwO5J1NKJ83gg7knU0onzeCChDSVEuTllTRTpJQk0uSVFfRUJJVERBXzNZUl9BTk5fQ0FHUi45OTEuAQAAAN62AQACAAAACC0xMC4yOTYxAQgAAAAFAAAAATEBAAAACjE5NDcxNzk1ODMDAAAAAzE2MAIAAAAENDIyMgQAAAABMAcAAAAIMy83LzIwMjYIAAAACjEyLzMxLzIwMTYJAAAAATA7knU0onzeCDuSdTSifN4IJ0NJUS5OWVNFOklCTS5JUV9FQklUXzNZUl9BTk5fQ0FHUi4y</t>
  </si>
  <si>
    <t>MDAwLgEAAADetgEAAgAAAAcxOC42NjcxAQgAAAAFAAAAATEBAAAACy0xOTA0ODYwNjU3AwAAAAMxNjACAAAABDQyMjMEAAAAATAHAAAACDMvNy8yMDI2CAAAAAoxMi8zMS8yMDI1CQAAAAEwO5J1NKJ83gg7knU0onzeCCVDSVEuTllTRTpJQk0uSVFfRVBTXzNZUl9BTk5fQ0FHUi45OTkuAQAAAN62AQACAAAABjcuMjA5MwEIAAAABQAAAAExAQAAAAstMTkwNDg2MDc0MwMAAAADMTYwAgAAAAQ0MjI2BAAAAAEwBwAAAAgzLzcvMjAyNggAAAAKMTIvMzEvMjAyNAkAAAABMDuSdTSifN4IO5J1NKJ83ggkQ0lRLk5ZU0U6SUJNLklRX0dQXzVZUl9BTk5fQ0FHUi45OTcuAQAAAN62AQACAAAABy0yLjQxNzcBCAAAAAUAAAABMQEAAAALLTE5NTgyODEwOTYDAAAAAzE2MAIAAAAENDIzNAQAAAABMAcAAAAIMy83LzIwMjYIAAAACjEyLzMxLzIwMjIJAAAAATA7knU0onzeCDuSdTSifN4IJkNJUS5OWVNFOklCTS5JUV9FQklUXzVZUl9BTk5fQ0FHUi45OTUuAQAAAN62AQACAAAACC0yMi4zNTI0AQgAAAAFAAAAATEBAAAACy0yMDU5MDczMjAyAwAAAAMxNjACAAAABDQyMzYEAAAAATAHAAAACDMvNy8yMDI2CAAAAAoxMi8zMS8yMDIwCQAAAAEwO5J1NKJ83gg7knU0onzeCCVDSVEuTllTRTpJQk0uSVFfRVBTXzVZUl9BTk5fQ0FHUi45OTMuAQAAAN62AQACAAAABy05LjA2NzcBCAAAAAUAAAABMQEAAAAKMjA4MTUwNTQw</t>
  </si>
  <si>
    <t>MQMAAAADMTYwAgAAAAQ0MjM5BAAAAAEwBwAAAAgzLzcvMjAyNggAAAAKMTIvMzEvMjAxOAkAAAABMDuSdTSifN4IO5J1NKJ83ggiQ0lRLk5ZU0U6SUJNLklRX1JFVFVSTl9BU1NFVFMuOTk2LgEAAADetgEAAgAAAAYyLjQyMzQBCAAAAAUAAAABMQEAAAALLTIwMDg2NDcxOTgDAAAAAzE2MAIAAAAENDE3OAQAAAABMAcAAAAIMy83LzIwMjYIAAAACjEyLzMxLzIwMjEJAAAAATA7knU0onzeCDuSdTSifN4IIkNJUS5OWVNFOklCTS5JUV9SRVRVUk5fRVFVSVRZLjk5NC4BAAAA3rYBAAIAAAAHMzcuNjk0OAEIAAAABQAAAAExAQAAAAstMjExMDc2OTM1NQMAAAADMTYwAgAAAAQ0MTI4BAAAAAEwBwAAAAgzLzcvMjAyNggAAAAKMTIvMzEvMjAxOQkAAAABMDuSdTSifN4IO5J1NKJ83gghQ0lRLk5ZU0U6SUJNLklRX0dST1NTX01BUkdJTi45OTIuAQAAAN62AQACAAAABzQ2LjY4MTEBCAAAAAUAAAABMQEAAAAKMjAxNzE2NDI0NAMAAAADMTYwAgAAAAQ0MDc0BAAAAAEwBwAAAAgzLzcvMjAyNggAAAAKMTIvMzEvMjAxNwkAAAABMDuSdTSifN4IO5J1NKJ83gggQ0lRLk5ZU0U6SUJNLklRX0FTU0VUX1RVUk5TLjk5OC4BAAAA3rYBAAIAAAAIMC40NzEzNDMBCAAAAAUAAAABMQEAAAALLTE5MDQ4NjA3NDQDAAAAAzE2MAIAAAAENDE3NwQAAAABMAcAAAAIMy83LzIwMjYIAAAACjEyLzMxLzIwMjMJAAAAATA7knU0onze</t>
  </si>
  <si>
    <t>CDuSdTSifN4IHUNJUS5OWVNFOklCTS5JUV9BUl9UVVJOUy45OTYuAQAAAN62AQACAAAACDguNDE4MzAzAQgAAAAFAAAAATEBAAAACy0yMDA4NjQ3MTk4AwAAAAMxNjACAAAABDQwMDEEAAAAATAHAAAACDMvNy8yMDI2CAAAAAoxMi8zMS8yMDIxCQAAAAEwO5J1NKJ83gg7knU0onzeCCJDSVEuTllTRTpJQk0uSVFfQ1VSUkVOVF9SQVRJTy45OTQuAQAAAN62AQACAAAACDEuMDE5MDcxAQgAAAAFAAAAATEBAAAACy0yMTEwNzY5MzU1AwAAAAMxNjACAAAABDQwMzAEAAAAATAHAAAACDMvNy8yMDI2CAAAAAoxMi8zMS8yMDE5CQAAAAEwO5J1NKJ83gg7knU0onzeCCVDSVEuTllTRTpJQk0uSVFfQ0ZPX0NVUlJFTlRfTElBQi45OTIuAQAAAN62AQACAAAACDAuNDQ3NjA4AQgAAAAFAAAAATEBAAAACjIwMTcxNjQyNDQDAAAAAzE2MAIAAAAENDE4NQQAAAABMAcAAAAIMy83LzIwMjYIAAAACjEyLzMxLzIwMTcJAAAAATA7knU0onzeCDuSdTSifN4IJkNJUS5OWVNFOklCTS5JUV9EQVlTX1BBWUFCTEVfT1VULjEwMDAuAQAAAN62AQACAAAACTU3Ljc1OTQyNQEIAAAABQAAAAExAQAAAAstMTkwNDg2MDc0MAMAAAADMTYwAgAAAAQ0MTgzBAAAAAEwBwAAAAgzLzcvMjAyNggAAAAKMTIvMzEvMjAyNQkAAAABMDuSdTSifN4IO5J1NKJ83ggmQ0lRLk5ZU0U6SUJNLklRX1RPVEFMX0RFQlRfRVFVSVRZLjk5OC4BAAAA3rYB</t>
  </si>
  <si>
    <t>AAIAAAAIMjY1LjA0NjYBCAAAAAUAAAABMQEAAAALLTE5MDQ4NjA3NDQDAAAAAzE2MAIAAAAENDAzNAQAAAABMAcAAAAIMy83LzIwMjYIAAAACjEyLzMxLzIwMjMJAAAAATA7knU0onzeCDuSdTSifN4II0NJUS5OWVNFOklCTS5JUV9MVF9ERUJUX0VRVUlUWS45OTYuAQAAAN62AQACAAAACDI0OS40MTU2AQgAAAAFAAAAATEBAAAACy0yMDA4NjQ3MTk4AwAAAAMxNjACAAAABDQwODUEAAAAATAHAAAACDMvNy8yMDI2CAAAAAoxMi8zMS8yMDIxCQAAAAEwO5J1NKJ83gg7knU0onzeCCxDSVEuTllTRTpJQk0uSVFfVE9UQUxfTElBQl9UT1RBTF9BU1NFVFMuOTk0LgEAAADetgEAAgAAAAc4Ni4yMTA5AQgAAAAFAAAAATEBAAAACy0yMTEwNzY5MzU1AwAAAAMxNjACAAAABDQxODgEAAAAATAHAAAACDMvNy8yMDI2CAAAAAoxMi8zMS8yMDE5CQAAAAEwO5J1NKJ83gg7knU0onzeCB9DSVEuTllTRTpJQk0uSVFfRUJJVERBX0lOVC45OTIuAQAAAN62AQACAAAACTI2LjM3ODg2MQEIAAAABQAAAAExAQAAAAoyMDE3MTY0MjQ0AwAAAAMxNjACAAAABDQxOTAEAAAAATAHAAAACDMvNy8yMDI2CAAAAAoxMi8zMS8yMDE3CQAAAAEwO5J1NKJ83gg7knU0onzeCDdDSVEuTllTRTpJQk0uSVFfRUJJVERBX0VYQ0xfT1BFUl9MRUFTRVNfQ0FQRVhfSU5ULjEwMDAuAQAAAN62AQACAAAACDcuNzY1ODkxAQgAAAAFAAAAATEBAAAA</t>
  </si>
  <si>
    <t>Cy0xOTA0ODYwNzQwAwAAAAMxNjACAAAABTQ5MTc0BAAAAAEwBwAAAAgzLzcvMjAyNggAAAAKMTIvMzEvMjAyNQkAAAABMDuSdTSifN4IO5J1NKJ83gg3Q0lRLk5ZU0U6SUJNLklRX1RPVEFMX0RFQlRfRUJJVERBX0VYQ0xfT1BFUl9MRUFTRVMuOTk4LgEAAADetgEAAgAAAAg0Ljg4OTg1OAEIAAAABQAAAAExAQAAAAstMTkwNDg2MDc0NAMAAAADMTYwAgAAAAU0ODk5NAQAAAABMAcAAAAIMy83LzIwMjYIAAAACjEyLzMxLzIwMjMJAAAAATA7knU0onzeCDuSdTSifN4INUNJUS5OWVNFOklCTS5JUV9ORVRfREVCVF9FQklUREFfRVhDTF9PUEVSX0xFQVNFUy45OTYuAQAAAN62AQACAAAABzQuMjM0NjgBCAAAAAUAAAABMQEAAAALLTIwMDg2NDcxOTgDAAAAAzE2MAIAAAAFNDkxNzUEAAAAATAHAAAACDMvNy8yMDI2CAAAAAoxMi8zMS8yMDIxCQAAAAEwO5J1NKJ83gg7knU0onzeCD1DSVEuTllTRTpJQk0uSVFfVE9UQUxfREVCVF9FQklUREFfRVhDTF9PUEVSX0xFQVNFU19DQVBFWC45OTQuAQAAAN62AQACAAAACDYuMDI1MjgyAQgAAAAFAAAAATEBAAAACy0yMTEwNzY5MzU1AwAAAAMxNjACAAAABTQ5MTgzBAAAAAEwBwAAAAgzLzcvMjAyNggAAAAKMTIvMzEvMjAxOQkAAAABMDuSdTSifN4IO5J1NKJ83gg7Q0lRLk5ZU0U6SUJNLklRX05FVF9ERUJUX0VCSVREQV9FWENMX09QRVJfTEVBU0VTX0NBUEVYLjk5</t>
  </si>
  <si>
    <t>Mi4BAAAA3rYBAAIAAAAIMi42Mzc4MzIBCAAAAAUAAAABMQEAAAAKMjAxNzE2NDI0NAMAAAADMTYwAgAAAAU0OTE4MgQAAAABMAcAAAAIMy83LzIwMjYIAAAACjEyLzMxLzIwMTcJAAAAATA7knU0onzeCDuSdTSifN4IKkNJUS5OWVNFOklCTS5JUV9FQklUREFfMVlSX0FOTl9HUk9XVEguOTk4LgEAAADetgEAAgAAAAYxMy43NTQBCAAAAAUAAAABMQEAAAALLTE5MDQ4NjA3NDQDAAAAAzE2MAIAAAAENDE5NgQAAAABMAcAAAAIMy83LzIwMjYIAAAACjEyLzMxLzIwMjMJAAAAATA7knU0onzeCDuSdTSifN4IJkNJUS5OWVNFOklCTS5JUV9OSV8xWVJfQU5OX0dST1dUSC45OTYuAQAAAN62AQACAAAABTIuNzM3AQgAAAAFAAAAATEBAAAACy0yMDA4NjQ3MTk4AwAAAAMxNjACAAAABDQxOTkEAAAAATAHAAAACDMvNy8yMDI2CAAAAAoxMi8zMS8yMDIxCQAAAAEwO5J1NKJ83gg7knU0onzeCCtDSVEuTllTRTpJQk0uSVFfVE9UQUxfUkVWXzNZUl9BTk5fQ0FHUi45OTQuAQAAAN62AQACAAAACC0xMC4yODI1AQgAAAAFAAAAATEBAAAACy0yMTEwNzY5MzU1AwAAAAMxNjACAAAABDQyMjAEAAAAATAHAAAACDMvNy8yMDI2CAAAAAoxMi8zMS8yMDE5CQAAAAEwO5J1NKJ83gg7knU0onzeCChDSVEuTllTRTpJQk0uSVFfRUJJVERBXzNZUl9BTk5fQ0FHUi45OTIuAQAAAN62AQACAAAACC0xMi45ODIxAQgAAAAFAAAAATEB</t>
  </si>
  <si>
    <t>AAAACjIwMTcxNjQyNDQDAAAAAzE2MAIAAAAENDIyMgQAAAABMAcAAAAIMy83LzIwMjYIAAAACjEyLzMxLzIwMTcJAAAAATA7knU0onzeCDuSdTSifN4IJkNJUS5OWVNFOklCTS5JUV9FUFNfM1lSX0FOTl9DQUdSLjEwMDAuAQAAAN62AQACAAAABzc4Ljc2NTQBCAAAAAUAAAABMQEAAAALLTE5MDQ4NjA3NDADAAAAAzE2MAIAAAAENDIyNgQAAAABMAcAAAAIMy83LzIwMjYIAAAACjEyLzMxLzIwMjUJAAAAATA7knU0onzeCDuSdTSifN4IJENJUS5OWVNFOklCTS5JUV9HUF81WVJfQU5OX0NBR1IuOTk4LgEAAADetgEAAgAAAActMS40NzA1AQgAAAAFAAAAATEBAAAACy0xOTA0ODYwNzQ0AwAAAAMxNjACAAAABDQyMzQEAAAAATAHAAAACDMvNy8yMDI2CAAAAAoxMi8zMS8yMDIzCQAAAAEwO5J1NKJ83gg7knU0onzeCCZDSVEuTllTRTpJQk0uSVFfRUJJVF81WVJfQU5OX0NBR1IuOTk2LgEAAADetgEAAgAAAAgtMTYuOTk1OQEIAAAABQAAAAExAQAAAAstMjAwODY0NzE5OAMAAAADMTYwAgAAAAQ0MjM2BAAAAAEwBwAAAAgzLzcvMjAyNggAAAAKMTIvMzEvMjAyMQkAAAABMDuSdTSifN4IO5J1NKJ83gglQ0lRLk5ZU0U6SUJNLklRX0VQU181WVJfQU5OX0NBR1IuOTk0LgEAAADetgEAAgAAAAgtMTIuNDk1MwEIAAAABQAAAAExAQAAAAstMjExMDc2OTM1NQMAAAADMTYwAgAAAAQ0MjM5BAAAAAEwBwAAAAgzLzcv</t>
  </si>
  <si>
    <t>MjAyNggAAAAKMTIvMzEvMjAxOQkAAAABMDuSdTSifN4IO5J1NKJ83ggiQ0lRLk5ZU0U6SUJNLklRX1JFVFVSTl9BU1NFVFMuOTk3LgEAAADetgEAAgAAAAYzLjYyNjQBCAAAAAUAAAABMQEAAAALLTE5NTgyODEwOTYDAAAAAzE2MAIAAAAENDE3OAQAAAABMAcAAAAIMy83LzIwMjYIAAAACjEyLzMxLzIwMjIJAAAAATA7knU0onzeCDuSdTSifN4IIkNJUS5OWVNFOklCTS5JUV9SRVRVUk5fRVFVSVRZLjk5NS4BAAAA3rYBAAIAAAAHMTguODUzNQEIAAAABQAAAAExAQAAAAstMjA1OTA3MzIwMgMAAAADMTYwAgAAAAQ0MTI4BAAAAAEwBwAAAAgzLzcvMjAyNggAAAAKMTIvMzEvMjAyMAkAAAABMDuSdTSifN4IO5J1NKJ83gghQ0lRLk5ZU0U6SUJNLklRX0dST1NTX01BUkdJTi45OTMuAQAAAN62AQACAAAABzQ2LjQwODUBCAAAAAUAAAABMQEAAAAKMjA4MTUwNTQwMQMAAAADMTYwAgAAAAQ0MDc0BAAAAAEwBwAAAAgzLzcvMjAyNggAAAAKMTIvMzEvMjAxOAkAAAABMDuSdTSifN4IO5J1NKJ83gggQ0lRLk5ZU0U6SUJNLklRX0VCSVRfTUFSR0lOLjk5MS4BAAAA3rYBAAIAAAAHMTcuNzMwNAEIAAAABQAAAAExAQAAAAoxOTQ3MTc5NTgzAwAAAAMxNjACAAAABDQwNTMEAAAAATAHAAAACDMvNy8yMDI2CAAAAAoxMi8zMS8yMDE2CQAAAAEwO5J1NKJ83gg7knU0onzeCCBDSVEuTllTRTpJQk0uSVFfQVNTRVRfVFVS</t>
  </si>
  <si>
    <t>TlMuOTk5LgEAAADetgEAAgAAAAgwLjQ2MDcxNAEIAAAABQAAAAExAQAAAAstMTkwNDg2MDc0MwMAAAADMTYwAgAAAAQ0MTc3BAAAAAEwBwAAAAgzLzcvMjAyNggAAAAKMTIvMzEvMjAyNAkAAAABMDuSdTSifN4IO5J1NKJ83ggdQ0lRLk5ZU0U6SUJNLklRX0FSX1RVUk5TLjk5Ny4BAAAA3rYBAAIAAAAIOC40MTU4ODEBCAAAAAUAAAABMQEAAAALLTE5NTgyODEwOTYDAAAAAzE2MAIAAAAENDAwMQQAAAABMAcAAAAIMy83LzIwMjYIAAAACjEyLzMxLzIwMjIJAAAAATA7knU0onzeCDuSdTSifN4IIkNJUS5OWVNFOklCTS5JUV9DVVJSRU5UX1JBVElPLjk5NS4BAAAA3rYBAAIAAAAIMC45ODIzNDIBCAAAAAUAAAABMQEAAAALLTIwNTkwNzMyMDIDAAAAAzE2MAIAAAAENDAzMAQAAAABMAcAAAAIMy83LzIwMjYIAAAACjEyLzMxLzIwMjAJAAAAATA7knU0onzeCDuSdTSifN4IJUNJUS5OWVNFOklCTS5JUV9DRk9fQ1VSUkVOVF9MSUFCLjk5My4BAAAA3rYBAAIAAAAIMC4zOTg4NTQBCAAAAAUAAAABMQEAAAAKMjA4MTUwNTQwMQMAAAADMTYwAgAAAAQ0MTg1BAAAAAEwBwAAAAgzLzcvMjAyNggAAAAKMTIvMzEvMjAxOAkAAAABMDuSdTSifN4IO5J1NKJ83ggnQ0lRLk5ZU0U6SUJNLklRX0RBWVNfSU5WRU5UT1JZX09VVC45OTEuAQAAAN62AQACAAAACDE0LjA3NDUzAQgAAAAFAAAAATEBAAAACjE5NDcxNzk1ODMD</t>
  </si>
  <si>
    <t>AAAAAzE2MAIAAAAENDAzNQQAAAABMAcAAAAIMy83LzIwMjYIAAAACjEyLzMxLzIwMTYJAAAAATA7knU0onzeCDuSdTSifN4IJkNJUS5OWVNFOklCTS5JUV9UT1RBTF9ERUJUX0VRVUlUWS45OTkuAQAAAN62AQACAAAACDIxMy4xNzg1AQgAAAAFAAAAATEBAAAACy0xOTA0ODYwNzQzAwAAAAMxNjACAAAABDQwMzQEAAAAATAHAAAACDMvNy8yMDI2CAAAAAoxMi8zMS8yMDI0CQAAAAEwO5J1NKJ83gg7knU0onzeCCNDSVEuTllTRTpJQk0uSVFfTFRfREVCVF9FUVVJVFkuOTk3LgEAAADetgEAAgAAAAgyMTkuNjk0OAEIAAAABQAAAAExAQAAAAstMTk1ODI4MTA5NgMAAAADMTYwAgAAAAQ0MDg1BAAAAAEwBwAAAAgzLzcvMjAyNggAAAAKMTIvMzEvMjAyMgkAAAABMDuSdTSifN4IO5J1NKJ83ggsQ0lRLk5ZU0U6SUJNLklRX1RPVEFMX0xJQUJfVE9UQUxfQVNTRVRTLjk5NS4BAAAA3rYBAAIAAAAHODYuNzExNgEIAAAABQAAAAExAQAAAAstMjA1OTA3MzIwMgMAAAADMTYwAgAAAAQ0MTg4BAAAAAEwBwAAAAgzLzcvMjAyNggAAAAKMTIvMzEvMjAyMAkAAAABMDuSdTSifN4IO5J1NKJ83ggfQ0lRLk5ZU0U6SUJNLklRX0VCSVREQV9JTlQuOTkzLgEAAADetgEAAgAAAAkyNC40Nzg1NjEBCAAAAAUAAAABMQEAAAAKMjA4MTUwNTQwMQMAAAADMTYwAgAAAAQ0MTkwBAAAAAEwBwAAAAgzLzcvMjAyNggAAAAKMTIvMzEv</t>
  </si>
  <si>
    <t>MjAxOAkAAAABMDuSdTSifN4IO5J1NKJ83gglQ0lRLk5ZU0U6SUJNLklRX0VCSVREQV9DQVBFWF9JTlQuOTkxLgEAAADetgEAAgAAAAkyMy43ODQxMjYBCAAAAAUAAAABMQEAAAAKMTk0NzE3OTU4MwMAAAADMTYwAgAAAAQ0MTkxBAAAAAEwBwAAAAgzLzcvMjAyNggAAAAKMTIvMzEvMjAxNgkAAAABMDuSdTSifN4IO5J1NKJ83gg3Q0lRLk5ZU0U6SUJNLklRX0VCSVREQV9FWENMX09QRVJfTEVBU0VTX0NBUEVYX0lOVC4yMDAwLgEAAADetgEAAgAAAAg3Ljc2NTg5MQEIAAAABQAAAAExAQAAAAstMTkwNDg2MDY1NwMAAAADMTYwAgAAAAU0OTE3NAQAAAABMAcAAAAIMy83LzIwMjYIAAAACjEyLzMxLzIwMjUJAAAAATA7knU0onzeCDuSdTSifN4IN0NJUS5OWVNFOklCTS5JUV9UT1RBTF9ERUJUX0VCSVREQV9FWENMX09QRVJfTEVBU0VTLjk5OS4BAAAA3rYBAAIAAAAINC41MzE3MzkBCAAAAAUAAAABMQEAAAALLTE5MDQ4NjA3NDMDAAAAAzE2MAIAAAAFNDg5OTQEAAAAATAHAAAACDMvNy8yMDI2CAAAAAoxMi8zMS8yMDI0CQAAAAEwO5J1NKJ83gg7knU0onzeCDVDSVEuTllTRTpJQk0uSVFfTkVUX0RFQlRfRUJJVERBX0VYQ0xfT1BFUl9MRUFTRVMuOTk3LgEAAADetgEAAgAAAAg0LjIwMTg1NgEIAAAABQAAAAExAQAAAAstMTk1ODI4MTA5NgMAAAADMTYwAgAAAAU0OTE3NQQAAAABMAcAAAAIMy83LzIwMjYI</t>
  </si>
  <si>
    <t>AAAACjEyLzMxLzIwMjIJAAAAATA7knU0onzeCDuSdTSifN4IPUNJUS5OWVNFOklCTS5JUV9UT1RBTF9ERUJUX0VCSVREQV9FWENMX09QRVJfTEVBU0VTX0NBUEVYLjk5NS4BAAAA3rYBAAIAAAAINy40NDc5OTEBCAAAAAUAAAABMQEAAAALLTIwNTkwNzMyMDIDAAAAAzE2MAIAAAAFNDkxODMEAAAAATAHAAAACDMvNy8yMDI2CAAAAAoxMi8zMS8yMDIwCQAAAAEwO5J1NKJ83gg7knU0onzeCDtDSVEuTllTRTpJQk0uSVFfTkVUX0RFQlRfRUJJVERBX0VYQ0xfT1BFUl9MRUFTRVNfQ0FQRVguOTkzLgEAAADetgEAAgAAAAgyLjM2NDE4OQEIAAAABQAAAAExAQAAAAoyMDgxNTA1NDAxAwAAAAMxNjACAAAABTQ5MTgyBAAAAAEwBwAAAAgzLzcvMjAyNggAAAAKMTIvMzEvMjAxOAkAAAABMDuSdTSifN4IO5J1NKJ83ggcQ0lRLk5ZU0U6SUJNLklRX1pfU0NPUkUuOTkxLgEAAADetgEAAgAAAAgzLjg0OTgwOAEIAAAABQAAAAExAQAAAAoxOTQ3MTc5NTgzAwAAAAMxNjACAAAABjEwMDEyMwQAAAABMAcAAAAIMy83LzIwMjYIAAAACjEyLzMxLzIwMTYJAAAAATA7knU0onzeCDuSdTSifN4IKkNJUS5OWVNFOklCTS5JUV9FQklUREFfMVlSX0FOTl9HUk9XVEguOTk5LgEAAADetgEAAgAAAAY1LjEzMTcBCAAAAAUAAAABMQEAAAALLTE5MDQ4NjA3NDMDAAAAAzE2MAIAAAAENDE5NgQAAAABMAcAAAAIMy83LzIwMjYIAAAA</t>
  </si>
  <si>
    <t>CjEyLzMxLzIwMjQJAAAAATA7knU0onzeCDuSdTSifN4IJkNJUS5OWVNFOklCTS5JUV9OSV8xWVJfQU5OX0dST1dUSC45OTcuAQAAAN62AQACAAAABy03MS40NjEBCAAAAAUAAAABMQEAAAALLTE5NTgyODEwOTYDAAAAAzE2MAIAAAAENDE5OQQAAAABMAcAAAAIMy83LzIwMjYIAAAACjEyLzMxLzIwMjIJAAAAATA7knU0onzeCDuSdTSifN4IK0NJUS5OWVNFOklCTS5JUV9UT1RBTF9SRVZfM1lSX0FOTl9DQUdSLjk5NS4BAAAA3rYBAAIAAAAILTExLjMyNjQBCAAAAAUAAAABMQEAAAALLTIwNTkwNzMyMDIDAAAAAzE2MAIAAAAENDIyMAQAAAABMAcAAAAIMy83LzIwMjYIAAAACjEyLzMxLzIwMjAJAAAAATA7knU0onzeCDuSdTSifN4IKENJUS5OWVNFOklCTS5JUV9FQklUREFfM1lSX0FOTl9DQUdSLjk5My4BAAAA3rYBAAIAAAAGLTQuNTgyAQgAAAAFAAAAATEBAAAACjIwODE1MDU0MDEDAAAAAzE2MAIAAAAENDIyMgQAAAABMAcAAAAIMy83LzIwMjYIAAAACjEyLzMxLzIwMTgJAAAAATA7knU0onzeCDuSdTSifN4IJENJUS5OWVNFOklCTS5JUV9OSV8zWVJfQU5OX0NBR1IuOTkxLgEAAADetgEAAgAAAAgtMTAuMzYxMgEIAAAABQAAAAExAQAAAAoxOTQ3MTc5NTgzAwAAAAMxNjACAAAABDQyMjUEAAAAATAHAAAACDMvNy8yMDI2CAAAAAoxMi8zMS8yMDE2CQAAAAEwO5J1NKJ83gg7knU0onzeCCRDSVEuTllT</t>
  </si>
  <si>
    <t>RTpJQk0uSVFfR1BfNVlSX0FOTl9DQUdSLjk5OS4BAAAA3rYBAAIAAAAGMi40Mjc2AQgAAAAFAAAAATEBAAAACy0xOTA0ODYwNzQzAwAAAAMxNjACAAAABDQyMzQEAAAAATAHAAAACDMvNy8yMDI2CAAAAAoxMi8zMS8yMDI0CQAAAAEwO5J1NKJ83gg7knU0onzeCCZDSVEuTllTRTpJQk0uSVFfRUJJVF81WVJfQU5OX0NBR1IuOTk3LgEAAADetgEAAgAAAActOC40MzA0AQgAAAAFAAAAATEBAAAACy0xOTU4MjgxMDk2AwAAAAMxNjACAAAABDQyMzYEAAAAATAHAAAACDMvNy8yMDI2CAAAAAoxMi8zMS8yMDIyCQAAAAEwO5J1NKJ83gg7knU0onzeCCVDSVEuTllTRTpJQk0uSVFfRVBTXzVZUl9BTk5fQ0FHUi45OTUuAQAAAN62AQACAAAABy0yMC4yNjIBCAAAAAUAAAABMQEAAAALLTIwNTkwNzMyMDIDAAAAAzE2MAIAAAAENDIzOQQAAAABMAcAAAAIMy83LzIwMjYIAAAACjEyLzMxLzIwMjAJAAAAATA7knU0onzeCDuSdTSifN4IIkNJUS5OWVNFOklCTS5JUV9SRVRVUk5fQVNTRVRTLjk5OC4BAAAA3rYBAAIAAAAGNC40ODY0AQgAAAAFAAAAATEBAAAACy0xOTA0ODYwNzQ0AwAAAAMxNjACAAAABDQxNzgEAAAAATAHAAAACDMvNy8yMDI2CAAAAAoxMi8zMS8yMDIzCQAAAAEwO5J1NKJ83gg7knU0onzeCCJDSVEuTllTRTpJQk0uSVFfUkVUVVJOX0VRVUlUWS45OTYuAQAAAN62AQACAAAABzIzLjcyOTkBCAAAAAUA</t>
  </si>
  <si>
    <t>AAABMQEAAAALLTIwMDg2NDcxOTgDAAAAAzE2MAIAAAAENDEyOAQAAAABMAcAAAAIMy83LzIwMjYIAAAACjEyLzMxLzIwMjEJAAAAATA7knU0onzeCDuSdTSifN4IIUNJUS5OWVNFOklCTS5JUV9HUk9TU19NQVJHSU4uOTk0LgEAAADetgEAAgAAAAc1NC42MzgzAQgAAAAFAAAAATEBAAAACy0yMTEwNzY5MzU1AwAAAAMxNjACAAAABDQwNzQEAAAAATAHAAAACDMvNy8yMDI2CAAAAAoxMi8zMS8yMDE5CQAAAAEwO5J1NKJ83gg7knU0onzeCCBDSVEuTllTRTpJQk0uSVFfRUJJVF9NQVJHSU4uOTkyLgEAAADetgEAAgAAAAcxNC43NjEzAQgAAAAFAAAAATEBAAAACjIwMTcxNjQyNDQDAAAAAzE2MAIAAAAENDA1MwQAAAABMAcAAAAIMy83LzIwMjYIAAAACjEyLzMxLzIwMTcJAAAAATA7knU0onzeCDuSdTSifN4IIUNJUS5OWVNFOklCTS5JUV9BU1NFVF9UVVJOUy4xMDAwLgEAAADetgEAAgAAAAgwLjQ2NzI4MQEIAAAABQAAAAExAQAAAAstMTkwNDg2MDc0MAMAAAADMTYwAgAAAAQ0MTc3BAAAAAEwBwAAAAgzLzcvMjAyNggAAAAKMTIvMzEvMjAyNQkAAAABMDuSdTSifN4IO5J1NKJ83ggdQ0lRLk5ZU0U6SUJNLklRX0FSX1RVUk5TLjk5OC4BAAAA3rYBAAIAAAAIOC4zMDI0OTkBCAAAAAUAAAABMQEAAAALLTE5MDQ4NjA3NDQDAAAAAzE2MAIAAAAENDAwMQQAAAABMAcAAAAIMy83LzIwMjYIAAAACjEyLzMxLzIw</t>
  </si>
  <si>
    <t>MjMJAAAAATA7knU0onzeCDuSdTSifN4IIkNJUS5OWVNFOklCTS5JUV9DVVJSRU5UX1JBVElPLjk5Ni4BAAAA3rYBAAIAAAAHMC44Nzg2NAEIAAAABQAAAAExAQAAAAstMjAwODY0NzE5OAMAAAADMTYwAgAAAAQ0MDMwBAAAAAEwBwAAAAgzLzcvMjAyNggAAAAKMTIvMzEvMjAyMQkAAAABMDuSdTSifN4IO5J1NKJ83gglQ0lRLk5ZU0U6SUJNLklRX0NGT19DVVJSRU5UX0xJQUIuOTk0LgEAAADetgEAAgAAAAgwLjM5MTc2NgEIAAAABQAAAAExAQAAAAstMjExMDc2OTM1NQMAAAADMTYwAgAAAAQ0MTg1BAAAAAEwBwAAAAgzLzcvMjAyNggAAAAKMTIvMzEvMjAxOQkAAAABMDuSdTSifN4IO5J1NKJ83ggnQ0lRLk5ZU0U6SUJNLklRX0RBWVNfSU5WRU5UT1JZX09VVC45OTIuAQAAAN62AQACAAAACDEzLjk2MzQ0AQgAAAAFAAAAATEBAAAACjIwMTcxNjQyNDQDAAAAAzE2MAIAAAAENDAzNQQAAAABMAcAAAAIMy83LzIwMjYIAAAACjEyLzMxLzIwMTcJAAAAATA7knU0onzeCDuSdTSifN4IJ0NJUS5OWVNFOklCTS5JUV9UT1RBTF9ERUJUX0VRVUlUWS4xMDAwLgEAAADetgEAAgAAAAgxOTcuMzI3NQEIAAAABQAAAAExAQAAAAstMTkwNDg2MDc0MAMAAAADMTYwAgAAAAQ0MDM0BAAAAAEwBwAAAAgzLzcvMjAyNggAAAAKMTIvMzEvMjAyNQkAAAABMDuSdTSifN4IO5J1NKJ83ggjQ0lRLk5ZU0U6SUJNLklRX0xUX0RF</t>
  </si>
  <si>
    <t>QlRfRVFVSVRZLjk5OC4BAAAA3rYBAAIAAAAIMjMzLjAwMzEBCAAAAAUAAAABMQEAAAALLTE5MDQ4NjA3NDQDAAAAAzE2MAIAAAAENDA4NQQAAAABMAcAAAAIMy83LzIwMjYIAAAACjEyLzMxLzIwMjMJAAAAATA7knU0onzeCDuSdTSifN4ILENJUS5OWVNFOklCTS5JUV9UT1RBTF9MSUFCX1RPVEFMX0FTU0VUUy45OTYuAQAAAN62AQACAAAABzg1LjYwOTEBCAAAAAUAAAABMQEAAAALLTIwMDg2NDcxOTgDAAAAAzE2MAIAAAAENDE4OAQAAAABMAcAAAAIMy83LzIwMjYIAAAACjEyLzMxLzIwMjEJAAAAATA7knU0onzeCDuSdTSifN4IH0NJUS5OWVNFOklCTS5JUV9FQklUREFfSU5ULjk5NC4BAAAA3rYBAAIAAAAJMTEuMzI1MTQ4AQgAAAAFAAAAATEBAAAACy0yMTEwNzY5MzU1AwAAAAMxNjACAAAABDQxOTAEAAAAATAHAAAACDMvNy8yMDI2CAAAAAoxMi8zMS8yMDE5CQAAAAEwO5J1NKJ83gg7knU0onzeCCVDSVEuTllTRTpJQk0uSVFfRUJJVERBX0NBUEVYX0lOVC45OTIuAQAAAN62AQACAAAACTIxLjEyODQ1NQEIAAAABQAAAAExAQAAAAoyMDE3MTY0MjQ0AwAAAAMxNjACAAAABDQxOTEEAAAAATAHAAAACDMvNy8yMDI2CAAAAAoxMi8zMS8yMDE3CQAAAAEwO5J1NKJ83gg7knU0onzeCDhDSVEuTllTRTpJQk0uSVFfVE9UQUxfREVCVF9FQklUREFfRVhDTF9PUEVSX0xFQVNFUy4xMDAwLgEAAADetgEAAgAA</t>
  </si>
  <si>
    <t>AAg0LjAwODM3NQEIAAAABQAAAAExAQAAAAstMTkwNDg2MDc0MAMAAAADMTYwAgAAAAU0ODk5NAQAAAABMAcAAAAIMy83LzIwMjYIAAAACjEyLzMxLzIwMjUJAAAAATA7knU0onzeCDuSdTSifN4INUNJUS5OWVNFOklCTS5JUV9ORVRfREVCVF9FQklUREFfRVhDTF9PUEVSX0xFQVNFUy45OTguAQAAAN62AQACAAAABzMuNzkzMjYBCAAAAAUAAAABMQEAAAALLTE5MDQ4NjA3NDQDAAAAAzE2MAIAAAAFNDkxNzUEAAAAATAHAAAACDMvNy8yMDI2CAAAAAoxMi8zMS8yMDIzCQAAAAEwO5J1NKJ83gg7knU0onzeCD1DSVEuTllTRTpJQk0uSVFfVE9UQUxfREVCVF9FQklUREFfRVhDTF9PUEVSX0xFQVNFU19DQVBFWC45OTYuAQAAAN62AQACAAAACDUuOTYzMDE1AQgAAAAFAAAAATEBAAAACy0yMDA4NjQ3MTk4AwAAAAMxNjACAAAABTQ5MTgzBAAAAAEwBwAAAAgzLzcvMjAyNggAAAAKMTIvMzEvMjAyMQkAAAABMDuSdTSifN4IO5J1NKJ83gg7Q0lRLk5ZU0U6SUJNLklRX05FVF9ERUJUX0VCSVREQV9FWENMX09QRVJfTEVBU0VTX0NBUEVYLjk5NC4BAAAA3rYBAAIAAAAINS4yNDEzMzYBCAAAAAUAAAABMQEAAAALLTIxMTA3NjkzNTUDAAAAAzE2MAIAAAAFNDkxODIEAAAAATAHAAAACDMvNy8yMDI2CAAAAAoxMi8zMS8yMDE5CQAAAAEwO5J1NKJ83gg7knU0onzeCBxDSVEuTllTRTpJQk0uSVFfWl9TQ09SRS45OTIu</t>
  </si>
  <si>
    <t>AQAAAN62AQACAAAACDMuNTkxNDU2AQgAAAAFAAAAATEBAAAACjIwMTcxNjQyNDQDAAAAAzE2MAIAAAAGMTAwMTIzBAAAAAEwBwAAAAgzLzcvMjAyNggAAAAKMTIvMzEvMjAxNwkAAAABMDuSdTSifN4IO5J1NKJ83ggmQ0lRLk5ZU0U6SUJNLklRX05JXzFZUl9BTk5fR1JPV1RILjk5OC4BAAAA3rYBAAIAAAAIMzU3LjcxODEBCAAAAAUAAAABMQEAAAALLTE5MDQ4NjA3NDQDAAAAAzE2MAIAAAAENDE5OQQAAAABMAcAAAAIMy83LzIwMjYIAAAACjEyLzMxLzIwMjMJAAAAATA7knU0onzeCDuSdTSifN4IK0NJUS5OWVNFOklCTS5JUV9UT1RBTF9SRVZfM1lSX0FOTl9DQUdSLjk5Ni4BAAAA3rYBAAIAAAAILTEwLjM0ODIBCAAAAAUAAAABMQEAAAALLTIwMDg2NDcxOTgDAAAAAzE2MAIAAAAENDIyMAQAAAABMAcAAAAIMy83LzIwMjYIAAAACjEyLzMxLzIwMjEJAAAAATA7knU0onzeCDuSdTSifN4IKENJUS5OWVNFOklCTS5JUV9FQklUREFfM1lSX0FOTl9DQUdSLjk5NC4BAAAA3rYBAAIAAAAHLTkuODM1NAEIAAAABQAAAAExAQAAAAstMjExMDc2OTM1NQMAAAADMTYwAgAAAAQ0MjIyBAAAAAEwBwAAAAgzLzcvMjAyNggAAAAKMTIvMzEvMjAxOQkAAAABMDuSdTSifN4IO5J1NKJ83ggkQ0lRLk5ZU0U6SUJNLklRX05JXzNZUl9BTk5fQ0FHUi45OTIuAQAAAN62AQACAAAACC0yMS43ODIyAQgAAAAFAAAAATEBAAAA</t>
  </si>
  <si>
    <t>CjIwMTcxNjQyNDQDAAAAAzE2MAIAAAAENDIyNQQAAAABMAcAAAAIMy83LzIwMjYIAAAACjEyLzMxLzIwMTcJAAAAATA7knU0onzeCDuSdTSifN4IJUNJUS5OWVNFOklCTS5JUV9HUF81WVJfQU5OX0NBR1IuMTAwMC4BAAAA3rYBAAIAAAAGNC45NDg1AQgAAAAFAAAAATEBAAAACy0xOTA0ODYwNzQwAwAAAAMxNjACAAAABDQyMzQEAAAAATAHAAAACDMvNy8yMDI2CAAAAAoxMi8zMS8yMDI1CQAAAAEwO5J1NKJ83gg7knU0onzeCCZDSVEuTllTRTpJQk0uSVFfRUJJVF81WVJfQU5OX0NBR1IuOTk4LgEAAADetgEAAgAAAActNi41NDg1AQgAAAAFAAAAATEBAAAACy0xOTA0ODYwNzQ0AwAAAAMxNjACAAAABDQyMzYEAAAAATAHAAAACDMvNy8yMDI2CAAAAAoxMi8zMS8yMDIzCQAAAAEwO5J1NKJ83gg7knU0onzeCCVDSVEuTllTRTpJQk0uSVFfRVBTXzVZUl9BTk5fQ0FHUi45OTYuAQAAAN62AQACAAAACC0xNS45MDgzAQgAAAAFAAAAATEBAAAACy0yMDA4NjQ3MTk4AwAAAAMxNjACAAAABDQyMzkEAAAAATAHAAAACDMvNy8yMDI2CAAAAAoxMi8zMS8yMDIxCQAAAAEwO5J1NKJ83gg7knU0onzeCCZDSVEuTllTRTpJQk0uSVFfR1BfMVlSX0FOTl9HUk9XVEguOTkxLgEAAADetgEAAgAAAActNS4zMjY1AQgAAAAFAAAAATEBAAAACjE5NDcxNzk1ODMDAAAAAzE2MAIAAAAENDE5NQQAAAABMAcAAAAIMy83LzIwMjYI</t>
  </si>
  <si>
    <t>AAAACjEyLzMxLzIwMTYJAAAAATA7knU0onzeCDuSdTSifN4IJkNJUS5OWVNFOklCTS5JUV9OSV8xWVJfQU5OX0dST1dUSC45OTkuAQAAAN62AQACAAAACC0xOS43MTQ4AQgAAAAFAAAAATEBAAAACy0xOTA0ODYwNzQzAwAAAAMxNjACAAAABDQxOTkEAAAAATAHAAAACDMvNy8yMDI2CAAAAAoxMi8zMS8yMDI0CQAAAAEwO5J1NKJ83gg7knU0onzeCCtDSVEuTllTRTpJQk0uSVFfVE9UQUxfUkVWXzNZUl9BTk5fQ0FHUi45OTcuAQAAAN62AQACAAAABjEuNjAwNgEIAAAABQAAAAExAQAAAAstMTk1ODI4MTA5NgMAAAADMTYwAgAAAAQ0MjIwBAAAAAEwBwAAAAgzLzcvMjAyNggAAAAKMTIvMzEvMjAyMgkAAAABMDuSdTSifN4IO5J1NKJ83ggoQ0lRLk5ZU0U6SUJNLklRX0VCSVREQV8zWVJfQU5OX0NBR1IuOTk1LgEAAADetgEAAgAAAAgtMTEuMjA3MwEIAAAABQAAAAExAQAAAAstMjA1OTA3MzIwMgMAAAADMTYwAgAAAAQ0MjIyBAAAAAEwBwAAAAgzLzcvMjAyNggAAAAKMTIvMzEvMjAyMAkAAAABMDuSdTSifN4IO5J1NKJ83ggkQ0lRLk5ZU0U6SUJNLklRX05JXzNZUl9BTk5fQ0FHUi45OTMuAQAAAN62AQACAAAACC0xMi44NTg5AQgAAAAFAAAAATEBAAAACjIwODE1MDU0MDEDAAAAAzE2MAIAAAAENDIyNQQAAAABMAcAAAAIMy83LzIwMjYIAAAACjEyLzMxLzIwMTgJAAAAATA7knU0onzeCDuSdTSifN4IK0NJ</t>
  </si>
  <si>
    <t>US5OWVNFOklCTS5JUV9UT1RBTF9SRVZfNVlSX0FOTl9DQUdSLjk5MS4BAAAA3rYBAAIAAAAHLTUuNjU0NAEIAAAABQAAAAExAQAAAAoxOTQ3MTc5NTgzAwAAAAMxNjACAAAABDQyMzMEAAAAATAHAAAACDMvNy8yMDI2CAAAAAoxMi8zMS8yMDE2CQAAAAEwO5J1NKJ83gg7knU0onzeCCVDSVEuTllTRTpJQk0uSVFfR1BfNVlSX0FOTl9DQUdSLjIwMDAuAQAAAN62AQACAAAABjQuOTQ4NQEIAAAABQAAAAExAQAAAAstMTkwNDg2MDY1NwMAAAADMTYwAgAAAAQ0MjM0BAAAAAEwBwAAAAgzLzcvMjAyNggAAAAKMTIvMzEvMjAyNQkAAAABMDuSdTSifN4IO5J1NKJ83ggmQ0lRLk5ZU0U6SUJNLklRX0VCSVRfNVlSX0FOTl9DQUdSLjk5OS4BAAAA3rYBAAIAAAAGNS4zNjAxAQgAAAAFAAAAATEBAAAACy0xOTA0ODYwNzQzAwAAAAMxNjACAAAABDQyMzYEAAAAATAHAAAACDMvNy8yMDI2CAAAAAoxMi8zMS8yMDI0CQAAAAEwO5J1NKJ83gg7knU0onzeCCVDSVEuTllTRTpJQk0uSVFfRVBTXzVZUl9BTk5fQ0FHUi45OTcuAQAAAN62AQACAAAACC0yMC41MDAyAQgAAAAFAAAAATEBAAAACy0xOTU4MjgxMDk2AwAAAAMxNjACAAAABDQyMzkEAAAAATAHAAAACDMvNy8yMDI2CAAAAAoxMi8zMS8yMDIyCQAAAAEwO5J1NKJ83gg7knU0onzeCCNDSVEuTllTRTpJQk0uSVFfUkVUVVJOX0FTU0VUUy4xMDAwLgEAAADetgEAAgAA</t>
  </si>
  <si>
    <t>AAY1LjQzNDkBCAAAAAUAAAABMQEAAAALLTE5MDQ4NjA3NDADAAAAAzE2MAIAAAAENDE3OAQAAAABMAcAAAAIMy83LzIwMjYIAAAACjEyLzMxLzIwMjUJAAAAATA7knU0onzeCDuSdTSifN4IIkNJUS5OWVNFOklCTS5JUV9SRVRVUk5fRVFVSVRZLjk5OC4BAAAA3rYBAAIAAAAHMzMuNjY5NAEIAAAABQAAAAExAQAAAAstMTkwNDg2MDc0NAMAAAADMTYwAgAAAAQ0MTI4BAAAAAEwBwAAAAgzLzcvMjAyNggAAAAKMTIvMzEvMjAyMwkAAAABMDuSdTSifN4IO5J1NKJ83gghQ0lRLk5ZU0U6SUJNLklRX0dST1NTX01BUkdJTi45OTYuAQAAAN62AQACAAAABzU0LjkwMDUBCAAAAAUAAAABMQEAAAALLTIwMDg2NDcxOTgDAAAAAzE2MAIAAAAENDA3NAQAAAABMAcAAAAIMy83LzIwMjYIAAAACjEyLzMxLzIwMjEJAAAAATA7knU0onzeCDuSdTSifN4IIENJUS5OWVNFOklCTS5JUV9FQklUX01BUkdJTi45OTQuAQAAAN62AQACAAAABzEzLjA2MjYBCAAAAAUAAAABMQEAAAALLTIxMTA3NjkzNTUDAAAAAzE2MAIAAAAENDA1MwQAAAABMAcAAAAIMy83LzIwMjYIAAAACjEyLzMxLzIwMTkJAAAAATA7knU0onzeCDuSdTSifN4IIkNJUS5OWVNFOklCTS5JUV9DQVBFWF9QQ1RfUkVWLjk5Mi4BAAAA3rYBAAIAAAAGNC4wODAxAQgAAAAFAAAAATEBAAAACjIwMTcxNjQyNDQDAAAAAzE2MAIAAAAFMzUzODAEAAAAATAHAAAACDMv</t>
  </si>
  <si>
    <t>Ny8yMDI2CAAAAAoxMi8zMS8yMDE3CQAAAAEwO5J1NKJ83gg7knU0onzeCB5DSVEuTllTRTpJQk0uSVFfQVJfVFVSTlMuMTAwMC4BAAAA3rYBAAIAAAAIOC40MzkwMTIBCAAAAAUAAAABMQEAAAALLTE5MDQ4NjA3NDADAAAAAzE2MAIAAAAENDAwMQQAAAABMAcAAAAIMy83LzIwMjYIAAAACjEyLzMxLzIwMjUJAAAAATA7knU0onzeCDuSdTSifN4IIkNJUS5OWVNFOklCTS5JUV9DVVJSRU5UX1JBVElPLjk5OC4BAAAA3rYBAAIAAAAIMC45NjQ0MjEBCAAAAAUAAAABMQEAAAALLTE5MDQ4NjA3NDQDAAAAAzE2MAIAAAAENDAzMAQAAAABMAcAAAAIMy83LzIwMjYIAAAACjEyLzMxLzIwMjMJAAAAATA7knU0onzeCDuSdTSifN4IJUNJUS5OWVNFOklCTS5JUV9DRk9fQ1VSUkVOVF9MSUFCLjk5Ni4BAAAA3rYBAAIAAAAIMC4zODA2MTgBCAAAAAUAAAABMQEAAAALLTIwMDg2NDcxOTgDAAAAAzE2MAIAAAAENDE4NQQAAAABMAcAAAAIMy83LzIwMjYIAAAACjEyLzMxLzIwMjEJAAAAATA7knU0onzeCDuSdTSifN4IJ0NJUS5OWVNFOklCTS5JUV9EQVlTX0lOVkVOVE9SWV9PVVQuOTk0LgEAAADetgEAAgAAAAgyMy42NDY4OQEIAAAABQAAAAExAQAAAAstMjExMDc2OTM1NQMAAAADMTYwAgAAAAQ0MDM1BAAAAAEwBwAAAAgzLzcvMjAyNggAAAAKMTIvMzEvMjAxOQkAAAABMDuSdTSifN4IO5J1NKJ83ggkQ0lRLk5ZU0U6</t>
  </si>
  <si>
    <t>SUJNLklRX0NBU0hfQ09OVkVSU0lPTi45OTIuAQAAAN62AQACAAAACDEuNDMxMTY1AQgAAAAFAAAAATEBAAAACjIwMTcxNjQyNDQDAAAAAzE2MAIAAAAENDE4NAQAAAABMAcAAAAIMy83LzIwMjYIAAAACjEyLzMxLzIwMTcJAAAAATA7knU0onzeCDuSdTSifN4IJENJUS5OWVNFOklCTS5JUV9MVF9ERUJUX0VRVUlUWS4xMDAwLgEAAADetgEAAgAAAAgxNzUuMjYzNAEIAAAABQAAAAExAQAAAAstMTkwNDg2MDc0MAMAAAADMTYwAgAAAAQ0MDg1BAAAAAEwBwAAAAgzLzcvMjAyNggAAAAKMTIvMzEvMjAyNQkAAAABMDuSdTSifN4IO5J1NKJ83ggsQ0lRLk5ZU0U6SUJNLklRX1RPVEFMX0xJQUJfVE9UQUxfQVNTRVRTLjk5OC4BAAAA3rYBAAIAAAAHODMuMjc5NAEIAAAABQAAAAExAQAAAAstMTkwNDg2MDc0NAMAAAADMTYwAgAAAAQ0MTg4BAAAAAEwBwAAAAgzLzcvMjAyNggAAAAKMTIvMzEvMjAyMwkAAAABMDuSdTSifN4IO5J1NKJ83ggfQ0lRLk5ZU0U6SUJNLklRX0VCSVREQV9JTlQuOTk2LgEAAADetgEAAgAAAAkxMS4wMzU0OTcBCAAAAAUAAAABMQEAAAALLTIwMDg2NDcxOTgDAAAAAzE2MAIAAAAENDE5MAQAAAABMAcAAAAIMy83LzIwMjYIAAAACjEyLzMxLzIwMjEJAAAAATA7knU0onzeCDuSdTSifN4IJUNJUS5OWVNFOklCTS5JUV9FQklUREFfQ0FQRVhfSU5ULjk5NC4BAAAA3rYBAAIAAAAIOS42MjQy</t>
  </si>
  <si>
    <t>NTUBCAAAAAUAAAABMQEAAAALLTIxMTA3NjkzNTUDAAAAAzE2MAIAAAAENDE5MQQAAAABMAcAAAAIMy83LzIwMjYIAAAACjEyLzMxLzIwMTkJAAAAATA7knU0onzeCDuSdTSifN4IJkNJUS5OWVNFOklCTS5JUV9UT1RBTF9ERUJUX0VCSVREQS45OTIuAQAAAN62AQACAAAACDIuODg4MzY4AQgAAAAFAAAAATEBAAAACjIwMTcxNjQyNDQDAAAAAzE2MAIAAAAENDE5MgQAAAABMAcAAAAIMy83LzIwMjYIAAAACjEyLzMxLzIwMTcJAAAAATA7knU0onzeCDuSdTSifN4INkNJUS5OWVNFOklCTS5JUV9ORVRfREVCVF9FQklUREFfRVhDTF9PUEVSX0xFQVNFUy4xMDAwLgEAAADetgEAAgAAAAgzLjExMzkwOQEIAAAABQAAAAExAQAAAAstMTkwNDg2MDc0MAMAAAADMTYwAgAAAAU0OTE3NQQAAAABMAcAAAAIMy83LzIwMjYIAAAACjEyLzMxLzIwMjUJAAAAATA7knU0onzeCDuSdTSifN4IPUNJUS5OWVNFOklCTS5JUV9UT1RBTF9ERUJUX0VCSVREQV9FWENMX09QRVJfTEVBU0VTX0NBUEVYLjk5OC4BAAAA3rYBAAIAAAAINS40NDI2OTgBCAAAAAUAAAABMQEAAAALLTE5MDQ4NjA3NDQDAAAAAzE2MAIAAAAFNDkxODMEAAAAATAHAAAACDMvNy8yMDI2CAAAAAoxMi8zMS8yMDIzCQAAAAEwO5J1NKJ83gg7knU0onzeCDtDSVEuTllTRTpJQk0uSVFfTkVUX0RFQlRfRUJJVERBX0VYQ0xfT1BFUl9MRUFTRVNfQ0FQRVguOTk2</t>
  </si>
  <si>
    <t>LgEAAADetgEAAgAAAAg1LjE3ODk3NgEIAAAABQAAAAExAQAAAAstMjAwODY0NzE5OAMAAAADMTYwAgAAAAU0OTE4MgQAAAABMAcAAAAIMy83LzIwMjYIAAAACjEyLzMxLzIwMjEJAAAAATA7knU0onzeCDuSdTSifN4IHENJUS5OWVNFOklCTS5JUV9aX1NDT1JFLjk5NC4BAAAA3rYBAAIAAAAIMi42MDQ5NTIBCAAAAAUAAAABMQEAAAALLTIxMTA3NjkzNTUDAAAAAzE2MAIAAAAGMTAwMTIzBAAAAAEwBwAAAAgzLzcvMjAyNggAAAAKMTIvMzEvMjAxOQkAAAABMDuSdTSifN4IO5J1NKJ83ggmQ0lRLk5ZU0U6SUJNLklRX0dQXzFZUl9BTk5fR1JPV1RILjk5Mi4BAAAA3rYBAAIAAAAHLTQuMDg2NgEIAAAABQAAAAExAQAAAAoyMDE3MTY0MjQ0AwAAAAMxNjACAAAABDQxOTUEAAAAATAHAAAACDMvNy8yMDI2CAAAAAoxMi8zMS8yMDE3CQAAAAEwO5J1NKJ83gg7knU0onzeCCdDSVEuTllTRTpJQk0uSVFfTklfMVlSX0FOTl9HUk9XVEguMTAwMC4BAAAA3rYBAAIAAAAHNzUuODc1OAEIAAAABQAAAAExAQAAAAstMTkwNDg2MDc0MAMAAAADMTYwAgAAAAQ0MTk5BAAAAAEwBwAAAAgzLzcvMjAyNggAAAAKMTIvMzEvMjAyNQkAAAABMDuSdTSifN4IO5J1NKJ83ggrQ0lRLk5ZU0U6SUJNLklRX1RPVEFMX1JFVl8zWVJfQU5OX0NBR1IuOTk4LgEAAADetgEAAgAAAAYzLjg4MzIBCAAAAAUAAAABMQEAAAALLTE5MDQ4NjA3</t>
  </si>
  <si>
    <t>NDQDAAAAAzE2MAIAAAAENDIyMAQAAAABMAcAAAAIMy83LzIwMjYIAAAACjEyLzMxLzIwMjMJAAAAATA7knU0onzeCDuSdTSifN4IKENJUS5OWVNFOklCTS5JUV9FQklUREFfM1lSX0FOTl9DQUdSLjk5Ni4BAAAA3rYBAAIAAAAILTEzLjg2NzYBCAAAAAUAAAABMQEAAAALLTIwMDg2NDcxOTgDAAAAAzE2MAIAAAAENDIyMgQAAAABMAcAAAAIMy83LzIwMjYIAAAACjEyLzMxLzIwMjEJAAAAATA7knU0onzeCDuSdTSifN4IJENJUS5OWVNFOklCTS5JUV9OSV8zWVJfQU5OX0NBR1IuOTk0LgEAAADetgEAAgAAAActNy4zODU3AQgAAAAFAAAAATEBAAAACy0yMTEwNzY5MzU1AwAAAAMxNjACAAAABDQyMjUEAAAAATAHAAAACDMvNy8yMDI2CAAAAAoxMi8zMS8yMDE5CQAAAAEwO5J1NKJ83gg7knU0onzeCCtDSVEuTllTRTpJQk0uSVFfVE9UQUxfUkVWXzVZUl9BTk5fQ0FHUi45OTIuAQAAAN62AQACAAAABy01LjExMDgBCAAAAAUAAAABMQEAAAAKMjAxNzE2NDI0NAMAAAADMTYwAgAAAAQ0MjMzBAAAAAEwBwAAAAgzLzcvMjAyNggAAAAKMTIvMzEvMjAxNwkAAAABMDuSdTSifN4IO5J1NKJ83ggnQ0lRLk5ZU0U6SUJNLklRX0VCSVRfNVlSX0FOTl9DQUdSLjEwMDAuAQAAAN62AQACAAAABzIxLjkzNzkBCAAAAAUAAAABMQEAAAALLTE5MDQ4NjA3NDADAAAAAzE2MAIAAAAENDIzNgQAAAABMAcAAAAIMy83LzIwMjYI</t>
  </si>
  <si>
    <t>AAAACjEyLzMxLzIwMjUJAAAAATA7knU0onzeCDuSdTSifN4IJUNJUS5OWVNFOklCTS5JUV9FUFNfNVlSX0FOTl9DQUdSLjk5OC4BAAAA3rYBAAIAAAAHLTMuMDQ3OQEIAAAABQAAAAExAQAAAAstMTkwNDg2MDc0NAMAAAADMTYwAgAAAAQ0MjM5BAAAAAEwBwAAAAgzLzcvMjAyNggAAAAKMTIvMzEvMjAyMwkAAAABMDuSdTSifN4IO5J1NKJ83ggiQ0lRLk5ZU0U6SUJNLklRX1JFVFVSTl9FUVVJVFkuOTk5LgEAAADetgEAAgAAAAcyNC4wNTcxAQgAAAAFAAAAATEBAAAACy0xOTA0ODYwNzQzAwAAAAMxNjACAAAABDQxMjgEAAAAATAHAAAACDMvNy8yMDI2CAAAAAoxMi8zMS8yMDI0CQAAAAEwO5J1NKJ83gg7knU0onzeCCFDSVEuTllTRTpJQk0uSVFfR1JPU1NfTUFSR0lOLjk5Ny4BAAAA3rYBAAIAAAAHNTQuMDAyOQEIAAAABQAAAAExAQAAAAstMTk1ODI4MTA5NgMAAAADMTYwAgAAAAQ0MDc0BAAAAAEwBwAAAAgzLzcvMjAyNggAAAAKMTIvMzEvMjAyMgkAAAABMDuSdTSifN4IO5J1NKJ83gggQ0lRLk5ZU0U6SUJNLklRX0VCSVRfTUFSR0lOLjk5NS4BAAAA3rYBAAIAAAAGOC40NDg4AQgAAAAFAAAAATEBAAAACy0yMDU5MDczMjAyAwAAAAMxNjACAAAABDQwNTMEAAAAATAHAAAACDMvNy8yMDI2CAAAAAoxMi8zMS8yMDIwCQAAAAEwO5J1NKJ83gg7knU0onzeCCJDSVEuTllTRTpJQk0uSVFfQ0FQRVhfUENU</t>
  </si>
  <si>
    <t>X1JFVi45OTMuAQAAAN62AQACAAAABjQuMjY1NQEIAAAABQAAAAExAQAAAAoyMDgxNTA1NDAxAwAAAAMxNjACAAAABTM1MzgwBAAAAAEwBwAAAAgzLzcvMjAyNggAAAAKMTIvMzEvMjAxOAkAAAABMDuSdTSifN4IO5J1NKJ83ggmQ0lRLk5ZU0U6SUJNLklRX0ZJWEVEX0FTU0VUX1RVUk5TLjk5MS4BAAAA3rYBAAIAAAAINy40MTQ2NjgBCAAAAAUAAAABMQEAAAAKMTk0NzE3OTU4MwMAAAADMTYwAgAAAAQ0MDY2BAAAAAEwBwAAAAgzLzcvMjAyNggAAAAKMTIvMzEvMjAxNgkAAAABMDuSdTSifN4IO5J1NKJ83ggiQ0lRLk5ZU0U6SUJNLklRX0NVUlJFTlRfUkFUSU8uOTk5LgEAAADetgEAAgAAAAgxLjA0MDQzMgEIAAAABQAAAAExAQAAAAstMTkwNDg2MDc0MwMAAAADMTYwAgAAAAQ0MDMwBAAAAAEwBwAAAAgzLzcvMjAyNggAAAAKMTIvMzEvMjAyNAkAAAABMDuSdTSifN4IO5J1NKJ83gglQ0lRLk5ZU0U6SUJNLklRX0NGT19DVVJSRU5UX0xJQUIuOTk3LgEAAADetgEAAgAAAAgwLjMzMTIxNwEIAAAABQAAAAExAQAAAAstMTk1ODI4MTA5NgMAAAADMTYwAgAAAAQ0MTg1BAAAAAEwBwAAAAgzLzcvMjAyNggAAAAKMTIvMzEvMjAyMgkAAAABMDuSdTSifN4IO5J1NKJ83ggnQ0lRLk5ZU0U6SUJNLklRX0RBWVNfSU5WRU5UT1JZX09VVC45OTUuAQAAAN62AQACAAAACTI2LjQ1MTE4NgEIAAAABQAAAAExAQAAAAst</t>
  </si>
  <si>
    <t>MjA1OTA3MzIwMgMAAAADMTYwAgAAAAQ0MDM1BAAAAAEwBwAAAAgzLzcvMjAyNggAAAAKMTIvMzEvMjAyMAkAAAABMDuSdTSifN4IO5J1NKJ83ggkQ0lRLk5ZU0U6SUJNLklRX0NBU0hfQ09OVkVSU0lPTi45OTMuAQAAAN62AQACAAAACC0yLjIwNzUyAQgAAAAFAAAAATEBAAAACjIwODE1MDU0MDEDAAAAAzE2MAIAAAAENDE4NAQAAAABMAcAAAAIMy83LzIwMjYIAAAACjEyLzMxLzIwMTgJAAAAATA7knU0onzeCDuSdTSifN4IJ0NJUS5OWVNFOklCTS5JUV9UT1RBTF9ERUJUX0NBUElUQUwuOTkxLgEAAADetgEAAgAAAAc2OS42MzQxAQgAAAAFAAAAATEBAAAACjE5NDcxNzk1ODMDAAAAAzE2MAIAAAAENDE4NgQAAAABMAcAAAAIMy83LzIwMjYIAAAACjEyLzMxLzIwMTYJAAAAATA7knU0onzeCDuSdTSifN4IJENJUS5OWVNFOklCTS5JUV9MVF9ERUJUX0VRVUlUWS4yMDAwLgEAAADetgEAAgAAAAgxNzUuMjYzNAEIAAAABQAAAAExAQAAAAstMTkwNDg2MDY1NwMAAAADMTYwAgAAAAQ0MDg1BAAAAAEwBwAAAAgzLzcvMjAyNggAAAAKMTIvMzEvMjAyNQkAAAABMDuSdTSifN4IO5J1NKJ83ggsQ0lRLk5ZU0U6SUJNLklRX1RPVEFMX0xJQUJfVE9UQUxfQVNTRVRTLjk5OS4BAAAA3rYBAAIAAAAHODAuMDMwNgEIAAAABQAAAAExAQAAAAstMTkwNDg2MDc0MwMAAAADMTYwAgAAAAQ0MTg4BAAAAAEwBwAAAAgzLzcv</t>
  </si>
  <si>
    <t>MjAyNggAAAAKMTIvMzEvMjAyNAkAAAABMDuSdTSifN4IO5J1NKJ83ggfQ0lRLk5ZU0U6SUJNLklRX0VCSVREQV9JTlQuOTk3LgEAAADetgEAAgAAAAg5Ljg4NjUxMwEIAAAABQAAAAExAQAAAAstMTk1ODI4MTA5NgMAAAADMTYwAgAAAAQ0MTkwBAAAAAEwBwAAAAgzLzcvMjAyNggAAAAKMTIvMzEvMjAyMgkAAAABMDuSdTSifN4IO5J1NKJ83gglQ0lRLk5ZU0U6SUJNLklRX0VCSVREQV9DQVBFWF9JTlQuOTk1LgEAAADetgEAAgAAAAg3Ljk2ODE2NwEIAAAABQAAAAExAQAAAAstMjA1OTA3MzIwMgMAAAADMTYwAgAAAAQ0MTkxBAAAAAEwBwAAAAgzLzcvMjAyNggAAAAKMTIvMzEvMjAyMAkAAAABMDuSdTSifN4IO5J1NKJ83ggmQ0lRLk5ZU0U6SUJNLklRX1RPVEFMX0RFQlRfRUJJVERBLjk5My4BAAAA3rYBAAIAAAAIMi41ODg1NDEBCAAAAAUAAAABMQEAAAAKMjA4MTUwNTQwMQMAAAADMTYwAgAAAAQ0MTkyBAAAAAEwBwAAAAgzLzcvMjAyNggAAAAKMTIvMzEvMjAxOAkAAAABMDuSdTSifN4IO5J1NKJ83ggkQ0lRLk5ZU0U6SUJNLklRX05FVF9ERUJUX0VCSVREQS45OTEuAQAAAN62AQACAAAACDEuODEzODY0AQgAAAAFAAAAATEBAAAACjE5NDcxNzk1ODMDAAAAAzE2MAIAAAAENDE5MwQAAAABMAcAAAAIMy83LzIwMjYIAAAACjEyLzMxLzIwMTYJAAAAATA7knU0onzeCDuSdTSifN4INkNJUS5OWVNFOklC</t>
  </si>
  <si>
    <t>TS5JUV9ORVRfREVCVF9FQklUREFfRVhDTF9PUEVSX0xFQVNFUy4yMDAwLgEAAADetgEAAgAAAAgzLjExMzkwOQEIAAAABQAAAAExAQAAAAstMTkwNDg2MDY1NwMAAAADMTYwAgAAAAU0OTE3NQQAAAABMAcAAAAIMy83LzIwMjYIAAAACjEyLzMxLzIwMjUJAAAAATA7knU0onzeCDuSdTSifN4IPUNJUS5OWVNFOklCTS5JUV9UT1RBTF9ERUJUX0VCSVREQV9FWENMX09QRVJfTEVBU0VTX0NBUEVYLjk5OS4BAAAA3rYBAAIAAAAINC45MzI5MjcBCAAAAAUAAAABMQEAAAALLTE5MDQ4NjA3NDMDAAAAAzE2MAIAAAAFNDkxODMEAAAAATAHAAAACDMvNy8yMDI2CAAAAAoxMi8zMS8yMDI0CQAAAAEwO5J1NKJ83gg7knU0onzeCDtDSVEuTllTRTpJQk0uSVFfTkVUX0RFQlRfRUJJVERBX0VYQ0xfT1BFUl9MRUFTRVNfQ0FQRVguOTk3LgEAAADetgEAAgAAAAg0LjgwMTY3NQEIAAAABQAAAAExAQAAAAstMTk1ODI4MTA5NgMAAAADMTYwAgAAAAU0OTE4MgQAAAABMAcAAAAIMy83LzIwMjYIAAAACjEyLzMxLzIwMjIJAAAAATA7knU0onzeCDuSdTSifN4IHENJUS5OWVNFOklCTS5JUV9aX1NDT1JFLjk5NS4BAAAA3rYBAAIAAAAIMi4zOTgwODMBCAAAAAUAAAABMQEAAAALLTIwNTkwNzMyMDIDAAAAAzE2MAIAAAAGMTAwMTIzBAAAAAEwBwAAAAgzLzcvMjAyNggAAAAKMTIvMzEvMjAyMAkAAAABMDuSdTSifN4IO5J1NKJ8</t>
  </si>
  <si>
    <t>3ggmQ0lRLk5ZU0U6SUJNLklRX0dQXzFZUl9BTk5fR1JPV1RILjk5My4BAAAA3rYBAAIAAAAHLTAuMDE2MwEIAAAABQAAAAExAQAAAAoyMDgxNTA1NDAxAwAAAAMxNjACAAAABDQxOTUEAAAAATAHAAAACDMvNy8yMDI2CAAAAAoxMi8zMS8yMDE4CQAAAAEwO5J1NKJ83gg7knU0onzeCChDSVEuTllTRTpJQk0uSVFfRUJJVF8xWVJfQU5OX0dST1dUSC45OTEuAQAAAN62AQACAAAACC0xNC4yMDk3AQgAAAAFAAAAATEBAAAACjE5NDcxNzk1ODMDAAAAAzE2MAIAAAAENDE5NwQAAAABMAcAAAAIMy83LzIwMjYIAAAACjEyLzMxLzIwMTYJAAAAATA7knU0onzeCDuSdTSifN4IJ0NJUS5OWVNFOklCTS5JUV9OSV8xWVJfQU5OX0dST1dUSC4yMDAwLgEAAADetgEAAgAAAAc3NS44NzU4AQgAAAAFAAAAATEBAAAACy0xOTA0ODYwNjU3AwAAAAMxNjACAAAABDQxOTkEAAAAATAHAAAACDMvNy8yMDI2CAAAAAoxMi8zMS8yMDI1CQAAAAEwO5J1NKJ83gg7knU0onzeCCtDSVEuTllTRTpJQk0uSVFfVE9UQUxfUkVWXzNZUl9BTk5fQ0FHUi45OTkuAQAAAN62AQACAAAABTMuMDQ2AQgAAAAFAAAAATEBAAAACy0xOTA0ODYwNzQzAwAAAAMxNjACAAAABDQyMjAEAAAAATAHAAAACDMvNy8yMDI2CAAAAAoxMi8zMS8yMDI0CQAAAAEwO5J1NKJ83gg7knU0onzeCChDSVEuTllTRTpJQk0uSVFfRUJJVERBXzNZUl9BTk5fQ0FHUi45</t>
  </si>
  <si>
    <t>OTcuAQAAAN62AQACAAAABy03LjQ2MzMBCAAAAAUAAAABMQEAAAALLTE5NTgyODEwOTYDAAAAAzE2MAIAAAAENDIyMgQAAAABMAcAAAAIMy83LzIwMjYIAAAACjEyLzMxLzIwMjIJAAAAATA7knU0onzeCDuSdTSifN4IJENJUS5OWVNFOklCTS5JUV9OSV8zWVJfQU5OX0NBR1IuOTk1LgEAAADetgEAAgAAAActMC45NTM1AQgAAAAFAAAAATEBAAAACy0yMDU5MDczMjAyAwAAAAMxNjACAAAABDQyMjUEAAAAATAHAAAACDMvNy8yMDI2CAAAAAoxMi8zMS8yMDIwCQAAAAEwO5J1NKJ83gg7knU0onzeCCtDSVEuTllTRTpJQk0uSVFfVE9UQUxfUkVWXzVZUl9BTk5fQ0FHUi45OTMuAQAAAN62AQACAAAABy00LjE0NzgBCAAAAAUAAAABMQEAAAAKMjA4MTUwNTQwMQMAAAADMTYwAgAAAAQ0MjMzBAAAAAEwBwAAAAgzLzcvMjAyNggAAAAKMTIvMzEvMjAxOAkAAAABMDuSdTSifN4IO5J1NKJ83ggoQ0lRLk5ZU0U6SUJNLklRX0VCSVREQV81WVJfQU5OX0NBR1IuOTkxLgEAAADetgEAAgAAAAYtNi43ODYBCAAAAAUAAAABMQEAAAAKMTk0NzE3OTU4MwMAAAADMTYwAgAAAAQ0MjM1BAAAAAEwBwAAAAgzLzcvMjAyNggAAAAKMTIvMzEvMjAxNgkAAAABMDuSdTSifN4IO5J1NKJ83ggnQ0lRLk5ZU0U6SUJNLklRX0VCSVRfNVlSX0FOTl9DQUdSLjIwMDAuAQAAAN62AQACAAAABzIxLjkzNzkBCAAAAAUAAAABMQEAAAALLTE5</t>
  </si>
  <si>
    <t>MDQ4NjA2NTcDAAAAAzE2MAIAAAAENDIzNgQAAAABMAcAAAAIMy83LzIwMjYIAAAACjEyLzMxLzIwMjUJAAAAATA7knU0onzeCDuSdTSifN4IJUNJUS5OWVNFOklCTS5JUV9FUFNfNVlSX0FOTl9DQUdSLjk5OS4BAAAA3rYBAAIAAAAHLTQuMzA1MQEIAAAABQAAAAExAQAAAAstMTkwNDg2MDc0MwMAAAADMTYwAgAAAAQ0MjM5BAAAAAEwBwAAAAgzLzcvMjAyNggAAAAKMTIvMzEvMjAyNAkAAAABMDuSdTSifN4IO5J1NKJ83ggoQ0lRLk5ZU0U6SUJNLklRX0VCSVREQV8zWVJfQU5OX0NBR1IuOTk4LgEAAADetgEAAgAAAAYyLjU3NDcBCAAAAAUAAAABMQEAAAALLTE5MDQ4NjA3NDQDAAAAAzE2MAIAAAAENDIyMgQAAAABMAcAAAAIMy83LzIwMjYIAAAACjEyLzMxLzIwMjMJAAAAATA7knU0onzeCDuSdTSifN4IJENJUS5OWVNFOklCTS5JUV9OSV8zWVJfQU5OX0NBR1IuOTk2LgEAAADetgEAAgAAAAgtMTMuMDIyMwEIAAAABQAAAAExAQAAAAstMjAwODY0NzE5OAMAAAADMTYwAgAAAAQ0MjI1BAAAAAEwBwAAAAgzLzcvMjAyNggAAAAKMTIvMzEvMjAyMQkAAAABMDuSdTSifN4IO5J1NKJ83ggrQ0lRLk5ZU0U6SUJNLklRX1RPVEFMX1JFVl81WVJfQU5OX0NBR1IuOTk0LgEAAADetgEAAgAAAActOS4wNjA0AQgAAAAFAAAAATEBAAAACy0yMTEwNzY5MzU1AwAAAAMxNjACAAAABDQyMzMEAAAAATAHAAAACDMvNy8y</t>
  </si>
  <si>
    <t>MDI2CAAAAAoxMi8zMS8yMDE5CQAAAAEwO5J1NKJ83gg7knU0onzeCChDSVEuTllTRTpJQk0uSVFfRUJJVERBXzVZUl9BTk5fQ0FHUi45OTIuAQAAAN62AQACAAAACC0xMC4wMDI4AQgAAAAFAAAAATEBAAAACjIwMTcxNjQyNDQDAAAAAzE2MAIAAAAENDIzNQQAAAABMAcAAAAIMy83LzIwMjYIAAAACjEyLzMxLzIwMTcJAAAAATA7knU0onzeCDuSdTSifN4IJkNJUS5OWVNFOklCTS5JUV9FUFNfNVlSX0FOTl9DQUdSLjEwMDAuAQAAAN62AQACAAAABzIwLjUwNzcBCAAAAAUAAAABMQEAAAALLTE5MDQ4NjA3NDADAAAAAzE2MAIAAAAENDIzOQQAAAABMAcAAAAIMy83LzIwMjYIAAAACjEyLzMxLzIwMjUJAAAAATB6fnU0onzeCHp+dTSifN4IJENJUS5OWVNFOklCTS5JUV9OSV81WVJfQU5OX0NBR1IuOTkxLgEAAADetgEAAgAAAActNS42MjE5AQgAAAAFAAAAATEBAAAACjE5NDcxNzk1ODMDAAAAAzE2MAIAAAAENDIzOAQAAAABMAcAAAAIMy83LzIwMjYIAAAACjEyLzMxLzIwMTYJAAAAATB6fnU0onzeCHp+dTSifN4ILENJUS5OWVNFOklCTS5JUV9HQUlOX0lOVkVTVF9SRVYuOTk3Li4uLlVTRC5IAQAAAN62AQADAAAAAABr26YxonzeCGvbpjGifN4IJUNJUS5OWVNFOklCTS5JUV9FQlRfRVhDTC45OTcuLi4uVVNELkgBAAAA3rYBAAIAAAAENzA3MAEIAAAABQAAAAExAQAAAAstMTk1ODI4MTA5NgMAAAADMTYw</t>
  </si>
  <si>
    <t>AgAAAAE0BAAAAAEwBwAAAAgzLzcvMjAyNggAAAAKMTIvMzEvMjAyMgkAAAABMGvbpjGifN4Ia9umMaJ83ggkQ0lRLk5ZU0U6SUJNLklRX0lOQ19UQVguOTk5Li4uLlVTRC5IAQAAAN62AQACAAAABC0yMTgBCAAAAAUAAAABMQEAAAALLTE5MDQ4NjA3NDMDAAAAAzE2MAIAAAACNzUEAAAAATAHAAAACDMvNy8yMDI2CAAAAAoxMi8zMS8yMDI0CQAAAAEwa9umMaJ83ghr26YxonzeCB9DSVEuTllTRTpJQk0uSVFfR1AuOTkyLi4uLlVTRC5IAQAAAN62AQACAAAABTM2OTQzAQgAAAAFAAAAATEBAAAACjIwMTcxNjQyNDQDAAAAAzE2MAIAAAACMTAEAAAAATAHAAAACDMvNy8yMDI2CAAAAAoxMi8zMS8yMDE3CQAAAAEwa9umMaJ83ghr26YxonzeCCZDSVEuTllTRTpJQk0uSVFfREFfU1VQUEwuMjAwMC4uLi5VU0QuSAEAAADetgEAAwAAAAAAa9umMaJ83ghr26YxonzeCClDSVEuTllTRTpJQk0uSVFfSU5URVJFU1RfRVhQLjk5OC4uLi5VU0QuSAEAAADetgEAAgAAAAUtMTYwNwEIAAAABQAAAAExAQAAAAstMTkwNDg2MDc0NAMAAAADMTYwAgAAAAI4MgQAAAABMAcAAAAIMy83LzIwMjYIAAAACjEyLzMxLzIwMjMJAAAAATBr26YxonzeCGvbpjGifN4IKENJUS5OWVNFOklCTS5JUV9HQUlOX0lOVkVTVC45OTguLi4uVVNELkgBAAAA3rYBAAIAAAACMzkBCAAAAAUAAAABMQEAAAALLTE5MDQ4NjA3NDQDAAAAAzE2MAIA</t>
  </si>
  <si>
    <t>AAACNjIEAAAAATAHAAAACDMvNy8yMDI2CAAAAAoxMi8zMS8yMDIzCQAAAAEwa9umMaJ83ghr26YxonzeCCxDSVEuTllTRTpJQk0uSVFfR0FJTl9JTlZFU1RfUkVWLjk5OS4uLi5VU0QuSAEAAADetgEAAwAAAAAAa9umMaJ83ghr26YxonzeCChDSVEuTllTRTpJQk0uSVFfU1RPQ0tfQkFTRUQuOTkyLi4uLlVTRC5IAQAAAN62AQADAAAAAABr26YxonzeCGvbpjGifN4ILkNJUS5OWVNFOklCTS5JUV9UT1RBTF9PVEhFUl9PUEVSLjEwMDAuLi4uVVNELkgBAAAA3rYBAAIAAAAFMjY3MjgBCAAAAAUAAAABMQEAAAALLTE5MDQ4NjA3NDADAAAAAzE2MAIAAAADMzgwBAAAAAEwBwAAAAgzLzcvMjAyNggAAAAKMTIvMzEvMjAyNQkAAAABMGvbpjGifN4Ia9umMaJ83ggpQ0lRLk5ZU0U6SUJNLklRX0lOVEVSRVNUX0VYUC45OTkuLi4uVVNELkgBAAAA3rYBAAIAAAAFLTE3MTIBCAAAAAUAAAABMQEAAAALLTE5MDQ4NjA3NDMDAAAAAzE2MAIAAAACODIEAAAAATAHAAAACDMvNy8yMDI2CAAAAAoxMi8zMS8yMDI0CQAAAAEwa9umMaJ83ghr26YxonzeCC1DSVEuTllTRTpJQk0uSVFfTkVUX0lOVEVSRVNUX0VYUC45OTkuLi4uVVNELkgBAAAA3rYBAAIAAAAELTk2NQEIAAAABQAAAAExAQAAAAstMTkwNDg2MDc0MwMAAAADMTYwAgAAAAMzNjgEAAAAATAHAAAACDMvNy8yMDI2CAAAAAoxMi8zMS8yMDI0CQAAAAEwa9umMaJ8</t>
  </si>
  <si>
    <t>3ghr26YxonzeCCpDSVEuTllTRTpJQk0uSVFfQ1VSUkVOQ1lfR0FJTi45OTkuLi4uVVNELkgBAAAA3rYBAAIAAAACMjABCAAAAAUAAAABMQEAAAALLTE5MDQ4NjA3NDMDAAAAAzE2MAIAAAACMzgEAAAAATAHAAAACDMvNy8yMDI2CAAAAAoxMi8zMS8yMDI0CQAAAAEwa9umMaJ83ghr26YxonzeCCVDSVEuTllTRTpJQk0uSVFfRUJUX0VYQ0wuOTk5Li4uLlVTRC5IAQAAAN62AQACAAAABDkxMTcBCAAAAAUAAAABMQEAAAALLTE5MDQ4NjA3NDMDAAAAAzE2MAIAAAABNAQAAAABMAcAAAAIMy83LzIwMjYIAAAACjEyLzMxLzIwMjQJAAAAATBr26YxonzeCGvbpjGifN4II0NJUS5OWVNFOklCTS5JUV9NRVJHRVIuOTk5Li4uLlVTRC5IAQAAAN62AQACAAAABC0xMjMBCAAAAAUAAAABMQEAAAALLTE5MDQ4NjA3NDMDAAAAAzE2MAIAAAACODAEAAAAATAHAAAACDMvNy8yMDI2CAAAAAoxMi8zMS8yMDI0CQAAAAEwa9umMaJ83ghr26YxonzeCChDSVEuTllTRTpJQk0uSVFfR0FJTl9JTlZFU1QuOTk5Li4uLlVTRC5IAQAAAN62AQACAAAAAjIwAQgAAAAFAAAAATEBAAAACy0xOTA0ODYwNzQzAwAAAAMxNjACAAAAAjYyBAAAAAEwBwAAAAgzLzcvMjAyNggAAAAKMTIvMzEvMjAyNAkAAAABMGvbpjGifN4Ia9umMaJ83ggsQ0lRLk5ZU0U6SUJNLklRX0FTU0VUX1dSSVRFRE9XTi45OTkuLi4uVVNELkgBAAAA3rYBAAMAAAAA</t>
  </si>
  <si>
    <t>AGvbpjGifN4Ia9umMaJ83ggoQ0lRLk5ZU0U6SUJNLklRX0lOU19TRVRUTEUuMTAwMC4uLi5VU0QuSAEAAADetgEAAwAAAAAAa9umMaJ83ghr26YxonzeCDFDSVEuTllTRTpJQk0uSVFfT1RIRVJfVU5VU1VBTF9TVVBQTC4yMDAwLi4uLlVTRC5IAQAAAN62AQADAAAAAABr26YxonzeCGvbpjGifN4IJUNJUS5OWVNFOklCTS5JUV9JTkNfVEFYLjIwMDAuLi4uVVNELkgBAAAA3rYBAAIAAAAELTI0MgEIAAAABQAAAAExAQAAAAstMTkwNDg2MDY1NwMAAAADMTYwAgAAAAI3NQQAAAABMAcAAAAIMy83LzIwMjYIAAAACjEyLzMxLzIwMjUJAAAAATBr26YxonzeCGvbpjGifN4IIENJUS5OWVNFOklCTS5JUV9OSS4yMDAwLi4uLlVTRC5IAQAAAN62AQACAAAABTEwNTkzAQgAAAAFAAAAATEBAAAACy0xOTA0ODYwNjU3AwAAAAMxNjACAAAAAjE1BAAAAAEwBwAAAAgzLzcvMjAyNggAAAAKMTIvMzEvMjAyNQkAAAABMGvbpjGifN4Ia9umMaJ83ggrQ0lRLk5ZU0U6SUJNLklRX05JX0FWQUlMX0lOQ0wuMjAwMC4uLi5VU0QuSAEAAADetgEAAgAAAAUxMDU5MwEIAAAABQAAAAExAQAAAAstMTkwNDg2MDY1NwMAAAADMTYwAgAAAAIxNgQAAAABMAcAAAAIMy83LzIwMjYIAAAACjEyLzMxLzIwMjUJAAAAATBr26YxonzeCGvbpjGifN4IJkNJUS5OWVNFOklCTS5JUV9ESVZfU0hBUkUuOTkxLi4uLlVTRC5IAQAAAN62AQACAAAA</t>
  </si>
  <si>
    <t>AzUuNQEIAAAABQAAAAExAQAAAAoxOTQ3MTc5NTgzAwAAAAMxNjACAAAABDMwNTgEAAAAATAHAAAACDMvNy8yMDI2CAAAAAoxMi8zMS8yMDE2CQAAAAEwa9umMaJ83ghr26YxonzeCCxDSVEuTllTRTpJQk0uSVFfVE9UQUxfUkVWX1NIQVJFLjk5MS4uLi5VU0QuSAEAAADetgEAAgAAAAk4My42NDc4MDcBCAAAAAUAAAABMQEAAAAKMTk0NzE3OTU4MwMAAAADMTYwAgAAAAQ0MzgyBAAAAAEwBwAAAAgzLzcvMjAyNggAAAAKMTIvMzEvMjAxNgkAAAABMGvbpjGifN4Ia9umMaJ83gguQ0lRLk5ZU0U6SUJNLklRX1NQRUNJQUxfRElWX1NIQVJFLjk5MS4uLi5VU0QuSAEAAADetgEAAwAAAAAAa9umMaJ83ghr26YxonzeCCNDSVEuTllTRTpJQk0uSVFfRUJJVERBLjk5My4uLi5VU0QuSAEAAADetgEAAgAAAAUxNzY5OAEIAAAABQAAAAExAQAAAAoyMDgxNTA1NDAxAwAAAAMxNjACAAAABDQwNTEEAAAAATAHAAAACDMvNy8yMDI2CAAAAAoxMi8zMS8yMDE4CQAAAAEwa9umMaJ83ghr26YxonzeCDRDSVEuTllTRTpJQk0uSVFfRUJJVERBX0VRX0lOQ19FWENMX1NCQy4xMDAwLi4uLlVTRC5IAQAAAN62AQACAAAABTE3ODMzAQgAAAAFAAAAATEBAAAACy0xOTA0ODYwNzQwAwAAAAMxNjACAAAABTI0MTMxBAAAAAEwBwAAAAgzLzcvMjAyNggAAAAKMTIvMzEvMjAyNQkAAAABMGvbpjGifN4Ia9umMaJ83gg0Q0lRLk5ZU0U6</t>
  </si>
  <si>
    <t>SUJNLklRX0xFQVNFX0FESlVTVE1FTlRfRUJJVERBLjk5MS4uLi5VU0QuSAEAAADetgEAAwAAAAAAa9umMaJ83ghr26YxonzeCCFDSVEuTllTRTpJQk0uSVFfRUJJVC45OTUuLi4uVVNELkgBAAAA3rYBAAIAAAAENDY2MgEIAAAABQAAAAExAQAAAAstMjA1OTA3MzIwMgMAAAADMTYwAgAAAAM0MDAEAAAAATAHAAAACDMvNy8yMDI2CAAAAAoxMi8zMS8yMDIwCQAAAAEwa9umMaJ83ghr26YxonzeCCpDSVEuTllTRTpJQk0uSVFfRUJJVF9FWENMX1NCQy45OTIuLi4uVVNELkgBAAAA3rYBAAIAAAAFMTIyMTYBCAAAAAUAAAABMQEAAAAKMjAxNzE2NDI0NAMAAAADMTYwAgAAAAUyNDEzNAQAAAABMAcAAAAIMy83LzIwMjYIAAAACjEyLzMxLzIwMTcJAAAAATBr26YxonzeCGvbpjGifN4IKUNJUS5OWVNFOklCTS5JUV9FQklUQV9FUV9JTkMuOTk2Li4uLlVTRC5IAQAAAN62AQACAAAABDc0MjEBCAAAAAUAAAABMQEAAAALLTIwMDg2NDcxOTgDAAAAAzE2MAIAAAAFMjE2NzYEAAAAATAHAAAACDMvNy8yMDI2CAAAAAoxMi8zMS8yMDIxCQAAAAEwa9umMaJ83ghr26YxonzeCCRDSVEuTllTRTpJQk0uSVFfRUJJVERBUi45OTEuLi4uVVNELkgBAAAA3rYBAAMAAAAAAGvbpjGifN4Ia9umMaJ83gg0Q0lRLk5ZU0U6SUJNLklRX0VCSVREQVJfRVFfSU5DX0VYQ0xfU0JDLjk5OC4uLi5VU0QuSAEAAADetgEAAgAAAAUxNDY4</t>
  </si>
  <si>
    <t>MwEIAAAABQAAAAExAQAAAAstMTkwNDg2MDc0NAMAAAADMTYwAgAAAAUyNDEzMwQAAAABMAcAAAAIMy83LzIwMjYIAAAACjEyLzMxLzIwMjMJAAAAATBr26YxonzeCGvbpjGifN4IMkNJUS5OWVNFOklCTS5JUV9UT1RBTF9SRVZfQVNfUkVQT1JURUQuOTk3Li4uLlVTRC5IAQAAAN62AQACAAAABTYwNTMwAQgAAAAFAAAAATEBAAAACy0xOTU4MjgxMDk2AwAAAAMxNjACAAAAAzMzOQQAAAABMAcAAAAIMy83LzIwMjYIAAAACjEyLzMxLzIwMjIJAAAAATBr26YxonzeCGvbpjGifN4INkNJUS5OWVNFOklCTS5JUV9FQVJOSU5HX1BBUkVOVF9FWENMX0VYVFJBLjk5Mi4uLi5VU0QuSAEAAADetgEAAgAAAAQ1NzU4AQgAAAAFAAAAATEBAAAACjIwMTcxNjQyNDQDAAAAAzE2MAIAAAAFNDE1OTYEAAAAATAHAAAACDMvNy8yMDI2CAAAAAoxMi8zMS8yMDE3CQAAAAEwa9umMaJ83ghr26YxonzeCCxDSVEuTllTRTpJQk0uSVFfSU5URVJFU1RfSU5DT01FLjk5Ny4uLi5VU0QuSAEAAADetgEAAgAAAAMxNjIBCAAAAAUAAAABMQEAAAALLTE5NTgyODEwOTYDAAAAAzE2MAIAAAADMjEwBAAAAAEwBwAAAAgzLzcvMjAyNggAAAAKMTIvMzEvMjAyMgkAAAABMGvbpjGifN4Ia9umMaJ83gg0Q0lRLk5ZU0U6SUJNLklRX0VYQ0lTRV9UQVhFU19JTkNMX1NBTEVTLjk5NS4uLi5VU0QuSAEAAADetgEAAwAAAAAAa9umMaJ83ghr26Yx</t>
  </si>
  <si>
    <t>onzeCCdDSVEuTllTRTpJQk0uSVFfQ1VSUl9UQVhFUy45OTIuLi4uVVNELkgBAAAA3rYBAAIAAAAENjMzNAEIAAAABQAAAAExAQAAAAoyMDE3MTY0MjQ0AwAAAAMxNjACAAAABTM1MzgzBAAAAAEwBwAAAAgzLzcvMjAyNggAAAAKMTIvMzEvMjAxNwkAAAABMGvbpjGifN4Ia9umMaJ83ggxQ0lRLk5ZU0U6SUJNLklRX0RFRkVSUkVEX1RBWEVTX1RPVEFMLjk5NS4uLi5VU0QuSAEAAADetgEAAgAAAAUtMzIyNQEIAAAABQAAAAExAQAAAAstMjA1OTA3MzIwMgMAAAADMTYwAgAAAAUzNTM4NQQAAAABMAcAAAAIMy83LzIwMjYIAAAACjEyLzMxLzIwMjAJAAAAATBr26YxonzeCGvbpjGifN4IKENJUS5OWVNFOklCTS5JUV9GSU5fRElWX1JFVi45OTIuLi4uVVNELkgBAAAA3rYBAAIAAAAEMTcxNQEIAAAABQAAAAExAQAAAAoyMDE3MTY0MjQ0AwAAAAMxNjACAAAAAjUyBAAAAAEwBwAAAAgzLzcvMjAyNggAAAAKMTIvMzEvMjAxNwkAAAABMGvbpjGifN4Ia9umMaJ83ggtQ0lRLk5ZU0U6SUJNLklRX0dBSU5fSU5WRVNUX1JFVi4xMDAwLi4uLlVTRC5IAQAAAN62AQADAAAAAABr26YxonzeCGvbpjGifN4ILENJUS5OWVNFOklCTS5JUV9PVEhFUl9SRVZfU1VQUEwuOTk4Li4uLlVTRC5IAQAAAN62AQADAAAAAABr26YxonzeCGvbpjGifN4IIUNJUS5OWVNFOklCTS5JUV9DT0dTLjk5Ni4uLi5VU0QuSAEAAADetgEAAgAA</t>
  </si>
  <si>
    <t>AAUyNTMzMQEIAAAABQAAAAExAQAAAAstMjAwODY0NzE5OAMAAAADMTYwAgAAAAIzNAQAAAABMAcAAAAIMy83LzIwMjYIAAAACjEyLzMxLzIwMjEJAAAAATBr26YxonzeCGvbpjGifN4IKENJUS5OWVNFOklCTS5JUV9JTlNfRElWX0VYUC45OTUuLi4uVVNELkgBAAAA3rYBAAMAAAAAAGvbpjGifN4Ia9umMaJ83ggfQ0lRLk5ZU0U6SUJNLklRX0dQLjk5NC4uLi5VU0QuSAEAAADetgEAAgAAAAUzMTUzNAEIAAAABQAAAAExAQAAAAstMjExMDc2OTM1NQMAAAADMTYwAgAAAAIxMAQAAAABMAcAAAAIMy83LzIwMjYIAAAACjEyLzMxLzIwMTkJAAAAATBr26YxonzeCGvbpjGifN4IKkNJUS5OWVNFOklCTS5JUV9FWFBMT1JFX0RSSUxMLjk5NC4uLi5VU0QuSAEAAADetgEAAwAAAAAAa9umMaJ83ghr26YxonzeCChDSVEuTllTRTpJQk0uSVFfU1RPQ0tfQkFTRUQuOTkzLi4uLlVTRC5IAQAAAN62AQADAAAAAABr26YxonzeCGvbpjGifN4II0NJUS5OWVNFOklCTS5JUV9SRF9FWFAuOTkyLi4uLlVTRC5IAQAAAN62AQACAAAABDU1OTABCAAAAAUAAAABMQEAAAAKMjAxNzE2NDI0NAMAAAADMTYwAgAAAAMxMDAEAAAAATAHAAAACDMvNy8yMDI2CAAAAAoxMi8zMS8yMDE3CQAAAAEwa9umMaJ83ghr26YxonzeCCtDSVEuTllTRTpJQk0uSVFfR1dfSU5UQU5fQU1PUlQuOTkxLi4uLlVTRC5IAQAAAN62AQADAAAAAABr26Yx</t>
  </si>
  <si>
    <t>onzeCGvbpjGifN4ILkNJUS5OWVNFOklCTS5JUV9UT1RBTF9PVEhFUl9PUEVSLjIwMDAuLi4uVVNELkgBAAAA3rYBAAIAAAAFMjY3MjgBCAAAAAUAAAABMQEAAAALLTE5MDQ4NjA2NTcDAAAAAzE2MAIAAAADMzgwBAAAAAEwBwAAAAgzLzcvMjAyNggAAAAKMTIvMzEvMjAyNQkAAAABMGvbpjGifN4Ia9umMaJ83ggqQ0lRLk5ZU0U6SUJNLklRX0lOVEVSRVNUX0VYUC4xMDAwLi4uLlVTRC5IAQAAAN62AQACAAAABS0xOTM1AQgAAAAFAAAAATEBAAAACy0xOTA0ODYwNzQwAwAAAAMxNjACAAAAAjgyBAAAAAEwBwAAAAgzLzcvMjAyNggAAAAKMTIvMzEvMjAyNQkAAAABMGvbpjGifN4Ia9umMaJ83gguQ0lRLk5ZU0U6SUJNLklRX05FVF9JTlRFUkVTVF9FWFAuMTAwMC4uLi5VU0QuSAEAAADetgEAAgAAAAUtMTI5MAEIAAAABQAAAAExAQAAAAstMTkwNDg2MDc0MAMAAAADMTYwAgAAAAMzNjgEAAAAATAHAAAACDMvNy8yMDI2CAAAAAoxMi8zMS8yMDI1CQAAAAEwa9umMaJ83ghr26YxonzeCCtDSVEuTllTRTpJQk0uSVFfQ1VSUkVOQ1lfR0FJTi4xMDAwLi4uLlVTRC5IAQAAAN62AQACAAAABC0yNDQBCAAAAAUAAAABMQEAAAALLTE5MDQ4NjA3NDADAAAAAzE2MAIAAAACMzgEAAAAATAHAAAACDMvNy8yMDI2CAAAAAoxMi8zMS8yMDI1CQAAAAEwa9umMaJ83ghr26YxonzeCCZDSVEuTllTRTpJQk0uSVFfRUJUX0VY</t>
  </si>
  <si>
    <t>Q0wuMTAwMC4uLi5VU0QuSAEAAADetgEAAgAAAAUxMTE1OQEIAAAABQAAAAExAQAAAAstMTkwNDg2MDc0MAMAAAADMTYwAgAAAAE0BAAAAAEwBwAAAAgzLzcvMjAyNggAAAAKMTIvMzEvMjAyNQkAAAABMGvbpjGifN4Ia9umMaJ83ggkQ0lRLk5ZU0U6SUJNLklRX01FUkdFUi4xMDAwLi4uLlVTRC5IAQAAAN62AQACAAAABC0xNTMBCAAAAAUAAAABMQEAAAALLTE5MDQ4NjA3NDADAAAAAzE2MAIAAAACODAEAAAAATAHAAAACDMvNy8yMDI2CAAAAAoxMi8zMS8yMDI1CQAAAAEwa9umMaJ83ghr26YxonzeCClDSVEuTllTRTpJQk0uSVFfR0FJTl9JTlZFU1QuMTAwMC4uLi5VU0QuSAEAAADetgEAAgAAAAItNwEIAAAABQAAAAExAQAAAAstMTkwNDg2MDc0MAMAAAADMTYwAgAAAAI2MgQAAAABMAcAAAAIMy83LzIwMjYIAAAACjEyLzMxLzIwMjUJAAAAATBr26YxonzeCGvbpjGifN4ILUNJUS5OWVNFOklCTS5JUV9BU1NFVF9XUklURURPV04uMTAwMC4uLi5VU0QuSAEAAADetgEAAwAAAAAAa9umMaJ83ghr26YxonzeCCtDSVEuTllTRTpJQk0uSVFfRElMVVRfRVBTX05PUk0uOTkyLi4uLlVTRC5IAQAAAN62AQACAAAACDcuNjAwOTI3AQgAAAAFAAAAATEBAAAACjIwMTcxNjQyNDQDAAAAAzE2MAIAAAAENDM4MAQAAAABMAcAAAAIMy83LzIwMjYIAAAACjEyLzMxLzIwMTcJAAAAATBr26YxonzeCGvbpjGifN4IJkNJ</t>
  </si>
  <si>
    <t>US5OWVNFOklCTS5JUV9ESVZfU0hBUkUuOTkyLi4uLlVTRC5IAQAAAN62AQACAAAAAzUuOQEIAAAABQAAAAExAQAAAAoyMDE3MTY0MjQ0AwAAAAMxNjACAAAABDMwNTgEAAAAATAHAAAACDMvNy8yMDI2CAAAAAoxMi8zMS8yMDE3CQAAAAEwa9umMaJ83ghr26YxonzeCCxDSVEuTllTRTpJQk0uSVFfVE9UQUxfUkVWX1NIQVJFLjk5Mi4uLi5VU0QuSAEAAADetgEAAgAAAAk4NC44Mzc2OTIBCAAAAAUAAAABMQEAAAAKMjAxNzE2NDI0NAMAAAADMTYwAgAAAAQ0MzgyBAAAAAEwBwAAAAgzLzcvMjAyNggAAAAKMTIvMzEvMjAxNwkAAAABMGvbpjGifN4Ia9umMaJ83gguQ0lRLk5ZU0U6SUJNLklRX1NQRUNJQUxfRElWX1NIQVJFLjk5Mi4uLi5VU0QuSAEAAADetgEAAwAAAAAAa9umMaJ83ghr26YxonzeCCNDSVEuTllTRTpJQk0uSVFfRUJJVERBLjk5NS4uLi5VU0QuSAEAAADetgEAAgAAAAUxMTM1NwEIAAAABQAAAAExAQAAAAstMjA1OTA3MzIwMgMAAAADMTYwAgAAAAQ0MDUxBAAAAAEwBwAAAAgzLzcvMjAyNggAAAAKMTIvMzEvMjAyMAkAAAABMGvbpjGifN4Ia9umMaJ83gg0Q0lRLk5ZU0U6SUJNLklRX0VCSVREQV9FUV9JTkNfRVhDTF9TQkMuMjAwMC4uLi5VU0QuSAEAAADetgEAAgAAAAUxNzgzMwEIAAAABQAAAAExAQAAAAstMTkwNDg2MDY1NwMAAAADMTYwAgAAAAUyNDEzMQQAAAABMAcAAAAIMy83LzIw</t>
  </si>
  <si>
    <t>MjYIAAAACjEyLzMxLzIwMjUJAAAAATBr26YxonzeCGvbpjGifN4INENJUS5OWVNFOklCTS5JUV9MRUFTRV9BREpVU1RNRU5UX0VCSVREQS45OTIuLi4uVVNELkgBAAAA3rYBAAMAAAAAAGvbpjGifN4Ia9umMaJ83gghQ0lRLk5ZU0U6SUJNLklRX0VCSVQuOTk3Li4uLlVTRC5IAQAAAN62AQACAAAABDc1MjEBCAAAAAUAAAABMQEAAAALLTE5NTgyODEwOTYDAAAAAzE2MAIAAAADNDAwBAAAAAEwBwAAAAgzLzcvMjAyNggAAAAKMTIvMzEvMjAyMgkAAAABMGvbpjGifN4Ia9umMaJ83ggqQ0lRLk5ZU0U6SUJNLklRX0VCSVRfRVhDTF9TQkMuOTkzLi4uLlVTRC5IAQAAAN62AQACAAAABTEzNzI4AQgAAAAFAAAAATEBAAAACjIwODE1MDU0MDEDAAAAAzE2MAIAAAAFMjQxMzQEAAAAATAHAAAACDMvNy8yMDI2CAAAAAoxMi8zMS8yMDE4CQAAAAEwa9umMaJ83ghr26YxonzeCClDSVEuTllTRTpJQk0uSVFfRUJJVEFfRVFfSU5DLjk5Ny4uLi5VU0QuSAEAAADetgEAAgAAAAQ5MjY4AQgAAAAFAAAAATEBAAAACy0xOTU4MjgxMDk2AwAAAAMxNjACAAAABTIxNjc2BAAAAAEwBwAAAAgzLzcvMjAyNggAAAAKMTIvMzEvMjAyMgkAAAABMGvbpjGifN4Ia9umMaJ83ggkQ0lRLk5ZU0U6SUJNLklRX0VCSVREQVIuOTkyLi4uLlVTRC5IAQAAAN62AQADAAAAAABr26YxonzeCGvbpjGifN4INENJUS5OWVNFOklCTS5JUV9FQklU</t>
  </si>
  <si>
    <t>REFSX0VRX0lOQ19FWENMX1NCQy45OTkuLi4uVVNELkgBAAAA3rYBAAIAAAAFMTU1MDYBCAAAAAUAAAABMQEAAAALLTE5MDQ4NjA3NDMDAAAAAzE2MAIAAAAFMjQxMzMEAAAAATAHAAAACDMvNy8yMDI2CAAAAAoxMi8zMS8yMDI0CQAAAAEwa9umMaJ83ghr26YxonzeCC5DSVEuTllTRTpJQk0uSVFfRkVFU19PVEhFUl9JTkNPTUUuOTkyLi4uLlVTRC5IAQAAAN62AQADAAAAAABr26YxonzeCGvbpjGifN4IMkNJUS5OWVNFOklCTS5JUV9UT1RBTF9SRVZfQVNfUkVQT1JURUQuOTk4Li4uLlVTRC5IAQAAAN62AQACAAAABTYxODYwAQgAAAAFAAAAATEBAAAACy0xOTA0ODYwNzQ0AwAAAAMxNjACAAAAAzMzOQQAAAABMAcAAAAIMy83LzIwMjYIAAAACjEyLzMxLzIwMjMJAAAAATBr26YxonzeCGvbpjGifN4INkNJUS5OWVNFOklCTS5JUV9FQVJOSU5HX1BBUkVOVF9FWENMX0VYVFJBLjk5My4uLi5VU0QuSAEAAADetgEAAgAAAAQ4NzIzAQgAAAAFAAAAATEBAAAACjIwODE1MDU0MDEDAAAAAzE2MAIAAAAFNDE1OTYEAAAAATAHAAAACDMvNy8yMDI2CAAAAAoxMi8zMS8yMDE4CQAAAAEwa9umMaJ83ghr26YxonzeCCxDSVEuTllTRTpJQk0uSVFfSU5URVJFU1RfSU5DT01FLjk5OS4uLi5VU0QuSAEAAADetgEAAgAAAAM3NDcBCAAAAAUAAAABMQEAAAALLTE5MDQ4NjA3NDMDAAAAAzE2MAIAAAADMjEwBAAAAAEwBwAA</t>
  </si>
  <si>
    <t>AAgzLzcvMjAyNggAAAAKMTIvMzEvMjAyNAkAAAABMGvbpjGifN4Ia9umMaJ83gg0Q0lRLk5ZU0U6SUJNLklRX0VYQ0lTRV9UQVhFU19JTkNMX1NBTEVTLjk5Ni4uLi5VU0QuSAEAAADetgEAAwAAAAAAa9umMaJ83ghr26YxonzeCCdDSVEuTllTRTpJQk0uSVFfQ1VSUl9UQVhFUy45OTQuLi4uVVNELkgBAAAA3rYBAAIAAAAEMTY0OAEIAAAABQAAAAExAQAAAAstMjExMDc2OTM1NQMAAAADMTYwAgAAAAUzNTM4MwQAAAABMAcAAAAIMy83LzIwMjYIAAAACjEyLzMxLzIwMTkJAAAAATBr26YxonzeCGvbpjGifN4IMUNJUS5OWVNFOklCTS5JUV9ERUZFUlJFRF9UQVhFU19UT1RBTC45OTYuLi4uVVNELkgBAAAA3rYBAAIAAAAFLTE3NTMBCAAAAAUAAAABMQEAAAALLTIwMDg2NDcxOTgDAAAAAzE2MAIAAAAFMzUzODUEAAAAATAHAAAACDMvNy8yMDI2CAAAAAoxMi8zMS8yMDIxCQAAAAEwa9umMaJ83ghr26YxonzeCCVDSVEuTllTRTpJQk0uSVFfRElMVVRfTkkuOTk4Li4uLlVTRC5IAQAAAN62AQACAAAACzc1MTQuOTAxNjk4AQgAAAAFAAAAATEBAAAACy0xOTA0ODYwNzQ0AwAAAAMxNjACAAAABDM1MjIEAAAAATAHAAAACDMvNy8yMDI2CAAAAAoxMi8zMS8yMDIzCQAAAAEwa9umMaJ83ghr26YxonzeCC9DSVEuTllTRTpJQk0uSVFfRElTVFJJQlVUQUJMRV9DQVNILjk5Ny4uLi5VU0QuSAEAAADetgEAAwAAAAAA</t>
  </si>
  <si>
    <t>a9umMaJ83ghr26YxonzeCCNDSVEuTllTRTpJQk0uSVFfR0FfRVhQLjk5NS4uLi5VU0QuSAEAAADetgEAAwAAAAAAa9umMaJ83ghr26YxonzeCDJDSVEuTllTRTpJQk0uSVFfTkVUX1JFTlRBTF9FWFBfU1VQUExFLjk5MS4uLi5VU0QuSAEAAADetgEAAwAAAAAAa9umMaJ83ghr26YxonzeCCpDSVEuTllTRTpJQk0uSVFfT1RIRVJfUkVOVEFMLjIwMDAuLi4uVVNELkgBAAAA3rYBAAMAAAAAAGvbpjGifN4Ia9umMaJ83ggpQ0lRLk5ZU0U6SUJNLklRX01BSU5UX1JFUEFJUi45OTkuLi4uVVNELkgBAAAA3rYBAAMAAAAAAGvbpjGifN4Ia9umMaJ83ggvQ0lRLk5ZU0U6SUJNLklRX1JFU1RSVUNUVVJFX1NVUFBMRS45OTMuLi4uVVNELkgBAAAA3rYBAAMAAAAAAGvbpjGifN4Ia9umMaJ83ggoQ0lRLk5ZU0U6SUJNLklRX0lQUkRfU1VQUExFLjk5My4uLi5VU0QuSAEAAADetgEAAwAAAAAAa9umMaJ83ghr26YxonzeCDFDSVEuTllTRTpJQk0uSVFfT1RIRVJfVU5VU1VBTF9TVVBQTEUuOTkzLi4uLlVTRC5IAQAAAN62AQADAAAAAABr26YxonzeCGvbpjGifN4ILkNJUS5OWVNFOklCTS5JUV9TVE9DS19CQVNFRF9PVEhFUi45OTYuLi4uVVNELkgBAAAA3rYBAAIAAAACNjQBCAAAAAUAAAABMQEAAAALLTIwMDg2NDcxOTgDAAAAAzE2MAIAAAAFMjI2NzYEAAAAATAHAAAACDMvNy8yMDI2CAAAAAoxMi8zMS8yMDIxCQAA</t>
  </si>
  <si>
    <t>AAEwa9umMaJ83ghr26YxonzeCDZDSVEuTllTRTpJQk0uSVFfU1RPQ0tfT1BUSU9OU19DT01QX1BSRVRBWC45OTguLi4uVVNELkgBAAAA3rYBAAMAAAAAAGvbpjGifN4Ia9umMaJ83ggiQ0lRLk5ZU0U6SUJNLklRX0RPX0NGLjk5Mi4uLi5VU0QuSAEAAADetgEAAwAAAAAAa9umMaJ83ghr26YxonzeCCJDSVEuTllTRTpJQk0uSVFfQ0FQRVguOTk3Li4uLlVTRC5IAQAAAN62AQACAAAABS0xMzQ2AQgAAAAFAAAAATEBAAAACy0xOTU4MjgxMDk2AwAAAAMxNjACAAAABDIwMjEEAAAAATAHAAAACDMvNy8yMDI2CAAAAAoxMi8zMS8yMDIyCQAAAAEwa9umMaJ83ghr26YxonzeCCtDSVEuTllTRTpJQk0uSVFfU1RfREVCVF9SRVBBSUQuOTk4Li4uLlVTRC5IAQAAAN62AQACAAAAAi03AQgAAAAFAAAAATEBAAAACy0xOTA0ODYwNzQ0AwAAAAMxNjACAAAABDIwNDQEAAAAATAHAAAACDMvNy8yMDI2CAAAAAoxMi8zMS8yMDIzCQAAAAEwa9umMaJ83ghr26YxonzeCCdDSVEuTllTRTpJQk0uSVFfREVQUkVfU1VQUC45OTUuLi4uVVNELkgBAAAA3rYBAAMAAAAAAGvbpjGifN4Ia9umMaJ83ggyQ0lRLk5ZU0U6SUJNLklRX05FVF9SRU5UQUxfRVhQX1NVUFBMRS45OTIuLi4uVVNELkgBAAAA3rYBAAMAAAAAAGvbpjGifN4Ia9umMaJ83ggqQ0lRLk5ZU0U6SUJNLklRX01BSU5UX1JFUEFJUi4xMDAwLi4uLlVTRC5IAQAAAN62</t>
  </si>
  <si>
    <t>AQADAAAAAABr26YxonzeCGvbpjGifN4IL0NJUS5OWVNFOklCTS5JUV9SRVNUUlVDVFVSRV9TVVBQTEUuOTk5Li4uLlVTRC5IAQAAAN62AQADAAAAAABr26YxonzeCGvbpjGifN4IKUNJUS5OWVNFOklCTS5JUV9JUFJEX1NVUFBMRS4yMDAwLi4uLlVTRC5IAQAAAN62AQADAAAAAABr26YxonzeCGvbpjGifN4IMUNJUS5OWVNFOklCTS5JUV9PVEhFUl9VTlVTVUFMX1NVUFBMRS45OTQuLi4uVVNELkgBAAAA3rYBAAMAAAAAAGvbpjGifN4Ia9umMaJ83ggrQ0lRLk5ZU0U6SUJNLklRX1NUT0NLX0JBU0VEX1JELjk5MS4uLi5VU0QuSAEAAADetgEAAgAAAAI1NQEIAAAABQAAAAExAQAAAAoxOTQ3MTc5NTgzAwAAAAMxNjACAAAABTIyNjc4BAAAAAEwBwAAAAgzLzcvMjAyNggAAAAKMTIvMzEvMjAxNgkAAAABMGvbpjGifN4Ia9umMaJ83gguQ0lRLk5ZU0U6SUJNLklRX1NUT0NLX0JBU0VEX09USEVSLjk5Ny4uLi5VU0QuSAEAAADetgEAAwAAAAAAa9umMaJ83ghr26YxonzeCCtDSVEuTllTRTpJQk0uSVFfR0FJTl9BU1NFVFNfQ0YuOTkyLi4uLlVTRC5IAQAAAN62AQACAAAAAjE0AQgAAAAFAAAAATEBAAAACjIwMTcxNjQyNDQDAAAAAzE2MAIAAAAEMjAyNgQAAAABMAcAAAAIMy83LzIwMjYIAAAACjEyLzMxLzIwMTcJAAAAATBr26YxonzeCGvbpjGifN4IKENJUS5OWVNFOklCTS5JUV9TQUxFX1BQRV9DRi45OTcu</t>
  </si>
  <si>
    <t>Li4uVVNELkgBAAAA3rYBAAIAAAADMTExAQgAAAAFAAAAATEBAAAACy0xOTU4MjgxMDk2AwAAAAMxNjACAAAABDIwNDIEAAAAATAHAAAACDMvNy8yMDI2CAAAAAoxMi8zMS8yMDIyCQAAAAEwa9umMaJ83ghr26YxonzeCC5DSVEuTllTRTpJQk0uSVFfVE9UQUxfREVCVF9SRVBBSUQuOTkzLi4uLlVTRC5IAQAAAN62AQACAAAABS04NTMzAQgAAAAFAAAAATEBAAAACjIwODE1MDU0MDEDAAAAAzE2MAIAAAAEMjE2NgQAAAABMAcAAAAIMy83LzIwMjYIAAAACjEyLzMxLzIwMTgJAAAAATBr26YxonzeCGvbpjGifN4IOkNJUS5OWVNFOklCTS5JUV9ERVBSRUNJQVRJT05fUkVOVEFMX0FTU0VUU19DRi45OTkuLi4uVVNELkgBAAAA3rYBAAMAAAAAAGvbpjGifN4Ia9umMaJ83gg4Q0lRLk5ZU0U6SUJNLklRX09QRVJBVElOR19MRUFTRV9MSUFCSUxJVElFUy45OTIuLi4uVVNELkgBAAAA3rYBAAMAAAAAAGvbpjGifN4Ia9umMaJ83ggjQ0lRLk5ZU0U6SUJNLklRX1JEX0VYUC45OTQuLi4uVVNELkgBAAAA3rYBAAIAAAAENTkxMAEIAAAABQAAAAExAQAAAAstMjExMDc2OTM1NQMAAAADMTYwAgAAAAMxMDAEAAAAATAHAAAACDMvNy8yMDI2CAAAAAoxMi8zMS8yMDE5CQAAAAEwa9umMaJ83ghr26YxonzeCCtDSVEuTllTRTpJQk0uSVFfR1dfSU5UQU5fQU1PUlQuOTkzLi4uLlVTRC5IAQAAAN62AQADAAAAAABr26Yxonze</t>
  </si>
  <si>
    <t>CGvbpjGifN4IJ0NJUS5OWVNFOklCTS5JUV9PVEhFUl9PUEVSLjk5Mi4uLi5VU0QuSAEAAADetgEAAgAAAAUtMTQ2NgEIAAAABQAAAAExAQAAAAoyMDE3MTY0MjQ0AwAAAAMxNjACAAAAAzI2MAQAAAABMAcAAAAIMy83LzIwMjYIAAAACjEyLzMxLzIwMTcJAAAAATBr26YxonzeCGvbpjGifN4IJUNJUS5OWVNFOklCTS5JUV9PUEVSX0lOQy45OTEuLi4uVVNELkgBAAAA3rYBAAIAAAAFMTQxNzABCAAAAAUAAAABMQEAAAAKMTk0NzE3OTU4MwMAAAADMTYwAgAAAAIyMQQAAAABMAcAAAAIMy83LzIwMjYIAAAACjEyLzMxLzIwMTYJAAAAATBr26YxonzeCGvbpjGifN4IIUNJUS5OWVNFOklCTS5JUV9JUFJELjk5Mi4uLi5VU0QuSAEAAADetgEAAwAAAAAAa9umMaJ83ghr26YxonzeCClDSVEuTllTRTpJQk0uSVFfTEVHQUxfU0VUVExFLjk5Mi4uLi5VU0QuSAEAAADetgEAAwAAAAAAa9umMaJ83ghr26YxonzeCCBDSVEuTllTRTpJQk0uSVFfRUJULjk5Mi4uLi5VU0QuSAEAAADetgEAAgAAAAUxMTQwMAEIAAAABQAAAAExAQAAAAoyMDE3MTY0MjQ0AwAAAAMxNjACAAAAAzEzOQQAAAABMAcAAAAIMy83LzIwMjYIAAAACjEyLzMxLzIwMTcJAAAAATBr26YxonzeCGvbpjGifN4IJ0NJUS5OWVNFOklCTS5JUV9FQVJOSU5HX0NPLjk5Mi4uLi5VU0QuSAEAAADetgEAAgAAAAQ1NzU4AQgAAAAFAAAAATEBAAAACjIwMTcx</t>
  </si>
  <si>
    <t>NjQyNDQDAAAAAzE2MAIAAAABNwQAAAABMAcAAAAIMy83LzIwMjYIAAAACjEyLzMxLzIwMTcJAAAAATBr26YxonzeCGvbpjGifN4ILENJUS5OWVNFOklCTS5JUV9FWFRSQV9BQ0NfSVRFTVMuOTkyLi4uLlVTRC5IAQAAAN62AQADAAAAAABr26YxonzeCGvbpjGifN4IMUNJUS5OWVNFOklCTS5JUV9NSU5PUklUWV9JTlRFUkVTVF9JUy45OTIuLi4uVVNELkgBAAAA3rYBAAMAAAAAAGvbpjGifN4Ia9umMaJ83ggrQ0lRLk5ZU0U6SUJNLklRX1BSRUZfRElWX09USEVSLjk5Mi4uLi5VU0QuSAEAAADetgEAAwAAAAAAa9umMaJ83ghr26YxonzeCCpDSVEuTllTRTpJQk0uSVFfTklfQVZBSUxfRVhDTC45OTIuLi4uVVNELkgBAAAA3rYBAAIAAAAENTc1OAEIAAAABQAAAAExAQAAAAoyMDE3MTY0MjQ0AwAAAAMxNjACAAAAAzM3OQQAAAABMAcAAAAIMy83LzIwMjYIAAAACjEyLzMxLzIwMTcJAAAAATBr26YxonzeCGvbpjGifN4IK0NJUS5OWVNFOklCTS5JUV9CQVNJQ19FUFNfRVhDTC45OTIuLi4uVVNELkgBAAAA3rYBAAIAAAAINi4xNzI2MjUBCAAAAAUAAAABMQEAAAAKMjAxNzE2NDI0NAMAAAADMTYwAgAAAAQzMDY0BAAAAAEwBwAAAAgzLzcvMjAyNggAAAAKMTIvMzEvMjAxNwkAAAABMGvbpjGifN4Ia9umMaJ83ggrQ0lRLk5ZU0U6SUJNLklRX0RJTFVUX0VQU19JTkNMLjk5Mi4uLi5VU0QuSAEAAADetgEAAgAA</t>
  </si>
  <si>
    <t>AAg2LjEzNTE0OAEIAAAABQAAAAExAQAAAAoyMDE3MTY0MjQ0AwAAAAMxNjACAAAAATgEAAAAATAHAAAACDMvNy8yMDI2CAAAAAoxMi8zMS8yMDE3CQAAAAEwa9umMaJ83ghr26YxonzeCCtDSVEuTllTRTpJQk0uSVFfRElMVVRfRVBTX05PUk0uOTk0Li4uLlVTRC5IAQAAAN62AQACAAAACDQuNTExMDIxAQgAAAAFAAAAATEBAAAACy0yMTEwNzY5MzU1AwAAAAMxNjACAAAABDQzODAEAAAAATAHAAAACDMvNy8yMDI2CAAAAAoxMi8zMS8yMDE5CQAAAAEwa9umMaJ83ghr26YxonzeCCZDSVEuTllTRTpJQk0uSVFfRElWX1NIQVJFLjk5NC4uLi5VU0QuSAEAAADetgEAAgAAAAQ2LjQzAQgAAAAFAAAAATEBAAAACy0yMTEwNzY5MzU1AwAAAAMxNjACAAAABDMwNTgEAAAAATAHAAAACDMvNy8yMDI2CAAAAAoxMi8zMS8yMDE5CQAAAAEwa9umMaJ83ghr26YxonzeCCxDSVEuTllTRTpJQk0uSVFfVE9UQUxfUkVWX1NIQVJFLjk5NC4uLi5VU0QuSAEAAADetgEAAgAAAAk2NS4wNDkyNzQBCAAAAAUAAAABMQEAAAALLTIxMTA3NjkzNTUDAAAAAzE2MAIAAAAENDM4MgQAAAABMAcAAAAIMy83LzIwMjYIAAAACjEyLzMxLzIwMTkJAAAAATBr26YxonzeCGvbpjGifN4ILkNJUS5OWVNFOklCTS5JUV9TUEVDSUFMX0RJVl9TSEFSRS45OTQuLi4uVVNELkgBAAAA3rYBAAMAAAAAAGvbpjGifN4Ia9umMaJ83ggjQ0lRLk5ZU0U6</t>
  </si>
  <si>
    <t>SUJNLklRX0VCSVREQS45OTcuLi4uVVNELkgBAAAA3rYBAAIAAAAFMTA3NzUBCAAAAAUAAAABMQEAAAALLTE5NTgyODEwOTYDAAAAAzE2MAIAAAAENDA1MQQAAAABMAcAAAAIMy83LzIwMjYIAAAACjEyLzMxLzIwMjIJAAAAATBr26YxonzeCGvbpjGifN4ILENJUS5OWVNFOklCTS5JUV9FQklUREFfRVhDTF9TQkMuOTkxLi4uLlVTRC5IAQAAAN62AQACAAAABTE5MDk1AQgAAAAFAAAAATEBAAAACjE5NDcxNzk1ODMDAAAAAzE2MAIAAAAFMjQxMzUEAAAAATAHAAAACDMvNy8yMDI2CAAAAAoxMi8zMS8yMDE2CQAAAAEwa9umMaJ83ghr26YxonzeCDRDSVEuTllTRTpJQk0uSVFfTEVBU0VfQURKVVNUTUVOVF9FQklUREEuOTk0Li4uLlVTRC5IAQAAAN62AQACAAAABDE2MjMAa9umMaJ83ghr26YxonzeCCJDSVEuTllTRTpJQk0uSVFfRUJJVC4xMDAwLi4uLlVTRC5IAQAAAN62AQACAAAABTEyNTY4AQgAAAAFAAAAATEBAAAACy0xOTA0ODYwNzQwAwAAAAMxNjACAAAAAzQwMAQAAAABMAcAAAAIMy83LzIwMjYIAAAACjEyLzMxLzIwMjUJAAAAATBr26YxonzeCGvbpjGifN4IKkNJUS5OWVNFOklCTS5JUV9FQklUX0VYQ0xfU0JDLjk5NS4uLi5VU0QuSAEAAADetgEAAgAAAAQ1NTk5AQgAAAAFAAAAATEBAAAACy0yMDU5MDczMjAyAwAAAAMxNjACAAAABTI0MTM0BAAAAAEwBwAAAAgzLzcvMjAyNggAAAAKMTIvMzEv</t>
  </si>
  <si>
    <t>MjAyMAkAAAABMGvbpjGifN4Ia9umMaJ83ggqQ0lRLk5ZU0U6SUJNLklRX0VCSVRBX0VRX0lOQy4xMDAwLi4uLlVTRC5IAQAAAN62AQACAAAABTE0NzM0AQgAAAAFAAAAATEBAAAACy0xOTA0ODYwNzQwAwAAAAMxNjACAAAABTIxNjc2BAAAAAEwBwAAAAgzLzcvMjAyNggAAAAKMTIvMzEvMjAyNQkAAAABMGvbpjGifN4Ia9umMaJ83ggkQ0lRLk5ZU0U6SUJNLklRX0VCSVREQVIuOTk0Li4uLlVTRC5IAQAAAN62AQACAAAABTE1MjIxAQgAAAAFAAAAATEBAAAACy0yMTEwNzY5MzU1AwAAAAMxNjACAAAABTIxNjc0BAAAAAEwBwAAAAgzLzcvMjAyNggAAAAKMTIvMzEvMjAxOQkAAAABMGvbpjGifN4Ia9umMaJ83gguQ0lRLk5ZU0U6SUJNLklRX0ZFRVNfT1RIRVJfSU5DT01FLjk5NS4uLi5VU0QuSAEAAADetgEAAwAAAAAAa9umMaJ83ghr26YxonzeCC9DSVEuTllTRTpJQk0uSVFfQVNfUkVQT1JURURfRUJJVERBLjk5MS4uLi5VU0QuSAEAAADetgEAAwAAAAAAa9umMaJ83ghr26YxonzeCDZDSVEuTllTRTpJQk0uSVFfRUFSTklOR19QQVJFTlRfRVhDTF9FWFRSQS45OTUuLi4uVVNELkgBAAAA3rYBAAIAAAAEMzkzMgEIAAAABQAAAAExAQAAAAstMjA1OTA3MzIwMgMAAAADMTYwAgAAAAU0MTU5NgQAAAABMAcAAAAIMy83LzIwMjYIAAAACjEyLzMxLzIwMjAJAAAAATBr26YxonzeCGvbpjGifN4INENJUS5OWVNF</t>
  </si>
  <si>
    <t>OklCTS5JUV9FWENJU0VfVEFYRVNfSU5DTF9TQUxFUy45OTguLi4uVVNELkgBAAAA3rYBAAMAAAAAAGvbpjGifN4Ia9umMaJ83ggnQ0lRLk5ZU0U6SUJNLklRX0NVUlJfVEFYRVMuOTk4Li4uLlVTRC5IAQAAAN62AQACAAAABDIyODEBCAAAAAUAAAABMQEAAAALLTE5MDQ4NjA3NDQDAAAAAzE2MAIAAAAFMzUzODMEAAAAATAHAAAACDMvNy8yMDI2CAAAAAoxMi8zMS8yMDIzCQAAAAEwa9umMaJ83ghr26YxonzeCDFDSVEuTllTRTpJQk0uSVFfREVGRVJSRURfVEFYRVNfVE9UQUwuOTk4Li4uLlVTRC5IAQAAAN62AQACAAAABS0xMTA1AQgAAAAFAAAAATEBAAAACy0xOTA0ODYwNzQ0AwAAAAMxNjACAAAABTM1Mzg1BAAAAAEwBwAAAAgzLzcvMjAyNggAAAAKMTIvMzEvMjAyMwkAAAABMGvbpjGifN4Ia9umMaJ83ggmQ0lRLk5ZU0U6SUJNLklRX0RJTFVUX05JLjEwMDAuLi4uVVNELkgBAAAA3rYBAAIAAAALMTA1NjguMjQyMDQBCAAAAAUAAAABMQEAAAALLTE5MDQ4NjA3NDADAAAAAzE2MAIAAAAEMzUyMgQAAAABMAcAAAAIMy83LzIwMjYIAAAACjEyLzMxLzIwMjUJAAAAATBr26YxonzeCGvbpjGifN4ILUNJUS5OWVNFOklCTS5JUV9JTlRfRVhQX0lOQ0xfQ0FQLjk5My4uLi5VU0QuSAEAAADetgEAAgAAAAM3MjYBCAAAAAUAAAABMQEAAAAKMjA4MTUwNTQwMQMAAAADMTYwAgAAAAUyMTg2MQQAAAABMAcAAAAI</t>
  </si>
  <si>
    <t>My83LzIwMjYIAAAACjEyLzMxLzIwMTgJAAAAATBr26YxonzeCGvbpjGifN4IL0NJUS5OWVNFOklCTS5JUV9ESVNUUklCVVRBQkxFX0NBU0guOTk5Li4uLlVTRC5IAQAAAN62AQADAAAAAABr26YxonzeCGvbpjGifN4IM0NJUS5OWVNFOklCTS5JUV9BTk5VX0RJU1RSSUJVVElPTl9VTklULjk5MS4uLi5VU0QuSAEAAADetgEAAwAAAAAAa9umMaJ83ghr26YxonzeCChDSVEuTllTRTpJQk0uSVFfQURWRVJUSVNJTkcuOTk2Li4uLlVTRC5IAQAAAN62AQACAAAABDE0MTMBCAAAAAUAAAABMQEAAAALLTIwMDg2NDcxOTgDAAAAAzE2MAIAAAAEMzAxMwQAAAABMAcAAAAIMy83LzIwMjYIAAAACjEyLzMxLzIwMjEJAAAAATBr26YxonzeCGvbpjGifN4IJENJUS5OWVNFOklCTS5JUV9HQV9FWFAuMTAwMC4uLi5VU0QuSAEAAADetgEAAwAAAAAAa9umMaJ83ghr26YxonzeCDJDSVEuTllTRTpJQk0uSVFfTkVUX1JFTlRBTF9FWFBfU1VQUExFLjk5NS4uLi5VU0QuSAEAAADetgEAAgAAAAQxNTI0AQgAAAAFAAAAATEBAAAACy0yMDU5MDczMjAyAwAAAAMxNjACAAAABTI0MjYzBAAAAAEwBwAAAAgzLzcvMjAyNggAAAAKMTIvMzEvMjAyMAkAAAABMGvbpjGifN4Ia9umMaJ83ggqQ0lRLk5ZU0U6SUJNLklRX0FJUkNSQUZUX1JFTlQuOTkxLi4uLlVTRC5IAQAAAN62AQADAAAAAABr26YxonzeCGvbpjGifN4IKkNJUS5OWVNF</t>
  </si>
  <si>
    <t>OklCTS5JUV9NQUlOVF9SRVBBSVIuMjAwMC4uLi5VU0QuSAEAAADetgEAAwAAAAAAa9umMaJ83ghr26YxonzeCDBDSVEuTllTRTpJQk0uSVFfUkVTVFJVQ1RVUkVfU1VQUExFLjEwMDAuLi4uVVNELkgBAAAA3rYBAAMAAAAAAGvbpjGifN4Ia9umMaJ83ggxQ0lRLk5ZU0U6SUJNLklRX09USEVSX1VOVVNVQUxfU1VQUExFLjk5Ni4uLi5VU0QuSAEAAADetgEAAwAAAAAAa9umMaJ83ghr26YxonzeCCtDSVEuTllTRTpJQk0uSVFfU1RPQ0tfQkFTRURfUkQuOTk0Li4uLlVTRC5IAQAAAN62AQACAAAAAzEyNQEIAAAABQAAAAExAQAAAAstMjExMDc2OTM1NQMAAAADMTYwAgAAAAUyMjY3OAQAAAABMAcAAAAIMy83LzIwMjYIAAAACjEyLzMxLzIwMTkJAAAAATBr26YxonzeCGvbpjGifN4IK0NJUS5OWVNFOklCTS5JUV9TVE9DS19CQVNFRF9BVC45OTQuLi4uVVNELkgBAAAA3rYBAAMAAAAAAGvbpjGifN4Ia9umMaJ83ggzQ0lRLk5ZU0U6SUJNLklRX1NUT0NLX09QVElPTlNfQ09NUF9UQVguOTkxLi4uLlVTRC5IAQAAAN62AQADAAAAAABr26YxonzeCGvbpjGifN4IIkNJUS5OWVNFOklCTS5JUV9OSV9DRi45OTQuLi4uVVNELkgBAAAA3rYBAAIAAAAEOTQzMQEIAAAABQAAAAExAQAAAAstMjExMDc2OTM1NQMAAAADMTYwAgAAAAQyMTUwBAAAAAEwBwAAAAgzLzcvMjAyNggAAAAKMTIvMzEvMjAxOQkAAAABMGvbpjGi</t>
  </si>
  <si>
    <t>fN4Ia9umMaJ83ggrQ0lRLk5ZU0U6SUJNLklRX0dBSU5fQVNTRVRTX0NGLjk5OC4uLi5VU0QuSAEAAADetgEAAgAAAAQtMTcwAQgAAAAFAAAAATEBAAAACy0xOTA0ODYwNzQ0AwAAAAMxNjACAAAABDIwMjYEAAAAATAHAAAACDMvNy8yMDI2CAAAAAoxMi8zMS8yMDIzCQAAAAEwa9umMaJ83ghr26YxonzeCCtDSVEuTllTRTpJQk0uSVFfT1RIRVJfT1BFUl9BQ1QuOTk0Li4uLlVTRC5IAQAAAN62AQACAAAABS0xNTI4AQgAAAAFAAAAATEBAAAACy0yMTEwNzY5MzU1AwAAAAMxNjACAAAABDIwNDcEAAAAATAHAAAACDMvNy8yMDI2CAAAAAoxMi8zMS8yMDE5CQAAAAEwa9umMaJ83ghr26YxonzeCChDSVEuTllTRTpJQk0uSVFfU0FMRV9QUEVfQ0YuOTk5Li4uLlVTRC5IAQAAAN62AQACAAAAAzU1NwEIAAAABQAAAAExAQAAAAstMTkwNDg2MDc0MwMAAAADMTYwAgAAAAQyMDQyBAAAAAEwBwAAAAgzLzcvMjAyNggAAAAKMTIvMzEvMjAyNAkAAAABMGvbpjGifN4Ia9umMaJ83gguQ0lRLk5ZU0U6SUJNLklRX1RPVEFMX0RFQlRfUkVQQUlELjk5NC4uLi5VU0QuSAEAAADetgEAAgAAAAYtMTU1NDEBCAAAAAUAAAABMQEAAAALLTIxMTA3NjkzNTUDAAAAAzE2MAIAAAAEMjE2NgQAAAABMAcAAAAIMy83LzIwMjYIAAAACjEyLzMxLzIwMTkJAAAAATBr26YxonzeCGvbpjGifN4IOUNJUS5OWVNFOklCTS5JUV9EQV9TVVBQ</t>
  </si>
  <si>
    <t>TF9DRl9FWENMX09QRVJfTEVBU0VTLjk5OS4uLi5VU0QuSAEAAADetgEAAgAAAAQxMjY4AQgAAAAFAAAAATEBAAAACy0xOTA0ODYwNzQzAwAAAAMxNjACAAAABTQ4OTgzBAAAAAEwBwAAAAgzLzcvMjAyNggAAAAKMTIvMzEvMjAyNAkAAAABMGvbpjGifN4Ia9umMaJ83gg4Q0lRLk5ZU0U6SUJNLklRX09QRVJBVElOR19MRUFTRV9MSUFCSUxJVElFUy45OTMuLi4uVVNELkgBAAAA3rYBAAMAAAAAAGvbpjGifN4Ia9umMaJ83ggsQ0lRLk5ZU0U6SUJNLklRX09USEVSX1JFVl9TVVBQTC45OTUuLi4uVVNELkgBAAAA3rYBAAMAAAAAAGvbpjGifN4Ia9umMaJ83ggjQ0lRLk5ZU0U6SUJNLklRX01FUkdFUi45OTcuLi4uVVNELkgBAAAA3rYBAAMAAAAAAGvbpjGifN4Ia9umMaJ83ggnQ0lRLk5ZU0U6SUJNLklRX05JX0NPTVBBTlkuOTk5Li4uLlVTRC5IAQAAAN62AQACAAAABDYwMjMBCAAAAAUAAAABMQEAAAALLTE5MDQ4NjA3NDMDAAAAAzE2MAIAAAAFNDE1NzEEAAAAATAHAAAACDMvNy8yMDI2CAAAAAoxMi8zMS8yMDI0CQAAAAEwa9umMaJ83ghr26YxonzeCChDSVEuTllTRTpJQk0uSVFfSU5TX0RJVl9FWFAuOTkzLi4uLlVTRC5IAQAAAN62AQADAAAAAABr26YxonzeCGvbpjGifN4IKkNJUS5OWVNFOklCTS5JUV9FWFBMT1JFX0RSSUxMLjk5MS4uLi5VU0QuSAEAAADetgEAAwAAAAAAa9umMaJ83ghr26Yxonze</t>
  </si>
  <si>
    <t>CCpDSVEuTllTRTpJQk0uSVFfRVhQTE9SRV9EUklMTC45OTYuLi4uVVNELkgBAAAA3rYBAAMAAAAAAGvbpjGifN4Ia9umMaJ83ggoQ0lRLk5ZU0U6SUJNLklRX1NUT0NLX0JBU0VELjk5NS4uLi5VU0QuSAEAAADetgEAAwAAAAAAa9umMaJ83ghr26YxonzeCCxDSVEuTllTRTpJQk0uSVFfR0FJTl9BU1NFVFNfUkVWLjk5My4uLi5VU0QuSAEAAADetgEAAwAAAAAAa9umMaJ83ghr26YxonzeCB9DSVEuTllTRTpJQk0uSVFfR1AuOTk4Li4uLlVTRC5IAQAAAN62AQACAAAABTM0MzAwAQgAAAAFAAAAATEBAAAACy0xOTA0ODYwNzQ0AwAAAAMxNjACAAAAAjEwBAAAAAEwBwAAAAgzLzcvMjAyNggAAAAKMTIvMzEvMjAyMwkAAAABMGvbpjGifN4Ia9umMaJ83ggjQ0lRLk5ZU0U6SUJNLklRX1JEX0VYUC45OTUuLi4uVVNELkgBAAAA3rYBAAIAAAAENjI2MgEIAAAABQAAAAExAQAAAAstMjA1OTA3MzIwMgMAAAADMTYwAgAAAAMxMDAEAAAAATAHAAAACDMvNy8yMDI2CAAAAAoxMi8zMS8yMDIwCQAAAAEwa9umMaJ83ghr26YxonzeCCdDSVEuTllTRTpJQk0uSVFfT1RIRVJfT1BFUi45OTMuLi4uVVNELkgBAAAA3rYBAAIAAAAFLTEwMjYBCAAAAAUAAAABMQEAAAAKMjA4MTUwNTQwMQMAAAADMTYwAgAAAAMyNjAEAAAAATAHAAAACDMvNy8yMDI2CAAAAAoxMi8zMS8yMDE4CQAAAAEwa9umMaJ83ghr26YxonzeCCdDSVEu</t>
  </si>
  <si>
    <t>TllTRTpJQk0uSVFfSU5DX0VRVUlUWS45OTEuLi4uVVNELkgBAAAA3rYBAAMAAAAAAGvbpjGifN4Ia9umMaJ83ggqQ0lRLk5ZU0U6SUJNLklRX0lNUEFJUk1FTlRfR1cuOTkxLi4uLlVTRC5IAQAAAN62AQADAAAAAABr26YxonzeCGvbpjGifN4IIENJUS5OWVNFOklCTS5JUV9FQlQuOTkzLi4uLlVTRC5IAQAAAN62AQACAAAABTExMzQyAQgAAAAFAAAAATEBAAAACjIwODE1MDU0MDEDAAAAAzE2MAIAAAADMTM5BAAAAAEwBwAAAAgzLzcvMjAyNggAAAAKMTIvMzEvMjAxOAkAAAABMGvbpjGifN4Ia9umMaJ83ggnQ0lRLk5ZU0U6SUJNLklRX0VBUk5JTkdfQ08uOTkzLi4uLlVTRC5IAQAAAN62AQACAAAABDg3MjMBCAAAAAUAAAABMQEAAAAKMjA4MTUwNTQwMQMAAAADMTYwAgAAAAE3BAAAAAEwBwAAAAgzLzcvMjAyNggAAAAKMTIvMzEvMjAxOAkAAAABMGvbpjGifN4Ia9umMaJ83ggsQ0lRLk5ZU0U6SUJNLklRX0VYVFJBX0FDQ19JVEVNUy45OTMuLi4uVVNELkgBAAAA3rYBAAMAAAAAAGvbpjGifN4Ia9umMaJ83ggxQ0lRLk5ZU0U6SUJNLklRX01JTk9SSVRZX0lOVEVSRVNUX0lTLjk5My4uLi5VU0QuSAEAAADetgEAAwAAAAAAa9umMaJ83ghr26YxonzeCCtDSVEuTllTRTpJQk0uSVFfUFJFRl9ESVZfT1RIRVIuOTkzLi4uLlVTRC5IAQAAAN62AQADAAAAAABr26YxonzeCGvbpjGifN4IKkNJUS5OWVNFOklC</t>
  </si>
  <si>
    <t>TS5JUV9OSV9BVkFJTF9FWENMLjk5My4uLi5VU0QuSAEAAADetgEAAgAAAAQ4NzIzAQgAAAAFAAAAATEBAAAACjIwODE1MDU0MDEDAAAAAzE2MAIAAAADMzc5BAAAAAEwBwAAAAgzLzcvMjAyNggAAAAKMTIvMzEvMjAxOAkAAAABMGvbpjGifN4Ia9umMaJ83ggrQ0lRLk5ZU0U6SUJNLklRX0JBU0lDX0VQU19FWENMLjk5My4uLi5VU0QuSAEAAADetgEAAgAAAAg5LjU2NDE4OAEIAAAABQAAAAExAQAAAAoyMDgxNTA1NDAxAwAAAAMxNjACAAAABDMwNjQEAAAAATAHAAAACDMvNy8yMDI2CAAAAAoxMi8zMS8yMDE4CQAAAAEwa9umMaJ83ghr26YxonzeCCtDSVEuTllTRTpJQk0uSVFfRElMVVRfRVBTX0lOQ0wuOTk0Li4uLlVTRC5IAQAAAN62AQACAAAACTEwLjU1OTMyNQEIAAAABQAAAAExAQAAAAstMjExMDc2OTM1NQMAAAADMTYwAgAAAAE4BAAAAAEwBwAAAAgzLzcvMjAyNggAAAAKMTIvMzEvMjAxOQkAAAABMGvbpjGifN4Ia9umMaJ83ggrQ0lRLk5ZU0U6SUJNLklRX0RJTFVUX0VQU19OT1JNLjk5NS4uLi5VU0QuSAEAAADetgEAAgAAAAgxLjc5Mjk1NgEIAAAABQAAAAExAQAAAAstMjA1OTA3MzIwMgMAAAADMTYwAgAAAAQ0MzgwBAAAAAEwBwAAAAgzLzcvMjAyNggAAAAKMTIvMzEvMjAyMAkAAAABMGvbpjGifN4Ia9umMaJ83ggmQ0lRLk5ZU0U6SUJNLklRX0RJVl9TSEFSRS45OTUuLi4uVVNELkgBAAAA</t>
  </si>
  <si>
    <t>3rYBAAIAAAAENi41MQEIAAAABQAAAAExAQAAAAstMjA1OTA3MzIwMgMAAAADMTYwAgAAAAQzMDU4BAAAAAEwBwAAAAgzLzcvMjAyNggAAAAKMTIvMzEvMjAyMAkAAAABMGvbpjGifN4Ia9umMaJ83ggsQ0lRLk5ZU0U6SUJNLklRX1RPVEFMX1JFVl9TSEFSRS45OTUuLi4uVVNELkgBAAAA3rYBAAIAAAAJNjEuOTc0NTk2AQgAAAAFAAAAATEBAAAACy0yMDU5MDczMjAyAwAAAAMxNjACAAAABDQzODIEAAAAATAHAAAACDMvNy8yMDI2CAAAAAoxMi8zMS8yMDIwCQAAAAEwa9umMaJ83ghr26YxonzeCC5DSVEuTllTRTpJQk0uSVFfU1BFQ0lBTF9ESVZfU0hBUkUuOTk1Li4uLlVTRC5IAQAAAN62AQADAAAAAABr26YxonzeCGvbpjGifN4II0NJUS5OWVNFOklCTS5JUV9FQklUREEuOTk4Li4uLlVTRC5IAQAAAN62AQACAAAABTEyMjU3AQgAAAAFAAAAATEBAAAACy0xOTA0ODYwNzQ0AwAAAAMxNjACAAAABDQwNTEEAAAAATAHAAAACDMvNy8yMDI2CAAAAAoxMi8zMS8yMDIzCQAAAAEwa9umMaJ83ghr26YxonzeCCxDSVEuTllTRTpJQk0uSVFfRUJJVERBX0VYQ0xfU0JDLjk5Mi4uLi5VU0QuSAEAAADetgEAAgAAAAUxNjc1NwEIAAAABQAAAAExAQAAAAoyMDE3MTY0MjQ0AwAAAAMxNjACAAAABTI0MTM1BAAAAAEwBwAAAAgzLzcvMjAyNggAAAAKMTIvMzEvMjAxNwkAAAABMGvbpjGifN4Ia9umMaJ83gg0Q0lRLk5Z</t>
  </si>
  <si>
    <t>U0U6SUJNLklRX0xFQVNFX0FESlVTVE1FTlRfRUJJVERBLjk5Ni4uLi5VU0QuSAEAAADetgEAAgAAAAQxNDM3AGvbpjGifN4Ia9umMaJ83ggiQ0lRLk5ZU0U6SUJNLklRX0VCSVQuMjAwMC4uLi5VU0QuSAEAAADetgEAAgAAAAUxMjU2OAEIAAAABQAAAAExAQAAAAstMTkwNDg2MDY1NwMAAAADMTYwAgAAAAM0MDAEAAAAATAHAAAACDMvNy8yMDI2CAAAAAoxMi8zMS8yMDI1CQAAAAEwa9umMaJ83ghr26YxonzeCCpDSVEuTllTRTpJQk0uSVFfRUJJVF9FWENMX1NCQy45OTYuLi4uVVNELkgBAAAA3rYBAAIAAAAENjU2NQEIAAAABQAAAAExAQAAAAstMjAwODY0NzE5OAMAAAADMTYwAgAAAAUyNDEzNAQAAAABMAcAAAAIMy83LzIwMjYIAAAACjEyLzMxLzIwMjEJAAAAATBr26YxonzeCGvbpjGifN4IKkNJUS5OWVNFOklCTS5JUV9FQklUQV9FUV9JTkMuMjAwMC4uLi5VU0QuSAEAAADetgEAAgAAAAUxNDczNAEIAAAABQAAAAExAQAAAAstMTkwNDg2MDY1NwMAAAADMTYwAgAAAAUyMTY3NgQAAAABMAcAAAAIMy83LzIwMjYIAAAACjEyLzMxLzIwMjUJAAAAATBr26YxonzeCGvbpjGifN4IJENJUS5OWVNFOklCTS5JUV9FQklUREFSLjk5OC4uLi5VU0QuSAEAAADetgEAAgAAAAUxMzU0OQEIAAAABQAAAAExAQAAAAstMTkwNDg2MDc0NAMAAAADMTYwAgAAAAUyMTY3NAQAAAABMAcAAAAIMy83LzIwMjYIAAAACjEy</t>
  </si>
  <si>
    <t>LzMxLzIwMjMJAAAAATBr26YxonzeCGvbpjGifN4ILkNJUS5OWVNFOklCTS5JUV9GRUVTX09USEVSX0lOQ09NRS45OTcuLi4uVVNELkgBAAAA3rYBAAMAAAAAAGvbpjGifN4Ia9umMaJ83ggvQ0lRLk5ZU0U6SUJNLklRX0FTX1JFUE9SVEVEX0VCSVREQS45OTIuLi4uVVNELkgBAAAA3rYBAAMAAAAAAGvbpjGifN4Ia9umMaJ83gg2Q0lRLk5ZU0U6SUJNLklRX0VBUk5JTkdfUEFSRU5UX0VYQ0xfRVhUUkEuOTk2Li4uLlVTRC5IAQAAAN62AQACAAAABDQ3MTMBCAAAAAUAAAABMQEAAAALLTIwMDg2NDcxOTgDAAAAAzE2MAIAAAAFNDE1OTYEAAAAATAHAAAACDMvNy8yMDI2CAAAAAoxMi8zMS8yMDIxCQAAAAEwa9umMaJ83ghr26YxonzeCC5DSVEuTllTRTpJQk0uSVFfSU5WRVNUTUVOVF9JTkNPTUUuOTkxLi4uLlVTRC5IAQAAAN62AQADAAAAAABr26YxonzeCGvbpjGifN4INENJUS5OWVNFOklCTS5JUV9FWENJU0VfVEFYRVNfSU5DTF9TQUxFUy45OTkuLi4uVVNELkgBAAAA3rYBAAMAAAAAAGvbpjGifN4Ia9umMaJ83ggnQ0lRLk5ZU0U6SUJNLklRX0NVUlJfVEFYRVMuOTk5Li4uLlVTRC5IAQAAAN62AQACAAAABDIxMTgBCAAAAAUAAAABMQEAAAALLTE5MDQ4NjA3NDMDAAAAAzE2MAIAAAAFMzUzODMEAAAAATAHAAAACDMvNy8yMDI2CAAAAAoxMi8zMS8yMDI0CQAAAAEwa9umMaJ83ghr26YxonzeCDFDSVEu</t>
  </si>
  <si>
    <t>TllTRTpJQk0uSVFfREVGRVJSRURfVEFYRVNfVE9UQUwuOTk5Li4uLlVTRC5IAQAAAN62AQACAAAABS0yMzM2AQgAAAAFAAAAATEBAAAACy0xOTA0ODYwNzQzAwAAAAMxNjACAAAABTM1Mzg1BAAAAAEwBwAAAAgzLzcvMjAyNggAAAAKMTIvMzEvMjAyNAkAAAABMGvbpjGifN4Ia9umMaJ83ggmQ0lRLk5ZU0U6SUJNLklRX0RJTFVUX05JLjIwMDAuLi4uVVNELkgBAAAA3rYBAAIAAAALMTA1NjguMjQyMDQBCAAAAAUAAAABMQEAAAALLTE5MDQ4NjA2NTcDAAAAAzE2MAIAAAAEMzUyMgQAAAABMAcAAAAIMy83LzIwMjYIAAAACjEyLzMxLzIwMjUJAAAAATBr26YxonzeCGvbpjGifN4ILUNJUS5OWVNFOklCTS5JUV9JTlRfRVhQX0lOQ0xfQ0FQLjk5NC4uLi5VU0QuSAEAAADetgEAAgAAAAQxMzQ4AQgAAAAFAAAAATEBAAAACy0yMTEwNzY5MzU1AwAAAAMxNjACAAAABTIxODYxBAAAAAEwBwAAAAgzLzcvMjAyNggAAAAKMTIvMzEvMjAxOQkAAAABMGvbpjGifN4Ia9umMaJ83ggwQ0lRLk5ZU0U6SUJNLklRX0RJU1RSSUJVVEFCTEVfQ0FTSC4xMDAwLi4uLlVTRC5IAQAAAN62AQADAAAAAABr26YxonzeCGvbpjGifN4IM0NJUS5OWVNFOklCTS5JUV9BTk5VX0RJU1RSSUJVVElPTl9VTklULjk5Ni4uLi5VU0QuSAEAAADetgEAAwAAAAAAa9umMaJ83ghr26YxonzeCChDSVEuTllTRTpJQk0uSVFfQURWRVJUSVNJTkcu</t>
  </si>
  <si>
    <t>OTk3Li4uLlVTRC5IAQAAAN62AQACAAAABDEzMzABCAAAAAUAAAABMQEAAAALLTE5NTgyODEwOTYDAAAAAzE2MAIAAAAEMzAxMwQAAAABMAcAAAAIMy83LzIwMjYIAAAACjEyLzMxLzIwMjIJAAAAATBr26YxonzeCGvbpjGifN4IJENJUS5OWVNFOklCTS5JUV9HQV9FWFAuMjAwMC4uLi5VU0QuSAEAAADetgEAAwAAAAAAa9umMaJ83ghr26YxonzeCDJDSVEuTllTRTpJQk0uSVFfTkVUX1JFTlRBTF9FWFBfU1VQUExFLjk5Ni4uLi5VU0QuSAEAAADetgEAAgAAAAQxNDM3AQgAAAAFAAAAATEBAAAACy0yMDA4NjQ3MTk4AwAAAAMxNjACAAAABTI0MjYzBAAAAAEwBwAAAAgzLzcvMjAyNggAAAAKMTIvMzEvMjAyMQkAAAABMGvbpjGifN4Ia9umMaJ83ggqQ0lRLk5ZU0U6SUJNLklRX0FJUkNSQUZUX1JFTlQuOTkyLi4uLlVTRC5IAQAAAN62AQADAAAAAABr26YxonzeCGvbpjGifN4ILUNJUS5OWVNFOklCTS5JUV9HQUlOX0JBUkdBSU5fQUNRLjk5MS4uLi5VU0QuSAEAAADetgEAAwAAAAAAa9umMaJ83ghr26YxonzeCDFDSVEuTllTRTpJQk0uSVFfT1RIRVJfVU5VU1VBTF9TVVBQTEUuOTk3Li4uLlVTRC5IAQAAAN62AQADAAAAAABr26YxonzeCGvbpjGifN4IK0NJUS5OWVNFOklCTS5JUV9TVE9DS19CQVNFRF9SRC45OTUuLi4uVVNELkgBAAAA3rYBAAIAAAADMTk3AQgAAAAFAAAAATEBAAAACy0yMDU5MDczMjAy</t>
  </si>
  <si>
    <t>AwAAAAMxNjACAAAABTIyNjc4BAAAAAEwBwAAAAgzLzcvMjAyNggAAAAKMTIvMzEvMjAyMAkAAAABMGvbpjGifN4Ia9umMaJ83ggrQ0lRLk5ZU0U6SUJNLklRX1NUT0NLX0JBU0VEX0FULjk5NS4uLi5VU0QuSAEAAADetgEAAwAAAAAAa9umMaJ83ghr26YxonzeCDNDSVEuTllTRTpJQk0uSVFfU1RPQ0tfT1BUSU9OU19DT01QX1RBWC45OTMuLi4uVVNELkgBAAAA3rYBAAMAAAAAAGvbpjGifN4Ia9umMaJ83ggiQ0lRLk5ZU0U6SUJNLklRX05JX0NGLjk5NS4uLi5VU0QuSAEAAADetgEAAgAAAAQ1NTkwAQgAAAAFAAAAATEBAAAACy0yMDU5MDczMjAyAwAAAAMxNjACAAAABDIxNTAEAAAAATAHAAAACDMvNy8yMDI2CAAAAAoxMi8zMS8yMDIwCQAAAAEwa9umMaJ83ghr26YxonzeCCtDSVEuTllTRTpJQk0uSVFfR0FJTl9JTlZFU1RfQ0YuOTk0Li4uLlVTRC5IAQAAAN62AQADAAAAAABr26YxonzeCGvbpjGifN4IK0NJUS5OWVNFOklCTS5JUV9PVEhFUl9PUEVSX0FDVC45OTYuLi4uVVNELkgBAAAA3rYBAAIAAAAFLTIwMDEBCAAAAAUAAAABMQEAAAALLTIwMDg2NDcxOTgDAAAAAzE2MAIAAAAEMjA0NwQAAAABMAcAAAAIMy83LzIwMjYIAAAACjEyLzMxLzIwMjEJAAAAATBr26YxonzeCGvbpjGifN4ILENJUS5OWVNFOklCTS5JUV9DQVNIX0FDUVVJUkVfQ0YuOTkyLi4uLlVTRC5IAQAAAN62AQACAAAABC00OTYB</t>
  </si>
  <si>
    <t>CAAAAAUAAAABMQEAAAAKMjAxNzE2NDI0NAMAAAADMTYwAgAAAAQyMDU3BAAAAAEwBwAAAAgzLzcvMjAyNggAAAAKMTIvMzEvMjAxNwkAAAABMGvbpjGifN4Ia9umMaJ83ggqQ0lRLk5ZU0U6SUJNLklRX0NPTU1PTl9JU1NVRUQuOTk3Li4uLlVTRC5IAQAAAN62AQACAAAAAzI3OQEIAAAABQAAAAExAQAAAAstMTk1ODI4MTA5NgMAAAADMTYwAgAAAAQyMTY5BAAAAAEwBwAAAAgzLzcvMjAyNggAAAAKMTIvMzEvMjAyMgkAAAABMGvbpjGifN4Ia9umMaJ83gg6Q0lRLk5ZU0U6SUJNLklRX0RBX1NVUFBMX0NGX0VYQ0xfT1BFUl9MRUFTRVMuMTAwMC4uLi5VU0QuSAEAAADetgEAAgAAAAQxMzg0AQgAAAAFAAAAATEBAAAACy0xOTA0ODYwNzQwAwAAAAMxNjACAAAABTQ4OTgzBAAAAAEwBwAAAAgzLzcvMjAyNggAAAAKMTIvMzEvMjAyNQkAAAABMGvbpjGifN4Ia9umMaJ83ggoQ0lRLk5ZU0U6SUJNLklRX0lOU19ESVZfRVhQLjk5Mi4uLi5VU0QuSAEAAADetgEAAwAAAAAAa9umMaJ83ghr26YxonzeCCZDSVEuTllTRTpJQk0uSVFfREFfU1VQUEwuMTAwMC4uLi5VU0QuSAEAAADetgEAAwAAAAAAa9umMaJ83ghr26YxonzeCCpDSVEuTllTRTpJQk0uSVFfQ1VSUkVOQ1lfR0FJTi45OTcuLi4uVVNELkgBAAAA3rYBAAIAAAADNTAwAQgAAAAFAAAAATEBAAAACy0xOTU4MjgxMDk2AwAAAAMxNjACAAAAAjM4BAAAAAEw</t>
  </si>
  <si>
    <t>BwAAAAgzLzcvMjAyNggAAAAKMTIvMzEvMjAyMgkAAAABMGvbpjGifN4Ia9umMaJ83ggwQ0lRLk5ZU0U6SUJNLklRX09USEVSX1VOVVNVQUxfU1VQUEwuOTk4Li4uLlVTRC5IAQAAAN62AQADAAAAAABr26YxonzeCGvbpjGifN4IKUNJUS5OWVNFOklCTS5JUV9JTlNfRElWX1JFVi4xMDAwLi4uLlVTRC5IAQAAAN62AQADAAAAAABr26YxonzeCGvbpjGifN4IKkNJUS5OWVNFOklCTS5JUV9FWFBMT1JFX0RSSUxMLjk5NS4uLi5VU0QuSAEAAADetgEAAwAAAAAAa9umMaJ83ghr26YxonzeCCNDSVEuTllTRTpJQk0uSVFfUkRfRVhQLjk5My4uLi5VU0QuSAEAAADetgEAAgAAAAQ1Mzc5AQgAAAAFAAAAATEBAAAACjIwODE1MDU0MDEDAAAAAzE2MAIAAAADMTAwBAAAAAEwBwAAAAgzLzcvMjAyNggAAAAKMTIvMzEvMjAxOAkAAAABMGvbpjGifN4Ia9umMaJ83gguQ0lRLk5ZU0U6SUJNLklRX05FVF9JTlRFUkVTVF9FWFAuMjAwMC4uLi5VU0QuSAEAAADetgEAAgAAAAUtMTI5MAEIAAAABQAAAAExAQAAAAstMTkwNDg2MDY1NwMAAAADMTYwAgAAAAMzNjgEAAAAATAHAAAACDMvNy8yMDI2CAAAAAoxMi8zMS8yMDI1CQAAAAEwa9umMaJ83ghr26YxonzeCCtDSVEuTllTRTpJQk0uSVFfUFJFRl9ESVZfT1RIRVIuOTkxLi4uLlVTRC5IAQAAAN62AQADAAAAAABr26YxonzeCGvbpjGifN4IK0NJUS5OWVNFOklCTS5JUV9E</t>
  </si>
  <si>
    <t>SUxVVF9FUFNfTk9STS45OTMuLi4uVVNELkgBAAAA3rYBAAIAAAAINy43MzYxNDMBCAAAAAUAAAABMQEAAAAKMjA4MTUwNTQwMQMAAAADMTYwAgAAAAQ0MzgwBAAAAAEwBwAAAAgzLzcvMjAyNggAAAAKMTIvMzEvMjAxOAkAAAABMGvbpjGifN4Ia9umMaJ83ggsQ0lRLk5ZU0U6SUJNLklRX1RPVEFMX1JFVl9TSEFSRS45OTMuLi4uVVNELkgBAAAA3rYBAAIAAAAJODcuMjY2MjMzAQgAAAAFAAAAATEBAAAACjIwODE1MDU0MDEDAAAAAzE2MAIAAAAENDM4MgQAAAABMAcAAAAIMy83LzIwMjYIAAAACjEyLzMxLzIwMTgJAAAAATBr26YxonzeCGvbpjGifN4II0NJUS5OWVNFOklCTS5JUV9FQklUREEuOTk2Li4uLlVTRC5IAQAAAN62AQACAAAABTExMzA5AQgAAAAFAAAAATEBAAAACy0yMDA4NjQ3MTk4AwAAAAMxNjACAAAABDQwNTEEAAAAATAHAAAACDMvNy8yMDI2CAAAAAoxMi8zMS8yMDIxCQAAAAEwa9umMaJ83ghr26YxonzeCCFDSVEuTllTRTpJQk0uSVFfRUJJVC45OTkuLi4uVVNELkgBAAAA3rYBAAIAAAAEOTc4OAEIAAAABQAAAAExAQAAAAstMTkwNDg2MDc0MwMAAAADMTYwAgAAAAM0MDAEAAAAATAHAAAACDMvNy8yMDI2CAAAAAoxMi8zMS8yMDI0CQAAAAEwa9umMaJ83ghr26YxonzeCClDSVEuTllTRTpJQk0uSVFfRUJJVEFfRVFfSU5DLjk5OC4uLi5VU0QuSAEAAADetgEAAgAAAAUxMTA0OAEIAAAA</t>
  </si>
  <si>
    <t>BQAAAAExAQAAAAstMTkwNDg2MDc0NAMAAAADMTYwAgAAAAUyMTY3NgQAAAABMAcAAAAIMy83LzIwMjYIAAAACjEyLzMxLzIwMjMJAAAAATBr26YxonzeCGvbpjGifN4INUNJUS5OWVNFOklCTS5JUV9FQklUREFSX0VRX0lOQ19FWENMX1NCQy4xMDAwLi4uLlVTRC5IAQAAAN62AQACAAAABTE5MTQxAQgAAAAFAAAAATEBAAAACy0xOTA0ODYwNzQwAwAAAAMxNjACAAAABTI0MTMzBAAAAAEwBwAAAAgzLzcvMjAyNggAAAAKMTIvMzEvMjAyNQkAAAABMGvbpjGifN4Ia9umMaJ83ggtQ0lRLk5ZU0U6SUJNLklRX0lOVEVSRVNUX0lOQ09NRS4yMDAwLi4uLlVTRC5IAQAAAN62AQACAAAAAzY0NQEIAAAABQAAAAExAQAAAAstMTkwNDg2MDY1NwMAAAADMTYwAgAAAAMyMTAEAAAAATAHAAAACDMvNy8yMDI2CAAAAAoxMi8zMS8yMDI1CQAAAAEwa9umMaJ83ghr26YxonzeCC9DSVEuTllTRTpJQk0uSVFfRElTVFJJQlVUQUJMRV9DQVNILjk5OC4uLi5VU0QuSAEAAADetgEAAwAAAAAAa9umMaJ83ghr26YxonzeCCNDSVEuTllTRTpJQk0uSVFfR0FfRVhQLjk5Ni4uLi5VU0QuSAEAAADetgEAAwAAAAAAa9umMaJ83ghr26YxonzeCCxDSVEuTllTRTpJQk0uSVFfR0FJTl9BU1NFVFNfUkVWLjk5Mi4uLi5VU0QuSAEAAADetgEAAwAAAAAAa9umMaJ83ghr26YxonzeCB9DSVEuTllTRTpJQk0uSVFfR1AuOTk3Li4uLlVTRC5I</t>
  </si>
  <si>
    <t>AQAAAN62AQACAAAABTMyNjg4AQgAAAAFAAAAATEBAAAACy0xOTU4MjgxMDk2AwAAAAMxNjACAAAAAjEwBAAAAAEwBwAAAAgzLzcvMjAyNggAAAAKMTIvMzEvMjAyMgkAAAABMGvbpjGifN4Ia9umMaJ83ggiQ0lRLk5ZU0U6SUJNLklRX0NPR1MuMTAwMC4uLi5VU0QuSAEAAADetgEAAgAAAAUyNzgzNgEIAAAABQAAAAExAQAAAAstMTkwNDg2MDc0MAMAAAADMTYwAgAAAAIzNAQAAAABMAcAAAAIMy83LzIwMjYIAAAACjEyLzMxLzIwMjUJAAAAATBr26YxonzeCGvbpjGifN4IKkNJUS5OWVNFOklCTS5JUV9FWFBMT1JFX0RSSUxMLjk5Ny4uLi5VU0QuSAEAAADetgEAAwAAAAAAa9umMaJ83ghr26YxonzeCChDSVEuTllTRTpJQk0uSVFfU1RPQ0tfQkFTRUQuOTk2Li4uLlVTRC5IAQAAAN62AQADAAAAAABr26YxonzeCGvbpjGifN4IK0NJUS5OWVNFOklCTS5JUV9HV19JTlRBTl9BTU9SVC45OTQuLi4uVVNELkgBAAAA3rYBAAMAAAAAAGvbpjGifN4Ia9umMaJ83gglQ0lRLk5ZU0U6SUJNLklRX09QRVJfSU5DLjk5Mi4uLi5VU0QuSAEAAADetgEAAgAAAAUxMTY4MgEIAAAABQAAAAExAQAAAAoyMDE3MTY0MjQ0AwAAAAMxNjACAAAAAjIxBAAAAAEwBwAAAAgzLzcvMjAyNggAAAAKMTIvMzEvMjAxNwkAAAABMGvbpjGifN4Ia9umMaJ83gg1Q0lRLk5ZU0U6SUJNLklRX09USEVSX05PTl9PUEVSX0VYUF9TVVBQTC45</t>
  </si>
  <si>
    <t>OTEuLi4uVVNELkgBAAAA3rYBAAIAAAADLTc5AQgAAAAFAAAAATEBAAAACjE5NDcxNzk1ODMDAAAAAzE2MAIAAAACODUEAAAAATAHAAAACDMvNy8yMDI2CAAAAAoxMi8zMS8yMDE2CQAAAAEwa9umMaJ83ghr26YxonzeCChDSVEuTllTRTpJQk0uSVFfR0FJTl9BU1NFVFMuOTkyLi4uLlVTRC5IAQAAAN62AQADAAAAAABr26YxonzeCGvbpjGifN4IKUNJUS5OWVNFOklCTS5JUV9MRUdBTF9TRVRUTEUuOTkzLi4uLlVTRC5IAQAAAN62AQADAAAAAABr26YxonzeCGvbpjGifN4ILENJUS5OWVNFOklCTS5JUV9HQUlOX0FTU0VUU19SRVYuOTk0Li4uLlVTRC5IAQAAAN62AQADAAAAAABr26YxonzeCGvbpjGifN4IKENJUS5OWVNFOklCTS5JUV9JTlRfSU5WX0lOQy45OTIuLi4uVVNELkgBAAAA3rYBAAMAAAAAAGvbpjGifN4Ia9umMaJ83ggqQ0lRLk5ZU0U6SUJNLklRX0VYUExPUkVfRFJJTEwuOTk4Li4uLlVTRC5IAQAAAN62AQADAAAAAABr26YxonzeCGvbpjGifN4II0NJUS5OWVNFOklCTS5JUV9SRF9FWFAuOTk2Li4uLlVTRC5IAQAAAN62AQACAAAABDY0ODgBCAAAAAUAAAABMQEAAAALLTIwMDg2NDcxOTgDAAAAAzE2MAIAAAADMTAwBAAAAAEwBwAAAAgzLzcvMjAyNggAAAAKMTIvMzEvMjAyMQkAAAABMGvbpjGifN4Ia9umMaJ83gglQ0lRLk5ZU0U6SUJNLklRX09QRVJfSU5DLjk5My4uLi5VU0QuSAEAAADe</t>
  </si>
  <si>
    <t>tgEAAgAAAAUxMzIxOAEIAAAABQAAAAExAQAAAAoyMDgxNTA1NDAxAwAAAAMxNjACAAAAAjIxBAAAAAEwBwAAAAgzLzcvMjAyNggAAAAKMTIvMzEvMjAxOAkAAAABMGvbpjGifN4Ia9umMaJ83ggoQ0lRLk5ZU0U6SUJNLklRX1JFU1RSVUNUVVJFLjk5Mi4uLi5VU0QuSAEAAADetgEAAwAAAAAAa9umMaJ83ghr26YxonzeCCpDSVEuTllTRTpJQk0uSVFfSU1QQUlSTUVOVF9HVy45OTIuLi4uVVNELkgBAAAA3rYBAAMAAAAAAGvbpjGifN4Ia9umMaJ83gggQ0lRLk5ZU0U6SUJNLklRX0VCVC45OTQuLi4uVVNELkgBAAAA3rYBAAIAAAAENzIwNgEIAAAABQAAAAExAQAAAAstMjExMDc2OTM1NQMAAAADMTYwAgAAAAMxMzkEAAAAATAHAAAACDMvNy8yMDI2CAAAAAoxMi8zMS8yMDE5CQAAAAEwa9umMaJ83ghr26YxonzeCCxDSVEuTllTRTpJQk0uSVFfRVhUUkFfQUNDX0lURU1TLjk5NC4uLi5VU0QuSAEAAADetgEAAwAAAAAAa9umMaJ83ghr26YxonzeCCtDSVEuTllTRTpJQk0uSVFfU1RPQ0tfQkFTRURfQVQuOTk3Li4uLlVTRC5IAQAAAN62AQADAAAAAABr26YxonzeCGvbpjGifN4IL0NJUS5OWVNFOklCTS5JUV9TVE9DS19PUFRJT05TX0NPTVAuOTkxLi4uLlVTRC5IAQAAAN62AQADAAAAAABr26YxonzeCGvbpjGifN4IJkNJUS5OWVNFOklCTS5JUV9ESVZFU1RfQ0YuOTkzLi4uLlVTRC5IAQAAAN62AQADAAAA</t>
  </si>
  <si>
    <t>AABr26YxonzeCGvbpjGifN4IKkNJUS5OWVNFOklCTS5JUV9DT01NT05fSVNTVUVELjk5OC4uLi5VU0QuSAEAAADetgEAAgAAAAM0MTQBCAAAAAUAAAABMQEAAAALLTE5MDQ4NjA3NDQDAAAAAzE2MAIAAAAEMjE2OQQAAAABMAcAAAAIMy83LzIwMjYIAAAACjEyLzMxLzIwMjMJAAAAATBr26YxonzeCGvbpjGifN4IMENJUS5OWVNFOklCTS5JUV9HQUlOX0JBUkdBSU5fQUNRX0NGLjk5My4uLi5VU0QuSAEAAADetgEAAwAAAAAAa9umMaJ83ghr26YxonzeCCFDSVEuTllTRTpJQk0uSVFfQ09HUy45OTcuLi4uVVNELkgBAAAA3rYBAAIAAAAFMjc0MzYBCAAAAAUAAAABMQEAAAALLTE5NTgyODEwOTYDAAAAAzE2MAIAAAACMzQEAAAAATAHAAAACDMvNy8yMDI2CAAAAAoxMi8zMS8yMDIyCQAAAAEwa9umMaJ83ghr26YxonzeCChDSVEuTllTRTpJQk0uSVFfU1RPQ0tfQkFTRUQuOTk0Li4uLlVTRC5IAQAAAN62AQADAAAAAABr26YxonzeCGvbpjGifN4IJkNJUS5OWVNFOklCTS5JUV9FQlRfRVhDTC4yMDAwLi4uLlVTRC5IAQAAAN62AQACAAAABTExMTU5AQgAAAAFAAAAATEBAAAACy0xOTA0ODYwNjU3AwAAAAMxNjACAAAAATQEAAAAATAHAAAACDMvNy8yMDI2CAAAAAoxMi8zMS8yMDI1CQAAAAEwa9umMaJ83ghr26YxonzeCCdDSVEuTllTRTpJQk0uSVFfRUFSTklOR19DTy45OTEuLi4uVVNELkgBAAAA3rYBAAIA</t>
  </si>
  <si>
    <t>AAAFMTE4ODEBCAAAAAUAAAABMQEAAAAKMTk0NzE3OTU4MwMAAAADMTYwAgAAAAE3BAAAAAEwBwAAAAgzLzcvMjAyNggAAAAKMTIvMzEvMjAxNgkAAAABMGvbpjGifN4Ia9umMaJ83ggoQ0lRLk5ZU0U6SUJNLklRX0ZJTl9ESVZfUkVWLjk5NS4uLi5VU0QuSAEAAADetgEAAgAAAAM5ODQBCAAAAAUAAAABMQEAAAALLTIwNTkwNzMyMDIDAAAAAzE2MAIAAAACNTIEAAAAATAHAAAACDMvNy8yMDI2CAAAAAoxMi8zMS8yMDIwCQAAAAEwa9umMaJ83ghr26YxonzeCC1DSVEuTllTRTpJQk0uSVFfT1RIRVJfUkVWX1NVUFBMLjIwMDAuLi4uVVNELkgBAAAA3rYBAAIAAAACLTEBCAAAAAUAAAABMQEAAAALLTE5MDQ4NjA2NTcDAAAAAzE2MAIAAAACOTAEAAAAATAHAAAACDMvNy8yMDI2CAAAAAoxMi8zMS8yMDI1CQAAAAEwa9umMaJ83ghr26YxonzeCCtDSVEuTllTRTpJQk0uSVFfR1dfSU5UQU5fQU1PUlQuOTk1Li4uLlVTRC5IAQAAAN62AQADAAAAAABr26YxonzeCGvbpjGifN4IMENJUS5OWVNFOklCTS5JUV9JTlRFUkVTVF9JTlZFU1RfSU5DLjk5Mi4uLi5VU0QuSAEAAADetgEAAwAAAAAAa9umMaJ83ghr26YxonzeCCdDSVEuTllTRTpJQk0uSVFfSU5DX0VRVUlUWS45OTIuLi4uVVNELkgBAAAA3rYBAAMAAAAAAGvbpjGifN4Ia9umMaJ83gg1Q0lRLk5ZU0U6SUJNLklRX09USEVSX05PTl9PUEVSX0VYUF9TVVBQ</t>
  </si>
  <si>
    <t>TC45OTIuLi4uVVNELkgBAAAA3rYBAAIAAAADMzMzAQgAAAAFAAAAATEBAAAACjIwMTcxNjQyNDQDAAAAAzE2MAIAAAACODUEAAAAATAHAAAACDMvNy8yMDI2CAAAAAoxMi8zMS8yMDE3CQAAAAEwa9umMaJ83ghr26YxonzeCCFDSVEuTllTRTpJQk0uSVFfSVBSRC45OTQuLi4uVVNELkgBAAAA3rYBAAMAAAAAAGvbpjGifN4Ia9umMaJ83ggnQ0lRLk5ZU0U6SUJNLklRX0VBUk5JTkdfQ08uOTk0Li4uLlVTRC5IAQAAAN62AQACAAAABDcxNDYBCAAAAAUAAAABMQEAAAALLTIxMTA3NjkzNTUDAAAAAzE2MAIAAAABNwQAAAABMAcAAAAIMy83LzIwMjYIAAAACjEyLzMxLzIwMTkJAAAAATBr26YxonzeCGvbpjGifN4IMUNJUS5OWVNFOklCTS5JUV9NSU5PUklUWV9JTlRFUkVTVF9JUy45OTQuLi4uVVNELkgBAAAA3rYBAAMAAAAAAGvbpjGifN4Ia9umMaJ83ggrQ0lRLk5ZU0U6SUJNLklRX1BSRUZfRElWX09USEVSLjk5NC4uLi5VU0QuSAEAAADetgEAAwAAAAAAa9umMaJ83ghr26YxonzeCCpDSVEuTllTRTpJQk0uSVFfTklfQVZBSUxfRVhDTC45OTQuLi4uVVNELkgBAAAA3rYBAAIAAAAENzE0NgEIAAAABQAAAAExAQAAAAstMjExMDc2OTM1NQMAAAADMTYwAgAAAAMzNzkEAAAAATAHAAAACDMvNy8yMDI2CAAAAAoxMi8zMS8yMDE5CQAAAAEwa9umMaJ83ghr26YxonzeCCtDSVEuTllTRTpJQk0uSVFfQkFTSUNf</t>
  </si>
  <si>
    <t>RVBTX0VYQ0wuOTk0Li4uLlVTRC5IAQAAAN62AQACAAAACDguMDU0MjM0AQgAAAAFAAAAATEBAAAACy0yMTEwNzY5MzU1AwAAAAMxNjACAAAABDMwNjQEAAAAATAHAAAACDMvNy8yMDI2CAAAAAoxMi8zMS8yMDE5CQAAAAEwa9umMaJ83ghr26YxonzeCCZDSVEuTllTRTpJQk0uSVFfRElWX1NIQVJFLjk5Ni4uLi5VU0QuSAEAAADetgEAAgAAAAQ2LjU1AQgAAAAFAAAAATEBAAAACy0yMDA4NjQ3MTk4AwAAAAMxNjACAAAABDMwNTgEAAAAATAHAAAACDMvNy8yMDI2CAAAAAoxMi8zMS8yMDIxCQAAAAEwa9umMaJ83ghr26YxonzeCCxDSVEuTllTRTpJQk0uSVFfVE9UQUxfUkVWX1NIQVJFLjk5Ni4uLi5VU0QuSAEAAADetgEAAgAAAAk2NC4wMDg0NzEBCAAAAAUAAAABMQEAAAALLTIwMDg2NDcxOTgDAAAAAzE2MAIAAAAENDM4MgQAAAABMAcAAAAIMy83LzIwMjYIAAAACjEyLzMxLzIwMjEJAAAAATBr26YxonzeCGvbpjGifN4ILENJUS5OWVNFOklCTS5JUV9FQklUREFfRVhDTF9TQkMuOTkzLi4uLlVTRC5IAQAAAN62AQACAAAABTE4MjA4AQgAAAAFAAAAATEBAAAACjIwODE1MDU0MDEDAAAAAzE2MAIAAAAFMjQxMzUEAAAAATAHAAAACDMvNy8yMDI2CAAAAAoxMi8zMS8yMDE4CQAAAAEwa9umMaJ83ghr26YxonzeCDRDSVEuTllTRTpJQk0uSVFfTEVBU0VfQURKVVNUTUVOVF9FQklUREEuOTk3Li4uLlVTRC5I</t>
  </si>
  <si>
    <t>AQAAAN62AQACAAAABDEyNDcAa9umMaJ83ghr26YxonzeCCpDSVEuTllTRTpJQk0uSVFfRUJJVF9FWENMX1NCQy45OTcuLi4uVVNELkgBAAAA3rYBAAIAAAAEODUwOQEIAAAABQAAAAExAQAAAAstMTk1ODI4MTA5NgMAAAADMTYwAgAAAAUyNDEzNAQAAAABMAcAAAAIMy83LzIwMjYIAAAACjEyLzMxLzIwMjIJAAAAATBr26YxonzeCGvbpjGifN4IMkNJUS5OWVNFOklCTS5JUV9FQklUQV9FUV9JTkNfRVhDTF9TQkMuOTkxLi4uLlVTRC5IAQAAAN62AQACAAAABTE2MjU4AQgAAAAFAAAAATEBAAAACjE5NDcxNzk1ODMDAAAAAzE2MAIAAAAFMjQxMzIEAAAAATAHAAAACDMvNy8yMDI2CAAAAAoxMi8zMS8yMDE2CQAAAAEwa9umMaJ83ghr26YxonzeCC1DSVEuTllTRTpJQk0uSVFfRUJJVERBUl9FWENMX1NCQy45OTEuLi4uVVNELkgBAAAA3rYBAAMAAAAAAGvbpjGifN4Ia9umMaJ83gguQ0lRLk5ZU0U6SUJNLklRX0ZFRVNfT1RIRVJfSU5DT01FLjk5OC4uLi5VU0QuSAEAAADetgEAAwAAAAAAa9umMaJ83ghr26YxonzeCC9DSVEuTllTRTpJQk0uSVFfQVNfUkVQT1JURURfRUJJVERBLjk5My4uLi5VU0QuSAEAAADetgEAAwAAAAAAa9umMaJ83ghr26YxonzeCDZDSVEuTllTRTpJQk0uSVFfRUFSTklOR19QQVJFTlRfRVhDTF9FWFRSQS45OTguLi4uVVNELkgBAAAA3rYBAAIAAAAENzUxNAEIAAAABQAAAAExAQAA</t>
  </si>
  <si>
    <t>AAstMTkwNDg2MDc0NAMAAAADMTYwAgAAAAU0MTU5NgQAAAABMAcAAAAIMy83LzIwMjYIAAAACjEyLzMxLzIwMjMJAAAAATBr26YxonzeCGvbpjGifN4ILkNJUS5OWVNFOklCTS5JUV9JTlZFU1RNRU5UX0lOQ09NRS45OTIuLi4uVVNELkgBAAAA3rYBAAMAAAAAAGvbpjGifN4Ia9umMaJ83gg1Q0lRLk5ZU0U6SUJNLklRX0VYQ0lTRV9UQVhFU19JTkNMX1NBTEVTLjEwMDAuLi4uVVNELkgBAAAA3rYBAAMAAAAAAGvbpjGifN4Ia9umMaJ83ggoQ0lRLk5ZU0U6SUJNLklRX0NVUlJfVEFYRVMuMTAwMC4uLi5VU0QuSAEAAADetgEAAgAAAAM3MTYBCAAAAAUAAAABMQEAAAALLTE5MDQ4NjA3NDADAAAAAzE2MAIAAAAFMzUzODMEAAAAATAHAAAACDMvNy8yMDI2CAAAAAoxMi8zMS8yMDI1CQAAAAEwa9umMaJ83ghr26YxonzeCDFDSVEuTllTRTpJQk0uSVFfQ0FQSVRBTElaRURfSU5URVJFU1QuOTk0Li4uLlVTRC5IAQAAAN62AQACAAAAATQBCAAAAAUAAAABMQEAAAALLTIxMTA3NjkzNTUDAAAAAzE2MAIAAAAEMzAzMgQAAAABMAcAAAAIMy83LzIwMjYIAAAACjEyLzMxLzIwMTkJAAAAATBr26YxonzeCGvbpjGifN4ILUNJUS5OWVNFOklCTS5JUV9JTlRfRVhQX0lOQ0xfQ0FQLjk5OC4uLi5VU0QuSAEAAADetgEAAgAAAAQxNjE2AQgAAAAFAAAAATEBAAAACy0xOTA0ODYwNzQ0AwAAAAMxNjACAAAABTIxODYxBAAA</t>
  </si>
  <si>
    <t>AAEwBwAAAAgzLzcvMjAyNggAAAAKMTIvMzEvMjAyMwkAAAABMGvbpjGifN4Ia9umMaJ83ggwQ0lRLk5ZU0U6SUJNLklRX0RJU1RSSUJVVEFCTEVfQ0FTSC4yMDAwLi4uLlVTRC5IAQAAAN62AQADAAAAAABr26YxonzeCGvbpjGifN4IM0NJUS5OWVNFOklCTS5JUV9BTk5VX0RJU1RSSUJVVElPTl9VTklULjk5Ny4uLi5VU0QuSAEAAADetgEAAwAAAAAAa9umMaJ83ghr26YxonzeCClDSVEuTllTRTpJQk0uSVFfQURWRVJUSVNJTkcuMTAwMC4uLi5VU0QuSAEAAADetgEAAgAAAAQxMTI5AQgAAAAFAAAAATEBAAAACy0xOTA0ODYwNzQwAwAAAAMxNjACAAAABDMwMTMEAAAAATAHAAAACDMvNy8yMDI2CAAAAAoxMi8zMS8yMDI1CQAAAAEwa9umMaJ83ghr26YxonzeCDNDSVEuTllTRTpJQk0uSVFfTkVUX1JFTlRBTF9FWFBfU1VQUExFLjEwMDAuLi4uVVNELkgBAAAA3rYBAAIAAAAEMTMwOAEIAAAABQAAAAExAQAAAAstMTkwNDg2MDc0MAMAAAADMTYwAgAAAAUyNDI2MwQAAAABMAcAAAAIMy83LzIwMjYIAAAACjEyLzMxLzIwMjUJAAAAATBr26YxonzeCGvbpjGifN4IKkNJUS5OWVNFOklCTS5JUV9BSVJDUkFGVF9SRU5ULjk5NS4uLi5VU0QuSAEAAADetgEAAwAAAAAAa9umMaJ83ghr26YxonzeCDVDSVEuTllTRTpJQk0uSVFfSU1QVVRfT1BFUl9MRUFTRV9JTlRfRVhQLjk5MS4uLi5VU0QuSAEAAADetgEAAwAA</t>
  </si>
  <si>
    <t>AAAAa9umMaJ83ghr26YxonzeCCpDSVEuTllTRTpJQk0uSVFfTUVSR0VSX1NVUFBMRS45OTMuLi4uVVNELkgBAAAA3rYBAAIAAAADLTE2AQgAAAAFAAAAATEBAAAACjIwODE1MDU0MDEDAAAAAzE2MAIAAAAFMjQ0NTUEAAAAATAHAAAACDMvNy8yMDI2CAAAAAoxMi8zMS8yMDE4CQAAAAEwa9umMaJ83ghr26YxonzeCC1DSVEuTllTRTpJQk0uSVFfR0FJTl9CQVJHQUlOX0FDUS45OTMuLi4uVVNELkgBAAAA3rYBAAMAAAAAAGvbpjGifN4Ia9umMaJ83ggyQ0lRLk5ZU0U6SUJNLklRX09USEVSX1VOVVNVQUxfU1VQUExFLjEwMDAuLi4uVVNELkgBAAAA3rYBAAMAAAAAAGvbpjGifN4Ia9umMaJ83ggsQ0lRLk5ZU0U6SUJNLklRX1NUT0NLX0JBU0VEX1JELjEwMDAuLi4uVVNELkgBAAAA3rYBAAIAAAADNTQyAQgAAAAFAAAAATEBAAAACy0xOTA0ODYwNzQwAwAAAAMxNjACAAAABTIyNjc4BAAAAAEwBwAAAAgzLzcvMjAyNggAAAAKMTIvMzEvMjAyNQkAAAABMGvbpjGifN4Ia9umMaJ83ggrQ0lRLk5ZU0U6SUJNLklRX0dBSU5fSU5WRVNUX0NGLjk5NS4uLi5VU0QuSAEAAADetgEAAwAAAAAAa9umMaJ83ghr26YxonzeCChDSVEuTllTRTpJQk0uSVFfRklOX0RJVl9SRVYuOTk3Li4uLlVTRC5IAQAAAN62AQACAAAAAzY1MQEIAAAABQAAAAExAQAAAAstMTk1ODI4MTA5NgMAAAADMTYwAgAAAAI1MgQAAAABMAcAAAAI</t>
  </si>
  <si>
    <t>My83LzIwMjYIAAAACjEyLzMxLzIwMjIJAAAAATBr26YxonzeCGvbpjGifN4ILENJUS5OWVNFOklCTS5JUV9HQUlOX0FTU0VUU19SRVYuOTk1Li4uLlVTRC5IAQAAAN62AQADAAAAAABr26YxonzeCGvbpjGifN4IKENJUS5OWVNFOklCTS5JUV9JTlRfSU5WX0lOQy45OTMuLi4uVVNELkgBAAAA3rYBAAMAAAAAAGvbpjGifN4Ia9umMaJ83ggmQ0lRLk5ZU0U6SUJNLklRX1RPVEFMX1JFVi45OTEuLi4uVVNELkgBAAAA3rYBAAIAAAAFNzk5MTkBCAAAAAUAAAABMQEAAAAKMTk0NzE3OTU4MwMAAAADMTYwAgAAAAIyOAQAAAABMAcAAAAIMy83LzIwMjYIAAAACjEyLzMxLzIwMTYJAAAAATBr26YxonzeCGvbpjGifN4IKUNJUS5OWVNFOklCTS5JUV9JTlNfRElWX0VYUC4yMDAwLi4uLlVTRC5IAQAAAN62AQADAAAAAABr26YxonzeCGvbpjGifN4IIENJUS5OWVNFOklCTS5JUV9HUC4xMDAwLi4uLlVTRC5IAQAAAN62AQACAAAABTM5Mjk2AQgAAAAFAAAAATEBAAAACy0xOTA0ODYwNzQwAwAAAAMxNjACAAAAAjEwBAAAAAEwBwAAAAgzLzcvMjAyNggAAAAKMTIvMzEvMjAyNQkAAAABMGvbpjGifN4Ia9umMaJ83ggqQ0lRLk5ZU0U6SUJNLklRX0VYUExPUkVfRFJJTEwuOTk5Li4uLlVTRC5IAQAAAN62AQADAAAAAABr26YxonzeCGvbpjGifN4IKENJUS5OWVNFOklCTS5JUV9TVE9DS19CQVNFRC45OTguLi4uVVNELkgB</t>
  </si>
  <si>
    <t>AAAA3rYBAAMAAAAAAGvbpjGifN4Ia9umMaJ83ggjQ0lRLk5ZU0U6SUJNLklRX1JEX0VYUC45OTcuLi4uVVNELkgBAAAA3rYBAAIAAAAENjU2NwEIAAAABQAAAAExAQAAAAstMTk1ODI4MTA5NgMAAAADMTYwAgAAAAMxMDAEAAAAATAHAAAACDMvNy8yMDI2CAAAAAoxMi8zMS8yMDIyCQAAAAEwa9umMaJ83ghr26YxonzeCCtDSVEuTllTRTpJQk0uSVFfR1dfSU5UQU5fQU1PUlQuOTk2Li4uLlVTRC5IAQAAAN62AQADAAAAAABr26YxonzeCGvbpjGifN4IJ0NJUS5OWVNFOklCTS5JUV9PVEhFUl9PUEVSLjk5NS4uLi5VU0QuSAEAAADetgEAAgAAAAQtNjIwAQgAAAAFAAAAATEBAAAACy0yMDU5MDczMjAyAwAAAAMxNjACAAAAAzI2MAQAAAABMAcAAAAIMy83LzIwMjYIAAAACjEyLzMxLzIwMjAJAAAAATBr26YxonzeCGvbpjGifN4IJUNJUS5OWVNFOklCTS5JUV9PUEVSX0lOQy45OTQuLi4uVVNELkgBAAAA3rYBAAIAAAAENzUzOQEIAAAABQAAAAExAQAAAAstMjExMDc2OTM1NQMAAAADMTYwAgAAAAIyMQQAAAABMAcAAAAIMy83LzIwMjYIAAAACjEyLzMxLzIwMTkJAAAAATBr26YxonzeCGvbpjGifN4IMENJUS5OWVNFOklCTS5JUV9JTlRFUkVTVF9JTlZFU1RfSU5DLjk5My4uLi5VU0QuSAEAAADetgEAAwAAAAAAa9umMaJ83ghr26YxonzeCCdDSVEuTllTRTpJQk0uSVFfSU5DX0VRVUlUWS45OTMuLi4uVVNE</t>
  </si>
  <si>
    <t>LkgBAAAA3rYBAAMAAAAAAGvbpjGifN4Ia9umMaJ83gg1Q0lRLk5ZU0U6SUJNLklRX09USEVSX05PTl9PUEVSX0VYUF9TVVBQTC45OTMuLi4uVVNELkgBAAAA3rYBAAIAAAAELTcxOQEIAAAABQAAAAExAQAAAAoyMDgxNTA1NDAxAwAAAAMxNjACAAAAAjg1BAAAAAEwBwAAAAgzLzcvMjAyNggAAAAKMTIvMzEvMjAxOAkAAAABMGvbpjGifN4Ia9umMaJ83ggoQ0lRLk5ZU0U6SUJNLklRX1JFU1RSVUNUVVJFLjk5My4uLi5VU0QuSAEAAADetgEAAwAAAAAAa9umMaJ83ghr26YxonzeCCpDSVEuTllTRTpJQk0uSVFfSU1QQUlSTUVOVF9HVy45OTQuLi4uVVNELkgBAAAA3rYBAAMAAAAAAGvbpjGifN4Ia9umMaJ83ggoQ0lRLk5ZU0U6SUJNLklRX0dBSU5fQVNTRVRTLjk5NS4uLi5VU0QuSAEAAADetgEAAwAAAAAAa9umMaJ83ghr26YxonzeCCFDSVEuTllTRTpJQk0uSVFfSVBSRC45OTUuLi4uVVNELkgBAAAA3rYBAAMAAAAAAGvbpjGifN4Ia9umMaJ83ggpQ0lRLk5ZU0U6SUJNLklRX0xFR0FMX1NFVFRMRS45OTUuLi4uVVNELkgBAAAA3rYBAAMAAAAAAGvbpjGifN4Ia9umMaJ83gggQ0lRLk5ZU0U6SUJNLklRX0VCVC45OTUuLi4uVVNELkgBAAAA3rYBAAIAAAAEMjU3MgEIAAAABQAAAAExAQAAAAstMjA1OTA3MzIwMgMAAAADMTYwAgAAAAMxMzkEAAAAATAHAAAACDMvNy8yMDI2CAAAAAoxMi8zMS8yMDIwCQAA</t>
  </si>
  <si>
    <t>AAEwa9umMaJ83ghr26YxonzeCCdDSVEuTllTRTpJQk0uSVFfRUFSTklOR19DTy45OTUuLi4uVVNELkgBAAAA3rYBAAIAAAAEMzkzMgEIAAAABQAAAAExAQAAAAstMjA1OTA3MzIwMgMAAAADMTYwAgAAAAE3BAAAAAEwBwAAAAgzLzcvMjAyNggAAAAKMTIvMzEvMjAyMAkAAAABMGvbpjGifN4Ia9umMaJ83ggsQ0lRLk5ZU0U6SUJNLklRX0VYVFJBX0FDQ19JVEVNUy45OTUuLi4uVVNELkgBAAAA3rYBAAMAAAAAAGvbpjGifN4Ia9umMaJ83ggxQ0lRLk5ZU0U6SUJNLklRX01JTk9SSVRZX0lOVEVSRVNUX0lTLjk5NS4uLi5VU0QuSAEAAADetgEAAwAAAAAAa9umMaJ83ghr26YxonzeCCtDSVEuTllTRTpJQk0uSVFfUFJFRl9ESVZfT1RIRVIuOTk1Li4uLlVTRC5IAQAAAN62AQADAAAAAABr26YxonzeCGvbpjGifN4IKkNJUS5OWVNFOklCTS5JUV9OSV9BVkFJTF9FWENMLjk5NS4uLi5VU0QuSAEAAADetgEAAgAAAAQzOTMyAQgAAAAFAAAAATEBAAAACy0yMDU5MDczMjAyAwAAAAMxNjACAAAAAzM3OQQAAAABMAcAAAAIMy83LzIwMjYIAAAACjEyLzMxLzIwMjAJAAAAATBr26YxonzeCGvbpjGifN4IK0NJUS5OWVNFOklCTS5JUV9CQVNJQ19FUFNfRVhDTC45OTYuLi4uVVNELkgBAAAA3rYBAAIAAAAINS4yNjAwOTgBCAAAAAUAAAABMQEAAAALLTIwMDg2NDcxOTgDAAAAAzE2MAIAAAAEMzA2NAQAAAABMAcAAAAI</t>
  </si>
  <si>
    <t>My83LzIwMjYIAAAACjEyLzMxLzIwMjEJAAAAATBr26YxonzeCGvbpjGifN4IK0NJUS5OWVNFOklCTS5JUV9ESUxVVF9FUFNfSU5DTC45OTcuLi4uVVNELkgBAAAA3rYBAAIAAAAIMS43OTMyNDgBCAAAAAUAAAABMQEAAAALLTE5NTgyODEwOTYDAAAAAzE2MAIAAAABOAQAAAABMAcAAAAIMy83LzIwMjYIAAAACjEyLzMxLzIwMjIJAAAAATBr26YxonzeCGvbpjGifN4IK0NJUS5OWVNFOklCTS5JUV9ESUxVVF9FUFNfTk9STS45OTcuLi4uVVNELkgBAAAA3rYBAAIAAAAINC44NDM2OTEBCAAAAAUAAAABMQEAAAALLTE5NTgyODEwOTYDAAAAAzE2MAIAAAAENDM4MAQAAAABMAcAAAAIMy83LzIwMjYIAAAACjEyLzMxLzIwMjIJAAAAATBr26YxonzeCGvbpjGifN4IJkNJUS5OWVNFOklCTS5JUV9ESVZfU0hBUkUuOTk3Li4uLlVTRC5IAQAAAN62AQACAAAABDYuNTkBCAAAAAUAAAABMQEAAAALLTE5NTgyODEwOTYDAAAAAzE2MAIAAAAEMzA1OAQAAAABMAcAAAAIMy83LzIwMjYIAAAACjEyLzMxLzIwMjIJAAAAATBr26YxonzeCGvbpjGifN4ILENJUS5OWVNFOklCTS5JUV9UT1RBTF9SRVZfU0hBUkUuOTk3Li4uLlVTRC5IAQAAAN62AQACAAAACTY3LjA1NzA1MgEIAAAABQAAAAExAQAAAAstMTk1ODI4MTA5NgMAAAADMTYwAgAAAAQ0MzgyBAAAAAEwBwAAAAgzLzcvMjAyNggAAAAKMTIvMzEvMjAyMgkAAAABMGvb</t>
  </si>
  <si>
    <t>pjGifN4Ia9umMaJ83gguQ0lRLk5ZU0U6SUJNLklRX1NQRUNJQUxfRElWX1NIQVJFLjk5Ny4uLi5VU0QuSAEAAADetgEAAwAAAAAAa9umMaJ83ghr26YxonzeCCpDSVEuTllTRTpJQk0uSVFfRUJJVERBX0VRX0lOQy45OTEuLi4uVVNELkgBAAAA3rYBAAIAAAAFMTg1NTEBCAAAAAUAAAABMQEAAAAKMTk0NzE3OTU4MwMAAAADMTYwAgAAAAUyMTY3NwQAAAABMAcAAAAIMy83LzIwMjYIAAAACjEyLzMxLzIwMTYJAAAAATBr26YxonzeCGvbpjGifN4ILENJUS5OWVNFOklCTS5JUV9FQklUREFfRVhDTF9TQkMuOTk0Li4uLlVTRC5IAQAAAN62AQACAAAABTE0Mjc3AQgAAAAFAAAAATEBAAAACy0yMTEwNzY5MzU1AwAAAAMxNjACAAAABTI0MTM1BAAAAAEwBwAAAAgzLzcvMjAyNggAAAAKMTIvMzEvMjAxOQkAAAABMGvbpjGifN4Ia9umMaJ83gg0Q0lRLk5ZU0U6SUJNLklRX0xFQVNFX0FESlVTVE1FTlRfRUJJVERBLjk5OC4uLi5VU0QuSAEAAADetgEAAgAAAAQxMjkyAGvbpjGifN4Ia9umMaJ83ggoQ0lRLk5ZU0U6SUJNLklRX0VCSVRfRVFfSU5DLjk5NC4uLi5VU0QuSAEAAADetgEAAgAAAAQ3NTM5AQgAAAAFAAAAATEBAAAACy0yMTEwNzY5MzU1AwAAAAMxNjACAAAABTIxNjc1BAAAAAEwBwAAAAgzLzcvMjAyNggAAAAKMTIvMzEvMjAxOQkAAAABMGvbpjGifN4Ia9umMaJ83ggqQ0lRLk5ZU0U6SUJNLklRX0VC</t>
  </si>
  <si>
    <t>SVRfRVhDTF9TQkMuOTk4Li4uLlVTRC5IAQAAAN62AQACAAAABTEwNTU1AQgAAAAFAAAAATEBAAAACy0xOTA0ODYwNzQ0AwAAAAMxNjACAAAABTI0MTM0BAAAAAEwBwAAAAgzLzcvMjAyNggAAAAKMTIvMzEvMjAyMwkAAAABMGvbpjGifN4Ia9umMaJ83ggyQ0lRLk5ZU0U6SUJNLklRX0VCSVRBX0VRX0lOQ19FWENMX1NCQy45OTMuLi4uVVNELkgBAAAA3rYBAAIAAAAFMTUwODEBCAAAAAUAAAABMQEAAAAKMjA4MTUwNTQwMQMAAAADMTYwAgAAAAUyNDEzMgQAAAABMAcAAAAIMy83LzIwMjYIAAAACjEyLzMxLzIwMTgJAAAAATBr26YxonzeCGvbpjGifN4IJUNJUS5OWVNFOklCTS5JUV9FQklUREFSLjEwMDAuLi4uVVNELkgBAAAA3rYBAAIAAAAFMTc0MjYBCAAAAAUAAAABMQEAAAALLTE5MDQ4NjA3NDADAAAAAzE2MAIAAAAFMjE2NzQEAAAAATAHAAAACDMvNy8yMDI2CAAAAAoxMi8zMS8yMDI1CQAAAAEwa9umMaJ83ghr26YxonzeCC1DSVEuTllTRTpJQk0uSVFfRUJJVERBUl9FWENMX1NCQy45OTIuLi4uVVNELkgBAAAA3rYBAAMAAAAAAGvbpjGifN4Ia9umMaJ83gguQ0lRLk5ZU0U6SUJNLklRX0ZFRVNfT1RIRVJfSU5DT01FLjk5OS4uLi5VU0QuSAEAAADetgEAAwAAAAAAa9umMaJ83ghr26YxonzeCC9DSVEuTllTRTpJQk0uSVFfQVNfUkVQT1JURURfRUJJVERBLjk5NC4uLi5VU0QuSAEAAADetgEAAwAA</t>
  </si>
  <si>
    <t>AAAAa9umMaJ83ghr26YxonzeCDZDSVEuTllTRTpJQk0uSVFfRUFSTklOR19QQVJFTlRfRVhDTF9FWFRSQS45OTkuLi4uVVNELkgBAAAA3rYBAAIAAAAENjAxNQEIAAAABQAAAAExAQAAAAstMTkwNDg2MDc0MwMAAAADMTYwAgAAAAU0MTU5NgQAAAABMAcAAAAIMy83LzIwMjYIAAAACjEyLzMxLzIwMjQJAAAAATBr26YxonzeCGvbpjGifN4ILkNJUS5OWVNFOklCTS5JUV9JTlZFU1RNRU5UX0lOQ09NRS45OTYuLi4uVVNELkgBAAAA3rYBAAMAAAAAAGvbpjGifN4Ia9umMaJ83gg1Q0lRLk5ZU0U6SUJNLklRX0VYQ0lTRV9UQVhFU19JTkNMX1NBTEVTLjIwMDAuLi4uVVNELkgBAAAA3rYBAAMAAAAAAGvbpjGifN4Ia9umMaJ83ggoQ0lRLk5ZU0U6SUJNLklRX0NVUlJfVEFYRVMuMjAwMC4uLi5VU0QuSAEAAADetgEAAgAAAAM3MTYBCAAAAAUAAAABMQEAAAALLTE5MDQ4NjA2NTcDAAAAAzE2MAIAAAAFMzUzODMEAAAAATAHAAAACDMvNy8yMDI2CAAAAAoxMi8zMS8yMDI1CQAAAAEwa9umMaJ83ghr26YxonzeCDZDSVEuTllTRTpJQk0uSVFfTk9OUkVDVVJSSU5HX0lOQ09NRV9UQVhFUy45OTMuLi4uVVNELkgBAAAA3rYBAAMAAAAAAGvbpjGifN4Ia9umMaJ83ggxQ0lRLk5ZU0U6SUJNLklRX0NBUElUQUxJWkVEX0lOVEVSRVNULjk5NS4uLi5VU0QuSAEAAADetgEAAgAAAAE1AQgAAAAFAAAAATEBAAAACy0yMDU5</t>
  </si>
  <si>
    <t>MDczMjAyAwAAAAMxNjACAAAABDMwMzIEAAAAATAHAAAACDMvNy8yMDI2CAAAAAoxMi8zMS8yMDIwCQAAAAEwa9umMaJ83ghr26YxonzeCC1DSVEuTllTRTpJQk0uSVFfSU5UX0VYUF9JTkNMX0NBUC45OTkuLi4uVVNELkgBAAAA3rYBAAIAAAAEMTcyNAEIAAAABQAAAAExAQAAAAstMTkwNDg2MDc0MwMAAAADMTYwAgAAAAUyMTg2MQQAAAABMAcAAAAIMy83LzIwMjYIAAAACjEyLzMxLzIwMjQJAAAAATBr26YxonzeCGvbpjGifN4IM0NJUS5OWVNFOklCTS5JUV9BTk5VX0RJU1RSSUJVVElPTl9VTklULjk5OC4uLi5VU0QuSAEAAADetgEAAwAAAAAAa9umMaJ83ghr26YxonzeCClDSVEuTllTRTpJQk0uSVFfQURWRVJUSVNJTkcuMjAwMC4uLi5VU0QuSAEAAADetgEAAgAAAAQxMTI5AQgAAAAFAAAAATEBAAAACy0xOTA0ODYwNjU3AwAAAAMxNjACAAAABDMwMTMEAAAAATAHAAAACDMvNy8yMDI2CAAAAAoxMi8zMS8yMDI1CQAAAAEwa9umMaJ83ghr26YxonzeCCZDSVEuTllTRTpJQk0uSVFfUkRfRVhQX0ZOLjk5MS4uLi5VU0QuSAEAAADetgEAAgAAAAQ1NzI2AQgAAAAFAAAAATEBAAAACjE5NDcxNzk1ODMDAAAAAzE2MAIAAAAEMzE2OAQAAAABMAcAAAAIMy83LzIwMjYIAAAACjEyLzMxLzIwMTYJAAAAATBr26YxonzeCGvbpjGifN4IM0NJUS5OWVNFOklCTS5JUV9ORVRfUkVOVEFMX0VYUF9TVVBQTEUuMjAw</t>
  </si>
  <si>
    <t>MC4uLi5VU0QuSAEAAADetgEAAgAAAAQxMzA4AQgAAAAFAAAAATEBAAAACy0xOTA0ODYwNjU3AwAAAAMxNjACAAAABTI0MjYzBAAAAAEwBwAAAAgzLzcvMjAyNggAAAAKMTIvMzEvMjAyNQkAAAABMGvbpjGifN4Ia9umMaJ83ggqQ0lRLk5ZU0U6SUJNLklRX0FJUkNSQUZUX1JFTlQuOTk2Li4uLlVTRC5IAQAAAN62AQADAAAAAABr26YxonzeCGvbpjGifN4INUNJUS5OWVNFOklCTS5JUV9JTVBVVF9PUEVSX0xFQVNFX0lOVF9FWFAuOTkyLi4uLlVTRC5IAQAAAN62AQADAAAAAABr26YxonzeCGvbpjGifN4IKkNJUS5OWVNFOklCTS5JUV9NRVJHRVJfU1VQUExFLjk5NC4uLi5VU0QuSAEAAADetgEAAgAAAAQtNDIzAQgAAAAFAAAAATEBAAAACy0yMTEwNzY5MzU1AwAAAAMxNjACAAAABTI0NDU1BAAAAAEwBwAAAAgzLzcvMjAyNggAAAAKMTIvMzEvMjAxOQkAAAABMGvbpjGifN4Ia9umMaJ83ggtQ0lRLk5ZU0U6SUJNLklRX0dBSU5fQkFSR0FJTl9BQ1EuOTk1Li4uLlVTRC5IAQAAAN62AQADAAAAAABr26YxonzeCGvbpjGifN4IMkNJUS5OWVNFOklCTS5JUV9PVEhFUl9VTlVTVUFMX1NVUFBMRS4yMDAwLi4uLlVTRC5IAQAAAN62AQADAAAAAABr26YxonzeCGvbpjGifN4ILENJUS5OWVNFOklCTS5JUV9TVE9DS19CQVNFRF9SRC4yMDAwLi4uLlVTRC5IAQAAAN62AQACAAAAAzU0MgEIAAAABQAAAAExAQAAAAst</t>
  </si>
  <si>
    <t>MTkwNDg2MDY1NwMAAAADMTYwAgAAAAUyMjY3OAQAAAABMAcAAAAIMy83LzIwMjYIAAAACjEyLzMxLzIwMjUJAAAAATBr26YxonzeCGvbpjGifN4IL0NJUS5OWVNFOklCTS5JUV9TVE9DS19PUFRJT05TX0NPTVAuOTkyLi4uLlVTRC5IAQAAAN62AQADAAAAAABr26YxonzeCGvbpjGifN4IL0NJUS5OWVNFOklCTS5JUV9BU1NFVF9XUklURURPV05fQ0YuOTk1Li4uLlVTRC5IAQAAAN62AQADAAAAAABr26YxonzeCGvbpjGifN4IMkNJUS5OWVNFOklCTS5JUV9DSEFOR0VfVFJBRElOR19BU1NFVFMuOTk4Li4uLlVTRC5IAQAAAN62AQADAAAAAABr26YxonzeCGvbpjGifN4IJkNJUS5OWVNFOklCTS5JUV9ESVZFU1RfQ0YuOTk3Li4uLlVTRC5IAQAAAN62AQACAAAABDEyNzIBCAAAAAUAAAABMQEAAAALLTE5NTgyODEwOTYDAAAAAzE2MAIAAAAEMjA3NwQAAAABMAcAAAAIMy83LzIwMjYIAAAACjEyLzMxLzIwMjIJAAAAATBr26YxonzeCGvbpjGifN4IKENJUS5OWVNFOklCTS5JUV9QUkVGX0lTU1VFRC45OTYuLi4uVVNELkgBAAAA3rYBAAMAAAAAAGvbpjGifN4Ia9umMaJ83gg1Q0lRLk5ZU0U6SUJNLklRX0FNT1JUX1NPRlRXQVJFX0FTU0VUU19DRi45OTEuLi4uVVNELkgBAAAA3rYBAAMAAAAAAGvbpjGifN4Ia9umMaJ83ggwQ0lRLk5ZU0U6SUJNLklRX0dBSU5fQkFSR0FJTl9BQ1FfQ0YuOTk1Li4uLlVTRC5I</t>
  </si>
  <si>
    <t>AQAAAN62AQADAAAAAABr26YxonzeCGvbpjGifN4IKENJUS5OWVNFOklCTS5JUV9JTlNfRElWX1JFVi45OTkuLi4uVVNELkgBAAAA3rYBAAMAAAAAAGvbpjGifN4Ia9umMaJ83ggfQ0lRLk5ZU0U6SUJNLklRX0dQLjk5MS4uLi5VU0QuSAEAAADetgEAAgAAAAUzODUxNwEIAAAABQAAAAExAQAAAAoxOTQ3MTc5NTgzAwAAAAMxNjACAAAAAjEwBAAAAAEwBwAAAAgzLzcvMjAyNggAAAAKMTIvMzEvMjAxNgkAAAABMGvbpjGifN4Ia9umMaJ83ggtQ0lRLk5ZU0U6SUJNLklRX1RPVEFMX09USEVSX09QRVIuOTk4Li4uLlVTRC5IAQAAAN62AQACAAAABTI0ODc5AQgAAAAFAAAAATEBAAAACy0xOTA0ODYwNzQ0AwAAAAMxNjACAAAAAzM4MAQAAAABMAcAAAAIMy83LzIwMjYIAAAACjEyLzMxLzIwMjMJAAAAATBr26YxonzeCGvbpjGifN4IKENJUS5OWVNFOklCTS5JUV9HQUlOX0lOVkVTVC45OTcuLi4uVVNELkgBAAAA3rYBAAIAAAAELTI3OAEIAAAABQAAAAExAQAAAAstMTk1ODI4MTA5NgMAAAADMTYwAgAAAAI2MgQAAAABMAcAAAAIMy83LzIwMjYIAAAACjEyLzMxLzIwMjIJAAAAATBr26YxonzeCGvbpjGifN4II0NJUS5OWVNFOklCTS5JUV9NRVJHRVIuOTk4Li4uLlVTRC5IAQAAAN62AQADAAAAAABr26YxonzeCGvbpjGifN4IH0NJUS5OWVNFOklCTS5JUV9HUC45OTMuLi4uVVNELkgBAAAA3rYBAAIAAAAFMzY5</t>
  </si>
  <si>
    <t>MzcBCAAAAAUAAAABMQEAAAAKMjA4MTUwNTQwMQMAAAADMTYwAgAAAAIxMAQAAAABMAcAAAAIMy83LzIwMjYIAAAACjEyLzMxLzIwMTgJAAAAATBr26YxonzeCGvbpjGifN4IKENJUS5OWVNFOklCTS5JUV9GSU5fRElWX1JFVi45OTMuLi4uVVNELkgBAAAA3rYBAAIAAAAEMTU5OQEIAAAABQAAAAExAQAAAAoyMDgxNTA1NDAxAwAAAAMxNjACAAAAAjUyBAAAAAEwBwAAAAgzLzcvMjAyNggAAAAKMTIvMzEvMjAxOAkAAAABMGvbpjGifN4Ia9umMaJ83ggsQ0lRLk5ZU0U6SUJNLklRX09USEVSX1JFVl9TVVBQTC45OTkuLi4uVVNELkgBAAAA3rYBAAMAAAAAAGvbpjGifN4Ia9umMaJ83ggrQ0lRLk5ZU0U6SUJNLklRX0dXX0lOVEFOX0FNT1JULjk5Mi4uLi5VU0QuSAEAAADetgEAAwAAAAAAa9umMaJ83ghr26YxonzeCCtDSVEuTllTRTpJQk0uSVFfQkFTSUNfRVBTX0VYQ0wuOTkxLi4uLlVTRC5IAQAAAN62AQACAAAACTEyLjQzNTMzNQEIAAAABQAAAAExAQAAAAoxOTQ3MTc5NTgzAwAAAAMxNjACAAAABDMwNjQEAAAAATAHAAAACDMvNy8yMDI2CAAAAAoxMi8zMS8yMDE2CQAAAAEwa9umMaJ83ghr26YxonzeCDRDSVEuTllTRTpJQk0uSVFfTEVBU0VfQURKVVNUTUVOVF9FQklUREEuOTkzLi4uLlVTRC5IAQAAAN62AQADAAAAAABr26YxonzeCGvbpjGifN4IKkNJUS5OWVNFOklCTS5JUV9FQklUX0VYQ0xfU0JD</t>
  </si>
  <si>
    <t>Ljk5NC4uLi5VU0QuSAEAAADetgEAAgAAAAQ4MjE4AQgAAAAFAAAAATEBAAAACy0yMTEwNzY5MzU1AwAAAAMxNjACAAAABTI0MTM0BAAAAAEwBwAAAAgzLzcvMjAyNggAAAAKMTIvMzEvMjAxOQkAAAABMGvbpjGifN4Ia9umMaJ83ggkQ0lRLk5ZU0U6SUJNLklRX0VCSVREQVIuOTkzLi4uLlVTRC5IAQAAAN62AQADAAAAAABr26YxonzeCGvbpjGifN4ILkNJUS5OWVNFOklCTS5JUV9GRUVTX09USEVSX0lOQ09NRS45OTMuLi4uVVNELkgBAAAA3rYBAAMAAAAAAGvbpjGifN4Ia9umMaJ83gg2Q0lRLk5ZU0U6SUJNLklRX0VBUk5JTkdfUEFSRU5UX0VYQ0xfRVhUUkEuOTk0Li4uLlVTRC5IAQAAAN62AQACAAAABDcxNDYBCAAAAAUAAAABMQEAAAALLTIxMTA3NjkzNTUDAAAAAzE2MAIAAAAFNDE1OTYEAAAAATAHAAAACDMvNy8yMDI2CAAAAAoxMi8zMS8yMDE5CQAAAAEwa9umMaJ83ghr26YxonzeCDRDSVEuTllTRTpJQk0uSVFfRVhDSVNFX1RBWEVTX0lOQ0xfU0FMRVMuOTk3Li4uLlVTRC5IAQAAAN62AQADAAAAAABr26YxonzeCGvbpjGifN4IJ0NJUS5OWVNFOklCTS5JUV9DVVJSX1RBWEVTLjk5Ni4uLi5VU0QuSAEAAADetgEAAgAAAAQxODc3AQgAAAAFAAAAATEBAAAACy0yMDA4NjQ3MTk4AwAAAAMxNjACAAAABTM1MzgzBAAAAAEwBwAAAAgzLzcvMjAyNggAAAAKMTIvMzEvMjAyMQkAAAABMGvbpjGifN4I</t>
  </si>
  <si>
    <t>a9umMaJ83ggxQ0lRLk5ZU0U6SUJNLklRX0RFRkVSUkVEX1RBWEVTX1RPVEFMLjk5Ny4uLi5VU0QuSAEAAADetgEAAgAAAAUtMjg3OQEIAAAABQAAAAExAQAAAAstMTk1ODI4MTA5NgMAAAADMTYwAgAAAAUzNTM4NQQAAAABMAcAAAAIMy83LzIwMjYIAAAACjEyLzMxLzIwMjIJAAAAATBr26YxonzeCGvbpjGifN4IJUNJUS5OWVNFOklCTS5JUV9ESUxVVF9OSS45OTkuLi4uVVNELkgBAAAA3rYBAAIAAAALNjAxNi41NzUwNTgBCAAAAAUAAAABMQEAAAALLTE5MDQ4NjA3NDMDAAAAAzE2MAIAAAAEMzUyMgQAAAABMAcAAAAIMy83LzIwMjYIAAAACjEyLzMxLzIwMjQJAAAAATBr26YxonzeCGvbpjGifN4IKENJUS5OWVNFOklCTS5JUV9BRFZFUlRJU0lORy45OTEuLi4uVVNELkgBAAAA3rYBAAIAAAAEMTMyNwEIAAAABQAAAAExAQAAAAoxOTQ3MTc5NTgzAwAAAAMxNjACAAAABDMwMTMEAAAAATAHAAAACDMvNy8yMDI2CAAAAAoxMi8zMS8yMDE2CQAAAAEwa9umMaJ83ghr26YxonzeCChDSVEuTllTRTpJQk0uSVFfRklOX0RJVl9SRVYuOTk0Li4uLlVTRC5IAQAAAN62AQACAAAABDEyMTYBCAAAAAUAAAABMQEAAAALLTIxMTA3NjkzNTUDAAAAAzE2MAIAAAACNTIEAAAAATAHAAAACDMvNy8yMDI2CAAAAAoxMi8zMS8yMDE5CQAAAAEwa9umMaJ83ghr26YxonzeCC1DSVEuTllTRTpJQk0uSVFfT1RIRVJfUkVWX1NV</t>
  </si>
  <si>
    <t>UFBMLjEwMDAuLi4uVVNELkgBAAAA3rYBAAIAAAACLTEBCAAAAAUAAAABMQEAAAALLTE5MDQ4NjA3NDADAAAAAzE2MAIAAAACOTAEAAAAATAHAAAACDMvNy8yMDI2CAAAAAoxMi8zMS8yMDI1CQAAAAEwa9umMaJ83ghr26YxonzeCCFDSVEuTllTRTpJQk0uSVFfQ09HUy45OTguLi4uVVNELkgBAAAA3rYBAAIAAAAFMjcxNzgBCAAAAAUAAAABMQEAAAALLTE5MDQ4NjA3NDQDAAAAAzE2MAIAAAACMzQEAAAAATAHAAAACDMvNy8yMDI2CAAAAAoxMi8zMS8yMDIzCQAAAAEwa9umMaJ83ghr26YxonzeCChDSVEuTllTRTpJQk0uSVFfSU5TX0RJVl9FWFAuOTk4Li4uLlVTRC5IAQAAAN62AQADAAAAAABr26YxonzeCGvbpjGifN4IKENJUS5OWVNFOklCTS5JUV9JTlRfSU5WX0lOQy45OTEuLi4uVVNELkgBAAAA3rYBAAMAAAAAAGvbpjGifN4Ia9umMaJ83ggoQ0lRLk5ZU0U6SUJNLklRX0lOU19ESVZfRVhQLjk5OS4uLi5VU0QuSAEAAADetgEAAwAAAAAAa9umMaJ83ghr26YxonzeCDBDSVEuTllTRTpJQk0uSVFfSU5URVJFU1RfSU5WRVNUX0lOQy45OTEuLi4uVVNELkgBAAAA3rYBAAIAAAADMTA4AQgAAAAFAAAAATEBAAAACjE5NDcxNzk1ODMDAAAAAzE2MAIAAAACNjUEAAAAATAHAAAACDMvNy8yMDI2CAAAAAoxMi8zMS8yMDE2CQAAAAEwa9umMaJ83ghr26YxonzeCChDSVEuTllTRTpJQk0uSVFfUkVTVFJVQ1RV</t>
  </si>
  <si>
    <t>UkUuOTkxLi4uLlVTRC5IAQAAAN62AQACAAAABS0xMDM4AQgAAAAFAAAAATEBAAAACjE5NDcxNzk1ODMDAAAAAzE2MAIAAAACOTgEAAAAATAHAAAACDMvNy8yMDI2CAAAAAoxMi8zMS8yMDE2CQAAAAEwa9umMaJ83ghr26YxonzeCCFDSVEuTllTRTpJQk0uSVFfSVBSRC45OTMuLi4uVVNELkgBAAAA3rYBAAMAAAAAAGvbpjGifN4Ia9umMaJ83ggoQ0lRLk5ZU0U6SUJNLklRX0ZJTl9ESVZfUkVWLjk5Ni4uLi5VU0QuSAEAAADetgEAAgAAAAM3ODABCAAAAAUAAAABMQEAAAALLTIwMDg2NDcxOTgDAAAAAzE2MAIAAAACNTIEAAAAATAHAAAACDMvNy8yMDI2CAAAAAoxMi8zMS8yMDIxCQAAAAEwa9umMaJ83ghr26YxonzeCClDSVEuTllTRTpJQk0uSVFfSU5TX0RJVl9FWFAuMTAwMC4uLi5VU0QuSAEAAADetgEAAwAAAAAAa9umMaJ83ghr26YxonzeCB9DSVEuTllTRTpJQk0uSVFfR1AuOTk5Li4uLlVTRC5IAQAAAN62AQACAAAABTM1NTUyAQgAAAAFAAAAATEBAAAACy0xOTA0ODYwNzQzAwAAAAMxNjACAAAAAjEwBAAAAAEwBwAAAAgzLzcvMjAyNggAAAAKMTIvMzEvMjAyNAkAAAABMGvbpjGifN4Ia9umMaJ83ggoQ0lRLk5ZU0U6SUJNLklRX1NUT0NLX0JBU0VELjk5Ny4uLi5VU0QuSAEAAADetgEAAwAAAAAAa9umMaJ83ghr26YxonzeCCdDSVEuTllTRTpJQk0uSVFfT1RIRVJfT1BFUi45OTQuLi4uVVNELkgB</t>
  </si>
  <si>
    <t>AAAA3rYBAAIAAAAELTYzOQEIAAAABQAAAAExAQAAAAstMjExMDc2OTM1NQMAAAADMTYwAgAAAAMyNjAEAAAAATAHAAAACDMvNy8yMDI2CAAAAAoxMi8zMS8yMDE5CQAAAAEwRBanMaJ83ghEFqcxonzeCChDSVEuTllTRTpJQk0uSVFfR0FJTl9BU1NFVFMuOTk0Li4uLlVTRC5IAQAAAN62AQACAAAAAzc2MgEIAAAABQAAAAExAQAAAAstMjExMDc2OTM1NQMAAAADMTYwAgAAAAI1NgQAAAABMAcAAAAIMy83LzIwMjYIAAAACjEyLzMxLzIwMTkJAAAAATBEFqcxonzeCEQWpzGifN4IKUNJUS5OWVNFOklCTS5JUV9MRUdBTF9TRVRUTEUuOTk0Li4uLlVTRC5IAQAAAN62AQADAAAAAABEFqcxonzeCEQWpzGifN4IK0NJUS5OWVNFOklCTS5JUV9ESUxVVF9FUFNfSU5DTC45OTYuLi4uVVNELkgBAAAA3rYBAAIAAAAINi4zNDg1NzMBCAAAAAUAAAABMQEAAAALLTIwMDg2NDcxOTgDAAAAAzE2MAIAAAABOAQAAAABMAcAAAAIMy83LzIwMjYIAAAACjEyLzMxLzIwMjEJAAAAATBEFqcxonzeCEQWpzGifN4IK0NJUS5OWVNFOklCTS5JUV9ESUxVVF9FUFNfTk9STS45OTYuLi4uVVNELkgBAAAA3rYBAAIAAAAIMy4yNDk5MDcBCAAAAAUAAAABMQEAAAALLTIwMDg2NDcxOTgDAAAAAzE2MAIAAAAENDM4MAQAAAABMAcAAAAIMy83LzIwMjYIAAAACjEyLzMxLzIwMjEJAAAAATBEFqcxonzeCEQWpzGifN4ILkNJUS5OWVNFOklC</t>
  </si>
  <si>
    <t>TS5JUV9TUEVDSUFMX0RJVl9TSEFSRS45OTYuLi4uVVNELkgBAAAA3rYBAAMAAAAAAEQWpzGifN4IRBanMaJ83ggkQ0lRLk5ZU0U6SUJNLklRX0VCSVREQVIuOTk5Li4uLlVTRC5IAQAAAN62AQACAAAABTE0MTk1AQgAAAAFAAAAATEBAAAACy0xOTA0ODYwNzQzAwAAAAMxNjACAAAABTIxNjc0BAAAAAEwBwAAAAgzLzcvMjAyNggAAAAKMTIvMzEvMjAyNAkAAAABMEQWpzGifN4IRBanMaJ83ggoQ0lRLk5ZU0U6SUJNLklRX0ZJTl9ESVZfUkVWLjk5OC4uLi5VU0QuSAEAAADetgEAAgAAAAM3MzcBCAAAAAUAAAABMQEAAAALLTE5MDQ4NjA3NDQDAAAAAzE2MAIAAAACNTIEAAAAATAHAAAACDMvNy8yMDI2CAAAAAoxMi8zMS8yMDIzCQAAAAEwRBanMaJ83ghEFqcxonzeCCxDSVEuTllTRTpJQk0uSVFfR0FJTl9BU1NFVFNfUkVWLjk5Ni4uLi5VU0QuSAEAAADetgEAAwAAAAAARBanMaJ83ghEFqcxonzeCChDSVEuTllTRTpJQk0uSVFfSU5UX0lOVl9JTkMuOTk0Li4uLlVTRC5IAQAAAN62AQADAAAAAABEFqcxonzeCEQWpzGifN4IJkNJUS5OWVNFOklCTS5JUV9UT1RBTF9SRVYuOTkyLi4uLlVTRC5IAQAAAN62AQACAAAABTc5MTM5AQgAAAAFAAAAATEBAAAACjIwMTcxNjQyNDQDAAAAAzE2MAIAAAACMjgEAAAAATAHAAAACDMvNy8yMDI2CAAAAAoxMi8zMS8yMDE3CQAAAAEwRBanMaJ83ghEFqcxonzeCChDSVEu</t>
  </si>
  <si>
    <t>TllTRTpJQk0uSVFfRklOX0RJVl9FWFAuOTkxLi4uLlVTRC5IAQAAAN62AQACAAAABDEwNDQBCAAAAAUAAAABMQEAAAAKMTk0NzE3OTU4MwMAAAADMTYwAgAAAAI1MQQAAAABMAcAAAAIMy83LzIwMjYIAAAACjEyLzMxLzIwMTYJAAAAATBEFqcxonzeCEQWpzGifN4IIENJUS5OWVNFOklCTS5JUV9HUC4yMDAwLi4uLlVTRC5IAQAAAN62AQACAAAABTM5Mjk2AQgAAAAFAAAAATEBAAAACy0xOTA0ODYwNjU3AwAAAAMxNjACAAAAAjEwBAAAAAEwBwAAAAgzLzcvMjAyNggAAAAKMTIvMzEvMjAyNQkAAAABMEQWpzGifN4IRBanMaJ83ggrQ0lRLk5ZU0U6SUJNLklRX0VYUExPUkVfRFJJTEwuMTAwMC4uLi5VU0QuSAEAAADetgEAAwAAAAAARBanMaJ83ghEFqcxonzeCChDSVEuTllTRTpJQk0uSVFfU1RPQ0tfQkFTRUQuOTk5Li4uLlVTRC5IAQAAAN62AQADAAAAAABEFqcxonzeCEQWpzGifN4II0NJUS5OWVNFOklCTS5JUV9SRF9FWFAuOTk4Li4uLlVTRC5IAQAAAN62AQACAAAABDY3NzUBCAAAAAUAAAABMQEAAAALLTE5MDQ4NjA3NDQDAAAAAzE2MAIAAAADMTAwBAAAAAEwBwAAAAgzLzcvMjAyNggAAAAKMTIvMzEvMjAyMwkAAAABMEQWpzGifN4IRBanMaJ83ggrQ0lRLk5ZU0U6SUJNLklRX0dXX0lOVEFOX0FNT1JULjk5Ny4uLi5VU0QuSAEAAADetgEAAwAAAAAARBanMaJ83ghEFqcxonzeCCdDSVEuTllTRTpJ</t>
  </si>
  <si>
    <t>Qk0uSVFfT1RIRVJfT1BFUi45OTYuLi4uVVNELkgBAAAA3rYBAAIAAAAELTYxMgEIAAAABQAAAAExAQAAAAstMjAwODY0NzE5OAMAAAADMTYwAgAAAAMyNjAEAAAAATAHAAAACDMvNy8yMDI2CAAAAAoxMi8zMS8yMDIxCQAAAAEwRBanMaJ83ghEFqcxonzeCCVDSVEuTllTRTpJQk0uSVFfT1BFUl9JTkMuOTk1Li4uLlVTRC5IAQAAAN62AQACAAAABDQ2NjIBCAAAAAUAAAABMQEAAAALLTIwNTkwNzMyMDIDAAAAAzE2MAIAAAACMjEEAAAAATAHAAAACDMvNy8yMDI2CAAAAAoxMi8zMS8yMDIwCQAAAAEwRBanMaJ83ghEFqcxonzeCDBDSVEuTllTRTpJQk0uSVFfSU5URVJFU1RfSU5WRVNUX0lOQy45OTQuLi4uVVNELkgBAAAA3rYBAAMAAAAAAEQWpzGifN4IRBanMaJ83ggnQ0lRLk5ZU0U6SUJNLklRX0lOQ19FUVVJVFkuOTk0Li4uLlVTRC5IAQAAAN62AQADAAAAAABEFqcxonzeCEQWpzGifN4INUNJUS5OWVNFOklCTS5JUV9PVEhFUl9OT05fT1BFUl9FWFBfU1VQUEwuOTk0Li4uLlVTRC5IAQAAAN62AQACAAAAAzI2MwEIAAAABQAAAAExAQAAAAstMjExMDc2OTM1NQMAAAADMTYwAgAAAAI4NQQAAAABMAcAAAAIMy83LzIwMjYIAAAACjEyLzMxLzIwMTkJAAAAATBEFqcxonzeCEQWpzGifN4IKENJUS5OWVNFOklCTS5JUV9SRVNUUlVDVFVSRS45OTQuLi4uVVNELkgBAAAA3rYBAAMAAAAAAEQWpzGifN4IRBan</t>
  </si>
  <si>
    <t>MaJ83ggqQ0lRLk5ZU0U6SUJNLklRX0lNUEFJUk1FTlRfR1cuOTk2Li4uLlVTRC5IAQAAAN62AQADAAAAAABEFqcxonzeCEQWpzGifN4INkNJUS5OWVNFOklCTS5JUV9ORVRfUkVOVEFMX0VYUF9GTi4xMDAwLjA2LzAzLzIwMjYuLi4uSAEAAADetgEAAgAAAAQxMzA4AQgAAAAFAAAAATEBAAAACy0xOTA0ODYwNzQwAwAAAAMxNjACAAAABDMxNzAEAAAAATAHAAAACDMvNi8yMDI2CAAAAAoxMi8zMS8yMDI1CQAAAAEwHfXMMaJ83ggd9cwxonzeCChDSVEuTllTRTpJQk0uSVFfSVBSRC45OTguMDYvMDMvMjAyNi4uLi5IAQAAAN62AQADAAAAAAAd9cwxonzeCB31zDGifN4IKkNJUS5OWVNFOklCTS5JUV9SRF9FWFAuOTk4LjA2LzAzLzIwMjYuLi4uSAEAAADetgEAAgAAAAQ2Nzc1AQgAAAAFAAAAATEBAAAACy0xOTA0ODYwNzQ0AwAAAAMxNjACAAAAAzEwMAQAAAABMAcAAAAIMy82LzIwMjYIAAAACjEyLzMxLzIwMjMJAAAAATAd9cwxonzeCB31zDGifN4IPkNJUS5OWVNFOklCTS5JUV9SVUFfT1BFUkFUSU5HX0xFQVNFX0dST1NTLjEwMDAuMDYvMDMvMjAyNi4uLi5IAQAAAN62AQACAAAABDMxMjkBCAAAAAUAAAABMQEAAAALLTE5MDQ4NjA3NDADAAAAAzE2MAIAAAAFNDgzNzcEAAAAATAHAAAACDMvNi8yMDI2CAAAAAoxMi8zMS8yMDI1CQAAAAEwHfXMMaJ83ggd9cwxonzeCC5DSVEuTllTRTpJQk0uSVFfQ0FT</t>
  </si>
  <si>
    <t>SF9UQVhFUy45OTguMDYvMDMvMjAyNi4uLi5IAQAAAN62AQACAAAABDE1NjQBCAAAAAUAAAABMQEAAAALLTE5MDQ4NjA3NDQDAAAAAzE2MAIAAAAEMzA1MwQAAAABMAcAAAAIMy82LzIwMjYIAAAACjEyLzMxLzIwMjMJAAAAATAd9cwxonzeCB31zDGifN4IO0NJUS5OWVNFOklCTS5JUV9MRUFTRV9BREpVU1RNRU5UX0VCSVREQS45OTguMDYvMDMvMjAyNi4uLi5IAQAAAN62AQACAAAABDEyOTIAHfXMMaJ83ggd9cwxonzeCDpDSVEuTllTRTpJQk0uSVFfRUJJVEFfRVFfSU5DX0VYQ0xfU0JDLjEwMDAuMDYvMDMvMjAyNi4uLi5IAQAAAN62AQACAAAABTE2NDQ5AQgAAAAFAAAAATEBAAAACy0xOTA0ODYwNzQwAwAAAAMxNjACAAAABTI0MTMyBAAAAAEwBwAAAAgzLzYvMjAyNggAAAAKMTIvMzEvMjAyNQkAAAABMB31zDGifN4IHfXMMaJ83ggzQ0lRLk5ZU0U6SUJNLklRX0RJTFVUX0VQU19JTkNMLjEwMDAuMDYvMDMvMjAyNi4uLi5IAQAAAN62AQACAAAACDExLjE2MzE5AQgAAAAFAAAAATEBAAAACy0xOTA0ODYwNzQwAwAAAAMxNjACAAAAATgEAAAAATAHAAAACDMvNi8yMDI2CAAAAAoxMi8zMS8yMDI1CQAAAAEwHfXMMaJ83ggd9cwxonzeCDxDSVEuTllTRTpJQk0uSVFfRVhDSVNFX1RBWEVTX0lOQ0xfU0FMRVMuMTAwMC4wNi8wMy8yMDI2Li4uLkgBAAAA3rYBAAMAAAAAAB31zDGifN4IHfXMMaJ83ggyQ0lR</t>
  </si>
  <si>
    <t>Lk5ZU0U6SUJNLklRX05JX0FWQUlMX0lOQ0wuMTAwMC4wNi8wMy8yMDI2Li4uLkgBAAAA3rYBAAIAAAAFMTA1OTMBCAAAAAUAAAABMQEAAAALLTE5MDQ4NjA3NDADAAAAAzE2MAIAAAACMTYEAAAAATAHAAAACDMvNi8yMDI2CAAAAAoxMi8zMS8yMDI1CQAAAAEwHfXMMaJ83ggd9cwxonzeCDJDSVEuTllTRTpJQk0uSVFfQ1VSUkVOQ1lfR0FJTi4xMDAwLjA2LzAzLzIwMjYuLi4uSAEAAADetgEAAgAAAAQtMjQ0AQgAAAAFAAAAATEBAAAACy0xOTA0ODYwNzQwAwAAAAMxNjACAAAAAjM4BAAAAAEwBwAAAAgzLzYvMjAyNggAAAAKMTIvMzEvMjAyNQkAAAABMB31zDGifN4IHfXMMaJ83ggzQ0lRLk5ZU0U6SUJNLklRX1NUT0NLX0JBU0VEX1JELjEwMDAuMDYvMDMvMjAyNi4uLi5IAQAAAN62AQACAAAAAzU0MgEIAAAABQAAAAExAQAAAAstMTkwNDg2MDc0MAMAAAADMTYwAgAAAAUyMjY3OAQAAAABMAcAAAAIMy82LzIwMjYIAAAACjEyLzMxLzIwMjUJAAAAATAd9cwxonzeCB31zDGifN4IPkNJUS5OWVNFOklCTS5JUV9ERVBSRUNJQVRJT05fUkVOVEFMX0FTU0VUUy45OTguMDYvMDMvMjAyNi4uLi5IAQAAAN62AQADAAAAAAAd9cwxonzeCB31zDGifN4INUNJUS5OWVNFOklCTS5JUV9JTlRfRVhQX0lOQ0xfQ0FQLjEwMDAuMDYvMDMvMjAyNi4uLi5IAQAAAN62AQACAAAABDE5MzkBCAAAAAUAAAABMQEAAAALLTE5</t>
  </si>
  <si>
    <t>MDQ4NjA3NDADAAAAAzE2MAIAAAAFMjE4NjEEAAAAATAHAAAACDMvNi8yMDI2CAAAAAoxMi8zMS8yMDI1CQAAAAEwHfXMMaJ83ggd9cwxonzeCDhDSVEuTllTRTpJQk0uSVFfQ0FQSVRBTElaRURfSU5URVJFU1QuOTk4LjA2LzAzLzIwMjYuLi4uSAEAAADetgEAAgAAAAE5AQgAAAAFAAAAATEBAAAACy0xOTA0ODYwNzQ0AwAAAAMxNjACAAAABDMwMzIEAAAAATAHAAAACDMvNi8yMDI2CAAAAAoxMi8zMS8yMDIzCQAAAAEwHfXMMaJ83ggd9cwxonzeCD1DSVEuTllTRTpJQk0uSVFfTk9OUkVDVVJSSU5HX0lOQ09NRV9UQVhFUy45OTguMDYvMDMvMjAyNi4uLi5IAQAAAN62AQADAAAAAAAd9cwxonzeCB31zDGifN4IPENJUS5OWVNFOklCTS5JUV9ERUZFUlJFRF9ET01FU1RJQ19UQVhFUy4xMDAwLjA2LzAzLzIwMjYuLi4uSAEAAADetgEAAgAAAAQtMjQ5AQgAAAAFAAAAATEBAAAACy0xOTA0ODYwNzQwAwAAAAMxNjACAAAABDMwNTQEAAAAATAHAAAACDMvNi8yMDI2CAAAAAoxMi8zMS8yMDI1CQAAAAEwHfXMMaJ83ggd9cwxonzeCDFDSVEuTllTRTpJQk0uSVFfRUJJVF9FWENMX1NCQy45OTguMDYvMDMvMjAyNi4uLi5IAQAAAN62AQACAAAABTEwNTU1AQgAAAAFAAAAATEBAAAACy0xOTA0ODYwNzQ0AwAAAAMxNjACAAAABTI0MTM0BAAAAAEwBwAAAAgzLzYvMjAyNggAAAAKMTIvMzEvMjAyMwkAAAABMB31zDGi</t>
  </si>
  <si>
    <t>fN4IHfXMMaJ83ggsQ0lRLk5ZU0U6SUJNLklRX0VQU19OT1JNLjk5OC4wNi8wMy8yMDI2Li4uLkgBAAAA3rYBAAIAAAAINS45MzM3MjgBCAAAAAUAAAABMQEAAAALLTE5MDQ4NjA3NDQDAAAAAzE2MAIAAAAENDM3OQQAAAABMAcAAAAIMy82LzIwMjYIAAAACjEyLzMxLzIwMjMJAAAAATAd9cwxonzeCB31zDGifN4ILUNJUS5OWVNFOklCTS5JUV9FQlRfRVhDTC4xMDAwLjA2LzAzLzIwMjYuLi4uSAEAAADetgEAAgAAAAUxMTE1OQEIAAAABQAAAAExAQAAAAstMTkwNDg2MDc0MAMAAAADMTYwAgAAAAE0BAAAAAEwBwAAAAgzLzYvMjAyNggAAAAKMTIvMzEvMjAyNQkAAAABMB31zDGifN4IHfXMMaJ83gg7Q0lRLk5ZU0U6SUJNLklRX1NUT0NLX09QVElPTlNfQ09NUF9UQVguMTAwMC4wNi8wMy8yMDI2Li4uLkgBAAAA3rYBAAMAAAAAAB31zDGifN4IHfXMMaJ83gguQ0lRLk5ZU0U6SUJNLklRX01BUktFVElORy4xMDAwLjA2LzAzLzIwMjYuLi4uSAEAAADetgEAAwAAAAAAHfXMMaJ83ggd9cwxonzeCChDSVEuTllTRTpJQk0uSVFfRUJULjEwMDAuMDYvMDMvMjAyNi4uLi5IAQAAAN62AQACAAAABTEwMzI5AQgAAAAFAAAAATEBAAAACy0xOTA0ODYwNzQwAwAAAAMxNjACAAAAAzEzOQQAAAABMAcAAAAIMy82LzIwMjYIAAAACjEyLzMxLzIwMjUJAAAAATAd9cwxonzeCB31zDGifN4ILkNJUS5OWVNFOklCTS5JUV9P</t>
  </si>
  <si>
    <t>VEhFUl9PUEVSLjk5OC4wNi8wMy8yMDI2Li4uLkgBAAAA3rYBAAIAAAAELTg2MAEIAAAABQAAAAExAQAAAAstMTkwNDg2MDc0NAMAAAADMTYwAgAAAAMyNjAEAAAAATAHAAAACDMvNi8yMDI2CAAAAAoxMi8zMS8yMDIzCQAAAAEwHfXMMaJ83ggd9cwxonzeCDlDSVEuTllTRTpJQk0uSVFfQ0hBTkdFX1RSQURJTkdfQVNTRVRTLjk5OC4wNi8wMy8yMDI2Li4uLkgBAAAA3rYBAAMAAAAAAB31zDGifN4IHfXMMaJ83ghFQ0lRLk5ZU0U6SUJNLklRX0lOVEVSRVNUX0VYUF9MRUFTRV9MSUFCSUxJVFlfREVCVC45OTguMDYvMDMvMjAyNi4uLi5IAQAAAN62AQADAAAAAAAd9cwxonzeCB31zDGifN4IMENJUS5OWVNFOklCTS5JUV9DQVNIX0lOVkVTVC4xMDAwLjA2LzAzLzIwMjYuLi4uSAEAAADetgEAAgAAAAYtMTAzMDIBCAAAAAUAAAABMQEAAAALLTE5MDQ4NjA3NDADAAAAAzE2MAIAAAAEMjAwNQQAAAABMAcAAAAIMy82LzIwMjYIAAAACjEyLzMxLzIwMjUJAAAAATAd9cwxonzeCB31zDGifN4IMkNJUS5OWVNFOklCTS5JUV9NRVJHRVJfU1VQUExFLjEwMDAuMDYvMDMvMjAyNi4uLi5IAQAAAN62AQADAAAAAAAd9cwxonzeCB31zDGifN4INUNJUS5OWVNFOklCTS5JUV9ORVRfUkVOVEFMX0VYUF9GTi45OTguMDYvMDMvMjAyNi4uLi5IAQAAAN62AQACAAAABDEyOTIBCAAAAAUAAAABMQEAAAALLTE5MDQ4NjA3NDQD</t>
  </si>
  <si>
    <t>AAAAAzE2MAIAAAAEMzE3MAQAAAABMAcAAAAIMy82LzIwMjYIAAAACjEyLzMxLzIwMjMJAAAAATAd9cwxonzeCB31zDGifN4IL0NJUS5OWVNFOklCTS5JUV9DT01NT05fRElWLjEwMDAuMDYvMDMvMjAyNi4uLi5IAQAAAN62AQACAAAABDYyNTUAHfXMMaJ83ggd9cwxonzeCD5DSVEuTllTRTpJQk0uSVFfRUFSTklOR19QQVJFTlRfRVhDTF9FWFRSQS4xMDAwLjA2LzAzLzIwMjYuLi4uSAEAAADetgEAAgAAAAUxMDU3MQEIAAAABQAAAAExAQAAAAstMTkwNDg2MDc0MAMAAAADMTYwAgAAAAU0MTU5NgQAAAABMAcAAAAIMy82LzIwMjYIAAAACjEyLzMxLzIwMjUJAAAAATAd9cwxonzeCB31zDGifN4IKUNJUS5OWVNFOklCTS5JUV9FQklUQS45OTguMDYvMDMvMjAyNi4uLi5IAQAAAN62AQACAAAABTExMDQ4AQgAAAAFAAAAATEBAAAACy0xOTA0ODYwNzQ0AwAAAAMxNjACAAAABjEwMDY4OQQAAAABMAcAAAAIMy82LzIwMjYIAAAACjEyLzMxLzIwMjMJAAAAATAd9cwxonzeCB31zDGifN4IM0NJUS5OWVNFOklCTS5JUV9CQVNJQ19FUFNfRVhDTC4xMDAwLjA2LzAzLzIwMjYuLi4uSAEAAADetgEAAgAAAAkxMS4zMzg2OTgBCAAAAAUAAAABMQEAAAALLTE5MDQ4NjA3NDADAAAAAzE2MAIAAAAEMzA2NAQAAAABMAcAAAAIMy82LzIwMjYIAAAACjEyLzMxLzIwMjUJAAAAATAd9cwxonzeCB31zDGifN4IMENJUS5OWVNF</t>
  </si>
  <si>
    <t>OklCTS5JUV9MRUdBTF9TRVRUTEUuOTk4LjA2LzAzLzIwMjYuLi4uSAEAAADetgEAAwAAAAAAHfXMMaJ83ggd9cwxonzeCCtDSVEuTllTRTpJQk0uSVFfTUVSR0VSLjEwMDAuMDYvMDMvMjAyNi4uLi5IAQAAAN62AQACAAAABC0xNTMBCAAAAAUAAAABMQEAAAALLTE5MDQ4NjA3NDADAAAAAzE2MAIAAAACODAEAAAAATAHAAAACDMvNi8yMDI2CAAAAAoxMi8zMS8yMDI1CQAAAAEwHfXMMaJ83ggd9cwxonzeCDNDSVEuTllTRTpJQk0uSVFfR1dfSU5UQU5fQU1PUlQuMTAwMC4wNi8wMy8yMDI2Li4uLkgBAAAA3rYBAAMAAAAAAB31zDGifN4IHfXMMaJ83ggwQ0lRLk5ZU0U6SUJNLklRX0lOVF9JTlZfSU5DLjEwMDAuMDYvMDMvMjAyNi4uLi5IAQAAAN62AQADAAAAAAAd9cwxonzeCB31zDGifN4IKENJUS5OWVNFOklCTS5JUV9ESUMuMTAwMC4wNi8wMy8yMDI2Li4uLkgBAAAA3rYBAAMAAAAAAB31zDGifN4IHfXMMaJ83ggtQ0lRLk5ZU0U6SUJNLklRX1RPVEFMX1JFVi45OTguMDYvMDMvMjAyNi4uLi5IAQAAAN62AQACAAAABTYxODYwAQgAAAAFAAAAATEBAAAACy0xOTA0ODYwNzQ0AwAAAAMxNjACAAAAAjI4BAAAAAEwBwAAAAgzLzYvMjAyNggAAAAKMTIvMzEvMjAyMwkAAAABMB31zDGifN4IHfXMMaJ83ghHQ0lRLk5ZU0U6SUJNLklRX09QRVJBVElOR19MRUFTRV9MSUFCSUxJVElFU19OT05DQVNILjk5OC4w</t>
  </si>
  <si>
    <t>Ni8wMy8yMDI2Li4uLkgBAAAA3rYBAAMAAAAAAB31zDGifN4IHfXMMaJ83ggzQ0lRLk5ZU0U6SUJNLklRX0dBSU5fSU5WRVNUX0NGLjEwMDAuMDYvMDMvMjAyNi4uLi5IAQAAAN62AQADAAAAAAAd9cwxonzeCB31zDGifN4ILkNJUS5OWVNFOklCTS5JUV9PSUxfSU1QQUlSLjk5OC4wNi8wMy8yMDI2Li4uLkgBAAAA3rYBAAMAAAAAAB31zDGifN4IHfXMMaJ83gg2Q0lRLk5ZU0U6SUJNLklRX0RJU1RSSUJVVEFCTEVfQ0FTSC45OTguMDYvMDMvMjAyNi4uLi5IAQAAAN62AQADAAAAAAAd9cwxonzeCB31zDGifN4INkNJUS5OWVNFOklCTS5JUV9JTlZFU1RNRU5UX0lOQ09NRS4xMDAwLjA2LzAzLzIwMjYuLi4uSAEAAADetgEAAwAAAAAAHfXMMaJ83ggd9cwxonzeCDNDSVEuTllTRTpJQk0uSVFfVE9UQUxfUkVWX1NIQVJFLjk5OC4wNi8wMy8yMDI2Li4uLkgBAAAA3rYBAAIAAAAJNjcuODg3NzI5AQgAAAAFAAAAATEBAAAACy0xOTA0ODYwNzQ0AwAAAAMxNjACAAAABDQzODIEAAAAATAHAAAACDMvNi8yMDI2CAAAAAoxMi8zMS8yMDIzCQAAAAEwHfXMMaJ83ggd9cwxonzeCDpDSVEuTllTRTpJQk0uSVFfRUJJVERBX0VRX0lOQ19FWENMX1NCQy45OTguMDYvMDMvMjAyNi4uLi5IAQAAAN62AQACAAAABTEzMzkxAQgAAAAFAAAAATEBAAAACy0xOTA0ODYwNzQ0AwAAAAMxNjACAAAABTI0MTMxBAAAAAEwBwAAAAgz</t>
  </si>
  <si>
    <t>LzYvMjAyNggAAAAKMTIvMzEvMjAyMwkAAAABMB31zDGifN4IHfXMMaJ83ggsQ0lRLk5ZU0U6SUJNLklRX0VCVF9FWENMLjk5OC4wNi8wMy8yMDI2Li4uLkgBAAAA3rYBAAIAAAAEODY1MQEIAAAABQAAAAExAQAAAAstMTkwNDg2MDc0NAMAAAADMTYwAgAAAAE0BAAAAAEwBwAAAAgzLzYvMjAyNggAAAAKMTIvMzEvMjAyMwkAAAABMB31zDGifN4IHfXMMaJ83gg0Q0lRLk5ZU0U6SUJNLklRX0ZJTl9ESVZfSU5UX0VYUC4xMDAwLjA2LzAzLzIwMjYuLi4uSAEAAADetgEAAwAAAAAAHfXMMaJ83ggd9cwxonzeCDhDSVEuTllTRTpJQk0uSVFfQ0FTSF9JTlRFUkVTVF9JTlZFU1QuOTk4LjA2LzAzLzIwMjYuLi4uSAEAAADetgEAAwAAAAAAHfXMMaJ83ggd9cwxonzeCDJDSVEuTllTRTpJQk0uSVFfR0FJTl9JTlZFU1RfQ0YuOTk4LjA2LzAzLzIwMjYuLi4uSAEAAADetgEAAwAAAAAAHfXMMaJ83ggd9cwxonzeCDNDSVEuTllTRTpJQk0uSVFfT1RIRVJfT1BFUl9BQ1QuMTAwMC4wNi8wMy8yMDI2Li4uLkgBAAAA3rYBAAIAAAAELTk1OAEIAAAABQAAAAExAQAAAAstMTkwNDg2MDc0MAMAAAADMTYwAgAAAAQyMDQ3BAAAAAEwBwAAAAgzLzYvMjAyNggAAAAKMTIvMzEvMjAyNQkAAAABMB31zDGifN4IHfXMMaJ83ggvQ0lRLk5ZU0U6SUJNLklRX0ZJTl9ESVZfRVhQLjk5OC4wNi8wMy8yMDI2Li4uLkgBAAAA3rYBAAIA</t>
  </si>
  <si>
    <t>AAADMzgyAQgAAAAFAAAAATEBAAAACy0xOTA0ODYwNzQ0AwAAAAMxNjACAAAAAjUxBAAAAAEwBwAAAAgzLzYvMjAyNggAAAAKMTIvMzEvMjAyMwkAAAABMB31zDGifN4IHfXMMaJ83ggpQ0lRLk5ZU0U6SUJNLklRX05QUEUuMTAwMC4wNi8wMy8yMDI2Li4uLkgBAAAA3rYBAAIAAAAEOTAyOAEIAAAABQAAAAExAQAAAAstMTkwNDg2MDc0MAMAAAADMTYwAgAAAAQxMDA0BAAAAAEwBwAAAAgzLzYvMjAyNggAAAAKMTIvMzEvMjAyNQkAAAABMB31zDGifN4IHfXMMaJ83ggzQ0lRLk5ZU0U6SUJNLklRX09USEVSX0xUX0FTU0VUUy45OTguMDYvMDMvMjAyNi4uLi5IAQAAAN62AQACAAAABDc1NDUBCAAAAAUAAAABMQEAAAALLTE5MDQ4NjA3NDQDAAAAAzE2MAIAAAAEMTA2MAQAAAABMAcAAAAIMy82LzIwMjYIAAAACjEyLzMxLzIwMjMJAAAAATAd9cwxonzeCB31zDGifN4IMUNJUS5OWVNFOklCTS5JUV9BTU9SVF9ESUNfQ0YuMTAwMC4wNi8wMy8yMDI2Li4uLkgBAAAA3rYBAAMAAAAAAB31zDGifN4IHfXMMaJ83ggvQ0lRLk5ZU0U6SUJNLklRX1BSRUZfRElWX0NGLjk5OC4wNi8wMy8yMDI2Li4uLkgBAAAA3rYBAAMAAAAAAB31zDGifN4IHfXMMaJ83gg2Q0lRLk5ZU0U6SUJNLklRX1RPVEFMX0RFQlRfUkVQQUlELjEwMDAuMDYvMDMvMjAyNi4uLi5IAQAAAN62AQACAAAABS01NTE4AQgAAAAFAAAAATEBAAAACy0x</t>
  </si>
  <si>
    <t>OTA0ODYwNzQwAwAAAAMxNjACAAAABDIxNjYEAAAAATAHAAAACDMvNi8yMDI2CAAAAAoxMi8zMS8yMDI1CQAAAAEwHfXMMaJ83ggd9cwxonzeCD1DSVEuTllTRTpJQk0uSVFfRUFSTklOR19QQVJFTlRfRVhDTF9FWFRSQS45OTguMDYvMDMvMjAyNi4uLi5IAQAAAN62AQACAAAABDc1MTQBCAAAAAUAAAABMQEAAAALLTE5MDQ4NjA3NDQDAAAAAzE2MAIAAAAFNDE1OTYEAAAAATAHAAAACDMvNi8yMDI2CAAAAAoxMi8zMS8yMDIzCQAAAAEwHfXMMaJ83ggd9cwxonzeCElDSVEuTllTRTpJQk0uSVFfRElTVFJJQlVUQUJMRV9DQVNIX1BFUl9TSEFSRV9ESUxVVEVELjEwMDAuMDYvMDMvMjAyNi4uLi5IAQAAAN62AQADAAAAAAAd9cwxonzeCB31zDGifN4IMkNJUS5OWVNFOklCTS5JUV9CQVNJQ19FUFNfRVhDTC45OTguMDYvMDMvMjAyNi4uLi5IAQAAAN62AQACAAAACDguMjQ2MTc1AQgAAAAFAAAAATEBAAAACy0xOTA0ODYwNzQ0AwAAAAMxNjACAAAABDMwNjQEAAAAATAHAAAACDMvNi8yMDI2CAAAAAoxMi8zMS8yMDIzCQAAAAEwHfXMMaJ83ggd9cwxonzeCC1DSVEuTllTRTpJQk0uSVFfT1BFUl9JTkMuMTAwMC4wNi8wMy8yMDI2Li4uLkgBAAAA3rYBAAIAAAAFMTI1NjgBCAAAAAUAAAABMQEAAAALLTE5MDQ4NjA3NDADAAAAAzE2MAIAAAACMjEEAAAAATAHAAAACDMvNi8yMDI2CAAAAAoxMi8zMS8yMDI1CQAA</t>
  </si>
  <si>
    <t>AAEwHfXMMaJ83ggd9cwxonzeCDBDSVEuTllTRTpJQk0uSVFfRklOX0RJVl9FWFAuMTAwMC4wNi8wMy8yMDI2Li4uLkgBAAAA3rYBAAIAAAADNDAzAQgAAAAFAAAAATEBAAAACy0xOTA0ODYwNzQwAwAAAAMxNjACAAAAAjUxBAAAAAEwBwAAAAgzLzYvMjAyNggAAAAKMTIvMzEvMjAyNQkAAAABMB31zDGifN4IHfXMMaJ83ggvQ0lRLk5ZU0U6SUJNLklRX0lOVF9JTlZfSU5DLjk5OC4wNi8wMy8yMDI2Li4uLkgBAAAA3rYBAAMAAAAAAB31zDGifN4IHfXMMaJ83gg0Q0lRLk5ZU0U6SUJNLklRX1NUT0NLX0JBU0VEX0NPR1MuOTk4LjA2LzAzLzIwMjYuLi4uSAEAAADetgEAAgAAAAMxOTABCAAAAAUAAAABMQEAAAALLTE5MDQ4NjA3NDQDAAAAAzE2MAIAAAAFMjI2NzQEAAAAATAHAAAACDMvNi8yMDI2CAAAAAoxMi8zMS8yMDIzCQAAAAEwHfXMMaJ83ggd9cwxonzeCC5DSVEuTllTRTpJQk0uSVFfUkRfRVhQX0ZOLjEwMDAuMDYvMDMvMjAyNi4uLi5IAQAAAN62AQACAAAABDgzMTIBCAAAAAUAAAABMQEAAAALLTE5MDQ4NjA3NDADAAAAAzE2MAIAAAAEMzE2OAQAAAABMAcAAAAIMy82LzIwMjYIAAAACjEyLzMxLzIwMjUJAAAAATAd9cwxonzeCB31zDGifN4INUNJUS5OWVNFOklCTS5JUV9JTlZFU1RNRU5UX0lOQ09NRS45OTguMDYvMDMvMjAyNi4uLi5IAQAAAN62AQADAAAAAAAd9cwxonzeCB31zDGifN4IMkNJ</t>
  </si>
  <si>
    <t>US5OWVNFOklCTS5JUV9FQklUREFfRVFfSU5DLjEwMDAuMDYvMDMvMjAyNi4uLi5IAQAAAN62AQACAAAABTE3NDI2AQgAAAAFAAAAATEBAAAACy0xOTA0ODYwNzQwAwAAAAMxNjACAAAABTIxNjc3BAAAAAEwBwAAAAgzLzYvMjAyNggAAAAKMTIvMzEvMjAyNQkAAAABMB31zDGifN4IHfXMMaJ83ggmQ0lRLk5ZU0U6SUJNLklRX05JLjk5OC4wNi8wMy8yMDI2Li4uLkgBAAAA3rYBAAIAAAAENzUwMgEIAAAABQAAAAExAQAAAAstMTkwNDg2MDc0NAMAAAADMTYwAgAAAAIxNQQAAAABMAcAAAAIMy82LzIwMjYIAAAACjEyLzMxLzIwMjMJAAAAATAd9cwxonzeCB31zDGifN4ILENJUS5OWVNFOklCTS5JUV9PUEVSX0lOQy45OTguMDYvMDMvMjAyNi4uLi5IAQAAAN62AQACAAAABDk0MjEBCAAAAAUAAAABMQEAAAALLTE5MDQ4NjA3NDQDAAAAAzE2MAIAAAACMjEEAAAAATAHAAAACDMvNi8yMDI2CAAAAAoxMi8zMS8yMDIzCQAAAAEwHfXMMaJ83ggd9cwxonzeCC9DSVEuTllTRTpJQk0uSVFfSU5DX0VRVUlUWS4xMDAwLjA2LzAzLzIwMjYuLi4uSAEAAADetgEAAwAAAAAAHfXMMaJ83ggd9cwxonzeCC1DSVEuTllTRTpJQk0uSVFfU0dBX1NVUFBMLjk5OC4wNi8wMy8yMDI2Li4uLkgBAAAA3rYBAAIAAAAFMTg5NjQBCAAAAAUAAAABMQEAAAALLTE5MDQ4NjA3NDQDAAAAAzE2MAIAAAADMTAyBAAAAAEwBwAAAAgzLzYv</t>
  </si>
  <si>
    <t>MjAyNggAAAAKMTIvMzEvMjAyMwkAAAABMB31zDGifN4IHfXMMaJ83gg3Q0lRLk5ZU0U6SUJNLklRX0lOVEVSRVNUX0lOVkVTVF9JTkMuOTk4LjA2LzAzLzIwMjYuLi4uSAEAAADetgEAAgAAAAM2NzABCAAAAAUAAAABMQEAAAALLTE5MDQ4NjA3NDQDAAAAAzE2MAIAAAACNjUEAAAAATAHAAAACDMvNi8yMDI2CAAAAAoxMi8zMS8yMDIzCQAAAAEwHfXMMaJ83ggd9cwxonzeCC5DSVEuTllTRTpJQk0uSVFfSU5DX0VRVUlUWS45OTguMDYvMDMvMjAyNi4uLi5IAQAAAN62AQADAAAAAAAd9cwxonzeCB31zDGifN4IKkNJUS5OWVNFOklCTS5JUV9NRVJHRVIuOTk4LjA2LzAzLzIwMjYuLi4uSAEAAADetgEAAwAAAAAAHfXMMaJ83ggd9cwxonzeCB9DSVEuTllTRTpJQk0uSVFfUEVSSU9EREFURS45OTAuAQAAAN62AQAFAAAACjMxLzEyLzIwMTUAvSRiM6J83gi9JGIzonzeCCpDSVEuTllTRTpJQk0uSVFfTkVUX0RFQlRfRUJJVERBX0NBUEVYLjk5MC4BAAAA3rYBAAIAAAAIMS44ODc1NzIBCAAAAAUAAAABMQEAAAAKMTg3NjQzMjg3MgMAAAADMTYwAgAAAAUyMzMxNAQAAAABMAcAAAAIMy83LzIwMjYIAAAACjEyLzMxLzIwMTUJAAAAATDEuXU0onzeCMS5dTSifN4IIENJUS5OWVNFOklCTS5JUV9RVUlDS19SQVRJTy45OTAuAQAAAN62AQACAAAACDEuMDcyMzM5AQgAAAAFAAAAATEBAAAACjE4NzY0MzI4NzIDAAAA</t>
  </si>
  <si>
    <t>AzE2MAIAAAAENDEyMQQAAAABMAcAAAAIMy83LzIwMjYIAAAACjEyLzMxLzIwMTUJAAAAATCo4HU0onzeCKjgdTSifN4ILENJUS5OWVNFOklCTS5JUV9JTlRFUkNPTVBBTllfQ0EuOTkwLi4uLlVTRC5IAQAAAN62AQADAAAAAAAd9cwxonzeCB31zDGifN4IMkNJUS5OWVNFOklCTS5JUV9SRVNUUklDVEVEX0NBU0hfVE9UQUwuOTkwLi4uLlVTRC5IAQAAAN62AQADAAAAAAAd9cwxonzeCB31zDGifN4IMENJUS5OWVNFOklCTS5JUV9MSUFCSUxJVElFU19MRVZFTF8xLjk5MC4uLi5VU0QuSAEAAADetgEAAwAAAAAAHfXMMaJ83ggd9cwxonzeCCZDSVEuTllTRTpJQk0uSVFfTUFDSElORVJZLjk5MC4uLi5VU0QuSAEAAADetgEAAgAAAAUyMjIzMwEIAAAABQAAAAExAQAAAAoxODc2NDMyODcyAwAAAAMxNjACAAAABDMxMTQEAAAAATAHAAAACDMvNy8yMDI2CAAAAAoxMi8zMS8yMDE1CQAAAAEwHfXMMaJ83ggd9cwxonzeCCBDSVEuTllTRTpJQk0uSVFfVEJWLjk5MC4uLi5VU0QuSAEAAADetgEAAgAAAAYtMjEyNDYBCAAAAAUAAAABMQEAAAAKMTg3NjQzMjg3MgMAAAADMTYwAgAAAAQxMzEwBAAAAAEwBwAAAAgzLzcvMjAyNggAAAAKMTIvMzEvMjAxNQkAAAABMB31zDGifN4IHfXMMaJ83gg6Q0lRLk5ZU0U6SUJNLklRX1JVQV9PUEVSQVRJTkdfTEVBU0VfQUNDVU1fREVQLjk5MC4uLi5VU0QuSAEAAADetgEAAwAA</t>
  </si>
  <si>
    <t>AAAAHfXMMaJ83ggd9cwxonzeCCdDSVEuTllTRTpJQk0uSVFfVE9UQUxfTElBQi45OTAuLi4uVVNELkgBAAAA3rYBAAIAAAAFOTYwNzEBCAAAAAUAAAABMQEAAAAKMTg3NjQzMjg3MgMAAAADMTYwAgAAAAQxMjc2BAAAAAEwBwAAAAgzLzcvMjAyNggAAAAKMTIvMzEvMjAxNQkAAAABMB31zDGifN4IHfXMMaJ83ggsQ0lRLk5ZU0U6SUJNLklRX09USEVSX0xUX0FTU0VUUy45OTAuLi4uVVNELkgBAAAA3rYBAAIAAAAENDE2NAEIAAAABQAAAAExAQAAAAoxODc2NDMyODcyAwAAAAMxNjACAAAABDEwNjAEAAAAATAHAAAACDMvNy8yMDI2CAAAAAoxMi8zMS8yMDE1CQAAAAEwHfXMMaJ83ggd9cwxonzeCClDSVEuTllTRTpJQk0uSVFfVE9UQUxfUkVDRUlWLjk5MC4uLi5VU0QuSAEAAADetgEAAgAAAAQ5NTM0AQgAAAAFAAAAATEBAAAACjE4NzY0MzI4NzIDAAAAAzE2MAIAAAAEMTAwMQQAAAABMAcAAAAIMy83LzIwMjYIAAAACjEyLzMxLzIwMTUJAAAAATAd9cwxonzeCB31zDGifN4IJUNJUS5OWVNFOklCTS5JUV9DRl9TSEFSRS45OTAuLi4uVVNELkgBAAAA3rYBAAIAAAAIMTMuMzg4NTgBCAAAAAUAAAABMQEAAAAKMTg3NjQzMjg3MgMAAAADMTYwAgAAAAU0MzkyMwQAAAABMAcAAAAIMy83LzIwMjYIAAAACjEyLzMxLzIwMTUJAAAAATAd9cwxonzeCB31zDGifN4IOkNJUS5OWVNFOklCTS5JUV9ERVBSRUNJQVRJ</t>
  </si>
  <si>
    <t>T05fUkVOVEFMX0FTU0VUU19DRi45OTAuLi4uVVNELkgBAAAA3rYBAAMAAAAAAB31zDGifN4IHfXMMaJ83gguQ0lRLk5ZU0U6SUJNLklRX1RPVEFMX0RFQlRfSVNTVUVELjk5MC4uLi5VU0QuSAEAAADetgEAAgAAAAQ1NjQxAQgAAAAFAAAAATEBAAAACjE4NzY0MzI4NzIDAAAAAzE2MAIAAAAEMjE2MQQAAAABMAcAAAAIMy83LzIwMjYIAAAACjEyLzMxLzIwMTUJAAAAATAd9cwxonzeCB31zDGifN4IK0NJUS5OWVNFOklCTS5JUV9PVEhFUl9PUEVSX0FDVC45OTAuLi4uVVNELkgBAAAA3rYBAAIAAAAEMTM4NgEIAAAABQAAAAExAQAAAAoxODc2NDMyODcyAwAAAAMxNjACAAAABDIwNDcEAAAAATAHAAAACDMvNy8yMDI2CAAAAAoxMi8zMS8yMDE1CQAAAAEwHfXMMaJ83ggd9cwxonzeCDNDSVEuTllTRTpJQk0uSVFfU1RPQ0tfT1BUSU9OU19DT01QX1RBWC45OTAuLi4uVVNELkgBAAAA3rYBAAMAAAAAAB31zDGifN4IHfXMMaJ83ggoQ0lRLk5ZU0U6SUJNLklRX0lQUkRfU1VQUExFLjk5MC4uLi5VU0QuSAEAAADetgEAAwAAAAAAHfXMMaJ83ggd9cwxonzeCChDSVEuTllTRTpJQk0uSVFfQURWRVJUSVNJTkcuOTkwLi4uLlVTRC5IAQAAAN62AQACAAAABDEyOTABCAAAAAUAAAABMQEAAAAKMTg3NjQzMjg3MgMAAAADMTYwAgAAAAQzMDEzBAAAAAEwBwAAAAgzLzcvMjAyNggAAAAKMTIvMzEvMjAxNQkAAAABMB31</t>
  </si>
  <si>
    <t>zDGifN4IHfXMMaJ83ggkQ0lRLk5ZU0U6SUJNLklRX05JX05PUk0uOTkwLi4uLlVTRC5IAQAAAN62AQACAAAACTEwNTExLjg3NQEIAAAABQAAAAExAQAAAAoxODc2NDMyODcyAwAAAAMxNjACAAAABDQzNzgEAAAAATAHAAAACDMvNy8yMDI2CAAAAAoxMi8zMS8yMDE1CQAAAAEwHfXMMaJ83ggd9cwxonzeCCtDSVEuTllTRTpJQk0uSVFfRUJJVERBUl9FUV9JTkMuOTkwLi4uLlVTRC5IAQAAAN62AQACAAAABTIxODE3AQgAAAAFAAAAATEBAAAACjE4NzY0MzI4NzIDAAAAAzE2MAIAAAAFMjQxMjkEAAAAATAHAAAACDMvNy8yMDI2CAAAAAoxMi8zMS8yMDE1CQAAAAEwHfXMMaJ83ggd9cwxonzeCCVDSVEuTllTRTpJQk0uSVFfRFJfUkFUSU9fUFJJTUFSWS45OTAuAQAAAN62AQACAAAAATEAY5WXMqJ83ghjlZcyonzeCCRDSVEuTllTRTpJQk0uSVFfSU5DX1RBWC45OTAuLi4uVVNELkgBAAAA3rYBAAIAAAAEMjU4MQEIAAAABQAAAAExAQAAAAoxODc2NDMyODcyAwAAAAMxNjACAAAAAjc1BAAAAAEwBwAAAAgzLzcvMjAyNggAAAAKMTIvMzEvMjAxNQkAAAABMB31zDGifN4IHfXMMaJ83ggnQ0lRLk5ZU0U6SUJNLklRX0lNUEFJUl9PSUwuOTkwLi4uLlVTRC5IAQAAAN62AQADAAAAAAAd9cwxonzeCB31zDGifN4IK0NJUS5OWVNFOklCTS5JUV9BQ0NVTV9BTU9SVF9HVy45OTEuLi4uVVNELkgBAAAA3rYBAAMAAAAA</t>
  </si>
  <si>
    <t>AB31zDGifN4IHfXMMaJ83ggkQ0lRLk5ZU0U6SUJNLklRX05JXzVZUl9BTk5fQ0FHUi45OTAuAQAAAN62AQACAAAABy0yLjMyMDYBCAAAAAUAAAABMQEAAAAKMTg3NjQzMjg3MgMAAAADMTYwAgAAAAQ0MjM4BAAAAAEwBwAAAAgzLzcvMjAyNggAAAAKMTIvMzEvMjAxNQkAAAABMDuSdTSifN4IO5J1NKJ83ggsQ0lRLk5ZU0U6SUJNLklRX1RPVEFMX0RFQlRfRUJJVERBX0NBUEVYLjk5MC4BAAAA3rYBAAIAAAAIMi4zNzU1MTMBCAAAAAUAAAABMQEAAAAKMTg3NjQzMjg3MgMAAAADMTYwAgAAAAUyMzMxMwQAAAABMAcAAAAIMy83LzIwMjYIAAAACjEyLzMxLzIwMTUJAAAAATDEuXU0onzeCMS5dTSifN4II0NJUS5OWVNFOklCTS5JUV9DT1NUX0JPUlJPV0lORy45OTAuAQAAAN62AQACAAAABTEuMTYxAQgAAAAFAAAAATEBAAAACjE4NzY0MzI4NzIDAAAAAzE2MAIAAAAFMjE2ODEEAAAAATAHAAAACDMvNy8yMDI2CAAAAAoxMi8zMS8yMDE1CQAAAAEwvUpPNKJ83gi9Sk80onzeCCFDSVEuTllTRTpJQk0uSVFfTEFORC45OTAuLi4uVVNELkgBAAAA3rYBAAIAAAADNTU4AQgAAAAFAAAAATEBAAAACjE4NzY0MzI4NzIDAAAAAzE2MAIAAAAEMzA5OAQAAAABMAcAAAAIMy83LzIwMjYIAAAACjEyLzMxLzIwMTUJAAAAATAd9cwxonzeCB31zDGifN4IMkNJUS5OWVNFOklCTS5JUV9SVUFfQ0FQSVRBTF9MRUFTRV9ORVQu</t>
  </si>
  <si>
    <t>OTkwLi4uLlVTRC5IAQAAAN62AQADAAAAAAAd9cwxonzeCB31zDGifN4ILENJUS5OWVNFOklCTS5JUV9ERUZfVEFYX0xJQUJfTFQuOTkwLi4uLlVTRC5IAQAAAN62AQACAAAAAzI1MwEIAAAABQAAAAExAQAAAAoxODc2NDMyODcyAwAAAAMxNjACAAAABDEwMjcEAAAAATAHAAAACDMvNy8yMDI2CAAAAAoxMi8zMS8yMDE1CQAAAAEwHfXMMaJ83ggd9cwxonzeCClDSVEuTllTRTpJQk0uSVFfT1RIRVJfUkVDRUlWLjk5MC4uLi5VU0QuSAEAAADetgEAAgAAAAQxMjAxAQgAAAAFAAAAATEBAAAACjE4NzY0MzI4NzIDAAAAAzE2MAIAAAAEMTIwNgQAAAABMAcAAAAIMy83LzIwMjYIAAAACjEyLzMxLzIwMTUJAAAAATAd9cwxonzeCB31zDGifN4IKENJUS5OWVNFOklCTS5JUV9MRVZFUkVEX0ZDRi45OTAuLi4uVVNELkgBAAAA3rYBAAIAAAAIODc0Ni42MjUBCAAAAAUAAAABMQEAAAAKMTg3NjQzMjg3MgMAAAADMTYwAgAAAAQ0NDIyBAAAAAEwBwAAAAgzLzcvMjAyNggAAAAKMTIvMzEvMjAxNQkAAAABMB31zDGifN4IHfXMMaJ83ggtQ0lRLk5ZU0U6SUJNLklRX1JFU1RSX1NUT0NLX0NPTVAuOTkwLi4uLlVTRC5IAQAAAN62AQADAAAAAAAd9cwxonzeCB31zDGifN4IIUNJUS5OWVNFOklCTS5JUV9DQUxDX1RZUEVfSVMuOTkwLgEAAADetgEAAwAAAANSRVAAf26XMqJ83gh/bpcyonzeCCtDSVEuTllTRTpJQk0uSVFf</t>
  </si>
  <si>
    <t>RUJJVEFfRVhDTF9TQkMuOTkwLi4uLlVTRC5IAQAAAN62AQACAAAABTE4MTc4AQgAAAAFAAAAATEBAAAACjE4NzY0MzI4NzIDAAAAAzE2MAIAAAAFMjQxMzYEAAAAATAHAAAACDMvNy8yMDI2CAAAAAoxMi8zMS8yMDE1CQAAAAEwHfXMMaJ83ggd9cwxonzeCDZDSVEuTllTRTpJQk0uSVFfRElTVFJJQlVUQUJMRV9DQVNIX1NIQVJFU19ESUxVVEVELjk5MC4BAAAA3rYBAAMAAAAAAL0kYjOifN4IvSRiM6J83gg+Q0lRLk5ZU0U6SUJNLklRX0dFTkVSQUxfUEFSVE5FUl9NSU5PUklUWV9JTlRFUkVTVC45OTAuLi4uVVNELkgBAAAA3rYBAAMAAAAAAB31zDGifN4IHfXMMaJ83ghFQ0lRLk5ZU0U6SUJNLklRX0ZJTkFOQ0lOR19PQkxJR19DVVJSRU5UX0VYQ0xfT1BFUl9MRUFTRVMuOTkwLi4uLlVTRC5IAQAAAN62AQACAAAABDY0NjEBCAAAAAUAAAABMQEAAAAKMTg3NjQzMjg3MgMAAAADMTYwAgAAAAU0ODk4MAQAAAABMAcAAAAIMy83LzIwMjYIAAAACjEyLzMxLzIwMTUJAAAAATAd9cwxonzeCB31zDGifN4II0NJUS5OWVNFOklCTS5JUV9SRVNUQVRFTUVOVF9DRi45OTAuAQAAAN62AQADAAAAAlJTAAcnrzOifN4IByevM6J83ggrQ0lRLk5ZU0U6SUJNLklRX0dBSU5fQVNTRVRTX0NGLjk5MC4uLi5VU0QuSAEAAADetgEAAgAAAAM0ODEBCAAAAAUAAAABMQEAAAAKMTg3NjQzMjg3MgMAAAADMTYwAgAAAAQyMDI2</t>
  </si>
  <si>
    <t>BAAAAAEwBwAAAAgzLzcvMjAyNggAAAAKMTIvMzEvMjAxNQkAAAABMB31zDGifN4IHfXMMaJ83gg+Q0lRLk5ZU0U6SUJNLklRX0VCSVREQV9FUV9JTkNfRVhDTF9PUEVSX0xFQVNFX0FESi45OTAuLi4uVVNELkgBAAAA3rYBAAIAAAAFMjAzNzIBCAAAAAUAAAABMQEAAAAKMTg3NjQzMjg3MgMAAAADMTYwAgAAAAU0ODk4NwQAAAABMAcAAAAIMy83LzIwMjYIAAAACjEyLzMxLzIwMTUJAAAAATAd9cwxonzeCB31zDGifN4IJENJUS5OWVNFOklCTS5JUV9HUF8zWVJfQU5OX0NBR1IuOTkwLgEAAADetgEAAgAAAActNi44NjYzAQgAAAAFAAAAATEBAAAACjE4NzY0MzI4NzIDAAAAAzE2MAIAAAAENDIyMQQAAAABMAcAAAAIMy83LzIwMjYIAAAACjEyLzMxLzIwMTUJAAAAATDEuXU0onzeCMS5dTSifN4IJ0NJUS5OWVNFOklCTS5JUV9BVkdfVEVNUF9FTVBMT1lFRVMuOTkwLgEAAADetgEAAgAAAAUyNDQ2NAEIAAAABQAAAAExAQAAAAoxODc2NDMyODcyAwAAAAMxNjACAAAABTI0Njc1BAAAAAEwBwAAAAgzLzcvMjAyNggAAAAKMTIvMzEvMjAxNQkAAAABMEITrzOifN4IQhOvM6J83ggpQ0lRLk5ZU0U6SUJNLklRX1RPVEFMX0xFQVNFUy45OTAuLi4uVVNELkgBAAAA3rYBAAMAAAAAAB31zDGifN4IHfXMMaJ83gglQ0lRLk5ZU0U6SUJNLklRX0VQU181WVJfQU5OX0NBR1IuOTkwLgEAAADetgEAAgAAAAYzLjM3MjcB</t>
  </si>
  <si>
    <t>CAAAAAUAAAABMQEAAAAKMTg3NjQzMjg3MgMAAAADMTYwAgAAAAQ0MjM5BAAAAAEwBwAAAAgzLzcvMjAyNggAAAAKMTIvMzEvMjAxNQkAAAABMDuSdTSifN4IO5J1NKJ83gg9Q0lRLk5ZU0U6SUJNLklRX1RPVEFMX0RFQlRfRUJJVERBX0VYQ0xfT1BFUl9MRUFTRVNfQ0FQRVguOTkwLgEAAADetgEAAgAAAAgyLjM3NTUxMwEIAAAABQAAAAExAQAAAAoxODc2NDMyODcyAwAAAAMxNjACAAAABTQ5MTgzBAAAAAEwBwAAAAgzLzcvMjAyNggAAAAKMTIvMzEvMjAxNQkAAAABMMS5dTSifN4IxLl1NKJ83ggiQ0lRLk5ZU0U6SUJNLklRX0NVUlJFTlRfUkFUSU8uOTkwLgEAAADetgEAAgAAAAgxLjI0MDMwNAEIAAAABQAAAAExAQAAAAoxODc2NDMyODcyAwAAAAMxNjACAAAABDQwMzAEAAAAATAHAAAACDMvNy8yMDI2CAAAAAoxMi8zMS8yMDE1CQAAAAEwxLl1NKJ83gjEuXU0onzeCCZDSVEuTllTRTpJQk0uSVFfSU5UQU5fTkVULjk5MC4uLi5VU0QuSAEAAADetgEAAwAAAAAAHfXMMaJ83ggd9cwxonzeCDhDSVEuTllTRTpJQk0uSVFfUkVTVFJJQ1RFRF9DQVNIX05PTl9DVVJSRU5ULjk5MC4uLi5VU0QuSAEAAADetgEAAwAAAAAAHfXMMaJ83ggd9cwxonzeCC5DSVEuTllTRTpJQk0uSVFfQVNTRVRTX0ZBSVJfVkFMVUUuOTkwLi4uLlVTRC5IAQAAAN62AQACAAAABDY2NzEAHfXMMaJ83ggd9cwxonzeCCZDSVEuTllT</t>
  </si>
  <si>
    <t>RTpJQk0uSVFfQlVJTERJTkdTLjk5MC4uLi5VU0QuSAEAAADetgEAAgAAAAQ2NTUyAQgAAAAFAAAAATEBAAAACjE4NzY0MzI4NzIDAAAAAzE2MAIAAAAEMzAyMwQAAAABMAcAAAAIMy83LzIwMjYIAAAACjEyLzMxLzIwMTUJAAAAATAd9cwxonzeCB31zDGifN4IL0NJUS5OWVNFOklCTS5JUV9UQlZfU0hBUkVfUkVQT1JURUQuOTkwLi4uLlVTRC5IAQAAAN62AQADAAAAAAAd9cwxonzeCB31zDGifN4INkNJUS5OWVNFOklCTS5JUV9SVUFfT1BFUkFUSU5HX0xFQVNFX0dST1NTLjk5MC4uLi5VU0QuSAEAAADetgEAAwAAAAAAHfXMMaJ83ggd9cwxonzeCCpDSVEuTllTRTpJQk0uSVFfT1RIRVJfTElBQl9MVC45OTAuLi4uVVNELkgBAAAA3rYBAAIAAAAENzg0MwEIAAAABQAAAAExAQAAAAoxODc2NDMyODcyAwAAAAMxNjACAAAABDEwNjIEAAAAATAHAAAACDMvNy8yMDI2CAAAAAoxMi8zMS8yMDE1CQAAAAEwHfXMMaJ83ggd9cwxonzeCCtDSVEuTllTRTpJQk0uSVFfREVGX0NIQVJHRVNfTFQuOTkwLi4uLlVTRC5IAQAAAN62AQACAAAABDE2MjYBCAAAAAUAAAABMQEAAAAKMTg3NjQzMjg3MgMAAAADMTYwAgAAAAQxMDI1BAAAAAEwBwAAAAgzLzcvMjAyNggAAAAKMTIvMzEvMjAxNQkAAAABMB31zDGifN4IHfXMMaJ83ggrQ0lRLk5ZU0U6SUJNLklRX1NUX05PVEVfUkVDRUlWLjk5MC4uLi5VU0QuSAEAAADetgEA</t>
  </si>
  <si>
    <t>AwAAAAAAHfXMMaJ83ggd9cwxonzeCCpDSVEuTllTRTpJQk0uSVFfVU5MRVZFUkVEX0ZDRi45OTAuLi4uVVNELkgBAAAA3rYBAAIAAAAIOTAzOS4xMjUBCAAAAAUAAAABMQEAAAAKMTg3NjQzMjg3MgMAAAADMTYwAgAAAAQ0NDIzBAAAAAEwBwAAAAgzLzcvMjAyNggAAAAKMTIvMzEvMjAxNQkAAAABMB31zDGifN4IHfXMMaJ83ggnQ0lRLk5ZU0U6SUJNLklRX0RFUFJFX1NVUFAuOTkwLi4uLlVTRC5IAQAAAN62AQADAAAAAAAd9cwxonzeCB31zDGifN4IK0NJUS5OWVNFOklCTS5JUV9MVF9ERUJUX0lTU1VFRC45OTAuLi4uVVNELkgBAAAA3rYBAAIAAAAENTU0MAEIAAAABQAAAAExAQAAAAoxODc2NDMyODcyAwAAAAMxNjACAAAABDIwMzQEAAAAATAHAAAACDMvNy8yMDI2CAAAAAoxMi8zMS8yMDE1CQAAAAEwHfXMMaJ83ggd9cwxonzeCCJDSVEuTllTRTpJQk0uSVFfRE9fQ0YuOTkwLi4uLlVTRC5IAQAAAN62AQACAAAAAjcxAQgAAAAFAAAAATEBAAAACjE4NzY0MzI4NzIDAAAAAzE2MAIAAAAEMjA4MQQAAAABMAcAAAAIMy83LzIwMjYIAAAACjEyLzMxLzIwMTUJAAAAATAd9cwxonzeCB31zDGifN4INkNJUS5OWVNFOklCTS5JUV9TVE9DS19PUFRJT05TX0NPTVBfUFJFVEFYLjk5MC4uLi5VU0QuSAEAAADetgEAAwAAAAAAHfXMMaJ83ggd9cwxonzeCDNDSVEuTllTRTpJQk0uSVFfQVNTRVRfV1JJVEVET1dO</t>
  </si>
  <si>
    <t>X1NVUFBMRS45OTAuLi4uVVNELkgBAAAA3rYBAAMAAAAAAB31zDGifN4IHfXMMaJ83ggcQ0lRLk5ZU0U6SUJNLklRX0dBQVBfSVMuOTkwLgEAAADetgEAAwAAAAdVUyBHQUFQAH9ulzKifN4If26XMqJ83gg2Q0lRLk5ZU0U6SUJNLklRX05PTlJFQ1VSUklOR19JTkNPTUVfVEFYRVMuOTkwLi4uLlVTRC5IAQAAAN62AQADAAAAAAAd9cwxonzeCB31zDGifN4IJENJUS5OWVNFOklCTS5JUV9FQklUREFSLjk5MC4uLi5VU0QuSAEAAADetgEAAgAAAAUyMTgxNwEIAAAABQAAAAExAQAAAAoxODc2NDMyODcyAwAAAAMxNjACAAAABTIxNjc0BAAAAAEwBwAAAAgzLzcvMjAyNggAAAAKMTIvMzEvMjAxNQkAAAABMB31zDGifN4IHfXMMaJ83ggmQ0lRLk5ZU0U6SUJNLklRX0RJVl9TSEFSRS45OTAuLi4uVVNELkgBAAAA3rYBAAIAAAABNQEIAAAABQAAAAExAQAAAAoxODc2NDMyODcyAwAAAAMxNjACAAAABDMwNTgEAAAAATAHAAAACDMvNy8yMDI2CAAAAAoxMi8zMS8yMDE1CQAAAAEwHfXMMaJ83ggd9cwxonzeCCBDSVEuTllTRTpJQk0uSVFfRUJULjk5MC4uLi5VU0QuSAEAAADetgEAAgAAAAUxNTk0NQEIAAAABQAAAAExAQAAAAoxODc2NDMyODcyAwAAAAMxNjACAAAAAzEzOQQAAAABMAcAAAAIMy83LzIwMjYIAAAACjEyLzMxLzIwMTUJAAAAATAd9cwxonzeCB31zDGifN4IK0NJUS5OWVNFOklCTS5JUV9HV19JTlRB</t>
  </si>
  <si>
    <t>Tl9BTU9SVC45OTAuLi4uVVNELkgBAAAA3rYBAAMAAAAAAB31zDGifN4IHfXMMaJ83ggkQ0lRLk5ZU0U6SUJNLklRX0lOVkVOVE9SWV9UVVJOUy45OTAuAQAAAN62AQACAAAACTIxLjkxODk5MgEIAAAABQAAAAExAQAAAAoxODc2NDMyODcyAwAAAAMxNjACAAAABDQwODIEAAAAATAHAAAACDMvNy8yMDI2CAAAAAoxMi8zMS8yMDE1CQAAAAEwxLl1NKJ83gjEuXU0onzeCCNDSVEuTllTRTpJQk0uSVFfR1dfTkVULjk5MC4uLi5VU0QuSAEAAADetgEAAwAAAAAAHfXMMaJ83ggd9cwxonzeCD1DSVEuTllTRTpJQk0uSVFfQVNTRVRTX05FVFRJTkdfT1RIRVJfQURKVVNUTUVOVFMuOTkwLi4uLlVTRC5IAQAAAN62AQADAAAAAAAd9cwxonzeCB31zDGifN4IJkNJUS5OWVNFOklCTS5JUV9UQlZfU0hBUkUuOTkwLi4uLlVTRC5IAQAAAN62AQACAAAACi0yMS45OTk5NjYBCAAAAAUAAAABMQEAAAAKMTg3NjQzMjg3MgMAAAADMTYwAgAAAAQ0MTU2BAAAAAEwBwAAAAgzLzcvMjAyNggAAAAKMTIvMzEvMjAxNQkAAAABMB31zDGifN4IHfXMMaJ83gguQ0lRLk5ZU0U6SUJNLklRX0RFRl9UQVhfQVNTRVRTX0xULjk5MC4uLi5VU0QuSAEAAADetgEAAgAAAAQ0ODIyAQgAAAAFAAAAATEBAAAACjE4NzY0MzI4NzIDAAAAAzE2MAIAAAAEMTAyNgQAAAABMAcAAAAIMy83LzIwMjYIAAAACjEyLzMxLzIwMTUJAAAAATAd9cwxonze</t>
  </si>
  <si>
    <t>CB31zDGifN4INkNJUS5OWVNFOklCTS5JUV9HV19JTlRBTl9BTU9SVF9QQVJUSUFMX0NGLjk5MC4uLi5VU0QuSAEAAADetgEAAwAAAAAAHfXMMaJ83ggd9cwxonzeCCtDSVEuTllTRTpJQk0uSVFfU1RfREVCVF9JU1NVRUQuOTkwLi4uLlVTRC5IAQAAAN62AQACAAAAAzEwMQEIAAAABQAAAAExAQAAAAoxODc2NDMyODcyAwAAAAMxNjACAAAABDIwNDMEAAAAATAHAAAACDMvNy8yMDI2CAAAAAoxMi8zMS8yMDE1CQAAAAEwHfXMMaJ83ggd9cwxonzeCC5DSVEuTllTRTpJQk0uSVFfUFJPVl9CQURfREVCVFNfQ0YuOTkwLi4uLlVTRC5IAQAAAN62AQADAAAAAAAd9cwxonzeCB31zDGifN4IMUNJUS5OWVNFOklCTS5JUV9JTVBBSVJNRU5UX0dXX1NVUFBMRS45OTAuLi4uVVNELkgBAAAA3rYBAAMAAAAAAB31zDGifN4IHfXMMaJ83ggxQ0lRLk5ZU0U6SUJNLklRX0RFRkVSUkVEX1RBWEVTX1RPVEFMLjk5MC4uLi5VU0QuSAEAAADetgEAAgAAAAM2NzMBCAAAAAUAAAABMQEAAAAKMTg3NjQzMjg3MgMAAAADMTYwAgAAAAUzNTM4NQQAAAABMAcAAAAIMy83LzIwMjYIAAAACjEyLzMxLzIwMTUJAAAAATAd9cwxonzeCB31zDGifN4IMENJUS5OWVNFOklCTS5JUV9PVEhFUl9VTlVTVUFMX1NVUFBMLjk5MC4uLi5VU0QuSAEAAADetgEAAgAAAAE2AQgAAAAFAAAAATEBAAAACjE4NzY0MzI4NzIDAAAAAzE2MAIAAAACODcE</t>
  </si>
  <si>
    <t>AAAAATAHAAAACDMvNy8yMDI2CAAAAAoxMi8zMS8yMDE1CQAAAAEwHfXMMaJ83ggd9cwxonzeCCVDSVEuTllTRTpJQk0uSVFfREFfU1VQUEwuOTkwLi4uLlVTRC5IAQAAAN62AQADAAAAAAAd9cwxonzeCB31zDGifN4INENJUS5OWVNFOklCTS5JUV9FWENJU0VfVEFYRVNfSU5DTF9TQUxFUy45OTAuLi4uVVNELkgBAAAA3rYBAAMAAAAAAB31zDGifN4IHfXMMaJ83ggoQ0lRLk5ZU0U6SUJNLklRX0dBSU5fSU5WRVNULjk5MC4uLi5VU0QuSAEAAADetgEAAgAAAAMtNDcBCAAAAAUAAAABMQEAAAAKMTg3NjQzMjg3MgMAAAADMTYwAgAAAAI2MgQAAAABMAcAAAAIMy83LzIwMjYIAAAACjEyLzMxLzIwMTUJAAAAATAd9cwxonzeCB31zDGifN4IJkNJUS5OWVNFOklCTS5JUV9FQklUXzNZUl9BTk5fQ0FHUi45OTAuAQAAAN62AQACAAAACC0xMC4xOTExAQgAAAAFAAAAATEBAAAACjE4NzY0MzI4NzIDAAAAAzE2MAIAAAAENDIyMwQAAAABMAcAAAAIMy83LzIwMjYIAAAACjEyLzMxLzIwMTUJAAAAATDEuXU0onzeCMS5dTSifN4IMkNJUS5OWVNFOklCTS5JUV9GSU5fRElWX0xUX0RFQlRfVE9UQUwuOTkwLi4uLlVTRC5IAQAAAN62AQACAAAABTI3MjA1AQgAAAAFAAAAATEBAAAACjE4NzY0MzI4NzIDAAAAAzE2MAIAAAAFMjQ1MTUEAAAAATAHAAAACDMvNy8yMDI2CAAAAAoxMi8zMS8yMDE1CQAAAAEwHfXMMaJ83ggd</t>
  </si>
  <si>
    <t>9cwxonzeCChDSVEuTllTRTpJQk0uSVFfQVJfVU5CSUxMRUQuOTkwLi4uLlVTRC5IAQAAAN62AQACAAAABDE2MzABCAAAAAUAAAABMQEAAAAKMTg3NjQzMjg3MgMAAAADMTYwAgAAAAU0NTQyMAQAAAABMAcAAAAIMy83LzIwMjYIAAAACjEyLzMxLzIwMTUJAAAAATAd9cwxonzeCB31zDGifN4IJkNJUS5OWVNFOklCTS5JUV9MVF9JTlZFU1QuOTkwLi4uLlVTRC5IAQAAAN62AQACAAAABDExMzEBCAAAAAUAAAABMQEAAAAKMTg3NjQzMjg3MgMAAAADMTYwAgAAAAQxMDU0BAAAAAEwBwAAAAgzLzcvMjAyNggAAAAKMTIvMzEvMjAxNQkAAAABMB31zDGifN4IHfXMMaJ83ggwQ0lRLk5ZU0U6SUJNLklRX0NBU0hfSU5URVJFU1RfRklOQU4uOTkwLi4uLlVTRC5IAQAAAN62AQADAAAAAAAd9cwxonzeCB31zDGifN4INENJUS5OWVNFOklCTS5JUV9FWFBMT1JFX0RSSUxMX0VYUF9UT1RBTC45OTAuLi4uVVNELkgBAAAA3rYBAAMAAAAAAB31zDGifN4IHfXMMaJ83gg0Q0lRLk5ZU0U6SUJNLklRX0VYQ0lTRV9UQVhFU19FWENMX1NBTEVTLjk5MC4uLi5VU0QuSAEAAADetgEAAwAAAAAAHfXMMaJ83ggd9cwxonzeCCpDSVEuTllTRTpJQk0uSVFfSU1QQUlSTUVOVF9HVy45OTAuLi4uVVNELkgBAAAA3rYBAAMAAAAAAB31zDGifN4IHfXMMaJ83gghQ0lRLk5ZU0U6SUJNLklRX0dST1NTX01BUkdJTi45OTAuAQAAAN62AQAC</t>
  </si>
  <si>
    <t>AAAABzQ5Ljc3MTgBCAAAAAUAAAABMQEAAAAKMTg3NjQzMjg3MgMAAAADMTYwAgAAAAQ0MDc0BAAAAAEwBwAAAAgzLzcvMjAyNggAAAAKMTIvMzEvMjAxNQkAAAABMMS5dTSifN4IxLl1NKJ83ggqQ0lRLk5ZU0U6SUJNLklRX0VRVUlUWV9NRVRIT0QuOTkwLi4uLlVTRC5IAQAAAN62AQACAAAAAjgyAQgAAAAFAAAAATEBAAAACjE4NzY0MzI4NzIDAAAAAzE2MAIAAAAEMzA2MwQAAAABMAcAAAAIMy83LzIwMjYIAAAACjEyLzMxLzIwMTUJAAAAATAd9cwxonzeCB31zDGifN4IIUNJUS5OWVNFOklCTS5JUV9OUFBFLjk5MC4uLi5VU0QuSAEAAADetgEAAgAAAAUxMDcyNwEIAAAABQAAAAExAQAAAAoxODc2NDMyODcyAwAAAAMxNjACAAAABDEwMDQEAAAAATAHAAAACDMvNy8yMDI2CAAAAAoxMi8zMS8yMDE1CQAAAAEwHfXMMaJ83ggd9cwxonzeCCtDSVEuTllTRTpJQk0uSVFfU1BFQ0lBTF9ESVZfQ0YuOTkwLi4uLlVTRC5IAQAAAN62AQADAAAAAAAd9cwxonzeCB31zDGifN4IN0NJUS5OWVNFOklCTS5JUV9ERVBSRUNJQVRJT05fUkVOVEFMX0FTU0VUUy45OTAuLi4uVVNELkgBAAAA3rYBAAMAAAAAAB31zDGifN4IHfXMMaJ83gghQ0lRLk5ZU0U6SUJNLklRX0JBU0lDX1dFSUdIVC45OTAuAQAAAN62AQACAAAACjk3OC43NDQ1MjMAY5WXMqJ83ghjlZcyonzeCClDSVEuTllTRTpJQk0uSVFfUkVUVVJOX0NPTU1P</t>
  </si>
  <si>
    <t>Tl9FUVVJVFkuOTkwLgEAAADetgEAAgAAAAgxMDIuMjg4NQEIAAAABQAAAAExAQAAAAoxODc2NDMyODcyAwAAAAMxNjACAAAABTMzMzIwBAAAAAEwBwAAAAgzLzcvMjAyNggAAAAKMTIvMzEvMjAxNQkAAAABMMS5dTSifN4IxLl1NKJ83gg4Q0lRLk5ZU0U6SUJNLklRX0dFTkVSQUxfUEFSVE5FUl9QUkVGX0VRVUlUWS45OTAuLi4uVVNELkgBAAAA3rYBAAMAAAAAAB31zDGifN4IHfXMMaJ83ggxQ0lRLk5ZU0U6SUJNLklRX0RFRl9UQVhfTElBQl9DVVJSRU5ULjk5MC4uLi5VU0QuSAEAAADetgEAAwAAAAAAHfXMMaJ83ggd9cwxonzeCCJDSVEuTllTRTpJQk0uSVFfQVZHX0VNUExPWUVFUy45OTAuAQAAAN62AQADAAAAAAC/Oq8zonzeCL86rzOifN4IM0NJUS5OWVNFOklCTS5JUV9DQVNIX0lOVEVSRVNUX1JFQ0VJVkVELjk5MC4uLi5VU0QuSAEAAADetgEAAwAAAAAAHfXMMaJ83ggd9cwxonzeCCRDSVEuTllTRTpJQk0uSVFfTklfU0ZBUy45OTAuLi4uVVNELkgBAAAA3rYBAAMAAAAAAB31zDGifN4IHfXMMaJ83gg0Q0lRLk5ZU0U6SUJNLklRX0VNUExPWUVFU19VTkRFUl9VTklPTl9DT05UUkFDVFMuOTkwLgEAAADetgEAAwAAAAAA7nxPNKJ83gjufE80onzeCChDSVEuTllTRTpJQk0uSVFfUFJFRl9ESVZfQ0YuOTkwLi4uLlVTRC5IAQAAAN62AQADAAAAAAAd9cwxonzeCB31zDGifN4IK0NJUS5OWVNFOklC</t>
  </si>
  <si>
    <t>TS5JUV9NSU5JTVVNX1JFTlRBTC45OTAuLi4uVVNELkgBAAAA3rYBAAMAAAAAAB31zDGifN4IHfXMMaJ83gg2Q0lRLk5ZU0U6SUJNLklRX0VBUk5JTkdfUEFSRU5UX0VYQ0xfRVhUUkEuOTkwLi4uLlVTRC5IAQAAAN62AQACAAAABTEzMzY0AQgAAAAFAAAAATEBAAAACjE4NzY0MzI4NzIDAAAAAzE2MAIAAAAFNDE1OTYEAAAAATAHAAAACDMvNy8yMDI2CAAAAAoxMi8zMS8yMDE1CQAAAAEwHfXMMaJ83ggd9cwxonzeCCpDSVEuTllTRTpJQk0uSVFfTklfQVZBSUxfRVhDTC45OTAuLi4uVVNELkgBAAAA3rYBAAIAAAAFMTMzNjQBCAAAAAUAAAABMQEAAAAKMTg3NjQzMjg3MgMAAAADMTYwAgAAAAMzNzkEAAAAATAHAAAACDMvNy8yMDI2CAAAAAoxMi8zMS8yMDE1CQAAAAEwHfXMMaJ83ggd9cwxonzeCDJDSVEuTllTRTpJQk0uSVFfTlBQRV9FWENMX09QRVJfTEVBU0VTLjk5MC4uLi5VU0QuSAEAAADetgEAAgAAAAUxMDcyNwEIAAAABQAAAAExAQAAAAoxODc2NDMyODcyAwAAAAMxNjACAAAABTQ4OTc2BAAAAAEwBwAAAAgzLzcvMjAyNggAAAAKMTIvMzEvMjAxNQkAAAABMB31zDGifN4IHfXMMaJ83ggmQ0lRLk5ZU0U6SUJNLklRX1JEX0VYUF9GTi45OTAuLi4uVVNELkgBAAAA3rYBAAIAAAAENTI0NwEIAAAABQAAAAExAQAAAAoxODc2NDMyODcyAwAAAAMxNjACAAAABDMxNjgEAAAAATAHAAAACDMvNy8yMDI2</t>
  </si>
  <si>
    <t>CAAAAAoxMi8zMS8yMDE1CQAAAAEwHfXMMaJ83ggd9cwxonzeCCdDSVEuTllTRTpJQk0uSVFfTklfQ09NUEFOWS45OTAuLi4uVVNELkgBAAAA3rYBAAIAAAAFMTMxOTABCAAAAAUAAAABMQEAAAAKMTg3NjQzMjg3MgMAAAADMTYwAgAAAAU0MTU3MQQAAAABMAcAAAAIMy83LzIwMjYIAAAACjEyLzMxLzIwMTUJAAAAATAd9cwxonzeCB31zDGifN4IHENJUS5OWVNFOklCTS5JUV9aX1NDT1JFLjk5MC4BAAAA3rYBAAIAAAAINC4xMjY4NTQBCAAAAAUAAAABMQEAAAAKMTg3NjQzMjg3MgMAAAADMTYwAgAAAAYxMDAxMjMEAAAAATAHAAAACDMvNy8yMDI2CAAAAAoxMi8zMS8yMDE1CQAAAAEwO5J1NKJ83gg7knU0onzeCClDSVEuTllTRTpJQk0uSVFfUFJFRl9DT05WRVJULjk5MC4uLi5VU0QuSAEAAADetgEAAwAAAAAAHfXMMaJ83ggd9cwxonzeCDNDSVEuTllTRTpJQk0uSVFfREFfQ0ZfRVhDTF9PUEVSX0xFQVNFUy45OTAuLi4uVVNELkgBAAAA3rYBAAIAAAAEMzg1NQEIAAAABQAAAAExAQAAAAoxODc2NDMyODcyAwAAAAMxNjACAAAABTQ4OTg1BAAAAAEwBwAAAAgzLzcvMjAyNggAAAAKMTIvMzEvMjAxNQkAAAABMB31zDGifN4IHfXMMaJ83gguQ0lRLk5ZU0U6SUJNLklRX0lOU19TRVRUTEVfU1VQUExFLjk5MC4uLi5VU0QuSAEAAADetgEAAwAAAAAAHfXMMaJ83ggd9cwxonzeCCVDSVEuTllTRTpJQk0uSVFf</t>
  </si>
  <si>
    <t>T1BFUl9JTkMuOTkwLi4uLlVTRC5IAQAAAN62AQACAAAABTE2NTE3AQgAAAAFAAAAATEBAAAACjE4NzY0MzI4NzIDAAAAAzE2MAIAAAACMjEEAAAAATAHAAAACDMvNy8yMDI2CAAAAAoxMi8zMS8yMDE1CQAAAAEwHfXMMaJ83ggd9cwxonzeCCpDSVEuTllTRTpJQk0uSVFfT1JERVJfQkFDS0xPRy45OTAuLi4uVVNELkgBAAAA3rYBAAMAAAAAAB31zDGifN4IHfXMMaJ83ggoQ0lRLk5ZU0U6SUJNLklRX1BSRVBBSURfRVhQLjk5MC4uLi5VU0QuSAEAAADetgEAAgAAAAQzOTEyAQgAAAAFAAAAATEBAAAACjE4NzY0MzI4NzIDAAAAAzE2MAIAAAAEMTIxMgQAAAABMAcAAAAIMy83LzIwMjYIAAAACjEyLzMxLzIwMTUJAAAAATAd9cwxonzeCB31zDGifN4IKENJUS5OWVNFOklCTS5JUV9QUkVGX1JFREVFTS45OTAuLi4uVVNELkgBAAAA3rYBAAMAAAAAAB31zDGifN4IHfXMMaJ83ggrQ0lRLk5ZU0U6SUJNLklRX1NUX0RFQlRfUkVQQUlELjk5MC4uLi5VU0QuSAEAAADetgEAAwAAAAAAHfXMMaJ83ggd9cwxonzeCCxDSVEuTllTRTpJQk0uSVFfVE9UQUxfUkVWX1NIQVJFLjk5MC4uLi5VU0QuSAEAAADetgEAAgAAAAk4My41MTYxNzYBCAAAAAUAAAABMQEAAAAKMTg3NjQzMjg3MgMAAAADMTYwAgAAAAQ0MzgyBAAAAAEwBwAAAAgzLzcvMjAyNggAAAAKMTIvMzEvMjAxNQkAAAABMB31zDGifN4IHfXMMaJ83ggoQ0lR</t>
  </si>
  <si>
    <t>Lk5ZU0U6SUJNLklRX0VCSVREQV8zWVJfQU5OX0NBR1IuOTkwLgEAAADetgEAAgAAAActOS40OTI5AQgAAAAFAAAAATEBAAAACjE4NzY0MzI4NzIDAAAAAzE2MAIAAAAENDIyMgQAAAABMAcAAAAIMy83LzIwMjYIAAAACjEyLzMxLzIwMTUJAAAAATDEuXU0onzeCMS5dTSifN4INENJUS5OWVNFOklCTS5JUV9ESVNUUklCVVRBQkxFX0NBU0hfU0hBUkVTX0JBU0lDLjk5MC4BAAAA3rYBAAMAAAAAAHv9YTOifN4Ie/1hM6J83ggkQ0lRLk5ZU0U6SUJNLklRX0xUX0RFQlRfQ0FQSVRBTC45OTAuAQAAAN62AQACAAAABjYxLjU0OQEIAAAABQAAAAExAQAAAAoxODc2NDMyODcyAwAAAAMxNjACAAAABDQxODcEAAAAATAHAAAACDMvNy8yMDI2CAAAAAoxMi8zMS8yMDE1CQAAAAEwxLl1NKJ83gjEuXU0onzeCDpDSVEuTllTRTpJQk0uSVFfVE9UQUxfREVCVF9SRVBBSURfRVhDTF9MRUFTRVMuOTkwLi4uLlVTRC5IAQAAAN62AQACAAAABS01NjIyAQgAAAAFAAAAATEBAAAACjE4NzY0MzI4NzIDAAAAAzE2MAIAAAAFNDg5ODYEAAAAATAHAAAACDMvNy8yMDI2CAAAAAoxMi8zMS8yMDE1CQAAAAEwHfXMMaJ83ggd9cwxonzeCCpDSVEuTllTRTpJQk0uSVFfRE9fRklOQU5DRV9DRi45OTAuLi4uVVNELkgBAAAA3rYBAAMAAAAAAB31zDGifN4IHfXMMaJ83ggyQ0lRLk5ZU0U6SUJNLklRX0ZJTl9ESVZfTE9BTlNfQ1VSUkVO</t>
  </si>
  <si>
    <t>VC45OTAuLi4uVVNELkgBAAAA3rYBAAIAAAAFMTkwMjABCAAAAAUAAAABMQEAAAAKMTg3NjQzMjg3MgMAAAADMTYwAgAAAAQxMDMyBAAAAAEwBwAAAAgzLzcvMjAyNggAAAAKMTIvMzEvMjAxNQkAAAABMB31zDGifN4IHfXMMaJ83ggnQ0lRLk5ZU0U6SUJNLklRX09USEVSX09QRVIuOTkwLi4uLlVTRC5IAQAAAN62AQACAAAABC02NjkBCAAAAAUAAAABMQEAAAAKMTg3NjQzMjg3MgMAAAADMTYwAgAAAAMyNjAEAAAAATAHAAAACDMvNy8yMDI2CAAAAAoxMi8zMS8yMDE1CQAAAAEwHfXMMaJ83ggd9cwxonzeCCZDSVEuTllTRTpJQk0uSVFfRUJJVF81WVJfQU5OX0NBR1IuOTkwLgEAAADetgEAAgAAAActMy41NDUzAQgAAAAFAAAAATEBAAAACjE4NzY0MzI4NzIDAAAAAzE2MAIAAAAENDIzNgQAAAABMAcAAAAIMy83LzIwMjYIAAAACjEyLzMxLzIwMTUJAAAAATDEuXU0onzeCMS5dTSifN4INUNJUS5OWVNFOklCTS5JUV9ORVRfREVCVF9FQklUREFfRVhDTF9PUEVSX0xFQVNFUy45OTAuAQAAAN62AQACAAAACDEuNTU1OTU5AQgAAAAFAAAAATEBAAAACjE4NzY0MzI4NzIDAAAAAzE2MAIAAAAFNDkxNzUEAAAAATAHAAAACDMvNy8yMDI2CAAAAAoxMi8zMS8yMDE1CQAAAAEwxLl1NKJ83gjEuXU0onzeCB1DSVEuTllTRTpJQk0uSVFfQVJfVFVSTlMuOTkwLgEAAADetgEAAgAAAAg5LjE2OTI1OQEIAAAABQAAAAEx</t>
  </si>
  <si>
    <t>AQAAAAoxODc2NDMyODcyAwAAAAMxNjACAAAABDQwMDEEAAAAATAHAAAACDMvNy8yMDI2CAAAAAoxMi8zMS8yMDE1CQAAAAEwxLl1NKJ83gjEuXU0onzeCClDSVEuTllTRTpJQk0uSVFfR1dfSU5UQU5fTkVULjk5MC4uLi5VU0QuSAEAAADetgEAAwAAAAAAHfXMMaJ83ggd9cwxonzeCDJDSVEuTllTRTpJQk0uSVFfREVCVF9FUVVJVl9PUEVSX0xFQVNFLjk5MC4uLi5VU0QuSAEAAADetgEAAgAAAAUxMTU2MAEIAAAABQAAAAExAQAAAAoxODc2NDMyODcyAwAAAAMxNjACAAAABTIxNjcxBAAAAAEwBwAAAAgzLzcvMjAyNggAAAAKMTIvMzEvMjAxNQkAAAABMB31zDGifN4IHfXMMaJ83ggrQ0lRLk5ZU0U6SUJNLklRX0FTU0VUU19MRVZFTF8zLjk5MC4uLi5VU0QuSAEAAADetgEAAwAAAAAAHfXMMaJ83ggd9cwxonzeCCZDSVEuTllTRTpJQk0uSVFfT1RIRVJfSU5WLjk5MC4uLi5VU0QuSAEAAADetgEAAwAAAAAAHfXMMaJ83ggd9cwxonzeCC5DSVEuTllTRTpJQk0uSVFfQlZfU0hBUkVfUkVQT1JURUQuOTkwLi4uLlVTRC5IAQAAAN62AQADAAAAAAAd9cwxonzeCB31zDGifN4IOENJUS5OWVNFOklCTS5JUV9SVUFfQ0FQSVRBTF9MRUFTRV9BQ0NVTV9ERVAuOTkwLi4uLlVTRC5IAQAAAN62AQADAAAAAAAd9cwxonzeCB31zDGifN4IJENJUS5OWVNFOklCTS5JUV9QRU5TSU9OLjk5MC4uLi5VU0QuSAEAAADetgEA</t>
  </si>
  <si>
    <t>AgAAAAUxNjUwNAEIAAAABQAAAAExAQAAAAoxODc2NDMyODcyAwAAAAMxNjACAAAABDEyMTMEAAAAATAHAAAACDMvNy8yMDI2CAAAAAoxMi8zMS8yMDE1CQAAAAEwHfXMMaJ83ggd9cwxonzeCCxDSVEuTllTRTpJQk0uSVFfTE9BTlNfUkVDRUlWX0xULjk5MC4uLi5VU0QuSAEAAADetgEAAwAAAAAAHfXMMaJ83ggd9cwxonzeCB9DSVEuTllTRTpJQk0uSVFfQVIuOTkwLi4uLlVTRC5IAQAAAN62AQACAAAABDgzMzMBCAAAAAUAAAABMQEAAAAKMTg3NjQzMjg3MgMAAAADMTYwAgAAAAQxMDIxBAAAAAEwBwAAAAgzLzcvMjAyNggAAAAKMTIvMzEvMjAxNQkAAAABMB31zDGifN4IHfXMMaJ83gg3Q0lRLk5ZU0U6SUJNLklRX0NIQU5HRV9ORVRfV09SS0lOR19DQVBJVEFMLjk5MC4uLi5VU0QuSAEAAADetgEAAgAAAAQxNDU2AQgAAAAFAAAAATEBAAAACjE4NzY0MzI4NzIDAAAAAzE2MAIAAAAENDQyMQQAAAABMAcAAAAIMy83LzIwMjYIAAAACjEyLzMxLzIwMTUJAAAAATAd9cwxonzeCB31zDGifN4IMENJUS5OWVNFOklCTS5JUV9EQV9TVVBQTF9QQVJUSUFMX0NGLjk5MC4uLi5VU0QuSAEAAADetgEAAwAAAAAAHfXMMaJ83ggd9cwxonzeCChDSVEuTllTRTpJQk0uSVFfQ0FTSF9JTlZFU1QuOTkwLi4uLlVTRC5IAQAAAN62AQACAAAABS04MTU5AQgAAAAFAAAAATEBAAAACjE4NzY0MzI4NzIDAAAAAzE2MAIAAAAE</t>
  </si>
  <si>
    <t>MjAwNQQAAAABMAcAAAAIMy83LzIwMjYIAAAACjEyLzMxLzIwMTUJAAAAATAd9cwxonzeCB31zDGifN4IMENJUS5OWVNFOklCTS5JUV9UQVhfQkVORUZJVF9PUFRJT05TLjk5MC4uLi5VU0QuSAEAAADetgEAAwAAAAAAHfXMMaJ83ggd9cwxonzeCDFDSVEuTllTRTpJQk0uSVFfUkVTVFJfU1RPQ0tfQ09NUF9UQVguOTkwLi4uLlVTRC5IAQAAAN62AQADAAAAAAAd9cwxonzeCB31zDGifN4IKkNJUS5OWVNFOklCTS5JUV9NRVJHRVJfU1VQUExFLjk5MC4uLi5VU0QuSAEAAADetgEAAwAAAAAAHfXMMaJ83ggd9cwxonzeCCNDSVEuTllTRTpJQk0uSVFfUkVTVEFURU1FTlRfSVMuOTkwLgEAAADetgEAAwAAAAJSQwCR3ogzonzeCJHeiDOifN4IM0NJUS5OWVNFOklCTS5JUV9ERUZFUlJFRF9GT1JFSUdOX1RBWEVTLjk5MC4uLi5VU0QuSAEAAADetgEAAgAAAAE0AQgAAAAFAAAAATEBAAAACjE4NzY0MzI4NzIDAAAAAzE2MAIAAAAEMzA1NQQAAAABMAcAAAAIMy83LzIwMjYIAAAACjEyLzMxLzIwMTUJAAAAATAd9cwxonzeCB31zDGifN4IMkNJUS5OWVNFOklCTS5JUV9FQklUQV9FUV9JTkNfRVhDTF9TQkMuOTkwLi4uLlVTRC5IAQAAAN62AQACAAAABTE4MTc4AQgAAAAFAAAAATEBAAAACjE4NzY0MzI4NzIDAAAAAzE2MAIAAAAFMjQxMzIEAAAAATAHAAAACDMvNy8yMDI2CAAAAAoxMi8zMS8yMDE1CQAAAAEwHfXM</t>
  </si>
  <si>
    <t>MaJ83ggd9cwxonzeCClDSVEuTllTRTpJQk0uSVFfTEVHQUxfU0VUVExFLjk5MC4uLi5VU0QuSAEAAADetgEAAgAAAAQtMjMzAQgAAAAFAAAAATEBAAAACjE4NzY0MzI4NzIDAAAAAzE2MAIAAAACNzcEAAAAATAHAAAACDMvNy8yMDI2CAAAAAoxMi8zMS8yMDE1CQAAAAEwHfXMMaJ83ggd9cwxonzeCCNDSVEuTllTRTpJQk0uSVFfUkRfRVhQLjk5MC4uLi5VU0QuSAEAAADetgEAAgAAAAQ1MjQ3AQgAAAAFAAAAATEBAAAACjE4NzY0MzI4NzIDAAAAAzE2MAIAAAADMTAwBAAAAAEwBwAAAAgzLzcvMjAyNggAAAAKMTIvMzEvMjAxNQkAAAABMB31zDGifN4IHfXMMaJ83ggvQ0lRLk5ZU0U6SUJNLklRX1JFU1RSVUNUVVJFX1NVUFBMRS45OTAuLi4uVVNELkgBAAAA3rYBAAMAAAAAAB31zDGifN4IHfXMMaJ83ggkQ0lRLk5ZU0U6SUJNLklRX0ZJTElOR19DVVJSRU5DWS45OTAuAQAAAN62AQADAAAAA1VTRACo4HU0onzeCKjgdTSifN4IKUNJUS5OWVNFOklCTS5JUV9FQklUQV9FUV9JTkMuOTkwLi4uLlVTRC5IAQAAAN62AQACAAAABTE3NzEwAQgAAAAFAAAAATEBAAAACjE4NzY0MzI4NzIDAAAAAzE2MAIAAAAFMjE2NzYEAAAAATAHAAAACDMvNy8yMDI2CAAAAAoxMi8zMS8yMDE1CQAAAAEwHfXMMaJ83ggd9cwxonzeCCdDSVEuTllTRTpJQk0uSVFfSU5TX1NFVFRMRS45OTAuLi4uVVNELkgBAAAA3rYBAAMAAAAA</t>
  </si>
  <si>
    <t>AB31zDGifN4IHfXMMaJ83ggrQ0lRLk5ZU0U6SUJNLklRX1NUT0NLX0JBU0VEX0FULjk5MC4uLi5VU0QuSAEAAADetgEAAwAAAAAAHfXMMaJ83ggd9cwxonzeCCFDSVEuTllTRTpJQk0uSVFfUEFZT1VUX1JBVElPLjk5MC4BAAAA3rYBAAIAAAAHMzcuMTI2NgEIAAAABQAAAAExAQAAAAoxODc2NDMyODcyAwAAAAMxNjACAAAABDQzNzcEAAAAATAHAAAACDMvNy8yMDI2CAAAAAoxMi8zMS8yMDE1CQAAAAEw2cWXMqJ83gjZxZcyonzeCChDSVEuTllTRTpJQk0uSVFfR0FJTl9BU1NFVFMuOTkwLi4uLlVTRC5IAQAAAN62AQACAAAAAjEzAQgAAAAFAAAAATEBAAAACjE4NzY0MzI4NzIDAAAAAzE2MAIAAAACNTYEAAAAATAHAAAACDMvNy8yMDI2CAAAAAoxMi8zMS8yMDE1CQAAAAEwHfXMMaJ83ggd9cwxonzeCDVDSVEuTllTRTpJQk0uSVFfQUNDVU1fQU1PUlRfSU5UQU5fQVNTRVRTLjk5MC4uLi5VU0QuSAEAAADetgEAAgAAAAUtMjQ3NgEIAAAABQAAAAExAQAAAAoxODc2NDMyODcyAwAAAAMxNjACAAAABTI0MzMxBAAAAAEwBwAAAAgzLzcvMjAyNggAAAAKMTIvMzEvMjAxNQkAAAABMB31zDGifN4IHfXMMaJ83ggfQ0lRLk5ZU0U6SUJNLklRX0lOVl9NRVRIT0QuOTkwLgEAAADetgEAAwAAAAhBdmcgQ29zdAAHJ68zonzeCAcnrzOifN4IH0NJUS5OWVNFOklCTS5JUV9HVy45OTAuLi4uVVNELkgBAAAA3rYBAAIA</t>
  </si>
  <si>
    <t>AAAFMzIwMjEBCAAAAAUAAAABMQEAAAAKMTg3NjQzMjg3MgMAAAADMTYwAgAAAAQxMTcxBAAAAAEwBwAAAAgzLzcvMjAyNggAAAAKMTIvMzEvMjAxNQkAAAABMB31zDGifN4IHfXMMaJ83ggnQ0lRLk5ZU0U6SUJNLklRX0NBU0hfVEFYRVMuOTkwLi4uLlVTRC5IAQAAAN62AQACAAAABDI2NTcBCAAAAAUAAAABMQEAAAAKMTg3NjQzMjg3MgMAAAADMTYwAgAAAAQzMDUzBAAAAAEwBwAAAAgzLzcvMjAyNggAAAAKMTIvMzEvMjAxNQkAAAABMB31zDGifN4IHfXMMaJ83ggwQ0lRLk5ZU0U6SUJNLklRX1NBTEVfUkVBTF9FU1RBVEVfQ0YuOTkwLi4uLlVTRC5IAQAAAN62AQADAAAAAAAd9cwxonzeCB31zDGifN4IL0NJUS5OWVNFOklCTS5JUV9BU1NFVF9XUklURURPV05fQ0YuOTkwLi4uLlVTRC5IAQAAAN62AQADAAAAAAAd9cwxonzeCB31zDGifN4IJ0NJUS5OWVNFOklCTS5JUV9DT01NT05fRElWLjk5MC4uLi5VU0QuSAEAAADetgEAAgAAAAQ0ODk3AB31zDGifN4IHfXMMaJ83ggrQ0lRLk5ZU0U6SUJNLklRX0RJTFVUX0VQU19FWENMLjk5MC4uLi5VU0QuSAEAAADetgEAAgAAAAkxMy41OTgyNDYBCAAAAAUAAAABMQEAAAAKMTg3NjQzMjg3MgMAAAADMTYwAgAAAAMxNDIEAAAAATAHAAAACDMvNy8yMDI2CAAAAAoxMi8zMS8yMDE1CQAAAAEwHfXMMaJ83ggd9cwxonzeCC9DSVEuTllTRTpJQk0uSVFfR1JPU1Nf</t>
  </si>
  <si>
    <t>SU5UQU5fQVNTRVRTLjk5MC4uLi5VU0QuSAEAAADetgEAAgAAAAQ1MTk2AQgAAAAFAAAAATEBAAAACjE4NzY0MzI4NzIDAAAAAzE2MAIAAAAFMjQyOTMEAAAAATAHAAAACDMvNy8yMDI2CAAAAAoxMi8zMS8yMDE1CQAAAAEwHfXMMaJ83ggd9cwxonzeCClDSVEuTllTRTpJQk0uSVFfVE9UQUxfRVFVSVRZLjk5MC4uLi5VU0QuSAEAAADetgEAAgAAAAUxNDQyNAEIAAAABQAAAAExAQAAAAoxODc2NDMyODcyAwAAAAMxNjACAAAABDEyNzUEAAAAATAHAAAACDMvNy8yMDI2CAAAAAoxMi8zMS8yMDE1CQAAAAEwHfXMMaJ83ggd9cwxonzeCCFDSVEuTllTRTpJQk0uSVFfQ0FMQ19UWVBFX0NGLjk5MC4BAAAA3rYBAAMAAAADUkVQAJHeiDOifN4Ikd6IM6J83ggsQ0lRLk5ZU0U6SUJNLklRX1NUT0NLX0JBU0VEX1NHQS45OTAuLi4uVVNELkgBAAAA3rYBAAIAAAADMzIyAQgAAAAFAAAAATEBAAAACjE4NzY0MzI4NzIDAAAAAzE2MAIAAAAFMjI2NzkEAAAAATAHAAAACDMvNy8yMDI2CAAAAAoxMi8zMS8yMDE1CQAAAAEwHfXMMaJ83ggd9cwxonzeCCFDSVEuTllTRTpJQk0uSVFfRUJJVC45OTAuLi4uVVNELkgBAAAA3rYBAAIAAAAFMTY1MTcBCAAAAAUAAAABMQEAAAAKMTg3NjQzMjg3MgMAAAADMTYwAgAAAAM0MDAEAAAAATAHAAAACDMvNy8yMDI2CAAAAAoxMi8zMS8yMDE1CQAAAAEwHfXMMaJ83ggd9cwxonzeCB9D</t>
  </si>
  <si>
    <t>SVEuTllTRTpJQk0uSVFfRUJJVERBX0lOVC45OTAuAQAAAN62AQACAAAACTQzLjUyOTkxNAEIAAAABQAAAAExAQAAAAoxODc2NDMyODcyAwAAAAMxNjACAAAABDQxOTAEAAAAATAHAAAACDMvNy8yMDI2CAAAAAoxMi8zMS8yMDE1CQAAAAEwxLl1NKJ83gjEuXU0onzeCCZDSVEuTllTRTpJQk0uSVFfTlVNQkVSX0FEUkhPTERFUlMuOTkwLgEAAADetgEAAwAAAAAAqOB1NKJ83gio4HU0onzeCCtDSVEuTllTRTpJQk0uSVFfT1RIRVJfQ0xfU1VQUEwuOTkwLi4uLlVTRC5IAQAAAN62AQACAAAAAzE3NQEIAAAABQAAAAExAQAAAAoxODc2NDMyODcyAwAAAAMxNjACAAAABDEwNTcEAAAAATAHAAAACDMvNy8yMDI2CAAAAAoxMi8zMS8yMDE1CQAAAAEwHfXMMaJ83ggd9cwxonzeCCxDSVEuTllTRTpJQk0uSVFfQ0FTSF9BQ1FVSVJFX0NGLjk5MC4uLi5VU0QuSAEAAADetgEAAgAAAAUtMzM0OQEIAAAABQAAAAExAQAAAAoxODc2NDMyODcyAwAAAAMxNjACAAAABDIwNTcEAAAAATAHAAAACDMvNy8yMDI2CAAAAAoxMi8zMS8yMDE1CQAAAAEwHfXMMaJ83ggd9cwxonzeCDNDSVEuTllTRTpJQk0uSVFfQU5OVV9ESVNUUklCVVRJT05fVU5JVC45OTAuLi4uVVNELkgBAAAA3rYBAAMAAAAAAB31zDGifN4IHfXMMaJ83ggsQ0lRLk5ZU0U6SUJNLklRX0ZJTl9ESVZfSU5UX0VYUC45OTAuLi4uVVNELkgBAAAA3rYBAAMAAAAA</t>
  </si>
  <si>
    <t>AFYczTGifN4IVhzNMaJ83gg2Q0lRLk5ZU0U6SUJNLklRX0RFUklWQVRJVkVfQVNTRVRTX0NVUlJFTlQuOTkwLi4uLlVTRC5IAQAAAN62AQACAAAAAzI5MwEIAAAABQAAAAExAQAAAAoxODc2NDMyODcyAwAAAAMxNjACAAAABDExMDkEAAAAATAHAAAACDMvNy8yMDI2CAAAAAoxMi8zMS8yMDE1CQAAAAEwVhzNMaJ83ghWHM0xonzeCDBDSVEuTllTRTpJQk0uSVFfVE9UQUxfQ09NTU9OX0VRVUlUWS45OTAuLi4uVVNELkgBAAAA3rYBAAIAAAAFMTQyNjIBCAAAAAUAAAABMQEAAAAKMTg3NjQzMjg3MgMAAAADMTYwAgAAAAQxMDA2BAAAAAEwBwAAAAgzLzcvMjAyNggAAAAKMTIvMzEvMjAxNQkAAAABMFYczTGifN4IVhzNMaJ83ggvQ0lRLk5ZU0U6SUJNLklRX0NBU0hfSU5URVJFU1RfT1BFUi45OTAuLi4uVVNELkgBAAAA3rYBAAMAAAAAAFYczTGifN4IVhzNMaJ83gguQ0lRLk5ZU0U6SUJNLklRX1RPVEFMX0RJVl9QQUlEX0NGLjk5MC4uLi5VU0QuSAEAAADetgEAAgAAAAUtNDg5NwEIAAAABQAAAAExAQAAAAoxODc2NDMyODcyAwAAAAMxNjACAAAABDIwMjIEAAAAATAHAAAACDMvNy8yMDI2CAAAAAoxMi8zMS8yMDE1CQAAAAEwVhzNMaJ83ghWHM0xonzeCCpDSVEuTllTRTpJQk0uSVFfQUlSQ1JBRlRfUkVOVC45OTAuLi4uVVNELkgBAAAA3rYBAAMAAAAAAFYczTGifN4IVhzNMaJ83ggsQ0lRLk5ZU0U6SUJN</t>
  </si>
  <si>
    <t>LklRX05FVF9XT1JLSU5HX0NBUC45OTAuLi4uVVNELkgBAAAA3rYBAAIAAAAENjUwMgEIAAAABQAAAAExAQAAAAoxODc2NDMyODcyAwAAAAMxNjACAAAABDEzMTEEAAAAATAHAAAACDMvNy8yMDI2CAAAAAoxMi8zMS8yMDE1CQAAAAEwVhzNMaJ83ghWHM0xonzeCC9DSVEuTllTRTpJQk0uSVFfVU5FQVJOX1JFVl9DVVJSRU5ULjk5MC4uLi5VU0QuSAEAAADetgEAAgAAAAUxMTI1OQEIAAAABQAAAAExAQAAAAoxODc2NDMyODcyAwAAAAMxNjACAAAABDEwNzQEAAAAATAHAAAACDMvNy8yMDI2CAAAAAoxMi8zMS8yMDE1CQAAAAEwVhzNMaJ83ghWHM0xonzeCCJDSVEuTllTRTpJQk0uSVFfQ0FQRVguOTkwLi4uLlVTRC5IAQAAAN62AQACAAAABS0zNTc5AQgAAAAFAAAAATEBAAAACjE4NzY0MzI4NzIDAAAAAzE2MAIAAAAEMjAyMQQAAAABMAcAAAAIMy83LzIwMjYIAAAACjEyLzMxLzIwMTUJAAAAATBWHM0xonzeCFYczTGifN4IJUNJUS5OWVNFOklCTS5JUV9FQlRfRVhDTC45OTAuLi4uVVNELkgBAAAA3rYBAAIAAAAFMTY4MTkBCAAAAAUAAAABMQEAAAAKMTg3NjQzMjg3MgMAAAADMTYwAgAAAAE0BAAAAAEwBwAAAAgzLzcvMjAyNggAAAAKMTIvMzEvMjAxNQkAAAABMFYczTGifN4IVhzNMaJ83ggoQ0lRLk5ZU0U6SUJNLklRX1dPUktJTkdfQ0FQLjk5MC4uLi5VU0QuSAEAAADetgEAAgAAAAQ4MjM1AQgAAAAF</t>
  </si>
  <si>
    <t>AAAAATEBAAAACjE4NzY0MzI4NzIDAAAAAzE2MAIAAAAENDE2NQQAAAABMAcAAAAIMy83LzIwMjYIAAAACjEyLzMxLzIwMTUJAAAAATBWHM0xonzeCFYczTGifN4IIkNJUS5OWVNFOklCTS5JUV9EQV9DRi45OTAuLi4uVVNELkgBAAAA3rYBAAIAAAAEMzg1NQEIAAAABQAAAAExAQAAAAoxODc2NDMyODcyAwAAAAMxNjACAAAABDIxNjAEAAAAATAHAAAACDMvNy8yMDI2CAAAAAoxMi8zMS8yMDE1CQAAAAEwVhzNMaJ83ghWHM0xonzeCDxDSVEuTllTRTpJQk0uSVFfRElTVFJJQlVUQUJMRV9DQVNIX1NUQU5EQVJESVpFRC45OTAuLi4uVVNELkgBAAAA3rYBAAMAAAAAAFYczTGifN4IVhzNMaJ83gg1Q0lRLk5ZU0U6SUJNLklRX09USEVSX05PTl9PUEVSX0VYUF9TVVBQTC45OTAuLi4uVVNELkgBAAAA3rYBAAIAAAADMjQ5AQgAAAAFAAAAATEBAAAACjE4NzY0MzI4NzIDAAAAAzE2MAIAAAACODUEAAAAATAHAAAACDMvNy8yMDI2CAAAAAoxMi8zMS8yMDE1CQAAAAEwVhzNMaJ83ghWHM0xonzeCCVDSVEuTllTRTpJQk0uSVFfREFZU19QQVlBQkxFX09VVC45OTAuAQAAAN62AQACAAAACDU5LjU3MzExAQgAAAAFAAAAATEBAAAACjE4NzY0MzI4NzIDAAAAAzE2MAIAAAAENDE4MwQAAAABMAcAAAAIMy83LzIwMjYIAAAACjEyLzMxLzIwMTUJAAAAATCo4HU0onzeCKjgdTSifN4IJkNJUS5OWVNFOklCTS5JUV9DSEFO</t>
  </si>
  <si>
    <t>R0VfQVAuOTkwLi4uLlVTRC5IAQAAAN62AQACAAAAAjgxAQgAAAAFAAAAATEBAAAACjE4NzY0MzI4NzIDAAAAAzE2MAIAAAAEMjAxNwQAAAABMAcAAAAIMy83LzIwMjYIAAAACjEyLzMxLzIwMTUJAAAAATBWHM0xonzeCFYczTGifN4ILkNJUS5OWVNFOklCTS5JUV9GRUVTX09USEVSX0lOQ09NRS45OTAuLi4uVVNELkgBAAAA3rYBAAMAAAAAAFYczTGifN4IVhzNMaJ83ggzQ0lRLk5ZU0U6SUJNLklRX0NPTlRJTkdFTlRfTElBQklMSVRJRVMuOTkwLi4uLlVTRC5IAQAAAN62AQADAAAAAABWHM0xonzeCFYczTGifN4IMENJUS5OWVNFOklCTS5JUV9BRF9FWENMX09QRVJfTEVBU0VTLjk5MC4uLi5VU0QuSAEAAADetgEAAgAAAAYtMTg2MTYBCAAAAAUAAAABMQEAAAAKMTg3NjQzMjg3MgMAAAADMTYwAgAAAAU0ODk3NQQAAAABMAcAAAAIMy83LzIwMjYIAAAACjEyLzMxLzIwMTUJAAAAATBWHM0xonzeCFYczTGifN4IMUNJUS5OWVNFOklCTS5JUV9TVE9DS19CQVNFRF9DT01QX1RBWC45OTAuLi4uVVNELkgBAAAA3rYBAAIAAAAELTE1NgBWHM0xonzeCFYczTGifN4II0NJUS5OWVNFOklCTS5JUV9HQV9FWFAuOTkwLi4uLlVTRC5IAQAAAN62AQADAAAAAABWHM0xonzeCFYczTGifN4IKENJUS5OWVNFOklCTS5JUV9FQklUREFfNVlSX0FOTl9DQUdSLjk5MC4BAAAA3rYBAAIAAAAHLTMuNzEzMgEIAAAABQAAAAEx</t>
  </si>
  <si>
    <t>AQAAAAoxODc2NDMyODcyAwAAAAMxNjACAAAABDQyMzUEAAAAATAHAAAACDMvNy8yMDI2CAAAAAoxMi8zMS8yMDE1CQAAAAEwO5J1NKJ83gg7knU0onzeCCRDSVEuTllTRTpJQk0uSVFfTkVUX0RFQlRfRUJJVERBLjk5MC4BAAAA3rYBAAIAAAAIMS41NTU5NTkBCAAAAAUAAAABMQEAAAAKMTg3NjQzMjg3MgMAAAADMTYwAgAAAAQ0MTkzBAAAAAEwBwAAAAgzLzcvMjAyNggAAAAKMTIvMzEvMjAxNQkAAAABMDuSdTSifN4IO5J1NKJ83ggmQ0lRLk5ZU0U6SUJNLklRX0ZJWEVEX0FTU0VUX1RVUk5TLjk5MC4BAAAA3rYBAAIAAAAINy42MDQ1MjEBCAAAAAUAAAABMQEAAAAKMTg3NjQzMjg3MgMAAAADMTYwAgAAAAQ0MDY2BAAAAAEwBwAAAAgzLzcvMjAyNggAAAAKMTIvMzEvMjAxNQkAAAABMDuSdTSifN4IO5J1NKJ83ggyQ0lRLk5ZU0U6SUJNLklRX0FEVkFOQ0VTX0ZPUl9TVVBQTElFUy45OTAuLi4uVVNELkgBAAAA3rYBAAMAAAAAAFYczTGifN4IVhzNMaJ83ggvQ0lRLk5ZU0U6SUJNLklRX0RFQlRfRVFVSVZfTkVUX1BCTy45OTAuLi4uVVNELkgBAAAA3rYBAAIAAAAFMTAzNzMBCAAAAAUAAAABMQEAAAAKMTg3NjQzMjg3MgMAAAADMTYwAgAAAAUyMTY3OQQAAAABMAcAAAAIMy83LzIwMjYIAAAACjEyLzMxLzIwMTUJAAAAATBWHM0xonzeCFYczTGifN4IK0NJUS5OWVNFOklCTS5JUV9BU1NFVFNfTEVWRUxf</t>
  </si>
  <si>
    <t>Mi45OTAuLi4uVVNELkgBAAAA3rYBAAIAAAAENDM4MQBWHM0xonzeCFYczTGifN4IKUNJUS5OWVNFOklCTS5JUV9GSU5JU0hFRF9JTlYuOTkwLi4uLlVTRC5IAQAAAN62AQACAAAAAzM1MgEIAAAABQAAAAExAQAAAAoxODc2NDMyODcyAwAAAAMxNjACAAAABDMwNzUEAAAAATAHAAAACDMvNy8yMDI2CAAAAAoxMi8zMS8yMDE1CQAAAAEwVhzNMaJ83ghWHM0xonzeCCVDSVEuTllTRTpJQk0uSVFfQlZfU0hBUkUuOTkwLi4uLlVTRC5IAQAAAN62AQACAAAACTE0Ljc2ODEyMgEIAAAABQAAAAExAQAAAAoxODc2NDMyODcyAwAAAAMxNjACAAAABDQwMjAEAAAAATAHAAAACDMvNy8yMDI2CAAAAAoxMi8zMS8yMDE1CQAAAAEwVhzNMaJ83ghWHM0xonzeCDRDSVEuTllTRTpJQk0uSVFfUlVBX0NBUElUQUxfTEVBU0VfR1JPU1MuOTkwLi4uLlVTRC5IAQAAAN62AQADAAAAAABWHM0xonzeCFYczTGifN4IKkNJUS5OWVNFOklCTS5JUV9VTkVBUk5fUkVWX0xULjk5MC4uLi5VU0QuSAEAAADetgEAAgAAAAQzNzcxAQgAAAAFAAAAATEBAAAACjE4NzY0MzI4NzIDAAAAAzE2MAIAAAAEMTI1NgQAAAABMAcAAAAIMy83LzIwMjYIAAAACjEyLzMxLzIwMTUJAAAAATBWHM0xonzeCFYczTGifN4IIkNJUS5OWVNFOklCTS5JUV9BUl9MVC45OTAuLi4uVVNELkgBAAAA3rYBAAMAAAAAAFYczTGifN4IVhzNMaJ83ggrQ0lRLk5ZU0U6</t>
  </si>
  <si>
    <t>SUJNLklRX0NBU0hfU1RfSU5WRVNULjk5MC4uLi5VU0QuSAEAAADetgEAAgAAAAQ4MTk0AQgAAAAFAAAAATEBAAAACjE4NzY0MzI4NzIDAAAAAzE2MAIAAAAEMTAwMgQAAAABMAcAAAAIMy83LzIwMjYIAAAACjEyLzMxLzIwMTUJAAAAATBWHM0xonzeCFYczTGifN4IMUNJUS5OWVNFOklCTS5JUV9DSEFOR0VfREVGX1RBWF9UT1RBTC45OTAuLi4uVVNELkgBAAAA3rYBAAIAAAAEMTM4NwEIAAAABQAAAAExAQAAAAoxODc2NDMyODcyAwAAAAMxNjACAAAABTMwOTI0BAAAAAEwBwAAAAgzLzcvMjAyNggAAAAKMTIvMzEvMjAxNQkAAAABMFYczTGifN4IVhzNMaJ83ggkQ0lRLk5ZU0U6SUJNLklRX1BFUklPRExFTkdUSF9DRi45OTAuAQAAAN62AQABAAAAAjEyAL0kYjOifN4IvSRiM6J83ggzQ0lRLk5ZU0U6SUJNLklRX09USEVSX0lOVkVTVF9BQ1RfU1VQUEwuOTkwLi4uLlVTRC5IAQAAAN62AQACAAAAATEBCAAAAAUAAAABMQEAAAAKMTg3NjQzMjg3MgMAAAADMTYwAgAAAAQyMDUxBAAAAAEwBwAAAAgzLzcvMjAyNggAAAAKMTIvMzEvMjAxNQkAAAABMFYczTGifN4IVhzNMaJ83ggrQ0lRLk5ZU0U6SUJNLklRX1NUT0NLX0JBU0VEX0NGLjk5MC4uLi5VU0QuSAEAAADetgEAAgAAAAM0NjgBCAAAAAUAAAABMQEAAAAKMTg3NjQzMjg3MgMAAAADMTYwAgAAAAQyMTI3BAAAAAEwBwAAAAgzLzcvMjAyNggAAAAKMTIv</t>
  </si>
  <si>
    <t>MzEvMjAxNQkAAAABMFYczTGifN4IVhzNMaJ83gg0Q0lRLk5ZU0U6SUJNLklRX1JFU1RSX1NUT0NLX0NPTVBfUFJFVEFYLjk5MC4uLi5VU0QuSAEAAADetgEAAwAAAAAAVhzNMaJ83ghWHM0xonzeCDRDSVEuTllTRTpJQk0uSVFfREVGRVJSRURfRE9NRVNUSUNfVEFYRVMuOTkwLi4uLlVTRC5IAQAAAN62AQACAAAAAzY2OQEIAAAABQAAAAExAQAAAAoxODc2NDMyODcyAwAAAAMxNjACAAAABDMwNTQEAAAAATAHAAAACDMvNy8yMDI2CAAAAAoxMi8zMS8yMDE1CQAAAAEwVhzNMaJ83ghWHM0xonzeCEFDSVEuTllTRTpJQk0uSVFfRElTVFJJQlVUQUJMRV9DQVNIX1BFUl9TSEFSRV9ESUxVVEVELjk5MC4uLi5VU0QuSAEAAADetgEAAwAAAAAAVhzNMaJ83ghWHM0xonzeCCpDSVEuTllTRTpJQk0uSVFfUFJFX09QRU5fQ09TVC45OTAuLi4uVVNELkgBAAAA3rYBAAMAAAAAAFYczTGifN4IVhzNMaJ83ggvQ0lRLk5ZU0U6SUJNLklRX0NVUlJfRk9SRUlHTl9UQVhFUy45OTAuLi4uVVNELkgBAAAA3rYBAAIAAAAEMjEwMQEIAAAABQAAAAExAQAAAAoxODc2NDMyODcyAwAAAAMxNjACAAAABDMwMzAEAAAAATAHAAAACDMvNy8yMDI2CAAAAAoxMi8zMS8yMDE1CQAAAAEwVhzNMaJ83ghWHM0xonzeCCVDSVEuTllTRTpJQk0uSVFfRVBTX05PUk0uOTkwLi4uLlVTRC5IAQAAAN62AQACAAAACTEwLjc0MDE2MgEIAAAABQAA</t>
  </si>
  <si>
    <t>AAExAQAAAAoxODc2NDMyODcyAwAAAAMxNjACAAAABDQzNzkEAAAAATAHAAAACDMvNy8yMDI2CAAAAAoxMi8zMS8yMDE1CQAAAAEwVhzNMaJ83ghWHM0xonzeCDhDSVEuTllTRTpJQk0uSVFfVE9UQUxfREVCVF9FWENMX09QRVJfTEVBU0VTLjk5MC4uLi5VU0QuSAEAAADetgEAAgAAAAUzOTg5MgEIAAAABQAAAAExAQAAAAoxODc2NDMyODcyAwAAAAMxNjACAAAABTQ4OTgyBAAAAAEwBwAAAAgzLzcvMjAyNggAAAAKMTIvMzEvMjAxNQkAAAABMFYczTGifN4IVhzNMaJ83ggcQ0lRLk5ZU0U6SUJNLklRX0dBQVBfQ0YuOTkwLgEAAADetgEAAwAAAAdVUyBHQUFQAE+kTzSifN4IT6RPNKJ83ggoQ0lRLk5ZU0U6SUJNLklRX0VCSVRfRVFfSU5DLjk5MC4uLi5VU0QuSAEAAADetgEAAgAAAAUxNjUxNwEIAAAABQAAAAExAQAAAAoxODc2NDMyODcyAwAAAAMxNjACAAAABTIxNjc1BAAAAAEwBwAAAAgzLzcvMjAyNggAAAAKMTIvMzEvMjAxNQkAAAABMFYczTGifN4IVhzNMaJ83ggmQ0lRLk5ZU0U6SUJNLklRX1NHQV9TVVBQTC45OTAuLi4uVVNELkgBAAAA3rYBAAIAAAAFMTk1ODkBCAAAAAUAAAABMQEAAAAKMTg3NjQzMjg3MgMAAAADMTYwAgAAAAMxMDIEAAAAATAHAAAACDMvNy8yMDI2CAAAAAoxMi8zMS8yMDE1CQAAAAEwVhzNMaJ83ghWHM0xonzeCDBDSVEuTllTRTpJQk0uSVFfRUJJVERBX0VYQ0xfT1BFUl9M</t>
  </si>
  <si>
    <t>RUFTRVNfSU5ULjk5MC4BAAAA3rYBAAIAAAAJNDMuNTI5OTE0AQgAAAAFAAAAATEBAAAACjE4NzY0MzI4NzIDAAAAAzE2MAIAAAAFNDkxNzMEAAAAATAHAAAACDMvNy8yMDI2CAAAAAoxMi8zMS8yMDE1CQAAAAEwxLl1NKJ83gjEuXU0onzeCDtDSVEuTllTRTpJQk0uSVFfVE9UQUxfR0VORVJBTF9QQVJUTkVSX0lOVEVSRVNULjk5MC4uLi5VU0QuSAEAAADetgEAAwAAAAAAVhzNMaJ83ghWHM0xonzeCElDSVEuTllTRTpJQk0uSVFfRklOQU5DSU5HX09CTElHX05PTl9DVVJSRU5UX0VYQ0xfT1BFUl9MRUFTRVMuOTkwLi4uLlVTRC5IAQAAAN62AQACAAAABTMzNDMxAQgAAAAFAAAAATEBAAAACjE4NzY0MzI4NzIDAAAAAzE2MAIAAAAFNDg5ODEEAAAAATAHAAAACDMvNy8yMDI2CAAAAAoxMi8zMS8yMDE1CQAAAAEwVhzNMaJ83ghWHM0xonzeCCVDSVEuTllTRTpJQk0uSVFfVE9UQUxfQ0wuOTkwLi4uLlVTRC5IAQAAAN62AQACAAAABTM0MjY5AQgAAAAFAAAAATEBAAAACjE4NzY0MzI4NzIDAAAAAzE2MAIAAAAEMTAwOQQAAAABMAcAAAAIMy83LzIwMjYIAAAACjEyLzMxLzIwMTUJAAAAATBWHM0xonzeCFYczTGifN4INENJUS5OWVNFOklCTS5JUV9PVEhFUl9GSU5BTkNFX0FDVF9TVVBQTC45OTAuLi4uVVNELkgBAAAA3rYBAAMAAAAAAFYczTGifN4IVhzNMaJ83gguQ0lRLk5ZU0U6SUJNLklRX0RJU1RSSUJV</t>
  </si>
  <si>
    <t>VEFCTEVfQ0FTSF9QQVlPVVQuOTkwLgEAAADetgEAAwAAAAAAf26XMqJ83gh/bpcyonzeCB9DSVEuTllTRTpJQk0uSVFfR1AuOTkwLi4uLlVTRC5IAQAAAN62AQACAAAABTQwNjg0AQgAAAAFAAAAATEBAAAACjE4NzY0MzI4NzIDAAAAAzE2MAIAAAACMTAEAAAAATAHAAAACDMvNy8yMDI2CAAAAAoxMi8zMS8yMDE1CQAAAAEwVhzNMaJ83ghWHM0xonzeCCxDSVEuTllTRTpJQk0uSVFfUFJFRl9OT05fUkVERUVNLjk5MC4uLi5VU0QuSAEAAADetgEAAwAAAAAAVhzNMaJ83ghWHM0xonzeCCZDSVEuTllTRTpJQk0uSVFfQ0hBTkdFX0FSLjk5MC4uLi5VU0QuSAEAAADetgEAAgAAAAM4MTIBCAAAAAUAAAABMQEAAAAKMTg3NjQzMjg3MgMAAAADMTYwAgAAAAQyMDE4BAAAAAEwBwAAAAgzLzcvMjAyNggAAAAKMTIvMzEvMjAxNQkAAAABMFYczTGifN4IVhzNMaJ83gg1Q0lRLk5ZU0U6SUJNLklRX0RJU1RSSUJVVEFCTEVfQ0FTSF9TSEFSRS45OTAuLi4uVVNELkgBAAAA3rYBAAMAAAAAAFYczTGifN4IVhzNMaJ83gg7Q0lRLk5ZU0U6SUJNLklRX05FVF9ERUJUX0VCSVREQV9FWENMX09QRVJfTEVBU0VTX0NBUEVYLjk5MC4BAAAA3rYBAAIAAAAIMS44ODc1NzIBCAAAAAUAAAABMQEAAAAKMTg3NjQzMjg3MgMAAAADMTYwAgAAAAU0OTE4MgQAAAABMAcAAAAIMy83LzIwMjYIAAAACjEyLzMxLzIwMTUJAAAAATA7knU0</t>
  </si>
  <si>
    <t>onzeCDuSdTSifN4INENJUS5OWVNFOklCTS5JUV9SVUFfT1BFUkFUSU5HX0xFQVNFX05FVC45OTAuLi4uVVNELkgBAAAA3rYBAAMAAAAAAFYczTGifN4IVhzNMaJ83ggkQ0lRLk5ZU0U6SUJNLklRX0RFUF9SVUEuOTkwLi4uLlVTRC5IAQAAAN62AQADAAAAAABWHM0xonzeCFYczTGifN4IJENJUS5OWVNFOklCTS5JUV9HUF81WVJfQU5OX0NBR1IuOTkwLgEAAADetgEAAgAAAActMi40MzE3AQgAAAAFAAAAATEBAAAACjE4NzY0MzI4NzIDAAAAAzE2MAIAAAAENDIzNAQAAAABMAcAAAAIMy83LzIwMjYIAAAACjEyLzMxLzIwMTUJAAAAATA7knU0onzeCDuSdTSifN4IN0NJUS5OWVNFOklCTS5JUV9UT1RBTF9ERUJUX0VCSVREQV9FWENMX09QRVJfTEVBU0VTLjk5MC4BAAAA3rYBAAIAAAAIMS45NTgxNzcBCAAAAAUAAAABMQEAAAAKMTg3NjQzMjg3MgMAAAADMTYwAgAAAAU0ODk5NAQAAAABMAcAAAAIMy83LzIwMjYIAAAACjEyLzMxLzIwMTUJAAAAATA7knU0onzeCDuSdTSifN4IIENJUS5OWVNFOklCTS5JUV9BU1NFVF9UVVJOUy45OTAuAQAAAN62AQACAAAACDAuNzE3NzYyAQgAAAAFAAAAATEBAAAACjE4NzY0MzI4NzIDAAAAAzE2MAIAAAAENDE3NwQAAAABMAcAAAAIMy83LzIwMjYIAAAACjEyLzMxLzIwMTUJAAAAATA7knU0onzeCDuSdTSifN4IL0NJUS5OWVNFOklCTS5JUV9MVF9NQVJLX1NFQ1VSSVRJ</t>
  </si>
  <si>
    <t>RVMuOTkwLi4uLlVTRC5IAQAAAN62AQADAAAAAABWHM0xonzeCFYczTGifN4ILkNJUS5OWVNFOklCTS5JUV9GSU5fRElWX1NUX0lOVkVTVC45OTAuLi4uVVNELkgBAAAA3rYBAAMAAAAAAFYczTGifN4IVhzNMaJ83ggrQ0lRLk5ZU0U6SUJNLklRX0FTU0VUU19MRVZFTF8xLjk5MC4uLi5VU0QuSAEAAADetgEAAgAAAAQyMjkwAFYczTGifN4IVhzNMaJ83ggkQ0lRLk5ZU0U6SUJNLklRX1dJUF9JTlYuOTkwLi4uLlVTRC5IAQAAAN62AQACAAAABDExOTkBCAAAAAUAAAABMQEAAAAKMTg3NjQzMjg3MgMAAAADMTYwAgAAAAQzMjE5BAAAAAEwBwAAAAgzLzcvMjAyNggAAAAKMTIvMzEvMjAxNQkAAAABMFYczTGifN4IVhzNMaJ83gguQ0lRLk5ZU0U6SUJNLklRX1RPVEFMX09VVFNUQU5ESU5HX0JTX0RBVEUuOTkwLgEAAADetgEAAgAAAAo5NjUuNzI4NzI1AQQAAAAFAAAAATUBAAAACjE4NzY0MzI4NzICAAAABTI0MTUyBgAAAAEwVmevM6J83ghWZ68zonzeCCRDSVEuTllTRTpJQk0uSVFfUlVBX05FVC45OTAuLi4uVVNELkgBAAAA3rYBAAMAAAAAAFYczTGifN4IVhzNMaJ83ggsQ0lRLk5ZU0U6SUJNLklRX0ZJTl9ESVZfTElBQl9MVC45OTAuLi4uVVNELkgBAAAA3rYBAAMAAAAAAFYczTGifN4IVhzNMaJ83gguQ0lRLk5ZU0U6SUJNLklRX0ZJTl9ESVZfQVNTRVRTX0xULjk5MC4uLi5VU0QuSAEAAADetgEAAwAA</t>
  </si>
  <si>
    <t>AAAAVhzNMaJ83ghWHM0xonzeCCtDSVEuTllTRTpJQk0uSVFfVFJBRElOR19BU1NFVFMuOTkwLi4uLlVTRC5IAQAAAN62AQADAAAAAABWHM0xonzeCFYczTGifN4ILUNJUS5OWVNFOklCTS5JUV9DQVNIX1RBWEVTX0ZJTkFOLjk5MC4uLi5VU0QuSAEAAADetgEAAwAAAAAAVhzNMaJ83ghWHM0xonzeCCdDSVEuTllTRTpJQk0uSVFfTkVUX0NIQU5HRS45OTAuLi4uVVNELkgBAAAA3rYBAAIAAAAELTc5MAEIAAAABQAAAAExAQAAAAoxODc2NDMyODcyAwAAAAMxNjACAAAABDIwOTMEAAAAATAHAAAACDMvNy8yMDI2CAAAAAoxMi8zMS8yMDE1CQAAAAEwVhzNMaJ83ghWHM0xonzeCCxDSVEuTllTRTpJQk0uSVFfSU5WRVNUX0xPQU5TX0NGLjk5MC4uLi5VU0QuSAEAAADetgEAAgAAAAQtMzk4AQgAAAAFAAAAATEBAAAACjE4NzY0MzI4NzIDAAAAAzE2MAIAAAAEMjAzMgQAAAABMAcAAAAIMy83LzIwMjYIAAAACjEyLzMxLzIwMTUJAAAAATBWHM0xonzeCFYczTGifN4IKkNJUS5OWVNFOklCTS5JUV9JTkNfRVFVSVRZX0NGLjk5MC4uLi5VU0QuSAEAAADetgEAAwAAAAAAVhzNMaJ83ghWHM0xonzeCC5DSVEuTllTRTpJQk0uSVFfU1RPQ0tfQkFTRURfVE9UQUwuOTkwLi4uLlVTRC5IAQAAAN62AQACAAAAAzQ2OAEIAAAABQAAAAExAQAAAAoxODc2NDMyODcyAwAAAAMxNjACAAAABTI0MDM0BAAAAAEwBwAAAAgzLzcv</t>
  </si>
  <si>
    <t>MjAyNggAAAAKMTIvMzEvMjAxNQkAAAABMFYczTGifN4IVhzNMaJ83gg0Q0lRLk5ZU0U6SUJNLklRX1NBTEFSSUVTX09USEVSX0JFTkVGSVRTLjk5MC4uLi5VU0QuSAEAAADetgEAAwAAAAAAVhzNMaJ83ghWHM0xonzeCCBDSVEuTllTRTpJQk0uSVFfRElDLjk5MC4uLi5VU0QuSAEAAADetgEAAwAAAAAAVhzNMaJ83ghWHM0xonzeCCdDSVEuTllTRTpJQk0uSVFfQ1VSUl9UQVhFUy45OTAuLi4uVVNELkgBAAAA3rYBAAIAAAAEMTkwOAEIAAAABQAAAAExAQAAAAoxODc2NDMyODcyAwAAAAMxNjACAAAABTM1MzgzBAAAAAEwBwAAAAgzLzcvMjAyNggAAAAKMTIvMzEvMjAxNQkAAAABMFYczTGifN4IVhzNMaJ83ggiQ0lRLk5ZU0U6SUJNLklRX0VCSVRBLjk5MC4uLi5VU0QuSAEAAADetgEAAgAAAAUxNzcxMAEIAAAABQAAAAExAQAAAAoxODc2NDMyODcyAwAAAAMxNjACAAAABjEwMDY4OQQAAAABMAcAAAAIMy83LzIwMjYIAAAACjEyLzMxLzIwMTUJAAAAATBWHM0xonzeCFYczTGifN4IK0NJUS5OWVNFOklCTS5JUV9ESUxVVF9FUFNfTk9STS45OTAuLi4uVVNELkgBAAAA3rYBAAIAAAAJMTAuNjk2OTI5AQgAAAAFAAAAATEBAAAACjE4NzY0MzI4NzIDAAAAAzE2MAIAAAAENDM4MAQAAAABMAcAAAAIMy83LzIwMjYIAAAACjEyLzMxLzIwMTUJAAAAATBWHM0xonzeCFYczTGifN4IIUNJUS5OWVNFOklCTS5JUV9J</t>
  </si>
  <si>
    <t>UFJELjk5MC4uLi5VU0QuSAEAAADetgEAAwAAAAAAVhzNMaJ83ghWHM0xonzeCChDSVEuTllTRTpJQk0uSVFfU1RPQ0tfQkFTRUQuOTkwLi4uLlVTRC5IAQAAAN62AQADAAAAAABWHM0xonzeCFYczTGifN4IL0NJUS5OWVNFOklCTS5JUV9JTlZFU1RfU0VDVVJJVFlfQ0YuOTkwLi4uLlVTRC5IAQAAAN62AQACAAAABC0yMzEBCAAAAAUAAAABMQEAAAAKMTg3NjQzMjg3MgMAAAADMTYwAgAAAAQyMDI3BAAAAAEwBwAAAAgzLzcvMjAyNggAAAAKMTIvMzEvMjAxNQkAAAABMFYczTGifN4IVhzNMaJ83ggrQ0lRLk5ZU0U6SUJNLklRX0NSRURJVF9MT1NTX0NGLjk5MC4uLi5VU0QuSAEAAADetgEAAwAAAAAAVhzNMaJ83ghWHM0xonzeCDJDSVEuTllTRTpJQk0uSVFfSU1QVVRfT1BFUl9MRUFTRV9ERVBSLjk5MC4uLi5VU0QuSAEAAADetgEAAgAAAAkxMzEwLjc4ODQBCAAAAAUAAAABMQEAAAAKMTg3NjQzMjg3MgMAAAADMTYwAgAAAAUyMTY3MwQAAAABMAcAAAAIMy83LzIwMjYIAAAACjEyLzMxLzIwMTUJAAAAATBWHM0xonzeCFYczTGifN4IKkNJUS5OWVNFOklCTS5JUV9FQklUX0VYQ0xfU0JDLjk5MC4uLi5VU0QuSAEAAADetgEAAgAAAAUxNjk4NQEIAAAABQAAAAExAQAAAAoxODc2NDMyODcyAwAAAAMxNjACAAAABTI0MTM0BAAAAAEwBwAAAAgzLzcvMjAyNggAAAAKMTIvMzEvMjAxNQkAAAABMFYczTGifN4I</t>
  </si>
  <si>
    <t>VhzNMaJ83ggsQ0lRLk5ZU0U6SUJNLklRX0FTU0VUX1dSSVRFRE9XTi45OTAuLi4uVVNELkgBAAAA3rYBAAMAAAAAAFYczTGifN4IVhzNMaJ83ggrQ0lRLk5ZU0U6SUJNLklRX1BST1ZfQkFEX0RFQlRTLjk5MC4uLi5VU0QuSAEAAADetgEAAwAAAAAAVhzNMaJ83ghWHM0xonzeCEBDSVEuTllTRTpJQk0uSVFfTElRVUlEQVRJT05fVkFMVUVfUFJFRkVSUkVEX0NPTlZFUlQuOTkwLi4uLlVTRC5IAQAAAN62AQADAAAAAABWHM0xonzeCFYczTGifN4IJENJUS5OWVNFOklCTS5JUV9MVF9ERUJULjk5MC4uLi5VU0QuSAEAAADetgEAAgAAAAUzMzQzMQEIAAAABQAAAAExAQAAAAoxODc2NDMyODcyAwAAAAMxNjACAAAABDEwNDkEAAAAATAHAAAACDMvNy8yMDI2CAAAAAoxMi8zMS8yMDE1CQAAAAEwVhzNMaJ83ghWHM0xonzeCCdDSVEuTllTRTpJQk0uSVFfQ0FTSF9GSU5BTi45OTAuLi4uVVNELkgBAAAA3rYBAAIAAAAFLTk0MTMBCAAAAAUAAAABMQEAAAAKMTg3NjQzMjg3MgMAAAADMTYwAgAAAAQyMDA0BAAAAAEwBwAAAAgzLzcvMjAyNggAAAAKMTIvMzEvMjAxNQkAAAABMFYczTGifN4IVhzNMaJ83gg2Q0lRLk5ZU0U6SUJNLklRX1NUT0NLX0JBU0VEX0VYUExPUkVfRFJJTEwuOTkwLi4uLlVTRC5IAQAAAN62AQADAAAAAABWHM0xonzeCFYczTGifN4IKENJUS5OWVNFOklCTS5JUV9TQUxFX1BQRV9DRi45OTAu</t>
  </si>
  <si>
    <t>Li4uVVNELkgBAAAA3rYBAAIAAAADMzcwAQgAAAAFAAAAATEBAAAACjE4NzY0MzI4NzIDAAAAAzE2MAIAAAAEMjA0MgQAAAABMAcAAAAIMy83LzIwMjYIAAAACjEyLzMxLzIwMTUJAAAAATBWHM0xonzeCFYczTGifN4IKENJUS5OWVNFOklCTS5JUV9SRVNUUlVDVFVSRS45OTAuLi4uVVNELkgBAAAA3rYBAAIAAAAELTU4NwEIAAAABQAAAAExAQAAAAoxODc2NDMyODcyAwAAAAMxNjACAAAAAjk4BAAAAAEwBwAAAAgzLzcvMjAyNggAAAAKMTIvMzEvMjAxNQkAAAABMFYczTGifN4IVhzNMaJ83gg2Q0lRLk5ZU0U6SUJNLklRX0RFUklWQVRJVkVfVFJBRElOR19BU1NFVFMuOTkwLi4uLlVTRC5IAQAAAN62AQADAAAAAABWHM0xonzeCFYczTGifN4IL0NJUS5OWVNFOklCTS5JUV9DT01NT05fUFJFRl9ESVZfQ0YuOTkwLi4uLlVTRC5IAQAAAN62AQADAAAAAABWHM0xonzeCFYczTGifN4IKENJUS5OWVNFOklCTS5JUV9GSU5fRElWX0VYUC45OTAuLi4uVVNELkgBAAAA3rYBAAIAAAAEMTAxMQEIAAAABQAAAAExAQAAAAoxODc2NDMyODcyAwAAAAMxNjACAAAAAjUxBAAAAAEwBwAAAAgzLzcvMjAyNggAAAAKMTIvMzEvMjAxNQkAAAABMFYczTGifN4IVhzNMaJ83gg4Q0lRLk5ZU0U6SUJNLklRX0RFUklWQVRJVkVfTElBQl9OT05fQ1VSUkVOVC45OTAuLi4uVVNELkgBAAAA3rYBAAIAAAACMTkBCAAAAAUAAAABMQEA</t>
  </si>
  <si>
    <t>AAAKMTg3NjQzMjg3MgMAAAADMTYwAgAAAAU0MDQxOQQAAAABMAcAAAAIMy83LzIwMjYIAAAACjEyLzMxLzIwMTUJAAAAATBWHM0xonzeCFYczTGifN4IMENJUS5OWVNFOklCTS5JUV9JTkNfVEFYX1BBWV9DVVJSRU5ULjk5MC4uLi5VU0QuSAEAAADetgEAAgAAAAQyODQ3AQgAAAAFAAAAATEBAAAACjE4NzY0MzI4NzIDAAAAAzE2MAIAAAAEMTA5NAQAAAABMAcAAAAIMy83LzIwMjYIAAAACjEyLzMxLzIwMTUJAAAAATBWHM0xonzeCFYczTGifN4IJ0NJUS5OWVNFOklCTS5JUV9UT1RBTF9ERUJULjk5MC4uLi5VU0QuSAEAAADetgEAAgAAAAUzOTg5MgEIAAAABQAAAAExAQAAAAoxODc2NDMyODcyAwAAAAMxNjACAAAABDQxNzMEAAAAATAHAAAACDMvNy8yMDI2CAAAAAoxMi8zMS8yMDE1CQAAAAEwVhzNMaJ83ghWHM0xonzeCClDSVEuTllTRTpJQk0uSVFfRE9fSU5WRVNUX0NGLjk5MC4uLi5VU0QuSAEAAADetgEAAwAAAAAAVhzNMaJ83ghWHM0xonzeCChDSVEuTllTRTpJQk0uSVFfSU5UX0VYUF9MVEQuOTkwLi4uLlVTRC5IAQAAAN62AQADAAAAAABWHM0xonzeCFYczTGifN4IL0NJUS5OWVNFOklCTS5JUV9UT1RBTF9SRVZfRU1QTE9ZRUUuOTkwLi4uLlVTRC5IAQAAAN62AQACAAAABzIxNi4zODUBCAAAAAUAAAABMQEAAAAKMTg3NjQzMjg3MgMAAAADMTYwAgAAAAQ0MTIzBAAAAAEwBwAAAAgzLzcvMjAy</t>
  </si>
  <si>
    <t>NggAAAAKMTIvMzEvMjAxNQkAAAABMFYczTGifN4IVhzNMaJ83ggnQ0lRLk5ZU0U6SUJNLklRX0NBU0hfU0hBUkUuOTkwLi4uLlVTRC5IAQAAAN62AQACAAAACDcuOTU4NzU2AQgAAAAFAAAAATEBAAAACjE4NzY0MzI4NzIDAAAAAzE2MAIAAAAENDM4MQQAAAABMAcAAAAIMy83LzIwMjYIAAAACjEyLzMxLzIwMTUJAAAAATBWHM0xonzeCFYczTGifN4IK0NJUS5OWVNFOklCTS5JUV9MVF9ERUJUX1JFUEFJRC45OTAuLi4uVVNELkgBAAAA3rYBAAIAAAAFLTU2MjIBCAAAAAUAAAABMQEAAAAKMTg3NjQzMjg3MgMAAAADMTYwAgAAAAQyMDM2BAAAAAEwBwAAAAgzLzcvMjAyNggAAAAKMTIvMzEvMjAxNQkAAAABMFYczTGifN4IVhzNMaJ83gg0Q0lRLk5ZU0U6SUJNLklRX0dBSU5fQkFSR0FJTl9BQ1FfU1VQUExFLjk5MC4uLi5VU0QuSAEAAADetgEAAwAAAAAAVhzNMaJ83ghWHM0xonzeCC1DSVEuTllTRTpJQk0uSVFfVE9UQUxfT1RIRVJfT1BFUi45OTAuLi4uVVNELkgBAAAA3rYBAAIAAAAFMjQxNjcBCAAAAAUAAAABMQEAAAAKMTg3NjQzMjg3MgMAAAADMTYwAgAAAAMzODAEAAAAATAHAAAACDMvNy8yMDI2CAAAAAoxMi8zMS8yMDE1CQAAAAEwVhzNMaJ83ghWHM0xonzeCDBDSVEuTllTRTpJQk0uSVFfSU5URVJDT01QQU5ZX05PTl9DQS45OTAuLi4uVVNELkgBAAAA3rYBAAMAAAAAAFYczTGifN4IVhzNMaJ8</t>
  </si>
  <si>
    <t>3ggvQ0lRLk5ZU0U6SUJNLklRX1NUT0NLX09QVElPTlNfQ09NUC45OTAuLi4uVVNELkgBAAAA3rYBAAMAAAAAAFYczTGifN4IVhzNMaJ83ggmQ0lRLk5ZU0U6SUJNLklRX01BUktFVElORy45OTAuLi4uVVNELkgBAAAA3rYBAAMAAAAAAFYczTGifN4IVhzNMaJ83ggrQ0lRLk5ZU0U6SUJNLklRX1RPVEFMX1JFVl81WVJfQU5OX0NBR1IuOTkwLgEAAADetgEAAgAAAActMy45MjcxAQgAAAAFAAAAATEBAAAACjE4NzY0MzI4NzIDAAAAAzE2MAIAAAAENDIzMwQAAAABMAcAAAAIMy83LzIwMjYIAAAACjEyLzMxLzIwMTUJAAAAATA7knU0onzeCDuSdTSifN4IJkNJUS5OWVNFOklCTS5JUV9UT1RBTF9ERUJUX0VCSVREQS45OTAuAQAAAN62AQACAAAACDEuOTU4MTc3AQgAAAAFAAAAATEBAAAACjE4NzY0MzI4NzIDAAAAAzE2MAIAAAAENDE5MgQAAAABMAcAAAAIMy83LzIwMjYIAAAACjEyLzMxLzIwMTUJAAAAATA7knU0onzeCDuSdTSifN4IIkNJUS5OWVNFOklCTS5JUV9DQVBFWF9QQ1RfUkVWLjk5MC4BAAAA3rYBAAIAAAAGNC4zNzg0AQgAAAAFAAAAATEBAAAACjE4NzY0MzI4NzIDAAAAAzE2MAIAAAAFMzUzODAEAAAAATAHAAAACDMvNy8yMDI2CAAAAAoxMi8zMS8yMDE1CQAAAAEwO5J1NKJ83gg7knU0onzeCCtDSVEuTllTRTpJQk0uSVFfQUNDVU1fQU1PUlRfR1cuOTkwLi4uLlVTRC5IAQAAAN62AQADAAAA</t>
  </si>
  <si>
    <t>AABWHM0xonzeCFYczTGifN4IL0NJUS5OWVNFOklCTS5JUV9GSU5fRElWX0NBU0hfRVFVSVYuOTkwLi4uLlVTRC5IAQAAAN62AQADAAAAAABWHM0xonzeCFYczTGifN4IP0NJUS5OWVNFOklCTS5JUV9MSVFVSURBVElPTl9WQUxVRV9QUkVGRVJSRURfUkVERUVNLjk5MC4uLi5VU0QuSAEAAADetgEAAwAAAAAAVhzNMaJ83ghWHM0xonzeCCRDSVEuTllTRTpJQk0uSVFfUkFXX0lOVi45OTAuLi4uVVNELkgBAAAA3rYBAAMAAAAAAFYczTGifN4IVhzNMaJ83ggyQ0lRLk5ZU0U6SUJNLklRX1RPVEFMX09VVFNUQU5ESU5HX0ZJTElOR19EQVRFLjk5MC4BAAAA3rYBAAIAAAAKOTYwLjg4MDkxNQEEAAAABQAAAAE1AQAAAAoxODc2NDMyODcyAgAAAAUyNDE1MwYAAAABMIkZiTOifN4IiRmJM6J83ggqQ0lRLk5ZU0U6SUJNLklRX1JVQV9BQ0NVTV9ERVAuOTkwLi4uLlVTRC5IAQAAAN62AQADAAAAAABWHM0xonzeCFYczTGifN4ILENJUS5OWVNFOklCTS5JUV9GSU5fRElWX0RFQlRfTFQuOTkwLi4uLlVTRC5IAQAAAN62AQADAAAAAABWHM0xonzeCFYczTGifN4ILUNJUS5OWVNFOklCTS5JUV9GSU5fRElWX0xPQU5TX0xULjk5MC4uLi5VU0QuSAEAAADetgEAAgAAAAUxMDAxMwEIAAAABQAAAAExAQAAAAoxODc2NDMyODcyAwAAAAMxNjACAAAABDEwMzMEAAAAATAHAAAACDMvNy8yMDI2CAAAAAoxMi8zMS8yMDE1CQAA</t>
  </si>
  <si>
    <t>AAEwVhzNMaJ83ghWHM0xonzeCCZDSVEuTllTRTpJQk0uSVFfU1RfSU5WRVNULjk5MC4uLi5VU0QuSAEAAADetgEAAgAAAAM1MDgBCAAAAAUAAAABMQEAAAAKMTg3NjQzMjg3MgMAAAADMTYwAgAAAAQxMDY5BAAAAAEwBwAAAAgzLzcvMjAyNggAAAAKMTIvMzEvMjAxNQkAAAABMFYczTGifN4IVhzNMaJ83gguQ0lRLk5ZU0U6SUJNLklRX0NBU0hfVEFYRVNfSU5WRVNULjk5MC4uLi5VU0QuSAEAAADetgEAAwAAAAAAVhzNMaJ83ghWHM0xonzeCCtDSVEuTllTRTpJQk0uSVFfTUlTQ19BREpVU1RfQ0YuOTkwLi4uLlVTRC5IAQAAAN62AQADAAAAAABWHM0xonzeCFYczTGifN4ILENJUS5OWVNFOklCTS5JUV9JTlRFUkVTVF9JTkNPTUUuOTkwLi4uLlVTRC5IAQAAAN62AQACAAAAAjcyAQgAAAAFAAAAATEBAAAACjE4NzY0MzI4NzIDAAAAAzE2MAIAAAADMjEwBAAAAAEwBwAAAAgzLzcvMjAyNggAAAAKMTIvMzEvMjAxNQkAAAABMFYczTGifN4IVhzNMaJ83ggrQ0lRLk5ZU0U6SUJNLklRX0JBU0lDX0VQU19FWENMLjk5MC4uLi5VU0QuSAEAAADetgEAAgAAAAkxMy42NTQyMjcBCAAAAAUAAAABMQEAAAAKMTg3NjQzMjg3MgMAAAADMTYwAgAAAAQzMDY0BAAAAAEwBwAAAAgzLzcvMjAyNggAAAAKMTIvMzEvMjAxNQkAAAABMFYczTGifN4IVhzNMaJ83ggrQ0lRLk5ZU0U6SUJNLklRX1RPVEFMX1JFVl8zWVJfQU5O</t>
  </si>
  <si>
    <t>X0NBR1IuOTkwLgEAAADetgEAAgAAAActNy4zNzg2AQgAAAAFAAAAATEBAAAACjE4NzY0MzI4NzIDAAAAAzE2MAIAAAAENDIyMAQAAAABMAcAAAAIMy83LzIwMjYIAAAACjEyLzMxLzIwMTUJAAAAATDEuXU0onzeCMS5dTSifN4IOkNJUS5OWVNFOklCTS5JUV9HRU5FUkFMX1BBUlRORVJfQ09NTU9OX0VRVUlUWS45OTAuLi4uVVNELkgBAAAA3rYBAAMAAAAAAFYczTGifN4IVhzNMaJ83ggpQ0lRLk5ZU0U6SUJNLklRX09USEVSX0VRVUlUWS45OTAuLi4uVVNELkgBAAAA3rYBAAIAAAAGLTI5NjA2AQgAAAAFAAAAATEBAAAACjE4NzY0MzI4NzIDAAAAAzE2MAIAAAAEMTAyOAQAAAABMAcAAAAIMy83LzIwMjYIAAAACjEyLzMxLzIwMTUJAAAAATBWHM0xonzeCFYczTGifN4IK0NJUS5OWVNFOklCTS5JUV9TVE9DS19CQVNFRF9SRC45OTAuLi4uVVNELkgBAAAA3rYBAAIAAAACNTEBCAAAAAUAAAABMQEAAAAKMTg3NjQzMjg3MgMAAAADMTYwAgAAAAUyMjY3OAQAAAABMAcAAAAIMy83LzIwMjYIAAAACjEyLzMxLzIwMTUJAAAAATBWHM0xonzeCFYczTGifN4IJUNJUS5OWVNFOklCTS5JUV9UT1RBTF9DQS45OTAuLi4uVVNELkgBAAAA3rYBAAIAAAAFNDI1MDQBCAAAAAUAAAABMQEAAAAKMTg3NjQzMjg3MgMAAAADMTYwAgAAAAQxMDA4BAAAAAEwBwAAAAgzLzcvMjAyNggAAAAKMTIvMzEvMjAxNQkAAAABMFYczTGi</t>
  </si>
  <si>
    <t>fN4IVhzNMaJ83gguQ0lRLk5ZU0U6SUJNLklRX0NBU0hfSU5URVJFU1RfTkVULjk5MC4uLi5VU0QuSAEAAADetgEAAwAAAAAAVhzNMaJ83ghWHM0xonzeCC1DSVEuTllTRTpJQk0uSVFfU1RPQ0tfQkFTRURfQ09HUy45OTAuLi4uVVNELkgBAAAA3rYBAAIAAAADMTAwAQgAAAAFAAAAATEBAAAACjE4NzY0MzI4NzIDAAAAAzE2MAIAAAAFMjI2NzQEAAAAATAHAAAACDMvNy8yMDI2CAAAAAoxMi8zMS8yMDE1CQAAAAEwVhzNMaJ83ghWHM0xonzeCCFDSVEuTllTRTpJQk0uSVFfQ09HUy45OTAuLi4uVVNELkgBAAAA3rYBAAIAAAAFNDAwNDYBCAAAAAUAAAABMQEAAAAKMTg3NjQzMjg3MgMAAAADMTYwAgAAAAIzNAQAAAABMAcAAAAIMy83LzIwMjYIAAAACjEyLzMxLzIwMTUJAAAAATBWHM0xonzeCFYczTGifN4IMENJUS5OWVNFOklCTS5JUV9JTlRFUkVTVF9JTlZFU1RfSU5DLjk5MC4uLi5VU0QuSAEAAADetgEAAgAAAAI3MgEIAAAABQAAAAExAQAAAAoxODc2NDMyODcyAwAAAAMxNjACAAAAAjY1BAAAAAEwBwAAAAgzLzcvMjAyNggAAAAKMTIvMzEvMjAxNQkAAAABMFYczTGifN4IVhzNMaJ83ggxQ0lRLk5ZU0U6SUJNLklRX1dBUlJBTlRZX0xJQUJJTElUSUVTLjk5MC4uLi5VU0QuSAEAAADetgEAAwAAAAAAVhzNMaJ83ghWHM0xonzeCCRDSVEuTllTRTpJQk0uSVFfU1RfREVCVC45OTAuLi4uVVNELkgBAAAA</t>
  </si>
  <si>
    <t>3rYBAAIAAAAEMTE5MAEIAAAABQAAAAExAQAAAAoxODc2NDMyODcyAwAAAAMxNjACAAAABDEwNDYEAAAAATAHAAAACDMvNy8yMDI2CAAAAAoxMi8zMS8yMDE1CQAAAAEwVhzNMaJ83ghWHM0xonzeCCpDSVEuTllTRTpJQk0uSVFfQ09NTU9OX0lTU1VFRC45OTAuLi4uVVNELkgBAAAA3rYBAAIAAAADMzIyAQgAAAAFAAAAATEBAAAACjE4NzY0MzI4NzIDAAAAAzE2MAIAAAAEMjE2OQQAAAABMAcAAAAIMy83LzIwMjYIAAAACjEyLzMxLzIwMTUJAAAAATBWHM0xonzeCFYczTGifN4IIkNJUS5OWVNFOklCTS5JUV9GSUxJTkdEQVRFX0lTLjk5MC4BAAAA3rYBAAUAAAAKMjcvMDIvMjAxOAB7/WEzonzeCHv9YTOifN4IMENJUS5OWVNFOklCTS5JUV9JTlRFUkNPTVBBTllfTk9OX0NMLjk5MC4uLi5VU0QuSAEAAADetgEAAwAAAAAAVhzNMaJ83ghWHM0xonzeCC5DSVEuTllTRTpJQk0uSVFfVE9UQUxfREVCVF9SRVBBSUQuOTkwLi4uLlVTRC5IAQAAAN62AQACAAAABS01NjIyAQgAAAAFAAAAATEBAAAACjE4NzY0MzI4NzIDAAAAAzE2MAIAAAAEMjE2NgQAAAABMAcAAAAIMy83LzIwMjYIAAAACjEyLzMxLzIwMTUJAAAAATBWHM0xonzeCFYczTGifN4IKUNJUS5OWVNFOklCTS5JUV9FQklUREFfQ0FQRVguOTkwLi4uLlVTRC5IAQAAAN62AQACAAAABTE2NzkzAQgAAAAFAAAAATEBAAAACjE4NzY0MzI4NzIDAAAAAzE2</t>
  </si>
  <si>
    <t>MAIAAAAFMzUzNzkEAAAAATAHAAAACDMvNy8yMDI2CAAAAAoxMi8zMS8yMDE1CQAAAAEwVhzNMaJ83ghWHM0xonzeCChDSVEuTllTRTpJQk0uSVFfSU5TX0RJVl9SRVYuOTkwLi4uLlVTRC5IAQAAAN62AQADAAAAAABWHM0xonzeCFYczTGifN4ILENJUS5OWVNFOklCTS5JUV9JTlRFUkNPTVBBTllfQ0wuOTkwLi4uLlVTRC5IAQAAAN62AQADAAAAAABWHM0xonzeCFYczTGifN4IMkNJUS5OWVNFOklCTS5JUV9HUFBFX0VYQ0xfT1BFUl9MRUFTRVMuOTkwLi4uLlVTRC5IAQAAAN62AQACAAAABTI5MzQzAQgAAAAFAAAAATEBAAAACjE4NzY0MzI4NzIDAAAAAzE2MAIAAAAFNDg5NzQEAAAAATAHAAAACDMvNy8yMDI2CAAAAAoxMi8zMS8yMDE1CQAAAAEwVhzNMaJ83ghWHM0xonzeCChDSVEuTllTRTpJQk0uSVFfTUFJTlRfQ0FQRVguOTkwLi4uLlVTRC5IAQAAAN62AQADAAAAAABWHM0xonzeCFYczTGifN4ILENJUS5OWVNFOklCTS5JUV9TQUxFU19NQVJLRVRJTkcuOTkwLi4uLlVTRC5IAQAAAN62AQACAAAABDEyOTABCAAAAAUAAAABMQEAAAAKMTg3NjQzMjg3MgMAAAADMTYwAgAAAAUyMTU2MQQAAAABMAcAAAAIMy83LzIwMjYIAAAACjEyLzMxLzIwMTUJAAAAATBWHM0xonzeCFYczTGifN4IKENJUS5OWVNFOklCTS5JUV9GSU5fRElWX1JFVi45OTAuLi4uVVNELkgBAAAA3rYBAAIAAAAEMTg2NAEIAAAABQAA</t>
  </si>
  <si>
    <t>AAExAQAAAAoxODc2NDMyODcyAwAAAAMxNjACAAAAAjUyBAAAAAEwBwAAAAgzLzcvMjAyNggAAAAKMTIvMzEvMjAxNQkAAAABMFYczTGifN4IVhzNMaJ83ggwQ0lRLk5ZU0U6SUJNLklRX0xJQUJJTElUSUVTX0xFVkVMXzIuOTkwLi4uLlVTRC5IAQAAAN62AQACAAAABTM1NDA2AFYczTGifN4IVhzNMaJ83gglQ0lRLk5ZU0U6SUJNLklRX0dXX0lOVEFOLjk5MC4uLi5VU0QuSAEAAADetgEAAgAAAAUzNTUwOAEIAAAABQAAAAExAQAAAAoxODc2NDMyODcyAwAAAAMxNjACAAAABTM1MzgxBAAAAAEwBwAAAAgzLzcvMjAyNggAAAAKMTIvMzEvMjAxNQkAAAABMFYczTGifN4IVhzNMaJ83ggsQ0lRLk5ZU0U6SUJNLklRX05FVF9ERUJUX0lTU1VFRC45OTAuLi4uVVNELkgBAAAA3rYBAAIAAAACMTkBCAAAAAUAAAABMQEAAAAKMTg3NjQzMjg3MgMAAAADMTYwAgAAAAQyMDAzBAAAAAEwBwAAAAgzLzcvMjAyNggAAAAKMTIvMzEvMjAxNQkAAAABMFYczTGifN4IVhzNMaJ83ggnQ0lRLk5ZU0U6SUJNLklRX0VBUk5JTkdfQ08uOTkwLi4uLlVTRC5IAQAAAN62AQACAAAABTEzMzY0AQgAAAAFAAAAATEBAAAACjE4NzY0MzI4NzIDAAAAAzE2MAIAAAABNwQAAAABMAcAAAAIMy83LzIwMjYIAAAACjEyLzMxLzIwMTUJAAAAATBWHM0xonzeCFYczTGifN4IJUNJUS5OWVNFOklCTS5JUV9FUFNfM1lSX0FOTl9DQUdSLjk5MC4B</t>
  </si>
  <si>
    <t>AAAA3rYBAAIAAAAHLTIuNTg4MQEIAAAABQAAAAExAQAAAAoxODc2NDMyODcyAwAAAAMxNjACAAAABDQyMjYEAAAAATAHAAAACDMvNy8yMDI2CAAAAAoxMi8zMS8yMDE1CQAAAAEwxLl1NKJ83gjEuXU0onzeCDZDSVEuTllTRTpJQk0uSVFfRUJJVERBX0VYQ0xfT1BFUl9MRUFTRVNfQ0FQRVhfSU5ULjk5MC4BAAAA3rYBAAIAAAAJMzUuODgyNDc4AQgAAAAFAAAAATEBAAAACjE4NzY0MzI4NzIDAAAAAzE2MAIAAAAFNDkxNzQEAAAAATAHAAAACDMvNy8yMDI2CAAAAAoxMi8zMS8yMDE1CQAAAAEwxLl1NKJ83gjEuXU0onzeCB5DSVEuTllTRTpJQk0uSVFfTklfTUFSR0lOLjk5MC4BAAAA3rYBAAIAAAAHMTYuMTM2MwEIAAAABQAAAAExAQAAAAoxODc2NDMyODcyAwAAAAMxNjACAAAABDQwOTQEAAAAATAHAAAACDMvNy8yMDI2CAAAAAoxMi8zMS8yMDE1CQAAAAEwxLl1NKJ83gjEuXU0onzeCCVDSVEuTllTRTpJQk0uSVFfR1JPU1NfR1cuOTkwLi4uLlVTRC5IAQAAAN62AQADAAAAAABWHM0xonzeCFYczTGifN4IL0NJUS5OWVNFOklCTS5JUV9GSU5fRElWX0RFQlRfVE9UQUwuOTkwLi4uLlVTRC5IAQAAAN62AQACAAAABTI3MjA1AQgAAAAFAAAAATEBAAAACjE4NzY0MzI4NzIDAAAAAzE2MAIAAAAFMjQ1MTYEAAAAATAHAAAACDMvNy8yMDI2CAAAAAoxMi8zMS8yMDE1CQAAAAEwVhzNMaJ83ghWHM0xonzeCEND</t>
  </si>
  <si>
    <t>SVEuTllTRTpJQk0uSVFfTElRVUlEQVRJT05fVkFMVUVfUFJFRkVSUkVEX05PTl9SRURFRU0uOTkwLi4uLlVTRC5IAQAAAN62AQADAAAAAABWHM0xonzeCFYczTGifN4IIkNJUS5OWVNFOklCTS5JUV9MSUZPUi45OTAuLi4uVVNELkgBAAAA3rYBAAMAAAAAAFYczTGifN4IVhzNMaJ83ggzQ0lRLk5ZU0U6SUJNLklRX1RPVEFMX0RFQlRfRVhDTF9MRUFTRVMuOTkwLi4uLlVTRC5IAQAAAN62AQACAAAABTM5ODkyAQgAAAAFAAAAATEBAAAACjE4NzY0MzI4NzIDAAAAAzE2MAIAAAAFNDg5OTIEAAAAATAHAAAACDMvNy8yMDI2CAAAAAoxMi8zMS8yMDE1CQAAAAEwVhzNMaJ83ghWHM0xonzeCCZDSVEuTllTRTpJQk0uSVFfUlVBX0dST1NTLjk5MC4uLi5VU0QuSAEAAADetgEAAwAAAAAAVhzNMaJ83ghWHM0xonzeCC1DSVEuTllTRTpJQk0uSVFfTE9OR19URVJNX0xFQVNFUy45OTAuLi4uVVNELkgBAAAA3rYBAAMAAAAAAFYczTGifN4IVhzNMaJ83ggoQ0lRLk5ZU0U6SUJNLklRX09USEVSX0lOVEFOLjk5MC4uLi5VU0QuSAEAAADetgEAAgAAAAQzNDg3AQgAAAAFAAAAATEBAAAACjE4NzY0MzI4NzIDAAAAAzE2MAIAAAAEMTA0MAQAAAABMAcAAAAIMy83LzIwMjYIAAAACjEyLzMxLzIwMTUJAAAAATBWHM0xonzeCFYczTGifN4IJ0NJUS5OWVNFOklCTS5JUV9DQVNIX0VRVUlWLjk5MC4uLi5VU0QuSAEAAADetgEA</t>
  </si>
  <si>
    <t>AgAAAAQ3Njg2AQgAAAAFAAAAATEBAAAACjE4NzY0MzI4NzIDAAAAAzE2MAIAAAAEMTA5NgQAAAABMAcAAAAIMy83LzIwMjYIAAAACjEyLzMxLzIwMTUJAAAAATBWHM0xonzeCFYczTGifN4ILENJUS5OWVNFOklCTS5JUV9DQVNIX1RBWEVTX09QRVIuOTkwLi4uLlVTRC5IAQAAAN62AQADAAAAAABWHM0xonzeCFYczTGifN4IH0NJUS5OWVNFOklCTS5JUV9GWC45OTAuLi4uVVNELkgBAAAA3rYBAAIAAAAELTQ3MwEIAAAABQAAAAExAQAAAAoxODc2NDMyODcyAwAAAAMxNjACAAAABDIxNDQEAAAAATAHAAAACDMvNy8yMDI2CAAAAAoxMi8zMS8yMDE1CQAAAAEwVhzNMaJ83ghWHM0xonzeCCpDSVEuTllTRTpJQk0uSVFfU0FMRV9JTlRBTl9DRi45OTAuLi4uVVNELkgBAAAA3rYBAAIAAAAELTU3MgEIAAAABQAAAAExAQAAAAoxODc2NDMyODcyAwAAAAMxNjACAAAABDIwMjkEAAAAATAHAAAACDMvNy8yMDI2CAAAAAoxMi8zMS8yMDE1CQAAAAEwVhzNMaJ83ghWHM0xonzeCCVDSVEuTllTRTpJQk0uSVFfTE9BTlNfQ0YuOTkwLi4uLlVTRC5IAQAAAN62AQADAAAAAABWHM0xonzeCFYczTGifN4ILkNJUS5OWVNFOklCTS5JUV9TVE9DS19CQVNFRF9PVEhFUi45OTAuLi4uVVNELkgBAAAA3rYBAAIAAAACLTUBCAAAAAUAAAABMQEAAAAKMTg3NjQzMjg3MgMAAAADMTYwAgAAAAUyMjY3NgQAAAABMAcAAAAIMy83LzIw</t>
  </si>
  <si>
    <t>MjYIAAAACjEyLzMxLzIwMTUJAAAAATBWHM0xonzeCFYczTGifN4INUNJUS5OWVNFOklCTS5JUV9JTVBVVF9PUEVSX0xFQVNFX0lOVF9FWFAuOTkwLi4uLlVTRC5IAQAAAN62AQACAAAACDEzNC4yMTE2AQgAAAAFAAAAATEBAAAACjE4NzY0MzI4NzIDAAAAAzE2MAIAAAAFMjE2NzIEAAAAATAHAAAACDMvNy8yMDI2CAAAAAoxMi8zMS8yMDE1CQAAAAEwVhzNMaJ83ghWHM0xonzeCCRDSVEuTllTRTpJQk0uSVFfRUZGRUNUX1RBWF9SQVRFLjk5MC4BAAAA3rYBAAIAAAAHMTYuMTg2OAEIAAAABQAAAAExAQAAAAoxODc2NDMyODcyAwAAAAMxNjACAAAABDQzNzYEAAAAATAHAAAACDMvNy8yMDI2CAAAAAoxMi8zMS8yMDE1CQAAAAEwCKUwMqJ83ggIpTAyonzeCDBDSVEuTllTRTpJQk0uSVFfQ1VSUl9ET01FU1RJQ19UQVhFUy45OTAuLi4uVVNELkgBAAAA3rYBAAIAAAAELTE5MwEIAAAABQAAAAExAQAAAAoxODc2NDMyODcyAwAAAAMxNjACAAAABDMwMjcEAAAAATAHAAAACDMvNy8yMDI2CAAAAAoxMi8zMS8yMDE1CQAAAAEwVhzNMaJ83ghWHM0xonzeCDFDSVEuTllTRTpJQk0uSVFfRUJJVF9FUV9JTkNfRVhDTF9TQkMuOTkwLi4uLlVTRC5IAQAAAN62AQACAAAABTE2OTg1AQgAAAAFAAAAATEBAAAACjE4NzY0MzI4NzIDAAAAAzE2MAIAAAAFMjQxMzAEAAAAATAHAAAACDMvNy8yMDI2CAAAAAoxMi8zMS8yMDE1</t>
  </si>
  <si>
    <t>CQAAAAEwVhzNMaJ83ghWHM0xonzeCCFDSVEuTllTRTpJQk0uSVFfRElMVVRfV0VJR0hULjk5MC4BAAAA3rYBAAIAAAAKOTgyLjcwMDI2NwAIpTAyonzeCAilMDKifN4IKkNJUS5OWVNFOklCTS5JUV9FWFBMT1JFX0RSSUxMLjk5MC4uLi5VU0QuSAEAAADetgEAAwAAAAAAVhzNMaJ83ghWHM0xonzeCDJDSVEuTllTRTpJQk0uSVFfRklOX0RJVl9TVF9ERUJUX1RPVEFMLjk5MC4uLi5VU0QuSAEAAADetgEAAwAAAAAAVhzNMaJ83ghWHM0xonzeCC5DSVEuTllTRTpJQk0uSVFfVE9UQUxfTElBQl9FUVVJVFkuOTkwLi4uLlVTRC5IAQAAAN62AQACAAAABjExMDQ5NQEIAAAABQAAAAExAQAAAAoxODc2NDMyODcyAwAAAAMxNjACAAAABDEwMTMEAAAAATAHAAAACDMvNy8yMDI2CAAAAAoxMi8zMS8yMDE1CQAAAAEwVhzNMaJ83ghWHM0xonzeCClDSVEuTllTRTpJQk0uSVFfTUFJTlRfUkVQQUlSLjk5MC4uLi5VU0QuSAEAAADetgEAAwAAAAAAVhzNMaJ83ghWHM0xonzeCCJDSVEuTllTRTpJQk0uSVFfRUJJVERBX01BUkdJTi45OTAuAQAAAN62AQACAAAABzI0LjkyMjYBCAAAAAUAAAABMQEAAAAKMTg3NjQzMjg3MgMAAAADMTYwAgAAAAQ0MDQ3BAAAAAEwBwAAAAgzLzcvMjAyNggAAAAKMTIvMzEvMjAxNQkAAAABMMS5dTSifN4IxLl1NKJ83ggmQ0lRLk5ZU0U6SUJNLklRX0RJVkVTVF9DRi45OTAuLi4uVVNELkgB</t>
  </si>
  <si>
    <t>AAAA3rYBAAIAAAAELTQwMQEIAAAABQAAAAExAQAAAAoxODc2NDMyODcyAwAAAAMxNjACAAAABDIwNzcEAAAAATAHAAAACDMvNy8yMDI2CAAAAAoxMi8zMS8yMDE1CQAAAAEwVhzNMaJ83ghWHM0xonzeCCtDSVEuTllTRTpJQk0uSVFfRElMVVRfRVBTX0lOQ0wuOTkwLi4uLlVTRC5IAQAAAN62AQACAAAACTEzLjQyMTE4MgEIAAAABQAAAAExAQAAAAoxODc2NDMyODcyAwAAAAMxNjACAAAAATgEAAAAATAHAAAACDMvNy8yMDI2CAAAAAoxMi8zMS8yMDE1CQAAAAEwVhzNMaJ83ghWHM0xonzeCDFDSVEuTllTRTpJQk0uSVFfREVSSVZBVElWRV9BU1NFVFNfTFQuOTkwLi4uLlVTRC5IAQAAAN62AQACAAAAAjQ1AQgAAAAFAAAAATEBAAAACjE4NzY0MzI4NzIDAAAAAzE2MAIAAAAEMTExMAQAAAABMAcAAAAIMy83LzIwMjYIAAAACjEyLzMxLzIwMTUJAAAAATBWHM0xonzeCFYczTGifN4IMUNJUS5OWVNFOklCTS5JUV9DQVNIX0lOVEVSRVNUX0lOVkVTVC45OTAuLi4uVVNELkgBAAAA3rYBAAMAAAAAAFYczTGifN4IVhzNMaJ83ggrQ0lRLk5ZU0U6SUJNLklRX1NUT0NLX0JBU0VEX0dBLjk5MC4uLi5VU0QuSAEAAADetgEAAwAAAAAAVhzNMaJ83ghWHM0xonzeCC5DSVEuTllTRTpJQk0uSVFfSU5WRVNUTUVOVF9JTkNPTUUuOTkwLi4uLlVTRC5IAQAAAN62AQADAAAAAABWHM0xonzeCFYczTGifN4II0NJUS5OWVNF</t>
  </si>
  <si>
    <t>OklCTS5JUV9NRVJHRVIuOTkwLi4uLlVTRC5IAQAAAN62AQACAAAAAy0yNgEIAAAABQAAAAExAQAAAAoxODc2NDMyODcyAwAAAAMxNjACAAAAAjgwBAAAAAEwBwAAAAgzLzcvMjAyNggAAAAKMTIvMzEvMjAxNQkAAAABMFYczTGifN4IVhzNMaJ83ggdQ0lRLk5ZU0U6SUJNLklRX0VCSVRfSU5ULjk5MC4BAAAA3rYBAAIAAAAJMzUuMjkyNzM1AQgAAAAFAAAAATEBAAAACjE4NzY0MzI4NzIDAAAAAzE2MAIAAAAENDE4OQQAAAABMAcAAAAIMy83LzIwMjYIAAAACjEyLzMxLzIwMTUJAAAAATDEuXU0onzeCMS5dTSifN4ILUNJUS5OWVNFOklCTS5JUV9BTExPV19ET1VCVF9BQ0NULjk5MC4uLi5VU0QuSAEAAADetgEAAgAAAAMzNjcBCAAAAAUAAAABMQEAAAAKMTg3NjQzMjg3MgMAAAADMTYwAgAAAAQzMDEyBAAAAAEwBwAAAAgzLzcvMjAyNggAAAAKMTIvMzEvMjAxNQkAAAABMFYczTGifN4IVhzNMaJ83ggfQ0lRLk5ZU0U6SUJNLklRX0FELjk5MC4uLi5VU0QuSAEAAADetgEAAgAAAAYtMTg2MTYBCAAAAAUAAAABMQEAAAAKMTg3NjQzMjg3MgMAAAADMTYwAgAAAAQxMDc1BAAAAAEwBwAAAAgzLzcvMjAyNggAAAAKMTIvMzEvMjAxNQkAAAABMFYczTGifN4IVhzNMaJ83ggxQ0lRLk5ZU0U6SUJNLklRX01JTk9SSVRZX0lOVEVSRVNUX0NGLjk5MC4uLi5VU0QuSAEAAADetgEAAwAAAAAAVhzNMaJ83ghWHM0xonze</t>
  </si>
  <si>
    <t>CDRDSVEuTllTRTpJQk0uSVFfTEVBU0VfQURKVVNUTUVOVF9FQklUREEuOTkwLi4uLlVTRC5IAQAAAN62AQADAAAAAABWHM0xonzeCFYczTGifN4IKENJUS5OWVNFOklCTS5JUV9JTlNfRElWX0VYUC45OTAuLi4uVVNELkgBAAAA3rYBAAMAAAAAAFYczTGifN4IVhzNMaJ83ggiQ0lRLk5ZU0U6SUJNLklRX1JFVFVSTl9FUVVJVFkuOTkwLgEAAADetgEAAgAAAAgxMDEuMDk2OQEIAAAABQAAAAExAQAAAAoxODc2NDMyODcyAwAAAAMxNjACAAAABDQxMjgEAAAAATAHAAAACDMvNy8yMDI2CAAAAAoxMi8zMS8yMDE1CQAAAAEwxLl1NKJ83gjEuXU0onzeCC5DSVEuTllTRTpJQk0uSVFfVE9UQUxfT1BFUl9MRUFTRVMuOTkwLi4uLlVTRC5IAQAAAN62AQADAAAAAABWHM0xonzeCFYczTGifN4IIUNJUS5OWVNFOklCTS5JUV9HUFBFLjk5MC4uLi5VU0QuSAEAAADetgEAAgAAAAUyOTM0MwEIAAAABQAAAAExAQAAAAoxODc2NDMyODcyAwAAAAMxNjACAAAABDExNjkEAAAAATAHAAAACDMvNy8yMDI2CAAAAAoxMi8zMS8yMDE1CQAAAAEwVhzNMaJ83ghWHM0xonzeCChDSVEuTllTRTpJQk0uSVFfT1RIRVJfQU1PUlQuOTkwLi4uLlVTRC5IAQAAAN62AQADAAAAAABWHM0xonzeCFYczTGifN4IMkNJUS5OWVNFOklCTS5JUV9FQklUREFfTEVBU0VfQURKVVNURUQuOTkwLi4uLlVTRC5IAQAAAN62AQACAAAABTIwMzcyAQgA</t>
  </si>
  <si>
    <t>AAAFAAAAATEBAAAACjE4NzY0MzI4NzIDAAAAAzE2MAIAAAAFNDg5OTMEAAAAATAHAAAACDMvNy8yMDI2CAAAAAoxMi8zMS8yMDE1CQAAAAEwVhzNMaJ83ghWHM0xonzeCCNDSVEuTllTRTpJQk0uSVFfUkVUVVJOX0NBUElUQUwuOTkwLgEAAADetgEAAgAAAAcxOS4yODYxAQgAAAAFAAAAATEBAAAACjE4NzY0MzI4NzIDAAAAAzE2MAIAAAAENDM2MwQAAAABMAcAAAAIMy83LzIwMjYIAAAACjEyLzMxLzIwMTUJAAAAATDEuXU0onzeCMS5dTSifN4IJUNJUS5OWVNFOklCTS5JUV9UUkVBU1VSWS45OTAuLi4uVVNELkgBAAAA3rYBAAIAAAAHLTE1NTUxOAEIAAAABQAAAAExAQAAAAoxODc2NDMyODcyAwAAAAMxNjACAAAABDEyNDgEAAAAATAHAAAACDMvNy8yMDI2CAAAAAoxMi8zMS8yMDE1CQAAAAEwVhzNMaJ83ghWHM0xonzeCCZDSVEuTllTRTpJQk0uSVFfQ0FTSF9PUEVSLjk5MC4uLi5VU0QuSAEAAADetgEAAgAAAAUxNzI1NQEIAAAABQAAAAExAQAAAAoxODc2NDMyODcyAwAAAAMxNjACAAAABDIwMDYEAAAAATAHAAAACDMvNy8yMDI2CAAAAAoxMi8zMS8yMDE1CQAAAAEwVhzNMaJ83ghWHM0xonzeCCxDSVEuTllTRTpJQk0uSVFfRUJJVERBX0VYQ0xfU0JDLjk5MC4uLi5VU0QuSAEAAADetgEAAgAAAAUyMDg0MAEIAAAABQAAAAExAQAAAAoxODc2NDMyODcyAwAAAAMxNjACAAAABTI0MTM1BAAAAAEwBwAA</t>
  </si>
  <si>
    <t>AAgzLzcvMjAyNggAAAAKMTIvMzEvMjAxNQkAAAABMFYczTGifN4IVhzNMaJ83ggkQ0lRLk5ZU0U6SUJNLklRX1BFUklPRExFTkdUSF9JUy45OTAuAQAAAN62AQABAAAAAjEyAH9ulzKifN4If26XMqJ83ggtQ0lRLk5ZU0U6SUJNLklRX1RPVEFMX1JFVl8xWVJfQU5OX0dST1dUSC45OTAuAQAAAN62AQACAAAACC0xMS45MTA0AQgAAAAFAAAAATEBAAAACjE4NzY0MzI4NzIDAAAAAzE2MAIAAAAENDE5NAQAAAABMAcAAAAIMy83LzIwMjYIAAAACjEyLzMxLzIwMTUJAAAAATA7knU0onzeCDuSdTSifN4IJ0NJUS5OWVNFOklCTS5JUV9QUkVGX09USEVSLjk5MC4uLi5VU0QuSAEAAADetgEAAwAAAAAAVhzNMaJ83ghWHM0xonzeCCBDSVEuTllTRTpJQk0uSVFfQ0lQLjk5MC4uLi5VU0QuSAEAAADetgEAAwAAAAAAVhzNMaJ83ghWHM0xonzeCDNDSVEuTllTRTpJQk0uSVFfTkFUVVJBTF9SRVNPVVJDRVNfQ09TVC45OTAuLi4uVVNELkgBAAAA3rYBAAMAAAAAAFYczTGifN4IVhzNMaJ83gg0Q0lRLk5ZU0U6SUJNLklRX1NUT0NLX0JBU0VEX0NPTVBfUFJFVEFYLjk5MC4uLi5VU0QuSAEAAADetgEAAgAAAAM0NjgAVhzNMaJ83ghWHM0xonzeCB9DSVEuTllTRTpJQk0uSVFfRE8uOTkwLi4uLlVTRC5IAQAAAN62AQACAAAABC0xNzQBCAAAAAUAAAABMQEAAAAKMTg3NjQzMjg3MgMAAAADMTYwAgAAAAI0MAQAAAABMAcA</t>
  </si>
  <si>
    <t>AAAIMy83LzIwMjYIAAAACjEyLzMxLzIwMTUJAAAAATBWHM0xonzeCFYczTGifN4IJUNJUS5OWVNFOklCTS5JUV9DRk9fQ1VSUkVOVF9MSUFCLjk5MC4BAAAA3rYBAAIAAAAIMC41MDM1MTYBCAAAAAUAAAABMQEAAAAKMTg3NjQzMjg3MgMAAAADMTYwAgAAAAQ0MTg1BAAAAAEwBwAAAAgzLzcvMjAyNggAAAAKMTIvMzEvMjAxNQkAAAABMMS5dTSifN4IxLl1NKJ83ggpQ0lRLk5ZU0U6SUJNLklRX1RPVEFMX0FTU0VUUy45OTAuLi4uVVNELkgBAAAA3rYBAAIAAAAGMTEwNDk1AQgAAAAFAAAAATEBAAAACjE4NzY0MzI4NzIDAAAAAzE2MAIAAAAEMTAwNwQAAAABMAcAAAAIMy83LzIwMjYIAAAACjEyLzMxLzIwMTUJAAAAATBWHM0xonzeCFYczTGifN4IMkNJUS5OWVNFOklCTS5JUV9DSEFOR0VfVFJBRElOR19BU1NFVFMuOTkwLi4uLlVTRC5IAQAAAN62AQADAAAAAABWHM0xonzeCFYczTGifN4INENJUS5OWVNFOklCTS5JUV9FQklUREFSX0VRX0lOQ19FWENMX1NCQy45OTAuLi4uVVNELkgBAAAA3rYBAAIAAAAFMjIyODUBCAAAAAUAAAABMQEAAAAKMTg3NjQzMjg3MgMAAAADMTYwAgAAAAUyNDEzMwQAAAABMAcAAAAIMy83LzIwMjYIAAAACjEyLzMxLzIwMTUJAAAAATBWHM0xonzeCFYczTGifN4IIENJUS5OWVNFOklCTS5JUV9SRVYuOTkwLi4uLlVTRC5IAQAAAN62AQACAAAABTc5ODc4AQgAAAAFAAAAATEB</t>
  </si>
  <si>
    <t>AAAACjE4NzY0MzI4NzIDAAAAAzE2MAIAAAADMTEyBAAAAAEwBwAAAAgzLzcvMjAyNggAAAAKMTIvMzEvMjAxNQkAAAABMFYczTGifN4IVhzNMaJ83ggkQ0lRLk5ZU0U6SUJNLklRX05JXzNZUl9BTk5fQ0FHUi45OTAuAQAAAN62AQACAAAABy03LjM4NTkBCAAAAAUAAAABMQEAAAAKMTg3NjQzMjg3MgMAAAADMTYwAgAAAAQ0MjI1BAAAAAEwBwAAAAgzLzcvMjAyNggAAAAKMTIvMzEvMjAxNQkAAAABMDuSdTSifN4IO5J1NKJ83gglQ0lRLk5ZU0U6SUJNLklRX0VCSVREQV9DQVBFWF9JTlQuOTkwLgEAAADetgEAAgAAAAkzNS44ODI0NzgBCAAAAAUAAAABMQEAAAAKMTg3NjQzMjg3MgMAAAADMTYwAgAAAAQ0MTkxBAAAAAEwBwAAAAgzLzcvMjAyNggAAAAKMTIvMzEvMjAxNQkAAAABMDuSdTSifN4IO5J1NKJ83gggQ0lRLk5ZU0U6SUJNLklRX0VCSVRfTUFSR0lOLjk5MC4BAAAA3rYBAAIAAAAHMjAuMjA2NQEIAAAABQAAAAExAQAAAAoxODc2NDMyODcyAwAAAAMxNjACAAAABDQwNTMEAAAAATAHAAAACDMvNy8yMDI2CAAAAAoxMi8zMS8yMDE1CQAAAAEwO5J1NKJ83gg7knU0onzeCC5DSVEuTllTRTpJQk0uSVFfTUlOT1JJVFlfSU5URVJFU1QuOTkwLi4uLlVTRC5IAQAAAN62AQACAAAAAzE2MgEIAAAABQAAAAExAQAAAAoxODc2NDMyODcyAwAAAAMxNjACAAAABDEwNTIEAAAAATAHAAAACDMvNy8yMDI2CAAA</t>
  </si>
  <si>
    <t>AAoxMi8zMS8yMDE1CQAAAAEwVhzNMaJ83ghWHM0xonzeCCtDSVEuTllTRTpJQk0uSVFfU1RPQ0tfQkFTRURfU00uOTkwLi4uLlVTRC5IAQAAAN62AQADAAAAAABWHM0xonzeCFYczTGifN4ILENJUS5OWVNFOklCTS5JUV9UT1RBTF9MSUFCX1RPVEFMX0FTU0VUUy45OTAuAQAAAN62AQACAAAABjg2Ljk0NgEIAAAABQAAAAExAQAAAAoxODc2NDMyODcyAwAAAAMxNjACAAAABDQxODgEAAAAATAHAAAACDMvNy8yMDI2CAAAAAoxMi8zMS8yMDE1CQAAAAEwxLl1NKJ83gjEuXU0onzeCDBDSVEuTllTRTpJQk0uSVFfR0FJTl9CQVJHQUlOX0FDUV9DRi45OTAuLi4uVVNELkgBAAAA3rYBAAMAAAAAAFYczTGifN4IVhzNMaJ83ggpQ0lRLk5ZU0U6SUJNLklRX09USEVSX1JFTlRBTC45OTAuLi4uVVNELkgBAAAA3rYBAAMAAAAAAFYczTGifN4IVhzNMaJ83ggrQ0lRLk5ZU0U6SUJNLklRX0JBU0lDX0VQU19JTkNMLjk5MC4uLi5VU0QuSAEAAADetgEAAgAAAAkxMy40NzY0NDgBCAAAAAUAAAABMQEAAAAKMTg3NjQzMjg3MgMAAAADMTYwAgAAAAE5BAAAAAEwBwAAAAgzLzcvMjAyNggAAAAKMTIvMzEvMjAxNQkAAAABMFYczTGifN4IVhzNMaJ83ggnQ0lRLk5ZU0U6SUJNLklRX0VQU18xWVJfQU5OX0dST1dUSC45OTAuAQAAAN62AQACAAAABy0xMi43OTMBCAAAAAUAAAABMQEAAAAKMTg3NjQzMjg3MgMAAAADMTYwAgAA</t>
  </si>
  <si>
    <t>AAQ0MjAwBAAAAAEwBwAAAAgzLzcvMjAyNggAAAAKMTIvMzEvMjAxNQkAAAABMMS5dTSifN4IxLl1NKJ83gg4Q0lRLk5ZU0U6SUJNLklRX0RFRl9UQVhfVkFMVUFUSU9OX0FMTE9XQU5DRS45OTAuLi4uVVNELkgBAAAA3rYBAAIAAAADNzQwAQgAAAAFAAAAATEBAAAACjE4NzY0MzI4NzIDAAAAAzE2MAIAAAAFNDYwNDUEAAAAATAHAAAACDMvNy8yMDI2CAAAAAoxMi8zMS8yMDE1CQAAAAEwVhzNMaJ83ghWHM0xonzeCD5DSVEuTllTRTpJQk0uSVFfTFRfUE9SVElPTl9PUEVSX0xFQVNFX0xJQUJJTElUSUVTLjk5MC4uLi5VU0QuSAEAAADetgEAAwAAAAAAVhzNMaJ83ghWHM0xonzeCCxDSVEuTllTRTpJQk0uSVFfR0FJTl9JTlZFU1RfUkVWLjk5MC4uLi5VU0QuSAEAAADetgEAAwAAAAAAVhzNMaJ83ghWHM0xonzeCDJDSVEuTllTRTpJQk0uSVFfTEVBU0VIT0xEX0lNUFJPVkVNRU5ULjk5MC4uLi5VU0QuSAEAAADetgEAAwAAAAAAVhzNMaJ83ghWHM0xonzeCDNDSVEuTllTRTpJQk0uSVFfRklOX0RJVl9BU1NFVFNfQ1VSUkVOVC45OTAuLi4uVVNELkgBAAAA3rYBAAMAAAAAAFYczTGifN4IVhzNMaJ83ggwQ0lRLk5ZU0U6SUJNLklRX0xFR0FMX1NFVFRMRV9TVVBQTEUuOTkwLi4uLlVTRC5IAQAAAN62AQADAAAAAABWHM0xonzeCFYczTGifN4ILENJUS5OWVNFOklCTS5JUV9HQUlOX0FTU0VUU19SRVYuOTkw</t>
  </si>
  <si>
    <t>Li4uLlVTRC5IAQAAAN62AQADAAAAAABWHM0xonzeCFYczTGifN4IJ0NJUS5OWVNFOklCTS5JUV9EQVlTX0lOVkVOVE9SWV9PVVQuOTkwLgEAAADetgEAAgAAAAgxNi42NTIwMwEIAAAABQAAAAExAQAAAAoxODc2NDMyODcyAwAAAAMxNjACAAAABDQwMzUEAAAAATAHAAAACDMvNy8yMDI2CAAAAAoxMi8zMS8yMDE1CQAAAAEwO5J1NKJ83gg7knU0onzeCC1DSVEuTllTRTpJQk0uSVFfQ0hBTkdFX0lOVkVOVE9SWS45OTAuLi4uVVNELkgBAAAA3rYBAAIAAAADMTMzAQgAAAAFAAAAATEBAAAACjE4NzY0MzI4NzIDAAAAAzE2MAIAAAAEMjA5OQQAAAABMAcAAAAIMy83LzIwMjYIAAAACjEyLzMxLzIwMTUJAAAAATBWHM0xonzeCFYczTGifN4ILENJUS5OWVNFOklCTS5JUV9FWFRSQV9BQ0NfSVRFTVMuOTkwLi4uLlVTRC5IAQAAAN62AQADAAAAAABWHM0xonzeCFYczTGifN4IMENJUS5OWVNFOklCTS5JUV9MSUFCSUxJVElFU19MRVZFTF8zLjk5MC4uLi5VU0QuSAEAAADetgEAAwAAAAAAVhzNMaJ83ghWHM0xonzeCDFDSVEuTllTRTpJQk0uSVFfQ0FQSVRBTElaRURfSU5URVJFU1QuOTkwLi4uLlVTRC5IAQAAAN62AQADAAAAAABWHM0xonzeCFYczTGifN4IJUNJUS5OWVNFOklCTS5JUV9TT0ZUV0FSRS45OTAuLi4uVVNELkgBAAAA3rYBAAMAAAAAAFYczTGifN4IVhzNMaJ83ggmQ0lRLk5ZU0U6SUJNLklRX0lO</t>
  </si>
  <si>
    <t>VkVOVE9SWS45OTAuLi4uVVNELkgBAAAA3rYBAAIAAAAEMTU1MQEIAAAABQAAAAExAQAAAAoxODc2NDMyODcyAwAAAAMxNjACAAAABDEwNDMEAAAAATAHAAAACDMvNy8yMDI2CAAAAAoxMi8zMS8yMDE1CQAAAAEwVhzNMaJ83ghWHM0xonzeCC1DSVEuTllTRTpJQk0uSVFfR0FJTl9CQVJHQUlOX0FDUS45OTAuLi4uVVNELkgBAAAA3rYBAAMAAAAAAFYczTGifN4IVhzNMaJ83gglQ0lRLk5ZU0U6SUJNLklRX0RJTFVUX05JLjk5MC4uLi5VU0QuSAEAAADetgEAAgAAAAUxMzM2MwEIAAAABQAAAAExAQAAAAoxODc2NDMyODcyAwAAAAMxNjACAAAABDM1MjIEAAAAATAHAAAACDMvNy8yMDI2CAAAAAoxMi8zMS8yMDE1CQAAAAEwVhzNMaJ83ghWHM0xonzeCCtDSVEuTllTRTpJQk0uSVFfR0FJTl9JTlZFU1RfQ0YuOTkwLi4uLlVTRC5IAQAAAN62AQADAAAAAABWHM0xonzeCFYczTGifN4IJkNJUS5OWVNFOklCTS5JUV9OSV8xWVJfQU5OX0dST1dUSC45OTAuAQAAAN62AQACAAAABjkuNzE1NQEIAAAABQAAAAExAQAAAAoxODc2NDMyODcyAwAAAAMxNjACAAAABDQxOTkEAAAAATAHAAAACDMvNy8yMDI2CAAAAAoxMi8zMS8yMDE1CQAAAAEwxLl1NKJ83gjEuXU0onzeCCNDSVEuTllTRTpJQk0uSVFfTFRfREVCVF9FUVVJVFkuOTkwLgEAAADetgEAAgAAAAgyMzEuNzczNAEIAAAABQAAAAExAQAAAAoxODc2NDMyODcy</t>
  </si>
  <si>
    <t>AwAAAAMxNjACAAAABDQwODUEAAAAATAHAAAACDMvNy8yMDI2CAAAAAoxMi8zMS8yMDE1CQAAAAEwxLl1NKJ83gjEuXU0onzeCCJDSVEuTllTRTpJQk0uSVFfUkVUVVJOX0FTU0VUUy45OTAuAQAAAN62AQACAAAABjkuMDY0NgEIAAAABQAAAAExAQAAAAoxODc2NDMyODcyAwAAAAMxNjACAAAABDQxNzgEAAAAATAHAAAACDMvNy8yMDI2CAAAAAoxMi8zMS8yMDE1CQAAAAEwxLl1NKJ83gjEuXU0onzeCDRDSVEuTllTRTpJQk0uSVFfREVSSVZBVElWRV9MSUFCX0NVUlJFTlQuOTkwLi4uLlVTRC5IAQAAAN62AQACAAAAAzE2NAEIAAAABQAAAAExAQAAAAoxODc2NDMyODcyAwAAAAMxNjACAAAABTQwNDE3BAAAAAEwBwAAAAgzLzcvMjAyNggAAAAKMTIvMzEvMjAxNQkAAAABMFYczTGifN4IVhzNMaJ83ggkQ0lRLk5ZU0U6SUJNLklRX1RPVEFMX0VNUExPWUVFUy45OTAuAQAAAN62AQACAAAABjM3Nzc1NwC/Oq8zonzeCL86rzOifN4INkNJUS5OWVNFOklCTS5JUV9GSU5fRElWX01JTk9SSVRZX0lOVEVSRVNULjk5MC4uLi5VU0QuSAEAAADetgEAAwAAAAAAVhzNMaJ83ghWHM0xonzeCCZDSVEuTllTRTpJQk0uSVFfVE9UQUxfQ0FQLjk5MC4uLi5VU0QuSAEAAADetgEAAgAAAAU1NDMxNgEIAAAABQAAAAExAQAAAAoxODc2NDMyODcyAwAAAAMxNjACAAAABDQxNzUEAAAAATAHAAAACDMvNy8yMDI2CAAAAAoxMi8z</t>
  </si>
  <si>
    <t>MS8yMDE1CQAAAAEwVhzNMaJ83ghWHM0xonzeCENDSVEuTllTRTpJQk0uSVFfQ1VSUkVOVF9QT1JUSU9OX09QRVJfTEVBU0VfTElBQklMSVRJRVMuOTkwLi4uLlVTRC5IAQAAAN62AQADAAAAAABWHM0xonzeCFYczTGifN4IH0NJUS5OWVNFOklCTS5JUV9SRS45OTAuLi4uVVNELkgBAAAA3rYBAAIAAAAGMTQ2MTI0AQgAAAAFAAAAATEBAAAACjE4NzY0MzI4NzIDAAAAAzE2MAIAAAAEMTIyMgQAAAABMAcAAAAIMy83LzIwMjYIAAAACjEyLzMxLzIwMTUJAAAAATBWHM0xonzeCFYczTGifN4IMUNJUS5OWVNFOklCTS5JUV9GSU5fRElWX0xJQUJfQ1VSUkVOVC45OTAuLi4uVVNELkgBAAAA3rYBAAMAAAAAAFYczTGifN4IVhzNMaJ83ggrQ0lRLk5ZU0U6SUJNLklRX09USEVSX0NBX1NVUFBMLjk5MC4uLi5VU0QuSAEAAADetgEAAgAAAAMyOTMBCAAAAAUAAAABMQEAAAAKMTg3NjQzMjg3MgMAAAADMTYwAgAAAAQxMDU1BAAAAAEwBwAAAAgzLzcvMjAyNggAAAAKMTIvMzEvMjAxNQkAAAABMFYczTGifN4IVhzNMaJ83gg+Q0lRLk5ZU0U6SUJNLklRX0xPTkdfVEVSTV9ERUJUX1JFUEFJRF9FWENMX0xFQVNFUy45OTAuLi4uVVNELkgBAAAA3rYBAAIAAAAFLTU2MjIBCAAAAAUAAAABMQEAAAAKMTg3NjQzMjg3MgMAAAADMTYwAgAAAAU0ODk4NAQAAAABMAcAAAAIMy83LzIwMjYIAAAACjEyLzMxLzIwMTUJAAAAATBW</t>
  </si>
  <si>
    <t>HM0xonzeCFYczTGifN4IKkNJUS5OWVNFOklCTS5JUV9DQVNIX0lOVEVSRVNULjk5MC4uLi5VU0QuSAEAAADetgEAAgAAAAM5OTUBCAAAAAUAAAABMQEAAAAKMTg3NjQzMjg3MgMAAAADMTYwAgAAAAQzMDI4BAAAAAEwBwAAAAgzLzcvMjAyNggAAAAKMTIvMzEvMjAxNQkAAAABMFYczTGifN4IVhzNMaJ83ggqQ0lRLk5ZU0U6SUJNLklRX0NPTU1PTl9ESVZfQ0YuOTkwLi4uLlVTRC5IAQAAAN62AQACAAAABS00ODk3AQgAAAAFAAAAATEBAAAACjE4NzY0MzI4NzIDAAAAAzE2MAIAAAAEMjA3NAQAAAABMAcAAAAIMy83LzIwMjYIAAAACjEyLzMxLzIwMTUJAAAAATBWHM0xonzeCFYczTGifN4IOUNJUS5OWVNFOklCTS5JUV9DSEFOR0VfT1RIRVJfTkVUX09QRVJfQVNTRVRTLjk5MC4uLi5VU0QuSAEAAADetgEAAgAAAAUtMzIyMgEIAAAABQAAAAExAQAAAAoxODc2NDMyODcyAwAAAAMxNjACAAAABDIwNDUEAAAAATAHAAAACDMvNy8yMDI2CAAAAAoxMi8zMS8yMDE1CQAAAAEwVhzNMaJ83ghWHM0xonzeCCdDSVEuTllTRTpJQk0uSVFfT0lMX0lNUEFJUi45OTAuLi4uVVNELkgBAAAA3rYBAAMAAAAAAFYczTGifN4IVhzNMaJ83ggxQ0lRLk5ZU0U6SUJNLklRX05FR0FUSVZFX0dXX0FNT1JUX0FULjk5MC4uLi5VU0QuSAEAAADetgEAAwAAAAAAVhzNMaJ83ghWHM0xonzeCC5DSVEuTllTRTpJQk0uSVFfQ09OVElO</t>
  </si>
  <si>
    <t>R0VOVF9SRU5UQUwuOTkwLi4uLlVTRC5IAQAAAN62AQADAAAAAABWHM0xonzeCFYczTGifN4IL0NJUS5OWVNFOklCTS5JUV9ESVNUUklCVVRBQkxFX0NBU0guOTkwLi4uLlVTRC5IAQAAAN62AQADAAAAAABWHM0xonzeCFYczTGifN4IP0NJUS5OWVNFOklCTS5JUV9QUk9WX0JBRF9ERUJUU19QQVRJRU5UX1NFUlZJQ0VfUkVWLjk5MC4uLi5VU0QuSAEAAADetgEAAwAAAAAAVhzNMaJ83ghWHM0xonzeCDNDSVEuTllTRTpJQk0uSVFfRUJJVERBX0VRX0lOQ19FWENMX1NCQy45OTAuLi4uVVNELkgBAAAA3rYBAAIAAAAFMjA4NDABCAAAAAUAAAABMQEAAAAKMTg3NjQzMjg3MgMAAAADMTYwAgAAAAUyNDEzMQQAAAABMAcAAAAIMy83LzIwMjYIAAAACjEyLzMxLzIwMTUJAAAAATBWHM0xonzeCFYczTGifN4IKkNJUS5OWVNFOklCTS5JUV9OSV9BVkFJTF9JTkNMLjk5MC4uLi5VU0QuSAEAAADetgEAAgAAAAUxMzE5MAEIAAAABQAAAAExAQAAAAoxODc2NDMyODcyAwAAAAMxNjACAAAAAjE2BAAAAAEwBwAAAAgzLzcvMjAyNggAAAAKMTIvMzEvMjAxNQkAAAABMFYczTGifN4IVhzNMaJ83ggqQ0lRLk5ZU0U6SUJNLklRX0NVUlJFTkNZX0dBSU4uOTkwLi4uLlVTRC5IAQAAAN62AQACAAAAAzQ0OQEIAAAABQAAAAExAQAAAAoxODc2NDMyODcyAwAAAAMxNjACAAAAAjM4BAAAAAEwBwAAAAgzLzcvMjAyNggAAAAKMTIv</t>
  </si>
  <si>
    <t>MzEvMjAxNQkAAAABMFYczTGifN4IVhzNMaJ83ggmQ0lRLk5ZU0U6SUJNLklRX1RPVEFMX1JFVi45OTAuLi4uVVNELkgBAAAA3rYBAAIAAAAFODE3NDEBCAAAAAUAAAABMQEAAAAKMTg3NjQzMjg3MgMAAAADMTYwAgAAAAIyOAQAAAABMAcAAAAIMy83LzIwMjYIAAAACjEyLzMxLzIwMTUJAAAAATBWHM0xonzeCFYczTGifN4IMENJUS5OWVNFOklCTS5JUV9DVVJSRU5UX1BPUlRfTEVBU0VTLjk5MC4uLi5VU0QuSAEAAADetgEAAwAAAAAAVhzNMaJ83ghWHM0xonzeCDhDSVEuTllTRTpJQk0uSVFfT1BFUkFUSU5HX0xFQVNFX0xJQUJJTElUSUVTLjk5MC4uLi5VU0QuSAEAAADetgEAAwAAAAAAVhzNMaJ83ghWHM0xonzeCDVDSVEuTllTRTpJQk0uSVFfQU1PUlRfU09GVFdBUkVfQVNTRVRTX0NGLjk5MC4uLi5VU0QuSAEAAADetgEAAwAAAAAAVhzNMaJ83ghWHM0xonzeCChDSVEuTllTRTpJQk0uSVFfUFJFRl9JU1NVRUQuOTkwLi4uLlVTRC5IAQAAAN62AQADAAAAAABWHM0xonzeCFYczTGifN4IKENJUS5OWVNFOklCTS5JUV9EQV9TVVBQTF9DRi45OTAuLi4uVVNELkgBAAAA3rYBAAIAAAAEMjY2MgEIAAAABQAAAAExAQAAAAoxODc2NDMyODcyAwAAAAMxNjACAAAABDIxNzEEAAAAATAHAAAACDMvNy8yMDI2CAAAAAoxMi8zMS8yMDE1CQAAAAEwVhzNMaJ83ghWHM0xonzeCDBDSVEuTllTRTpJQk0uSVFfTk9O</t>
  </si>
  <si>
    <t>Q0FTSF9QRU5TSU9OX0VYUC45OTAuLi4uVVNELkgBAAAA3rYBAAIAAAADNzA2AQgAAAAFAAAAATEBAAAACjE4NzY0MzI4NzIDAAAAAzE2MAIAAAAFMjE2NzgEAAAAATAHAAAACDMvNy8yMDI2CAAAAAoxMi8zMS8yMDE1CQAAAAEwVhzNMaJ83ghWHM0xonzeCCNDSVEuTllTRTpJQk0uSVFfRUJJVERBLjk5MC4uLi5VU0QuSAEAAADetgEAAgAAAAUyMDM3MgEIAAAABQAAAAExAQAAAAoxODc2NDMyODcyAwAAAAMxNjACAAAABDQwNTEEAAAAATAHAAAACDMvNy8yMDI2CAAAAAoxMi8zMS8yMDE1CQAAAAEwVhzNMaJ83ghWHM0xonzeCC1DSVEuTllTRTpJQk0uSVFfTkVUX0lOVEVSRVNUX0VYUC45OTAuLi4uVVNELkgBAAAA3rYBAAIAAAAELTM5NgEIAAAABQAAAAExAQAAAAoxODc2NDMyODcyAwAAAAMxNjACAAAAAzM2OAQAAAABMAcAAAAIMy83LzIwMjYIAAAACjEyLzMxLzIwMTUJAAAAATBWHM0xonzeCFYczTGifN4IJkNJUS5OWVNFOklCTS5JUV9HUF8xWVJfQU5OX0dST1dUSC45OTAuAQAAAN62AQACAAAACC0xMi4zMzIyAQgAAAAFAAAAATEBAAAACjE4NzY0MzI4NzIDAAAAAzE2MAIAAAAENDE5NQQAAAABMAcAAAAIMy83LzIwMjYIAAAACjEyLzMxLzIwMTUJAAAAATA7knU0onzeCDuSdTSifN4IMENJUS5OWVNFOklCTS5JUV9TVF9ERUJUX0RFUklWQVRJVkVTLjk5MC4uLi5VU0QuSAEAAADetgEAAwAAAAAA</t>
  </si>
  <si>
    <t>VhzNMaJ83ghWHM0xonzeCDxDSVEuTllTRTpJQk0uSVFfRkFJUl9WQUxVRV9DSEFOR0VfSU5DTF9FQVJOSU5HUy45OTAuLi4uVVNELkgBAAAA3rYBAAMAAAAAAFYczTGifN4IVhzNMaJ83ggwQ0lRLk5ZU0U6SUJNLklRX01JTk9SSVRZX0lOVF9SRURFRU0uOTkwLi4uLlVTRC5IAQAAAN62AQADAAAAAABWHM0xonzeCFYczTGifN4IM0NJUS5OWVNFOklCTS5JUV9UT1RBTF9ERUJUX05PTl9DVVJSRU5ULjk5MC4uLi5VU0QuSAEAAADetgEAAgAAAAUzMzQzMQEIAAAABQAAAAExAQAAAAoxODc2NDMyODcyAwAAAAMxNjACAAAABTI1MjI0BAAAAAEwBwAAAAgzLzcvMjAyNggAAAAKMTIvMzEvMjAxNQkAAAABMFYczTGifN4IVhzNMaJ83ggoQ0lRLk5ZU0U6SUJNLklRX1BSRUZfRVFVSVRZLjk5MC4uLi5VU0QuSAEAAADetgEAAwAAAAAAVhzNMaJ83ghWHM0xonzeCC5DSVEuTllTRTpJQk0uSVFfQ1VSUkVOVF9QT1JUX0RFQlQuOTkwLi4uLlVTRC5IAQAAAN62AQACAAAABDUyNzEBCAAAAAUAAAABMQEAAAAKMTg3NjQzMjg3MgMAAAADMTYwAgAAAAQxMjk3BAAAAAEwBwAAAAgzLzcvMjAyNggAAAAKMTIvMzEvMjAxNQkAAAABMFYczTGifN4IVhzNMaJ83ggrQ0lRLk5ZU0U6SUJNLklRX0xPQU5TX0ZPUl9TQUxFLjk5MC4uLi5VU0QuSAEAAADetgEAAwAAAAAAVhzNMaJ83ghWHM0xonzeCDVDSVEuTllTRTpJQk0uSVFf</t>
  </si>
  <si>
    <t>T1BFUkFUSU5HX0xFQVNFX1BBWU1FTlRTLjk5MC4uLi5VU0QuSAEAAADetgEAAwAAAAAAVhzNMaJ83ghWHM0xonzeCClDSVEuTllTRTpJQk0uSVFfQU1PUlRfRElDX0NGLjk5MC4uLi5VU0QuSAEAAADetgEAAwAAAAAAVhzNMaJ83ghWHM0xonzeCC5DSVEuTllTRTpJQk0uSVFfQ0hBTkdFX1VORUFSTl9SRVYuOTkwLi4uLlVTRC5IAQAAAN62AQADAAAAAABWHM0xonzeCFYczTGifN4IMUNJUS5OWVNFOklCTS5JUV9PVEhFUl9VTlVTVUFMX1NVUFBMRS45OTAuLi4uVVNELkgBAAAA3rYBAAMAAAAAAFYczTGifN4IVhzNMaJ83ggtQ0lRLk5ZU0U6SUJNLklRX0lOVF9FWFBfSU5DTF9DQVAuOTkwLi4uLlVTRC5IAQAAAN62AQACAAAAAzQ2OAEIAAAABQAAAAExAQAAAAoxODc2NDMyODcyAwAAAAMxNjACAAAABTIxODYxBAAAAAEwBwAAAAgzLzcvMjAyNggAAAAKMTIvMzEvMjAxNQkAAAABMFYczTGifN4IVhzNMaJ83ggvQ0lRLk5ZU0U6SUJNLklRX1RPVEFMX0RFQlRfQ1VSUkVOVC45OTAuLi4uVVNELkgBAAAA3rYBAAIAAAAENjQ2MQEIAAAABQAAAAExAQAAAAoxODc2NDMyODcyAwAAAAMxNjACAAAABTI1MjIzBAAAAAEwBwAAAAgzLzcvMjAyNggAAAAKMTIvMzEvMjAxNQkAAAABMFYczTGifN4IVhzNMaJ83ggxQ0lRLk5ZU0U6SUJNLklRX05FR0FUSVZFX0dXX0FNT1JUX0NGLjk5MC4uLi5VU0QuSAEAAADetgEA</t>
  </si>
  <si>
    <t>AwAAAAAAVhzNMaJ83ghWHM0xonzeCChDSVEuTllTRTpJQk0uSVFfRUJJVF8xWVJfQU5OX0dST1dUSC45OTAuAQAAAN62AQACAAAACC0xNy45NDQzAQgAAAAFAAAAATEBAAAACjE4NzY0MzI4NzIDAAAAAzE2MAIAAAAENDE5NwQAAAABMAcAAAAIMy83LzIwMjYIAAAACjEyLzMxLzIwMTUJAAAAATA7knU0onzeCDuSdTSifN4IJ0NJUS5OWVNFOklCTS5JUV9UT1RBTF9ERUJUX0NBUElUQUwuOTkwLgEAAADetgEAAgAAAAc3My40NDQyAQgAAAAFAAAAATEBAAAACjE4NzY0MzI4NzIDAAAAAzE2MAIAAAAENDE4NgQAAAABMAcAAAAIMy83LzIwMjYIAAAACjEyLzMxLzIwMTUJAAAAATA7knU0onzeCDuSdTSifN4IHENJUS5OWVNFOklCTS5JUV9HQUFQX0JTLjk5MC4BAAAA3rYBAAMAAAAHVVMgR0FBUAC/Oq8zonzeCL86rzOifN4IMENJUS5OWVNFOklCTS5JUV9MVF9ERUJUX0RFUklWQVRJVkVTLjk5MC4uLi5VU0QuSAEAAADetgEAAgAAAAQ3OTQ4AQgAAAAFAAAAATEBAAAACjE4NzY0MzI4NzIDAAAAAzE2MAIAAAAFMzA5MTUEAAAAATAHAAAACDMvNy8yMDI2CAAAAAoxMi8zMS8yMDE1CQAAAAEwVhzNMaJ83ghWHM0xonzeCB5DSVEuTllTRTpJQk0uSVFfUEFSVF9USU1FLjk5MC4BAAAA3rYBAAMAAAAAAAcnrzOifN4IByevM6J83gg0Q0lRLk5ZU0U6SUJNLklRX01JTk9SSVRZX0lOVF9SRURFRU1fVE9ULjk5MC4u</t>
  </si>
  <si>
    <t>Li5VU0QuSAEAAADetgEAAwAAAAAAVhzNMaJ83ghWHM0xonzeCDRDSVEuTllTRTpJQk0uSVFfTUlOT1JJVFlfSU5URVJFU1RfVE9UQUwuOTkwLi4uLlVTRC5IAQAAAN62AQACAAAAAzE2MgEIAAAABQAAAAExAQAAAAoxODc2NDMyODcyAwAAAAMxNjACAAAABDEzMTIEAAAAATAHAAAACDMvNy8yMDI2CAAAAAoxMi8zMS8yMDE1CQAAAAEwVhzNMaJ83ghWHM0xonzeCDFDSVEuTllTRTpJQk0uSVFfVE9UQUxfRklOQU5DRV9MRUFTRVMuOTkwLi4uLlVTRC5IAQAAAN62AQADAAAAAABWHM0xonzeCFYczTGifN4IIUNJUS5OWVNFOklCTS5JUV9BUElDLjk5MC4uLi5VU0QuSAEAAADetgEAAwAAAAAAVhzNMaJ83ghWHM0xonzeCDFDSVEuTllTRTpJQk0uSVFfRklOX0RJVl9ERUJUX0NVUlJFTlQuOTkwLi4uLlVTRC5IAQAAAN62AQADAAAAAABWHM0xonzeCFYczTGifN4ILENJUS5OWVNFOklCTS5JUV9SRVNUUklDVEVEX0NBU0guOTkwLi4uLlVTRC5IAQAAAN62AQADAAAAAABWHM0xonzeCFYczTGifN4IQENJUS5OWVNFOklCTS5JUV9PUEVSQVRJTkdfTEVBU0VfTElBQklMSVRJRVNfTk9OQ0FTSC45OTAuLi4uVVNELkgBAAAA3rYBAAMAAAAAAFYczTGifN4IVhzNMaJ83gg4Q0lRLk5ZU0U6SUJNLklRX1NBTEVfUFJPQ0VFRFNfUkVOVEFMX0FTU0VUUy45OTAuLi4uVVNELkgBAAAA3rYBAAMAAAAAAFYczTGifN4IVhzN</t>
  </si>
  <si>
    <t>MaJ83gglQ0lRLk5ZU0U6SUJNLklRX1BSRUZfUkVQLjk5MC4uLi5VU0QuSAEAAADetgEAAwAAAAAAVhzNMaJ83ghWHM0xonzeCCtDSVEuTllTRTpJQk0uSVFfQ0hBTkdFX0RFRl9UQVguOTkwLi4uLlVTRC5IAQAAAN62AQADAAAAAABWHM0xonzeCFYczTGifN4ILkNJUS5OWVNFOklCTS5JUV9HV19JTlRBTl9BTU9SVF9DRi45OTAuLi4uVVNELkgBAAAA3rYBAAIAAAAEMTE5MwEIAAAABQAAAAExAQAAAAoxODc2NDMyODcyAwAAAAMxNjACAAAABDIxODIEAAAAATAHAAAACDMvNy8yMDI2CAAAAAoxMi8zMS8yMDE1CQAAAAEwVhzNMaJ83ghWHM0xonzeCC5DSVEuTllTRTpJQk0uSVFfTkVHQVRJVkVfR1dfQU1PUlQuOTkwLi4uLlVTRC5IAQAAAN62AQADAAAAAABWHM0xonzeCFYczTGifN4IMkNJUS5OWVNFOklCTS5JUV9ORVRfUkVOVEFMX0VYUF9TVVBQTEUuOTkwLi4uLlVTRC5IAQAAAN62AQADAAAAAABWHM0xonzeCFYczTGifN4IJkNJUS5OWVNFOklCTS5JUV9EQV9FQklUREEuOTkwLi4uLlVTRC5IAQAAAN62AQACAAAABDM4NTUBCAAAAAUAAAABMQEAAAAKMTg3NjQzMjg3MgMAAAADMTYwAgAAAAQyMjA2BAAAAAEwBwAAAAgzLzcvMjAyNggAAAAKMTIvMzEvMjAxNQkAAAABMFYczTGifN4IVhzNMaJ83ggvQ0lRLk5ZU0U6SUJNLklRX0FTX1JFUE9SVEVEX0VCSVREQS45OTAuLi4uVVNELkgBAAAA3rYBAAMA</t>
  </si>
  <si>
    <t>AAAAAFYczTGifN4IVhzNMaJ83ggqQ0lRLk5ZU0U6SUJNLklRX0VCSVREQV9FUV9JTkMuOTkwLi4uLlVTRC5IAQAAAN62AQACAAAABTIwMzcyAQgAAAAFAAAAATEBAAAACjE4NzY0MzI4NzIDAAAAAzE2MAIAAAAFMjE2NzcEAAAAATAHAAAACDMvNy8yMDI2CAAAAAoxMi8zMS8yMDE1CQAAAAEwVhzNMaJ83ghWHM0xonzeCCtDSVEuTllTRTpJQk0uSVFfUFJFRl9ESVZfT1RIRVIuOTkwLi4uLlVTRC5IAQAAAN62AQADAAAAAABWHM0xonzeCFYczTGifN4IJ0NJUS5OWVNFOklCTS5JUV9JTkNfRVFVSVRZLjk5MC4uLi5VU0QuSAEAAADetgEAAwAAAAAAVhzNMaJ83ghWHM0xonzeCCxDSVEuTllTRTpJQk0uSVFfT1RIRVJfUkVWX1NVUFBMLjk5MC4uLi5VU0QuSAEAAADetgEAAgAAAAItMQEIAAAABQAAAAExAQAAAAoxODc2NDMyODcyAwAAAAMxNjACAAAAAjkwBAAAAAEwBwAAAAgzLzcvMjAyNggAAAAKMTIvMzEvMjAxNQkAAAABMFYczTGifN4IVhzNMaJ83ggqQ0lRLk5ZU0U6SUJNLklRX0VCSVREQV8xWVJfQU5OX0dST1dUSC45OTAuAQAAAN62AQACAAAACC0xNy4yNTc3AQgAAAAFAAAAATEBAAAACjE4NzY0MzI4NzIDAAAAAzE2MAIAAAAENDE5NgQAAAABMAcAAAAIMy83LzIwMjYIAAAACjEyLzMxLzIwMTUJAAAAATA7knU0onzeCDuSdTSifN4IJkNJUS5OWVNFOklCTS5JUV9UT1RBTF9ERUJUX0VRVUlUWS45</t>
  </si>
  <si>
    <t>OTAuAQAAAN62AQACAAAACDI3Ni41NjY4AQgAAAAFAAAAATEBAAAACjE4NzY0MzI4NzIDAAAAAzE2MAIAAAAENDAzNAQAAAABMAcAAAAIMy83LzIwMjYIAAAACjEyLzMxLzIwMTUJAAAAATA7knU0onzeCDuSdTSifN4IIUNJUS5OWVNFOklCTS5JUV9DQUxDX1RZUEVfQlMuOTkwLgEAAADetgEAAwAAAANSVVAA7nxPNKJ83gjufE80onzeCDpDSVEuTllTRTpJQk0uSVFfQ1VSUkVOVF9QT1JUX0RFQlRfREVSSVZBVElWRVMuOTkwLi4uLlVTRC5IAQAAAN62AQADAAAAAABWHM0xonzeCFYczTGifN4IHkNJUS5OWVNFOklCTS5JUV9GVUxMX1RJTUUuOTkwLgEAAADetgEAAgAAAAYzNzc3NTcAvzqvM6J83gi/Oq8zonzeCDhDSVEuTllTRTpJQk0uSVFfRklOX0RJVl9NSU5PUklUWV9JTlRfUkVERUVNLjk5MC4uLi5VU0QuSAEAAADetgEAAwAAAAAAVhzNMaJ83ghWHM0xonzeCCVDSVEuTllTRTpJQk0uSVFfTkVUX0RFQlQuOTkwLi4uLlVTRC5IAQAAAN62AQACAAAABTMxNjk4AQgAAAAFAAAAATEBAAAACjE4NzY0MzI4NzIDAAAAAzE2MAIAAAAENDM2NAQAAAABMAcAAAAIMy83LzIwMjYIAAAACjEyLzMxLzIwMTUJAAAAATBWHM0xonzeCFYczTGifN4INUNJUS5OWVNFOklCTS5JUV9GSU5BTkNFX0xFQVNFU19MT05HX1RFUk0uOTkwLi4uLlVTRC5IAQAAAN62AQADAAAAAABWHM0xonzeCFYczTGifN4II0NJUS5OWVNF</t>
  </si>
  <si>
    <t>OklCTS5JUV9DT01NT04uOTkwLi4uLlVTRC5IAQAAAN62AQACAAAABTUzMjYyAQgAAAAFAAAAATEBAAAACjE4NzY0MzI4NzIDAAAAAzE2MAIAAAAEMTEwMwQAAAABMAcAAAAIMy83LzIwMjYIAAAACjEyLzMxLzIwMTUJAAAAATBWHM0xonzeCFYczTGifN4IM0NJUS5OWVNFOklCTS5JUV9ERUZfVEFYX0FTU0VUU19DVVJSRU5ULjk5MC4uLi5VU0QuSAEAAADetgEAAwAAAAAAVhzNMaJ83ghWHM0xonzeCCtDSVEuTllTRTpJQk0uSVFfQ0hBTkdFX0lOQ19UQVguOTkwLi4uLlVTRC5IAQAAAN62AQADAAAAAABWHM0xonzeCFYczTGifN4IMUNJUS5OWVNFOklCTS5JUV9UT1RBTF9VTlVTVUFMX1NVUFBMRS45OTAuLi4uVVNELkgBAAAA3rYBAAMAAAAAAFYczTGifN4IVhzNMaJ83ggrQ0lRLk5ZU0U6SUJNLklRX05FVF9SRU5UQUxfRVhQLjk5MC4uLi5VU0QuSAEAAADetgEAAgAAAAQxNDQ1AQgAAAAFAAAAATEBAAAACjE4NzY0MzI4NzIDAAAAAzE2MAIAAAAFMjQyNjEEAAAAATAHAAAACDMvNy8yMDI2CAAAAAoxMi8zMS8yMDE1CQAAAAEwVhzNMaJ83ghWHM0xonzeCDJDSVEuTllTRTpJQk0uSVFfVE9UQUxfUkVWX0FTX1JFUE9SVEVELjk5MC4uLi5VU0QuSAEAAADetgEAAgAAAAU4MTc0MQEIAAAABQAAAAExAQAAAAoxODc2NDMyODcyAwAAAAMxNjACAAAAAzMzOQQAAAABMAcAAAAIMy83LzIwMjYIAAAACjEyLzMx</t>
  </si>
  <si>
    <t>LzIwMTUJAAAAATBWHM0xonzeCFYczTGifN4IH0NJUS5OWVNFOklCTS5JUV9OSS45OTAuLi4uVVNELkgBAAAA3rYBAAIAAAAFMTMxOTABCAAAAAUAAAABMQEAAAAKMTg3NjQzMjg3MgMAAAADMTYwAgAAAAIxNQQAAAABMAcAAAAIMy83LzIwMjYIAAAACjEyLzMxLzIwMTUJAAAAATBWHM0xonzeCFYczTGifN4IKENJUS5OWVNFOklCTS5JUV9JTlRfSU5WX0lOQy45OTAuLi4uVVNELkgBAAAA3rYBAAMAAAAAAFYczTGifN4IVhzNMaJ83ggkQ0lRLk5ZU0U6SUJNLklRX0NBU0hfQ09OVkVSU0lPTi45OTAuAQAAAN62AQACAAAACC0zLjExNDE4AQgAAAAFAAAAATEBAAAACjE4NzY0MzI4NzIDAAAAAzE2MAIAAAAENDE4NAQAAAABMAcAAAAIMy83LzIwMjYIAAAACjEyLzMxLzIwMTUJAAAAATA7knU0onzeCDuSdTSifN4II0NJUS5OWVNFOklCTS5JUV9SRVNUQVRFTUVOVF9CUy45OTAuAQAAAN62AQADAAAAAk5DAKjgdTSifN4IqOB1NKJ83ggzQ0lRLk5ZU0U6SUJNLklRX0ZJTkFOQ0VfTEVBU0VTX0NVUlJFTlQuOTkwLi4uLlVTRC5IAQAAAN62AQADAAAAAABWHM0xonzeCFYczTGifN4IJ0NJUS5OWVNFOklCTS5JUV9DT01NT05fUkVQLjk5MC4uLi5VU0QuSAEAAADetgEAAgAAAAUtNDg1NwEIAAAABQAAAAExAQAAAAoxODc2NDMyODcyAwAAAAMxNjACAAAABDIxNjQEAAAAATAHAAAACDMvNy8yMDI2CAAAAAoxMi8z</t>
  </si>
  <si>
    <t>MS8yMDE1CQAAAAEwVhzNMaJ83ghWHM0xonzeCCJDSVEuTllTRTpJQk0uSVFfTklfQ0YuOTkwLi4uLlVTRC5IAQAAAN62AQACAAAABTEzMTkwAQgAAAAFAAAAATEBAAAACjE4NzY0MzI4NzIDAAAAAzE2MAIAAAAEMjE1MAQAAAABMAcAAAAIMy83LzIwMjYIAAAACjEyLzMxLzIwMTUJAAAAATBWHM0xonzeCFYczTGifN4ILkNJUS5OWVNFOklCTS5JUV9ORVRfUkVOVEFMX0VYUF9GTi45OTAuLi4uVVNELkgBAAAA3rYBAAIAAAAEMTQ0NQEIAAAABQAAAAExAQAAAAoxODc2NDMyODcyAwAAAAMxNjACAAAABDMxNzAEAAAAATAHAAAACDMvNy8yMDI2CAAAAAoxMi8zMS8yMDE1CQAAAAEwVhzNMaJ83ghWHM0xonzeCB9DSVEuTllTRTpJQk0uSVFfU0FNRV9TVE9SRS45OTAuAQAAAN62AQADAAAAAACJGYkzonzeCIkZiTOifN4IMUNJUS5OWVNFOklCTS5JUV9NSU5PUklUWV9JTlRFUkVTVF9JUy45OTAuLi4uVVNELkgBAAAA3rYBAAMAAAAAAFYczTGifN4IVhzNMaJ83ggzQ0lRLk5ZU0U6SUJNLklRX0xJQUJJTElUSUVTX0ZBSVJfVkFMVUUuOTkwLi4uLlVTRC5IAQAAAN62AQACAAAABTM1NDA2AFYczTGifN4IVhzNMaJ83ggtQ0lRLk5ZU0U6SUJNLklRX1NUT0NLX0JBU0VEX0NPTVAuOTkwLi4uLlVTRC5IAQAAAN62AQACAAAAAzMxMgBWHM0xonzeCFYczTGifN4IPkNJUS5OWVNFOklCTS5JUV9JTlRFUkVTVF9FWFBf</t>
  </si>
  <si>
    <t>TEVBU0VfTElBQklMSVRZX0RFQlQuOTkwLi4uLlVTRC5IAQAAAN62AQADAAAAAABWHM0xonzeCFYczTGifN4IKUNJUS5OWVNFOklCTS5JUV9JTlRFUkVTVF9FWFAuOTkwLi4uLlVTRC5IAQAAAN62AQACAAAABC00NjgBCAAAAAUAAAABMQEAAAAKMTg3NjQzMjg3MgMAAAADMTYwAgAAAAI4MgQAAAABMAcAAAAIMy83LzIwMjYIAAAACjEyLzMxLzIwMTUJAAAAATBWHM0xonzeCFYczTGifN4IQkNJUS5OWVNFOklCTS5JUV9MSUFCSUxJVElFU19ORVRUSU5HX09USEVSX0FESlVTVE1FTlRTLjk5MC4uLi5VU0QuSAEAAADetgEAAwAAAAAAVhzNMaJ83ghWHM0xonzeCB9DSVEuTllTRTpJQk0uSVFfQUUuOTkwLi4uLlVTRC5IAQAAAN62AQACAAAABDc0OTkBCAAAAAUAAAABMQEAAAAKMTg3NjQzMjg3MgMAAAADMTYwAgAAAAQxMDE2BAAAAAEwBwAAAAgzLzcvMjAyNggAAAAKMTIvMzEvMjAxNQkAAAABMFYczTGifN4IVhzNMaJ83gguQ0lRLk5ZU0U6SUJNLklRX1NQRUNJQUxfRElWX1NIQVJFLjk5MC4uLi5VU0QuSAEAAADetgEAAwAAAAAAVhzNMaJ83ghWHM0xonzeCCNDSVEuTllTRTpJQk0uSVFfREFZU19TQUxFU19PVVQuOTkwLgEAAADetgEAAgAAAAczOS44MDY5AQgAAAAFAAAAATEBAAAACjE4NzY0MzI4NzIDAAAAAzE2MAIAAAAENDA0MgQAAAABMAcAAAAIMy83LzIwMjYIAAAACjEyLzMxLzIwMTUJAAAAATDE</t>
  </si>
  <si>
    <t>uXU0onzeCMS5dTSifN4IH0NJUS5OWVNFOklCTS5JUV9BUC45OTAuLi4uVVNELkgBAAAA3rYBAAIAAAAENjAyOAEIAAAABQAAAAExAQAAAAoxODc2NDMyODcyAwAAAAMxNjACAAAABDEwMTgEAAAAATAHAAAACDMvNy8yMDI2CAAAAAoxMi8zMS8yMDE1CQAAAAEwVhzNMaJ83ghWHM0xonzeCDlDSVEuTllTRTpJQk0uSVFfREFfU1VQUExfQ0ZfRVhDTF9PUEVSX0xFQVNFUy45OTAuLi4uVVNELkgBAAAA3rYBAAIAAAAEMjY2MgEIAAAABQAAAAExAQAAAAoxODc2NDMyODcyAwAAAAMxNjACAAAABTQ4OTgzBAAAAAEwBwAAAAgzLzcvMjAyNggAAAAKMTIvMzEvMjAxNQkAAAABMFYczTGifN4IVhzNMaJ83ggtQ0lRLk5ZU0U6SUJNLklRX0VCSVREQVJfRVhDTF9TQkMuOTkwLi4uLlVTRC5IAQAAAN62AQACAAAABTIyMjg1AQgAAAAFAAAAATEBAAAACjE4NzY0MzI4NzIDAAAAAzE2MAIAAAAFMjQxMzcEAAAAATAHAAAACDMvNy8yMDI2CAAAAAoxMi8zMS8yMDE1CQAAAAEwVhzNMaJ83ghWHM0xonzeCDBDSVEuTllTRTpJQk0uSVFfVE9UQUxfREVCVF9FWENMX0ZJTi45OTAuLi4uVVNELkgBAAAA3rYBAAIAAAAFMzk4OTIBCAAAAAUAAAABMQEAAAAKMTg3NjQzMjg3MgMAAAADMTYwAgAAAAUyMTg2MAQAAAABMAcAAAAIMy83LzIwMjYIAAAACjEyLzMxLzIwMTUJAAAAATBWHM0xonzeCFYczTGifN4IH0NJUS5OWVNFOklC</t>
  </si>
  <si>
    <t>TS5JUV9QRVJJT0REQVRFLjk5MS4BAAAA3rYBAAUAAAAKMzEvMTIvMjAxNgAIpTAyonzeCAilMDKifN4IIkNJUS5OWVNFOklCTS5JUV9CQVNJQ19XRUlHSFQuMjAwMC4BAAAA3rYBAAIAAAAKOTMyLjI5MzkyNwAIpTAyonzeCAilMDKifN4INENJUS5OWVNFOklCTS5JUV9ESVNUUklCVVRBQkxFX0NBU0hfU0hBUkVTX0JBU0lDLjk5MS4BAAAA3rYBAAMAAAAAAGOVlzKifN4IY5WXMqJ83ggiQ0lRLk5ZU0U6SUJNLklRX0ZJTElOR0RBVEVfSVMuOTkyLgEAAADetgEABQAAAAoyNS8wMi8yMDIwAAilMDKifN4ICKUwMqJ83ggfQ0lRLk5ZU0U6SUJNLklRX1BFUklPRERBVEUuOTk0LgEAAADetgEABQAAAAozMS8xMi8yMDE5AAilMDKifN4ICKUwMqJ83gg0Q0lRLk5ZU0U6SUJNLklRX0RJU1RSSUJVVEFCTEVfQ0FTSF9TSEFSRVNfQkFTSUMuOTkyLgEAAADetgEAAwAAAAAAiRmJM6J83giJGYkzonzeCCJDSVEuTllTRTpJQk0uSVFfRklMSU5HREFURV9JUy45OTMuAQAAAN62AQAFAAAACjIzLzAyLzIwMjEACKUwMqJ83ggIpTAyonzeCCRDSVEuTllTRTpJQk0uSVFfRklMSU5HX0NVUlJFTkNZLjk5OC4BAAAA3rYBAAMAAAADVVNEAKjgdTSifN4IqOB1NKJ83gghQ0lRLk5ZU0U6SUJNLklRX0RJTFVUX1dFSUdIVC45OTQuAQAAAN62AQACAAAACjg5Mi44MTMzNzYACKUwMqJ83ggIpTAyonzeCDRDSVEuTllTRTpJQk0u</t>
  </si>
  <si>
    <t>SVFfRElTVFJJQlVUQUJMRV9DQVNIX1NIQVJFU19CQVNJQy45OTQuAQAAAN62AQADAAAAAACJGYkzonzeCIkZiTOifN4IIkNJUS5OWVNFOklCTS5JUV9GSUxJTkdEQVRFX0lTLjk5NS4BAAAA3rYBAAUAAAAKMjgvMDIvMjAyMwAIpTAyonzeCAilMDKifN4IJENJUS5OWVNFOklCTS5JUV9FRkZFQ1RfVEFYX1JBVEUuOTk2LgEAAADetgEAAgAAAAYyLjU2MzUBCAAAAAUAAAABMQEAAAALLTIwMDg2NDcxOTgDAAAAAzE2MAIAAAAENDM3NgQAAAABMAcAAAAIMy83LzIwMjYIAAAACjEyLzMxLzIwMjEJAAAAATAIpTAyonzeCAilMDKifN4IJUNJUS5OWVNFOklCTS5JUV9GSUxJTkdfQ1VSUkVOQ1kuMTAwMC4BAAAA3rYBAAMAAAADVVNEAKjgdTSifN4IqOB1NKJ83ggfQ0lRLk5ZU0U6SUJNLklRX1BFUklPRERBVEUuOTk3LgEAAADetgEABQAAAAozMS8xMi8yMDIyAAilMDKifN4ICKUwMqJ83gghQ0lRLk5ZU0U6SUJNLklRX0RJTFVUX1dFSUdIVC45OTUuAQAAAN62AQACAAAACjg5Ni41NjM5NzEACKUwMqJ83ggIpTAyonzeCDRDSVEuTllTRTpJQk0uSVFfRElTVFJJQlVUQUJMRV9DQVNIX1NIQVJFU19CQVNJQy45OTUuAQAAAN62AQADAAAAAADeBYkzonzeCN4FiTOifN4IIkNJUS5OWVNFOklCTS5JUV9GSUxJTkdEQVRFX0lTLjk5Ni4BAAAA3rYBAAUAAAAKMjYvMDIvMjAyNAAIpTAyonzeCAilMDKifN4IJUNJUS5O</t>
  </si>
  <si>
    <t>WVNFOklCTS5JUV9FRkZFQ1RfVEFYX1JBVEUuMTAwMC4BAAAA3rYBAAMAAAACTk0BCAAAAAUAAAABMQEAAAALLTE5MDQ4NjA3NDADAAAAAzE2MAIAAAAENDM3NgQAAAABMAcAAAAIMy83LzIwMjYIAAAACjEyLzMxLzIwMjUJAAAAATAIpTAyonzeCAilMDKifN4IH0NJUS5OWVNFOklCTS5JUV9QRVJJT0REQVRFLjk5NS4BAAAA3rYBAAUAAAAKMzEvMTIvMjAyMADZxZcyonzeCNnFlzKifN4IJENJUS5OWVNFOklCTS5JUV9FRkZFQ1RfVEFYX1JBVEUuOTkzLgEAAADetgEAAgAAAAcyMy4wOTExAQgAAAAFAAAAATEBAAAACjIwODE1MDU0MDEDAAAAAzE2MAIAAAAENDM3NgQAAAABMAcAAAAIMy83LzIwMjYIAAAACjEyLzMxLzIwMTgJAAAAATDZxZcyonzeCNnFlzKifN4IJENJUS5OWVNFOklCTS5JUV9GSUxJTkdfQ1VSUkVOQ1kuOTk5LgEAAADetgEAAwAAAANVU0QAqOB1NKJ83gio4HU0onzeCB9DSVEuTllTRTpJQk0uSVFfUEVSSU9EREFURS45OTguAQAAAN62AQAFAAAACjMxLzEyLzIwMjMA2cWXMqJ83gjZxZcyonzeCCFDSVEuTllTRTpJQk0uSVFfRElMVVRfV0VJR0hULjk5Ni4BAAAA3rYBAAIAAAAKOTA0LjY0MTAwMQDZxZcyonzeCNnFlzKifN4INENJUS5OWVNFOklCTS5JUV9ESVNUUklCVVRBQkxFX0NBU0hfU0hBUkVTX0JBU0lDLjk5Ni4BAAAA3rYBAAMAAAAAANnFlzKifN4I2cWXMqJ83gglQ0lRLk5Z</t>
  </si>
  <si>
    <t>U0U6SUJNLklRX0VGRkVDVF9UQVhfUkFURS4yMDAwLgEAAADetgEAAwAAAAJOTQEIAAAABQAAAAExAQAAAAstMTkwNDg2MDY1NwMAAAADMTYwAgAAAAQ0Mzc2BAAAAAEwBwAAAAgzLzcvMjAyNggAAAAKMTIvMzEvMjAyNQkAAAABMNnFlzKifN4I2cWXMqJ83ggjQ0lRLk5ZU0U6SUJNLklRX1JFU1RBVEVNRU5UX0lTLjk5Mi4BAAAA3rYBAAMAAAACUkMA2cWXMqJ83gjZxZcyonzeCB9DSVEuTllTRTpJQk0uSVFfUEVSSU9EREFURS45OTkuAQAAAN62AQAFAAAACjMxLzEyLzIwMjQA2cWXMqJ83gjZxZcyonzeCCFDSVEuTllTRTpJQk0uSVFfRElMVVRfV0VJR0hULjk5Ny4BAAAA3rYBAAIAAAAKOTEyLjI2OTA2MgDZxZcyonzeCNnFlzKifN4INENJUS5OWVNFOklCTS5JUV9ESVNUUklCVVRBQkxFX0NBU0hfU0hBUkVTX0JBU0lDLjk5Ny4BAAAA3rYBAAMAAAAAANnFlzKifN4I2cWXMqJ83ggiQ0lRLk5ZU0U6SUJNLklRX0ZJTElOR0RBVEVfSVMuOTk4LgEAAADetgEABQAAAAoyNC8wMi8yMDI2ANnFlzKifN4I2cWXMqJ83ggjQ0lRLk5ZU0U6SUJNLklRX1JFU1RBVEVNRU5UX0lTLjk5NS4BAAAA3rYBAAMAAAACUkQA2cWXMqJ83gjZxZcyonzeCB9DSVEuTllTRTpJQk0uSVFfUEVSSU9EREFURS45OTYuAQAAAN62AQAFAAAACjMxLzEyLzIwMjEA2cWXMqJ83gjZxZcyonzeCCJDSVEuTllTRTpJQk0uSVFfRklMSU5H</t>
  </si>
  <si>
    <t>REFURV9JUy45OTcuAQAAAN62AQAFAAAACjI1LzAyLzIwMjUA2cWXMqJ83gjZxZcyonzeCCFDSVEuTllTRTpJQk0uSVFfRElMVVRfV0VJR0hULjk5OC4BAAAA3rYBAAIAAAAKOTIyLjA3MzgyOADZxZcyonzeCNnFlzKifN4INENJUS5OWVNFOklCTS5JUV9ESVNUUklCVVRBQkxFX0NBU0hfU0hBUkVTX0JBU0lDLjk5OC4BAAAA3rYBAAMAAAAAANnFlzKifN4I2cWXMqJ83ggiQ0lRLk5ZU0U6SUJNLklRX0ZJTElOR0RBVEVfSVMuOTk5LgEAAADetgEABQAAAAoyNC8wMi8yMDI2ANnFlzKifN4I2cWXMqJ83gghQ0lRLk5ZU0U6SUJNLklRX1BBWU9VVF9SQVRJTy45OTEuAQAAAN62AQACAAAABzQ0LjI3MjIBCAAAAAUAAAABMQEAAAAKMTk0NzE3OTU4MwMAAAADMTYwAgAAAAQ0Mzc3BAAAAAEwBwAAAAgzLzcvMjAyNggAAAAKMTIvMzEvMjAxNgkAAAABMGOVlzKifN4IY5WXMqJ83ggjQ0lRLk5ZU0U6SUJNLklRX1JFU1RBVEVNRU5UX0lTLjk5Ni4BAAAA3rYBAAMAAAACUkMAY5WXMqJ83ghjlZcyonzeCCFDSVEuTllTRTpJQk0uSVFfRElMVVRfV0VJR0hULjk5OS4BAAAA3rYBAAIAAAAKOTM3LjE2MTIyNABjlZcyonzeCGOVlzKifN4INENJUS5OWVNFOklCTS5JUV9ESVNUUklCVVRBQkxFX0NBU0hfU0hBUkVTX0JBU0lDLjk5OS4BAAAA3rYBAAMAAAAAAGOVlzKifN4IY5WXMqJ83ggjQ0lRLk5ZU0U6SUJNLklRX0ZJ</t>
  </si>
  <si>
    <t>TElOR0RBVEVfSVMuMTAwMC4BAAAA3rYBAAUAAAAKMjQvMDIvMjAyNgBjlZcyonzeCGOVlzKifN4IH0NJUS5OWVNFOklCTS5JUV9TQU1FX1NUT1JFLjk5Mi4BAAAA3rYBAAMAAAAAAGOVlzKifN4IY5WXMqJ83gghQ0lRLk5ZU0U6SUJNLklRX1BBWU9VVF9SQVRJTy45OTYuAQAAAN62AQACAAAACDEwMi4xOTM5AQgAAAAFAAAAATEBAAAACy0yMDA4NjQ3MTk4AwAAAAMxNjACAAAABDQzNzcEAAAAATAHAAAACDMvNy8yMDI2CAAAAAoxMi8zMS8yMDIxCQAAAAEwY5WXMqJ83ghjlZcyonzeCCRDSVEuTllTRTpJQk0uSVFfUkVTVEFURU1FTlRfSVMuMTAwMC4BAAAA3rYBAAMAAAABTwBjlZcyonzeCGOVlzKifN4IHENJUS5OWVNFOklCTS5JUV9HQUFQX0NGLjk5NS4BAAAA3rYBAAMAAAAHVVMgR0FBUABjlZcyonzeCGOVlzKifN4IH0NJUS5OWVNFOklCTS5JUV9TQU1FX1NUT1JFLjk5My4BAAAA3rYBAAMAAAAAAGOVlzKifN4IY5WXMqJ83gghQ0lRLk5ZU0U6SUJNLklRX1BBWU9VVF9SQVRJTy45OTcuAQAAAN62AQACAAAACDM2Mi45MDQyAQgAAAAFAAAAATEBAAAACy0xOTU4MjgxMDk2AwAAAAMxNjACAAAABDQzNzcEAAAAATAHAAAACDMvNy8yMDI2CAAAAAoxMi8zMS8yMDIyCQAAAAEwY5WXMqJ83ghjlZcyonzeCCRDSVEuTllTRTpJQk0uSVFfUkVTVEFURU1FTlRfSVMuMjAwMC4BAAAA3rYBAAMAAAABTwBjlZcy</t>
  </si>
  <si>
    <t>onzeCGOVlzKifN4IHENJUS5OWVNFOklCTS5JUV9HQUFQX0NGLjk5Ny4BAAAA3rYBAAMAAAAHVVMgR0FBUABjlZcyonzeCGOVlzKifN4IIUNJUS5OWVNFOklCTS5JUV9ESUxVVF9XRUlHSFQuOTkyLgEAAADetgEAAgAAAAo5MzcuMzg1NjI1AGOVlzKifN4IY5WXMqJ83ggiQ0lRLk5ZU0U6SUJNLklRX0ZJTElOR0RBVEVfSVMuOTk0LgEAAADetgEABQAAAAoyMi8wMi8yMDIyAGOVlzKifN4IY5WXMqJ83gg1Q0lRLk5ZU0U6SUJNLklRX0RJU1RSSUJVVEFCTEVfQ0FTSF9TSEFSRVNfQkFTSUMuMTAwMC4BAAAA3rYBAAMAAAAAAEeLdTOifN4IR4t1M6J83ggkQ0lRLk5ZU0U6SUJNLklRX1BFUklPRExFTkdUSF9JUy45OTMuAQAAAN62AQABAAAAAjEyAGOVlzKifN4IY5WXMqJ83ggfQ0lRLk5ZU0U6SUJNLklRX1NBTUVfU1RPUkUuOTk1LgEAAADetgEAAwAAAAAAY5WXMqJ83ghjlZcyonzeCC5DSVEuTllTRTpJQk0uSVFfRElTVFJJQlVUQUJMRV9DQVNIX1BBWU9VVC45OTMuAQAAAN62AQADAAAAAABjlZcyonzeCGOVlzKifN4IIUNJUS5OWVNFOklCTS5JUV9QQVlPVVRfUkFUSU8uOTk5LgEAAADetgEAAgAAAAgxMDIuMDU4NwEIAAAABQAAAAExAQAAAAstMTkwNDg2MDc0MwMAAAADMTYwAgAAAAQ0Mzc3BAAAAAEwBwAAAAgzLzcvMjAyNggAAAAKMTIvMzEvMjAyNAkAAAABMGOVlzKifN4IY5WXMqJ83gghQ0lRLk5Z</t>
  </si>
  <si>
    <t>U0U6SUJNLklRX0NBTENfVFlQRV9JUy45OTEuAQAAAN62AQADAAAAA1JFUABjlZcyonzeCGOVlzKifN4IIUNJUS5OWVNFOklCTS5JUV9CQVNJQ19XRUlHSFQuOTkxLgEAAADetgEAAgAAAAk5NTUuNDIyNTMAY5WXMqJ83ghjlZcyonzeCDZDSVEuTllTRTpJQk0uSVFfRElTVFJJQlVUQUJMRV9DQVNIX1NIQVJFU19ESUxVVEVELjk5MS4BAAAA3rYBAAMAAAAAAHv9YTOifN4Ie/1hM6J83gglQ0lRLk5ZU0U6SUJNLklRX0RSX1JBVElPX1BSSU1BUlkuOTkxLgEAAADetgEAAgAAAAExAGOVlzKifN4IY5WXMqJ83ggkQ0lRLk5ZU0U6SUJNLklRX1BFUklPRExFTkdUSF9JUy45OTQuAQAAAN62AQABAAAAAjEyAGOVlzKifN4IY5WXMqJ83ggfQ0lRLk5ZU0U6SUJNLklRX1NBTUVfU1RPUkUuOTk2LgEAAADetgEAAwAAAAAAY5WXMqJ83ghjlZcyonzeCC5DSVEuTllTRTpJQk0uSVFfRElTVFJJQlVUQUJMRV9DQVNIX1BBWU9VVC45OTQuAQAAAN62AQADAAAAAABjlZcyonzeCGOVlzKifN4IIkNJUS5OWVNFOklCTS5JUV9QQVlPVVRfUkFUSU8uMTAwMC4BAAAA3rYBAAIAAAAHNTkuMDQ4NAEIAAAABQAAAAExAQAAAAstMTkwNDg2MDc0MAMAAAADMTYwAgAAAAQ0Mzc3BAAAAAEwBwAAAAgzLzcvMjAyNggAAAAKMTIvMzEvMjAyNQkAAAABMGOVlzKifN4IY5WXMqJ83gghQ0lRLk5ZU0U6SUJNLklRX0NBTENfVFlQRV9JUy45</t>
  </si>
  <si>
    <t>OTYuAQAAAN62AQADAAAAA1JFUABjlZcyonzeCGOVlzKifN4IIUNJUS5OWVNFOklCTS5JUV9CQVNJQ19XRUlHSFQuOTkyLgEAAADetgEAAgAAAAo5MzIuODI4Mjk1AGOVlzKifN4IY5WXMqJ83gg2Q0lRLk5ZU0U6SUJNLklRX0RJU1RSSUJVVEFCTEVfQ0FTSF9TSEFSRVNfRElMVVRFRC45OTIuAQAAAN62AQADAAAAAAB7/WEzonzeCHv9YTOifN4IJUNJUS5OWVNFOklCTS5JUV9EUl9SQVRJT19QUklNQVJZLjk5Mi4BAAAA3rYBAAIAAAABMQBjlZcyonzeCGOVlzKifN4IJENJUS5OWVNFOklCTS5JUV9QRVJJT0RMRU5HVEhfSVMuOTk1LgEAAADetgEAAQAAAAIxMgBjlZcyonzeCGOVlzKifN4IH0NJUS5OWVNFOklCTS5JUV9TQU1FX1NUT1JFLjk5Ny4BAAAA3rYBAAMAAAAAAGOVlzKifN4IY5WXMqJ83ggvQ0lRLk5ZU0U6SUJNLklRX0RJU1RSSUJVVEFCTEVfQ0FTSF9QQVlPVVQuMTAwMC4BAAAA3rYBAAMAAAAAAGOVlzKifN4IY5WXMqJ83ggiQ0lRLk5ZU0U6SUJNLklRX1BBWU9VVF9SQVRJTy4yMDAwLgEAAADetgEAAgAAAAc1OS4wNDg0AQgAAAAFAAAAATEBAAAACy0xOTA0ODYwNjU3AwAAAAMxNjACAAAABDQzNzcEAAAAATAHAAAACDMvNy8yMDI2CAAAAAoxMi8zMS8yMDI1CQAAAAEwY5WXMqJ83ghjlZcyonzeCCFDSVEuTllTRTpJQk0uSVFfQ0FMQ19UWVBFX0lTLjk5Ny4BAAAA3rYBAAMAAAADUkVQAGOV</t>
  </si>
  <si>
    <t>lzKifN4IY5WXMqJ83ggfQ0lRLk5ZU0U6SUJNLklRX1BFUklPRERBVEUuOTkyLgEAAADetgEABQAAAAozMS8xMi8yMDE3AGOVlzKifN4IY5WXMqJ83gg0Q0lRLk5ZU0U6SUJNLklRX0RJU1RSSUJVVEFCTEVfQ0FTSF9TSEFSRVNfQkFTSUMuOTkzLgEAAADetgEAAwAAAAAAiRmJM6J83giJGYkzonzeCCRDSVEuTllTRTpJQk0uSVFfUEVSSU9ETEVOR1RIX0lTLjk5Mi4BAAAA3rYBAAEAAAACMTIAY5WXMqJ83ghjlZcyonzeCCFDSVEuTllTRTpJQk0uSVFfUEFZT1VUX1JBVElPLjk5OC4BAAAA3rYBAAIAAAAHODAuNTExOAEIAAAABQAAAAExAQAAAAstMTkwNDg2MDc0NAMAAAADMTYwAgAAAAQ0Mzc3BAAAAAEwBwAAAAgzLzcvMjAyNggAAAAKMTIvMzEvMjAyMwkAAAABMGOVlzKifN4IY5WXMqJ83gghQ0lRLk5ZU0U6SUJNLklRX0JBU0lDX1dFSUdIVC45OTMuAQAAAN62AQACAAAACjkxMi4wNDgwNzIAY5WXMqJ83ghjlZcyonzeCDZDSVEuTllTRTpJQk0uSVFfRElTVFJJQlVUQUJMRV9DQVNIX1NIQVJFU19ESUxVVEVELjk5My4BAAAA3rYBAAMAAAAAAL0kYjOifN4IvSRiM6J83gglQ0lRLk5ZU0U6SUJNLklRX0RSX1JBVElPX1BSSU1BUlkuOTkzLgEAAADetgEAAgAAAAExAGOVlzKifN4IY5WXMqJ83ggkQ0lRLk5ZU0U6SUJNLklRX1BFUklPRExFTkdUSF9JUy45OTYuAQAAAN62AQABAAAAAjEyAGOVlzKifN4I</t>
  </si>
  <si>
    <t>Y5WXMqJ83ggfQ0lRLk5ZU0U6SUJNLklRX1NBTUVfU1RPUkUuOTk4LgEAAADetgEAAwAAAAAAY5WXMqJ83ghjlZcyonzeCC9DSVEuTllTRTpJQk0uSVFfRElTVFJJQlVUQUJMRV9DQVNIX1BBWU9VVC4yMDAwLgEAAADetgEAAwAAAAAAY5WXMqJ83ghjlZcyonzeCCFDSVEuTllTRTpJQk0uSVFfQ0FMQ19UWVBFX0lTLjk5OC4BAAAA3rYBAAMAAAADUkVQAGOVlzKifN4IY5WXMqJ83gghQ0lRLk5ZU0U6SUJNLklRX0JBU0lDX1dFSUdIVC45OTQuAQAAAN62AQACAAAACjg4Ny4yMzUxMDUAf26XMqJ83gh/bpcyonzeCDZDSVEuTllTRTpJQk0uSVFfRElTVFJJQlVUQUJMRV9DQVNIX1NIQVJFU19ESUxVVEVELjk5NC4BAAAA3rYBAAMAAAAAAHv9YTOifN4Ie/1hM6J83gglQ0lRLk5ZU0U6SUJNLklRX0RSX1JBVElPX1BSSU1BUlkuOTk0LgEAAADetgEAAgAAAAExAH9ulzKifN4If26XMqJ83ggkQ0lRLk5ZU0U6SUJNLklRX1BFUklPRExFTkdUSF9JUy45OTcuAQAAAN62AQABAAAAAjEyAH9ulzKifN4If26XMqJ83ggfQ0lRLk5ZU0U6SUJNLklRX1NBTUVfU1RPUkUuOTk5LgEAAADetgEAAwAAAAAAf26XMqJ83gh/bpcyonzeCCFDSVEuTllTRTpJQk0uSVFfQ0FMQ19UWVBFX0lTLjk5OS4BAAAA3rYBAAMAAAADUkVQAH9ulzKifN4If26XMqJ83ggiQ0lRLk5ZU0U6SUJNLklRX0RJTFVUX1dFSUdIVC4xMDAwLgEAAADe</t>
  </si>
  <si>
    <t>tgEAAgAAAAo5NDguNjc1MjI4AH9ulzKifN4If26XMqJ83ggkQ0lRLk5ZU0U6SUJNLklRX1BFUklPRExFTkdUSF9JUy45OTguAQAAAN62AQABAAAAAjEyAH9ulzKifN4If26XMqJ83gggQ0lRLk5ZU0U6SUJNLklRX1NBTUVfU1RPUkUuMTAwMC4BAAAA3rYBAAMAAAAAAH9ulzKifN4If26XMqJ83ggfQ0lRLk5ZU0U6SUJNLklRX1NBTUVfU1RPUkUuOTk0LgEAAADetgEAAwAAAAAAf26XMqJ83gh/bpcyonzeCCFDSVEuTllTRTpJQk0uSVFfQkFTSUNfV0VJR0hULjk5Ni4BAAAA3rYBAAIAAAAKODk1Ljk5MDc3MQB/bpcyonzeCH9ulzKifN4INkNJUS5OWVNFOklCTS5JUV9ESVNUUklCVVRBQkxFX0NBU0hfU0hBUkVTX0RJTFVURUQuOTk2LgEAAADetgEAAwAAAAAArsJhM6J83giuwmEzonzeCCVDSVEuTllTRTpJQk0uSVFfRFJfUkFUSU9fUFJJTUFSWS45OTguAQAAAN62AQACAAAAATEAf26XMqJ83gh/bpcyonzeCCRDSVEuTllTRTpJQk0uSVFfUEVSSU9ETEVOR1RIX0lTLjk5OS4BAAAA3rYBAAEAAAACMTIAf26XMqJ83gh/bpcyonzeCBxDSVEuTllTRTpJQk0uSVFfR0FBUF9JUy45OTEuAQAAAN62AQADAAAAB1VTIEdBQVAAR4t1M6J83ghHi3UzonzeCB9DSVEuTllTRTpJQk0uSVFfUEVSSU9EREFURS45OTMuAQAAAN62AQAFAAAACjMxLzEyLzIwMTgAvSRiM6J83gi9JGIzonzeCCJDSVEuTllTRTpJQk0uSVFf</t>
  </si>
  <si>
    <t>RElMVVRfV0VJR0hULjIwMDAuAQAAAN62AQACAAAACjk0OC42NzUyMjgAvSRiM6J83gi9JGIzonzeCCFDSVEuTllTRTpJQk0uSVFfQkFTSUNfV0VJR0hULjk5NS4BAAAA3rYBAAIAAAAKODkwLjM0ODY3OQC9JGIzonzeCL0kYjOifN4INkNJUS5OWVNFOklCTS5JUV9ESVNUUklCVVRBQkxFX0NBU0hfU0hBUkVTX0RJTFVURUQuOTk1LgEAAADetgEAAwAAAAAAvSRiM6J83gi9JGIzonzeCCVDSVEuTllTRTpJQk0uSVFfRFJfUkFUSU9fUFJJTUFSWS45OTYuAQAAAN62AQACAAAAATEAvSRiM6J83gi9JGIzonzeCCFDSVEuTllTRTpJQk0uSVFfQkFTSUNfV0VJR0hULjk5Ny4BAAAA3rYBAAIAAAAJOTAyLjY2NDE5AL0kYjOifN4IvSRiM6J83gg2Q0lRLk5ZU0U6SUJNLklRX0RJU1RSSUJVVEFCTEVfQ0FTSF9TSEFSRVNfRElMVVRFRC45OTguAQAAAN62AQADAAAAAACR3ogzonzeCJHeiDOifN4IJUNJUS5OWVNFOklCTS5JUV9EUl9SQVRJT19QUklNQVJZLjk5OS4BAAAA3rYBAAIAAAABMQC9JGIzonzeCL0kYjOifN4IJUNJUS5OWVNFOklCTS5JUV9QRVJJT0RMRU5HVEhfSVMuMTAwMC4BAAAA3rYBAAEAAAACMTIAvSRiM6J83gi9JGIzonzeCBxDSVEuTllTRTpJQk0uSVFfR0FBUF9JUy45OTIuAQAAAN62AQADAAAAB1VTIEdBQVAAvSRiM6J83gi9JGIzonzeCCFDSVEuTllTRTpJQk0uSVFfQkFTSUNfV0VJR0hULjk5</t>
  </si>
  <si>
    <t>OC4BAAAA3rYBAAIAAAAKOTExLjIxMDMxOQC9JGIzonzeCL0kYjOifN4IN0NJUS5OWVNFOklCTS5JUV9ESVNUUklCVVRBQkxFX0NBU0hfU0hBUkVTX0RJTFVURUQuMTAwMC4BAAAA3rYBAAMAAAAAAL0kYjOifN4IvSRiM6J83ggmQ0lRLk5ZU0U6SUJNLklRX0RSX1JBVElPX1BSSU1BUlkuMTAwMC4BAAAA3rYBAAIAAAABMQC9JGIzonzeCL0kYjOifN4IHENJUS5OWVNFOklCTS5JUV9HQUFQX0lTLjk5NS4BAAAA3rYBAAMAAAAHVVMgR0FBUAC9JGIzonzeCL0kYjOifN4IIUNJUS5OWVNFOklCTS5JUV9CQVNJQ19XRUlHSFQuOTk5LgEAAADetgEAAgAAAAo5MjEuNzY3ODM0AL0kYjOifN4IvSRiM6J83ggkQ0lRLk5ZU0U6SUJNLklRX0ZJTElOR19DVVJSRU5DWS45OTEuAQAAAN62AQADAAAAA1VTRADeBYkzonzeCN4FiTOifN4IHENJUS5OWVNFOklCTS5JUV9HQUFQX0lTLjk5Ni4BAAAA3rYBAAMAAAAHVVMgR0FBUAC9JGIzonzeCL0kYjOifN4IIkNJUS5OWVNFOklCTS5JUV9CQVNJQ19XRUlHSFQuMTAwMC4BAAAA3rYBAAIAAAAKOTMyLjI5MzkyNwC9JGIzonzeCL0kYjOifN4IJENJUS5OWVNFOklCTS5JUV9GSUxJTkdfQ1VSUkVOQ1kuOTk2LgEAAADetgEAAwAAAANVU0QA7nxPNKJ83gjufE80onzeCB1DSVEuTllTRTpJQk0uSVFfR0FBUF9JUy4xMDAwLgEAAADetgEAAwAAAAdVUyBHQUFQAHv9YTOifN4Ie/1h</t>
  </si>
  <si>
    <t>M6J83ggkQ0lRLk5ZU0U6SUJNLklRX0ZJTElOR19DVVJSRU5DWS45OTcuAQAAAN62AQADAAAAA1VTRADufE80onzeCO58TzSifN4IHUNJUS5OWVNFOklCTS5JUV9HQUFQX0lTLjIwMDAuAQAAAN62AQADAAAAB1VTIEdBQVAAe/1hM6J83gh7/WEzonzeCCNDSVEuTllTRTpJQk0uSVFfUkVTVEFURU1FTlRfQ0YuOTk3LgEAAADetgEAAwAAAAJSUwB7/WEzonzeCHv9YTOifN4II0NJUS5OWVNFOklCTS5JUV9SRVNUQVRFTUVOVF9DRi45OTguAQAAAN62AQADAAAAAk5DAHv9YTOifN4Ie/1hM6J83gguQ0lRLk5ZU0U6SUJNLklRX0RJU1RSSUJVVEFCTEVfQ0FTSF9QQVlPVVQuOTkxLgEAAADetgEAAwAAAAAAe/1hM6J83gh7/WEzonzeCCRDSVEuTllTRTpJQk0uSVFfRUZGRUNUX1RBWF9SQVRFLjk5MS4BAAAA3rYBAAIAAAAGMy42NDE1AQgAAAAFAAAAATEBAAAACjE5NDcxNzk1ODMDAAAAAzE2MAIAAAAENDM3NgQAAAABMAcAAAAIMy83LzIwMjYIAAAACjEyLzMxLzIwMTYJAAAAATB7/WEzonzeCHv9YTOifN4II0NJUS5OWVNFOklCTS5JUV9SRVNUQVRFTUVOVF9JUy45OTMuAQAAAN62AQADAAAAAlJDAHv9YTOifN4Ie/1hM6J83ggcQ0lRLk5ZU0U6SUJNLklRX0dBQVBfSVMuOTkzLgEAAADetgEAAwAAAAdVUyBHQUFQAHv9YTOifN4Ie/1hM6J83ggjQ0lRLk5ZU0U6SUJNLklRX1JFU1RBVEVNRU5UX0NGLjk5OS4B</t>
  </si>
  <si>
    <t>AAAA3rYBAAMAAAACTkMAe/1hM6J83gh7/WEzonzeCCJDSVEuTllTRTpJQk0uSVFfRklMSU5HREFURV9JUy45OTEuAQAAAN62AQAFAAAACjI2LzAyLzIwMTkAe/1hM6J83gh7/WEzonzeCCVDSVEuTllTRTpJQk0uSVFfUEVSSU9ETEVOR1RIX0lTLjIwMDAuAQAAAN62AQABAAAAAjEyAHv9YTOifN4Ie/1hM6J83gggQ0lRLk5ZU0U6SUJNLklRX1NBTUVfU1RPUkUuMjAwMC4BAAAA3rYBAAMAAAAAAHv9YTOifN4Ie/1hM6J83gguQ0lRLk5ZU0U6SUJNLklRX0RJU1RSSUJVVEFCTEVfQ0FTSF9QQVlPVVQuOTkyLgEAAADetgEAAwAAAAAAe/1hM6J83gh7/WEzonzeCCRDSVEuTllTRTpJQk0uSVFfRUZGRUNUX1RBWF9SQVRFLjk5Mi4BAAAA3rYBAAIAAAAHNDkuNDkxMgEIAAAABQAAAAExAQAAAAoyMDE3MTY0MjQ0AwAAAAMxNjACAAAABDQzNzYEAAAAATAHAAAACDMvNy8yMDI2CAAAAAoxMi8zMS8yMDE3CQAAAAEwe/1hM6J83gh7/WEzonzeCCNDSVEuTllTRTpJQk0uSVFfUkVTVEFURU1FTlRfSVMuOTk0LgEAAADetgEAAwAAAAJSRAB7/WEzonzeCHv9YTOifN4IHENJUS5OWVNFOklCTS5JUV9HQUFQX0lTLjk5NC4BAAAA3rYBAAMAAAAHVVMgR0FBUAB7/WEzonzeCHv9YTOifN4IJENJUS5OWVNFOklCTS5JUV9SRVNUQVRFTUVOVF9DRi4xMDAwLgEAAADetgEAAwAAAAFPAHv9YTOifN4Ie/1hM6J83gghQ0lRLk5Z</t>
  </si>
  <si>
    <t>U0U6SUJNLklRX0NBTENfVFlQRV9DRi45OTMuAQAAAN62AQADAAAAA1JFUACuwmEzonzeCK7CYTOifN4ILkNJUS5OWVNFOklCTS5JUV9ESVNUUklCVVRBQkxFX0NBU0hfUEFZT1VULjk5NS4BAAAA3rYBAAMAAAAAAK7CYTOifN4IrsJhM6J83ggkQ0lRLk5ZU0U6SUJNLklRX0VGRkVDVF9UQVhfUkFURS45OTcuAQAAAN62AQADAAAAAk5NAQgAAAAFAAAAATEBAAAACy0xOTU4MjgxMDk2AwAAAAMxNjACAAAABDQzNzYEAAAAATAHAAAACDMvNy8yMDI2CAAAAAoxMi8zMS8yMDIyCQAAAAEwrsJhM6J83giuwmEzonzeCCNDSVEuTllTRTpJQk0uSVFfUkVTVEFURU1FTlRfSVMuOTk3LgEAAADetgEAAwAAAAJSQwCuwmEzonzeCK7CYTOifN4IHENJUS5OWVNFOklCTS5JUV9HQUFQX0lTLjk5Ny4BAAAA3rYBAAMAAAAHVVMgR0FBUACuwmEzonzeCK7CYTOifN4IIUNJUS5OWVNFOklCTS5JUV9DQUxDX1RZUEVfQ0YuOTk1LgEAAADetgEAAwAAAANSRVAArsJhM6J83giuwmEzonzeCC5DSVEuTllTRTpJQk0uSVFfRElTVFJJQlVUQUJMRV9DQVNIX1BBWU9VVC45OTguAQAAAN62AQADAAAAAACuwmEzonzeCK7CYTOifN4IJENJUS5OWVNFOklCTS5JUV9FRkZFQ1RfVEFYX1JBVEUuOTk4LgEAAADetgEAAgAAAAcxMy41MzI3AQgAAAAFAAAAATEBAAAACy0xOTA0ODYwNzQ0AwAAAAMxNjACAAAABDQzNzYEAAAAATAHAAAACDMv</t>
  </si>
  <si>
    <t>Ny8yMDI2CAAAAAoxMi8zMS8yMDIzCQAAAAEwrsJhM6J83giuwmEzonzeCCNDSVEuTllTRTpJQk0uSVFfUkVTVEFURU1FTlRfSVMuOTk4LgEAAADetgEAAwAAAAJSQwCuwmEzonzeCK7CYTOifN4IHENJUS5OWVNFOklCTS5JUV9HQUFQX0lTLjk5OC4BAAAA3rYBAAMAAAAHVVMgR0FBUACuwmEzonzeCK7CYTOifN4IHENJUS5OWVNFOklCTS5JUV9HQUFQX0NGLjk5MS4BAAAA3rYBAAMAAAAHVVMgR0FBUACuwmEzonzeCK7CYTOifN4INkNJUS5OWVNFOklCTS5JUV9ESVNUUklCVVRBQkxFX0NBU0hfU0hBUkVTX0RJTFVURUQuOTk3LgEAAADetgEAAwAAAAAAiRmJM6J83giJGYkzonzeCC5DSVEuTllTRTpJQk0uSVFfRElTVFJJQlVUQUJMRV9DQVNIX1BBWU9VVC45OTkuAQAAAN62AQADAAAAAACuwmEzonzeCK7CYTOifN4IJENJUS5OWVNFOklCTS5JUV9FRkZFQ1RfVEFYX1JBVEUuOTk5LgEAAADetgEAAwAAAAJOTQEIAAAABQAAAAExAQAAAAstMTkwNDg2MDc0MwMAAAADMTYwAgAAAAQ0Mzc2BAAAAAEwBwAAAAgzLzcvMjAyNggAAAAKMTIvMzEvMjAyNAkAAAABMK7CYTOifN4IrsJhM6J83ggjQ0lRLk5ZU0U6SUJNLklRX1JFU1RBVEVNRU5UX0lTLjk5OS4BAAAA3rYBAAMAAAACTkMArsJhM6J83giuwmEzonzeCBxDSVEuTllTRTpJQk0uSVFfR0FBUF9JUy45OTkuAQAAAN62AQADAAAAB1VTIEdBQVAArsJhM6J8</t>
  </si>
  <si>
    <t>3giuwmEzonzeCBxDSVEuTllTRTpJQk0uSVFfR0FBUF9DRi45OTMuAQAAAN62AQADAAAAB1VTIEdBQVAArsJhM6J83giuwmEzonzeCCRDSVEuTllTRTpJQk0uSVFfVE9UQUxfRU1QTE9ZRUVTLjk5NS4BAAAA3rYBAAIAAAAGMzQ1OTAwAL9AiTOifN4Iv0CJM6J83ggcQ0lRLk5ZU0U6SUJNLklRX0dBQVBfQ0YuOTk0LgEAAADetgEAAwAAAAdVUyBHQUFQAL9AiTOifN4Iv0CJM6J83ggfQ0lRLk5ZU0U6SUJNLklRX0lOVl9NRVRIT0QuOTk5LgEAAADetgEAAwAAAAhBdmcgQ29zdACJGYkzonzeCIkZiTOifN4INENJUS5OWVNFOklCTS5JUV9FTVBMT1lFRVNfVU5ERVJfVU5JT05fQ09OVFJBQ1RTLjk5MS4BAAAA3rYBAAMAAAAAAIkZiTOifN4IiRmJM6J83gggQ0lRLk5ZU0U6SUJNLklRX0lOVl9NRVRIT0QuMTAwMC4BAAAA3rYBAAMAAAAIQXZnIENvc3QAiRmJM6J83giJGYkzonzeCDRDSVEuTllTRTpJQk0uSVFfRU1QTE9ZRUVTX1VOREVSX1VOSU9OX0NPTlRSQUNUUy45OTQuAQAAAN62AQADAAAAAACJGYkzonzeCIkZiTOifN4IMkNJUS5OWVNFOklCTS5JUV9UT1RBTF9PVVRTVEFORElOR19GSUxJTkdfREFURS45OTcuAQAAAN62AQACAAAACjkwNy4xMDU2MTEBBAAAAAUAAAABNQEAAAALLTE5NTgyODEwOTYCAAAABTI0MTUzBgAAAAEwiRmJM6J83giJGYkzonzeCCdDSVEuTllTRTpJQk0uSVFfQVZHX1RFTVBf</t>
  </si>
  <si>
    <t>RU1QTE9ZRUVTLjk5Ni4BAAAA3rYBAAIAAAAFMTU3MDABCAAAAAUAAAABMQEAAAALLTIwMDg2NDcxOTgDAAAAAzE2MAIAAAAFMjQ2NzUEAAAAATAHAAAACDMvNy8yMDI2CAAAAAoxMi8zMS8yMDIxCQAAAAEwiRmJM6J83giJGYkzonzeCCRDSVEuTllTRTpJQk0uSVFfUEVSSU9ETEVOR1RIX0NGLjk5MS4BAAAA3rYBAAEAAAACMTIAiRmJM6J83giJGYkzonzeCBxDSVEuTllTRTpJQk0uSVFfR0FBUF9DRi45OTkuAQAAAN62AQADAAAAB1VTIEdBQVAAiRmJM6J83giJGYkzonzeCCdDSVEuTllTRTpJQk0uSVFfQVZHX1RFTVBfRU1QTE9ZRUVTLjk5Ny4BAAAA3rYBAAIAAAAFMTQ4MDABCAAAAAUAAAABMQEAAAALLTE5NTgyODEwOTYDAAAAAzE2MAIAAAAFMjQ2NzUEAAAAATAHAAAACDMvNy8yMDI2CAAAAAoxMi8zMS8yMDIyCQAAAAEwiRmJM6J83giJGYkzonzeCCFDSVEuTllTRTpJQk0uSVFfRElMVVRfV0VJR0hULjk5MS4BAAAA3rYBAAIAAAAKOTU4LjcxNDA5NwCJGYkzonzeCIkZiTOifN4IJUNJUS5OWVNFOklCTS5JUV9EUl9SQVRJT19QUklNQVJZLjk5NS4BAAAA3rYBAAIAAAABMQCJGYkzonzeCIkZiTOifN4II0NJUS5OWVNFOklCTS5JUV9GSUxJTkdEQVRFX0lTLjIwMDAuAQAAAN62AQAFAAAACjI0LzAyLzIwMjYAiRmJM6J83giJGYkzonzeCCFDSVEuTllTRTpJQk0uSVFfUEFZT1VUX1JBVElPLjk5Mi4B</t>
  </si>
  <si>
    <t>AAAA3rYBAAIAAAAHOTUuNzA2NQEIAAAABQAAAAExAQAAAAoyMDE3MTY0MjQ0AwAAAAMxNjACAAAABDQzNzcEAAAAATAHAAAACDMvNy8yMDI2CAAAAAoxMi8zMS8yMDE3CQAAAAEwiRmJM6J83giJGYkzonzeCCRDSVEuTllTRTpJQk0uSVFfRklMSU5HX0NVUlJFTkNZLjk5Mi4BAAAA3rYBAAMAAAADVVNEAKjgdTSifN4IqOB1NKJ83gghQ0lRLk5ZU0U6SUJNLklRX0NBTENfVFlQRV9JUy45OTIuAQAAAN62AQADAAAAA1JFUACJGYkzonzeCIkZiTOifN4IJENJUS5OWVNFOklCTS5JUV9QRVJJT0RMRU5HVEhfQ0YuOTk2LgEAAADetgEAAQAAAAIxMgCJGYkzonzeCIkZiTOifN4IHUNJUS5OWVNFOklCTS5JUV9HQUFQX0NGLjEwMDAuAQAAAN62AQADAAAAB1VTIEdBQVAAiRmJM6J83giJGYkzonzeCCFDSVEuTllTRTpJQk0uSVFfUEFZT1VUX1JBVElPLjk5My4BAAAA3rYBAAIAAAAHNjQuOTE3NQEIAAAABQAAAAExAQAAAAoyMDgxNTA1NDAxAwAAAAMxNjACAAAABDQzNzcEAAAAATAHAAAACDMvNy8yMDI2CAAAAAoxMi8zMS8yMDE4CQAAAAEwiRmJM6J83giJGYkzonzeCCRDSVEuTllTRTpJQk0uSVFfRklMSU5HX0NVUlJFTkNZLjk5My4BAAAA3rYBAAMAAAADVVNEAKjgdTSifN4IqOB1NKJ83gghQ0lRLk5ZU0U6SUJNLklRX0NBTENfVFlQRV9JUy45OTMuAQAAAN62AQADAAAAA1JFUACJGYkzonzeCIkZiTOifN4I</t>
  </si>
  <si>
    <t>JENJUS5OWVNFOklCTS5JUV9QRVJJT0RMRU5HVEhfQ0YuOTk3LgEAAADetgEAAQAAAAIxMgCJGYkzonzeCIkZiTOifN4IHUNJUS5OWVNFOklCTS5JUV9HQUFQX0NGLjIwMDAuAQAAAN62AQADAAAAB1VTIEdBQVAAiRmJM6J83giJGYkzonzeCCFDSVEuTllTRTpJQk0uSVFfRElMVVRfV0VJR0hULjk5My4BAAAA3rYBAAIAAAAKOTE2LjMxNTcxNACJGYkzonzeCIkZiTOifN4INkNJUS5OWVNFOklCTS5JUV9ESVNUUklCVVRBQkxFX0NBU0hfU0hBUkVTX0RJTFVURUQuOTk5LgEAAADetgEAAwAAAAAAiRmJM6J83giJGYkzonzeCCVDSVEuTllTRTpJQk0uSVFfRFJfUkFUSU9fUFJJTUFSWS45OTcuAQAAAN62AQACAAAAATEAiRmJM6J83giJGYkzonzeCCRDSVEuTllTRTpJQk0uSVFfUEVSSU9ETEVOR1RIX0lTLjk5MS4BAAAA3rYBAAEAAAACMTIAiRmJM6J83giJGYkzonzeCB9DSVEuTllTRTpJQk0uSVFfU0FNRV9TVE9SRS45OTEuAQAAAN62AQADAAAAAACJGYkzonzeCIkZiTOifN4IIUNJUS5OWVNFOklCTS5JUV9QQVlPVVRfUkFUSU8uOTk0LgEAAADetgEAAgAAAAc2MC41MTMyAQgAAAAFAAAAATEBAAAACy0yMTEwNzY5MzU1AwAAAAMxNjACAAAABDQzNzcEAAAAATAHAAAACDMvNy8yMDI2CAAAAAoxMi8zMS8yMDE5CQAAAAEwiRmJM6J83giJGYkzonzeCCRDSVEuTllTRTpJQk0uSVFfRklMSU5HX0NVUlJFTkNZ</t>
  </si>
  <si>
    <t>Ljk5NC4BAAAA3rYBAAMAAAADVVNEAFZnrzOifN4IVmevM6J83gghQ0lRLk5ZU0U6SUJNLklRX0NBTENfVFlQRV9JUy45OTQuAQAAAN62AQADAAAAA1JFUACJGYkzonzeCIkZiTOifN4IJENJUS5OWVNFOklCTS5JUV9QRVJJT0RMRU5HVEhfQ0YuOTk4LgEAAADetgEAAQAAAAIxMgDeBYkzonzeCN4FiTOifN4IIUNJUS5OWVNFOklCTS5JUV9QQVlPVVRfUkFUSU8uOTk1LgEAAADetgEAAgAAAAcxMDMuNzAzAQgAAAAFAAAAATEBAAAACy0yMDU5MDczMjAyAwAAAAMxNjACAAAABDQzNzcEAAAAATAHAAAACDMvNy8yMDI2CAAAAAoxMi8zMS8yMDIwCQAAAAEw3gWJM6J83gjeBYkzonzeCCRDSVEuTllTRTpJQk0uSVFfRklMSU5HX0NVUlJFTkNZLjk5NS4BAAAA3rYBAAMAAAADVVNEAO58TzSifN4I7nxPNKJ83gghQ0lRLk5ZU0U6SUJNLklRX0NBTENfVFlQRV9JUy45OTUuAQAAAN62AQADAAAAA1JFUADeBYkzonzeCN4FiTOifN4IJENJUS5OWVNFOklCTS5JUV9QRVJJT0RMRU5HVEhfQ0YuOTk5LgEAAADetgEAAQAAAAIxMgDeBYkzonzeCN4FiTOifN4II0NJUS5OWVNFOklCTS5JUV9SRVNUQVRFTUVOVF9DRi45OTEuAQAAAN62AQADAAAAAlJTAJHeiDOifN4Ikd6IM6J83ggjQ0lRLk5ZU0U6SUJNLklRX1JFU1RBVEVNRU5UX0NGLjk5NS4BAAAA3rYBAAMAAAACTkMAkd6IM6J83giR3ogzonzeCC5DSVEuTllTRTpJ</t>
  </si>
  <si>
    <t>Qk0uSVFfRElTVFJJQlVUQUJMRV9DQVNIX1BBWU9VVC45OTYuAQAAAN62AQADAAAAAACR3ogzonzeCJHeiDOifN4IJENJUS5OWVNFOklCTS5JUV9FRkZFQ1RfVEFYX1JBVEUuOTk0LgEAAADetgEAAgAAAAYwLjgzMjYBCAAAAAUAAAABMQEAAAALLTIxMTA3NjkzNTUDAAAAAzE2MAIAAAAENDM3NgQAAAABMAcAAAAIMy83LzIwMjYIAAAACjEyLzMxLzIwMTkJAAAAATCR3ogzonzeCJHeiDOifN4IIkNJUS5OWVNFOklCTS5JUV9DQUxDX1RZUEVfSVMuMTAwMC4BAAAA3rYBAAMAAAADUkVQAJHeiDOifN4Ikd6IM6J83ggyQ0lRLk5ZU0U6SUJNLklRX1RPVEFMX09VVFNUQU5ESU5HX0ZJTElOR19EQVRFLjk5NC4BAAAA3rYBAAIAAAAKODg3LjExMDQ1NAEEAAAABQAAAAE1AQAAAAstMjExMDc2OTM1NQIAAAAFMjQxNTMGAAAAATCR3ogzonzeCJHeiDOifN4IJkNJUS5OWVNFOklCTS5JUV9OVU1CRVJfQURSSE9MREVSUy45OTEuAQAAAN62AQADAAAAAACR3ogzonzeCJHeiDOifN4ILkNJUS5OWVNFOklCTS5JUV9ESVNUUklCVVRBQkxFX0NBU0hfUEFZT1VULjk5Ny4BAAAA3rYBAAMAAAAAAJHeiDOifN4Ikd6IM6J83ggkQ0lRLk5ZU0U6SUJNLklRX0VGRkVDVF9UQVhfUkFURS45OTUuAQAAAN62AQADAAAAAk5NAQgAAAAFAAAAATEBAAAACy0yMDU5MDczMjAyAwAAAAMxNjACAAAABDQzNzYEAAAAATAHAAAACDMvNy8y</t>
  </si>
  <si>
    <t>MDI2CAAAAAoxMi8zMS8yMDIwCQAAAAEwkd6IM6J83giR3ogzonzeCCNDSVEuTllTRTpJQk0uSVFfUkVTVEFURU1FTlRfSVMuOTkxLgEAAADetgEAAwAAAAJSQwARxnUzonzeCBHGdTOifN4IIkNJUS5OWVNFOklCTS5JUV9DQUxDX1RZUEVfSVMuMjAwMC4BAAAA3rYBAAMAAAADUkVQABHGdTOifN4IEcZ1M6J83gghQ0lRLk5ZU0U6SUJNLklRX0NBTENfVFlQRV9DRi45OTEuAQAAAN62AQADAAAAA1JFUABsjq8zonzeCGyOrzOifN4IMkNJUS5OWVNFOklCTS5JUV9UT1RBTF9PVVRTVEFORElOR19GSUxJTkdfREFURS45OTUuAQAAAN62AQACAAAACTg5My41OTQwOQEEAAAABQAAAAE1AQAAAAstMjA1OTA3MzIwMgIAAAAFMjQxNTMGAAAAATBsjq8zonzeCGyOrzOifN4IIUNJUS5OWVNFOklCTS5JUV9DQUxDX1RZUEVfQ0YuOTkyLgEAAADetgEAAwAAAANSVVAAbI6vM6J83ghsjq8zonzeCDJDSVEuTllTRTpJQk0uSVFfVE9UQUxfT1VUU1RBTkRJTkdfRklMSU5HX0RBVEUuOTk2LgEAAADetgEAAgAAAAo4OTkuMzA5OTg2AQQAAAAFAAAAATUBAAAACy0yMDA4NjQ3MTk4AgAAAAUyNDE1MwYAAAABMFZnrzOifN4IVmevM6J83gghQ0lRLk5ZU0U6SUJNLklRX0NBTENfVFlQRV9DRi45OTYuAQAAAN62AQADAAAAA1JFUABWZ68zonzeCFZnrzOifN4IJENJUS5OWVNFOklCTS5JUV9QRVJJT0RMRU5HVEhfQ0YuOTkyLgEA</t>
  </si>
  <si>
    <t>AADetgEAAQAAAAIxMgBWZ68zonzeCFZnrzOifN4IIUNJUS5OWVNFOklCTS5JUV9DQUxDX1RZUEVfQ0YuOTk3LgEAAADetgEAAwAAAANSRVAAVmevM6J83ghWZ68zonzeCC5DSVEuTllTRTpJQk0uSVFfVE9UQUxfT1VUU1RBTkRJTkdfQlNfREFURS45OTQuAQAAAN62AQACAAAACjg4Ny4xMTA0NTQBBAAAAAUAAAABNQEAAAALLTIxMTA3NjkzNTUCAAAABTI0MTUyBgAAAAEwVmevM6J83ghWZ68zonzeCCRDSVEuTllTRTpJQk0uSVFfUEVSSU9ETEVOR1RIX0NGLjk5My4BAAAA3rYBAAEAAAACMTIAVmevM6J83ghWZ68zonzeCCFDSVEuTllTRTpJQk0uSVFfQ0FMQ19UWVBFX0NGLjk5OC4BAAAA3rYBAAMAAAADUkVQAFZnrzOifN4IVmevM6J83gguQ0lRLk5ZU0U6SUJNLklRX1RPVEFMX09VVFNUQU5ESU5HX0JTX0RBVEUuOTk2LgEAAADetgEAAgAAAAo4OTguMDY4NTk5AQQAAAAFAAAAATUBAAAACy0yMDA4NjQ3MTk4AgAAAAUyNDE1MgYAAAABMFZnrzOifN4IVmevM6J83ggkQ0lRLk5ZU0U6SUJNLklRX1BFUklPRExFTkdUSF9DRi45OTQuAQAAAN62AQABAAAAAjEyAFZnrzOifN4IVmevM6J83gghQ0lRLk5ZU0U6SUJNLklRX0NBTENfVFlQRV9DRi45OTkuAQAAAN62AQADAAAAA1JFUABWZ68zonzeCFZnrzOifN4ILkNJUS5OWVNFOklCTS5JUV9UT1RBTF9PVVRTVEFORElOR19CU19EQVRFLjk5OS4BAAAA3rYB</t>
  </si>
  <si>
    <t>AAIAAAAJOTI2LjI5MDA3AQQAAAAFAAAAATUBAAAACy0xOTA0ODYwNzQzAgAAAAUyNDE1MgYAAAABMFZnrzOifN4IVmevM6J83ggkQ0lRLk5ZU0U6SUJNLklRX1BFUklPRExFTkdUSF9DRi45OTUuAQAAAN62AQABAAAAAjEyAFZnrzOifN4IVmevM6J83gglQ0lRLk5ZU0U6SUJNLklRX1BFUklPRExFTkdUSF9DRi4yMDAwLgEAAADetgEAAQAAAAIxMgC/Oq8zonzeCL86rzOifN4II0NJUS5OWVNFOklCTS5JUV9SRVNUQVRFTUVOVF9DRi45OTMuAQAAAN62AQADAAAAAk5DAL86rzOifN4IvzqvM6J83ggcQ0lRLk5ZU0U6SUJNLklRX0dBQVBfQ0YuOTk2LgEAAADetgEAAwAAAAdVUyBHQUFQAL86rzOifN4IvzqvM6J83ggeQ0lRLk5ZU0U6SUJNLklRX1BBUlRfVElNRS45OTcuAQAAAN62AQADAAAAAAC/Oq8zonzeCL86rzOifN4II0NJUS5OWVNFOklCTS5JUV9SRVNUQVRFTUVOVF9DRi45OTYuAQAAAN62AQADAAAAAk5DAL86rzOifN4IvzqvM6J83ggcQ0lRLk5ZU0U6SUJNLklRX0dBQVBfQ0YuOTk4LgEAAADetgEAAwAAAAdVUyBHQUFQAL86rzOifN4IvzqvM6J83ggeQ0lRLk5ZU0U6SUJNLklRX0ZVTExfVElNRS45OTcuAQAAAN62AQACAAAABjI4ODMwMAC/Oq8zonzeCL86rzOifN4IL0NJUS5OWVNFOklCTS5JUV9UT1RBTF9PVVRTVEFORElOR19CU19EQVRFLjEwMDAuAQAAAN62AQACAAAACjkzNi45NTIxMjkB</t>
  </si>
  <si>
    <t>BAAAAAUAAAABNQEAAAALLTE5MDQ4NjA3NDACAAAABTI0MTUyBgAAAAEwvzqvM6J83gi/Oq8zonzeCB9DSVEuTllTRTpJQk0uSVFfRlVMTF9USU1FLjEwMDAuAQAAAN62AQACAAAABjI2NDMwMAAHJ68zonzeCAcnrzOifN4IIkNJUS5OWVNFOklCTS5JUV9BVkdfRU1QTE9ZRUVTLjk5NC4BAAAA3rYBAAMAAAAAAAcnrzOifN4IByevM6J83ggcQ0lRLk5ZU0U6SUJNLklRX0dBQVBfQlMuOTkxLgEAAADetgEAAwAAAAdVUyBHQUFQAAcnrzOifN4IByevM6J83ggfQ0lRLk5ZU0U6SUJNLklRX0ZVTExfVElNRS4yMDAwLgEAAADetgEAAgAAAAYyNjQzMDAAByevM6J83ggHJ68zonzeCCJDSVEuTllTRTpJQk0uSVFfQVZHX0VNUExPWUVFUy45OTUuAQAAAN62AQADAAAAAAAHJ68zonzeCAcnrzOifN4IHENJUS5OWVNFOklCTS5JUV9HQUFQX0JTLjk5Mi4BAAAA3rYBAAMAAAAHVVMgR0FBUAAHJ68zonzeCAcnrzOifN4II0NJUS5OWVNFOklCTS5JUV9BVkdfRU1QTE9ZRUVTLjEwMDAuAQAAAN62AQADAAAAAAAHJ68zonzeCAcnrzOifN4IHENJUS5OWVNFOklCTS5JUV9HQUFQX0JTLjk5NS4BAAAA3rYBAAMAAAAHVVMgR0FBUAAHJ68zonzeCAcnrzOifN4IIkNJUS5OWVNFOklCTS5JUV9DQUxDX1RZUEVfQ0YuMTAwMC4BAAAA3rYBAAMAAAADUkVQAAcnrzOifN4IByevM6J83ggfQ0lRLk5ZU0U6SUJNLklRX0lOVl9NRVRI</t>
  </si>
  <si>
    <t>T0QuOTkxLgEAAADetgEAAwAAAAhBdmcgQ29zdABCE68zonzeCEITrzOifN4IHkNJUS5OWVNFOklCTS5JUV9QQVJUX1RJTUUuOTkxLgEAAADetgEAAwAAAAAAQhOvM6J83ghCE68zonzeCBxDSVEuTllTRTpJQk0uSVFfR0FBUF9CUy45OTYuAQAAAN62AQADAAAAB1VTIEdBQVAAQhOvM6J83ghCE68zonzeCB9DSVEuTllTRTpJQk0uSVFfSU5WX01FVEhPRC45OTMuAQAAAN62AQADAAAACEF2ZyBDb3N0AEITrzOifN4IQhOvM6J83ggeQ0lRLk5ZU0U6SUJNLklRX1BBUlRfVElNRS45OTIuAQAAAN62AQADAAAAAABCE68zonzeCEITrzOifN4II0NJUS5OWVNFOklCTS5JUV9SRVNUQVRFTUVOVF9DRi45OTIuAQAAAN62AQADAAAAAlJTAE+kTzSifN4IT6RPNKJ83ggfQ0lRLk5ZU0U6SUJNLklRX0lOVl9NRVRIT0QuOTk2LgEAAADetgEAAwAAAAhBdmcgQ29zdABPpE80onzeCE+kTzSifN4IHkNJUS5OWVNFOklCTS5JUV9QQVJUX1RJTUUuOTk0LgEAAADetgEAAwAAAAAAT6RPNKJ83ghPpE80onzeCCdDSVEuTllTRTpJQk0uSVFfQVZHX1RFTVBfRU1QTE9ZRUVTLjk5MS4BAAAA3rYBAAIAAAAFMjQ1MDABCAAAAAUAAAABMQEAAAAKMTk0NzE3OTU4MwMAAAADMTYwAgAAAAUyNDY3NQQAAAABMAcAAAAIMy83LzIwMjYIAAAACjEyLzMxLzIwMTYJAAAAATBPpE80onzeCE+kTzSifN4IH0NJUS5OWVNFOklCTS5JUV9JTlZf</t>
  </si>
  <si>
    <t>TUVUSE9ELjk5Ny4BAAAA3rYBAAMAAAAIQXZnIENvc3QAT6RPNKJ83ghPpE80onzeCB5DSVEuTllTRTpJQk0uSVFfUEFSVF9USU1FLjk5NS4BAAAA3rYBAAMAAAAAAE+kTzSifN4IT6RPNKJ83ggnQ0lRLk5ZU0U6SUJNLklRX0FWR19URU1QX0VNUExPWUVFUy45OTIuAQAAAN62AQACAAAABTIxOTAwAQgAAAAFAAAAATEBAAAACjIwMTcxNjQyNDQDAAAAAzE2MAIAAAAFMjQ2NzUEAAAAATAHAAAACDMvNy8yMDI2CAAAAAoxMi8zMS8yMDE3CQAAAAEwT6RPNKJ83ghPpE80onzeCCNDSVEuTllTRTpJQk0uSVFfUkVTVEFURU1FTlRfQ0YuOTk0LgEAAADetgEAAwAAAAJOQwBPpE80onzeCE+kTzSifN4IHENJUS5OWVNFOklCTS5JUV9HQUFQX0NGLjk5Mi4BAAAA3rYBAAMAAAAHVVMgR0FBUABPpE80onzeCE+kTzSifN4IMkNJUS5OWVNFOklCTS5JUV9UT1RBTF9PVVRTVEFORElOR19GSUxJTkdfREFURS45OTMuAQAAAN62AQACAAAACjg4OS44NjYyNTYBBAAAAAUAAAABNQEAAAAKMjA4MTUwNTQwMQIAAAAFMjQxNTMGAAAAATBPpE80onzeCE+kTzSifN4IH0NJUS5OWVNFOklCTS5JUV9JTlZfTUVUSE9ELjk5OC4BAAAA3rYBAAMAAAAIQXZnIENvc3QAT6RPNKJ83ghPpE80onzeCB5DSVEuTllTRTpJQk0uSVFfUEFSVF9USU1FLjk5Ni4BAAAA3rYBAAMAAAAAAE+kTzSifN4IT6RPNKJ83ggnQ0lRLk5ZU0U6SUJNLklR</t>
  </si>
  <si>
    <t>X0FWR19URU1QX0VNUExPWUVFUy45OTQuAQAAAN62AQACAAAABTIxNjAwAQgAAAAFAAAAATEBAAAACy0yMTEwNzY5MzU1AwAAAAMxNjACAAAABTI0Njc1BAAAAAEwBwAAAAgzLzcvMjAyNggAAAAKMTIvMzEvMjAxOQkAAAABME+kTzSifN4IT6RPNKJ83ggkQ0lRLk5ZU0U6SUJNLklRX1RPVEFMX0VNUExPWUVFUy45OTMuAQAAAN62AQACAAAABjM1MDYwMADufE80onzeCO58TzSifN4IJ0NJUS5OWVNFOklCTS5JUV9BVkdfVEVNUF9FTVBMT1lFRVMuOTk4LgEAAADetgEAAgAAAAUxNDQwMAEIAAAABQAAAAExAQAAAAstMTkwNDg2MDc0NAMAAAADMTYwAgAAAAUyNDY3NQQAAAABMAcAAAAIMy83LzIwMjYIAAAACjEyLzMxLzIwMjMJAAAAATDufE80onzeCO58TzSifN4IMkNJUS5OWVNFOklCTS5JUV9UT1RBTF9PVVRTVEFORElOR19GSUxJTkdfREFURS45OTkuAQAAAN62AQACAAAACjkyNy4yNjQzMzIBBAAAAAUAAAABNQEAAAALLTE5MDQ4NjA3NDMCAAAABTI0MTUzBgAAAAEw7nxPNKJ83gjufE80onzeCCVDSVEuTllTRTpJQk0uSVFfVE9UQUxfRU1QTE9ZRUVTLjEwMDAuAQAAAN62AQACAAAABjI2NDMwMADufE80onzeCO58TzSifN4IJkNJUS5OWVNFOklCTS5JUV9OVU1CRVJfQURSSE9MREVSUy45OTQuAQAAAN62AQADAAAAAADufE80onzeCO58TzSifN4IM0NJUS5OWVNFOklCTS5JUV9UT1RBTF9PVVRTVEFO</t>
  </si>
  <si>
    <t>RElOR19GSUxJTkdfREFURS4xMDAwLgEAAADetgEAAgAAAAo5MzguMDM0NDA0AQQAAAAFAAAAATUBAAAACy0xOTA0ODYwNzQwAgAAAAUyNDE1MwYAAAABMO58TzSifN4I7nxPNKJ83gglQ0lRLk5ZU0U6SUJNLklRX1RPVEFMX0VNUExPWUVFUy4yMDAwLgEAAADetgEAAgAAAAYyNjQzMDAA7nxPNKJ83gjufE80onzeCCZDSVEuTllTRTpJQk0uSVFfTlVNQkVSX0FEUkhPTERFUlMuOTk1LgEAAADetgEAAwAAAAAA7nxPNKJ83gjufE80onzeCCdDSVEuTllTRTpJQk0uSVFfTlVNQkVSX0FEUkhPTERFUlMuMTAwMC4BAAAA3rYBAAMAAAAAAO58TzSifN4I7nxPNKJ83ggjQ0lRLk5ZU0U6SUJNLklRX1JFU1RBVEVNRU5UX0JTLjk5MS4BAAAA3rYBAAMAAAACTkMA7nxPNKJ83gjufE80onzeCCNDSVEuTllTRTpJQk0uSVFfQ09TVF9CT1JST1dJTkcuOTkyLgEAAADetgEAAgAAAAYxLjM5MjcBCAAAAAUAAAABMQEAAAAKMjAxNzE2NDI0NAMAAAADMTYwAgAAAAUyMTY4MQQAAAABMAcAAAAIMy83LzIwMjYIAAAACjEyLzMxLzIwMTcJAAAAATDufE80onzeCO58TzSifN4II0NJUS5OWVNFOklCTS5JUV9SRVNUQVRFTUVOVF9CUy45OTMuAQAAAN62AQADAAAAAk5DAO58TzSifN4I7nxPNKJ83gguQ0lRLk5ZU0U6SUJNLklRX1RPVEFMX09VVFNUQU5ESU5HX0JTX0RBVEUuOTkxLgEAAADetgEAAgAAAAo5NDUuODY3NDAzAQQA</t>
  </si>
  <si>
    <t>AAAFAAAAATUBAAAACjE5NDcxNzk1ODMCAAAABTI0MTUyBgAAAAEw7nxPNKJ83gjufE80onzeCDRDSVEuTllTRTpJQk0uSVFfRU1QTE9ZRUVTX1VOREVSX1VOSU9OX0NPTlRSQUNUUy45OTIuAQAAAN62AQADAAAAAADufE80onzeCO58TzSifN4II0NJUS5OWVNFOklCTS5JUV9DT1NUX0JPUlJPV0lORy45OTUuAQAAAN62AQACAAAABjEuOTQwNwEIAAAABQAAAAExAQAAAAstMjA1OTA3MzIwMgMAAAADMTYwAgAAAAUyMTY4MQQAAAABMAcAAAAIMy83LzIwMjYIAAAACjEyLzMxLzIwMjAJAAAAATDufE80onzeCO58TzSifN4II0NJUS5OWVNFOklCTS5JUV9SRVNUQVRFTUVOVF9CUy45OTguAQAAAN62AQADAAAAAk5DAO58TzSifN4I7nxPNKJ83ggjQ0lRLk5ZU0U6SUJNLklRX0NPU1RfQk9SUk9XSU5HLjk5Ni4BAAAA3rYBAAIAAAAGMS45MjYzAQgAAAAFAAAAATEBAAAACy0yMDA4NjQ3MTk4AwAAAAMxNjACAAAABTIxNjgxBAAAAAEwBwAAAAgzLzcvMjAyNggAAAAKMTIvMzEvMjAyMQkAAAABMO58TzSifN4I7nxPNKJ83ggeQ0lRLk5ZU0U6SUJNLklRX0ZVTExfVElNRS45OTIuAQAAAN62AQACAAAABjM2NjYwMADufE80onzeCO58TzSifN4INENJUS5OWVNFOklCTS5JUV9FTVBMT1lFRVNfVU5ERVJfVU5JT05fQ09OVFJBQ1RTLjk5NS4BAAAA3rYBAAMAAAAAAO58TzSifN4I7nxPNKJ83gglQ0lRLk5ZU0U6SUJN</t>
  </si>
  <si>
    <t>LklRX1BFUklPRExFTkdUSF9DRi4xMDAwLgEAAADetgEAAQAAAAIxMgDufE80onzeCO58TzSifN4IIUNJUS5OWVNFOklCTS5JUV9DQUxDX1RZUEVfQ0YuOTk0LgEAAADetgEAAwAAAANSRVAA7nxPNKJ83gjufE80onzeCC5DSVEuTllTRTpJQk0uSVFfVE9UQUxfT1VUU1RBTkRJTkdfQlNfREFURS45OTcuAQAAAN62AQACAAAACjkwNi4wOTE5NzcBBAAAAAUAAAABNQEAAAALLTE5NTgyODEwOTYCAAAABTI0MTUyBgAAAAEw7nxPNKJ83gjufE80onzeCB5DSVEuTllTRTpJQk0uSVFfRlVMTF9USU1FLjk5My4BAAAA3rYBAAIAAAAGMzUwNjAwAO58TzSifN4I7nxPNKJ83gg0Q0lRLk5ZU0U6SUJNLklRX0VNUExPWUVFU19VTkRFUl9VTklPTl9DT05UUkFDVFMuOTk2LgEAAADetgEAAwAAAAAA7nxPNKJ83gjufE80onzeCCFDSVEuTllTRTpJQk0uSVFfQ0FMQ19UWVBFX0JTLjk5OC4BAAAA3rYBAAMAAAADUlVQAO58TzSifN4I7nxPNKJ83gguQ0lRLk5ZU0U6SUJNLklRX1RPVEFMX09VVFNUQU5ESU5HX0JTX0RBVEUuOTk4LgEAAADetgEAAgAAAAo5MTUuMDEzNjQ2AQQAAAAFAAAAATUBAAAACy0xOTA0ODYwNzQ0AgAAAAUyNDE1MgYAAAABMO58TzSifN4I7nxPNKJ83ggeQ0lRLk5ZU0U6SUJNLklRX0ZVTExfVElNRS45OTQuAQAAAN62AQACAAAABjM1MjYwMADufE80onzeCO58TzSifN4INENJUS5OWVNFOklCTS5J</t>
  </si>
  <si>
    <t>UV9FTVBMT1lFRVNfVU5ERVJfVU5JT05fQ09OVFJBQ1RTLjk5OC4BAAAA3rYBAAMAAAAAAO58TzSifN4I7nxPNKJ83ggiQ0lRLk5ZU0U6SUJNLklRX0NBTENfVFlQRV9CUy4xMDAwLgEAAADetgEAAwAAAANSRVAAvUpPNKJ83gi9Sk80onzeCCNDSVEuTllTRTpJQk0uSVFfUkVTVEFURU1FTlRfQlMuOTkyLgEAAADetgEAAwAAAAJOQwC9Sk80onzeCL1KTzSifN4IHENJUS5OWVNFOklCTS5JUV9HQUFQX0JTLjk5Ny4BAAAA3rYBAAMAAAAHVVMgR0FBUAC9Sk80onzeCL1KTzSifN4IHENJUS5OWVNFOklCTS5JUV9HQUFQX0JTLjk5OC4BAAAA3rYBAAMAAAAHVVMgR0FBUAC9Sk80onzeCL1KTzSifN4IHkNJUS5OWVNFOklCTS5JUV9QQVJUX1RJTUUuOTk4LgEAAADetgEAAwAAAAAAvUpPNKJ83gi9Sk80onzeCDRDSVEuTllTRTpJQk0uSVFfRU1QTE9ZRUVTX1VOREVSX1VOSU9OX0NPTlRSQUNUUy45OTkuAQAAAN62AQADAAAAAAC9Sk80onzeCL1KTzSifN4IJ0NJUS5OWVNFOklCTS5JUV9BVkdfVEVNUF9FTVBMT1lFRVMuOTk5LgEAAADetgEAAgAAAAUxNDIwMAEIAAAABQAAAAExAQAAAAstMTkwNDg2MDc0MwMAAAADMTYwAgAAAAUyNDY3NQQAAAABMAcAAAAIMy83LzIwMjYIAAAACjEyLzMxLzIwMjQJAAAAATC9Sk80onzeCL1KTzSifN4II0NJUS5OWVNFOklCTS5JUV9SRVNUQVRFTUVOVF9CUy45OTUuAQAAAN62</t>
  </si>
  <si>
    <t>AQADAAAAAlJEAL1KTzSifN4IvUpPNKJ83ggcQ0lRLk5ZU0U6SUJNLklRX0dBQVBfQlMuOTk5LgEAAADetgEAAwAAAAdVUyBHQUFQAL1KTzSifN4IvUpPNKJ83gguQ0lRLk5ZU0U6SUJNLklRX1RPVEFMX09VVFNUQU5ESU5HX0JTX0RBVEUuOTkyLgEAAADetgEAAgAAAAo5MjIuMTc5MjI1AQQAAAAFAAAAATUBAAAACjIwMTcxNjQyNDQCAAAABTI0MTUyBgAAAAEwvUpPNKJ83gi9Sk80onzeCB9DSVEuTllTRTpJQk0uSVFfUEFSVF9USU1FLjEwMDAuAQAAAN62AQADAAAAAAC9Sk80onzeCL1KTzSifN4INUNJUS5OWVNFOklCTS5JUV9FTVBMT1lFRVNfVU5ERVJfVU5JT05fQ09OVFJBQ1RTLjEwMDAuAQAAAN62AQADAAAAAAC9Sk80onzeCL1KTzSifN4IKENJUS5OWVNFOklCTS5JUV9BVkdfVEVNUF9FTVBMT1lFRVMuMTAwMC4BAAAA3rYBAAIAAAAFMTM4MDABCAAAAAUAAAABMQEAAAALLTE5MDQ4NjA3NDADAAAAAzE2MAIAAAAFMjQ2NzUEAAAAATAHAAAACDMvNy8yMDI2CAAAAAoxMi8zMS8yMDI1CQAAAAEwvUpPNKJ83gi9Sk80onzeCCNDSVEuTllTRTpJQk0uSVFfUkVTVEFURU1FTlRfQlMuOTk2LgEAAADetgEAAwAAAAJOQwC9Sk80onzeCL1KTzSifN4IHUNJUS5OWVNFOklCTS5JUV9HQUFQX0JTLjEwMDAuAQAAAN62AQADAAAAB1VTIEdBQVAAvUpPNKJ83gi9Sk80onzeCC5DSVEuTllTRTpJQk0uSVFfVE9U</t>
  </si>
  <si>
    <t>QUxfT1VUU1RBTkRJTkdfQlNfREFURS45OTMuAQAAAN62AQACAAAACjg5Mi40Nzk0MTEBBAAAAAUAAAABNQEAAAAKMjA4MTUwNTQwMQIAAAAFMjQxNTIGAAAAATC9Sk80onzeCL1KTzSifN4IH0NJUS5OWVNFOklCTS5JUV9QQVJUX1RJTUUuMjAwMC4BAAAA3rYBAAMAAAAAAL1KTzSifN4IvUpPNKJ83gg1Q0lRLk5ZU0U6SUJNLklRX0VNUExPWUVFU19VTkRFUl9VTklPTl9DT05UUkFDVFMuMjAwMC4BAAAA3rYBAAMAAAAAAL1KTzSifN4IvUpPNKJ83ggjQ0lRLk5ZU0U6SUJNLklRX0NPU1RfQk9SUk9XSU5HLjk5MS4BAAAA3rYBAAIAAAAGMS41NDAxAQgAAAAFAAAAATEBAAAACjE5NDcxNzk1ODMDAAAAAzE2MAIAAAAFMjE2ODEEAAAAATAHAAAACDMvNy8yMDI2CAAAAAoxMi8zMS8yMDE2CQAAAAEwvUpPNKJ83gi9Sk80onzeCCNDSVEuTllTRTpJQk0uSVFfUkVTVEFURU1FTlRfQlMuOTk3LgEAAADetgEAAwAAAAJOQwC9Sk80onzeCL1KTzSifN4ILkNJUS5OWVNFOklCTS5JUV9UT1RBTF9PVVRTVEFORElOR19CU19EQVRFLjk5NS4BAAAA3rYBAAIAAAAKODkyLjY1MzQyNAEEAAAABQAAAAE1AQAAAAstMjA1OTA3MzIwMgIAAAAFMjQxNTIGAAAAATC9Sk80onzeCL1KTzSifN4IHkNJUS5OWVNFOklCTS5JUV9GVUxMX1RJTUUuOTkxLgEAAADetgEAAgAAAAYzODAzMDAAvUpPNKJ83gi9Sk80onzeCCRDSVEuTllT</t>
  </si>
  <si>
    <t>RTpJQk0uSVFfVE9UQUxfRU1QTE9ZRUVTLjk5MS4BAAAA3rYBAAIAAAAGMzgwMzAwAL1KTzSifN4IvUpPNKJ83ggiQ0lRLk5ZU0U6SUJNLklRX0FWR19FTVBMT1lFRVMuOTkxLgEAAADetgEAAwAAAAAAvUpPNKJ83gi9Sk80onzeCCZDSVEuTllTRTpJQk0uSVFfTlVNQkVSX0FEUkhPTERFUlMuOTkyLgEAAADetgEAAwAAAAAAvUpPNKJ83gi9Sk80onzeCCNDSVEuTllTRTpJQk0uSVFfQ09TVF9CT1JST1dJTkcuOTkzLgEAAADetgEAAgAAAAYxLjU2NjgBCAAAAAUAAAABMQEAAAAKMjA4MTUwNTQwMQMAAAADMTYwAgAAAAUyMTY4MQQAAAABMAcAAAAIMy83LzIwMjYIAAAACjEyLzMxLzIwMTgJAAAAATC9Sk80onzeCL1KTzSifN4II0NJUS5OWVNFOklCTS5JUV9SRVNUQVRFTUVOVF9CUy45OTkuAQAAAN62AQADAAAAAk5DAL1KTzSifN4IvUpPNKJ83ggkQ0lRLk5ZU0U6SUJNLklRX1RPVEFMX0VNUExPWUVFUy45OTIuAQAAAN62AQACAAAABjM2NjYwMAC9Sk80onzeCL1KTzSifN4IIkNJUS5OWVNFOklCTS5JUV9BVkdfRU1QTE9ZRUVTLjk5My4BAAAA3rYBAAMAAAAAAL1KTzSifN4IvUpPNKJ83ggmQ0lRLk5ZU0U6SUJNLklRX05VTUJFUl9BRFJIT0xERVJTLjk5My4BAAAA3rYBAAMAAAAAAL1KTzSifN4IvUpPNKJ83ggjQ0lRLk5ZU0U6SUJNLklRX0NPU1RfQk9SUk9XSU5HLjk5NC4BAAAA3rYBAAIAAAAGMi4z</t>
  </si>
  <si>
    <t>NjU1AQgAAAAFAAAAATEBAAAACy0yMTEwNzY5MzU1AwAAAAMxNjACAAAABTIxNjgxBAAAAAEwBwAAAAgzLzcvMjAyNggAAAAKMTIvMzEvMjAxOQkAAAABML1KTzSifN4IvUpPNKJ83ggkQ0lRLk5ZU0U6SUJNLklRX1JFU1RBVEVNRU5UX0JTLjEwMDAuAQAAAN62AQADAAAAAU8AvUpPNKJ83gi9Sk80onzeCB9DSVEuTllTRTpJQk0uSVFfSU5WX01FVEhPRC45OTIuAQAAAN62AQADAAAACEF2ZyBDb3N0AL1KTzSifN4IvUpPNKJ83ggeQ0lRLk5ZU0U6SUJNLklRX0ZVTExfVElNRS45OTUuAQAAAN62AQACAAAABjM0NTkwMAC9Sk80onzeCL1KTzSifN4IJENJUS5OWVNFOklCTS5JUV9UT1RBTF9FTVBMT1lFRVMuOTk2LgEAAADetgEAAgAAAAYyODIxMDAAvUpPNKJ83gi9Sk80onzeCCJDSVEuTllTRTpJQk0uSVFfQVZHX0VNUExPWUVFUy45OTYuAQAAAN62AQADAAAAAAC9Sk80onzeCL1KTzSifN4IJkNJUS5OWVNFOklCTS5JUV9OVU1CRVJfQURSSE9MREVSUy45OTYuAQAAAN62AQADAAAAAAC9Sk80onzeCL1KTzSifN4II0NJUS5OWVNFOklCTS5JUV9DT1NUX0JPUlJPV0lORy45OTkuAQAAAN62AQACAAAABjIuOTEzOAEIAAAABQAAAAExAQAAAAstMTkwNDg2MDc0MwMAAAADMTYwAgAAAAUyMTY4MQQAAAABMAcAAAAIMy83LzIwMjYIAAAACjEyLzMxLzIwMjQJAAAAATC9Sk80onzeCL1KTzSifN4IIUNJUS5OWVNF</t>
  </si>
  <si>
    <t>OklCTS5JUV9DQUxDX1RZUEVfQlMuOTkzLgEAAADetgEAAwAAAANSVVAAvUpPNKJ83gi9Sk80onzeCCRDSVEuTllTRTpJQk0uSVFfVE9UQUxfRU1QTE9ZRUVTLjk5Ny4BAAAA3rYBAAIAAAAGMjg4MzAwAL1KTzSifN4IvUpPNKJ83ggiQ0lRLk5ZU0U6SUJNLklRX0FWR19FTVBMT1lFRVMuOTk3LgEAAADetgEAAwAAAAAAvUpPNKJ83gi9Sk80onzeCCZDSVEuTllTRTpJQk0uSVFfTlVNQkVSX0FEUkhPTERFUlMuOTk3LgEAAADetgEAAwAAAAAAvUpPNKJ83gi9Sk80onzeCCRDSVEuTllTRTpJQk0uSVFfQ09TVF9CT1JST1dJTkcuMTAwMC4BAAAA3rYBAAIAAAAGMy4xNTI3AQgAAAAFAAAAATEBAAAACy0xOTA0ODYwNzQwAwAAAAMxNjACAAAABTIxNjgxBAAAAAEwBwAAAAgzLzcvMjAyNggAAAAKMTIvMzEvMjAyNQkAAAABML1KTzSifN4IvUpPNKJ83gghQ0lRLk5ZU0U6SUJNLklRX0NBTENfVFlQRV9CUy45OTQuAQAAAN62AQADAAAAA1JVUAC9Sk80onzeCL1KTzSifN4IMkNJUS5OWVNFOklCTS5JUV9UT1RBTF9PVVRTVEFORElOR19GSUxJTkdfREFURS45OTEuAQAAAN62AQACAAAACjk0My4yMTI1NTEBBAAAAAUAAAABNQEAAAAKMTk0NzE3OTU4MwIAAAAFMjQxNTMGAAAAATAKCHY0onzeCAoIdjSifN4IH0NJUS5OWVNFOklCTS5JUV9JTlZfTUVUSE9ELjk5NC4BAAAA3rYBAAMAAAAIQXZnIENvc3QACgh2NKJ8</t>
  </si>
  <si>
    <t>3ggKCHY0onzeCB5DSVEuTllTRTpJQk0uSVFfRlVMTF9USU1FLjk5OC4BAAAA3rYBAAIAAAAGMjgyMjAwAAoIdjSifN4ICgh2NKJ83ggkQ0lRLk5ZU0U6SUJNLklRX1RPVEFMX0VNUExPWUVFUy45OTguAQAAAN62AQACAAAABjI4MjIwMAAKCHY0onzeCAoIdjSifN4IIkNJUS5OWVNFOklCTS5JUV9BVkdfRU1QTE9ZRUVTLjk5OC4BAAAA3rYBAAMAAAAAAAoIdjSifN4ICgh2NKJ83ggmQ0lRLk5ZU0U6SUJNLklRX05VTUJFUl9BRFJIT0xERVJTLjk5OC4BAAAA3rYBAAMAAAAAAAoIdjSifN4ICgh2NKJ83ggkQ0lRLk5ZU0U6SUJNLklRX0NPU1RfQk9SUk9XSU5HLjIwMDAuAQAAAN62AQACAAAABjMuMTUyNwEIAAAABQAAAAExAQAAAAstMTkwNDg2MDY1NwMAAAADMTYwAgAAAAUyMTY4MQQAAAABMAcAAAAIMy83LzIwMjYIAAAACjEyLzMxLzIwMjUJAAAAATAKCHY0onzeCAoIdjSifN4IIUNJUS5OWVNFOklCTS5JUV9DQUxDX1RZUEVfQlMuOTk1LgEAAADetgEAAwAAAANSVVAACgh2NKJ83ggKCHY0onzeCDJDSVEuTllTRTpJQk0uSVFfVE9UQUxfT1VUU1RBTkRJTkdfRklMSU5HX0RBVEUuOTkyLgEAAADetgEAAgAAAAo5MjEuMTY3ODk0AQQAAAAFAAAAATUBAAAACjIwMTcxNjQyNDQCAAAABTI0MTUzBgAAAAEwqOB1NKJ83gio4HU0onzeCB9DSVEuTllTRTpJQk0uSVFfSU5WX01FVEhPRC45OTUuAQAAAN62AQAD</t>
  </si>
  <si>
    <t>AAAACEF2ZyBDb3N0AKjgdTSifN4IqOB1NKJ83ggeQ0lRLk5ZU0U6SUJNLklRX0ZVTExfVElNRS45OTkuAQAAAN62AQACAAAABjI3MDMwMACo4HU0onzeCKjgdTSifN4IJENJUS5OWVNFOklCTS5JUV9UT1RBTF9FTVBMT1lFRVMuOTk5LgEAAADetgEAAgAAAAYyNzAzMDAAqOB1NKJ83gio4HU0onzeCCJDSVEuTllTRTpJQk0uSVFfQVZHX0VNUExPWUVFUy45OTkuAQAAAN62AQADAAAAAACo4HU0onzeCKjgdTSifN4IJkNJUS5OWVNFOklCTS5JUV9OVU1CRVJfQURSSE9MREVSUy45OTkuAQAAAN62AQADAAAAAACo4HU0onzeCKjgdTSifN4IIUNJUS5OWVNFOklCTS5JUV9DQUxDX1RZUEVfQlMuOTk3LgEAAADetgEAAwAAAANSVVAAqOB1NKJ83gio4HU0onzeCDJDSVEuTllTRTpJQk0uSVFfVE9UQUxfT1VUU1RBTkRJTkdfRklMSU5HX0RBVEUuOTk4LgEAAADetgEAAgAAAAo5MTYuNzQ0ODQ4AQQAAAAFAAAAATUBAAAACy0xOTA0ODYwNzQ0AgAAAAUyNDE1MwYAAAABMKjgdTSifN4IqOB1NKJ83gggQ0lRLk5ZU0U6SUJNLklRX0lOVl9NRVRIT0QuMjAwMC4BAAAA3rYBAAMAAAAIQXZnIENvc3QAqOB1NKJ83gio4HU0onzeCB5DSVEuTllTRTpJQk0uSVFfUEFSVF9USU1FLjk5My4BAAAA3rYBAAMAAAAAAKjgdTSifN4IqOB1NKJ83gg0Q0lRLk5ZU0U6SUJNLklRX0VNUExPWUVFU19VTkRFUl9VTklPTl9DT05UUkFD</t>
  </si>
  <si>
    <t>VFMuOTkzLgEAAADetgEAAwAAAAAAqOB1NKJ83gio4HU0onzeCCdDSVEuTllTRTpJQk0uSVFfQVZHX1RFTVBfRU1QTE9ZRUVTLjk5My4BAAAA3rYBAAIAAAAFMjExMDABCAAAAAUAAAABMQEAAAAKMjA4MTUwNTQwMQMAAAADMTYwAgAAAAUyNDY3NQQAAAABMAcAAAAIMy83LzIwMjYIAAAACjEyLzMxLzIwMTgJAAAAATCo4HU0onzeCKjgdTSifN4IHENJUS5OWVNFOklCTS5JUV9HQUFQX0JTLjk5NC4BAAAA3rYBAAMAAAAHVVMgR0FBUACo4HU0onzeCKjgdTSifN4IHkNJUS5OWVNFOklCTS5JUV9QQVJUX1RJTUUuOTk5LgEAAADetgEAAwAAAAAAqOB1NKJ83gio4HU0onzeCDRDSVEuTllTRTpJQk0uSVFfRU1QTE9ZRUVTX1VOREVSX1VOSU9OX0NPTlRSQUNUUy45OTcuAQAAAN62AQADAAAAAACo4HU0onzeCKjgdTSifN4IJ0NJUS5OWVNFOklCTS5JUV9BVkdfVEVNUF9FTVBMT1lFRVMuOTk1LgEAAADetgEAAgAAAAUxODkwMAEIAAAABQAAAAExAQAAAAstMjA1OTA3MzIwMgMAAAADMTYwAgAAAAUyNDY3NQQAAAABMAcAAAAIMy83LzIwMjYIAAAACjEyLzMxLzIwMjAJAAAAATCo4HU0onzeCKjgdTSifN4II0NJUS5OWVNFOklCTS5JUV9DT1NUX0JPUlJPV0lORy45OTcuAQAAAN62AQACAAAABjIuMjM3MgEIAAAABQAAAAExAQAAAAstMTk1ODI4MTA5NgMAAAADMTYwAgAAAAUyMTY4MQQAAAABMAcAAAAIMy83LzIw</t>
  </si>
  <si>
    <t>MjYIAAAACjEyLzMxLzIwMjIJAAAAATCo4HU0onzeCKjgdTSifN4IIUNJUS5OWVNFOklCTS5JUV9DQUxDX1RZUEVfQlMuOTkxLgEAAADetgEAAwAAAANSVVAAqOB1NKJ83gio4HU0onzeCCNDSVEuTllTRTpJQk0uSVFfQ09TVF9CT1JST1dJTkcuOTk4LgEAAADetgEAAgAAAAYyLjgzNjMBCAAAAAUAAAABMQEAAAALLTE5MDQ4NjA3NDQDAAAAAzE2MAIAAAAFMjE2ODEEAAAAATAHAAAACDMvNy8yMDI2CAAAAAoxMi8zMS8yMDIzCQAAAAEwqOB1NKJ83gio4HU0onzeCCFDSVEuTllTRTpJQk0uSVFfQ0FMQ19UWVBFX0JTLjk5Mi4BAAAA3rYBAAMAAAADUlVQAKjgdTSifN4IqOB1NKJ83ggeQ0lRLk5ZU0U6SUJNLklRX0ZVTExfVElNRS45OTYuAQAAAN62AQACAAAABjI4MjEwMACo4HU0onzeCKjgdTSifN4IJENJUS5OWVNFOklCTS5JUV9UT1RBTF9FTVBMT1lFRVMuOTk0LgEAAADetgEAAgAAAAYzNTI2MDAAqOB1NKJ83gio4HU0onzeCCJDSVEuTllTRTpJQk0uSVFfQVZHX0VNUExPWUVFUy45OTIuAQAAAN62AQADAAAAAACo4HU0onzeCKjgdTSifN4IIUNJUS5OWVNFOklCTS5JUV9DQUxDX1RZUEVfQlMuOTk5LgEAAADetgEAAwAAAANSRVAAqOB1NKJ83gio4HU0onzeCCNDSVEuTllTRTpJQk0uSVFfUkVTVEFURU1FTlRfQlMuOTk0LgEAAADetgEAAwAAAAJOQwCo4HU0onzeCKjgdTSifN4IHENJUS5OWVNFOklC</t>
  </si>
  <si>
    <t>TS5JUV9HQUFQX0JTLjk5My4BAAAA3rYBAAMAAAAHVVMgR0FBUACo4HU0onzeCKjgdTSifN4IIUNJUS5OWVNFOklCTS5JUV9DQUxDX1RZUEVfQlMuOTk2LgEAAADetgEAAwAAAANSVVAAqOB1NKJ83gio4HU0onzeCDBDSVEuTllTRTpJQk0uSVFfU1RPQ0tfT1BUSU9OU19DT01QX1RBWC45OTMuLi4uLkgBAAAA3rYBAAMAAAAAAAilMDKifN4ICKUwMqJ83ggoQ0lRLk5ZU0U6SUJNLklRX1NUT0NLX0JBU0VEX0FULjk5NS4uLi4uSAEAAADetgEAAwAAAAAACKUwMqJ83ggIpTAyonzeCChDSVEuTllTRTpJQk0uSVFfU1RPQ0tfQkFTRURfUkQuOTk1Li4uLi5IAQAAAN62AQACAAAAAzE5NwEIAAAABQAAAAExAQAAAAstMjA1OTA3MzIwMgMAAAADMTYwAgAAAAUyMjY3OAQAAAABMAcAAAAIMy83LzIwMjYIAAAACjEyLzMxLzIwMjAJAAAAATAIpTAyonzeCAilMDKifN4ILkNJUS5OWVNFOklCTS5JUV9PVEhFUl9VTlVTVUFMX1NVUFBMRS45OTcuLi4uLkgBAAAA3rYBAAMAAAAAAAilMDKifN4ICKUwMqJ83ggqQ0lRLk5ZU0U6SUJNLklRX0dBSU5fQkFSR0FJTl9BQ1EuOTkxLi4uLi5IAQAAAN62AQADAAAAAAAIpTAyonzeCAilMDKifN4ILUNJUS5OWVNFOklCTS5JUV9SRVNUUlVDVFVSRV9TVVBQTEUuMjAwMC4uLi4uSAEAAADetgEAAwAAAAAACKUwMqJ83ggIpTAyonzeCDJDSVEuTllTRTpJQk0uSVFfSU1QVVRfT1BF</t>
  </si>
  <si>
    <t>Ul9MRUFTRV9JTlRfRVhQLjk5MC4uLi4uSAEAAADetgEAAgAAAAgxMzQuMjExNgEIAAAABQAAAAExAQAAAAoxODc2NDMyODcyAwAAAAMxNjACAAAABTIxNjcyBAAAAAEwBwAAAAgzLzcvMjAyNggAAAAKMTIvMzEvMjAxNQkAAAABMAilMDKifN4ICKUwMqJ83ggnQ0lRLk5ZU0U6SUJNLklRX0FJUkNSQUZUX1JFTlQuOTkyLi4uLi5IAQAAAN62AQADAAAAAAAIpTAyonzeCAilMDKifN4IL0NJUS5OWVNFOklCTS5JUV9ORVRfUkVOVEFMX0VYUF9TVVBQTEUuOTk2Li4uLi5IAQAAAN62AQACAAAABDE0MzcBCAAAAAUAAAABMQEAAAALLTIwMDg2NDcxOTgDAAAAAzE2MAIAAAAFMjQyNjMEAAAAATAHAAAACDMvNy8yMDI2CAAAAAoxMi8zMS8yMDIxCQAAAAEwCKUwMqJ83ggIpTAyonzeCCFDSVEuTllTRTpJQk0uSVFfR0FfRVhQLjIwMDAuLi4uLkgBAAAA3rYBAAMAAAAAAAilMDKifN4ICKUwMqJ83gglQ0lRLk5ZU0U6SUJNLklRX0FEVkVSVElTSU5HLjk5Ny4uLi4uSAEAAADetgEAAgAAAAQxMzMwAQgAAAAFAAAAATEBAAAACy0xOTU4MjgxMDk2AwAAAAMxNjACAAAABDMwMTMEAAAAATAHAAAACDMvNy8yMDI2CAAAAAoxMi8zMS8yMDIyCQAAAAEwCKUwMqJ83ggIpTAyonzeCDBDSVEuTllTRTpJQk0uSVFfQU5OVV9ESVNUUklCVVRJT05fVU5JVC45OTYuLi4uLkgBAAAA3rYBAAMAAAAAAAilMDKifN4ICKUwMqJ83ggt</t>
  </si>
  <si>
    <t>Q0lRLk5ZU0U6SUJNLklRX0RJU1RSSUJVVEFCTEVfQ0FTSC4xMDAwLi4uLi5IAQAAAN62AQADAAAAAAAIpTAyonzeCAilMDKifN4IKkNJUS5OWVNFOklCTS5JUV9JTlRfRVhQX0lOQ0xfQ0FQLjk5NC4uLi4uSAEAAADetgEAAgAAAAQxMzQ4AQgAAAAFAAAAATEBAAAACy0yMTEwNzY5MzU1AwAAAAMxNjACAAAABTIxODYxBAAAAAEwBwAAAAgzLzcvMjAyNggAAAAKMTIvMzEvMjAxOQkAAAABMAilMDKifN4ICKUwMqJ83ggjQ0lRLk5ZU0U6SUJNLklRX0RJTFVUX05JLjIwMDAuLi4uLkgBAAAA3rYBAAIAAAALMTA1NjguMjQyMDQBCAAAAAUAAAABMQEAAAALLTE5MDQ4NjA2NTcDAAAAAzE2MAIAAAAEMzUyMgQAAAABMAcAAAAIMy83LzIwMjYIAAAACjEyLzMxLzIwMjUJAAAAATAIpTAyonzeCAilMDKifN4ILkNJUS5OWVNFOklCTS5JUV9ERUZFUlJFRF9UQVhFU19UT1RBTC45OTkuLi4uLkgBAAAA3rYBAAIAAAAFLTIzMzYBCAAAAAUAAAABMQEAAAALLTE5MDQ4NjA3NDMDAAAAAzE2MAIAAAAFMzUzODUEAAAAATAHAAAACDMvNy8yMDI2CAAAAAoxMi8zMS8yMDI0CQAAAAEwCKUwMqJ83ggIpTAyonzeCCRDSVEuTllTRTpJQk0uSVFfQ1VSUl9UQVhFUy45OTkuLi4uLkgBAAAA3rYBAAIAAAAEMjExOAEIAAAABQAAAAExAQAAAAstMTkwNDg2MDc0MwMAAAADMTYwAgAAAAUzNTM4MwQAAAABMAcAAAAIMy83LzIwMjYI</t>
  </si>
  <si>
    <t>AAAACjEyLzMxLzIwMjQJAAAAATAIpTAyonzeCAilMDKifN4IMUNJUS5OWVNFOklCTS5JUV9FWENJU0VfVEFYRVNfSU5DTF9TQUxFUy45OTkuLi4uLkgBAAAA3rYBAAMAAAAAAAilMDKifN4ICKUwMqJ83ggrQ0lRLk5ZU0U6SUJNLklRX0lOVkVTVE1FTlRfSU5DT01FLjk5MS4uLi4uSAEAAADetgEAAwAAAAAACKUwMqJ83ggIpTAyonzeCDNDSVEuTllTRTpJQk0uSVFfRUFSTklOR19QQVJFTlRfRVhDTF9FWFRSQS45OTYuLi4uLkgBAAAA3rYBAAIAAAAENDcxMwEIAAAABQAAAAExAQAAAAstMjAwODY0NzE5OAMAAAADMTYwAgAAAAU0MTU5NgQAAAABMAcAAAAIMy83LzIwMjYIAAAACjEyLzMxLzIwMjEJAAAAATAIpTAyonzeCAilMDKifN4ILENJUS5OWVNFOklCTS5JUV9BU19SRVBPUlRFRF9FQklUREEuOTkyLi4uLi5IAQAAAN62AQADAAAAAAAIpTAyonzeCAilMDKifN4IK0NJUS5OWVNFOklCTS5JUV9GRUVTX09USEVSX0lOQ09NRS45OTcuLi4uLkgBAAAA3rYBAAMAAAAAAAilMDKifN4ICKUwMqJ83ggqQ0lRLk5ZU0U6SUJNLklRX0VCSVREQVJfRVhDTF9TQkMuOTkwLi4uLi5IAQAAAN62AQACAAAABTIyMjg1AQgAAAAFAAAAATEBAAAACjE4NzY0MzI4NzIDAAAAAzE2MAIAAAAFMjQxMzcEAAAAATAHAAAACDMvNy8yMDI2CAAAAAoxMi8zMS8yMDE1CQAAAAEwCKUwMqJ83ggIpTAyonzeCCFDSVEuTllTRTpJ</t>
  </si>
  <si>
    <t>Qk0uSVFfRUJJVERBUi45OTguLi4uLkgBAAAA3rYBAAIAAAAFMTM1NDkBCAAAAAUAAAABMQEAAAALLTE5MDQ4NjA3NDQDAAAAAzE2MAIAAAAFMjE2NzQEAAAAATAHAAAACDMvNy8yMDI2CAAAAAoxMi8zMS8yMDIzCQAAAAEwCKUwMqJ83ggIpTAyonzeCCdDSVEuTllTRTpJQk0uSVFfRUJJVEFfRVFfSU5DLjIwMDAuLi4uLkgBAAAA3rYBAAIAAAAFMTQ3MzQBCAAAAAUAAAABMQEAAAALLTE5MDQ4NjA2NTcDAAAAAzE2MAIAAAAFMjE2NzYEAAAAATAHAAAACDMvNy8yMDI2CAAAAAoxMi8zMS8yMDI1CQAAAAEwCKUwMqJ83ggIpTAyonzeCCdDSVEuTllTRTpJQk0uSVFfRUJJVF9FWENMX1NCQy45OTYuLi4uLkgBAAAA3rYBAAIAAAAENjU2NQEIAAAABQAAAAExAQAAAAstMjAwODY0NzE5OAMAAAADMTYwAgAAAAUyNDEzNAQAAAABMAcAAAAIMy83LzIwMjYIAAAACjEyLzMxLzIwMjEJAAAAATAIpTAyonzeCAilMDKifN4IH0NJUS5OWVNFOklCTS5JUV9FQklULjIwMDAuLi4uLkgBAAAA3rYBAAIAAAAFMTI1NjgBCAAAAAUAAAABMQEAAAALLTE5MDQ4NjA2NTcDAAAAAzE2MAIAAAADNDAwBAAAAAEwBwAAAAgzLzcvMjAyNggAAAAKMTIvMzEvMjAyNQkAAAABMAilMDKifN4ICKUwMqJ83ggxQ0lRLk5ZU0U6SUJNLklRX0xFQVNFX0FESlVTVE1FTlRfRUJJVERBLjk5Ni4uLi4uSAEAAADetgEAAgAAAAQxNDM3AAilMDKi</t>
  </si>
  <si>
    <t>fN4ICKUwMqJ83ggpQ0lRLk5ZU0U6SUJNLklRX0VCSVREQV9FWENMX1NCQy45OTIuLi4uLkgBAAAA3rYBAAIAAAAFMTY3NTcBCAAAAAUAAAABMQEAAAAKMjAxNzE2NDI0NAMAAAADMTYwAgAAAAUyNDEzNQQAAAABMAcAAAAIMy83LzIwMjYIAAAACjEyLzMxLzIwMTcJAAAAATAIpTAyonzeCAilMDKifN4IIENJUS5OWVNFOklCTS5JUV9FQklUREEuOTk4Li4uLi5IAQAAAN62AQACAAAABTEyMjU3AQgAAAAFAAAAATEBAAAACy0xOTA0ODYwNzQ0AwAAAAMxNjACAAAABDQwNTEEAAAAATAHAAAACDMvNy8yMDI2CAAAAAoxMi8zMS8yMDIzCQAAAAEwCKUwMqJ83ggIpTAyonzeCCtDSVEuTllTRTpJQk0uSVFfU1BFQ0lBTF9ESVZfU0hBUkUuOTk1Li4uLi5IAQAAAN62AQADAAAAAAAIpTAyonzeCAilMDKifN4IKUNJUS5OWVNFOklCTS5JUV9UT1RBTF9SRVZfU0hBUkUuOTk1Li4uLi5IAQAAAN62AQACAAAACTYxLjk3NDU5NgEIAAAABQAAAAExAQAAAAstMjA1OTA3MzIwMgMAAAADMTYwAgAAAAQ0MzgyBAAAAAEwBwAAAAgzLzcvMjAyNggAAAAKMTIvMzEvMjAyMAkAAAABMAilMDKifN4ICKUwMqJ83ggjQ0lRLk5ZU0U6SUJNLklRX0RJVl9TSEFSRS45OTUuLi4uLkgBAAAA3rYBAAIAAAAENi41MQEIAAAABQAAAAExAQAAAAstMjA1OTA3MzIwMgMAAAADMTYwAgAAAAQzMDU4BAAAAAEwBwAAAAgzLzcvMjAyNggAAAAK</t>
  </si>
  <si>
    <t>MTIvMzEvMjAyMAkAAAABMAilMDKifN4ICKUwMqJ83ggoQ0lRLk5ZU0U6SUJNLklRX0RJTFVUX0VQU19OT1JNLjk5NS4uLi4uSAEAAADetgEAAgAAAAgxLjc5Mjk1NgEIAAAABQAAAAExAQAAAAstMjA1OTA3MzIwMgMAAAADMTYwAgAAAAQ0MzgwBAAAAAEwBwAAAAgzLzcvMjAyNggAAAAKMTIvMzEvMjAyMAkAAAABMAilMDKifN4ICKUwMqJ83ggoQ0lRLk5ZU0U6SUJNLklRX0RJTFVUX0VQU19JTkNMLjk5NC4uLi4uSAEAAADetgEAAgAAAAkxMC41NTkzMjUBCAAAAAUAAAABMQEAAAALLTIxMTA3NjkzNTUDAAAAAzE2MAIAAAABOAQAAAABMAcAAAAIMy83LzIwMjYIAAAACjEyLzMxLzIwMTkJAAAAATAIpTAyonzeCAilMDKifN4IKENJUS5OWVNFOklCTS5JUV9CQVNJQ19FUFNfRVhDTC45OTMuLi4uLkgBAAAA3rYBAAIAAAAIOS41NjQxODgBCAAAAAUAAAABMQEAAAAKMjA4MTUwNTQwMQMAAAADMTYwAgAAAAQzMDY0BAAAAAEwBwAAAAgzLzcvMjAyNggAAAAKMTIvMzEvMjAxOAkAAAABMAilMDKifN4ICKUwMqJ83ggnQ0lRLk5ZU0U6SUJNLklRX05JX0FWQUlMX0VYQ0wuOTkzLi4uLi5IAQAAAN62AQACAAAABDg3MjMBCAAAAAUAAAABMQEAAAAKMjA4MTUwNTQwMQMAAAADMTYwAgAAAAMzNzkEAAAAATAHAAAACDMvNy8yMDI2CAAAAAoxMi8zMS8yMDE4CQAAAAEwCKUwMqJ83ggIpTAyonzeCChDSVEuTllTRTpJ</t>
  </si>
  <si>
    <t>Qk0uSVFfUFJFRl9ESVZfT1RIRVIuOTkzLi4uLi5IAQAAAN62AQADAAAAAAAIpTAyonzeCAilMDKifN4ILkNJUS5OWVNFOklCTS5JUV9NSU5PUklUWV9JTlRFUkVTVF9JUy45OTMuLi4uLkgBAAAA3rYBAAMAAAAAAAilMDKifN4ICKUwMqJ83ggpQ0lRLk5ZU0U6SUJNLklRX0VYVFJBX0FDQ19JVEVNUy45OTMuLi4uLkgBAAAA3rYBAAMAAAAAAAilMDKifN4ICKUwMqJ83ggkQ0lRLk5ZU0U6SUJNLklRX0VBUk5JTkdfQ08uOTkzLi4uLi5IAQAAAN62AQACAAAABDg3MjMBCAAAAAUAAAABMQEAAAAKMjA4MTUwNTQwMQMAAAADMTYwAgAAAAE3BAAAAAEwBwAAAAgzLzcvMjAyNggAAAAKMTIvMzEvMjAxOAkAAAABMAilMDKifN4ICKUwMqJ83ggdQ0lRLk5ZU0U6SUJNLklRX0VCVC45OTMuLi4uLkgBAAAA3rYBAAIAAAAFMTEzNDIBCAAAAAUAAAABMQEAAAAKMjA4MTUwNTQwMQMAAAADMTYwAgAAAAMxMzkEAAAAATAHAAAACDMvNy8yMDI2CAAAAAoxMi8zMS8yMDE4CQAAAAEwCKUwMqJ83ggIpTAyonzeCCdDSVEuTllTRTpJQk0uSVFfSU1QQUlSTUVOVF9HVy45OTEuLi4uLkgBAAAA3rYBAAMAAAAAAAilMDKifN4ICKUwMqJ83ggkQ0lRLk5ZU0U6SUJNLklRX0lOQ19FUVVJVFkuOTkxLi4uLi5IAQAAAN62AQADAAAAAAAIpTAyonzeCAilMDKifN4IJENJUS5OWVNFOklCTS5JUV9PVEhFUl9PUEVSLjk5My4uLi4uSAEA</t>
  </si>
  <si>
    <t>AADetgEAAgAAAAUtMTAyNgEIAAAABQAAAAExAQAAAAoyMDgxNTA1NDAxAwAAAAMxNjACAAAAAzI2MAQAAAABMAcAAAAIMy83LzIwMjYIAAAACjEyLzMxLzIwMTgJAAAAATAIpTAyonzeCAilMDKifN4IIENJUS5OWVNFOklCTS5JUV9SRF9FWFAuOTk1Li4uLi5IAQAAAN62AQACAAAABDYyNjIBCAAAAAUAAAABMQEAAAALLTIwNTkwNzMyMDIDAAAAAzE2MAIAAAADMTAwBAAAAAEwBwAAAAgzLzcvMjAyNggAAAAKMTIvMzEvMjAyMAkAAAABMAilMDKifN4ICKUwMqJ83ggcQ0lRLk5ZU0U6SUJNLklRX0dQLjk5OC4uLi4uSAEAAADetgEAAgAAAAUzNDMwMAEIAAAABQAAAAExAQAAAAstMTkwNDg2MDc0NAMAAAADMTYwAgAAAAIxMAQAAAABMAcAAAAIMy83LzIwMjYIAAAACjEyLzMxLzIwMjMJAAAAATAIpTAyonzeCAilMDKifN4IKUNJUS5OWVNFOklCTS5JUV9HQUlOX0FTU0VUU19SRVYuOTkzLi4uLi5IAQAAAN62AQADAAAAAAAIpTAyonzeCAilMDKifN4IJUNJUS5OWVNFOklCTS5JUV9TVE9DS19CQVNFRC45OTUuLi4uLkgBAAAA3rYBAAMAAAAAAAilMDKifN4ICKUwMqJ83ggnQ0lRLk5ZU0U6SUJNLklRX0VYUExPUkVfRFJJTEwuOTk2Li4uLi5IAQAAAN62AQADAAAAAAAIpTAyonzeCAilMDKifN4IJ0NJUS5OWVNFOklCTS5JUV9FWFBMT1JFX0RSSUxMLjk5MS4uLi4uSAEAAADetgEAAwAAAAAACKUwMqJ83ggI</t>
  </si>
  <si>
    <t>pTAyonzeCCVDSVEuTllTRTpJQk0uSVFfSU5TX0RJVl9FWFAuOTkzLi4uLi5IAQAAAN62AQADAAAAAAAIpTAyonzeCAilMDKifN4IJENJUS5OWVNFOklCTS5JUV9OSV9DT01QQU5ZLjk5OS4uLi4uSAEAAADetgEAAgAAAAQ2MDIzAQgAAAAFAAAAATEBAAAACy0xOTA0ODYwNzQzAwAAAAMxNjACAAAABTQxNTcxBAAAAAEwBwAAAAgzLzcvMjAyNggAAAAKMTIvMzEvMjAyNAkAAAABMAilMDKifN4ICKUwMqJ83gggQ0lRLk5ZU0U6SUJNLklRX01FUkdFUi45OTcuLi4uLkgBAAAA3rYBAAMAAAAAAAilMDKifN4ICKUwMqJ83ggpQ0lRLk5ZU0U6SUJNLklRX09USEVSX1JFVl9TVVBQTC45OTUuLi4uLkgBAAAA3rYBAAMAAAAAAAilMDKifN4ICKUwMqJ83gg1Q0lRLk5ZU0U6SUJNLklRX09QRVJBVElOR19MRUFTRV9MSUFCSUxJVElFUy45OTMuLi4uLkgBAAAA3rYBAAMAAAAAAAilMDKifN4ICKUwMqJ83gg2Q0lRLk5ZU0U6SUJNLklRX0RBX1NVUFBMX0NGX0VYQ0xfT1BFUl9MRUFTRVMuOTk5Li4uLi5IAQAAAN62AQACAAAABDEyNjgBCAAAAAUAAAABMQEAAAALLTE5MDQ4NjA3NDMDAAAAAzE2MAIAAAAFNDg5ODMEAAAAATAHAAAACDMvNy8yMDI2CAAAAAoxMi8zMS8yMDI0CQAAAAEwCKUwMqJ83ggIpTAyonzeCCtDSVEuTllTRTpJQk0uSVFfVE9UQUxfREVCVF9SRVBBSUQuOTk0Li4uLi5IAQAAAN62AQACAAAABi0x</t>
  </si>
  <si>
    <t>NTU0MQEIAAAABQAAAAExAQAAAAstMjExMDc2OTM1NQMAAAADMTYwAgAAAAQyMTY2BAAAAAEwBwAAAAgzLzcvMjAyNggAAAAKMTIvMzEvMjAxOQkAAAABMAilMDKifN4ICKUwMqJ83gglQ0lRLk5ZU0U6SUJNLklRX1NBTEVfUFBFX0NGLjk5OS4uLi4uSAEAAADetgEAAgAAAAM1NTcBCAAAAAUAAAABMQEAAAALLTE5MDQ4NjA3NDMDAAAAAzE2MAIAAAAEMjA0MgQAAAABMAcAAAAIMy83LzIwMjYIAAAACjEyLzMxLzIwMjQJAAAAATAIpTAyonzeCAilMDKifN4IKENJUS5OWVNFOklCTS5JUV9PVEhFUl9PUEVSX0FDVC45OTQuLi4uLkgBAAAA3rYBAAIAAAAFLTE1MjgBCAAAAAUAAAABMQEAAAALLTIxMTA3NjkzNTUDAAAAAzE2MAIAAAAEMjA0NwQAAAABMAcAAAAIMy83LzIwMjYIAAAACjEyLzMxLzIwMTkJAAAAATAIpTAyonzeCAilMDKifN4IKENJUS5OWVNFOklCTS5JUV9HQUlOX0FTU0VUU19DRi45OTguLi4uLkgBAAAA3rYBAAIAAAAELTE3MAEIAAAABQAAAAExAQAAAAstMTkwNDg2MDc0NAMAAAADMTYwAgAAAAQyMDI2BAAAAAEwBwAAAAgzLzcvMjAyNggAAAAKMTIvMzEvMjAyMwkAAAABMAilMDKifN4ICKUwMqJ83ggfQ0lRLk5ZU0U6SUJNLklRX05JX0NGLjk5NC4uLi4uSAEAAADetgEAAgAAAAQ5NDMxAQgAAAAFAAAAATEBAAAACy0yMTEwNzY5MzU1AwAAAAMxNjACAAAABDIxNTAEAAAAATAHAAAACDMv</t>
  </si>
  <si>
    <t>Ny8yMDI2CAAAAAoxMi8zMS8yMDE5CQAAAAEwCKUwMqJ83ggIpTAyonzeCDBDSVEuTllTRTpJQk0uSVFfU1RPQ0tfT1BUSU9OU19DT01QX1RBWC45OTEuLi4uLkgBAAAA3rYBAAMAAAAAAAilMDKifN4ICKUwMqJ83ggoQ0lRLk5ZU0U6SUJNLklRX1NUT0NLX0JBU0VEX0FULjk5NC4uLi4uSAEAAADetgEAAwAAAAAACKUwMqJ83ggIpTAyonzeCChDSVEuTllTRTpJQk0uSVFfU1RPQ0tfQkFTRURfUkQuOTk0Li4uLi5IAQAAAN62AQACAAAAAzEyNQEIAAAABQAAAAExAQAAAAstMjExMDc2OTM1NQMAAAADMTYwAgAAAAUyMjY3OAQAAAABMAcAAAAIMy83LzIwMjYIAAAACjEyLzMxLzIwMTkJAAAAATAIpTAyonzeCAilMDKifN4ILkNJUS5OWVNFOklCTS5JUV9PVEhFUl9VTlVTVUFMX1NVUFBMRS45OTYuLi4uLkgBAAAA3rYBAAMAAAAAAAilMDKifN4ICKUwMqJ83ggqQ0lRLk5ZU0U6SUJNLklRX0dBSU5fQkFSR0FJTl9BQ1EuOTkwLi4uLi5IAQAAAN62AQADAAAAAAAIpTAyonzeCAilMDKifN4ILUNJUS5OWVNFOklCTS5JUV9SRVNUUlVDVFVSRV9TVVBQTEUuMTAwMC4uLi4uSAEAAADetgEAAwAAAAAACKUwMqJ83ggIpTAyonzeCCdDSVEuTllTRTpJQk0uSVFfTUFJTlRfUkVQQUlSLjIwMDAuLi4uLkgBAAAA3rYBAAMAAAAAAAilMDKifN4ICKUwMqJ83ggnQ0lRLk5ZU0U6SUJNLklRX0FJUkNSQUZUX1JFTlQuOTkx</t>
  </si>
  <si>
    <t>Li4uLi5IAQAAAN62AQADAAAAAAAIpTAyonzeCAilMDKifN4IL0NJUS5OWVNFOklCTS5JUV9ORVRfUkVOVEFMX0VYUF9TVVBQTEUuOTk1Li4uLi5IAQAAAN62AQACAAAABDE1MjQBCAAAAAUAAAABMQEAAAALLTIwNTkwNzMyMDIDAAAAAzE2MAIAAAAFMjQyNjMEAAAAATAHAAAACDMvNy8yMDI2CAAAAAoxMi8zMS8yMDIwCQAAAAEwCKUwMqJ83ggIpTAyonzeCCFDSVEuTllTRTpJQk0uSVFfR0FfRVhQLjEwMDAuLi4uLkgBAAAA3rYBAAMAAAAAAAilMDKifN4ICKUwMqJ83gglQ0lRLk5ZU0U6SUJNLklRX0FEVkVSVElTSU5HLjk5Ni4uLi4uSAEAAADetgEAAgAAAAQxNDEzAQgAAAAFAAAAATEBAAAACy0yMDA4NjQ3MTk4AwAAAAMxNjACAAAABDMwMTMEAAAAATAHAAAACDMvNy8yMDI2CAAAAAoxMi8zMS8yMDIxCQAAAAEwCKUwMqJ83ggIpTAyonzeCDBDSVEuTllTRTpJQk0uSVFfQU5OVV9ESVNUUklCVVRJT05fVU5JVC45OTEuLi4uLkgBAAAA3rYBAAMAAAAAAAilMDKifN4ICKUwMqJ83ggsQ0lRLk5ZU0U6SUJNLklRX0RJU1RSSUJVVEFCTEVfQ0FTSC45OTkuLi4uLkgBAAAA3rYBAAMAAAAAAAilMDKifN4ICKUwMqJ83ggqQ0lRLk5ZU0U6SUJNLklRX0lOVF9FWFBfSU5DTF9DQVAuOTkzLi4uLi5IAQAAAN62AQACAAAAAzcyNgEIAAAABQAAAAExAQAAAAoyMDgxNTA1NDAxAwAAAAMxNjACAAAABTIxODYxBAAA</t>
  </si>
  <si>
    <t>AAEwBwAAAAgzLzcvMjAyNggAAAAKMTIvMzEvMjAxOAkAAAABMAilMDKifN4ICKUwMqJ83ggjQ0lRLk5ZU0U6SUJNLklRX0RJTFVUX05JLjEwMDAuLi4uLkgBAAAA3rYBAAIAAAALMTA1NjguMjQyMDQBCAAAAAUAAAABMQEAAAALLTE5MDQ4NjA3NDADAAAAAzE2MAIAAAAEMzUyMgQAAAABMAcAAAAIMy83LzIwMjYIAAAACjEyLzMxLzIwMjUJAAAAATAIpTAyonzeCAilMDKifN4ILkNJUS5OWVNFOklCTS5JUV9ERUZFUlJFRF9UQVhFU19UT1RBTC45OTguLi4uLkgBAAAA3rYBAAIAAAAFLTExMDUBCAAAAAUAAAABMQEAAAALLTE5MDQ4NjA3NDQDAAAAAzE2MAIAAAAFMzUzODUEAAAAATAHAAAACDMvNy8yMDI2CAAAAAoxMi8zMS8yMDIzCQAAAAEwCKUwMqJ83ggIpTAyonzeCCRDSVEuTllTRTpJQk0uSVFfQ1VSUl9UQVhFUy45OTguLi4uLkgBAAAA3rYBAAIAAAAEMjI4MQEIAAAABQAAAAExAQAAAAstMTkwNDg2MDc0NAMAAAADMTYwAgAAAAUzNTM4MwQAAAABMAcAAAAIMy83LzIwMjYIAAAACjEyLzMxLzIwMjMJAAAAATAIpTAyonzeCAilMDKifN4IMUNJUS5OWVNFOklCTS5JUV9FWENJU0VfVEFYRVNfSU5DTF9TQUxFUy45OTguLi4uLkgBAAAA3rYBAAMAAAAAAAilMDKifN4ICKUwMqJ83ggrQ0lRLk5ZU0U6SUJNLklRX0lOVkVTVE1FTlRfSU5DT01FLjk5MC4uLi4uSAEAAADetgEAAwAAAAAACKUwMqJ83ggI</t>
  </si>
  <si>
    <t>pTAyonzeCDNDSVEuTllTRTpJQk0uSVFfRUFSTklOR19QQVJFTlRfRVhDTF9FWFRSQS45OTUuLi4uLkgBAAAA3rYBAAIAAAAEMzkzMgEIAAAABQAAAAExAQAAAAstMjA1OTA3MzIwMgMAAAADMTYwAgAAAAU0MTU5NgQAAAABMAcAAAAIMy83LzIwMjYIAAAACjEyLzMxLzIwMjAJAAAAATAIpTAyonzeCAilMDKifN4ILENJUS5OWVNFOklCTS5JUV9BU19SRVBPUlRFRF9FQklUREEuOTkxLi4uLi5IAQAAAN62AQADAAAAAAAIpTAyonzeCAilMDKifN4IK0NJUS5OWVNFOklCTS5JUV9GRUVTX09USEVSX0lOQ09NRS45OTUuLi4uLkgBAAAA3rYBAAMAAAAAAAilMDKifN4ICKUwMqJ83ggyQ0lRLk5ZU0U6SUJNLklRX0VCSVREQVJfRVFfSU5DX0VYQ0xfU0JDLjIwMDAuLi4uLkgBAAAA3rYBAAIAAAAFMTkxNDEBCAAAAAUAAAABMQEAAAALLTE5MDQ4NjA2NTcDAAAAAzE2MAIAAAAFMjQxMzMEAAAAATAHAAAACDMvNy8yMDI2CAAAAAoxMi8zMS8yMDI1CQAAAAEwCKUwMqJ83ggIpTAyonzeCCFDSVEuTllTRTpJQk0uSVFfRUJJVERBUi45OTQuLi4uLkgBAAAA3rYBAAIAAAAFMTUyMjEBCAAAAAUAAAABMQEAAAALLTIxMTA3NjkzNTUDAAAAAzE2MAIAAAAFMjE2NzQEAAAAATAHAAAACDMvNy8yMDI2CAAAAAoxMi8zMS8yMDE5CQAAAAEwCKUwMqJ83ggIpTAyonzeCCdDSVEuTllTRTpJQk0uSVFfRUJJVEFfRVFfSU5DLjEw</t>
  </si>
  <si>
    <t>MDAuLi4uLkgBAAAA3rYBAAIAAAAFMTQ3MzQBCAAAAAUAAAABMQEAAAALLTE5MDQ4NjA3NDADAAAAAzE2MAIAAAAFMjE2NzYEAAAAATAHAAAACDMvNy8yMDI2CAAAAAoxMi8zMS8yMDI1CQAAAAEwCKUwMqJ83ggIpTAyonzeCCdDSVEuTllTRTpJQk0uSVFfRUJJVF9FWENMX1NCQy45OTUuLi4uLkgBAAAA3rYBAAIAAAAENTU5OQEIAAAABQAAAAExAQAAAAstMjA1OTA3MzIwMgMAAAADMTYwAgAAAAUyNDEzNAQAAAABMAcAAAAIMy83LzIwMjYIAAAACjEyLzMxLzIwMjAJAAAAATAIpTAyonzeCAilMDKifN4IH0NJUS5OWVNFOklCTS5JUV9FQklULjEwMDAuLi4uLkgBAAAA3rYBAAIAAAAFMTI1NjgBCAAAAAUAAAABMQEAAAALLTE5MDQ4NjA3NDADAAAAAzE2MAIAAAADNDAwBAAAAAEwBwAAAAgzLzcvMjAyNggAAAAKMTIvMzEvMjAyNQkAAAABMAilMDKifN4ICKUwMqJ83ggxQ0lRLk5ZU0U6SUJNLklRX0xFQVNFX0FESlVTVE1FTlRfRUJJVERBLjk5NC4uLi4uSAEAAADetgEAAgAAAAQxNjIzAAilMDKifN4ICKUwMqJ83ggpQ0lRLk5ZU0U6SUJNLklRX0VCSVREQV9FWENMX1NCQy45OTEuLi4uLkgBAAAA3rYBAAIAAAAFMTkwOTUBCAAAAAUAAAABMQEAAAAKMTk0NzE3OTU4MwMAAAADMTYwAgAAAAUyNDEzNQQAAAABMAcAAAAIMy83LzIwMjYIAAAACjEyLzMxLzIwMTYJAAAAATAIpTAyonzeCAilMDKifN4IIENJ</t>
  </si>
  <si>
    <t>US5OWVNFOklCTS5JUV9FQklUREEuOTk3Li4uLi5IAQAAAN62AQACAAAABTEwNzc1AQgAAAAFAAAAATEBAAAACy0xOTU4MjgxMDk2AwAAAAMxNjACAAAABDQwNTEEAAAAATAHAAAACDMvNy8yMDI2CAAAAAoxMi8zMS8yMDIyCQAAAAEwCKUwMqJ83ggIpTAyonzeCCtDSVEuTllTRTpJQk0uSVFfU1BFQ0lBTF9ESVZfU0hBUkUuOTk0Li4uLi5IAQAAAN62AQADAAAAAAAIpTAyonzeCAilMDKifN4IKUNJUS5OWVNFOklCTS5JUV9UT1RBTF9SRVZfU0hBUkUuOTk0Li4uLi5IAQAAAN62AQACAAAACTY1LjA0OTI3NAEIAAAABQAAAAExAQAAAAstMjExMDc2OTM1NQMAAAADMTYwAgAAAAQ0MzgyBAAAAAEwBwAAAAgzLzcvMjAyNggAAAAKMTIvMzEvMjAxOQkAAAABMAilMDKifN4ICKUwMqJ83ggjQ0lRLk5ZU0U6SUJNLklRX0RJVl9TSEFSRS45OTQuLi4uLkgBAAAA3rYBAAIAAAAENi40MwEIAAAABQAAAAExAQAAAAstMjExMDc2OTM1NQMAAAADMTYwAgAAAAQzMDU4BAAAAAEwBwAAAAgzLzcvMjAyNggAAAAKMTIvMzEvMjAxOQkAAAABMAilMDKifN4ICKUwMqJ83ggoQ0lRLk5ZU0U6SUJNLklRX0RJTFVUX0VQU19OT1JNLjk5NC4uLi4uSAEAAADetgEAAgAAAAg0LjUxMTAyMQEIAAAABQAAAAExAQAAAAstMjExMDc2OTM1NQMAAAADMTYwAgAAAAQ0MzgwBAAAAAEwBwAAAAgzLzcvMjAyNggAAAAKMTIvMzEvMjAxOQkA</t>
  </si>
  <si>
    <t>AAABMAilMDKifN4ICKUwMqJ83ggoQ0lRLk5ZU0U6SUJNLklRX0RJTFVUX0VQU19JTkNMLjk5Mi4uLi4uSAEAAADetgEAAgAAAAg2LjEzNTE0OAEIAAAABQAAAAExAQAAAAoyMDE3MTY0MjQ0AwAAAAMxNjACAAAAATgEAAAAATAHAAAACDMvNy8yMDI2CAAAAAoxMi8zMS8yMDE3CQAAAAEwCKUwMqJ83ggIpTAyonzeCChDSVEuTllTRTpJQk0uSVFfQkFTSUNfRVBTX0VYQ0wuOTkyLi4uLi5IAQAAAN62AQACAAAACDYuMTcyNjI1AQgAAAAFAAAAATEBAAAACjIwMTcxNjQyNDQDAAAAAzE2MAIAAAAEMzA2NAQAAAABMAcAAAAIMy83LzIwMjYIAAAACjEyLzMxLzIwMTcJAAAAATAIpTAyonzeCAilMDKifN4IJ0NJUS5OWVNFOklCTS5JUV9OSV9BVkFJTF9FWENMLjk5Mi4uLi4uSAEAAADetgEAAgAAAAQ1NzU4AQgAAAAFAAAAATEBAAAACjIwMTcxNjQyNDQDAAAAAzE2MAIAAAADMzc5BAAAAAEwBwAAAAgzLzcvMjAyNggAAAAKMTIvMzEvMjAxNwkAAAABMAilMDKifN4ICKUwMqJ83ggoQ0lRLk5ZU0U6SUJNLklRX1BSRUZfRElWX09USEVSLjk5Mi4uLi4uSAEAAADetgEAAwAAAAAACKUwMqJ83ggIpTAyonzeCC5DSVEuTllTRTpJQk0uSVFfTUlOT1JJVFlfSU5URVJFU1RfSVMuOTkyLi4uLi5IAQAAAN62AQADAAAAAAAIpTAyonzeCAilMDKifN4IKUNJUS5OWVNFOklCTS5JUV9FWFRSQV9BQ0NfSVRFTVMuOTkyLi4u</t>
  </si>
  <si>
    <t>Li5IAQAAAN62AQADAAAAAAAIpTAyonzeCAilMDKifN4IJENJUS5OWVNFOklCTS5JUV9FQVJOSU5HX0NPLjk5Mi4uLi4uSAEAAADetgEAAgAAAAQ1NzU4AQgAAAAFAAAAATEBAAAACjIwMTcxNjQyNDQDAAAAAzE2MAIAAAABNwQAAAABMAcAAAAIMy83LzIwMjYIAAAACjEyLzMxLzIwMTcJAAAAATAIpTAyonzeCAilMDKifN4IHUNJUS5OWVNFOklCTS5JUV9FQlQuOTkyLi4uLi5IAQAAAN62AQACAAAABTExNDAwAQgAAAAFAAAAATEBAAAACjIwMTcxNjQyNDQDAAAAAzE2MAIAAAADMTM5BAAAAAEwBwAAAAgzLzcvMjAyNggAAAAKMTIvMzEvMjAxNwkAAAABMAilMDKifN4ICKUwMqJ83ggmQ0lRLk5ZU0U6SUJNLklRX0xFR0FMX1NFVFRMRS45OTIuLi4uLkgBAAAA3rYBAAMAAAAAAAilMDKifN4ICKUwMqJ83ggeQ0lRLk5ZU0U6SUJNLklRX0lQUkQuOTkyLi4uLi5IAQAAAN62AQADAAAAAAAIpTAyonzeCAilMDKifN4IJUNJUS5OWVNFOklCTS5JUV9HQUlOX0FTU0VUUy45OTAuLi4uLkgBAAAA3rYBAAIAAAACMTMBCAAAAAUAAAABMQEAAAAKMTg3NjQzMjg3MgMAAAADMTYwAgAAAAI1NgQAAAABMAcAAAAIMy83LzIwMjYIAAAACjEyLzMxLzIwMTUJAAAAATAIpTAyonzeCAilMDKifN4IJ0NJUS5OWVNFOklCTS5JUV9JTVBBSVJNRU5UX0dXLjk5MC4uLi4uSAEAAADetgEAAwAAAAAACKUwMqJ83ggIpTAyonzeCCVD</t>
  </si>
  <si>
    <t>SVEuTllTRTpJQk0uSVFfUkVTVFJVQ1RVUkUuOTkwLi4uLi5IAQAAAN62AQACAAAABC01ODcBCAAAAAUAAAABMQEAAAAKMTg3NjQzMjg3MgMAAAADMTYwAgAAAAI5OAQAAAABMAcAAAAIMy83LzIwMjYIAAAACjEyLzMxLzIwMTUJAAAAATAIpTAyonzeCAilMDKifN4IMkNJUS5OWVNFOklCTS5JUV9PVEhFUl9OT05fT1BFUl9FWFBfU1VQUEwuOTkwLi4uLi5IAQAAAN62AQACAAAAAzI0OQEIAAAABQAAAAExAQAAAAoxODc2NDMyODcyAwAAAAMxNjACAAAAAjg1BAAAAAEwBwAAAAgzLzcvMjAyNggAAAAKMTIvMzEvMjAxNQkAAAABMAilMDKifN4ICKUwMqJ83ggkQ0lRLk5ZU0U6SUJNLklRX0lOQ19FUVVJVFkuOTkwLi4uLi5IAQAAAN62AQADAAAAAAAIpTAyonzeCAilMDKifN4ILUNJUS5OWVNFOklCTS5JUV9JTlRFUkVTVF9JTlZFU1RfSU5DLjk5MC4uLi4uSAEAAADetgEAAgAAAAI3MgEIAAAABQAAAAExAQAAAAoxODc2NDMyODcyAwAAAAMxNjACAAAAAjY1BAAAAAEwBwAAAAgzLzcvMjAyNggAAAAKMTIvMzEvMjAxNQkAAAABMAilMDKifN4ICKUwMqJ83ggiQ0lRLk5ZU0U6SUJNLklRX09QRVJfSU5DLjk5MS4uLi4uSAEAAADetgEAAgAAAAUxNDE3MAEIAAAABQAAAAExAQAAAAoxOTQ3MTc5NTgzAwAAAAMxNjACAAAAAjIxBAAAAAEwBwAAAAgzLzcvMjAyNggAAAAKMTIvMzEvMjAxNgkAAAABMAilMDKifN4I</t>
  </si>
  <si>
    <t>CKUwMqJ83ggkQ0lRLk5ZU0U6SUJNLklRX09USEVSX09QRVIuOTkyLi4uLi5IAQAAAN62AQACAAAABS0xNDY2AQgAAAAFAAAAATEBAAAACjIwMTcxNjQyNDQDAAAAAzE2MAIAAAADMjYwBAAAAAEwBwAAAAgzLzcvMjAyNggAAAAKMTIvMzEvMjAxNwkAAAABMAilMDKifN4ICKUwMqJ83ggoQ0lRLk5ZU0U6SUJNLklRX0dXX0lOVEFOX0FNT1JULjk5My4uLi4uSAEAAADetgEAAwAAAAAACKUwMqJ83ggIpTAyonzeCCBDSVEuTllTRTpJQk0uSVFfUkRfRVhQLjk5NC4uLi4uSAEAAADetgEAAgAAAAQ1OTEwAQgAAAAFAAAAATEBAAAACy0yMTEwNzY5MzU1AwAAAAMxNjACAAAAAzEwMAQAAAABMAcAAAAIMy83LzIwMjYIAAAACjEyLzMxLzIwMTkJAAAAATAIpTAyonzeCAilMDKifN4INUNJUS5OWVNFOklCTS5JUV9PUEVSQVRJTkdfTEVBU0VfTElBQklMSVRJRVMuOTkyLi4uLi5IAQAAAN62AQADAAAAAAAIpTAyonzeCAilMDKifN4IN0NJUS5OWVNFOklCTS5JUV9ERVBSRUNJQVRJT05fUkVOVEFMX0FTU0VUU19DRi45OTkuLi4uLkgBAAAA3rYBAAMAAAAAAAilMDKifN4ICKUwMqJ83ggrQ0lRLk5ZU0U6SUJNLklRX1RPVEFMX0RFQlRfUkVQQUlELjk5My4uLi4uSAEAAADetgEAAgAAAAUtODUzMwEIAAAABQAAAAExAQAAAAoyMDgxNTA1NDAxAwAAAAMxNjACAAAABDIxNjYEAAAAATAHAAAACDMvNy8yMDI2CAAAAAox</t>
  </si>
  <si>
    <t>Mi8zMS8yMDE4CQAAAAEwCKUwMqJ83ggIpTAyonzeCCVDSVEuTllTRTpJQk0uSVFfU0FMRV9QUEVfQ0YuOTk3Li4uLi5IAQAAAN62AQACAAAAAzExMQEIAAAABQAAAAExAQAAAAstMTk1ODI4MTA5NgMAAAADMTYwAgAAAAQyMDQyBAAAAAEwBwAAAAgzLzcvMjAyNggAAAAKMTIvMzEvMjAyMgkAAAABMAilMDKifN4ICKUwMqJ83ggoQ0lRLk5ZU0U6SUJNLklRX09USEVSX09QRVJfQUNULjk5MC4uLi4uSAEAAADetgEAAgAAAAQxMzg2AQgAAAAFAAAAATEBAAAACjE4NzY0MzI4NzIDAAAAAzE2MAIAAAAEMjA0NwQAAAABMAcAAAAIMy83LzIwMjYIAAAACjEyLzMxLzIwMTUJAAAAATAIpTAyonzeCAilMDKifN4IKENJUS5OWVNFOklCTS5JUV9HQUlOX0FTU0VUU19DRi45OTIuLi4uLkgBAAAA3rYBAAIAAAACMTQBCAAAAAUAAAABMQEAAAAKMjAxNzE2NDI0NAMAAAADMTYwAgAAAAQyMDI2BAAAAAEwBwAAAAgzLzcvMjAyNggAAAAKMTIvMzEvMjAxNwkAAAABMAilMDKifN4ICKUwMqJ83ggwQ0lRLk5ZU0U6SUJNLklRX1NUT0NLX09QVElPTlNfQ09NUF9UQVguOTkwLi4uLi5IAQAAAN62AQADAAAAAAAIpTAyonzeCAilMDKifN4IK0NJUS5OWVNFOklCTS5JUV9TVE9DS19CQVNFRF9PVEhFUi45OTcuLi4uLkgBAAAA3rYBAAMAAAAAAAilMDKifN4ICKUwMqJ83ggoQ0lRLk5ZU0U6SUJNLklRX1NUT0NLX0JBU0VEX1JE</t>
  </si>
  <si>
    <t>Ljk5MS4uLi4uSAEAAADetgEAAgAAAAI1NQEIAAAABQAAAAExAQAAAAoxOTQ3MTc5NTgzAwAAAAMxNjACAAAABTIyNjc4BAAAAAEwBwAAAAgzLzcvMjAyNggAAAAKMTIvMzEvMjAxNgkAAAABMAilMDKifN4ICKUwMqJ83gguQ0lRLk5ZU0U6SUJNLklRX09USEVSX1VOVVNVQUxfU1VQUExFLjk5NC4uLi4uSAEAAADetgEAAwAAAAAACKUwMqJ83ggIpTAyonzeCCZDSVEuTllTRTpJQk0uSVFfSVBSRF9TVVBQTEUuMjAwMC4uLi4uSAEAAADetgEAAwAAAAAACKUwMqJ83ggIpTAyonzeCCxDSVEuTllTRTpJQk0uSVFfUkVTVFJVQ1RVUkVfU1VQUExFLjk5OS4uLi4uSAEAAADetgEAAwAAAAAACKUwMqJ83ggIpTAyonzeCCdDSVEuTllTRTpJQk0uSVFfTUFJTlRfUkVQQUlSLjEwMDAuLi4uLkgBAAAA3rYBAAMAAAAAAAilMDKifN4ICKUwMqJ83ggnQ0lRLk5ZU0U6SUJNLklRX0FJUkNSQUZUX1JFTlQuOTkwLi4uLi5IAQAAAN62AQADAAAAAAAIpTAyonzeCAilMDKifN4IL0NJUS5OWVNFOklCTS5JUV9ORVRfUkVOVEFMX0VYUF9TVVBQTEUuOTkyLi4uLi5IAQAAAN62AQADAAAAAAAIpTAyonzeCAilMDKifN4IJ0NJUS5OWVNFOklCTS5JUV9ET19JTlZFU1RfQ0YuMjAwMC4uLi4uSAEAAADetgEAAwAAAAAACKUwMqJ83ggIpTAyonzeCCRDSVEuTllTRTpJQk0uSVFfREVQUkVfU1VQUC45OTUuLi4uLkgBAAAA3rYBAAMA</t>
  </si>
  <si>
    <t>AAAAAAilMDKifN4ICKUwMqJ83ggoQ0lRLk5ZU0U6SUJNLklRX1NUX0RFQlRfUkVQQUlELjk5OC4uLi4uSAEAAADetgEAAgAAAAItNwEIAAAABQAAAAExAQAAAAstMTkwNDg2MDc0NAMAAAADMTYwAgAAAAQyMDQ0BAAAAAEwBwAAAAgzLzcvMjAyNggAAAAKMTIvMzEvMjAyMwkAAAABMAilMDKifN4ICKUwMqJ83ggfQ0lRLk5ZU0U6SUJNLklRX0NBUEVYLjk5Ny4uLi4uSAEAAADetgEAAgAAAAUtMTM0NgEIAAAABQAAAAExAQAAAAstMTk1ODI4MTA5NgMAAAADMTYwAgAAAAQyMDIxBAAAAAEwBwAAAAgzLzcvMjAyNggAAAAKMTIvMzEvMjAyMgkAAAABMAilMDKifN4ICKUwMqJ83ggfQ0lRLk5ZU0U6SUJNLklRX0RPX0NGLjk5Mi4uLi4uSAEAAADetgEAAwAAAAAACKUwMqJ83ggIpTAyonzeCChDSVEuTllTRTpJQk0uSVFfR0FJTl9BU1NFVFNfQ0YuOTkwLi4uLi5IAQAAAN62AQACAAAAAzQ4MQEIAAAABQAAAAExAQAAAAoxODc2NDMyODcyAwAAAAMxNjACAAAABDIwMjYEAAAAATAHAAAACDMvNy8yMDI2CAAAAAoxMi8zMS8yMDE1CQAAAAEwCKUwMqJ83ggIpTAyonzeCDNDSVEuTllTRTpJQk0uSVFfU1RPQ0tfT1BUSU9OU19DT01QX1BSRVRBWC45OTguLi4uLkgBAAAA3rYBAAMAAAAAAAilMDKifN4ICKUwMqJ83ggrQ0lRLk5ZU0U6SUJNLklRX1NUT0NLX0JBU0VEX09USEVSLjk5Ni4uLi4uSAEAAADetgEAAgAA</t>
  </si>
  <si>
    <t>AAI2NAEIAAAABQAAAAExAQAAAAstMjAwODY0NzE5OAMAAAADMTYwAgAAAAUyMjY3NgQAAAABMAcAAAAIMy83LzIwMjYIAAAACjEyLzMxLzIwMjEJAAAAATAIpTAyonzeCAilMDKifN4IKENJUS5OWVNFOklCTS5JUV9TVE9DS19CQVNFRF9SRC45OTAuLi4uLkgBAAAA3rYBAAIAAAACNTEBCAAAAAUAAAABMQEAAAAKMTg3NjQzMjg3MgMAAAADMTYwAgAAAAUyMjY3OAQAAAABMAcAAAAIMy83LzIwMjYIAAAACjEyLzMxLzIwMTUJAAAAATAIpTAyonzeCAilMDKifN4ILkNJUS5OWVNFOklCTS5JUV9PVEhFUl9VTlVTVUFMX1NVUFBMRS45OTMuLi4uLkgBAAAA3rYBAAMAAAAAAAilMDKifN4ICKUwMqJ83gglQ0lRLk5ZU0U6SUJNLklRX0lQUkRfU1VQUExFLjk5My4uLi4uSAEAAADetgEAAwAAAAAACKUwMqJ83ggIpTAyonzeCCxDSVEuTllTRTpJQk0uSVFfUkVTVFJVQ1RVUkVfU1VQUExFLjk5My4uLi4uSAEAAADetgEAAwAAAAAACKUwMqJ83ggIpTAyonzeCCZDSVEuTllTRTpJQk0uSVFfTUFJTlRfUkVQQUlSLjk5OS4uLi4uSAEAAADetgEAAwAAAAAACKUwMqJ83ggIpTAyonzeCCdDSVEuTllTRTpJQk0uSVFfT1RIRVJfUkVOVEFMLjIwMDAuLi4uLkgBAAAA3rYBAAMAAAAAAAilMDKifN4ICKUwMqJ83ggvQ0lRLk5ZU0U6SUJNLklRX05FVF9SRU5UQUxfRVhQX1NVUFBMRS45OTEuLi4uLkgBAAAA3rYBAAMAAAAA</t>
  </si>
  <si>
    <t>AAilMDKifN4ICKUwMqJ83gggQ0lRLk5ZU0U6SUJNLklRX0dBX0VYUC45OTUuLi4uLkgBAAAA3rYBAAMAAAAAAAilMDKifN4ICKUwMqJ83gglQ0lRLk5ZU0U6SUJNLklRX0FEVkVSVElTSU5HLjk5MC4uLi4uSAEAAADetgEAAgAAAAQxMjkwAQgAAAAFAAAAATEBAAAACjE4NzY0MzI4NzIDAAAAAzE2MAIAAAAEMzAxMwQAAAABMAcAAAAIMy83LzIwMjYIAAAACjEyLzMxLzIwMTUJAAAAATAIpTAyonzeCAilMDKifN4ILENJUS5OWVNFOklCTS5JUV9ESVNUUklCVVRBQkxFX0NBU0guOTk3Li4uLi5IAQAAAN62AQADAAAAAAAIpTAyonzeCAilMDKifN4IPENJUS5OWVNFOklCTS5JUV9JTlRFUkVTVF9FWFBfTEVBU0VfTElBQklMSVRZX0RFQlQuMjAwMC4uLi4uSAEAAADetgEAAwAAAAAACKUwMqJ83ggIpTAyonzeCCJDSVEuTllTRTpJQk0uSVFfRElMVVRfTkkuOTk4Li4uLi5IAQAAAN62AQACAAAACzc1MTQuOTAxNjk4AQgAAAAFAAAAATEBAAAACy0xOTA0ODYwNzQ0AwAAAAMxNjACAAAABDM1MjIEAAAAATAHAAAACDMvNy8yMDI2CAAAAAoxMi8zMS8yMDIzCQAAAAEwCKUwMqJ83ggIpTAyonzeCC5DSVEuTllTRTpJQk0uSVFfREVGRVJSRURfVEFYRVNfVE9UQUwuOTk2Li4uLi5IAQAAAN62AQACAAAABS0xNzUzAQgAAAAFAAAAATEBAAAACy0yMDA4NjQ3MTk4AwAAAAMxNjACAAAABTM1Mzg1BAAAAAEwBwAAAAgz</t>
  </si>
  <si>
    <t>LzcvMjAyNggAAAAKMTIvMzEvMjAyMQkAAAABMAilMDKifN4ICKUwMqJ83ggkQ0lRLk5ZU0U6SUJNLklRX0NVUlJfVEFYRVMuOTk0Li4uLi5IAQAAAN62AQACAAAABDE2NDgBCAAAAAUAAAABMQEAAAALLTIxMTA3NjkzNTUDAAAAAzE2MAIAAAAFMzUzODMEAAAAATAHAAAACDMvNy8yMDI2CAAAAAoxMi8zMS8yMDE5CQAAAAEwCKUwMqJ83ggIpTAyonzeCDFDSVEuTllTRTpJQk0uSVFfRVhDSVNFX1RBWEVTX0lOQ0xfU0FMRVMuOTk2Li4uLi5IAQAAAN62AQADAAAAAAAIpTAyonzeCAilMDKifN4IKUNJUS5OWVNFOklCTS5JUV9JTlRFUkVTVF9JTkNPTUUuOTk5Li4uLi5IAQAAAN62AQACAAAAAzc0NwEIAAAABQAAAAExAQAAAAstMTkwNDg2MDc0MwMAAAADMTYwAgAAAAMyMTAEAAAAATAHAAAACDMvNy8yMDI2CAAAAAoxMi8zMS8yMDI0CQAAAAEwCKUwMqJ83ggIpTAyonzeCDNDSVEuTllTRTpJQk0uSVFfRUFSTklOR19QQVJFTlRfRVhDTF9FWFRSQS45OTMuLi4uLkgBAAAA3rYBAAIAAAAEODcyMwEIAAAABQAAAAExAQAAAAoyMDgxNTA1NDAxAwAAAAMxNjACAAAABTQxNTk2BAAAAAEwBwAAAAgzLzcvMjAyNggAAAAKMTIvMzEvMjAxOAkAAAABMAilMDKifN4ICKUwMqJ83ggvQ0lRLk5ZU0U6SUJNLklRX1RPVEFMX1JFVl9BU19SRVBPUlRFRC45OTguLi4uLkgBAAAA3rYBAAIAAAAFNjE4NjABCAAAAAUAAAAB</t>
  </si>
  <si>
    <t>MQEAAAALLTE5MDQ4NjA3NDQDAAAAAzE2MAIAAAADMzM5BAAAAAEwBwAAAAgzLzcvMjAyNggAAAAKMTIvMzEvMjAyMwkAAAABMAilMDKifN4ICKUwMqJ83ggrQ0lRLk5ZU0U6SUJNLklRX0ZFRVNfT1RIRVJfSU5DT01FLjk5Mi4uLi4uSAEAAADetgEAAwAAAAAACKUwMqJ83ggIpTAyonzeCDFDSVEuTllTRTpJQk0uSVFfRUJJVERBUl9FUV9JTkNfRVhDTF9TQkMuOTk5Li4uLi5IAQAAAN62AQACAAAABTE1NTA2AQgAAAAFAAAAATEBAAAACy0xOTA0ODYwNzQzAwAAAAMxNjACAAAABTI0MTMzBAAAAAEwBwAAAAgzLzcvMjAyNggAAAAKMTIvMzEvMjAyNAkAAAABMAilMDKifN4ICKUwMqJ83gghQ0lRLk5ZU0U6SUJNLklRX0VCSVREQVIuOTkyLi4uLi5IAQAAAN62AQADAAAAAAAIpTAyonzeCAilMDKifN4IJkNJUS5OWVNFOklCTS5JUV9FQklUQV9FUV9JTkMuOTk3Li4uLi5IAQAAAN62AQACAAAABDkyNjgBCAAAAAUAAAABMQEAAAALLTE5NTgyODEwOTYDAAAAAzE2MAIAAAAFMjE2NzYEAAAAATAHAAAACDMvNy8yMDI2CAAAAAoxMi8zMS8yMDIyCQAAAAEwCKUwMqJ83ggIpTAyonzeCCdDSVEuTllTRTpJQk0uSVFfRUJJVF9FWENMX1NCQy45OTMuLi4uLkgBAAAA3rYBAAIAAAAFMTM3MjgBCAAAAAUAAAABMQEAAAAKMjA4MTUwNTQwMQMAAAADMTYwAgAAAAUyNDEzNAQAAAABMAcAAAAIMy83LzIwMjYIAAAACjEy</t>
  </si>
  <si>
    <t>LzMxLzIwMTgJAAAAATAIpTAyonzeCAilMDKifN4IHkNJUS5OWVNFOklCTS5JUV9FQklULjk5Ny4uLi4uSAEAAADetgEAAgAAAAQ3NTIxAQgAAAAFAAAAATEBAAAACy0xOTU4MjgxMDk2AwAAAAMxNjACAAAAAzQwMAQAAAABMAcAAAAIMy83LzIwMjYIAAAACjEyLzMxLzIwMjIJAAAAATAIpTAyonzeCAilMDKifN4IMUNJUS5OWVNFOklCTS5JUV9MRUFTRV9BREpVU1RNRU5UX0VCSVREQS45OTIuLi4uLkgBAAAA3rYBAAMAAAAAAAilMDKifN4ICKUwMqJ83ggxQ0lRLk5ZU0U6SUJNLklRX0VCSVREQV9FUV9JTkNfRVhDTF9TQkMuMjAwMC4uLi4uSAEAAADetgEAAgAAAAUxNzgzMwEIAAAABQAAAAExAQAAAAstMTkwNDg2MDY1NwMAAAADMTYwAgAAAAUyNDEzMQQAAAABMAcAAAAIMy83LzIwMjYIAAAACjEyLzMxLzIwMjUJAAAAATAIpTAyonzeCAilMDKifN4IIENJUS5OWVNFOklCTS5JUV9FQklUREEuOTk1Li4uLi5IAQAAAN62AQACAAAABTExMzU3AQgAAAAFAAAAATEBAAAACy0yMDU5MDczMjAyAwAAAAMxNjACAAAABDQwNTEEAAAAATAHAAAACDMvNy8yMDI2CAAAAAoxMi8zMS8yMDIwCQAAAAEwCKUwMqJ83ggIpTAyonzeCCtDSVEuTllTRTpJQk0uSVFfU1BFQ0lBTF9ESVZfU0hBUkUuOTkyLi4uLi5IAQAAAN62AQADAAAAAAAIpTAyonzeCAilMDKifN4IKUNJUS5OWVNFOklCTS5JUV9UT1RBTF9SRVZfU0hB</t>
  </si>
  <si>
    <t>UkUuOTkyLi4uLi5IAQAAAN62AQACAAAACTg0LjgzNzY5MgEIAAAABQAAAAExAQAAAAoyMDE3MTY0MjQ0AwAAAAMxNjACAAAABDQzODIEAAAAATAHAAAACDMvNy8yMDI2CAAAAAoxMi8zMS8yMDE3CQAAAAEwCKUwMqJ83ggIpTAyonzeCCNDSVEuTllTRTpJQk0uSVFfRElWX1NIQVJFLjk5Mi4uLi4uSAEAAADetgEAAgAAAAM1LjkBCAAAAAUAAAABMQEAAAAKMjAxNzE2NDI0NAMAAAADMTYwAgAAAAQzMDU4BAAAAAEwBwAAAAgzLzcvMjAyNggAAAAKMTIvMzEvMjAxNwkAAAABMAilMDKifN4ICKUwMqJ83ggoQ0lRLk5ZU0U6SUJNLklRX0RJTFVUX0VQU19OT1JNLjk5Mi4uLi4uSAEAAADetgEAAgAAAAg3LjYwMDkyNwEIAAAABQAAAAExAQAAAAoyMDE3MTY0MjQ0AwAAAAMxNjACAAAABDQzODAEAAAAATAHAAAACDMvNy8yMDI2CAAAAAoxMi8zMS8yMDE3CQAAAAEwCKUwMqJ83ggIpTAyonzeCChDSVEuTllTRTpJQk0uSVFfRElMVVRfRVBTX0lOQ0wuOTkwLi4uLi5IAQAAAN62AQACAAAACTEzLjQyMTE4MgEIAAAABQAAAAExAQAAAAoxODc2NDMyODcyAwAAAAMxNjACAAAAATgEAAAAATAHAAAACDMvNy8yMDI2CAAAAAoxMi8zMS8yMDE1CQAAAAEwCKUwMqJ83ggIpTAyonzeCChDSVEuTllTRTpJQk0uSVFfQkFTSUNfRVBTX0VYQ0wuOTkwLi4uLi5IAQAAAN62AQACAAAACTEzLjY1NDIyNwEIAAAABQAAAAExAQAA</t>
  </si>
  <si>
    <t>AAoxODc2NDMyODcyAwAAAAMxNjACAAAABDMwNjQEAAAAATAHAAAACDMvNy8yMDI2CAAAAAoxMi8zMS8yMDE1CQAAAAEwCKUwMqJ83ggIpTAyonzeCCdDSVEuTllTRTpJQk0uSVFfTklfQVZBSUxfRVhDTC45OTAuLi4uLkgBAAAA3rYBAAIAAAAFMTMzNjQBCAAAAAUAAAABMQEAAAAKMTg3NjQzMjg3MgMAAAADMTYwAgAAAAMzNzkEAAAAATAHAAAACDMvNy8yMDI2CAAAAAoxMi8zMS8yMDE1CQAAAAEwCKUwMqJ83ggIpTAyonzeCChDSVEuTllTRTpJQk0uSVFfUFJFRl9ESVZfT1RIRVIuOTkwLi4uLi5IAQAAAN62AQADAAAAAAAIpTAyonzeCAilMDKifN4ILkNJUS5OWVNFOklCTS5JUV9NSU5PUklUWV9JTlRFUkVTVF9JUy45OTAuLi4uLkgBAAAA3rYBAAMAAAAAAAilMDKifN4ICKUwMqJ83ggpQ0lRLk5ZU0U6SUJNLklRX0VYVFJBX0FDQ19JVEVNUy45OTAuLi4uLkgBAAAA3rYBAAMAAAAAAAilMDKifN4ICKUwMqJ83ggkQ0lRLk5ZU0U6SUJNLklRX0VBUk5JTkdfQ08uOTkwLi4uLi5IAQAAAN62AQACAAAABTEzMzY0AQgAAAAFAAAAATEBAAAACjE4NzY0MzI4NzIDAAAAAzE2MAIAAAABNwQAAAABMAcAAAAIMy83LzIwMjYIAAAACjEyLzMxLzIwMTUJAAAAATAIpTAyonzeCAilMDKifN4IHUNJUS5OWVNFOklCTS5JUV9FQlQuOTkwLi4uLi5IAQAAAN62AQACAAAABTE1OTQ1AQgAAAAFAAAAATEBAAAACjE4NzY0</t>
  </si>
  <si>
    <t>MzI4NzIDAAAAAzE2MAIAAAADMTM5BAAAAAEwBwAAAAgzLzcvMjAyNggAAAAKMTIvMzEvMjAxNQkAAAABMAilMDKifN4ICKUwMqJ83ggmQ0lRLk5ZU0U6SUJNLklRX0xFR0FMX1NFVFRMRS45OTAuLi4uLkgBAAAA3rYBAAIAAAAELTIzMwEIAAAABQAAAAExAQAAAAoxODc2NDMyODcyAwAAAAMxNjACAAAAAjc3BAAAAAEwBwAAAAgzLzcvMjAyNggAAAAKMTIvMzEvMjAxNQkAAAABMAilMDKifN4ICKUwMqJ83ggqQ0lRLk5ZU0U6SUJNLklRX0FTU0VUX1dSSVRFRE9XTi4xMDAwLi4uLi5IAQAAAN62AQADAAAAAAAIpTAyonzeCAilMDKifN4IJkNJUS5OWVNFOklCTS5JUV9HQUlOX0lOVkVTVC4xMDAwLi4uLi5IAQAAAN62AQACAAAAAi03AQgAAAAFAAAAATEBAAAACy0xOTA0ODYwNzQwAwAAAAMxNjACAAAAAjYyBAAAAAEwBwAAAAgzLzcvMjAyNggAAAAKMTIvMzEvMjAyNQkAAAABMAilMDKifN4ICKUwMqJ83gghQ0lRLk5ZU0U6SUJNLklRX01FUkdFUi4xMDAwLi4uLi5IAQAAAN62AQACAAAABC0xNTMBCAAAAAUAAAABMQEAAAALLTE5MDQ4NjA3NDADAAAAAzE2MAIAAAACODAEAAAAATAHAAAACDMvNy8yMDI2CAAAAAoxMi8zMS8yMDI1CQAAAAEwCKUwMqJ83ggIpTAyonzeCCNDSVEuTllTRTpJQk0uSVFfRUJUX0VYQ0wuMTAwMC4uLi4uSAEAAADetgEAAgAAAAUxMTE1OQEIAAAABQAAAAExAQAAAAstMTkwNDg2</t>
  </si>
  <si>
    <t>MDc0MAMAAAADMTYwAgAAAAE0BAAAAAEwBwAAAAgzLzcvMjAyNggAAAAKMTIvMzEvMjAyNQkAAAABMAilMDKifN4ICKUwMqJ83ggoQ0lRLk5ZU0U6SUJNLklRX0NVUlJFTkNZX0dBSU4uMTAwMC4uLi4uSAEAAADetgEAAgAAAAQtMjQ0AQgAAAAFAAAAATEBAAAACy0xOTA0ODYwNzQwAwAAAAMxNjACAAAAAjM4BAAAAAEwBwAAAAgzLzcvMjAyNggAAAAKMTIvMzEvMjAyNQkAAAABMAilMDKifN4ICKUwMqJ83ggrQ0lRLk5ZU0U6SUJNLklRX05FVF9JTlRFUkVTVF9FWFAuMTAwMC4uLi4uSAEAAADetgEAAgAAAAUtMTI5MAEIAAAABQAAAAExAQAAAAstMTkwNDg2MDc0MAMAAAADMTYwAgAAAAMzNjgEAAAAATAHAAAACDMvNy8yMDI2CAAAAAoxMi8zMS8yMDI1CQAAAAEwCKUwMqJ83ggIpTAyonzeCCdDSVEuTllTRTpJQk0uSVFfSU5URVJFU1RfRVhQLjEwMDAuLi4uLkgBAAAA3rYBAAIAAAAFLTE5MzUBCAAAAAUAAAABMQEAAAALLTE5MDQ4NjA3NDADAAAAAzE2MAIAAAACODIEAAAAATAHAAAACDMvNy8yMDI2CAAAAAoxMi8zMS8yMDI1CQAAAAEwCKUwMqJ83ggIpTAyonzeCCtDSVEuTllTRTpJQk0uSVFfVE9UQUxfT1RIRVJfT1BFUi4yMDAwLi4uLi5IAQAAAN62AQACAAAABTI2NzI4AQgAAAAFAAAAATEBAAAACy0xOTA0ODYwNjU3AwAAAAMxNjACAAAAAzM4MAQAAAABMAcAAAAIMy83LzIwMjYIAAAACjEyLzMx</t>
  </si>
  <si>
    <t>LzIwMjUJAAAAATAIpTAyonzeCAilMDKifN4IJENJUS5OWVNFOklCTS5JUV9PVEhFUl9PUEVSLjk5MC4uLi4uSAEAAADetgEAAgAAAAQtNjY5AQgAAAAFAAAAATEBAAAACjE4NzY0MzI4NzIDAAAAAzE2MAIAAAADMjYwBAAAAAEwBwAAAAgzLzcvMjAyNggAAAAKMTIvMzEvMjAxNQkAAAABMAilMDKifN4ICKUwMqJ83ggoQ0lRLk5ZU0U6SUJNLklRX0dXX0lOVEFOX0FNT1JULjk5MS4uLi4uSAEAAADetgEAAwAAAAAACKUwMqJ83ggIpTAyonzeCCBDSVEuTllTRTpJQk0uSVFfUkRfRVhQLjk5Mi4uLi4uSAEAAADetgEAAgAAAAQ1NTkwAQgAAAAFAAAAATEBAAAACjIwMTcxNjQyNDQDAAAAAzE2MAIAAAADMTAwBAAAAAEwBwAAAAgzLzcvMjAyNggAAAAKMTIvMzEvMjAxNwkAAAABMAilMDKifN4ICKUwMqJ83gglQ0lRLk5ZU0U6SUJNLklRX1NUT0NLX0JBU0VELjk5My4uLi4uSAEAAADetgEAAwAAAAAACKUwMqJ83ggIpTAyonzeCCdDSVEuTllTRTpJQk0uSVFfRVhQTE9SRV9EUklMTC45OTQuLi4uLkgBAAAA3rYBAAMAAAAAAAilMDKifN4ICKUwMqJ83ggcQ0lRLk5ZU0U6SUJNLklRX0dQLjk5NC4uLi4uSAEAAADetgEAAgAAAAUzMTUzNAEIAAAABQAAAAExAQAAAAstMjExMDc2OTM1NQMAAAADMTYwAgAAAAIxMAQAAAABMAcAAAAIMy83LzIwMjYIAAAACjEyLzMxLzIwMTkJAAAAATAIpTAyonzeCAilMDKifN4I</t>
  </si>
  <si>
    <t>JUNJUS5OWVNFOklCTS5JUV9JTlNfRElWX0VYUC45OTUuLi4uLkgBAAAA3rYBAAMAAAAAAAilMDKifN4ICKUwMqJ83ggeQ0lRLk5ZU0U6SUJNLklRX0NPR1MuOTk2Li4uLi5IAQAAAN62AQACAAAABTI1MzMxAQgAAAAFAAAAATEBAAAACy0yMDA4NjQ3MTk4AwAAAAMxNjACAAAAAjM0BAAAAAEwBwAAAAgzLzcvMjAyNggAAAAKMTIvMzEvMjAyMQkAAAABMAilMDKifN4ICKUwMqJ83ggpQ0lRLk5ZU0U6SUJNLklRX09USEVSX1JFVl9TVVBQTC45OTguLi4uLkgBAAAA3rYBAAMAAAAAAAilMDKifN4ICKUwMqJ83ggqQ0lRLk5ZU0U6SUJNLklRX0dBSU5fSU5WRVNUX1JFVi4xMDAwLi4uLi5IAQAAAN62AQADAAAAAAAIpTAyonzeCAilMDKifN4IKUNJUS5OWVNFOklCTS5JUV9HQUlOX0FTU0VUU19SRVYuOTkwLi4uLi5IAQAAAN62AQADAAAAAAAIpTAyonzeCAilMDKifN4IJUNJUS5OWVNFOklCTS5JUV9GSU5fRElWX1JFVi45OTIuLi4uLkgBAAAA3rYBAAIAAAAEMTcxNQEIAAAABQAAAAExAQAAAAoyMDE3MTY0MjQ0AwAAAAMxNjACAAAAAjUyBAAAAAEwBwAAAAgzLzcvMjAyNggAAAAKMTIvMzEvMjAxNwkAAAABMAilMDKifN4ICKUwMqJ83gguQ0lRLk5ZU0U6SUJNLklRX0RFRkVSUkVEX1RBWEVTX1RPVEFMLjk5NS4uLi4uSAEAAADetgEAAgAAAAUtMzIyNQEIAAAABQAAAAExAQAAAAstMjA1OTA3MzIwMgMAAAAD</t>
  </si>
  <si>
    <t>MTYwAgAAAAUzNTM4NQQAAAABMAcAAAAIMy83LzIwMjYIAAAACjEyLzMxLzIwMjAJAAAAATAIpTAyonzeCAilMDKifN4IJENJUS5OWVNFOklCTS5JUV9DVVJSX1RBWEVTLjk5Mi4uLi4uSAEAAADetgEAAgAAAAQ2MzM0AQgAAAAFAAAAATEBAAAACjIwMTcxNjQyNDQDAAAAAzE2MAIAAAAFMzUzODMEAAAAATAHAAAACDMvNy8yMDI2CAAAAAoxMi8zMS8yMDE3CQAAAAEwCKUwMqJ83ggIpTAyonzeCDFDSVEuTllTRTpJQk0uSVFfRVhDSVNFX1RBWEVTX0lOQ0xfU0FMRVMuOTk1Li4uLi5IAQAAAN62AQADAAAAAAAIpTAyonzeCAilMDKifN4IKUNJUS5OWVNFOklCTS5JUV9JTlRFUkVTVF9JTkNPTUUuOTk3Li4uLi5IAQAAAN62AQACAAAAAzE2MgEIAAAABQAAAAExAQAAAAstMTk1ODI4MTA5NgMAAAADMTYwAgAAAAMyMTAEAAAAATAHAAAACDMvNy8yMDI2CAAAAAoxMi8zMS8yMDIyCQAAAAEwCKUwMqJ83ggIpTAyonzeCDNDSVEuTllTRTpJQk0uSVFfRUFSTklOR19QQVJFTlRfRVhDTF9FWFRSQS45OTIuLi4uLkgBAAAA3rYBAAIAAAAENTc1OAEIAAAABQAAAAExAQAAAAoyMDE3MTY0MjQ0AwAAAAMxNjACAAAABTQxNTk2BAAAAAEwBwAAAAgzLzcvMjAyNggAAAAKMTIvMzEvMjAxNwkAAAABMAilMDKifN4ICKUwMqJ83ggvQ0lRLk5ZU0U6SUJNLklRX1RPVEFMX1JFVl9BU19SRVBPUlRFRC45OTcuLi4uLkgBAAAA</t>
  </si>
  <si>
    <t>3rYBAAIAAAAFNjA1MzABCAAAAAUAAAABMQEAAAALLTE5NTgyODEwOTYDAAAAAzE2MAIAAAADMzM5BAAAAAEwBwAAAAgzLzcvMjAyNggAAAAKMTIvMzEvMjAyMgkAAAABMAilMDKifN4ICKUwMqJ83ggrQ0lRLk5ZU0U6SUJNLklRX0ZFRVNfT1RIRVJfSU5DT01FLjk5MC4uLi4uSAEAAADetgEAAwAAAAAACKUwMqJ83ggIpTAyonzeCDFDSVEuTllTRTpJQk0uSVFfRUJJVERBUl9FUV9JTkNfRVhDTF9TQkMuOTk4Li4uLi5IAQAAAN62AQACAAAABTE0NjgzAQgAAAAFAAAAATEBAAAACy0xOTA0ODYwNzQ0AwAAAAMxNjACAAAABTI0MTMzBAAAAAEwBwAAAAgzLzcvMjAyNggAAAAKMTIvMzEvMjAyMwkAAAABMAilMDKifN4ICKUwMqJ83gghQ0lRLk5ZU0U6SUJNLklRX0VCSVREQVIuOTkxLi4uLi5IAQAAAN62AQADAAAAAAAIpTAyonzeCAilMDKifN4IJkNJUS5OWVNFOklCTS5JUV9FQklUQV9FUV9JTkMuOTk2Li4uLi5IAQAAAN62AQACAAAABDc0MjEBCAAAAAUAAAABMQEAAAALLTIwMDg2NDcxOTgDAAAAAzE2MAIAAAAFMjE2NzYEAAAAATAHAAAACDMvNy8yMDI2CAAAAAoxMi8zMS8yMDIxCQAAAAEwCKUwMqJ83ggIpTAyonzeCCdDSVEuTllTRTpJQk0uSVFfRUJJVF9FWENMX1NCQy45OTIuLi4uLkgBAAAA3rYBAAIAAAAFMTIyMTYBCAAAAAUAAAABMQEAAAAKMjAxNzE2NDI0NAMAAAADMTYwAgAAAAUyNDEzNAQA</t>
  </si>
  <si>
    <t>AAABMAcAAAAIMy83LzIwMjYIAAAACjEyLzMxLzIwMTcJAAAAATAIpTAyonzeCAilMDKifN4IHkNJUS5OWVNFOklCTS5JUV9FQklULjk5NS4uLi4uSAEAAADetgEAAgAAAAQ0NjYyAQgAAAAFAAAAATEBAAAACy0yMDU5MDczMjAyAwAAAAMxNjACAAAAAzQwMAQAAAABMAcAAAAIMy83LzIwMjYIAAAACjEyLzMxLzIwMjAJAAAAATAIpTAyonzeCAilMDKifN4IMUNJUS5OWVNFOklCTS5JUV9MRUFTRV9BREpVU1RNRU5UX0VCSVREQS45OTEuLi4uLkgBAAAA3rYBAAMAAAAAAAilMDKifN4ICKUwMqJ83ggxQ0lRLk5ZU0U6SUJNLklRX0VCSVREQV9FUV9JTkNfRVhDTF9TQkMuMTAwMC4uLi4uSAEAAADetgEAAgAAAAUxNzgzMwEIAAAABQAAAAExAQAAAAstMTkwNDg2MDc0MAMAAAADMTYwAgAAAAUyNDEzMQQAAAABMAcAAAAIMy83LzIwMjYIAAAACjEyLzMxLzIwMjUJAAAAATAIpTAyonzeCAilMDKifN4IIENJUS5OWVNFOklCTS5JUV9FQklUREEuOTkzLi4uLi5IAQAAAN62AQACAAAABTE3Njk4AQgAAAAFAAAAATEBAAAACjIwODE1MDU0MDEDAAAAAzE2MAIAAAAENDA1MQQAAAABMAcAAAAIMy83LzIwMjYIAAAACjEyLzMxLzIwMTgJAAAAATAIpTAyonzeCAilMDKifN4IK0NJUS5OWVNFOklCTS5JUV9TUEVDSUFMX0RJVl9TSEFSRS45OTEuLi4uLkgBAAAA3rYBAAMAAAAAAAilMDKifN4ICKUwMqJ83ggpQ0lRLk5Z</t>
  </si>
  <si>
    <t>U0U6SUJNLklRX1RPVEFMX1JFVl9TSEFSRS45OTEuLi4uLkgBAAAA3rYBAAIAAAAJODMuNjQ3ODA3AQgAAAAFAAAAATEBAAAACjE5NDcxNzk1ODMDAAAAAzE2MAIAAAAENDM4MgQAAAABMAcAAAAIMy83LzIwMjYIAAAACjEyLzMxLzIwMTYJAAAAATAIpTAyonzeCAilMDKifN4II0NJUS5OWVNFOklCTS5JUV9ESVZfU0hBUkUuOTkxLi4uLi5IAQAAAN62AQACAAAAAzUuNQEIAAAABQAAAAExAQAAAAoxOTQ3MTc5NTgzAwAAAAMxNjACAAAABDMwNTgEAAAAATAHAAAACDMvNy8yMDI2CAAAAAoxMi8zMS8yMDE2CQAAAAEwCKUwMqJ83ggIpTAyonzeCChDSVEuTllTRTpJQk0uSVFfRElMVVRfRVBTX05PUk0uOTkwLi4uLi5IAQAAAN62AQACAAAACTEwLjY5NjkyOQEIAAAABQAAAAExAQAAAAoxODc2NDMyODcyAwAAAAMxNjACAAAABDQzODAEAAAAATAHAAAACDMvNy8yMDI2CAAAAAoxMi8zMS8yMDE1CQAAAAEwCKUwMqJ83ggIpTAyonzeCClDSVEuTllTRTpJQk0uSVFfRElMVVRfRVBTX0VYQ0wuMjAwMC4uLi4uSAEAAADetgEAAgAAAAUxMS4xNAEIAAAABQAAAAExAQAAAAstMTkwNDg2MDY1NwMAAAADMTYwAgAAAAMxNDIEAAAAATAHAAAACDMvNy8yMDI2CAAAAAoxMi8zMS8yMDI1CQAAAAEwCKUwMqJ83ggIpTAyonzeCClDSVEuTllTRTpJQk0uSVFfQkFTSUNfRVBTX0lOQ0wuMjAwMC4uLi4uSAEAAADetgEAAgAA</t>
  </si>
  <si>
    <t>AAkxMS4zNjIyOTYBCAAAAAUAAAABMQEAAAALLTE5MDQ4NjA2NTcDAAAAAzE2MAIAAAABOQQAAAABMAcAAAAIMy83LzIwMjYIAAAACjEyLzMxLzIwMjUJAAAAATAIpTAyonzeCAilMDKifN4IKENJUS5OWVNFOklCTS5JUV9OSV9BVkFJTF9JTkNMLjIwMDAuLi4uLkgBAAAA3rYBAAIAAAAFMTA1OTMBCAAAAAUAAAABMQEAAAALLTE5MDQ4NjA2NTcDAAAAAzE2MAIAAAACMTYEAAAAATAHAAAACDMvNy8yMDI2CAAAAAoxMi8zMS8yMDI1CQAAAAEwCKUwMqJ83ggIpTAyonzeCB1DSVEuTllTRTpJQk0uSVFfTkkuMjAwMC4uLi4uSAEAAADetgEAAgAAAAUxMDU5MwEIAAAABQAAAAExAQAAAAstMTkwNDg2MDY1NwMAAAADMTYwAgAAAAIxNQQAAAABMAcAAAAIMy83LzIwMjYIAAAACjEyLzMxLzIwMjUJAAAAATAIpTAyonzeCAilMDKifN4IJUNJUS5OWVNFOklCTS5JUV9OSV9DT01QQU5ZLjIwMDAuLi4uLkgBAAAA3rYBAAIAAAAFMTA1OTMBCAAAAAUAAAABMQEAAAALLTE5MDQ4NjA2NTcDAAAAAzE2MAIAAAAFNDE1NzEEAAAAATAHAAAACDMvNy8yMDI2CAAAAAoxMi8zMS8yMDI1CQAAAAEwCKUwMqJ83ggIpTAyonzeCB1DSVEuTllTRTpJQk0uSVFfRE8uMjAwMC4uLi4uSAEAAADetgEAAgAAAAIyMgEIAAAABQAAAAExAQAAAAstMTkwNDg2MDY1NwMAAAADMTYwAgAAAAI0MAQAAAABMAcAAAAIMy83LzIwMjYIAAAACjEy</t>
  </si>
  <si>
    <t>LzMxLzIwMjUJAAAAATAIpTAyonzeCAilMDKifN4IIkNJUS5OWVNFOklCTS5JUV9JTkNfVEFYLjIwMDAuLi4uLkgBAAAA3rYBAAIAAAAELTI0MgEIAAAABQAAAAExAQAAAAstMTkwNDg2MDY1NwMAAAADMTYwAgAAAAI3NQQAAAABMAcAAAAIMy83LzIwMjYIAAAACjEyLzMxLzIwMjUJAAAAATAIpTAyonzeCAilMDKifN4ILkNJUS5OWVNFOklCTS5JUV9PVEhFUl9VTlVTVUFMX1NVUFBMLjIwMDAuLi4uLkgBAAAA3rYBAAMAAAAAAAilMDKifN4ICKUwMqJ83gglQ0lRLk5ZU0U6SUJNLklRX0lOU19TRVRUTEUuMTAwMC4uLi4uSAEAAADetgEAAwAAAAAACKUwMqJ83ggIpTAyonzeCClDSVEuTllTRTpJQk0uSVFfQVNTRVRfV1JJVEVET1dOLjk5OS4uLi4uSAEAAADetgEAAwAAAAAACKUwMqJ83ggIpTAyonzeCCVDSVEuTllTRTpJQk0uSVFfR0FJTl9JTlZFU1QuOTk5Li4uLi5IAQAAAN62AQACAAAAAjIwAQgAAAAFAAAAATEBAAAACy0xOTA0ODYwNzQzAwAAAAMxNjACAAAAAjYyBAAAAAEwBwAAAAgzLzcvMjAyNggAAAAKMTIvMzEvMjAyNAkAAAABMAilMDKifN4ICKUwMqJ83gggQ0lRLk5ZU0U6SUJNLklRX01FUkdFUi45OTkuLi4uLkgBAAAA3rYBAAIAAAAELTEyMwEIAAAABQAAAAExAQAAAAstMTkwNDg2MDc0MwMAAAADMTYwAgAAAAI4MAQAAAABMAcAAAAIMy83LzIwMjYIAAAACjEyLzMxLzIwMjQJAAAAATAI</t>
  </si>
  <si>
    <t>pTAyonzeCAilMDKifN4IIkNJUS5OWVNFOklCTS5JUV9FQlRfRVhDTC45OTkuLi4uLkgBAAAA3rYBAAIAAAAEOTExNwEIAAAABQAAAAExAQAAAAstMTkwNDg2MDc0MwMAAAADMTYwAgAAAAE0BAAAAAEwBwAAAAgzLzcvMjAyNggAAAAKMTIvMzEvMjAyNAkAAAABMAilMDKifN4ICKUwMqJ83ggnQ0lRLk5ZU0U6SUJNLklRX0NVUlJFTkNZX0dBSU4uOTk5Li4uLi5IAQAAAN62AQACAAAAAjIwAQgAAAAFAAAAATEBAAAACy0xOTA0ODYwNzQzAwAAAAMxNjACAAAAAjM4BAAAAAEwBwAAAAgzLzcvMjAyNggAAAAKMTIvMzEvMjAyNAkAAAABMAilMDKifN4ICKUwMqJ83ggqQ0lRLk5ZU0U6SUJNLklRX05FVF9JTlRFUkVTVF9FWFAuOTk5Li4uLi5IAQAAAN62AQACAAAABC05NjUBCAAAAAUAAAABMQEAAAALLTE5MDQ4NjA3NDMDAAAAAzE2MAIAAAADMzY4BAAAAAEwBwAAAAgzLzcvMjAyNggAAAAKMTIvMzEvMjAyNAkAAAABMAilMDKifN4ICKUwMqJ83ggmQ0lRLk5ZU0U6SUJNLklRX0lOVEVSRVNUX0VYUC45OTkuLi4uLkgBAAAA3rYBAAIAAAAFLTE3MTIBCAAAAAUAAAABMQEAAAALLTE5MDQ4NjA3NDMDAAAAAzE2MAIAAAACODIEAAAAATAHAAAACDMvNy8yMDI2CAAAAAoxMi8zMS8yMDI0CQAAAAEwCKUwMqJ83ggIpTAyonzeCCtDSVEuTllTRTpJQk0uSVFfVE9UQUxfT1RIRVJfT1BFUi4xMDAwLi4uLi5IAQAAAN62</t>
  </si>
  <si>
    <t>AQACAAAABTI2NzI4AQgAAAAFAAAAATEBAAAACy0xOTA0ODYwNzQwAwAAAAMxNjACAAAAAzM4MAQAAAABMAcAAAAIMy83LzIwMjYIAAAACjEyLzMxLzIwMjUJAAAAATAIpTAyonzeCAilMDKifN4IJUNJUS5OWVNFOklCTS5JUV9TVE9DS19CQVNFRC45OTIuLi4uLkgBAAAA3rYBAAMAAAAAAAilMDKifN4ICKUwMqJ83ggpQ0lRLk5ZU0U6SUJNLklRX0dBSU5fSU5WRVNUX1JFVi45OTkuLi4uLkgBAAAA3rYBAAMAAAAAAAilMDKifN4ICKUwMqJ83gglQ0lRLk5ZU0U6SUJNLklRX0dBSU5fSU5WRVNULjk5OC4uLi4uSAEAAADetgEAAgAAAAIzOQEIAAAABQAAAAExAQAAAAstMTkwNDg2MDc0NAMAAAADMTYwAgAAAAI2MgQAAAABMAcAAAAIMy83LzIwMjYIAAAACjEyLzMxLzIwMjMJAAAAATAIpTAyonzeCAilMDKifN4IJkNJUS5OWVNFOklCTS5JUV9JTlRFUkVTVF9FWFAuOTk4Li4uLi5IAQAAAN62AQACAAAABS0xNjA3AQgAAAAFAAAAATEBAAAACy0xOTA0ODYwNzQ0AwAAAAMxNjACAAAAAjgyBAAAAAEwBwAAAAgzLzcvMjAyNggAAAAKMTIvMzEvMjAyMwkAAAABMAilMDKifN4ICKUwMqJ83ggjQ0lRLk5ZU0U6SUJNLklRX0RBX1NVUFBMLjIwMDAuLi4uLkgBAAAA3rYBAAMAAAAAAAilMDKifN4ICKUwMqJ83ggcQ0lRLk5ZU0U6SUJNLklRX0dQLjk5Mi4uLi4uSAEAAADetgEAAgAAAAUzNjk0MwEIAAAABQAAAAEx</t>
  </si>
  <si>
    <t>AQAAAAoyMDE3MTY0MjQ0AwAAAAMxNjACAAAAAjEwBAAAAAEwBwAAAAgzLzcvMjAyNggAAAAKMTIvMzEvMjAxNwkAAAABMAilMDKifN4ICKUwMqJ83gghQ0lRLk5ZU0U6SUJNLklRX0lOQ19UQVguOTk5Li4uLi5IAQAAAN62AQACAAAABC0yMTgBCAAAAAUAAAABMQEAAAALLTE5MDQ4NjA3NDMDAAAAAzE2MAIAAAACNzUEAAAAATAHAAAACDMvNy8yMDI2CAAAAAoxMi8zMS8yMDI0CQAAAAEwCKUwMqJ83ggIpTAyonzeCCJDSVEuTllTRTpJQk0uSVFfRUJUX0VYQ0wuOTk3Li4uLi5IAQAAAN62AQACAAAABDcwNzABCAAAAAUAAAABMQEAAAALLTE5NTgyODEwOTYDAAAAAzE2MAIAAAABNAQAAAABMAcAAAAIMy83LzIwMjYIAAAACjEyLzMxLzIwMjIJAAAAATAIpTAyonzeCAilMDKifN4IKUNJUS5OWVNFOklCTS5JUV9HQUlOX0lOVkVTVF9SRVYuOTk3Li4uLi5IAQAAAN62AQADAAAAAAAIpTAyonzeCAilMDKifN4IR0NJUS5OWVNFOklCTS5JUV9JTlRFUkVTVF9QRU5BTFRJRVNfUkVDT0dfSVNfUFJFX1RBWC45OTguMDYvMDMvMjAyNi4uLi5IAQAAAN62AQACAAAAAzM3OQAIpTAyonzeCAilMDKifN4IUENJUS5OWVNFOklCTS5JUV9UUkFOU19JTVBBQ1RfRklOXzQ4X05PTl9DVVJSRU5UX0xJQUJJTElUSUVTLjEwMDAuMDYvMDMvMjAyNi4uLi5IAQAAAN62AQADAAAAAAAIpTAyonzeCAilMDKifN4IOUNJUS5OWVNF</t>
  </si>
  <si>
    <t>OklCTS5JUV9UQVhfQkVORUZJVF9DRl9UT1RBTC4xMDAwLjA2LzAzLzIwMjYuLi4uSAEAAADetgEAAgAAAAQyMDcxAAilMDKifN4ICKUwMqJ83ghJQ0lRLk5ZU0U6SUJNLklRX0lOVEVSRVNUX1BFTkFMVElFU19SRUNPR19JU19BRlRFUl9UQVguOTk4LjA2LzAzLzIwMjYuLi4uSAEAAADetgEAAwAAAAAACKUwMqJ83ggIpTAyonzeCEpDSVEuTllTRTpJQk0uSVFfVFJBTlNfSU1QQUNUX0ZJTl80OF9SRVRBSU5FRF9FQVJOSU5HUy4xMDAwLjA2LzAzLzIwMjYuLi4uSAEAAADetgEAAwAAAAAACKUwMqJ83ggIpTAyonzeCDVDSVEuTllTRTpJQk0uSVFfQ0FQX0xPU1NfQ0ZfVE9UQUwuOTk4LjA2LzAzLzIwMjYuLi4uSAEAAADetgEAAwAAAAAACKUwMqJ83ggIpTAyonzeCEdDSVEuTllTRTpJQk0uSVFfQ0hBTkdFX1VOUkVDT0dfVEFYX0JFTkVGSVRfMV9ZUl9NSU4uOTk4LjA2LzAzLzIwMjYuLi4uSAEAAADetgEAAwAAAAAACKUwMqJ83ggIpTAyonzeCEZDSVEuTllTRTpJQk0uSVFfUkVEVUNUSU9OX1RBWF9QT1NJVElPTl9DVVJSRU5UX1lSLjEwMDAuMDYvMDMvMjAyNi4uLi5IAQAAAN62AQADAAAAAAAIpTAyonzeCAilMDKifN4INkNJUS5OWVNFOklCTS5JUV9UQVhfQkVORUZJVF9DRl8yWVIuOTk4LjA2LzAzLzIwMjYuLi4uSAEAAADetgEAAwAAAAAACKUwMqJ83ggIpTAyonzeCDFDSVEuTllTRTpJQk0uSVFf</t>
  </si>
  <si>
    <t>Tk9MX0NGX1RPVEFMLjEwMDAuMDYvMDMvMjAyNi4uLi5IAQAAAN62AQADAAAAAAAIpTAyonzeCAilMDKifN4INUNJUS5OWVNFOklCTS5JUV9BVkdfUkVWX1BFUl9UUkFERS45OTguMDYvMDMvMjAyNi4uLi5IAQAAAN62AQADAAAAAAAIpTAyonzeCAilMDKifN4IM0NJUS5OWVNFOklCTS5JUV9BVU1fTkVUX0NIQU5HRS4xMDAwLjA2LzAzLzIwMjYuLi4uSAEAAADetgEAAwAAAAAACKUwMqJ83ggIpTAyonzeCENDSVEuTllTRTpJQk0uSVFfQUNDT1VOVF9DT0RFX0lOVEVSRVNUX1BFTkFMVElFUy45OTguMDYvMDMvMjAyNi4uLi5IAQAAAN62AQACAAAAATEACKUwMqJ83ggIpTAyonzeCEBDSVEuTllTRTpJQk0uSVFfU0VUVExFTUVOVFNfVEFYX0FVVEhPUklUSUVTLjEwMDAuMDYvMDMvMjAyNi4uLi5IAQAAAN62AQACAAAAAy05NQAIpTAyonzeCAilMDKifN4IQENJUS5OWVNFOklCTS5JUV9BRERfVEFYX1BPU0lUSU9OU19QUklPUl9ZUlMuMTAwMC4wNi8wMy8yMDI2Li4uLkgBAAAA3rYBAAIAAAADNDAyAAilMDKifN4ICKUwMqJ83gg0Q0lRLk5ZU0U6SUJNLklRX0NBUF9MT1NTX0NGXzRZUi4xMDAwLjA2LzAzLzIwMjYuLi4uSAEAAADetgEAAwAAAAAACKUwMqJ83ggIpTAyonzeCD9DSVEuTllTRTpJQk0uSVFfU0VUVExFTUVOVFNfVEFYX0FVVEhPUklUSUVTLjk5OC4wNi8wMy8yMDI2Li4uLkgBAAAA3rYBAAIA</t>
  </si>
  <si>
    <t>AAADLTI2AAilMDKifN4ICKUwMqJ83gg/Q0lRLk5ZU0U6SUJNLklRX0FERF9UQVhfUE9TSVRJT05TX1BSSU9SX1lSUy45OTguMDYvMDMvMjAyNi4uLi5IAQAAAN62AQACAAAAAzIzMQAIpTAyonzeCAilMDKifN4ITENJUS5OWVNFOklCTS5JUV9UUkFOU19JTVBBQ1RfRklOXzQ4X0NVUlJFTlRfTElBQklMSVRJRVMuMTAwMC4wNi8wMy8yMDI2Li4uLkgBAAAA3rYBAAMAAAAAAAilMDKifN4ICKUwMqJ83ghHQ0lRLk5ZU0U6SUJNLklRX1RSQU5TX0lNUEFDVF9GSU5fNDhfQ1VSUkVOVF9BU1NFVFMuMTAwMC4wNi8wMy8yMDI2Li4uLkgBAAAA3rYBAAMAAAAAAAilMDKifN4ICKUwMqJ83gg2Q0lRLk5ZU0U6SUJNLklRX1RPVEFMX1JFVl9FTVBMT1lFRS45OTguMDYvMDMvMjAyNi4uLi5IAQAAAN62AQACAAAABzIxOS4yMDYBCAAAAAUAAAABMQEAAAALLTE5MDQ4NjA3NDQDAAAAAzE2MAIAAAAENDEyMwQAAAABMAcAAAAIMy82LzIwMjYIAAAACjEyLzMxLzIwMjMJAAAAATAIpTAyonzeCAilMDKifN4IM0NJUS5OWVNFOklCTS5JUV9NVVRVQUxfRlVORF9FT1AuOTk4LjA2LzAzLzIwMjYuLi4uSAEAAADetgEAAwAAAAAACKUwMqJ83ggIpTAyonzeCEpDSVEuTllTRTpJQk0uSVFfTVVUVUFMX0ZVTkRfQVBQUkVDSUFUSU9OX0RFUFJFQ0lBVElPTi4xMDAwLjA2LzAzLzIwMjYuLi4uSAEAAADetgEAAwAAAAAACKUwMqJ8</t>
  </si>
  <si>
    <t>3ggIpTAyonzeCEZDSVEuTllTRTpJQk0uSVFfT1BFQl9PQkxJR0FUSU9OX1BST0pFQ1RFRF9GT1JFSUdOLjEwMDAuMDYvMDMvMjAyNi4uLi5IAQAAAN62AQACAAAAAzU0NwAIpTAyonzeCAilMDKifN4IP0NJUS5OWVNFOklCTS5JUV9PUEVCX09CTElHQVRJT05fQkVHX0ZPUkVJR04uOTk4LjA2LzAzLzIwMjYuLi4uSAEAAADetgEAAgAAAAM1MzEACKUwMqJ83ggIpTAyonzeCEZDSVEuTllTRTpJQk0uSVFfVFJBTlNfSU1QQUNUX0ZJTl80OF9DVVJSRU5UX0FTU0VUUy45OTguMDYvMDMvMjAyNi4uLi5IAQAAAN62AQADAAAAAAAIpTAyonzeCAilMDKifN4IPkNJUS5OWVNFOklCTS5JUV9UQVhfQkVORUZJVF9DRl9BRlRFUl9GSVZFLjEwMDAuMDYvMDMvMjAyNi4uLi5IAQAAAN62AQACAAAABDIwNzEACKUwMqJ83ggIpTAyonzeCC5DSVEuTllTRTpJQk0uSVFfTk9MX0NGXzRZUi45OTguMDYvMDMvMjAyNi4uLi5IAQAAAN62AQADAAAAAAAIpTAyonzeCAilMDKifN4IPENJUS5OWVNFOklCTS5JUV9DQVBJVEFMSVpFRF9JTlRFUkVTVF9FWFAuOTk4LjA2LzAzLzIwMjYuLi4uSAEAAADetgEAAwAAAAAACKUwMqJ83ggIpTAyonzeCDlDSVEuTllTRTpJQk0uSVFfVkFMVUVfQ1VTVE9NRVJfQVNTRVRTLjk5OC4wNi8wMy8yMDI2Li4uLkgBAAAA3rYBAAMAAAAAAAilMDKifN4ICKUwMqJ83ggzQ0lRLk5ZU0U6SUJNLklR</t>
  </si>
  <si>
    <t>X09QRUJfQVNTRVRTX0RPTS45OTguMDYvMDMvMjAyNi4uLi5IAQAAAN62AQACAAAAAjEwAAilMDKifN4ICKUwMqJ83ghMQ0lRLk5ZU0U6SUJNLklRX09QRUJfT0JMSUdBVElPTl9BQ1RVQVJJQUxfR0FJTl9MT1NTX0RPTS4xMDAwLjA2LzAzLzIwMjYuLi4uSAEAAADetgEAAgAAAAI2MQAIpTAyonzeCAilMDKifN4ILENJUS5OWVNFOklCTS5JUV9BVU1fRU9QLjEwMDAuMDYvMDMvMjAyNi4uLi5IAQAAAN62AQADAAAAAADx3zAyonzeCPHfMDKifN4INENJUS5OWVNFOklCTS5JUV9BVU1fUkVBTF9FU1RBVEUuMTAwMC4wNi8wMy8yMDI2Li4uLkgBAAAA3rYBAAMAAAAAAPHfMDKifN4I8d8wMqJ83gg+Q0lRLk5ZU0U6SUJNLklRX09QRUJfUFJFUEFJRF9DT1NUX0ZPUkVJR04uMTAwMC4wNi8wMy8yMDI2Li4uLkgBAAAA3rYBAAMAAAAAAPHfMDKifN4I8d8wMqJ83ghBQ0lRLk5ZU0U6SUJNLklRX09QRUJfRVNUX0JFTkVGSVRfMllSX0ZPUkVJR04uMTAwMC4wNi8wMy8yMDI2Li4uLkgBAAAA3rYBAAIAAAACNDgA8d8wMqJ83gjx3zAyonzeCE9DSVEuTllTRTpJQk0uSVFfT1BFQl9BU1NFVFNfUEFSVElDSVBfQ09OVFJJQlVUSU9OU19GT1JFSUdOLjEwMDAuMDYvMDMvMjAyNi4uLi5IAQAAAN62AQADAAAAAADx3zAyonzeCPHfMDKifN4ISkNJUS5OWVNFOklCTS5JUV9PUEVCX1RPVEFMX0NPU1RfSU5DTF9TVVBQTEVf</t>
  </si>
  <si>
    <t>UExBTlNfRE9NLjEwMDAuMDYvMDMvMjAyNi4uLi5IAQAAAN62AQADAAAAAADx3zAyonzeCPHfMDKifN4ITUNJUS5OWVNFOklCTS5JUV9QRU5TSU9OX1FVQVJUX0VNUExPWUVSX0NPTlRSSUJVVElPTlNfRE9NLjEwMDAuMDYvMDMvMjAyNi4uLi5IAQAAAN62AQADAAAAAADx3zAyonzeCPHfMDKifN4IO0NJUS5OWVNFOklCTS5JUV9PUEVCX0VYUF9SRVRVUk5fRk9SRUlHTi45OTguMDYvMDMvMjAyNi4uLi5IAQAAAN62AQACAAAAAi0yAPHfMDKifN4I8d8wMqJ83ghIQ0lRLk5ZU0U6SUJNLklRX1BFTlNJT05fQVNTRVRTX0JFTkVGSVRTX1BBSURfRk9SRUlHTi45OTguMDYvMDMvMjAyNi4uLi5IAQAAAN62AQACAAAABS0xNjI5APHfMDKifN4I8d8wMqJ83ghKQ0lRLk5ZU0U6SUJNLklRX1BFTlNJT05fQUNDVU1VTEFURURfT0JMSUdBVElPTl9GT1JFSUdOLjk5OC4wNi8wMy8yMDI2Li4uLkgBAAAA3rYBAAIAAAAFMzMxMjgA8d8wMqJ83gjx3zAyonzeCEJDSVEuTllTRTpJQk0uSVFfUEVOU0lPTl9JTlRFUkVTVF9DT1NUX0ZPUkVJR04uMTAwMC4wNi8wMy8yMDI2Li4uLkgBAAAA3rYBAAIAAAAEMTA3MADx3zAyonzeCPHfMDKifN4INENJUS5OWVNFOklCTS5JUV9PUEVCX0xUX0xJQUJfRE9NLjk5OC4wNi8wMy8yMDI2Li4uLkgBAAAA3rYBAAIAAAAFLTIwMjIA8d8wMqJ83gjx3zAyonzeCDxDSVEuTllTRTpJQk0u</t>
  </si>
  <si>
    <t>SVFfQVVNX05FVF9JTkZMT1dTX09VVEZMT1dTLjk5OC4wNi8wMy8yMDI2Li4uLkgBAAAA3rYBAAMAAAAAAPHfMDKifN4I8d8wMqJ83ggxQ0lRLk5ZU0U6SUJNLklRX0FVTV9ET01FU1RJQy4xMDAwLjA2LzAzLzIwMjYuLi4uSAEAAADetgEAAwAAAAAA8d8wMqJ83gjx3zAyonzeCDhDSVEuTllTRTpJQk0uSVFfVEFYX0JFTkVGSVRfQ0ZfVE9UQUwuOTk4LjA2LzAzLzIwMjYuLi4uSAEAAADetgEAAgAAAAQyMTY0APHfMDKifN4I8d8wMqJ83gg3Q0lRLk5ZU0U6SUJNLklRX1RBWF9CRU5FRklUX0NGXzRZUi4xMDAwLjA2LzAzLzIwMjYuLi4uSAEAAADetgEAAwAAAAAA8d8wMqJ83gjx3zAyonzeCDdDSVEuTllTRTpJQk0uSVFfVEFYX0JFTkVGSVRfQ0ZfMllSLjEwMDAuMDYvMDMvMjAyNi4uLi5IAQAAAN62AQADAAAAAADx3zAyonzeCPHfMDKifN4IM0NJUS5OWVNFOklCTS5JUV9DQVBfTE9TU19DRl8yWVIuOTk4LjA2LzAzLzIwMjYuLi4uSAEAAADetgEAAwAAAAAA8d8wMqJ83gjx3zAyonzeCC9DSVEuTllTRTpJQk0uSVFfTk9MX0NGXzJZUi4xMDAwLjA2LzAzLzIwMjYuLi4uSAEAAADetgEAAwAAAAAA8d8wMqJ83gjx3zAyonzeCDZDSVEuTllTRTpJQk0uSVFfQVZHX1JFVl9QRVJfVFJBREUuMTAwMC4wNi8wMy8yMDI2Li4uLkgBAAAA3rYBAAMAAAAAAPHfMDKifN4I8d8wMqJ83ghIQ0lRLk5ZU0U6SUJNLklR</t>
  </si>
  <si>
    <t>X0NIQU5HRV9VTlJFQ09HX1RBWF9CRU5FRklUXzFfWVJfTUlOLjEwMDAuMDYvMDMvMjAyNi4uLi5IAQAAAN62AQADAAAAAADx3zAyonzeCPHfMDKifN4IPUNJUS5OWVNFOklCTS5JUV9UQVhfQkVORUZJVF9DRl9BRlRFUl9GSVZFLjk5OC4wNi8wMy8yMDI2Li4uLkgBAAAA3rYBAAIAAAAEMjE2NADx3zAyonzeCPHfMDKifN4INkNJUS5OWVNFOklCTS5JUV9UQVhfQkVORUZJVF9DRl80WVIuOTk4LjA2LzAzLzIwMjYuLi4uSAEAAADetgEAAwAAAAAA8d8wMqJ83gjx3zAyonzeCDxDSVEuTllTRTpJQk0uSVFfQVNTRVRTX09QRVJfTEVBU0VfR1JPU1MuMTAwMC4wNi8wMy8yMDI2Li4uLkgBAAAA3rYBAAMAAAAAAPHfMDKifN4I8d8wMqJ83ghJQ0lRLk5ZU0U6SUJNLklRX01VVFVBTF9GVU5EX0FQUFJFQ0lBVElPTl9ERVBSRUNJQVRJT04uOTk4LjA2LzAzLzIwMjYuLi4uSAEAAADetgEAAwAAAAAA8d8wMqJ83gjx3zAyonzeCCtDSVEuTllTRTpJQk0uSVFfQVVNX0VPUC45OTguMDYvMDMvMjAyNi4uLi5IAQAAAN62AQADAAAAAADx3zAyonzeCPHfMDKifN4IPUNJUS5OWVNFOklCTS5JUV9PUEVCX1BSRVBBSURfQ09TVF9GT1JFSUdOLjk5OC4wNi8wMy8yMDI2Li4uLkgBAAAA3rYBAAMAAAAAAPHfMDKifN4I8d8wMqJ83ghAQ0lRLk5ZU0U6SUJNLklRX09QRUJfRVNUX0JFTkVGSVRfMllSX0ZPUkVJR04uOTk4LjA2</t>
  </si>
  <si>
    <t>LzAzLzIwMjYuLi4uSAEAAADetgEAAgAAAAI0NQDx3zAyonzeCPHfMDKifN4ITkNJUS5OWVNFOklCTS5JUV9PUEVCX0FTU0VUU19QQVJUSUNJUF9DT05UUklCVVRJT05TX0ZPUkVJR04uOTk4LjA2LzAzLzIwMjYuLi4uSAEAAADetgEAAwAAAAAA8d8wMqJ83gjx3zAyonzeCEVDSVEuTllTRTpJQk0uSVFfT1BFQl9PQkxJR0FUSU9OX1BST0pFQ1RFRF9GT1JFSUdOLjk5OC4wNi8wMy8yMDI2Li4uLkgBAAAA3rYBAAIAAAADNTg2APHfMDKifN4I8d8wMqJ83gg+Q0lRLk5ZU0U6SUJNLklRX09QRUJfU0VSVklDRV9DT1NUX0ZPUkVJR04uMTAwMC4wNi8wMy8yMDI2Li4uLkgBAAAA3rYBAAIAAAABMgDx3zAyonzeCPHfMDKifN4IUkNJUS5OWVNFOklCTS5JUV9QRU5TSU9OX0FTU0VUU19FTVBMT1lFUl9DT05UUklCVVRJT05TX0ZPUkVJR04uMTAwMC4wNi8wMy8yMDI2Li4uLkgBAAAA3rYBAAIAAAACNDAA8d8wMqJ83gjx3zAyonzeCE1DSVEuTllTRTpJQk0uSVFfSU1QQUNUX1VOUkVDT0dfVEFYX0JFTkVGSVRfRUZGRUNUSVZFX1RBWC4xMDAwLjA2LzAzLzIwMjYuLi4uSAEAAADetgEAAgAAAAQ1OTQ2APHfMDKifN4I8d8wMqJ83ghOQ0lRLk5ZU0U6SUJNLklRX1BFTlNJT05fT0JMSUdBVElPTl9PVEhFUl9QTEFOX0FESl9GT1JFSUdOLjEwMDAuMDYvMDMvMjAyNi4uLi5IAQAAAN62AQACAAAABC0xNzAA8d8wMqJ8</t>
  </si>
  <si>
    <t>3gjx3zAyonzeCFZDSVEuTllTRTpJQk0uSVFfUEVOU0lPTl9PQkxJR0FUSU9OX1NVUFBMRV9QTEFOU19UT1RBTF9DT1NUX0ZPUkVJR04uOTkwLjA2LzAzLzIwMjYuLi4uSAEAAADetgEAAwAAAAAA8d8wMqJ83gjx3zAyonzeCEFDSVEuTllTRTpJQk0uSVFfUEVOU0lPTl9JTlRFUkVTVF9DT1NUX0ZPUkVJR04uOTk4LjA2LzAzLzIwMjYuLi4uSAEAAADetgEAAgAAAAQxMTcwAPHfMDKifN4I8d8wMqJ83ghBQ0lRLk5ZU0U6SUJNLklRX09QRUJfREVDUkVBU0VfRUZGRUNUX1BCT19ET00uMTAwMC4wNi8wMy8yMDI2Li4uLkgBAAAA3rYBAAMAAAAAAPHfMDKifN4I8d8wMqJ83gg3Q0lRLk5ZU0U6SUJNLklRX09QRUJfT1RIRVJfQURKX0RPTS4xMDAwLjA2LzAzLzIwMjYuLi4uSAEAAADetgEAAwAAAAAA8d8wMqJ83gjx3zAyonzeCDdDSVEuTllTRTpJQk0uSVFfT1BFQl9MVF9BU1NFVFNfRE9NLjEwMDAuMDYvMDMvMjAyNi4uLi5IAQAAAN62AQADAAAAAADx3zAyonzeCPHfMDKifN4IM0NJUS5OWVNFOklCTS5JUV9BVU1fUkVBTF9FU1RBVEUuOTk4LjA2LzAzLzIwMjYuLi4uSAEAAADetgEAAwAAAAAA8d8wMqJ83gjx3zAyonzeCExDSVEuTllTRTpJQk0uSVFfSU1QQUNUX1VOUkVDT0dfVEFYX0JFTkVGSVRfRUZGRUNUSVZFX1RBWC45OTguMDYvMDMvMjAyNi4uLi5IAQAAAN62AQADAAAAAADx3zAyonzeCPHfMDKi</t>
  </si>
  <si>
    <t>fN4ISENJUS5OWVNFOklCTS5JUV9JTlRFUkVTVF9QRU5BTFRJRVNfUkVDT0dfQlNfUFJFX1RBWC4xMDAwLjA2LzAzLzIwMjYuLi4uSAEAAADetgEAAgAAAAQxMjMwAPHfMDKifN4I8d8wMqJ83ggzQ0lRLk5ZU0U6SUJNLklRX01VVFVBTF9GVU5EX0JPUC45OTguMDYvMDMvMjAyNi4uLi5IAQAAAN62AQADAAAAAADx3zAyonzeCPHfMDKifN4IPUNJUS5OWVNFOklCTS5JUV9BVU1fQ0FTSF9GTE9XU19ESVZJREVORFMuMTAwMC4wNi8wMy8yMDI2Li4uLkgBAAAA3rYBAAMAAAAAAPHfMDKifN4I8d8wMqJ83gg3Q0lRLk5ZU0U6SUJNLklRX0FVTV9OT05fRkVFX0VBUk5JTkcuOTk4LjA2LzAzLzIwMjYuLi4uSAEAAADetgEAAwAAAAAA8d8wMqJ83gjx3zAyonzeCDtDSVEuTllTRTpJQk0uSVFfQVVNX01PTkVZX01BUktFVF9GVU5EUy4xMDAwLjA2LzAzLzIwMjYuLi4uSAEAAADetgEAAwAAAAAA8d8wMqJ83gjx3zAyonzeCEJDSVEuTllTRTpJQk0uSVFfVU5SRUNPR19UQVhfQkVORUZJVF9FTkRfUEVSSU9ELjk5OC4wNi8wMy8yMDI2Li4uLkgBAAAA3rYBAAIAAAAEODc3MgDx3zAyonzeCPHfMDKifN4IQ0NJUS5OWVNFOklCTS5JUV9VTlJFQ09HX1RBWF9CRU5FRklUX0JFR19QRVJJT0QuMTAwMC4wNi8wMy8yMDI2Li4uLkgBAAAA3rYBAAIAAAAEODg3NQDx3zAyonzeCPHfMDKifN4IL0NJUS5OWVNFOklCTS5JUV9O</t>
  </si>
  <si>
    <t>T0xfQ0ZfNVlSLjEwMDAuMDYvMDMvMjAyNi4uLi5IAQAAAN62AQADAAAAAADx3zAyonzeCPHfMDKifN4IQ0NJUS5OWVNFOklCTS5JUV9DQVBJVEFMSVpFRF9JTlRFUkVTVF9XUklURV9PRkYuMTAwMC4wNi8wMy8yMDI2Li4uLkgBAAAA3rYBAAMAAAAAAPHfMDKifN4I8d8wMqJ83ghCQ0lRLk5ZU0U6SUJNLklRX1RSQU5TX0lNUEFDVF9GSU5fNDhfTFRfQVNTRVRTLjEwMDAuMDYvMDMvMjAyNi4uLi5IAQAAAN62AQADAAAAAADx3zAyonzeCPHfMDKifN4IM0NJUS5OWVNFOklCTS5JUV9DQVBfTE9TU19DRl81WVIuOTk4LjA2LzAzLzIwMjYuLi4uSAEAAADetgEAAwAAAAAA8d8wMqJ83gjx3zAyonzeCDZDSVEuTllTRTpJQk0uSVFfQVVNX0lOU1RJVFVUSU9OQUwuMTAwMC4wNi8wMy8yMDI2Li4uLkgBAAAA3rYBAAMAAAAAAPHfMDKifN4I8d8wMqJ83ghSQ0lRLk5ZU0U6SUJNLklRX09QRUJfSU5DUkVBU0VfRUZGRUNUX1NFUlZJQ0VfSU5UX0NPU1RfRk9SRUlHTi4xMDAwLjA2LzAzLzIwMjYuLi4uSAEAAADetgEAAwAAAAAA8d8wMqJ83gjx3zAyonzeCD5DSVEuTllTRTpJQk0uSVFfT1BFQl9BQ0NSVUVEX0xJQUJfRk9SRUlHTi4xMDAwLjA2LzAzLzIwMjYuLi4uSAEAAADetgEAAwAAAAAA8d8wMqJ83gjx3zAyonzeCEFDSVEuTllTRTpJQk0uSVFfT1BFQl9FU1RfQkVORUZJVF8zWVJfRk9SRUlHTi4xMDAwLjA2</t>
  </si>
  <si>
    <t>LzAzLzIwMjYuLi4uSAEAAADetgEAAgAAAAI0OQDx3zAyonzeCPHfMDKifN4IPUNJUS5OWVNFOklCTS5JUV9MQVBTRV9TVEFUVVRFX0xJTUlUQVRJT05TLjk5OC4wNi8wMy8yMDI2Li4uLkgBAAAA3rYBAAMAAAAAAPHfMDKifN4I8d8wMqJ83ghEQ0lRLk5ZU0U6SUJNLklRX1JFRFVDVElPTl9UQVhfUE9TSVRJT05fUFJJT1JfWVJTLjk5OC4wNi8wMy8yMDI2Li4uLkgBAAAA3rYBAAIAAAAELTQ1NwDx3zAyonzeCPHfMDKifN4IRUNJUS5OWVNFOklCTS5JUV9SRURVQ1RJT05fVEFYX1BPU0lUSU9OX0NVUlJFTlRfWVIuOTk4LjA2LzAzLzIwMjYuLi4uSAEAAADetgEAAwAAAAAA8d8wMqJ83gjx3zAyonzeCERDSVEuTllTRTpJQk0uSVFfT1BFQl9QUklPUl9TRVJWSUNFX05FWFRfRk9SRUlHTi4xMDAwLjA2LzAzLzIwMjYuLi4uSAEAAADetgEAAwAAAAAA8d8wMqJ83gjx3zAyonzeCDhDSVEuTllTRTpJQk0uSVFfT1BFQl9DSV9BQ1RfRk9SRUlHTi4xMDAwLjA2LzAzLzIwMjYuLi4uSAEAAADetgEAAgAAAAMxMjUA8d8wMqJ83gjx3zAyonzeCEZDSVEuTllTRTpJQk0uSVFfT1BFQl9BU1NFVFNfQkVORUZJVFNfUEFJRF9GT1JFSUdOLjEwMDAuMDYvMDMvMjAyNi4uLi5IAQAAAN62AQACAAAAAi04APHfMDKifN4I8d8wMqJ83ghIQ0lRLk5ZU0U6SUJNLklRX09QRUJfT0JMSUdBVElPTl9BQ0NVTVVMQVRFRF9GT1JF</t>
  </si>
  <si>
    <t>SUdOLjEwMDAuMDYvMDMvMjAyNi4uLi5IAQAAAN62AQADAAAAAADx3zAyonzeCPHfMDKifN4INENJUS5OWVNFOklCTS5JUV9DQVBfTE9TU19DRl8zWVIuMTAwMC4wNi8wMy8yMDI2Li4uLkgBAAAA3rYBAAMAAAAAAPHfMDKifN4I8d8wMqJ83ghCQ0lRLk5ZU0U6SUJNLklRX0NBUElUQUxJWkVEX0lOVEVSRVNUX1dSSVRFX09GRi45OTguMDYvMDMvMjAyNi4uLi5IAQAAAN62AQADAAAAAADx3zAyonzeCPHfMDKifN4IMENJUS5OWVNFOklCTS5JUV9BVU1fQVZFUkFHRS4xMDAwLjA2LzAzLzIwMjYuLi4uSAEAAADetgEAAwAAAAAA8d8wMqJ83gjx3zAyonzeCEJDSVEuTllTRTpJQk0uSVFfVU5SRUNPR19UQVhfQkVORUZJVF9CRUdfUEVSSU9ELjk5OC4wNi8wMy8yMDI2Li4uLkgBAAAA3rYBAAIAAAAEODcyOADx3zAyonzeCPHfMDKifN4IT0NJUS5OWVNFOklCTS5JUV9UUkFOU19JTVBBQ1RfRklOXzQ4X05PTl9DVVJSRU5UX0xJQUJJTElUSUVTLjk5OC4wNi8wMy8yMDI2Li4uLkgBAAAA3rYBAAMAAAAAAPHfMDKifN4I8d8wMqJ83gguQ0lRLk5ZU0U6SUJNLklRX05PTF9DRl81WVIuOTk4LjA2LzAzLzIwMjYuLi4uSAEAAADetgEAAwAAAAAA8d8wMqJ83gjx3zAyonzeCD1DSVEuTllTRTpJQk0uSVFfQ0FQSVRBTElaRURfSU5URVJFU1RfQk9QLjEwMDAuMDYvMDMvMjAyNi4uLi5IAQAAAN62AQADAAAAAADx3zAy</t>
  </si>
  <si>
    <t>onzeCPHfMDKifN4IQENJUS5OWVNFOklCTS5JUV9BU1NFVFNfVU5ERVJfQURNSU5JU1RSQVRJT04uMTAwMC4wNi8wMy8yMDI2Li4uLkgBAAAA3rYBAAMAAAAAAPHfMDKifN4I8d8wMqJ83ghDQ0lRLk5ZU0U6SUJNLklRX01VVFVBTF9GVU5EX0FDUVVJU0lUSU9OU19PVEhFUi4xMDAwLjA2LzAzLzIwMjYuLi4uSAEAAADetgEAAwAAAAAA8d8wMqJ83gjx3zAyonzeCDxDSVEuTllTRTpJQk0uSVFfQVVNX0NBU0hfRkxPV1NfRElWSURFTkRTLjk5OC4wNi8wMy8yMDI2Li4uLkgBAAAA3rYBAAMAAAAAAPHfMDKifN4I8d8wMqJ83ggwQ0lRLk5ZU0U6SUJNLklRX0FVTV9GT1JFSUdOLjEwMDAuMDYvMDMvMjAyNi4uLi5IAQAAAN62AQADAAAAAADx3zAyonzeCPHfMDKifN4IOkNJUS5OWVNFOklCTS5JUV9BVU1fTU9ORVlfTUFSS0VUX0ZVTkRTLjk5OC4wNi8wMy8yMDI2Li4uLkgBAAAA3rYBAAMAAAAAAPHfMDKifN4I8d8wMqJ83gg5Q0lRLk5ZU0U6SUJNLklRX09QRUJfTFRfTElBQl9GT1JFSUdOLjEwMDAuMDYvMDMvMjAyNi4uLi5IAQAAAN62AQACAAAABC01MDUA8d8wMqJ83gjx3zAyonzeCDhDSVEuTllTRTpJQk0uSVFfT1BFQl9BU1NFVFNfRk9SRUlHTi4xMDAwLjA2LzAzLzIwMjYuLi4uSAEAAADetgEAAgAAAAE5APHfMDKifN4I8d8wMqJ83ghCQ0lRLk5ZU0U6SUJNLklRX09QRUJfT0JMSUdBVElPTl9GWF9B</t>
  </si>
  <si>
    <t>REpfRk9SRUlHTi45OTguMDYvMDMvMjAyNi4uLi5IAQAAAN62AQACAAAAAjIyAPHfMDKifN4I8d8wMqJ83ghKQ0lRLk5ZU0U6SUJNLklRX1BFTlNJT05fVU5GVU5ERURfQURETF9NSU5fTElBQl9GT1JFSUdOLjk5OC4wNi8wMy8yMDI2Li4uLkgBAAAA3rYBAAMAAAAAAPHfMDKifN4I8d8wMqJ83gg9Q0lRLk5ZU0U6SUJNLklRX1BFTlNJT05fT1RIRVJfQURKX0ZPUkVJR04uOTk4LjA2LzAzLzIwMjYuLi4uSAEAAADetgEAAwAAAAAA8d8wMqJ83gjx3zAyonzeCD1DSVEuTllTRTpJQk0uSVFfUEVOU0lPTl9MVF9BU1NFVFNfRk9SRUlHTi45OTguMDYvMDMvMjAyNi4uLi5IAQAAAN62AQACAAAABDI5MjMA8d8wMqJ83gjx3zAyonzeCEZDSVEuTllTRTpJQk0uSVFfUEVOU0lPTl9FU1RfQkVORUZJVF9BRlRFUjVfRk9SRUlHTi45OTguMDYvMDMvMjAyNi4uLi5IAQAAAN62AQACAAAABTEwNzg1APHfMDKifN4I8d8wMqJ83ghCQ0lRLk5ZU0U6SUJNLklRX1BFTlNJT05fQU1UX1JFQ09HX05FWFRfRk9SRUlHTi45OTguMDYvMDMvMjAyNi4uLi5IAQAAAN62AQADAAAAAADx3zAyonzeCPHfMDKifN4IRUNJUS5OWVNFOklCTS5JUV9QRU5TSU9OX0NJX09USEVSX01JU0NfQURKX0ZPUkVJR04uOTk4LjA2LzAzLzIwMjYuLi4uSAEAAADetgEAAwAAAAAA8d8wMqJ83gjx3zAyonzeCEBDSVEuTllTRTpJQk0uSVFfUEVOU0lP</t>
  </si>
  <si>
    <t>Tl9CUkVBS0RPV05fUkVfRk9SRUlHTi45OTguMDYvMDMvMjAyNi4uLi5IAQAAAN62AQACAAAAATQA8d8wMqJ83gjx3zAyonzeCD5DSVEuTllTRTpJQk0uSVFfUEVOU0lPTl9FWFBfUkVUVVJOX0ZPUkVJR04uOTk4LjA2LzAzLzIwMjYuLi4uSAEAAADetgEAAgAAAAQ0LjQ0APHfMDKifN4I8d8wMqJ83ghEQ0lRLk5ZU0U6SUJNLklRX1BFTlNJT05fT0JMSUdBVElPTl9QQUlEX0ZPUkVJR04uMTAwMC4wNi8wMy8yMDI2Li4uLkgBAAAA3rYBAAIAAAAFLTIwOTgA8d8wMqJ83gjx3zAyonzeCDpDSVEuTllTRTpJQk0uSVFfT1BFQl9QUkVQQUlEX0NPU1RfRE9NLjEwMDAuMDYvMDMvMjAyNi4uLi5IAQAAAN62AQADAAAAAADx3zAyonzeCPHfMDKifN4IPUNJUS5OWVNFOklCTS5JUV9PUEVCX0VTVF9CRU5FRklUXzJZUl9ET00uMTAwMC4wNi8wMy8yMDI2Li4uLkgBAAAA3rYBAAIAAAADMjYyAPHfMDKifN4I8d8wMqJ83ghLQ0lRLk5ZU0U6SUJNLklRX09QRUJfQVNTRVRTX1BBUlRJQ0lQX0NPTlRSSUJVVElPTlNfRE9NLjEwMDAuMDYvMDMvMjAyNi4uLi5IAQAAAN62AQACAAAAAjMzAPHfMDKifN4I8d8wMqJ83ghCQ0lRLk5ZU0U6SUJNLklRX09QRUJfT0JMSUdBVElPTl9QUk9KRUNURURfRE9NLjEwMDAuMDYvMDMvMjAyNi4uLi5IAQAAAN62AQACAAAABDIyMjQA8d8wMqJ83gjx3zAyonzeCDtDSVEuTllTRTpJQk0u</t>
  </si>
  <si>
    <t>SVFfT1BFQl9PQkxJR0FUSU9OX0JFR19ET00uOTk4LjA2LzAzLzIwMjYuLi4uSAEAAADetgEAAgAAAAQyMzY5APHfMDKifN4I8d8wMqJ83gg3Q0lRLk5ZU0U6SUJNLklRX09QRUJfRVhQX1JFVFVSTl9ET00uOTk4LjA2LzAzLzIwMjYuLi4uSAEAAADetgEAAwAAAAAA8d8wMqJ83gjx3zAyonzeCEFDSVEuTllTRTpJQk0uSVFfVFJBTlNfSU1QQUNUX0ZJTl80OF9MVF9BU1NFVFMuOTk4LjA2LzAzLzIwMjYuLi4uSAEAAADetgEAAwAAAAAA8d8wMqJ83gjx3zAyonzeCDlDSVEuTllTRTpJQk0uSVFfVEFYX0JFTkVGSVRfQ0ZfTk9fRVhQLjk5OC4wNi8wMy8yMDI2Li4uLkgBAAAA3rYBAAMAAAAAAPHfMDKifN4I8d8wMqJ83gg3Q0lRLk5ZU0U6SUJNLklRX1RBWF9CRU5FRklUX0NGXzNZUi4xMDAwLjA2LzAzLzIwMjYuLi4uSAEAAADetgEAAwAAAAAA8d8wMqJ83gjx3zAyonzeCDdDSVEuTllTRTpJQk0uSVFfVEFYX0JFTkVGSVRfQ0ZfMVlSLjEwMDAuMDYvMDMvMjAyNi4uLi5IAQAAAN62AQADAAAAAADx3zAyonzeCPHfMDKifN4INENJUS5OWVNFOklCTS5JUV9DQVBfTE9TU19DRl8xWVIuMTAwMC4wNi8wMy8yMDI2Li4uLkgBAAAA3rYBAAMAAAAAAPHfMDKifN4I8d8wMqJ83gguQ0lRLk5ZU0U6SUJNLklRX05PTF9DRl8zWVIuOTk4LjA2LzAzLzIwMjYuLi4uSAEAAADetgEAAwAAAAAA8d8wMqJ83gjx3zAyonze</t>
  </si>
  <si>
    <t>CEhDSVEuTllTRTpJQk0uSVFfQ0hBTkdFX1VOUkVDT0dfVEFYX0JFTkVGSVRfMV9ZUl9NQVguMTAwMC4wNi8wMy8yMDI2Li4uLkgBAAAA3rYBAAMAAAAAAPHfMDKifN4I8d8wMqJ83ghKQ0lRLk5ZU0U6SUJNLklRX0lOVEVSRVNUX1BFTkFMVElFU19SRUNPR19CU19BRlRFUl9UQVguMTAwMC4wNi8wMy8yMDI2Li4uLkgBAAAA3rYBAAMAAAAAAPHfMDKifN4I8d8wMqJ83gg2Q0lRLk5ZU0U6SUJNLklRX1RBWF9CRU5FRklUX0NGXzVZUi45OTguMDYvMDMvMjAyNi4uLi5IAQAAAN62AQADAAAAAADx3zAyonzeCPHfMDKifN4INkNJUS5OWVNFOklCTS5JUV9UQVhfQkVORUZJVF9DRl8zWVIuOTk4LjA2LzAzLzIwMjYuLi4uSAEAAADetgEAAwAAAAAA8d8wMqJ83gjx3zAyonzeCEdDSVEuTllTRTpJQk0uSVFfQ0hBTkdFX1VOUkVDT0dfVEFYX0JFTkVGSVRfMV9ZUl9NQVguOTk4LjA2LzAzLzIwMjYuLi4uSAEAAADetgEAAwAAAAAA8d8wMqJ83gjx3zAyonzeCC9DSVEuTllTRTpJQk0uSVFfQVVNX0ZPUkVJR04uOTk4LjA2LzAzLzIwMjYuLi4uSAEAAADetgEAAwAAAAAA8d8wMqJ83gjx3zAyonzeCE9DSVEuTllTRTpJQk0uSVFfT1BFQl9PQkxJR0FUSU9OX0FDVFVBUklBTF9HQUlOX0xPU1NfRk9SRUlHTi45OTguMDYvMDMvMjAyNi4uLi5IAQAAAN62AQACAAAAAjM1APHfMDKifN4I8d8wMqJ83ghJQ0lRLk5ZU0U6</t>
  </si>
  <si>
    <t>SUJNLklRX0lOVEVSRVNUX1BFTkFMVElFU19SRUNPR19CU19BRlRFUl9UQVguOTk4LjA2LzAzLzIwMjYuLi4uSAEAAADetgEAAwAAAAAA8d8wMqJ83gjx3zAyonzeCEpDSVEuTllTRTpJQk0uSVFfSU5URVJFU1RfUEVOQUxUSUVTX1JFQ09HX0lTX0FGVEVSX1RBWC4xMDAwLjA2LzAzLzIwMjYuLi4uSAEAAADetgEAAwAAAAAA8d8wMqJ83gjx3zAyonzeCDZDSVEuTllTRTpJQk0uSVFfQ0FQX0xPU1NfQ0ZfVE9UQUwuMTAwMC4wNi8wMy8yMDI2Li4uLkgBAAAA3rYBAAMAAAAAAPHfMDKifN4I8d8wMqJ83gguQ0lRLk5ZU0U6SUJNLklRX05PTF9DRl8xWVIuOTk4LjA2LzAzLzIwMjYuLi4uSAEAAADetgEAAwAAAAAA8d8wMqJ83gjx3zAyonzeCDVDSVEuTllTRTpJQk0uSVFfTk9MX0NGX0FGVEVSX0ZJVkUuOTk4LjA2LzAzLzIwMjYuLi4uSAEAAADetgEAAwAAAAAA8d8wMqJ83gjx3zAyonzeCDpDSVEuTllTRTpJQk0uSVFfQVNTRVRTX0NBUF9MRUFTRV9HUk9TUy45OTguMDYvMDMvMjAyNi4uLi5IAQAAAN62AQADAAAAAADx3zAyonzeCPHfMDKifN4IL0NJUS5OWVNFOklCTS5JUV9BVU1fSU5GTE9XUy45OTguMDYvMDMvMjAyNi4uLi5IAQAAAN62AQADAAAAAADx3zAyonzeCPHfMDKifN4ILUNJUS5OWVNFOklCTS5JUV9BVU1fT1RIRVIuOTk4LjA2LzAzLzIwMjYuLi4uSAEAAADetgEAAwAAAAAA8d8wMqJ83gjx</t>
  </si>
  <si>
    <t>3zAyonzeCDRDSVEuTllTRTpJQk0uSVFfT1BFQl9DTF9GT1JFSUdOLjEwMDAuMDYvMDMvMjAyNi4uLi5IAQAAAN62AQACAAAAAy0zMgDx3zAyonzeCPHfMDKifN4IP0NJUS5OWVNFOklCTS5JUV9PUEVCX0FDQ1VNX09USEVSX0NJX0ZPUkVJR04uOTk4LjA2LzAzLzIwMjYuLi4uSAEAAADetgEAAwAAAAAA8d8wMqJ83gjx3zAyonzeCEFDSVEuTllTRTpJQk0uSVFfT1BFQl9FU1RfQkVORUZJVF8xWVJfRk9SRUlHTi4xMDAwLjA2LzAzLzIwMjYuLi4uSAEAAADetgEAAgAAAAI0NwDx3zAyonzeCPHfMDKifN4IQENJUS5OWVNFOklCTS5JUV9PUEVCX1RSQU5TSVRJT05fTkVYVF9GT1JFSUdOLjk5OC4wNi8wMy8yMDI2Li4uLkgBAAAA3rYBAAMAAAAAAPHfMDKifN4I8d8wMqJ83gg+Q0lRLk5ZU0U6SUJNLklRX09QRUJfQlJFQUtET1dOX0VRX0ZPUkVJR04uMTAwMC4wNi8wMy8yMDI2Li4uLkgBAAAA3rYBAAMAAAAAAPHfMDKifN4I8d8wMqJ83ghJQ0lRLk5ZU0U6SUJNLklRX09QRUJfU1VQUExFX1BMQU5TX1RPVEFMX0NPU1RfRk9SRUlHTi4xMDAwLjA2LzAzLzIwMjYuLi4uSAEAAADetgEAAwAAAAAA8d8wMqJ83gjx3zAyonzeCEBDSVEuTllTRTpJQk0uSVFfT1BFQl9PQkxJR0FUSU9OX0JFR19GT1JFSUdOLjEwMDAuMDYvMDMvMjAyNi4uLi5IAQAAAN62AQACAAAAAzUwNwDx3zAyonzeCPHfMDKifN4IQ0NJUS5O</t>
  </si>
  <si>
    <t>WVNFOklCTS5JUV9QRU5TSU9OX05FVF9BU1NFVF9SRUNPR19GT1JFSUdOLjk5OC4wNi8wMy8yMDI2Li4uLkgBAAAA3rYBAAIAAAAFLTQ0MjAA8d8wMqJ83gjx3zAyonzeCEFDSVEuTllTRTpJQk0uSVFfUEVOU0lPTl9VTlJFQ09HX1BSSU9SX0ZPUkVJR04uOTk4LjA2LzAzLzIwMjYuLi4uSAEAAADetgEAAwAAAAAA8d8wMqJ83gjx3zAyonzeCENDSVEuTllTRTpJQk0uSVFfUEVOU0lPTl9BTVRfUkVDT0dfTkVYVF9GT1JFSUdOLjEwMDAuMDYvMDMvMjAyNi4uLi5IAQAAAN62AQADAAAAAADx3zAyonzeCPHfMDKifN4ISENJUS5OWVNFOklCTS5JUV9JTlRFUkVTVF9QRU5BTFRJRVNfUkVDT0dfSVNfUFJFX1RBWC4xMDAwLjA2LzAzLzIwMjYuLi4uSAEAAADetgEAAgAAAAQtMTM1APHfMDKifN4I8d8wMqJ83ggvQ0lRLk5ZU0U6SUJNLklRX05PTF9DRl8zWVIuMTAwMC4wNi8wMy8yMDI2Li4uLkgBAAAA3rYBAAMAAAAAAPHfMDKifN4I8d8wMqJ83ggyQ0lRLk5ZU0U6SUJNLklRX0FVTV9ORVRfQ0hBTkdFLjk5OC4wNi8wMy8yMDI2Li4uLkgBAAAA3rYBAAMAAAAAAPHfMDKifN4I8d8wMqJ83gg2Q0lRLk5ZU0U6SUJNLklRX0FVTV9QUklWQVRFX0VRVUlUWS45OTguMDYvMDMvMjAyNi4uLi5IAQAAAN62AQADAAAAAADx3zAyonzeCPHfMDKifN4IO0NJUS5OWVNFOklCTS5JUV9PUEVCX09USEVSX0FESl9GT1JFSUdO</t>
  </si>
  <si>
    <t>LjEwMDAuMDYvMDMvMjAyNi4uLi5IAQAAAN62AQADAAAAAADx3zAyonzeCPHfMDKifN4IN0NJUS5OWVNFOklCTS5JUV9PUEVCX09USEVSX0ZPUkVJR04uMTAwMC4wNi8wMy8yMDI2Li4uLkgBAAAA3rYBAAMAAAAAAPHfMDKifN4I8d8wMqJ83ggzQ0lRLk5ZU0U6SUJNLklRX09QRUJfQ0xfRk9SRUlHTi45OTguMDYvMDMvMjAyNi4uLi5IAQAAAN62AQACAAAAAy0xNwDx3zAyonzeCPHfMDKifN4IPkNJUS5OWVNFOklCTS5JUV9PUEVCX0JSRUFLRE9XTl9SRV9GT1JFSUdOLjEwMDAuMDYvMDMvMjAyNi4uLi5IAQAAAN62AQADAAAAAADx3zAyonzeCPHfMDKifN4ISUNJUS5OWVNFOklCTS5JUV9PUEVCX09CTElHQVRJT05fSU5URVJFU1RfQ09TVF9GT1JFSUdOLjk5OC4wNi8wMy8yMDI2Li4uLkgBAAAA3rYBAAIAAAACMzkA8d8wMqJ83gjx3zAyonzeCEBDSVEuTllTRTpJQk0uSVFfT1BFQl9FU1RfQkVORUZJVF8zWVJfRk9SRUlHTi45OTguMDYvMDMvMjAyNi4uLi5IAQAAAN62AQACAAAAAjQ2APHfMDKifN4I8d8wMqJ83gg8Q0lRLk5ZU0U6SUJNLklRX1BFTlNJT05fTFRfTElBQl9GT1JFSUdOLjEwMDAuMDYvMDMvMjAyNi4uLi5IAQAAAN62AQACAAAABS01NDExAPHfMDKifN4I8d8wMqJ83gg9Q0lRLk5ZU0U6SUJNLklRX1BFTlNJT05fQUNUX05FWFRfRk9SRUlHTi4xMDAwLjA2LzAzLzIwMjYuLi4uSAEAAADe</t>
  </si>
  <si>
    <t>tgEAAwAAAAAA8d8wMqJ83gjx3zAyonzeCEhDSVEuTllTRTpJQk0uSVFfUEVOU0lPTl9BU1NFVFNfQUNUVUFMX1JFVFVSTl9GT1JFSUdOLjk5OC4wNi8wMy8yMDI2Li4uLkgBAAAA3rYBAAIAAAAEMTM5MQDx3zAyonzeCPHfMDKifN4IS0NJUS5OWVNFOklCTS5JUV9QRU5TSU9OX0FDQ1VNVUxBVEVEX09CTElHQVRJT05fRk9SRUlHTi4xMDAwLjA2LzAzLzIwMjYuLi4uSAEAAADetgEAAgAAAAUyOTU0MADx3zAyonzeCPHfMDKifN4IPkNJUS5OWVNFOklCTS5JUV9MQVBTRV9TVEFUVVRFX0xJTUlUQVRJT05TLjEwMDAuMDYvMDMvMjAyNi4uLi5IAQAAAN62AQADAAAAAADx3zAyonzeCPHfMDKifN4INENJUS5OWVNFOklCTS5JUV9NVVRVQUxfRlVORF9FT1AuMTAwMC4wNi8wMy8yMDI2Li4uLkgBAAAA3rYBAAMAAAAAAPHfMDKifN4I8d8wMqJ83gg2Q0lRLk5ZU0U6SUJNLklRX01VVFVBTF9GVU5EX1NBTEVTLjEwMDAuMDYvMDMvMjAyNi4uLi5IAQAAAN62AQADAAAAAADx3zAyonzeCPHfMDKifN4IPUNJUS5OWVNFOklCTS5JUV9BVU1fTkVUX0lORkxPV1NfT1VURkxPV1MuMTAwMC4wNi8wMy8yMDI2Li4uLkgBAAAA3rYBAAMAAAAAAPHfMDKifN4I8d8wMqJ83gg4Q0lRLk5ZU0U6SUJNLklRX0FVTV9OT05fRkVFX0VBUk5JTkcuMTAwMC4wNi8wMy8yMDI2Li4uLkgBAAAA3rYBAAMAAAAAAPHfMDKifN4I8d8wMqJ8</t>
  </si>
  <si>
    <t>3gg1Q0lRLk5ZU0U6SUJNLklRX0FVTV9JTlNUSVRVVElPTkFMLjk5OC4wNi8wMy8yMDI2Li4uLkgBAAAA3rYBAAMAAAAAAPHfMDKifN4I8d8wMqJ83ghRQ0lRLk5ZU0U6SUJNLklRX09QRUJfSU5DUkVBU0VfRUZGRUNUX1NFUlZJQ0VfSU5UX0NPU1RfRk9SRUlHTi45OTguMDYvMDMvMjAyNi4uLi5IAQAAAN62AQADAAAAAADx3zAyonzeCPHfMDKifN4IOkNJUS5OWVNFOklCTS5JUV9PUEVCX09USEVSX0FESl9GT1JFSUdOLjk5OC4wNi8wMy8yMDI2Li4uLkgBAAAA3rYBAAMAAAAAAPHfMDKifN4I8d8wMqJ83gg2Q0lRLk5ZU0U6SUJNLklRX09QRUJfT1RIRVJfRk9SRUlHTi45OTguMDYvMDMvMjAyNi4uLi5IAQAAAN62AQADAAAAAADx3zAyonzeCPHfMDKifN4ISUNJUS5OWVNFOklCTS5JUV9BVU1fTUFSS0VUX0FQUFJFQ0lBVElPTl9ERVBSRUNJQVRJT04uMTAwMC4wNi8wMy8yMDI2Li4uLkgBAAAA3rYBAAMAAAAAAPHfMDKifN4I8d8wMqJ83gg3Q0lRLk5ZU0U6SUJNLklRX09QRUJfQ0lfQUNUX0ZPUkVJR04uOTk4LjA2LzAzLzIwMjYuLi4uSAEAAADetgEAAgAAAAMxMjMA8d8wMqJ83gjx3zAyonzeCD1DSVEuTllTRTpJQk0uSVFfT1BFQl9CUkVBS0RPV05fUkVfRk9SRUlHTi45OTguMDYvMDMvMjAyNi4uLi5IAQAAAN62AQADAAAAAADx3zAyonzeCPHfMDKifN4IQUNJUS5OWVNFOklCTS5JUV9BRERfVEFY</t>
  </si>
  <si>
    <t>X1BPU0lUSU9OU19DVVJSRU5UX1lSLjEwMDAuMDYvMDMvMjAyNi4uLi5IAQAAAN62AQACAAAAAzMxNgDx3zAyonzeCPHfMDKifN4INENJUS5OWVNFOklCTS5JUV9DQVBfTE9TU19DRl8yWVIuMTAwMC4wNi8wMy8yMDI2Li4uLkgBAAAA3rYBAAMAAAAAAPHfMDKifN4I8d8wMqJ83gg9Q0lRLk5ZU0U6SUJNLklRX0NBUElUQUxJWkVEX0lOVEVSRVNUX0VPUC4xMDAwLjA2LzAzLzIwMjYuLi4uSAEAAADetgEAAwAAAAAA8d8wMqJ83gjx3zAyonzeCDpDSVEuTllTRTpJQk0uSVFfVkFMVUVfQ1VTVE9NRVJfQVNTRVRTLjEwMDAuMDYvMDMvMjAyNi4uLi5IAQAAAN62AQADAAAAAADx3zAyonzeCPHfMDKifN4IQUNJUS5OWVNFOklCTS5JUV9PUEVCX0VTVF9CRU5FRklUXzVZUl9GT1JFSUdOLjEwMDAuMDYvMDMvMjAyNi4uLi5IAQAAAN62AQACAAAAAjUyAPHfMDKifN4I8d8wMqJ83gg1Q0lRLk5ZU0U6SUJNLklRX01VVFVBTF9GVU5EX1NBTEVTLjk5OC4wNi8wMy8yMDI2Li4uLkgBAAAA3rYBAAMAAAAAAPHfMDKifN4I8d8wMqJ83ghAQ0lRLk5ZU0U6SUJNLklRX0FERF9UQVhfUE9TSVRJT05TX0NVUlJFTlRfWVIuOTk4LjA2LzAzLzIwMjYuLi4uSAEAAADetgEAAgAAAAMyOTYA8d8wMqJ83gjx3zAyonzeCEtDSVEuTllTRTpJQk0uSVFfVFJBTlNfSU1QQUNUX0ZJTl80OF9DVVJSRU5UX0xJQUJJTElUSUVTLjk5OC4w</t>
  </si>
  <si>
    <t>Ni8wMy8yMDI2Li4uLkgBAAAA3rYBAAMAAAAAAPHfMDKifN4I8d8wMqJ83gg0Q0lRLk5ZU0U6SUJNLklRX0NBUF9MT1NTX0NGXzVZUi4xMDAwLjA2LzAzLzIwMjYuLi4uSAEAAADetgEAAwAAAAAA8d8wMqJ83gjx3zAyonzeCDtDSVEuTllTRTpJQk0uSVFfQVNTRVRTX09QRVJfTEVBU0VfR1JPU1MuOTk4LjA2LzAzLzIwMjYuLi4uSAEAAADetgEAAwAAAAAA8d8wMqJ83gjx3zAyonzeCDpDSVEuTllTRTpJQk0uSVFfQVVNX09USEVSX0FESlVTVE1FTlRTLjEwMDAuMDYvMDMvMjAyNi4uLi5IAQAAAN62AQADAAAAAADx3zAyonzeCPHfMDKifN4IUkNJUS5OWVNFOklCTS5JUV9PUEVCX0RFQ1JFQVNFX0VGRkVDVF9TRVJWSUNFX0lOVF9DT1NUX0ZPUkVJR04uMTAwMC4wNi8wMy8yMDI2Li4uLkgBAAAA3rYBAAMAAAAAAPHfMDKifN4I8d8wMqJ83ghEQ0lRLk5ZU0U6SUJNLklRX1BFTlNJT05fRVNUX0JFTkVGSVRfNVlSX0ZPUkVJR04uMTAwMC4wNi8wMy8yMDI2Li4uLkgBAAAA3rYBAAIAAAAEMjIzNwDx3zAyonzeCPHfMDKifN4IP0NJUS5OWVNFOklCTS5JUV9PUEVCX0NJX1RSQU5TSVRJT05fRk9SRUlHTi4xMDAwLjA2LzAzLzIwMjYuLi4uSAEAAADetgEAAwAAAAAA8d8wMqJ83gjx3zAyonzeCERDSVEuTllTRTpJQk0uSVFfQUNDT1VOVF9DT0RFX0lOVEVSRVNUX1BFTkFMVElFUy4xMDAwLjA2LzAzLzIwMjYu</t>
  </si>
  <si>
    <t>Li4uSAEAAADetgEAAgAAAAExAPHfMDKifN4I8d8wMqJ83gg3Q0lRLk5ZU0U6SUJNLklRX1RBWF9CRU5FRklUX0NGXzVZUi4xMDAwLjA2LzAzLzIwMjYuLi4uSAEAAADetgEAAwAAAAAA8d8wMqJ83gjx3zAyonzeCDBDSVEuTllTRTpJQk0uSVFfTk9MX0NGX1RPVEFMLjk5OC4wNi8wMy8yMDI2Li4uLkgBAAAA3rYBAAMAAAAAAPHfMDKifN4I8d8wMqJ83gg8Q0lRLk5ZU0U6SUJNLklRX0NBUElUQUxJWkVEX0lOVEVSRVNUX0VPUC45OTguMDYvMDMvMjAyNi4uLi5IAQAAAN62AQADAAAAAADx3zAyonzeCPHfMDKifN4IOkNJUS5OWVNFOklCTS5JUV9NVVRVQUxfRlVORF9ORVRfU0FMRVMuMTAwMC4wNi8wMy8yMDI2Li4uLkgBAAAA3rYBAAMAAAAAAPHfMDKifN4I8d8wMqJ83ghDQ0lRLk5ZU0U6SUJNLklRX1BFTlNJT05fT0JMSUdBVElPTl9ST0FfRk9SRUlHTi4xMDAwLjA2LzAzLzIwMjYuLi4uSAEAAADetgEAAgAAAAUtMTQ2NwDx3zAyonzeCPHfMDKifN4ISENJUS5OWVNFOklCTS5JUV9BVU1fTUFSS0VUX0FQUFJFQ0lBVElPTl9ERVBSRUNJQVRJT04uOTk4LjA2LzAzLzIwMjYuLi4uSAEAAADetgEAAwAAAAAA8d8wMqJ83gjx3zAyonzeCDdDSVEuTllTRTpJQk0uSVFfQVVNX0hJR0hfTkVUX1dPUlRILjEwMDAuMDYvMDMvMjAyNi4uLi5IAQAAAN62AQADAAAAAADx3zAyonzeCPHfMDKifN4INUNJUS5OWVNF</t>
  </si>
  <si>
    <t>OklCTS5JUV9BVU1fRVFVSVRZX0ZVTkRTLjEwMDAuMDYvMDMvMjAyNi4uLi5IAQAAAN62AQADAAAAAADx3zAyonzeCPHfMDKifN4IRkNJUS5OWVNFOklCTS5JUV9PUEVCX0FTU0VUU19BQ1RVQUxfUkVUVVJOX0ZPUkVJR04uMTAwMC4wNi8wMy8yMDI2Li4uLkgBAAAA3rYBAAIAAAABMQDx3zAyonzeCPHfMDKifN4IS0NJUS5OWVNFOklCTS5JUV9PUEVCX09CTElHQVRJT05fT1RIRVJfUExBTl9BREpfRk9SRUlHTi4xMDAwLjA2LzAzLzIwMjYuLi4uSAEAAADetgEAAwAAAAAA8d8wMqJ83gjx3zAyonzeCEBDSVEuTllTRTpJQk0uSVFfUEVOU0lPTl9QUkVQQUlEX0NPU1RfRk9SRUlHTi45OTguMDYvMDMvMjAyNi4uLi5IAQAAAN62AQADAAAAAADx3zAyonzeCPHfMDKifN4IQUNJUS5OWVNFOklCTS5JUV9QRU5TSU9OX0NJX05FVF9BTVRfUkVDT0dfRE9NLjEwMDAuMDYvMDMvMjAyNi4uLi5IAQAAAN62AQACAAAABDU3MjYA8d8wMqJ83gjx3zAyonzeCERDSVEuTllTRTpJQk0uSVFfUEVOU0lPTl9FU1RfQkVORUZJVF8zWVJfRk9SRUlHTi4xMDAwLjA2LzAzLzIwMjYuLi4uSAEAAADetgEAAgAAAAQyMjg4APHfMDKifN4I8d8wMqJ83gg6Q0lRLk5ZU0U6SUJNLklRX1BFTlNJT05fQ0lfQUNUX0ZPUkVJR04uOTk4LjA2LzAzLzIwMjYuLi4uSAEAAADetgEAAgAAAAUxMjkzNwDx3zAyonzeCPHfMDKifN4IQUNJUS5O</t>
  </si>
  <si>
    <t>WVNFOklCTS5JUV9QRU5TSU9OX0JSRUFLRE9XTl9SRV9GT1JFSUdOLjEwMDAuMDYvMDMvMjAyNi4uLi5IAQAAAN62AQADAAAAAADx3zAyonzeCPHfMDKifN4IP0NJUS5OWVNFOklCTS5JUV9QRU5TSU9OX0VYUF9SRVRVUk5fRk9SRUlHTi4xMDAwLjA2LzAzLzIwMjYuLi4uSAEAAADetgEAAgAAAAQ0Ljg2APHfMDKifN4I8d8wMqJ83ghLQ0lRLk5ZU0U6SUJNLklRX1BFTlNJT05fT0JMSUdBVElPTl9TRVJWSUNFX0NPU1RfRk9SRUlHTi45OTguMDYvMDMvMjAyNi4uLi5IAQAAAN62AQACAAAAAzE3NwDx3zAyonzeCPHfMDKifN4IW0NJUS5OWVNFOklCTS5JUV9QRU5TSU9OX09CTElHQVRJT05fVE9UQUxfQ09TVF9JTkNMX1NVUFBMRV9QTEFOU19GT1JFSUdOLjk5OC4wNi8wMy8yMDI2Li4uLkgBAAAA3rYBAAMAAAAAAPHfMDKifN4I8d8wMqJ83ghAQ0lRLk5ZU0U6SUJNLklRX1BFTlNJT05fQlJFQUtET1dOX09USEVSX0RPTS4xMDAwLjA2LzAzLzIwMjYuLi4uSAEAAADetgEAAgAAAAQ1ODYyAPHfMDKifN4I8d8wMqJ83ghBQ0lRLk5ZU0U6SUJNLklRX1BFTlNJT05fU0VSVklDRV9DT1NUX0ZPUkVJR04uMTAwMC4wNi8wMy8yMDI2Li4uLkgBAAAA3rYBAAIAAAADMTc0APHfMDKifN4I8d8wMqJ83gg8Q0lRLk5ZU0U6SUJNLklRX09QRUJfRVNUX0JFTkVGSVRfM1lSX0RPTS45OTguMDYvMDMvMjAyNi4uLi5IAQAA</t>
  </si>
  <si>
    <t>AN62AQACAAAAAzIxMwDx3zAyonzeCPHfMDKifN4IRENJUS5OWVNFOklCTS5JUV9PUEVCX09CTElHQVRJT05fQUNDVU1VTEFURURfRE9NLjEwMDAuMDYvMDMvMjAyNi4uLi5IAQAAAN62AQADAAAAAADx3zAyonzeCPHfMDKifN4IRUNJUS5OWVNFOklCTS5JUV9PUEVCX1NVUFBMRV9QTEFOU19UT1RBTF9DT1NUX0RPTS4xMDAwLjA2LzAzLzIwMjYuLi4uSAEAAADetgEAAwAAAAAA8d8wMqJ83gjx3zAyonzeCEZDSVEuTllTRTpJQk0uSVFfUEVOU0lPTl9VTkZVTkRFRF9BRERMX01JTl9MSUFCX0RPTS45OTguMDYvMDMvMjAyNi4uLi5IAQAAAN62AQADAAAAAADx3zAyonzeCPHfMDKifN4IM0NJUS5OWVNFOklCTS5JUV9QRU5TSU9OX0NMX0RPTS4xMDAwLjA2LzAzLzIwMjYuLi4uSAEAAADetgEAAgAAAAQtMTE2APHfMDKifN4I8d8wMqJ83ghRQ0lRLk5ZU0U6SUJNLklRX09QRUJfREVDUkVBU0VfRUZGRUNUX1NFUlZJQ0VfSU5UX0NPU1RfRk9SRUlHTi45OTguMDYvMDMvMjAyNi4uLi5IAQAAAN62AQADAAAAAADx3zAyonzeCPHfMDKifN4IQENJUS5OWVNFOklCTS5JUV9PUEVCX0VTVF9CRU5FRklUXzVZUl9GT1JFSUdOLjk5OC4wNi8wMy8yMDI2Li4uLkgBAAAA3rYBAAIAAAACNDgA8d8wMqJ83gjx3zAyonzeCEJDSVEuTllTRTpJQk0uSVFfT1BFQl9DSV9ORVRfQU1UX1JFQ09HX0ZPUkVJR04uMTAwMC4wNi8w</t>
  </si>
  <si>
    <t>My8yMDI2Li4uLkgBAAAA3rYBAAIAAAADMTI0APHfMDKifN4I8d8wMqJ83gg+Q0lRLk5ZU0U6SUJNLklRX09QRUJfQ0lfVFJBTlNJVElPTl9GT1JFSUdOLjk5OC4wNi8wMy8yMDI2Li4uLkgBAAAA3rYBAAMAAAAAAPHfMDKifN4I8d8wMqJ83ghAQ0lRLk5ZU0U6SUJNLklRX09QRUJfQVNTRVRTX0NVUlRBSUxfRk9SRUlHTi4xMDAwLjA2LzAzLzIwMjYuLi4uSAEAAADetgEAAwAAAAAA8d8wMqJ83gjx3zAyonzeCFFDSVEuTllTRTpJQk0uSVFfUEVOU0lPTl9RVUFSVF9BRERMX0NPTlRSSUJVVElPTlNfRVhQX0ZPUkVJR04uMTAwMC4wNi8wMy8yMDI2Li4uLkgBAAAA3rYBAAMAAAAAAPHfMDKifN4I8d8wMqJ83ghNQ0lRLk5ZU0U6SUJNLklRX1BFTlNJT05fRVNUX0NPTlRSSUJVVElPTlNfTkVYVFlSX0ZPUkVJR04uMTAwMC4wNi8wMy8yMDI2Li4uLkgBAAAA3rYBAAIAAAADMTAwAPHfMDKifN4I8d8wMqJ83ghDQ0lRLk5ZU0U6SUJNLklRX1BFTlNJT05fRVNUX0JFTkVGSVRfNVlSX0ZPUkVJR04uOTk4LjA2LzAzLzIwMjYuLi4uSAEAAADetgEAAgAAAAQyMjUyAPHfMDKifN4I8d8wMqJ83ghEQ0lRLk5ZU0U6SUJNLklRX1BFTlNJT05fRVNUX0JFTkVGSVRfMVlSX0ZPUkVJR04uMTAwMC4wNi8wMy8yMDI2Li4uLkgBAAAA3rYBAAIAAAAEMjQxNADx3zAyonzeCPHfMDKifN4IQUNJUS5OWVNFOklCTS5JUV9QRU5T</t>
  </si>
  <si>
    <t>SU9OX0JSRUFLRE9XTl9FUV9GT1JFSUdOLjEwMDAuMDYvMDMvMjAyNi4uLi5IAQAAAN62AQACAAAAAjQ0APHfMDKifN4I8d8wMqJ83gg6Q0lRLk5ZU0U6SUJNLklRX05FVF9ORVdfQ0xJRU5UX0FTU0VUUy4xMDAwLjA2LzAzLzIwMjYuLi4uSAEAAADetgEAAwAAAAAA8d8wMqJ83gjx3zAyonzeCDlDSVEuTllTRTpJQk0uSVFfQVVNX09USEVSX0FESlVTVE1FTlRTLjk5OC4wNi8wMy8yMDI2Li4uLkgBAAAA3rYBAAMAAAAAAPHfMDKifN4I8d8wMqJ83ghCQ0lRLk5ZU0U6SUJNLklRX1BFTlNJT05fT0JMSUdBVElPTl9ST0FfRk9SRUlHTi45OTguMDYvMDMvMjAyNi4uLi5IAQAAAN62AQACAAAABS0xNDQwAPHfMDKifN4I8d8wMqJ83ggyQ0lRLk5ZU0U6SUJNLklRX09QRUJfT1RIRVJfRE9NLjk5OC4wNi8wMy8yMDI2Li4uLkgBAAAA3rYBAAMAAAAAAPHfMDKifN4I8d8wMqJ83ggvQ0lRLk5ZU0U6SUJNLklRX09QRUJfQ0xfRE9NLjk5OC4wNi8wMy8yMDI2Li4uLkgBAAAA3rYBAAIAAAAELTIwMgDx3zAyonzeCPHfMDKifN4IPENJUS5OWVNFOklCTS5JUV9PUEVCX0FDQ1VNX09USEVSX0NJX0RPTS4xMDAwLjA2LzAzLzIwMjYuLi4uSAEAAADetgEAAwAAAAAA8d8wMqJ83gjx3zAyonzeCDxDSVEuTllTRTpJQk0uSVFfT1BFQl9FU1RfQkVORUZJVF8xWVJfRE9NLjk5OC4wNi8wMy8yMDI2Li4uLkgBAAAA3rYBAAIA</t>
  </si>
  <si>
    <t>AAADMjE3APHfMDKifN4I8d8wMqJ83gg/Q0lRLk5ZU0U6SUJNLklRX09QRUJfQVNTRVRTX0ZYX0FESl9GT1JFSUdOLjEwMDAuMDYvMDMvMjAyNi4uLi5IAQAAAN62AQACAAAAATIA8d8wMqJ83gjx3zAyonzeCEdDSVEuTllTRTpJQk0uSVFfT1BFQl9PQkxJR0FUSU9OX0FDQ1VNVUxBVEVEX0ZPUkVJR04uOTk4LjA2LzAzLzIwMjYuLi4uSAEAAADetgEAAwAAAAAA8d8wMqJ83gjx3zAyonzeCEdDSVEuTllTRTpJQk0uSVFfT1BFQl9PQkxJR0FUSU9OX09USEVSX1BMQU5fQURKX0RPTS4xMDAwLjA2LzAzLzIwMjYuLi4uSAEAAADetgEAAwAAAAAA8d8wMqJ83gjx3zAyonzeCExDSVEuTllTRTpJQk0uSVFfUEVOU0lPTl9RVUFSVF9FTVBMT1lFUl9DT05UUklCVVRJT05TX0RPTS45OTguMDYvMDMvMjAyNi4uLi5IAQAAAN62AQADAAAAAADx3zAyonzeCPHfMDKifN4IPENJUS5OWVNFOklCTS5JUV9QRU5TSU9OX1BSRVBBSURfQ09TVF9ET00uOTk4LjA2LzAzLzIwMjYuLi4uSAEAAADetgEAAwAAAAAA8d8wMqJ83gjx3zAyonzeCD9DSVEuTllTRTpJQk0uSVFfUEVOU0lPTl9FU1RfQkVORUZJVF8yWVJfRE9NLjk5OC4wNi8wMy8yMDI2Li4uLkgBAAAA3rYBAAIAAAAEMTk1MQDx3zAyonzeCPHfMDKifN4IOkNJUS5OWVNFOklCTS5JUV9QRU5TSU9OX0FTU0VUU19BQ1FfRE9NLjk5OC4wNi8wMy8yMDI2Li4uLkgBAAAA</t>
  </si>
  <si>
    <t>3rYBAAMAAAAAAPHfMDKifN4I8d8wMqJ83ghKQ0lRLk5ZU0U6SUJNLklRX1BFTlNJT05fQVNTRVRTX09USEVSX1BMQU5fQURKX0ZPUkVJR04uMTAwMC4wNi8wMy8yMDI2Li4uLkgBAAAA3rYBAAIAAAAELTE3MwDx3zAyonzeCPHfMDKifN4ISUNJUS5OWVNFOklCTS5JUV9QRU5TSU9OX09CTElHQVRJT05fVE9UQUxfQ09TVF9GT1JFSUdOLjk5OC4wNi8wMy8yMDI2Li4uLkgBAAAA3rYBAAIAAAADMzU5APHfMDKifN4I8d8wMqJ83gg9Q0lRLk5ZU0U6SUJNLklRX0NBUElUQUxJWkVEX0lOVEVSRVNUX0VYUC4xMDAwLjA2LzAzLzIwMjYuLi4uSAEAAADetgEAAwAAAAAA8d8wMqJ83gjx3zAyonzeCDpDSVEuTllTRTpJQk0uSVFfQVNTRVRTX0NBUF9MRUFTRV9ERVBSLjEwMDAuMDYvMDMvMjAyNi4uLi5IAQAAAN62AQADAAAAAADx3zAyonzeCPHfMDKifN4IOUNJUS5OWVNFOklCTS5JUV9NVVRVQUxfRlVORF9ORVRfU0FMRVMuOTk4LjA2LzAzLzIwMjYuLi4uSAEAAADetgEAAwAAAAAA8d8wMqJ83gjx3zAyonzeCDZDSVEuTllTRTpJQk0uSVFfQVVNX0hJR0hfTkVUX1dPUlRILjk5OC4wNi8wMy8yMDI2Li4uLkgBAAAA3rYBAAMAAAAAAPHfMDKifN4I8d8wMqJ83gg0Q0lRLk5ZU0U6SUJNLklRX0FVTV9FUVVJVFlfRlVORFMuOTk4LjA2LzAzLzIwMjYuLi4uSAEAAADetgEAAwAAAAAA8d8wMqJ83gjx3zAyonzeCD1D</t>
  </si>
  <si>
    <t>SVEuTllTRTpJQk0uSVFfT1BFQl9DSV9ORVRfQU1UX1JFQ09HX0RPTS45OTguMDYvMDMvMjAyNi4uLi5IAQAAAN62AQACAAAABC0yNzYA8d8wMqJ83gjx3zAyonzeCENDSVEuTllTRTpJQk0uSVFfT1BFQl9BU1NFVFNfT1RIRVJfUExBTl9BREpfRE9NLjEwMDAuMDYvMDMvMjAyNi4uLi5IAQAAAN62AQADAAAAAADx3zAyonzeCPHfMDKifN4IQUNJUS5OWVNFOklCTS5JUV9PUEVCX0NJX05FVF9BTVRfUkVDT0dfRk9SRUlHTi45OTguMDYvMDMvMjAyNi4uLi5IAQAAAN62AQACAAAAAzEyMgDx3zAyonzeCPHfMDKifN4IRUNJUS5OWVNFOklCTS5JUV9PUEVCX0FTU0VUU19BQ1RVQUxfUkVUVVJOX0ZPUkVJR04uOTk4LjA2LzAzLzIwMjYuLi4uSAEAAADetgEAAgAAAAEzAPHfMDKifN4I8d8wMqJ83ghKQ0lRLk5ZU0U6SUJNLklRX09QRUJfT0JMSUdBVElPTl9PVEhFUl9QTEFOX0FESl9GT1JFSUdOLjk5OC4wNi8wMy8yMDI2Li4uLkgBAAAA3rYBAAIAAAACLTQA8d8wMqJ83gjx3zAyonzeCEBDSVEuTllTRTpJQk0uSVFfT1BFQl9PQkxJR0FUSU9OX0FDUV9GT1JFSUdOLjEwMDAuMDYvMDMvMjAyNi4uLi5IAQAAAN62AQADAAAAAADx3zAyonzeCPHfMDKifN4IUENJUS5OWVNFOklCTS5JUV9QRU5TSU9OX1FVQVJUX0FERExfQ09OVFJJQlVUSU9OU19FWFBfRk9SRUlHTi45OTguMDYvMDMvMjAyNi4uLi5IAQAAAN62</t>
  </si>
  <si>
    <t>AQADAAAAAADx3zAyonzeCPHfMDKifN4ISENJUS5OWVNFOklCTS5JUV9QRU5TSU9OX09CTElHQVRJT05fU0VSVklDRV9DT1NUX0RPTS4xMDAwLjA2LzAzLzIwMjYuLi4uSAEAAADetgEAAgAAAAMzNTIA8d8wMqJ83gjx3zAyonzeCEZDSVEuTllTRTpJQk0uSVFfUEVOU0lPTl9PQkxJR0FUSU9OX09USEVSX0NPU1RfRE9NLjEwMDAuMDYvMDMvMjAyNi4uLi5IAQAAAN62AQACAAAAAzI4MADx3zAyonzeCPHfMDKifN4IQ0NJUS5OWVNFOklCTS5JUV9QRU5TSU9OX0VTVF9CRU5FRklUXzNZUl9GT1JFSUdOLjk5OC4wNi8wMy8yMDI2Li4uLkgBAAAA3rYBAAIAAAAEMjMxNgDx3zAyonzeCPHfMDKifN4IP0NJUS5OWVNFOklCTS5JUV9QRU5TSU9OX0FTU0VUU19BQ1FfRk9SRUlHTi4xMDAwLjA2LzAzLzIwMjYuLi4uSAEAAADetgEAAwAAAAAA8d8wMqJ83gjx3zAyonzeCEBDSVEuTllTRTpJQk0uSVFfUEVOU0lPTl9TRVJWSUNFX0NPU1RfRk9SRUlHTi45OTguMDYvMDMvMjAyNi4uLi5IAQAAAN62AQACAAAAAzE3NwDx3zAyonzeCPHfMDKifN4IO0NJUS5OWVNFOklCTS5JUV9PUEVCX0NJX1RSQU5TSVRJT05fRE9NLjEwMDAuMDYvMDMvMjAyNi4uLi5IAQAAAN62AQADAAAAAADx3zAyonzeCPHfMDKifN4IQ0NJUS5OWVNFOklCTS5JUV9PUEVCX09CTElHQVRJT05fQUNDVU1VTEFURURfRE9NLjk5OC4wNi8wMy8yMDI2</t>
  </si>
  <si>
    <t>Li4uLkgBAAAA3rYBAAMAAAAAAPHfMDKifN4I8d8wMqJ83gg+Q0lRLk5ZU0U6SUJNLklRX09QRUJfSU5UQU5fQVNTRVRTX0ZPUkVJR04uMTAwMC4wNi8wMy8yMDI2Li4uLkgBAAAA3rYBAAMAAAAAAPHfMDKifN4I8d8wMqJ83gg6Q0lRLk5ZU0U6SUJNLklRX09QRUJfQUNUX05FWFRfRk9SRUlHTi4xMDAwLjA2LzAzLzIwMjYuLi4uSAEAAADetgEAAwAAAAAA8d8wMqJ83gjx3zAyonzeCDlDSVEuTllTRTpJQk0uSVFfQVNTRVRTX0NBUF9MRUFTRV9ERVBSLjk5OC4wNi8wMy8yMDI2Li4uLkgBAAAA3rYBAAMAAAAAAPHfMDKifN4I8d8wMqJ83gg5Q0lRLk5ZU0U6SUJNLklRX05FVF9ORVdfQ0xJRU5UX0FTU0VUUy45OTguMDYvMDMvMjAyNi4uLi5IAQAAAN62AQADAAAAAADx3zAyonzeCPHfMDKifN4IL0NJUS5OWVNFOklCTS5JUV9BVU1fQVZFUkFHRS45OTguMDYvMDMvMjAyNi4uLi5IAQAAAN62AQADAAAAAADx3zAyonzeCPHfMDKifN4ILENJUS5OWVNFOklCTS5JUV9BVU1fQk9QLjEwMDAuMDYvMDMvMjAyNi4uLi5IAQAAAN62AQADAAAAAADx3zAyonzeCPHfMDKifN4IO0NJUS5OWVNFOklCTS5JUV9PUEVCX0xUX0FTU0VUU19GT1JFSUdOLjEwMDAuMDYvMDMvMjAyNi4uLi5IAQAAAN62AQADAAAAAADx3zAyonzeCPHfMDKifN4IQENJUS5OWVNFOklCTS5JUV9PUEVCX0FNVF9SRUNPR19ORVhUX0ZPUkVJR04u</t>
  </si>
  <si>
    <t>MTAwMC4wNi8wMy8yMDI2Li4uLkgBAAAA3rYBAAMAAAAAAPHfMDKifN4I8d8wMqJ83gg/Q0lRLk5ZU0U6SUJNLklRX09QRUJfQVNTRVRTX0NVUlRBSUxfRk9SRUlHTi45OTguMDYvMDMvMjAyNi4uLi5IAQAAAN62AQADAAAAAADx3zAyonzeCPHfMDKifN4IPkNJUS5OWVNFOklCTS5JUV9PUEVCX0FTU0VUU19GWF9BREpfRk9SRUlHTi45OTguMDYvMDMvMjAyNi4uLi5IAQAAAN62AQACAAAAATMA8d8wMqJ83gjx3zAyonzeCEFDSVEuTllTRTpJQk0uSVFfT1BFQl9PQkxJR0FUSU9OX1BBSURfRk9SRUlHTi4xMDAwLjA2LzAzLzIwMjYuLi4uSAEAAADetgEAAgAAAAMtNDIA8d8wMqJ83gjx3zAyonzeCFNDSVEuTllTRTpJQk0uSVFfT1BFQl9PQkxJR0FUSU9OX0VNUExPWUVFX0NPTlRSSUJVVElPTlNfRk9SRUlHTi4xMDAwLjA2LzAzLzIwMjYuLi4uSAEAAADetgEAAwAAAAAA8d8wMqJ83gjx3zAyonzeCExDSVEuTllTRTpJQk0uSVFfUEVOU0lPTl9FU1RfQ09OVFJJQlVUSU9OU19ORVhUWVJfRk9SRUlHTi45OTguMDYvMDMvMjAyNi4uLi5IAQAAAN62AQACAAAAAzIwMADx3zAyonzeCPHfMDKifN4IPkNJUS5OWVNFOklCTS5JUV9QRU5TSU9OX09USEVSX0FESl9GT1JFSUdOLjEwMDAuMDYvMDMvMjAyNi4uLi5IAQAAAN62AQADAAAAAADx3zAyonzeCPHfMDKifN4ILkNJUS5OWVNFOklCTS5JUV9OT0xfQ0ZfMllS</t>
  </si>
  <si>
    <t>Ljk5OC4wNi8wMy8yMDI2Li4uLkgBAAAA3rYBAAMAAAAAAPHfMDKifN4I8d8wMqJ83ghDQ0lRLk5ZU0U6SUJNLklRX1BFTlNJT05fRVNUX0JFTkVGSVRfMVlSX0ZPUkVJR04uOTk4LjA2LzAzLzIwMjYuLi4uSAEAAADetgEAAgAAAAQyMzcwAPHfMDKifN4I8d8wMqJ83ghAQ0lRLk5ZU0U6SUJNLklRX1BFTlNJT05fQlJFQUtET1dOX0VRX0ZPUkVJR04uOTk4LjA2LzAzLzIwMjYuLi4uSAEAAADetgEAAgAAAAMyNDgA8d8wMqJ83gjx3zAyonzeCElDSVEuTllTRTpJQk0uSVFfUEVOU0lPTl9BU1NFVFNfT1RIRVJfUExBTl9BREpfRk9SRUlHTi45OTguMDYvMDMvMjAyNi4uLi5IAQAAAN62AQACAAAABC0yMDUA8d8wMqJ83gjx3zAyonzeCElDSVEuTllTRTpJQk0uSVFfUEVOU0lPTl9BU1NFVFNfQkVORUZJVFNfUEFJRF9GT1JFSUdOLjEwMDAuMDYvMDMvMjAyNi4uLi5IAQAAAN62AQACAAAABS0xNjU2APHfMDKifN4I8d8wMqJ83gg2Q0lRLk5ZU0U6SUJNLklRX1RBWF9CRU5FRklUX0NGXzFZUi45OTguMDYvMDMvMjAyNi4uLi5IAQAAAN62AQADAAAAAADx3zAyonzeCPHfMDKifN4IN0NJUS5OWVNFOklCTS5JUV9DQVBfTE9TU19DRl9OT19FWFAuMTAwMC4wNi8wMy8yMDI2Li4uLkgBAAAA3rYBAAMAAAAAAPHfMDKifN4I8d8wMqJ83gg3Q0lRLk5ZU0U6SUJNLklRX09QRUJfQVNTRVRTX0ZPUkVJR04uOTk4LjA2</t>
  </si>
  <si>
    <t>LzAzLzIwMjYuLi4uSAEAAADetgEAAgAAAAIyMwDx3zAyonzeCPHfMDKifN4INkNJUS5OWVNFOklCTS5JUV9DQVBfTE9TU19DRl9OT19FWFAuOTk4LjA2LzAzLzIwMjYuLi4uSAEAAADetgEAAwAAAAAA8d8wMqJ83gjx3zAyonzeCDNDSVEuTllTRTpJQk0uSVFfQ0FQX0xPU1NfQ0ZfNFlSLjk5OC4wNi8wMy8yMDI2Li4uLkgBAAAA3rYBAAMAAAAAAPHfMDKifN4I8d8wMqJ83gg7Q0lRLk5ZU0U6SUJNLklRX0FTU0VUU19PUEVSX0xFQVNFX0RFUFIuMTAwMC4wNi8wMy8yMDI2Li4uLkgBAAAA3rYBAAMAAAAAAPHfMDKifN4I8d8wMqJ83ggwQ0lRLk5ZU0U6SUJNLklRX0FVTV9PVVRGTE9XUy45OTguMDYvMDMvMjAyNi4uLi5IAQAAAN62AQADAAAAAADx3zAyonzeCPHfMDKifN4INENJUS5OWVNFOklCTS5JUV9BVU1fRkVFX0VBUk5JTkcuMTAwMC4wNi8wMy8yMDI2Li4uLkgBAAAA3rYBAAMAAAAAAPHfMDKifN4I8d8wMqJ83ggnQ0lRLk5ZU0U6SUJNLklRX0FVTS45OTguMDYvMDMvMjAyNi4uLi5IAQAAAN62AQADAAAAAADx3zAyonzeCPHfMDKifN4IOENJUS5OWVNFOklCTS5JUV9PUEVCX0xUX0xJQUJfRk9SRUlHTi45OTguMDYvMDMvMjAyNi4uLi5IAQAAAN62AQACAAAABC01NDcA8d8wMqJ83gjx3zAyonzeCD5DSVEuTllTRTpJQk0uSVFfT1BFQl9CUkVBS0RPV05fRklfRk9SRUlHTi4xMDAwLjA2LzAzLzIw</t>
  </si>
  <si>
    <t>MjYuLi4uSAEAAADetgEAAwAAAAAA8d8wMqJ83gjx3zAyonzeCENDSVEuTllTRTpJQk0uSVFfVU5SRUNPR19UQVhfQkVORUZJVF9FTkRfUEVSSU9ELjEwMDAuMDYvMDMvMjAyNi4uLi5IAQAAAN62AQACAAAABDY2NTUA8d8wMqJ83gjx3zAyonzeCDNDSVEuTllTRTpJQk0uSVFfQ0FQX0xPU1NfQ0ZfMVlSLjk5OC4wNi8wMy8yMDI2Li4uLkgBAAAA3rYBAAMAAAAAAPHfMDKifN4I8d8wMqJ83ggyQ0lRLk5ZU0U6SUJNLklRX05PTF9DRl9OT19FWFAuMTAwMC4wNi8wMy8yMDI2Li4uLkgBAAAA3rYBAAMAAAAAAPHfMDKifN4I8d8wMqJ83ghDQ0lRLk5ZU0U6SUJNLklRX0NBUElUQUxJWkVEX0lOVEVSRVNUX09USEVSX0FESi4xMDAwLjA2LzAzLzIwMjYuLi4uSAEAAADetgEAAwAAAAAA8d8wMqJ83gjx3zAyonzeCEVDSVEuTllTRTpJQk0uSVFfUkVEVUNUSU9OX1RBWF9QT1NJVElPTl9QUklPUl9ZUlMuMTAwMC4wNi8wMy8yMDI2Li4uLkgBAAAA3rYBAAIAAAAFLTI4NDMA8d8wMqJ83gjx3zAyonzeCDRDSVEuTllTRTpJQk0uSVFfTVVUVUFMX0ZVTkRfQk9QLjEwMDAuMDYvMDMvMjAyNi4uLi5IAQAAAN62AQADAAAAAADx3zAyonzeCPHfMDKifN4IPENJUS5OWVNFOklCTS5JUV9PUEVCX1RPVEFMX0NPU1RfRk9SRUlHTi4xMDAwLjA2LzAzLzIwMjYuLi4uSAEAAADetgEAAgAAAAI0NADx3zAyonzeCPHfMDKifN4I</t>
  </si>
  <si>
    <t>OUNJUS5OWVNFOklCTS5JUV9QRU5TSU9OX09USEVSX0ZPUkVJR04uOTk4LjA2LzAzLzIwMjYuLi4uSAEAAADetgEAAwAAAAAA8d8wMqJ83gjx3zAyonzeCDdDSVEuTllTRTpJQk0uSVFfUEVOU0lPTl9DTF9GT1JFSUdOLjEwMDAuMDYvMDMvMjAyNi4uLi5IAQAAAN62AQACAAAABC00MDcA8d8wMqJ83gjx3zAyonzeCENDSVEuTllTRTpJQk0uSVFfUEVOU0lPTl9UUkFOU0lUSU9OX05FWFRfRk9SRUlHTi45OTguMDYvMDMvMjAyNi4uLi5IAQAAAN62AQADAAAAAADx3zAyonzeCPHfMDKifN4IR0NJUS5OWVNFOklCTS5JUV9JTlRFUkVTVF9QRU5BTFRJRVNfUkVDT0dfQlNfUFJFX1RBWC45OTguMDYvMDMvMjAyNi4uLi5IAQAAAN62AQADAAAAAADx3zAyonzeCPHfMDKifN4IP0NJUS5OWVNFOklCTS5JUV9PUEVCX1VOUkVDT0dfUFJJT1JfRk9SRUlHTi4xMDAwLjA2LzAzLzIwMjYuLi4uSAEAAADetgEAAwAAAAAA8d8wMqJ83gjx3zAyonzeCDpDSVEuTllTRTpJQk0uSVFfQVNTRVRTX09QRVJfTEVBU0VfREVQUi45OTguMDYvMDMvMjAyNi4uLi5IAQAAAN62AQADAAAAAADx3zAyonzeCPHfMDKifN4IM0NJUS5OWVNFOklCTS5JUV9BVU1fRkVFX0VBUk5JTkcuOTk4LjA2LzAzLzIwMjYuLi4uSAEAAADetgEAAwAAAAAA8d8wMqJ83gjx3zAyonzeCEFDSVEuTllTRTpJQk0uSVFfT1BFQl9ORVRfQVNTRVRfUkVDT0df</t>
  </si>
  <si>
    <t>Rk9SRUlHTi4xMDAwLjA2LzAzLzIwMjYuLi4uSAEAAADetgEAAgAAAAQtNTM4APHfMDKifN4I8d8wMqJ83gg+Q0lRLk5ZU0U6SUJNLklRX09QRUJfVU5SRUNPR19QUklPUl9GT1JFSUdOLjk5OC4wNi8wMy8yMDI2Li4uLkgBAAAA3rYBAAMAAAAAAPHfMDKifN4I8d8wMqJ83ghBQ0lRLk5ZU0U6SUJNLklRX09QRUJfQlJFQUtET1dOX09USEVSX0ZPUkVJR04uMTAwMC4wNi8wMy8yMDI2Li4uLkgBAAAA3rYBAAMAAAAAAPHfMDKifN4I8d8wMqJ83gg9Q0lRLk5ZU0U6SUJNLklRX09QRUJfQlJFQUtET1dOX0ZJX0ZPUkVJR04uOTk4LjA2LzAzLzIwMjYuLi4uSAEAAADetgEAAgAAAAIyMwDx3zAyonzeCPHfMDKifN4IP0NJUS5OWVNFOklCTS5JUV9BU1NFVFNfVU5ERVJfQURNSU5JU1RSQVRJT04uOTk4LjA2LzAzLzIwMjYuLi4uSAEAAADetgEAAwAAAAAA8d8wMqJ83gjx3zAyonzeCDxDSVEuTllTRTpJQk0uSVFfT1BFQl9FWFBfUkVUVVJOX0ZPUkVJR04uMTAwMC4wNi8wMy8yMDI2Li4uLkgBAAAA3rYBAAIAAAACLTEA8d8wMqJ83gjx3zAyonzeCENDSVEuTllTRTpJQk0uSVFfUEVOU0lPTl9BQ0NVTV9PVEhFUl9DSV9GT1JFSUdOLjEwMDAuMDYvMDMvMjAyNi4uLi5IAQAAAN62AQADAAAAAADx3zAyonzeCPHfMDKifN4IQUNJUS5OWVNFOklCTS5JUV9QRU5TSU9OX0FDQ1JVRURfTElBQl9GT1JFSUdOLjEwMDAu</t>
  </si>
  <si>
    <t>MDYvMDMvMjAyNi4uLi5IAQAAAN62AQADAAAAAADx3zAyonzeCPHfMDKifN4IRkNJUS5OWVNFOklCTS5JUV9QRU5TSU9OX1BSSU9SX1NFUlZJQ0VfTkVYVF9GT1JFSUdOLjk5OC4wNi8wMy8yMDI2Li4uLkgBAAAA3rYBAAMAAAAAAPHfMDKifN4I8d8wMqJ83ghGQ0lRLk5ZU0U6SUJNLklRX1BFTlNJT05fQ0lfT1RIRVJfTUlTQ19BREpfRk9SRUlHTi4xMDAwLjA2LzAzLzIwMjYuLi4uSAEAAADetgEAAwAAAAAA8d8wMqJ83gjx3zAyonzeCEZDSVEuTllTRTpJQk0uSVFfUEVOU0lPTl9PQkxJR0FUSU9OX0ZYX0FESl9GT1JFSUdOLjEwMDAuMDYvMDMvMjAyNi4uLi5IAQAAAN62AQACAAAABDMwMzEA8d8wMqJ83gjx3zAyonzeCEJDSVEuTllTRTpJQk0uSVFfQ0FQSVRBTElaRURfSU5URVJFU1RfT1RIRVJfQURKLjk5OC4wNi8wMy8yMDI2Li4uLkgBAAAA3rYBAAMAAAAAAPHfMDKifN4I8d8wMqJ83ghNQ0lRLk5ZU0U6SUJNLklRX1BFTlNJT05fT0JMSUdBVElPTl9JTlRFUkVTVF9DT1NUX0ZPUkVJR04uMTAwMC4wNi8wMy8yMDI2Li4uLkgBAAAA3rYBAAIAAAAEMTA3MADx3zAyonzeCPHfMDKifN4IQENJUS5OWVNFOklCTS5JUV9PUEVCX0lOQ1JFQVNFX0VGRkVDVF9QQk9fRE9NLjk5OC4wNi8wMy8yMDI2Li4uLkgBAAAA3rYBAAMAAAAAAPHfMDKifN4I8d8wMqJ83gg/Q0lRLk5ZU0U6SUJNLklRX09QRUJfRVNU</t>
  </si>
  <si>
    <t>X0JFTkVGSVRfQUZURVI1X0RPTS45OTguMDYvMDMvMjAyNi4uLi5IAQAAAN62AQACAAAABDEwODUA8d8wMqJ83gjx3zAyonzeCD1DSVEuTllTRTpJQk0uSVFfT1BFQl9FU1RfQkVORUZJVF80WVJfRE9NLjEwMDAuMDYvMDMvMjAyNi4uLi5IAQAAAN62AQACAAAAAzI0OADx3zAyonzeCPHfMDKifN4IQUNJUS5OWVNFOklCTS5JUV9PUEVCX0FTU0VUU19CRU5FRklUU19QQUlEX0RPTS45OTguMDYvMDMvMjAyNi4uLi5IAQAAAN62AQACAAAABC0yNzQA8d8wMqJ83gjx3zAyonzeCE5DSVEuTllTRTpJQk0uSVFfT1BFQl9PQkxJR0FUSU9OX0VNUExPWUVFX0NPTlRSSUJVVElPTlNfRE9NLjk5OC4wNi8wMy8yMDI2Li4uLkgBAAAA3rYBAAIAAAACMzgA8d8wMqJ83gjx3zAyonzeCE1DSVEuTllTRTpJQk0uSVFfT1BFQl9UT1RBTF9DT1NUX0lOQ0xfU1VQUExFX1BMQU5TX0ZPUkVJR04uOTk4LjA2LzAzLzIwMjYuLi4uSAEAAADetgEAAwAAAAAA8d8wMqJ83gjx3zAyonzeCD1DSVEuTllTRTpJQk0uSVFfUEVOU0lPTl9BQ0NSVUVEX0xJQUJfRE9NLjEwMDAuMDYvMDMvMjAyNi4uLi5IAQAAAN62AQADAAAAAADx3zAyonzeCPHfMDKifN4IQENJUS5OWVNFOklCTS5JUV9QRU5TSU9OX0VTVF9CRU5FRklUXzNZUl9ET00uMTAwMC4wNi8wMy8yMDI2Li4uLkgBAAAA3rYBAAIAAAAEMTMzOADx3zAyonzeCPHfMDKifN4IQ0NJ</t>
  </si>
  <si>
    <t>US5OWVNFOklCTS5JUV9QRU5TSU9OX1BSSU9SX1NFUlZJQ0VfTkVYVF9ET00uMTAwMC4wNi8wMy8yMDI2Li4uLkgBAAAA3rYBAAMAAAAAAPHfMDKifN4I8d8wMqJ83gg3Q0lRLk5ZU0U6SUJNLklRX1BFTlNJT05fQ0lfQUNUX0RPTS4xMDAwLjA2LzAzLzIwMjYuLi4uSAEAAADetgEAAgAAAAQ1NzI2APHfMDKifN4I8d8wMqJ83gg/Q0lRLk5ZU0U6SUJNLklRX1BFTlNJT05fQVNTRVRTX0NVUlRBSUxfRE9NLjEwMDAuMDYvMDMvMjAyNi4uLi5IAQAAAN62AQADAAAAAADx3zAyonzeCPHfMDKifN4ITkNJUS5OWVNFOklCTS5JUV9QRU5TSU9OX09CTElHQVRJT05fQUNUVUFSSUFMX0dBSU5fTE9TU19ET00uOTk4LjA2LzAzLzIwMjYuLi4uSAEAAADetgEAAgAAAAM0ODYA8d8wMqJ83gjx3zAyonzeCFNDSVEuTllTRTpJQk0uSVFfUEVOU0lPTl9PQkxJR0FUSU9OX0FDVFVBUklBTF9HQUlOX0xPU1NfRk9SRUlHTi4xMDAwLjA2LzAzLzIwMjYuLi4uSAEAAADetgEAAgAAAAQtNjQ0APHfMDKifN4I8d8wMqJ83gg6Q0lRLk5ZU0U6SUJNLklRX1RBWF9CRU5FRklUX0NGX05PX0VYUC4xMDAwLjA2LzAzLzIwMjYuLi4uSAEAAADetgEAAwAAAAAA8d8wMqJ83gjx3zAyonzeCDFDSVEuTllTRTpJQk0uSVFfTk9MX0NGX05PX0VYUC45OTguMDYvMDMvMjAyNi4uLi5IAQAAAN62AQADAAAAAADx3zAyonzeCPHfMDKifN4IL0NJ</t>
  </si>
  <si>
    <t>US5OWVNFOklCTS5JUV9OT0xfQ0ZfNFlSLjEwMDAuMDYvMDMvMjAyNi4uLi5IAQAAAN62AQADAAAAAADx3zAyonzeCPHfMDKifN4IRUNJUS5OWVNFOklCTS5JUV9PUEVCX0lOQ1JFQVNFX0VGRkVDVF9QQk9fRk9SRUlHTi4xMDAwLjA2LzAzLzIwMjYuLi4uSAEAAADetgEAAwAAAAAA8d8wMqJ83gjx3zAyonzeCEBDSVEuTllTRTpJQk0uSVFfT1BFQl9ORVRfQVNTRVRfUkVDT0dfRk9SRUlHTi45OTguMDYvMDMvMjAyNi4uLi5IAQAAAN62AQACAAAABC01NjQA8d8wMqJ83gjx3zAyonzeCEFDSVEuTllTRTpJQk0uSVFfT1BFQl9FU1RfQkVORUZJVF80WVJfRk9SRUlHTi4xMDAwLjA2LzAzLzIwMjYuLi4uSAEAAADetgEAAgAAAAI1MADx3zAyonzeCPHfMDKifN4IRUNJUS5OWVNFOklCTS5JUV9PUEVCX09CTElHQVRJT05fU0VSVklDRV9DT1NUX0RPTS4xMDAwLjA2LzAzLzIwMjYuLi4uSAEAAADetgEAAgAAAAEyAPHfMDKifN4I8d8wMqJ83ghAQ0lRLk5ZU0U6SUJNLklRX09QRUJfQlJFQUtET1dOX09USEVSX0ZPUkVJR04uOTk4LjA2LzAzLzIwMjYuLi4uSAEAAADetgEAAwAAAAAA8d8wMqJ83gjx3zAyonzeCDtDSVEuTllTRTpJQk0uSVFfT1BFQl9UT1RBTF9DT1NUX0ZPUkVJR04uOTk4LjA2LzAzLzIwMjYuLi4uSAEAAADetgEAAgAAAAIzNgDx3zAyonzeCPHfMDKifN4INkNJUS5OWVNFOklCTS5JUV9QRU5T</t>
  </si>
  <si>
    <t>SU9OX0NMX0ZPUkVJR04uOTk4LjA2LzAzLzIwMjYuLi4uSAEAAADetgEAAgAAAAQtMzY2APHfMDKifN4I8d8wMqJ83ghCQ0lRLk5ZU0U6SUJNLklRX1BFTlNJT05fQUNDVU1fT1RIRVJfQ0lfRk9SRUlHTi45OTguMDYvMDMvMjAyNi4uLi5IAQAAAN62AQADAAAAAADx3zAyonzeCPHfMDKifN4IRUNJUS5OWVNFOklCTS5JUV9QRU5TSU9OX0NJX1BSSU9SX1NFUlZJQ0VfRk9SRUlHTi4xMDAwLjA2LzAzLzIwMjYuLi4uSAEAAADetgEAAgAAAAM3ODkA8d8wMqJ83gjx3zAyonzeCEZDSVEuTllTRTpJQk0uSVFfUEVOU0lPTl9PQkxJR0FUSU9OX0NVUlRBSUxfRk9SRUlHTi45OTguMDYvMDMvMjAyNi4uLi5IAQAAAN62AQADAAAAAADx3zAyonzeCPHfMDKifN4IV0NJUS5OWVNFOklCTS5JUV9QRU5TSU9OX09CTElHQVRJT05fVE9UQUxfQ09TVF9JTkNMX1NVUFBMRV9QTEFOU19ET00uOTk4LjA2LzAzLzIwMjYuLi4uSAEAAADetgEAAwAAAAAA8d8wMqJ83gjx3zAyonzeCENDSVEuTllTRTpJQk0uSVFfUEVOU0lPTl9PQkxJR0FUSU9OX0JFR19GT1JFSUdOLjEwMDAuMDYvMDMvMjAyNi4uLi5IAQAAAN62AQACAAAABTI4NDkwAPHfMDKifN4I8d8wMqJ83gg8Q0lRLk5ZU0U6SUJNLklRX09QRUJfTkVUX0FTU0VUX1JFQ09HX0RPTS45OTguMDYvMDMvMjAyNi4uLi5IAQAAAN62AQACAAAABS0yMjI0APHfMDKifN4I8d8w</t>
  </si>
  <si>
    <t>MqJ83gg7Q0lRLk5ZU0U6SUJNLklRX09QRUJfVU5SRUNPR19QUklPUl9ET00uMTAwMC4wNi8wMy8yMDI2Li4uLkgBAAAA3rYBAAMAAAAAAPHfMDKifN4I8d8wMqJ83gg8Q0lRLk5ZU0U6SUJNLklRX09QRUJfVFJBTlNJVElPTl9ORVhUX0RPTS45OTguMDYvMDMvMjAyNi4uLi5IAQAAAN62AQADAAAAAADx3zAyonzeCPHfMDKifN4IQENJUS5OWVNFOklCTS5JUV9PUEVCX1BSSU9SX1NFUlZJQ0VfTkVYVF9ET00uMTAwMC4wNi8wMy8yMDI2Li4uLkgBAAAA3rYBAAMAAAAAAPHfMDKifN4I8d8wMqJ83gg5Q0lRLk5ZU0U6SUJNLklRX09QRUJfQlJFQUtET1dOX1JFX0RPTS45OTguMDYvMDMvMjAyNi4uLi5IAQAAAN62AQADAAAAAADx3zAyonzeCPHfMDKifN4IQkNJUS5OWVNFOklCTS5JUV9PUEVCX0NJX1BSSU9SX1NFUlZJQ0VfRk9SRUlHTi4xMDAwLjA2LzAzLzIwMjYuLi4uSAEAAADetgEAAgAAAAItMQDx3zAyonzeCPHfMDKifN4ISkNJUS5OWVNFOklCTS5JUV9PUEVCX0FTU0VUU19FTVBMT1lFUl9DT05UUklCVVRJT05TX0RPTS45OTguMDYvMDMvMjAyNi4uLi5IAQAAAN62AQACAAAAAzIzMwDx3zAyonzeCPHfMDKifN4IOENJUS5OWVNFOklCTS5JUV9PUEVCX0FTU0VUU19CRUdfRE9NLjEwMDAuMDYvMDMvMjAyNi4uLi5IAQAAAN62AQACAAAAATYA8d8wMqJ83gjx3zAyonzeCDhDSVEuTllTRTpJQk0uSVFf</t>
  </si>
  <si>
    <t>UEVOU0lPTl9MVF9MSUFCX0RPTS4xMDAwLjA2LzAzLzIwMjYuLi4uSAEAAADetgEAAgAAAAUtMTEzNwDx3zAyonzeCPHfMDKifN4ITUNJUS5OWVNFOklCTS5JUV9QRU5TSU9OX0FTU0VUU19FTVBMT1lFUl9DT05UUklCVVRJT05TX0RPTS45OTguMDYvMDMvMjAyNi4uLi5IAQAAAN62AQADAAAAAADx3zAyonzeCPHfMDKifN4ISUNJUS5OWVNFOklCTS5JUV9QRU5TSU9OX09CTElHQVRJT05fT1RIRVJfUExBTl9BREpfRE9NLjk5OC4wNi8wMy8yMDI2Li4uLkgBAAAA3rYBAAIAAAAELTI4OADx3zAyonzeCPHfMDKifN4IPENJUS5OWVNFOklCTS5JUV9PUEVCX0RFQ1JFQVNFX0VGRkVDVF9QQk8uOTk4LjA2LzAzLzIwMjYuLi4uSAEAAADetgEAAwAAAAAA8d8wMqJ83gjx3zAyonzeCFJDSVEuTllTRTpJQk0uSVFfUEVOU0lPTl9PQkxJR0FUSU9OX0FDVFVBUklBTF9HQUlOX0xPU1NfRk9SRUlHTi45OTguMDYvMDMvMjAyNi4uLi5IAQAAAN62AQACAAAABDIwNzcA8d8wMqJ83gjx3zAyonzeCDJDSVEuTllTRTpJQk0uSVFfT1BFQl9MVF9BU1NFVFMuOTk4LjA2LzAzLzIwMjYuLi4uSAEAAADetgEAAwAAAAAA8d8wMqJ83gjx3zAyonzeCDtDSVEuTllTRTpJQk0uSVFfT1BFQl9FU1RfQkVORUZJVF9BRlRFUjUuOTk4LjA2LzAzLzIwMjYuLi4uSAEAAADetgEAAgAAAAQxMzQ4APHfMDKifN4I8d8wMqJ83gg3Q0lRLk5Z</t>
  </si>
  <si>
    <t>U0U6SUJNLklRX09QRUJfQU1UX1JFQ09HX05FWFQuOTk4LjA2LzAzLzIwMjYuLi4uSAEAAADetgEAAwAAAAAA8d8wMqJ83gjx3zAyonzeCDpDSVEuTllTRTpJQk0uSVFfT1BFQl9DSV9PVEhFUl9NSVNDX0FESi45OTguMDYvMDMvMjAyNi4uLi5IAQAAAN62AQADAAAAAADx3zAyonzeCPHfMDKifN4INUNJUS5OWVNFOklCTS5JUV9PUEVCX0JSRUFLRE9XTl9SRS45OTguMDYvMDMvMjAyNi4uLi5IAQAAAN62AQADAAAAAADx3zAyonzeCPHfMDKifN4IN0NJUS5OWVNFOklCTS5JUV9PUEVCX0FTU0VUU19DVVJUQUlMLjk5OC4wNi8wMy8yMDI2Li4uLkgBAAAA3rYBAAMAAAAAAPHfMDKifN4I8d8wMqJ83gg6Q0lRLk5ZU0U6SUJNLklRX09QRUJfQlJFQUtET1dOX0VRX0RPTS4xMDAwLjA2LzAzLzIwMjYuLi4uSAEAAADetgEAAwAAAAAA8d8wMqJ83gjx3zAyonzeCDdDSVEuTllTRTpJQk0uSVFfVE9UQUxfUkVWX0VNUExPWUVFLjEwMDAuMDYvMDMvMjAyNi4uLi5IAQAAAN62AQACAAAABzI1NS41MjQBCAAAAAUAAAABMQEAAAALLTE5MDQ4NjA3NDADAAAAAzE2MAIAAAAENDEyMwQAAAABMAcAAAAIMy82LzIwMjYIAAAACjEyLzMxLzIwMjUJAAAAATDx3zAyonzeCPHfMDKifN4ISUNJUS5OWVNFOklCTS5JUV9UUkFOU19JTVBBQ1RfRklOXzQ4X1JFVEFJTkVEX0VBUk5JTkdTLjk5OC4wNi8wMy8yMDI2Li4uLkgBAAAA</t>
  </si>
  <si>
    <t>3rYBAAMAAAAAAPHfMDKifN4I8d8wMqJ83ggvQ0lRLk5ZU0U6SUJNLklRX05PTF9DRl8xWVIuMTAwMC4wNi8wMy8yMDI2Li4uLkgBAAAA3rYBAAMAAAAAAPHfMDKifN4I8d8wMqJ83gg8Q0lRLk5ZU0U6SUJNLklRX01VVFVBTF9GVU5EX1JFREVNUFRJT05TLjEwMDAuMDYvMDMvMjAyNi4uLi5IAQAAAN62AQADAAAAAADx3zAyonzeCPHfMDKifN4IP0NJUS5OWVNFOklCTS5JUV9BVU1fQUNRVUlTSVRJT05TX1RSQU5TRkVSUy4xMDAwLjA2LzAzLzIwMjYuLi4uSAEAAADetgEAAwAAAAAA8d8wMqJ83gjx3zAyonzeCC9DSVEuTllTRTpJQk0uSVFfQVVNX1JFVEFJTC4xMDAwLjA2LzAzLzIwMjYuLi4uSAEAAADetgEAAwAAAAAA8d8wMqJ83gjx3zAyonzeCDJDSVEuTllTRTpJQk0uSVFfT1BFQl9PVEhFUl9BREouOTk4LjA2LzAzLzIwMjYuLi4uSAEAAADetgEAAwAAAAAA8d8wMqJ83gjx3zAyonzeCERDSVEuTllTRTpJQk0uSVFfT1BFQl9FU1RfQkVORUZJVF9BRlRFUjVfRk9SRUlHTi4xMDAwLjA2LzAzLzIwMjYuLi4uSAEAAADetgEAAgAAAAMyODkASAcxMqJ83ghIBzEyonzeCENDSVEuTllTRTpJQk0uSVFfT1BFQl9DSV9PVEhFUl9NSVNDX0FESl9GT1JFSUdOLjEwMDAuMDYvMDMvMjAyNi4uLi5IAQAAAN62AQADAAAAAABIBzEyonzeCEgHMTKifN4IT0NJUS5OWVNFOklCTS5JUV9PUEVCX0FTU0VUU19FTVBM</t>
  </si>
  <si>
    <t>T1lFUl9DT05UUklCVVRJT05TX0ZPUkVJR04uMTAwMC4wNi8wMy8yMDI2Li4uLkgBAAAA3rYBAAMAAAAAAEgHMTKifN4ISAcxMqJ83gg9Q0lRLk5ZU0U6SUJNLklRX09QRUJfU0VSVklDRV9DT1NUX0ZPUkVJR04uOTk4LjA2LzAzLzIwMjYuLi4uSAEAAADetgEAAgAAAAEyAEgHMTKifN4ISAcxMqJ83ghAQ0lRLk5ZU0U6SUJNLklRX1BFTlNJT05fQUNDUlVFRF9MSUFCX0ZPUkVJR04uOTk4LjA2LzAzLzIwMjYuLi4uSAEAAADetgEAAwAAAAAASAcxMqJ83ghIBzEyonzeCEdDSVEuTllTRTpJQk0uSVFfUEVOU0lPTl9FU1RfQkVORUZJVF9BRlRFUjVfRk9SRUlHTi4xMDAwLjA2LzAzLzIwMjYuLi4uSAEAAADetgEAAgAAAAUxMDU4OABIBzEyonzeCEgHMTKifN4IQkNJUS5OWVNFOklCTS5JUV9PUEVCX09CTElHQVRJT05fSU5URVJFU1RfQ09TVC4xMDAwLjA2LzAzLzIwMjYuLi4uSAEAAADetgEAAgAAAAMxNTYASAcxMqJ83ghIBzEyonzeCExDSVEuTllTRTpJQk0uSVFfUEVOU0lPTl9PQkxJR0FUSU9OX0lOVEVSRVNUX0NPU1RfRk9SRUlHTi45OTguMDYvMDMvMjAyNi4uLi5IAQAAAN62AQACAAAABDExNzAASAcxMqJ83ghIBzEyonzeCEJDSVEuTllTRTpJQk0uSVFfUEVOU0lPTl9PQkxJR0FUSU9OX0JFR19GT1JFSUdOLjk5OC4wNi8wMy8yMDI2Li4uLkgBAAAA3rYBAAIAAAAFMzEyNjEASAcxMqJ83ghIBzEy</t>
  </si>
  <si>
    <t>onzeCFNDSVEuTllTRTpJQk0uSVFfUEVOU0lPTl9PQkxJR0FUSU9OX1NVUFBMRV9QTEFOU19UT1RBTF9DT1NUX0RPTS4xMDAwLjA2LzAzLzIwMjYuLi4uSAEAAADetgEAAwAAAAAASAcxMqJ83ghIBzEyonzeCDxDSVEuTllTRTpJQk0uSVFfT1BFQl9FU1RfQkVORUZJVF80WVJfRE9NLjk5OC4wNi8wMy8yMDI2Li4uLkgBAAAA3rYBAAIAAAADMjA4AEgHMTKifN4ISAcxMqJ83ghEQ0lRLk5ZU0U6SUJNLklRX09QRUJfT0JMSUdBVElPTl9TRVJWSUNFX0NPU1RfRE9NLjk5OC4wNi8wMy8yMDI2Li4uLkgBAAAA3rYBAAIAAAABNABIBzEyonzeCEgHMTKifN4ITUNJUS5OWVNFOklCTS5JUV9QRU5TSU9OX1FVQVJUX0FERExfQ09OVFJJQlVUSU9OU19FWFBfRE9NLjEwMDAuMDYvMDMvMjAyNi4uLi5IAQAAAN62AQADAAAAAABIBzEyonzeCEgHMTKifN4IRUNJUS5OWVNFOklCTS5JUV9PUEVCX0RFQ1JFQVNFX0VGRkVDVF9QQk9fRk9SRUlHTi4xMDAwLjA2LzAzLzIwMjYuLi4uSAEAAADetgEAAwAAAAAASAcxMqJ83ghIBzEyonzeCDxDSVEuTllTRTpJQk0uSVFfUEVOU0lPTl9BQ0NSVUVEX0xJQUJfRE9NLjk5OC4wNi8wMy8yMDI2Li4uLkgBAAAA3rYBAAMAAAAAAEgHMTKifN4ISAcxMqJ83gg/Q0lRLk5ZU0U6SUJNLklRX1BFTlNJT05fRVNUX0JFTkVGSVRfM1lSX0RPTS45OTguMDYvMDMvMjAyNi4uLi5IAQAAAN62</t>
  </si>
  <si>
    <t>AQACAAAABDE5NjcASAcxMqJ83ghIBzEyonzeCEJDSVEuTllTRTpJQk0uSVFfUEVOU0lPTl9QUklPUl9TRVJWSUNFX05FWFRfRE9NLjk5OC4wNi8wMy8yMDI2Li4uLkgBAAAA3rYBAAMAAAAAAEgHMTKifN4ISAcxMqJ83gg2Q0lRLk5ZU0U6SUJNLklRX1BFTlNJT05fQ0lfQUNUX0RPTS45OTguMDYvMDMvMjAyNi4uLi5IAQAAAN62AQACAAAABDk0NjcASAcxMqJ83ghIBzEyonzeCD5DSVEuTllTRTpJQk0uSVFfUEVOU0lPTl9BU1NFVFNfQ1VSVEFJTF9ET00uOTk4LjA2LzAzLzIwMjYuLi4uSAEAAADetgEAAwAAAAAASAcxMqJ83ghIBzEyonzeCElDSVEuTllTRTpJQk0uSVFfUEVOU0lPTl9PQkxJR0FUSU9OX0lOVEVSRVNUX0NPU1RfRE9NLjEwMDAuMDYvMDMvMjAyNi4uLi5IAQAAAN62AQACAAAAAzc0OABIBzEyonzeCEgHMTKifN4IRUNJUS5OWVNFOklCTS5JUV9QRU5TSU9OX09CTElHQVRJT05fRlhfQURKX0ZPUkVJR04uOTk4LjA2LzAzLzIwMjYuLi4uSAEAAADetgEAAgAAAAQxMDIxAEgHMTKifN4ISAcxMqJ83gg8Q0lRLk5ZU0U6SUJNLklRX0NBUElUQUxJWkVEX0lOVEVSRVNUX0JPUC45OTguMDYvMDMvMjAyNi4uLi5IAQAAAN62AQADAAAAAABIBzEyonzeCEgHMTKifN4IRENJUS5OWVNFOklCTS5JUV9PUEVCX0lOQ1JFQVNFX0VGRkVDVF9QQk9fRk9SRUlHTi45OTguMDYvMDMvMjAyNi4uLi5IAQAA</t>
  </si>
  <si>
    <t>AN62AQADAAAAAABIBzEyonzeCEgHMTKifN4IQENJUS5OWVNFOklCTS5JUV9PUEVCX0VTVF9CRU5FRklUXzRZUl9GT1JFSUdOLjk5OC4wNi8wMy8yMDI2Li4uLkgBAAAA3rYBAAIAAAACNDcASAcxMqJ83ghIBzEyonzeCEFDSVEuTllTRTpJQk0uSVFfT1BFQl9DSV9QUklPUl9TRVJWSUNFX0ZPUkVJR04uOTk4LjA2LzAzLzIwMjYuLi4uSAEAAADetgEAAgAAAAItMQBIBzEyonzeCEgHMTKifN4IQUNJUS5OWVNFOklCTS5JUV9VTlJFQ09HX1RBWF9CRU5FRklUX09USEVSX0FESi45OTguMDYvMDMvMjAyNi4uLi5IAQAAAN62AQADAAAAAABIBzEyonzeCEgHMTKifN4IO0NJUS5OWVNFOklCTS5JUV9NVVRVQUxfRlVORF9SRURFTVBUSU9OUy45OTguMDYvMDMvMjAyNi4uLi5IAQAAAN62AQADAAAAAABIBzEyonzeCEgHMTKifN4INkNJUS5OWVNFOklCTS5JUV9BVU1fT1RIRVJfQ0xJRU5UUy4xMDAwLjA2LzAzLzIwMjYuLi4uSAEAAADetgEAAwAAAAAASAcxMqJ83ghIBzEyonzeCC5DSVEuTllTRTpJQk0uSVFfQVVNX1JFVEFJTC45OTguMDYvMDMvMjAyNi4uLi5IAQAAAN62AQADAAAAAABIBzEyonzeCEgHMTKifN4IRENJUS5OWVNFOklCTS5JUV9PUEVCX0RFQ1JFQVNFX0VGRkVDVF9QQk9fRk9SRUlHTi45OTguMDYvMDMvMjAyNi4uLi5IAQAAAN62AQADAAAAAABIBzEyonzeCEgHMTKifN4IPUNJUS5OWVNFOklC</t>
  </si>
  <si>
    <t>TS5JUV9PUEVCX0FDQ1JVRURfTElBQl9GT1JFSUdOLjk5OC4wNi8wMy8yMDI2Li4uLkgBAAAA3rYBAAMAAAAAAEgHMTKifN4ISAcxMqJ83ghDQ0lRLk5ZU0U6SUJNLklRX09QRUJfRVNUX0JFTkVGSVRfQUZURVI1X0ZPUkVJR04uOTk4LjA2LzAzLzIwMjYuLi4uSAEAAADetgEAAgAAAAMyNjMASAcxMqJ83ghIBzEyonzeCENDSVEuTllTRTpJQk0uSVFfT1BFQl9QUklPUl9TRVJWSUNFX05FWFRfRk9SRUlHTi45OTguMDYvMDMvMjAyNi4uLi5IAQAAAN62AQADAAAAAABIBzEyonzeCEgHMTKifN4IQkNJUS5OWVNFOklCTS5JUV9VTlJFQ09HX1RBWF9CRU5FRklUX09USEVSX0FESi4xMDAwLjA2LzAzLzIwMjYuLi4uSAEAAADetgEAAwAAAAAASAcxMqJ83ghIBzEyonzeCDxDSVEuTllTRTpJQk0uSVFfT1BFQl9BU1NFVFNfQUNRX0ZPUkVJR04uMTAwMC4wNi8wMy8yMDI2Li4uLkgBAAAA3rYBAAMAAAAAAEgHMTKifN4ISAcxMqJ83ghFQ0lRLk5ZU0U6SUJNLklRX09QRUJfQVNTRVRTX0JFTkVGSVRTX1BBSURfRk9SRUlHTi45OTguMDYvMDMvMjAyNi4uLi5IAQAAAN62AQACAAAAAi03AEgHMTKifN4ISAcxMqJ83ghOQ0lRLk5ZU0U6SUJNLklRX09QRUJfQVNTRVRTX0VNUExPWUVSX0NPTlRSSUJVVElPTlNfRk9SRUlHTi45OTguMDYvMDMvMjAyNi4uLi5IAQAAAN62AQADAAAAAABIBzEyonzeCEgHMTKifN4IRENJ</t>
  </si>
  <si>
    <t>US5OWVNFOklCTS5JUV9PUEVCX09CTElHQVRJT05fQ1VSVEFJTF9GT1JFSUdOLjEwMDAuMDYvMDMvMjAyNi4uLi5IAQAAAN62AQADAAAAAABIBzEyonzeCEgHMTKifN4IUUNJUS5OWVNFOklCTS5JUV9QRU5TSU9OX1FVQVJUX0VNUExPWUVSX0NPTlRSSUJVVElPTlNfRk9SRUlHTi4xMDAwLjA2LzAzLzIwMjYuLi4uSAEAAADetgEAAwAAAAAASAcxMqJ83ghIBzEyonzeCERDSVEuTllTRTpJQk0uSVFfUEVOU0lPTl9FU1RfQkVORUZJVF8yWVJfRk9SRUlHTi4xMDAwLjA2LzAzLzIwMjYuLi4uSAEAAADetgEAAgAAAAQyMzA5AEgHMTKifN4ISAcxMqJ83gg+Q0lRLk5ZU0U6SUJNLklRX0FVTV9BQ1FVSVNJVElPTlNfVFJBTlNGRVJTLjk5OC4wNi8wMy8yMDI2Li4uLkgBAAAA3rYBAAMAAAAAAEgHMTKifN4ISAcxMqJ83ghBQ0lRLk5ZU0U6SUJNLklRX1BFTlNJT05fQlJFQUtET1dOX0ZJX0ZPUkVJR04uMTAwMC4wNi8wMy8yMDI2Li4uLkgBAAAA3rYBAAIAAAAFMTM5NzkASAcxMqJ83ghIBzEyonzeCDtDSVEuTllTRTpJQk0uSVFfUEVOU0lPTl9BU1NFVFNfRk9SRUlHTi4xMDAwLjA2LzAzLzIwMjYuLi4uSAEAAADetgEAAgAAAAUyNjczMwBIBzEyonzeCEgHMTKifN4IQ0NJUS5OWVNFOklCTS5JUV9QRU5TSU9OX0FTU0VUU19DVVJUQUlMX0ZPUkVJR04uMTAwMC4wNi8wMy8yMDI2Li4uLkgBAAAA3rYBAAMAAAAA</t>
  </si>
  <si>
    <t>AEgHMTKifN4ISAcxMqJ83ghSQ0lRLk5ZU0U6SUJNLklRX1BFTlNJT05fT0JMSUdBVElPTl9TVVBQTEVfUExBTlNfVE9UQUxfQ09TVF9ET00uOTk4LjA2LzAzLzIwMjYuLi4uSAEAAADetgEAAwAAAAAANntXMqJ83gg2e1cyonzeCDtDSVEuTllTRTpJQk0uSVFfQ0FQX0xPU1NfQ0ZfQUZURVJfRklWRS4xMDAwLjA2LzAzLzIwMjYuLi4uSAEAAADetgEAAwAAAAAASAcxMqJ83ghIBzEyonzeCDNDSVEuTllTRTpJQk0uSVFfQ0FQX0xPU1NfQ0ZfM1lSLjk5OC4wNi8wMy8yMDI2Li4uLkgBAAAA3rYBAAMAAAAAAEgHMTKifN4ISAcxMqJ83ghCQ0lRLk5ZU0U6SUJNLklRX09QRUJfQ0lfT1RIRVJfTUlTQ19BREpfRk9SRUlHTi45OTguMDYvMDMvMjAyNi4uLi5IAQAAAN62AQADAAAAAABIBzEyonzeCEgHMTKifN4INUNJUS5OWVNFOklCTS5JUV9BVU1fT1RIRVJfQ0xJRU5UUy45OTguMDYvMDMvMjAyNi4uLi5IAQAAAN62AQADAAAAAABIBzEyonzeCEgHMTKifN4ILkNJUS5OWVNFOklCTS5JUV9BVU1fT1RIRVIuMTAwMC4wNi8wMy8yMDI2Li4uLkgBAAAA3rYBAAMAAAAAAEgHMTKifN4ISAcxMqJ83gg6Q0lRLk5ZU0U6SUJNLklRX0FVTV9GSVhFRF9JTkNPTUVfRlVORFMuOTk4LjA2LzAzLzIwMjYuLi4uSAEAAADetgEAAwAAAAAASAcxMqJ83ghIBzEyonzeCDZDSVEuTllTRTpJQk0uSVFfTk9MX0NGX0FGVEVSX0ZJ</t>
  </si>
  <si>
    <t>VkUuMTAwMC4wNi8wMy8yMDI2Li4uLkgBAAAA3rYBAAMAAAAAAEgHMTKifN4ISAcxMqJ83gg7Q0lRLk5ZU0U6SUJNLklRX0FTU0VUU19DQVBfTEVBU0VfR1JPU1MuMTAwMC4wNi8wMy8yMDI2Li4uLkgBAAAA3rYBAAMAAAAAAEgHMTKifN4ISAcxMqJ83ggwQ0lRLk5ZU0U6SUJNLklRX0FVTV9JTkZMT1dTLjEwMDAuMDYvMDMvMjAyNi4uLi5IAQAAAN62AQADAAAAAABIBzEyonzeCEgHMTKifN4IO0NJUS5OWVNFOklCTS5JUV9PUEVCX0FTU0VUU19CRUdfRk9SRUlHTi45OTguMDYvMDMvMjAyNi4uLi5IAQAAAN62AQACAAAAAjI5AEgHMTKifN4ISAcxMqJ83ghIQ0lRLk5ZU0U6SUJNLklRX09QRUJfT0JMSUdBVElPTl9TRVJWSUNFX0NPU1RfRk9SRUlHTi45OTguMDYvMDMvMjAyNi4uLi5IAQAAAN62AQACAAAAATIASAcxMqJ83ghIBzEyonzeCERDSVEuTllTRTpJQk0uSVFfUEVOU0lPTl9DSV9ORVRfQU1UX1JFQ09HX0ZPUkVJR04uOTk4LjA2LzAzLzIwMjYuLi4uSAEAAADetgEAAgAAAAUxMzI0NQBIBzEyonzeCEgHMTKifN4IPUNJUS5OWVNFOklCTS5JUV9PUEVCX0JSRUFLRE9XTl9PVEhFUl9ET00uMTAwMC4wNi8wMy8yMDI2Li4uLkgBAAAA3rYBAAMAAAAAAEgHMTKifN4ISAcxMqJ83ghCQ0lRLk5ZU0U6SUJNLklRX09QRUJfQVNTRVRTX0JFTkVGSVRTX1BBSURfRE9NLjEwMDAuMDYvMDMvMjAyNi4uLi5I</t>
  </si>
  <si>
    <t>AQAAAN62AQACAAAABC0yMzkASAcxMqJ83ghIBzEyonzeCEtDSVEuTllTRTpJQk0uSVFfT1BFQl9PQkxJR0FUSU9OX0FDVFVBUklBTF9HQUlOX0xPU1NfRE9NLjk5OC4wNi8wMy8yMDI2Li4uLkgBAAAA3rYBAAIAAAADLTE5AEgHMTKifN4ISAcxMqJ83gg6Q0lRLk5ZU0U6SUJNLklRX0NBUF9MT1NTX0NGX0FGVEVSX0ZJVkUuOTk4LjA2LzAzLzIwMjYuLi4uSAEAAADetgEAAwAAAAAASAcxMqJ83ghIBzEyonzeCEBDSVEuTllTRTpJQk0uSVFfUEVOU0lPTl9FU1RfQkVORUZJVF81WVJfRE9NLjEwMDAuMDYvMDMvMjAyNi4uLi5IAQAAAN62AQACAAAABDEyOTUASAcxMqJ83ghIBzEyonzeCDxDSVEuTllTRTpJQk0uSVFfUEVOU0lPTl9CUkVBS0RPV05fUkVfRE9NLjk5OC4wNi8wMy8yMDI2Li4uLkgBAAAA3rYBAAMAAAAAAEgHMTKifN4ISAcxMqJ83gg/Q0lRLk5ZU0U6SUJNLklRX09QRUJfQU1UX1JFQ09HX05FWFRfRk9SRUlHTi45OTguMDYvMDMvMjAyNi4uLi5IAQAAAN62AQADAAAAAABIBzEyonzeCEgHMTKifN4IQENJUS5OWVNFOklCTS5JUV9QRU5TSU9OX0lOVEFOX0FTU0VUU19GT1JFSUdOLjk5OC4wNi8wMy8yMDI2Li4uLkgBAAAA3rYBAAMAAAAAAEgHMTKifN4ISAcxMqJ83ghDQ0lRLk5ZU0U6SUJNLklRX1BFTlNJT05fRVNUX0JFTkVGSVRfMllSX0ZPUkVJR04uOTk4LjA2LzAzLzIwMjYuLi4uSAEA</t>
  </si>
  <si>
    <t>AADetgEAAgAAAAQyMzM2AEgHMTKifN4ISAcxMqJ83ghEQ0lRLk5ZU0U6SUJNLklRX1BFTlNJT05fVFJBTlNJVElPTl9ORVhUX0ZPUkVJR04uMTAwMC4wNi8wMy8yMDI2Li4uLkgBAAAA3rYBAAMAAAAAAEgHMTKifN4ISAcxMqJ83gg3Q0lRLk5ZU0U6SUJNLklRX0FVTV9QUklWQVRFX0VRVUlUWS4xMDAwLjA2LzAzLzIwMjYuLi4uSAEAAADetgEAAwAAAAAASAcxMqJ83ghIBzEyonzeCD1DSVEuTllTRTpJQk0uSVFfUEVOU0lPTl9QUkVQQUlEX0NPU1RfRE9NLjEwMDAuMDYvMDMvMjAyNi4uLi5IAQAAAN62AQADAAAAAABIBzEyonzeCEgHMTKifN4IP0NJUS5OWVNFOklCTS5JUV9QRU5TSU9OX0VYUF9SRVRVUk5fRE9NRVNUSUMuOTk4LjA2LzAzLzIwMjYuLi4uSAEAAADetgEAAgAAAAM1LjUASAcxMqJ83ghIBzEyonzeCEVDSVEuTllTRTpJQk0uSVFfUEVOU0lPTl9BU1NFVFNfT1RIRVJfUExBTl9BREpfRE9NLjk5OC4wNi8wMy8yMDI2Li4uLkgBAAAA3rYBAAIAAAAELTI4OABIBzEyonzeCEgHMTKifN4IPkNJUS5OWVNFOklCTS5JUV9QRU5TSU9OX09CTElHQVRJT05fQkVHX0RPTS45OTguMDYvMDMvMjAyNi4uLi5IAQAAAN62AQACAAAABTIxNDkzAEgHMTKifN4ISAcxMqJ83gg9Q0lRLk5ZU0U6SUJNLklRX09QRUJfSU5DUkVBU0VfRUZGRUNUX1BCTy4xMDAwLjA2LzAzLzIwMjYuLi4uSAEAAADetgEAAwAA</t>
  </si>
  <si>
    <t>AAAASAcxMqJ83ghIBzEyonzeCEhDSVEuTllTRTpJQk0uSVFfUEVOU0lPTl9FU1RfQ09OVFJJQlVUSU9OU19ORVhUWVJfRE9NLjk5OC4wNi8wMy8yMDI2Li4uLkgBAAAA3rYBAAMAAAAAAEgHMTKifN4ISAcxMqJ83ghDQ0lRLk5ZU0U6SUJNLklRX09QRUJfT0JMSUdBVElPTl9DVVJUQUlMX0ZPUkVJR04uOTk4LjA2LzAzLzIwMjYuLi4uSAEAAADetgEAAwAAAAAASAcxMqJ83ghIBzEyonzeCD1DSVEuTllTRTpJQk0uSVFfT1BFQl9CUkVBS0RPV05fRVFfRk9SRUlHTi45OTguMDYvMDMvMjAyNi4uLi5IAQAAAN62AQADAAAAAABIBzEyonzeCEgHMTKifN4IUENJUS5OWVNFOklCTS5JUV9PUEVCX09CTElHQVRJT05fQUNUVUFSSUFMX0dBSU5fTE9TU19GT1JFSUdOLjEwMDAuMDYvMDMvMjAyNi4uLi5IAQAAAN62AQACAAAAATEASAcxMqJ83ghIBzEyonzeCEBDSVEuTllTRTpJQk0uSVFfUEVOU0lPTl9CUkVBS0RPV05fRklfRk9SRUlHTi45OTguMDYvMDMvMjAyNi4uLi5IAQAAAN62AQACAAAABTE0ODI4AEgHMTKifN4ISAcxMqJ83ghAQ0lRLk5ZU0U6SUJNLklRX09QRUJfRVNUX0JFTkVGSVRfQUZURVI1X0RPTS4xMDAwLjA2LzAzLzIwMjYuLi4uSAEAAADetgEAAgAAAAQxMDAyAEgHMTKifN4ISAcxMqJ83gg+Q0lRLk5ZU0U6SUJNLklRX09QRUJfQ0lfUFJJT1JfU0VSVklDRV9ET00uMTAwMC4wNi8wMy8yMDI2</t>
  </si>
  <si>
    <t>Li4uLkgBAAAA3rYBAAIAAAAELTI5MgBIBzEyonzeCEgHMTKifN4IN0NJUS5OWVNFOklCTS5JUV9PUEVCX1RPVEFMX0NPU1RfRE9NLjk5OC4wNi8wMy8yMDI2Li4uLkgBAAAA3rYBAAIAAAACOTIASAcxMqJ83ghIBzEyonzeCDpDSVEuTllTRTpJQk0uSVFfUEVOU0lPTl9MVF9BU1NFVFNfRE9NLjEwMDAuMDYvMDMvMjAyNi4uLi5IAQAAAN62AQACAAAABDQ4NjYASAcxMqJ83ghIBzEyonzeCEFDSVEuTllTRTpJQk0uSVFfT1BFQl9UUkFOU0lUSU9OX05FWFRfRk9SRUlHTi4xMDAwLjA2LzAzLzIwMjYuLi4uSAEAAADetgEAAwAAAAAASAcxMqJ83ghIBzEyonzeCDpDSVEuTllTRTpJQk0uSVFfUEVOU0lPTl9BU1NFVFNfRk9SRUlHTi45OTguMDYvMDMvMjAyNi4uLi5IAQAAAN62AQACAAAABTI5MDU5AEgHMTKifN4ISAcxMqJ83gg+Q0lRLk5ZU0U6SUJNLklRX1BFTlNJT05fQVNTRVRTX0FDUV9GT1JFSUdOLjk5OC4wNi8wMy8yMDI2Li4uLkgBAAAA3rYBAAMAAAAAAEgHMTKifN4ISAcxMqJ83ghRQ0lRLk5ZU0U6SUJNLklRX1BFTlNJT05fQVNTRVRTX1BBUlRJQ0lQX0NPTlRSSUJVVElPTlNfRk9SRUlHTi45OTguMDYvMDMvMjAyNi4uLi5IAQAAAN62AQACAAAAAjE3AEgHMTKifN4ISAcxMqJ83gg/Q0lRLk5ZU0U6SUJNLklRX1BFTlNJT05fQVNTRVRTX0JFR19GT1JFSUdOLjEwMDAuMDYvMDMvMjAyNi4uLi5I</t>
  </si>
  <si>
    <t>AQAAAN62AQACAAAABTI1MjA1AEgHMTKifN4ISAcxMqJ83ggoQ0lRLk5ZU0U6SUJNLklRX0FVTS4xMDAwLjA2LzAzLzIwMjYuLi4uSAEAAADetgEAAwAAAAAASAcxMqJ83ghIBzEyonzeCDVDSVEuTllTRTpJQk0uSVFfT1BFQl9BQ1RfTkVYVF9ET00uOTk4LjA2LzAzLzIwMjYuLi4uSAEAAADetgEAAwAAAAAASAcxMqJ83ghIBzEyonzeCDhDSVEuTllTRTpJQk0uSVFfT1BFQl9BU1NFVFNfQUNRX0RPTS4xMDAwLjA2LzAzLzIwMjYuLi4uSAEAAADetgEAAwAAAAAASAcxMqJ83ghIBzEyonzeCEJDSVEuTllTRTpJQk0uSVFfT1BFQl9BU1NFVFNfQUNUVUFMX1JFVFVSTl9ET00uMTAwMC4wNi8wMy8yMDI2Li4uLkgBAAAA3rYBAAIAAAABMQBIBzEyonzeCEgHMTKifN4IQENJUS5OWVNFOklCTS5JUV9PUEVCX09CTElHQVRJT05fQ1VSVEFJTF9ET00uMTAwMC4wNi8wMy8yMDI2Li4uLkgBAAAA3rYBAAMAAAAAAEgHMTKifN4ISAcxMqJ83gg+Q0lRLk5ZU0U6SUJNLklRX09QRUJfT0JMSUdBVElPTl9GWF9BREpfRE9NLjk5OC4wNi8wMy8yMDI2Li4uLkgBAAAA3rYBAAMAAAAAAEgHMTKifN4ISAcxMqJ83gg8Q0lRLk5ZU0U6SUJNLklRX1BFTlNJT05fSU5UQU5fQVNTRVRTX0RPTS45OTguMDYvMDMvMjAyNi4uLi5IAQAAAN62AQADAAAAAABIBzEyonzeCEgHMTKifN4ISUNJUS5OWVNFOklCTS5JUV9PUEVCX1RPVEFM</t>
  </si>
  <si>
    <t>X0NPU1RfSU5DTF9TVVBQTEVfUExBTlNfRE9NLjk5OC4wNi8wMy8yMDI2Li4uLkgBAAAA3rYBAAMAAAAAAEgHMTKifN4ISAcxMqJ83ghFQ0lRLk5ZU0U6SUJNLklRX1BFTlNJT05fT0JMSUdBVElPTl9PVEhFUl9DT1NUX0RPTS45OTguMDYvMDMvMjAyNi4uLi5IAQAAAN62AQACAAAAAzEwOQBIBzEyonzeCEgHMTKifN4IOUNJUS5OWVNFOklCTS5JUV9PUEVCX05FVF9BU1NFVF9SRUNPRy4xMDAwLjA2LzAzLzIwMjYuLi4uSAEAAADetgEAAgAAAAUtMjc1NwBIBzEyonzeCEgHMTKifN4IN0NJUS5OWVNFOklCTS5JUV9PUEVCX0FDQ1VNX09USEVSX0NJLjk5OC4wNi8wMy8yMDI2Li4uLkgBAAAA3rYBAAMAAAAAAEgHMTKifN4ISAcxMqJ83gg2Q0lRLk5ZU0U6SUJNLklRX09QRUJfQUNDUlVFRF9MSUFCLjEwMDAuMDYvMDMvMjAyNi4uLi5IAQAAAN62AQADAAAAAABIBzEyonzeCEgHMTKifN4IOENJUS5OWVNFOklCTS5JUV9PUEVCX0VTVF9CRU5FRklUXzNZUi45OTguMDYvMDMvMjAyNi4uLi5IAQAAAN62AQACAAAAAzI1OQBIBzEyonzeCEgHMTKifN4IOENJUS5OWVNFOklCTS5JUV9PUEVCX0FNVF9SRUNPR19ORVhULjEwMDAuMDYvMDMvMjAyNi4uLi5IAQAAAN62AQADAAAAAABIBzEyonzeCEgHMTKifN4INkNJUS5OWVNFOklCTS5JUV9PUEVCX0xUX0FTU0VUU19ET00uOTk4LjA2LzAzLzIwMjYuLi4uSAEAAADe</t>
  </si>
  <si>
    <t>tgEAAwAAAAAASAcxMqJ83ghIBzEyonzeCEBDSVEuTllTRTpJQk0uSVFfT1BFQl9FU1RfQkVORUZJVF8xWVJfRk9SRUlHTi45OTguMDYvMDMvMjAyNi4uLi5IAQAAAN62AQACAAAAAjQ0AEgHMTKifN4ISAcxMqJ83ghQQ0lRLk5ZU0U6SUJNLklRX1BFTlNJT05fUVVBUlRfRU1QTE9ZRVJfQ09OVFJJQlVUSU9OU19GT1JFSUdOLjk5OC4wNi8wMy8yMDI2Li4uLkgBAAAA3rYBAAMAAAAAAEgHMTKifN4ISAcxMqJ83ghBQ0lRLk5ZU0U6SUJNLklRX09QRUJfSU5DUkVBU0VfRUZGRUNUX1BCT19ET00uMTAwMC4wNi8wMy8yMDI2Li4uLkgBAAAA3rYBAAMAAAAAAEgHMTKifN4ISAcxMqJ83gg9Q0lRLk5ZU0U6SUJNLklRX09QRUJfQ0lfUFJJT1JfU0VSVklDRV9ET00uOTk4LjA2LzAzLzIwMjYuLi4uSAEAAADetgEAAgAAAAQtMzUwAEgHMTKifN4ISAcxMqJ83gg5Q0lRLk5ZU0U6SUJNLklRX09QRUJfQlJFQUtET1dOX0VRX0RPTS45OTguMDYvMDMvMjAyNi4uLi5IAQAAAN62AQADAAAAAABIBzEyonzeCEgHMTKifN4IOUNJUS5OWVNFOklCTS5JUV9QRU5TSU9OX0xUX0FTU0VUU19ET00uOTk4LjA2LzAzLzIwMjYuLi4uSAEAAADetgEAAgAAAAQ0NTg0AEgHMTKifN4ISAcxMqJ83gg9Q0lRLk5ZU0U6SUJNLklRX1BFTlNJT05fQ0lfVFJBTlNJVElPTl9ET00uOTk4LjA2LzAzLzIwMjYuLi4uSAEAAADetgEAAwAAAAAA</t>
  </si>
  <si>
    <t>SAcxMqJ83ghIBzEyonzeCEBDSVEuTllTRTpJQk0uSVFfUEVOU0lPTl9DSV9ORVRfQU1UX1JFQ09HX0RPTS45OTguMDYvMDMvMjAyNi4uLi5IAQAAAN62AQACAAAABDk0NjcASAcxMqJ83ghIBzEyonzeCD1DSVEuTllTRTpJQk0uSVFfUEVOU0lPTl9JTlRFUkVTVF9DT1NUX0RPTS45OTguMDYvMDMvMjAyNi4uLi5IAQAAAN62AQACAAAABDEwOTAASAcxMqJ83ghIBzEyonzeCDlDSVEuTllTRTpJQk0uSVFfT1BFQl9FU1RfQkVORUZJVF8xWVIuMTAwMC4wNi8wMy8yMDI2Li4uLkgBAAAA3rYBAAIAAAADMzEyAEgHMTKifN4ISAcxMqJ83gg8Q0lRLk5ZU0U6SUJNLklRX09QRUJfT1RIRVJfQ09TVF9GT1JFSUdOLjEwMDAuMDYvMDMvMjAyNi4uLi5IAQAAAN62AQACAAAAATEASAcxMqJ83ghIBzEyonzeCD5DSVEuTllTRTpJQk0uSVFfUEVOU0lPTl9BU1NFVFNfQkVHX0ZPUkVJR04uOTk4LjA2LzAzLzIwMjYuLi4uSAEAAADetgEAAgAAAAUyODM3MQBIBzEyonzeCEgHMTKifN4ITUNJUS5OWVNFOklCTS5JUV9QRU5TSU9OX09CTElHQVRJT05fT1RIRVJfUExBTl9BREpfRk9SRUlHTi45OTguMDYvMDMvMjAyNi4uLi5IAQAAAN62AQACAAAABC0yMTgASAcxMqJ83ghIBzEyonzeCDZDSVEuTllTRTpJQk0uSVFfT1BFQl9JTlRFUkVTVF9DT1NULjk5OC4wNi8wMy8yMDI2Li4uLkgBAAAA3rYBAAIAAAADMTU2AEgHMTKi</t>
  </si>
  <si>
    <t>fN4ISAcxMqJ83gg9Q0lRLk5ZU0U6SUJNLklRX09QRUJfRVNUX0JFTkVGSVRfM1lSX0RPTS4xMDAwLjA2LzAzLzIwMjYuLi4uSAEAAADetgEAAgAAAAMyNTYASAcxMqJ83ghIBzEyonzeCDxDSVEuTllTRTpJQk0uSVFfT1BFQl9BTVRfUkVDT0dfTkVYVF9ET00uMTAwMC4wNi8wMy8yMDI2Li4uLkgBAAAA3rYBAAMAAAAAAEgHMTKifN4ISAcxMqJ83gg/Q0lRLk5ZU0U6SUJNLklRX09QRUJfQ0lfT1RIRVJfTUlTQ19BREpfRE9NLjEwMDAuMDYvMDMvMjAyNi4uLi5IAQAAAN62AQADAAAAAABIBzEyonzeCEgHMTKifN4IN0NJUS5OWVNFOklCTS5JUV9PUEVCX0FTU0VUU19BQ1FfRE9NLjk5OC4wNi8wMy8yMDI2Li4uLkgBAAAA3rYBAAMAAAAAAEgHMTKifN4ISAcxMqJ83ghBQ0lRLk5ZU0U6SUJNLklRX09QRUJfQVNTRVRTX0FDVFVBTF9SRVRVUk5fRE9NLjk5OC4wNi8wMy8yMDI2Li4uLkgBAAAA3rYBAAMAAAAAAEgHMTKifN4ISAcxMqJ83gg/Q0lRLk5ZU0U6SUJNLklRX09QRUJfT0JMSUdBVElPTl9DVVJUQUlMX0RPTS45OTguMDYvMDMvMjAyNi4uLi5IAQAAAN62AQADAAAAAABIBzEyonzeCEgHMTKifN4IOUNJUS5OWVNFOklCTS5JUV9QRU5TSU9OX0FDVF9ORVhUX0RPTS4xMDAwLjA2LzAzLzIwMjYuLi4uSAEAAADetgEAAwAAAAAASAcxMqJ83ghIBzEyonzeCD9DSVEuTllTRTpJQk0uSVFfUEVOU0lPTl9B</t>
  </si>
  <si>
    <t>TVRfUkVDT0dfTkVYVF9ET00uMTAwMC4wNi8wMy8yMDI2Li4uLkgBAAAA3rYBAAMAAAAAAEgHMTKifN4ISAcxMqJ83gg4Q0lRLk5ZU0U6SUJNLklRX09QRUJfTkVUX0FTU0VUX1JFQ09HLjk5OC4wNi8wMy8yMDI2Li4uLkgBAAAA3rYBAAIAAAAFLTI3ODgASAcxMqJ83ghIBzEyonzeCDdDSVEuTllTRTpJQk0uSVFfT1BFQl9VTlJFQ09HX1BSSU9SLjEwMDAuMDYvMDMvMjAyNi4uLi5IAQAAAN62AQADAAAAAABIBzEyonzeCEgHMTKifN4INUNJUS5OWVNFOklCTS5JUV9PUEVCX0FDQ1JVRURfTElBQi45OTguMDYvMDMvMjAyNi4uLi5IAQAAAN62AQADAAAAAABIBzEyonzeCEgHMTKifN4INENJUS5OWVNFOklCTS5JUV9PUEVCX0FTU0VUU19BQ1EuMTAwMC4wNi8wMy8yMDI2Li4uLkgBAAAA3rYBAAMAAAAAAEgHMTKifN4ISAcxMqJ83ghIQ0lRLk5ZU0U6SUJNLklRX09QRUJfT0JMSUdBVElPTl9BQ1RVQVJJQUxfR0FJTl9MT1NTLjEwMDAuMDYvMDMvMjAyNi4uLi5IAQAAAN62AQACAAAAAjYyAEgHMTKifN4ISAcxMqJ83ghWQ0lRLk5ZU0U6SUJNLklRX1BFTlNJT05fT0JMSUdBVElPTl9FTVBMT1lFRV9DT05UUklCVVRJT05TX0ZPUkVJR04uMTAwMC4wNi8wMy8yMDI2Li4uLkgBAAAA3rYBAAIAAAACMTkASAcxMqJ83ghIBzEyonzeCEJDSVEuTllTRTpJQk0uSVFfUEVOU0lPTl9VTlJFQ09HX1BSSU9SX0ZPUkVJ</t>
  </si>
  <si>
    <t>R04uMTAwMC4wNi8wMy8yMDI2Li4uLkgBAAAA3rYBAAMAAAAAAEgHMTKifN4ISAcxMqJ83gg8Q0lRLk5ZU0U6SUJNLklRX1BFTlNJT05fQUNUX05FWFRfRk9SRUlHTi45OTguMDYvMDMvMjAyNi4uLi5IAQAAAN62AQADAAAAAABIBzEyonzeCEgHMTKifN4IOkNJUS5OWVNFOklCTS5JUV9PUEVCX0FDQ1JVRURfTElBQl9ET00uMTAwMC4wNi8wMy8yMDI2Li4uLkgBAAAA3rYBAAMAAAAAAEgHMTKifN4ISAcxMqJ83gg7Q0lRLk5ZU0U6SUJNLklRX09QRUJfSU5URVJFU1RfQ09TVF9ET00uMTAwMC4wNi8wMy8yMDI2Li4uLkgBAAAA3rYBAAIAAAADMTE0AEgHMTKifN4ISAcxMqJ83gg+Q0lRLk5ZU0U6SUJNLklRX1BFTlNJT05fVU5SRUNPR19QUklPUl9ET00uMTAwMC4wNi8wMy8yMDI2Li4uLkgBAAAA3rYBAAMAAAAAAEgHMTKifN4ISAcxMqJ83gg4Q0lRLk5ZU0U6SUJNLklRX1BFTlNJT05fQUNUX05FWFRfRE9NLjk5OC4wNi8wMy8yMDI2Li4uLkgBAAAA3rYBAAMAAAAAAEgHMTKifN4ISAcxMqJ83gg3Q0lRLk5ZU0U6SUJNLklRX1BFTlNJT05fTFRfTElBQl9ET00uOTk4LjA2LzAzLzIwMjYuLi4uSAEAAADetgEAAgAAAAUtMTI2MgBIBzEyonzeCEgHMTKifN4IMkNJUS5OWVNFOklCTS5JUV9PUEVCX0FDVF9ORVhULjEwMDAuMDYvMDMvMjAyNi4uLi5IAQAAAN62AQADAAAAAABIBzEyonzeCEgHMTKifN4IOUNJ</t>
  </si>
  <si>
    <t>US5OWVNFOklCTS5JUV9PUEVCX0NJX1BSSU9SX1NFUlZJQ0UuOTk4LjA2LzAzLzIwMjYuLi4uSAEAAADetgEAAgAAAAQtMzUxAEgHMTKifN4ISAcxMqJ83ghAQ0lRLk5ZU0U6SUJNLklRX09QRUJfT0JMSUdBVElPTl9BQ0NVTVVMQVRFRC4xMDAwLjA2LzAzLzIwMjYuLi4uSAEAAADetgEAAwAAAAAASAcxMqJ83ghIBzEyonzeCDRDSVEuTllTRTpJQk0uSVFfT1BFQl9UT1RBTF9DT1NULjEwMDAuMDYvMDMvMjAyNi4uLi5IAQAAAN62AQACAAAAAzEzMABIBzEyonzeCEgHMTKifN4INENJUS5OWVNFOklCTS5JUV9QRU5TSU9OX1VWX0xJQUIuMTAwMC4wNi8wMy8yMDI2Li4uLkgBAAAA3rYBAAMAAAAAAEgHMTKifN4ISAcxMqJ83gg5Q0lRLk5ZU0U6SUJNLklRX1BFTlNJT05fQUNDUlVFRF9MSUFCLjEwMDAuMDYvMDMvMjAyNi4uLi5IAQAAAN62AQADAAAAAABIBzEyonzeCEgHMTKifN4IPkNJUS5OWVNFOklCTS5JUV9QRU5TSU9OX09CTElHQVRJT05fRlhfQURKLjEwMDAuMDYvMDMvMjAyNi4uLi5IAQAAAN62AQACAAAABDMwMzEASAcxMqJ83ghIBzEyonzeCD9DSVEuTllTRTpJQk0uSVFfUEVOU0lPTl9QUklPUl9TRVJWSUNFX05FWFQuMTAwMC4wNi8wMy8yMDI2Li4uLkgBAAAA3rYBAAMAAAAAAEgHMTKifN4ISAcxMqJ83ggzQ0lRLk5ZU0U6SUJNLklRX1BFTlNJT05fQ0lfQUNULjEwMDAuMDYvMDMvMjAyNi4u</t>
  </si>
  <si>
    <t>Li5IAQAAAN62AQACAAAABTE3MDMzAEgHMTKifN4ISAcxMqJ83ghBQ0lRLk5ZU0U6SUJNLklRX1BFTlNJT05fQVNTRVRTX0JFTkVGSVRTX1BBSUQuMTAwMC4wNi8wMy8yMDI2Li4uLkgBAAAA3rYBAAIAAAAFLTI0MDUASAcxMqJ83ghIBzEyonzeCENDSVEuTllTRTpJQk0uSVFfUEVOU0lPTl9BQ0NVTVVMQVRFRF9PQkxJR0FUSU9OLjEwMDAuMDYvMDMvMjAyNi4uLi5IAQAAAN62AQACAAAABTQ0MDAwAEgHMTKifN4ISAcxMqJ83ghDQ0lRLk5ZU0U6SUJNLklRX1BFTlNJT05fT0JMSUdBVElPTl9TRVJWSUNFX0NPU1QuOTk4LjA2LzAzLzIwMjYuLi4uSAEAAADetgEAAgAAAAMxNzcASAcxMqJ83ghIBzEyonzeCEFDSVEuTllTRTpJQk0uSVFfUEVOU0lPTl9PQkxJR0FUSU9OX1RPVEFMX0NPU1QuOTk4LjA2LzAzLzIwMjYuLi4uSAEAAADetgEAAgAAAAIzMABIBzEyonzeCEgHMTKifN4IOENJUS5OWVNFOklCTS5JUV9PUEVCX0VTVF9CRU5FRklUXzFZUi45OTguMDYvMDMvMjAyNi4uLi5IAQAAAN62AQACAAAAAzI2MQBIBzEyonzeCEgHMTKifN4IP0NJUS5OWVNFOklCTS5JUV9PUEVCX09CTElHQVRJT05fQUNRX0ZPUkVJR04uOTk4LjA2LzAzLzIwMjYuLi4uSAEAAADetgEAAwAAAAAASAcxMqJ83ghIBzEyonzeCDtDSVEuTllTRTpJQk0uSVFfT1BFQl9PVEhFUl9DT1NUX0ZPUkVJR04uOTk4LjA2LzAzLzIwMjYu</t>
  </si>
  <si>
    <t>Li4uSAEAAADetgEAAgAAAAItMwBIBzEyonzeCEgHMTKifN4IVUNJUS5OWVNFOklCTS5JUV9QRU5TSU9OX09CTElHQVRJT05fRU1QTE9ZRUVfQ09OVFJJQlVUSU9OU19GT1JFSUdOLjk5OC4wNi8wMy8yMDI2Li4uLkgBAAAA3rYBAAIAAAACMTcASAcxMqJ83ghIBzEyonzeCDtDSVEuTllTRTpJQk0uSVFfT1BFQl9BTVRfUkVDT0dfTkVYVF9ET00uOTk4LjA2LzAzLzIwMjYuLi4uSAEAAADetgEAAwAAAAAASAcxMqJ83ghIBzEyonzeCD5DSVEuTllTRTpJQk0uSVFfT1BFQl9DSV9PVEhFUl9NSVNDX0FESl9ET00uOTk4LjA2LzAzLzIwMjYuLi4uSAEAAADetgEAAwAAAAAASAcxMqJ83ghIBzEyonzeCEJDSVEuTllTRTpJQk0uSVFfT1BFQl9BU1NFVFNfT1RIRVJfUExBTl9BREpfRE9NLjk5OC4wNi8wMy8yMDI2Li4uLkgBAAAA3rYBAAIAAAABMgBIBzEyonzeCEgHMTKifN4IPENJUS5OWVNFOklCTS5JUV9QRU5TSU9OX0VTVF9CRU5FRklUXzNZUi4xMDAwLjA2LzAzLzIwMjYuLi4uSAEAAADetgEAAgAAAAQzNjI2AEgHMTKifN4ISAcxMqJ83gg6Q0lRLk5ZU0U6SUJNLklRX09QRUJfSU5URVJFU1RfQ09TVF9ET00uOTk4LjA2LzAzLzIwMjYuLi4uSAEAAADetgEAAgAAAAMxMTcASAcxMqJ83ghIBzEyonzeCD5DSVEuTllTRTpJQk0uSVFfUEVOU0lPTl9BTVRfUkVDT0dfTkVYVF9ET00uOTk4LjA2LzAzLzIwMjYu</t>
  </si>
  <si>
    <t>Li4uSAEAAADetgEAAwAAAAAASAcxMqJ83ghIBzEyonzeCDZDSVEuTllTRTpJQk0uSVFfT1BFQl9VTlJFQ09HX1BSSU9SLjk5OC4wNi8wMy8yMDI2Li4uLkgBAAAA3rYBAAMAAAAAAEgHMTKifN4ISAcxMqJ83gg8Q0lRLk5ZU0U6SUJNLklRX09QRUJfRVNUX0JFTkVGSVRfQUZURVI1LjEwMDAuMDYvMDMvMjAyNi4uLi5IAQAAAN62AQACAAAABDEyOTEASAcxMqJ83ghIBzEyonzeCDNDSVEuTllTRTpJQk0uSVFfT1BFQl9BU1NFVFNfQUNRLjk5OC4wNi8wMy8yMDI2Li4uLkgBAAAA3rYBAAMAAAAAAEgHMTKifN4ISAcxMqJ83ghHQ0lRLk5ZU0U6SUJNLklRX09QRUJfT0JMSUdBVElPTl9BQ1RVQVJJQUxfR0FJTl9MT1NTLjk5OC4wNi8wMy8yMDI2Li4uLkgBAAAA3rYBAAIAAAACMTYASAcxMqJ83ghIBzEyonzeCDlDSVEuTllTRTpJQk0uSVFfT1BFQl9BQ1RfTkVYVF9GT1JFSUdOLjk5OC4wNi8wMy8yMDI2Li4uLkgBAAAA3rYBAAMAAAAAAEgHMTKifN4ISAcxMqJ83ggzQ0lRLk5ZU0U6SUJNLklRX1BFTlNJT05fQVNTRVRTLjEwMDAuMDYvMDMvMjAyNi4uLi5IAQAAAN62AQACAAAABTQ0ODA2AEgHMTKifN4ISAcxMqJ83gg9Q0lRLk5ZU0U6SUJNLklRX1BFTlNJT05fT0JMSUdBVElPTl9GWF9BREouOTk4LjA2LzAzLzIwMjYuLi4uSAEAAADetgEAAgAAAAQxMDIxAEgHMTKifN4ISAcxMqJ83ggtQ0lRLk5ZU0U6</t>
  </si>
  <si>
    <t>SUJNLklRX0dST1NTX0dXLjEwMDAuMDYvMDMvMjAyNi4uLi5IAQAAAN62AQADAAAAAABIBzEyonzeCEgHMTKifN4IN0NJUS5OWVNFOklCTS5JUV9TVF9ERUJUX0RFUklWQVRJVkVTLjk5OC4wNi8wMy8yMDI2Li4uLkgBAAAA3rYBAAMAAAAAAEgHMTKifN4ISAcxMqJ83gg3Q0lRLk5ZU0U6SUJNLklRX0ZJTl9ESVZfREVCVF9UT1RBTC4xMDAwLjA2LzAzLzIwMjYuLi4uSAEAAADetgEAAgAAAAUxNTA5MwEIAAAABQAAAAExAQAAAAstMTkwNDg2MDc0MAMAAAADMTYwAgAAAAUyNDUxNgQAAAABMAcAAAAIMy82LzIwMjYIAAAACjEyLzMxLzIwMjUJAAAAATBIBzEyonzeCEgHMTKifN4IQ0NJUS5OWVNFOklCTS5JUV9GQUlSX1ZBTFVFX0NIQU5HRV9JTkNMX0VBUk5JTkdTLjk5OC4wNi8wMy8yMDI2Li4uLkgBAAAA3rYBAAMAAAAAAEgHMTKifN4ISAcxMqJ83ghPQ0lRLk5ZU0U6SUJNLklRX09QRUJfT0JMSUdBVElPTl9FTVBMT1lFRV9DT05UUklCVVRJT05TX0RPTS4xMDAwLjA2LzAzLzIwMjYuLi4uSAEAAADetgEAAgAAAAIzMwBIBzEyonzeCEgHMTKifN4IN0NJUS5OWVNFOklCTS5JUV9NSU5PUklUWV9JTlRfUkVERUVNLjk5OC4wNi8wMy8yMDI2Li4uLkgBAAAA3rYBAAMAAAAAAEgHMTKifN4ISAcxMqJ83ggqQ0lRLk5ZU0U6SUJNLklRX0xJRk9SLjEwMDAuMDYvMDMvMjAyNi4uLi5IAQAAAN62AQADAAAAAABI</t>
  </si>
  <si>
    <t>BzEyonzeCEgHMTKifN4IOkNJUS5OWVNFOklCTS5JUV9UT1RBTF9ERUJUX05PTl9DVVJSRU5ULjk5OC4wNi8wMy8yMDI2Li4uLkgBAAAA3rYBAAIAAAAFNTI2ODkBCAAAAAUAAAABMQEAAAALLTE5MDQ4NjA3NDQDAAAAAzE2MAIAAAAFMjUyMjQEAAAAATAHAAAACDMvNi8yMDI2CAAAAAoxMi8zMS8yMDIzCQAAAAEwSAcxMqJ83ghIBzEyonzeCDtDSVEuTllTRTpJQk0uSVFfQVVNX0ZJWEVEX0lOQ09NRV9GVU5EUy4xMDAwLjA2LzAzLzIwMjYuLi4uSAEAAADetgEAAwAAAAAASAcxMqJ83ghIBzEyonzeCD5DSVEuTllTRTpJQk0uSVFfUEVOU0lPTl9MVF9BU1NFVFNfRk9SRUlHTi4xMDAwLjA2LzAzLzIwMjYuLi4uSAEAAADetgEAAgAAAAQyNjc5AEgHMTKifN4ISAcxMqJ83ghEQ0lRLk5ZU0U6SUJNLklRX1BFTlNJT05fRVNUX0JFTkVGSVRfNFlSX0ZPUkVJR04uMTAwMC4wNi8wMy8yMDI2Li4uLkgBAAAA3rYBAAIAAAAEMjI2OQBIBzEyonzeCEgHMTKifN4INENJUS5OWVNFOklCTS5JUV9QRU5TSU9OX0xUX0xJQUIuMTAwMC4wNi8wMy8yMDI2Li4uLkgBAAAA3rYBAAIAAAAFLTY1NDgASAcxMqJ83ghIBzEyonzeCEpDSVEuTllTRTpJQk0uSVFfUEVOU0lPTl9PQkxJR0FUSU9OX1RPVEFMX0NPU1RfRk9SRUlHTi4xMDAwLjA2LzAzLzIwMjYuLi4uSAEAAADetgEAAgAAAAMxNzAASAcxMqJ83ghIBzEyonzeCDZD</t>
  </si>
  <si>
    <t>SVEuTllTRTpJQk0uSVFfT1BFQl9PVEhFUl9BREpfRE9NLjk5OC4wNi8wMy8yMDI2Li4uLkgBAAAA3rYBAAMAAAAAAEgHMTKifN4ISAcxMqJ83gg1Q0lRLk5ZU0U6SUJNLklRX09QRUJfTFRfTElBQl9ET00uMTAwMC4wNi8wMy8yMDI2Li4uLkgBAAAA3rYBAAIAAAAFLTE5NjUASAcxMqJ83ghIBzEyonzeCDlDSVEuTllTRTpJQk0uSVFfT1BFQl9BQ0NSVUVEX0xJQUJfRE9NLjk5OC4wNi8wMy8yMDI2Li4uLkgBAAAA3rYBAAMAAAAAAEgHMTKifN4ISAcxMqJ83ghBQ0lRLk5ZU0U6SUJNLklRX09QRUJfT0JMSUdBVElPTl9QUk9KRUNURURfRE9NLjk5OC4wNi8wMy8yMDI2Li4uLkgBAAAA3rYBAAIAAAAEMjIzMwBIBzEyonzeCEgHMTKifN4IPUNJUS5OWVNFOklCTS5JUV9QRU5TSU9OX1VOUkVDT0dfUFJJT1JfRE9NLjk5OC4wNi8wMy8yMDI2Li4uLkgBAAAA3rYBAAMAAAAAAEgHMTKifN4ISAcxMqJ83ghLQ0lRLk5ZU0U6SUJNLklRX0xJUVVJREFUSU9OX1ZBTFVFX1BSRUZFUlJFRF9OT05fUkVERUVNLjEwMDAuMDYvMDMvMjAyNi4uLi5IAQAAAN62AQADAAAAAABIBzEyonzeCEgHMTKifN4IPUNJUS5OWVNFOklCTS5JUV9QRU5TSU9OX0JSRUFLRE9XTl9GSV9ET00uMTAwMC4wNi8wMy8yMDI2Li4uLkgBAAAA3rYBAAIAAAAFMTExMjEASAcxMqJ83ghIBzEyonzeCD5DSVEuTllTRTpJQk0uSVFfUEVOU0lPTl9B</t>
  </si>
  <si>
    <t>U1NFVFNfRlhfQURKX0RPTS4xMDAwLjA2LzAzLzIwMjYuLi4uSAEAAADetgEAAwAAAAAASAcxMqJ83ghIBzEyonzeCDFDSVEuTllTRTpJQk0uSVFfT1BFQl9BQ1RfTkVYVC45OTguMDYvMDMvMjAyNi4uLi5IAQAAAN62AQADAAAAAABIBzEyonzeCEgHMTKifN4IOUNJUS5OWVNFOklCTS5JUV9PUEVCX0JSRUFLRE9XTl9PVEhFUi4xMDAwLjA2LzAzLzIwMjYuLi4uSAEAAADetgEAAwAAAAAASAcxMqJ83ghIBzEyonzeCDtDSVEuTllTRTpJQk0uSVFfT1BFQl9BU1NFVFNfQUNRX0ZPUkVJR04uOTk4LjA2LzAzLzIwMjYuLi4uSAEAAADetgEAAwAAAAAASAcxMqJ83ghIBzEyonzeCFJDSVEuTllTRTpJQk0uSVFfT1BFQl9PQkxJR0FUSU9OX0VNUExPWUVFX0NPTlRSSUJVVElPTlNfRk9SRUlHTi45OTguMDYvMDMvMjAyNi4uLi5IAQAAAN62AQADAAAAAABIBzEyonzeCEgHMTKifN4IQkNJUS5OWVNFOklCTS5JUV9QRU5TSU9OX0FTU0VUU19GWF9BREpfRk9SRUlHTi4xMDAwLjA2LzAzLzIwMjYuLi4uSAEAAADetgEAAgAAAAQyNjU0AEgHMTKifN4ISAcxMqJ83ggwQ0lRLk5ZU0U6SUJNLklRX0FVTV9ET01FU1RJQy45OTguMDYvMDMvMjAyNi4uLi5IAQAAAN62AQADAAAAAABIBzEyonzeCEgHMTKifN4ITkNJUS5OWVNFOklCTS5JUV9PUEVCX1RPVEFMX0NPU1RfSU5DTF9TVVBQTEVfUExBTlNfRk9SRUlHTi4xMDAw</t>
  </si>
  <si>
    <t>LjA2LzAzLzIwMjYuLi4uSAEAAADetgEAAwAAAAAASAcxMqJ83ghIBzEyonzeCEJDSVEuTllTRTpJQk0uSVFfUEVOU0lPTl9DSV9UUkFOU0lUSU9OX0ZPUkVJR04uMTAwMC4wNi8wMy8yMDI2Li4uLkgBAAAA3rYBAAMAAAAAAEgHMTKifN4ISAcxMqJ83ghDQ0lRLk5ZU0U6SUJNLklRX1BFTlNJT05fQlJFQUtET1dOX09USEVSX0ZPUkVJR04uOTk4LjA2LzAzLzIwMjYuLi4uSAEAAADetgEAAgAAAAUxMzk3OQBIBzEyonzeCEgHMTKifN4IQUNJUS5OWVNFOklCTS5JUV9QRU5TSU9OX0FTU0VUU19GWF9BREpfRk9SRUlHTi45OTguMDYvMDMvMjAyNi4uLi5IAQAAAN62AQACAAAABDEwNTgASAcxMqJ83ghIBzEyonzeCD1DSVEuTllTRTpJQk0uSVFfT1BFQl9FU1RfQkVORUZJVF81WVJfRE9NLjEwMDAuMDYvMDMvMjAyNi4uLi5IAQAAAN62AQACAAAAAzIzOQBIBzEyonzeCEgHMTKifN4IQENJUS5OWVNFOklCTS5JUV9QRU5TSU9OX0VTVF9CRU5FRklUXzJZUl9ET00uMTAwMC4wNi8wMy8yMDI2Li4uLkgBAAAA3rYBAAIAAAAEMTMyNgBIBzEyonzeCEgHMTKifN4IQUNJUS5OWVNFOklCTS5JUV9QRU5TSU9OX1BSRVBBSURfQ09TVF9GT1JFSUdOLjEwMDAuMDYvMDMvMjAyNi4uLi5IAQAAAN62AQADAAAAAABIBzEyonzeCEgHMTKifN4IR0NJUS5OWVNFOklCTS5JUV9QRU5TSU9OX1BSSU9SX1NFUlZJQ0VfTkVYVF9G</t>
  </si>
  <si>
    <t>T1JFSUdOLjEwMDAuMDYvMDMvMjAyNi4uLi5IAQAAAN62AQADAAAAAABIBzEyonzeCEgHMTKifN4IQUNJUS5OWVNFOklCTS5JUV9QRU5TSU9OX0NJX1RSQU5TSVRJT05fRk9SRUlHTi45OTguMDYvMDMvMjAyNi4uLi5IAQAAAN62AQADAAAAAABIBzEyonzeCEgHMTKifN4IUUNJUS5OWVNFOklCTS5JUV9QRU5TSU9OX0FTU0VUU19FTVBMT1lFUl9DT05UUklCVVRJT05TX0ZPUkVJR04uOTk4LjA2LzAzLzIwMjYuLi4uSAEAAADetgEAAgAAAAI1NwBIBzEyonzeCEgHMTKifN4IMUNJUS5OWVNFOklCTS5JUV9BVU1fT1VURkxPV1MuMTAwMC4wNi8wMy8yMDI2Li4uLkgBAAAA3rYBAAMAAAAAAEgHMTKifN4ISAcxMqJ83gg6Q0lRLk5ZU0U6SUJNLklRX09QRUJfTFRfQVNTRVRTX0ZPUkVJR04uOTk4LjA2LzAzLzIwMjYuLi4uSAEAAADetgEAAwAAAAAASAcxMqJ83ghIBzEyonzeCEJDSVEuTllTRTpJQk0uSVFfTVVUVUFMX0ZVTkRfQUNRVUlTSVRJT05TX09USEVSLjk5OC4wNi8wMy8yMDI2Li4uLkgBAAAA3rYBAAMAAAAAAEgHMTKifN4ISAcxMqJ83ghHQ0lRLk5ZU0U6SUJNLklRX1BFTlNJT05fT0JMSUdBVElPTl9DVVJUQUlMX0ZPUkVJR04uMTAwMC4wNi8wMy8yMDI2Li4uLkgBAAAA3rYBAAMAAAAAAEgHMTKifN4ISAcxMqJ83ghAQ0lRLk5ZU0U6SUJNLklRX09QRUJfREVDUkVBU0VfRUZGRUNUX1BCT19ET00u</t>
  </si>
  <si>
    <t>OTk4LjA2LzAzLzIwMjYuLi4uSAEAAADetgEAAwAAAAAASAcxMqJ83ghIBzEyonzeCE5DSVEuTllTRTpJQk0uSVFfT1BFQl9JTkNSRUFTRV9FRkZFQ1RfU0VSVklDRV9JTlRfQ09TVF9ET00uMTAwMC4wNi8wMy8yMDI2Li4uLkgBAAAA3rYBAAMAAAAAAEgHMTKifN4ISAcxMqJ83gg7Q0lRLk5ZU0U6SUJNLklRX09QRUJfQUNDVU1fT1RIRVJfQ0lfRE9NLjk5OC4wNi8wMy8yMDI2Li4uLkgBAAAA3rYBAAMAAAAAAEgHMTKifN4ISAcxMqJ83gg8Q0lRLk5ZU0U6SUJNLklRX09QRUJfRVNUX0JFTkVGSVRfNVlSX0RPTS45OTguMDYvMDMvMjAyNi4uLi5IAQAAAN62AQACAAAAAzIzMwBIBzEyonzeCEgHMTKifN4IOkNJUS5OWVNFOklCTS5JUV9QRU5TSU9OX09USEVSX0ZPUkVJR04uMTAwMC4wNi8wMy8yMDI2Li4uLkgBAAAA3rYBAAMAAAAAAEgHMTKifN4ISAcxMqJ83ghDQ0lRLk5ZU0U6SUJNLklRX09QRUJfT0JMSUdBVElPTl9GWF9BREpfRk9SRUlHTi4xMDAwLjA2LzAzLzIwMjYuLi4uSAEAAADetgEAAgAAAAIzNgBIBzEyonzeCEgHMTKifN4IPENJUS5OWVNFOklCTS5JUV9PUEVCX0VTVF9CRU5FRklUXzJZUl9ET00uOTk4LjA2LzAzLzIwMjYuLi4uSAEAAADetgEAAgAAAAMyMTUASAcxMqJ83ghIBzEyonzeCDxDSVEuTllTRTpJQk0uSVFfT1BFQl9PQkxJR0FUSU9OX0JFR19ET00uMTAwMC4wNi8wMy8yMDI2</t>
  </si>
  <si>
    <t>Li4uLkgBAAAA3rYBAAIAAAAEMjI1NwBIBzEyonzeCEgHMTKifN4IP0NJUS5OWVNFOklCTS5JUV9QRU5TSU9OX0FDQ1VNX09USEVSX0NJX0RPTS4xMDAwLjA2LzAzLzIwMjYuLi4uSAEAAADetgEAAwAAAAAASAcxMqJ83ghIBzEyonzeCEBDSVEuTllTRTpJQk0uSVFfUEVOU0lPTl9DSV9QUklPUl9TRVJWSUNFX0RPTS45OTguMDYvMDMvMjAyNi4uLi5IAQAAAN62AQADAAAAAABIBzEyonzeCEgHMTKifN4IS0NJUS5OWVNFOklCTS5JUV9QRU5TSU9OX0FDQ1VNVUxBVEVEX09CTElHQVRJT05fRE9NRVNUSUMuOTk4LjA2LzAzLzIwMjYuLi4uSAEAAADetgEAAgAAAAUyMTIzNQBIBzEyonzeCEgHMTKifN4IRUNJUS5OWVNFOklCTS5JUV9QRU5TSU9OX09CTElHQVRJT05fVE9UQUxfQ09TVF9ET00uOTk4LjA2LzAzLzIwMjYuLi4uSAEAAADetgEAAgAAAAQtMzI5AEgHMTKifN4ISAcxMqJ83ghLQ0lRLk5ZU0U6SUJNLklRX1BFTlNJT05fVU5GVU5ERURfQURETF9NSU5fTElBQl9GT1JFSUdOLjEwMDAuMDYvMDMvMjAyNi4uLi5IAQAAAN62AQADAAAAAABIBzEyonzeCEgHMTKifN4INkNJUS5OWVNFOklCTS5JUV9PUEVCX0lOVEFOX0FTU0VUUy4xMDAwLjA2LzAzLzIwMjYuLi4uSAEAAADetgEAAwAAAAAASAcxMqJ83ghIBzEyonzeCDlDSVEuTllTRTpJQk0uSVFfT1BFQl9FU1RfQkVORUZJVF8yWVIuMTAwMC4wNi8w</t>
  </si>
  <si>
    <t>My8yMDI2Li4uLkgBAAAA3rYBAAIAAAADMzEwAEgHMTKifN4ISAcxMqJ83gg3Q0lRLk5ZU0U6SUJNLklRX09QRUJfQ0lfVFJBTlNJVElPTi4xMDAwLjA2LzAzLzIwMjYuLi4uSAEAAADetgEAAwAAAAAASAcxMqJ83ghIBzEyonzeCDVDSVEuTllTRTpJQk0uSVFfT1BFQl9CUkVBS0RPV05fRkkuOTk4LjA2LzAzLzIwMjYuLi4uSAEAAADetgEAAgAAAAIzMwBIBzEyonzeCEgHMTKifN4IN0NJUS5OWVNFOklCTS5JUV9PUEVCX09CTElHQVRJT05fQUNRLjk5OC4wNi8wMy8yMDI2Li4uLkgBAAAA3rYBAAMAAAAAAEgHMTKifN4ISAcxMqJ83ghIQ0lRLk5ZU0U6SUJNLklRX1BFTlNJT05fUVVBUlRfQURETF9DT05UUklCVVRJT05TX0VYUC45OTguMDYvMDMvMjAyNi4uLi5IAQAAAN62AQADAAAAAABIBzEyonzeCEgHMTKifN4IQ0NJUS5OWVNFOklCTS5JUV9QRU5TSU9OX09CTElHQVRJT05fUEFJRF9GT1JFSUdOLjk5OC4wNi8wMy8yMDI2Li4uLkgBAAAA3rYBAAIAAAAFLTIwMjUASAcxMqJ83ghIBzEyonzeCDVDSVEuTllTRTpJQk0uSVFfUEVOU0lPTl9MVF9BU1NFVFMuOTk4LjA2LzAzLzIwMjYuLi4uSAEAAADetgEAAgAAAAQ3NTA3AEgHMTKifN4ISAcxMqJ83gg+Q0lRLk5ZU0U6SUJNLklRX1BFTlNJT05fRVNUX0JFTkVGSVRfQUZURVI1Ljk5OC4wNi8wMy8yMDI2Li4uLkgBAAAA3rYBAAIAAAAFMTk1OTEASAcx</t>
  </si>
  <si>
    <t>MqJ83ghIBzEyonzeCDxDSVEuTllTRTpJQk0uSVFfUEVOU0lPTl9BTVRfUkVDT0dfUEVSSU9ELjk5OC4wNi8wMy8yMDI2Li4uLkgBAAAA3rYBAAMAAAAAAEgHMTKifN4ISAcxMqJ83gg9Q0lRLk5ZU0U6SUJNLklRX1BFTlNJT05fQ0lfT1RIRVJfTUlTQ19BREouOTk4LjA2LzAzLzIwMjYuLi4uSAEAAADetgEAAwAAAAAASAcxMqJ83ghIBzEyonzeCDhDSVEuTllTRTpJQk0uSVFfUEVOU0lPTl9CUkVBS0RPV05fUkUuOTk4LjA2LzAzLzIwMjYuLi4uSAEAAADetgEAAgAAAAE0AEgHMTKifN4ISAcxMqJ83gg6Q0lRLk5ZU0U6SUJNLklRX1BFTlNJT05fQVNTRVRTX0NVUlRBSUwuOTk4LjA2LzAzLzIwMjYuLi4uSAEAAADetgEAAwAAAAAASAcxMqJ83ghIBzEyonzeCD1DSVEuTllTRTpJQk0uSVFfUEVOU0lPTl9TRVJWSUNFX0NPU1RfRE9NLjEwMDAuMDYvMDMvMjAyNi4uLi5IAQAAAN62AQACAAAAAzM1MgBIBzEyonzeCEgHMTKifN4IT0NJUS5OWVNFOklCTS5JUV9QRU5TSU9OX09CTElHQVRJT05fU1VQUExFX1BMQU5TX1RPVEFMX0NPU1QuMTAwMC4wNi8wMy8yMDI2Li4uLkgBAAAA3rYBAAMAAAAAAEgHMTKifN4ISAcxMqJ83gg4Q0lRLk5ZU0U6SUJNLklRX0lOVEVSQ09NUEFOWV9OT05fQ0EuMTAwMC4wNi8wMy8yMDI2Li4uLkgBAAAA3rYBAAMAAAAAAEgHMTKifN4ISAcxMqJ83gg2Q0lRLk5ZU0U6SUJNLklR</t>
  </si>
  <si>
    <t>X0dST1NTX0lOVEFOX0FTU0VUUy45OTguMDYvMDMvMjAyNi4uLi5IAQAAAN62AQACAAAABTE2NjI4AQgAAAAFAAAAATEBAAAACy0xOTA0ODYwNzQ0AwAAAAMxNjACAAAABTI0MjkzBAAAAAEwBwAAAAgzLzYvMjAyNggAAAAKMTIvMzEvMjAyMwkAAAABMEgHMTKifN4ISAcxMqJ83gg4Q0lRLk5ZU0U6SUJNLklRX1RPVEFMX0RFQlRfRVhDTF9GSU4uMTAwMC4wNi8wMy8yMDI2Li4uLkgBAAAA3rYBAAIAAAAFNjQ2MDcBCAAAAAUAAAABMQEAAAALLTE5MDQ4NjA3NDADAAAAAzE2MAIAAAAFMjE4NjAEAAAAATAHAAAACDMvNi8yMDI2CAAAAAoxMi8zMS8yMDI1CQAAAAEwSAcxMqJ83ghIBzEyonzeCDlDSVEuTllTRTpJQk0uSVFfRklOX0RJVl9MVF9ERUJUX1RPVEFMLjk5OC4wNi8wMy8yMDI2Li4uLkgBAAAA3rYBAAIAAAAFMTE4NzkBCAAAAAUAAAABMQEAAAALLTE5MDQ4NjA3NDQDAAAAAzE2MAIAAAAFMjQ1MTUEAAAAATAHAAAACDMvNi8yMDI2CAAAAAoxMi8zMS8yMDIzCQAAAAEwSAcxMqJ83ghIBzEyonzeCDhDSVEuTllTRTpJQk0uSVFfTElBQklMSVRJRVNfTEVWRUxfMi4xMDAwLjA2LzAzLzIwMjYuLi4uSAEAAADetgEAAgAAAAM1MTMASAcxMqJ83ghIBzEyonzeCDVDSVEuTllTRTpJQk0uSVFfUEVOU0lPTl9PVEhFUl9BREouOTk4LjA2LzAzLzIwMjYuLi4uSAEAAADetgEAAwAAAAAASAcxMqJ83ghIBzEy</t>
  </si>
  <si>
    <t>onzeCC1DSVEuTllTRTpJQk0uSVFfU09GVFdBUkUuMTAwMC4wNi8wMy8yMDI2Li4uLkgBAAAA3rYBAAMAAAAAAEgHMTKifN4ISAcxMqJ83ggvQ0lRLk5ZU0U6SUJNLklRX0FSX1VOQklMTEVELjk5OC4wNi8wMy8yMDI2Li4uLkgBAAAA3rYBAAIAAAAEMTMyMQEIAAAABQAAAAExAQAAAAstMTkwNDg2MDc0NAMAAAADMTYwAgAAAAU0NTQyMAQAAAABMAcAAAAIMy82LzIwMjYIAAAACjEyLzMxLzIwMjMJAAAAATBIBzEyonzeCEgHMTKifN4ILUNJUS5OWVNFOklCTS5JUV9HV19JTlRBTi4xMDAwLjA2LzAzLzIwMjYuLi4uSAEAAADetgEAAgAAAAU3OTEwOAEIAAAABQAAAAExAQAAAAstMTkwNDg2MDc0MAMAAAADMTYwAgAAAAUzNTM4MQQAAAABMAcAAAAIMy82LzIwMjYIAAAACjEyLzMxLzIwMjUJAAAAATBIBzEyonzeCEgHMTKifN4IO0NJUS5OWVNFOklCTS5JUV9UT1RBTF9ERUJUX0VYQ0xfTEVBU0VTLjEwMDAuMDYvMDMvMjAyNi4uLi5IAQAAAN62AQACAAAABTYwMTA3AQgAAAAFAAAAATEBAAAACy0xOTA0ODYwNzQwAwAAAAMxNjACAAAABTQ4OTkyBAAAAAEwBwAAAAgzLzYvMjAyNggAAAAKMTIvMzEvMjAyNQkAAAABMEgHMTKifN4ISAcxMqJ83gg6Q0lRLk5ZU0U6SUJNLklRX0ZJTkFOQ0VfTEVBU0VTX0NVUlJFTlQuOTk4LjA2LzAzLzIwMjYuLi4uSAEAAADetgEAAgAAAAMxMjEBCAAAAAUAAAABMQEAAAAL</t>
  </si>
  <si>
    <t>LTE5MDQ4NjA3NDQDAAAAAzE2MAIAAAAFNDg5OTAEAAAAATAHAAAACDMvNi8yMDI2CAAAAAoxMi8zMS8yMDIzCQAAAAEwSAcxMqJ83ghIBzEyonzeCC5DSVEuTllTRTpJQk0uSVFfUlVBX0dST1NTLjEwMDAuMDYvMDMvMjAyNi4uLi5IAQAAAN62AQADAAAAAABIBzEyonzeCEgHMTKifN4IRUNJUS5OWVNFOklCTS5JUV9QRU5TSU9OX09CTElHQVRJT05fSU5URVJFU1RfQ09TVC4xMDAwLjA2LzAzLzIwMjYuLi4uSAEAAADetgEAAgAAAAQxODE4AEgHMTKifN4ISAcxMqJ83ghKQ0lRLk5ZU0U6SUJNLklRX09QRUJfT0JMSUdBVElPTl9JTlRFUkVTVF9DT1NUX0ZPUkVJR04uMTAwMC4wNi8wMy8yMDI2Li4uLkgBAAAA3rYBAAIAAAACNDIASAcxMqJ83ghIBzEyonzeCFxDSVEuTllTRTpJQk0uSVFfUEVOU0lPTl9PQkxJR0FUSU9OX1RPVEFMX0NPU1RfSU5DTF9TVVBQTEVfUExBTlNfRk9SRUlHTi4xMDAwLjA2LzAzLzIwMjYuLi4uSAEAAADetgEAAwAAAAAASAcxMqJ83ghIBzEyonzeCE1DSVEuTllTRTpJQk0uSVFfT1BFQl9JTkNSRUFTRV9FRkZFQ1RfU0VSVklDRV9JTlRfQ09TVF9ET00uOTk4LjA2LzAzLzIwMjYuLi4uSAEAAADetgEAAwAAAAAASAcxMqJ83ghIBzEyonzeCDpDSVEuTllTRTpJQk0uSVFfT1BFQl9VTlJFQ09HX1BSSU9SX0RPTS45OTguMDYvMDMvMjAyNi4uLi5IAQAAAN62AQADAAAAAABIBzEy</t>
  </si>
  <si>
    <t>onzeCEgHMTKifN4IPUNJUS5OWVNFOklCTS5JUV9PUEVCX1RSQU5TSVRJT05fTkVYVF9ET00uMTAwMC4wNi8wMy8yMDI2Li4uLkgBAAAA3rYBAAMAAAAAAEgHMTKifN4ISAcxMqJ83ggzQ0lRLk5ZU0U6SUJNLklRX09QRUJfQ0lfQUNUX0RPTS45OTguMDYvMDMvMjAyNi4uLi5IAQAAAN62AQACAAAAAjczAEgHMTKifN4ISAcxMqJ83ghCQ0lRLk5ZU0U6SUJNLklRX1RPVEFMX0dFTkVSQUxfUEFSVE5FUl9JTlRFUkVTVC45OTguMDYvMDMvMjAyNi4uLi5IAQAAAN62AQADAAAAAABIBzEyonzeCEgHMTKifN4IPENJUS5OWVNFOklCTS5JUV9PUEVCX09CTElHQVRJT05fQUNRX0RPTS4xMDAwLjA2LzAzLzIwMjYuLi4uSAEAAADetgEAAwAAAAAASAcxMqJ83ghIBzEyonzeCEdDSVEuTllTRTpJQk0uSVFfUEVOU0lPTl9VTkZVTkRFRF9BRERMX01JTl9MSUFCX0RPTS4xMDAwLjA2LzAzLzIwMjYuLi4uSAEAAADetgEAAwAAAAAASAcxMqJ83ghIBzEyonzeCEFDSVEuTllTRTpJQk0uSVFfUEVOU0lPTl9DSV9PVEhFUl9NSVNDX0FESl9ET00uOTk4LjA2LzAzLzIwMjYuLi4uSAEAAADetgEAAwAAAAAASAcxMqJ83ghIBzEyonzeCD5DSVEuTllTRTpJQk0uSVFfUEVOU0lPTl9PQkxJR0FUSU9OX1JPQV9ET00uOTk4LjA2LzAzLzIwMjYuLi4uSAEAAADetgEAAgAAAAUtMTUyOQBIBzEyonzeCEgHMTKifN4ISUNJUS5OWVNF</t>
  </si>
  <si>
    <t>OklCTS5JUV9PUEVCX0lOQ1JFQVNFX0VGRkVDVF9TRVJWSUNFX0lOVF9DT1NULjk5OC4wNi8wMy8yMDI2Li4uLkgBAAAA3rYBAAMAAAAAAEgHMTKifN4ISAcxMqJ83ggvQ0lRLk5ZU0U6SUJNLklRX09QRUJfQVNTRVRTLjk5OC4wNi8wMy8yMDI2Li4uLkgBAAAA3rYBAAIAAAACMzMASAcxMqJ83ghIBzEyonzeCDFDSVEuTllTRTpJQk0uSVFfT1RIRVJfRVFVSVRZLjEwMDAuMDYvMDMvMjAyNi4uLi5IAQAAAN62AQACAAAABi0xNTcxMwEIAAAABQAAAAExAQAAAAstMTkwNDg2MDc0MAMAAAADMTYwAgAAAAQxMDI4BAAAAAEwBwAAAAgzLzYvMjAyNggAAAAKMTIvMzEvMjAyNQkAAAABMEgHMTKifN4ISAcxMqJ83gg0Q0lRLk5ZU0U6SUJNLklRX09QRUJfQVNTRVRTX0JFRy4xMDAwLjA2LzAzLzIwMjYuLi4uSAEAAADetgEAAgAAAAIyMABIBzEyonzeCEgHMTKifN4IOUNJUS5OWVNFOklCTS5JUV9PUEVCX09CTElHQVRJT05fUEFJRC4xMDAwLjA2LzAzLzIwMjYuLi4uSAEAAADetgEAAgAAAAQtMjg0AEgHMTKifN4ISAcxMqJ83gg2Q0lRLk5ZU0U6SUJNLklRX09QRUJfU0VSVklDRV9DT1NULjEwMDAuMDYvMDMvMjAyNi4uLi5IAQAAAN62AQACAAAAATQASAcxMqJ83ghIBzEyonzeCDdDSVEuTllTRTpJQk0uSVFfUEVOU0lPTl9BU1NFVFNfQkVHLjEwMDAuMDYvMDMvMjAyNi4uLi5IAQAAAN62AQACAAAABTQyNzk2</t>
  </si>
  <si>
    <t>AEgHMTKifN4ISAcxMqJ83gg7Q0lRLk5ZU0U6SUJNLklRX1BFTlNJT05fT0JMSUdBVElPTl9BQ1EuMTAwMC4wNi8wMy8yMDI2Li4uLkgBAAAA3rYBAAMAAAAAAEgHMTKifN4ISAcxMqJ83gg4Q0lRLk5ZU0U6SUJNLklRX1BFTlNJT05fU0VSVklDRV9DT1NULjk5OC4wNi8wMy8yMDI2Li4uLkgBAAAA3rYBAAIAAAADMTc3AEgHMTKifN4ISAcxMqJ83gg6Q0lRLk5ZU0U6SUJNLklRX09QRUJfQVNTRVRTX0ZYX0FESl9ET00uOTk4LjA2LzAzLzIwMjYuLi4uSAEAAADetgEAAwAAAAAASAcxMqJ83ghIBzEyonzeCEJDSVEuTllTRTpJQk0uSVFfQ1VSUkVOVF9QT1JUX0RFQlRfREVSSVZBVElWRVMuMTAwMC4wNi8wMy8yMDI2Li4uLkgBAAAA3rYBAAMAAAAAAEgHMTKifN4ISAcxMqJ83gg2Q0lRLk5ZU0U6SUJNLklRX0RFQlRfRVFVSVZfTkVUX1BCTy45OTguMDYvMDMvMjAyNi4uLi5IAQAAAN62AQACAAAABDEyMTgBCAAAAAUAAAABMQEAAAALLTE5MDQ4NjA3NDQDAAAAAzE2MAIAAAAFMjE2NzkEAAAAATAHAAAACDMvNi8yMDI2CAAAAAoxMi8zMS8yMDIzCQAAAAEwSAcxMqJ83ghIBzEyonzeCDJDSVEuTllTRTpJQk0uSVFfQVNTRVRTX0xFVkVMXzIuOTk4LjA2LzAzLzIwMjYuLi4uSAEAAADetgEAAgAAAAQ3OTIwAEgHMTKifN4ISAcxMqJ83ghAQ0lRLk5ZU0U6SUJNLklRX09QRUJfQUNDVU1fT1RIRVJfQ0lfRk9S</t>
  </si>
  <si>
    <t>RUlHTi4xMDAwLjA2LzAzLzIwMjYuLi4uSAEAAADetgEAAwAAAAAASAcxMqJ83ghIBzEyonzeCEpDSVEuTllTRTpJQk0uSVFfUEVOU0lPTl9PQkxJR0FUSU9OX09USEVSX0NPU1RfRk9SRUlHTi4xMDAwLjA2LzAzLzIwMjYuLi4uSAEAAADetgEAAgAAAAMzOTIASAcxMqJ83ghIBzEyonzeCDlDSVEuTllTRTpJQk0uSVFfT1BFQl9QUkVQQUlEX0NPU1RfRE9NLjk5OC4wNi8wMy8yMDI2Li4uLkgBAAAA3rYBAAMAAAAAAEgHMTKifN4ISAcxMqJ83ghGQ0lRLk5ZU0U6SUJNLklRX09QRUJfQVNTRVRTX0VNUExPWUVSX0NPTlRSSUJVVElPTlMuOTk4LjA2LzAzLzIwMjYuLi4uSAEAAADetgEAAgAAAAMyMzMASAcxMqJ83ghIBzEyonzeCDpDSVEuTllTRTpJQk0uSVFfT1BFQl9TRVJWSUNFX0NPU1RfRE9NLjEwMDAuMDYvMDMvMjAyNi4uLi5IAQAAAN62AQACAAAAATIASAcxMqJ83ghIBzEyonzeCD5DSVEuTllTRTpJQk0uSVFfUEVOU0lPTl9BQ0NVTV9PVEhFUl9DSV9ET00uOTk4LjA2LzAzLzIwMjYuLi4uSAEAAADetgEAAwAAAAAASAcxMqJ83ghIBzEyonzeCDxDSVEuTllTRTpJQk0uSVFfUEVOU0lPTl9TRVJWSUNFX0NPU1RfRE9NLjk5OC4wNi8wMy8yMDI2Li4uLkgBAAAA3rYBAAMAAAAAAEgHMTKifN4ISAcxMqJ83ggzQ0lRLk5ZU0U6SUJNLklRX09QRUJfT1RIRVJfQURKLjEwMDAuMDYvMDMvMjAyNi4uLi5I</t>
  </si>
  <si>
    <t>AQAAAN62AQADAAAAAABIBzEyonzeCEgHMTKifN4INUNJUS5OWVNFOklCTS5JUV9PUEVCX0lOVEFOX0FTU0VUUy45OTguMDYvMDMvMjAyNi4uLi5IAQAAAN62AQADAAAAAABIBzEyonzeCEgHMTKifN4INkNJUS5OWVNFOklCTS5JUV9PUEVCX1BSRVBBSURfQ09TVC4xMDAwLjA2LzAzLzIwMjYuLi4uSAEAAADetgEAAwAAAAAASAcxMqJ83ghIBzEyonzeCDlDSVEuTllTRTpJQk0uSVFfQURWQU5DRVNfRk9SX1NVUFBMSUVTLjk5OC4wNi8wMy8yMDI2Li4uLkgBAAAA3rYBAAMAAAAAAEgHMTKifN4ISAcxMqJ83gg5Q0lRLk5ZU0U6SUJNLklRX09QRUJfVFJBTlNJVElPTl9ORVhULjEwMDAuMDYvMDMvMjAyNi4uLi5IAQAAAN62AQADAAAAAABIBzEyonzeCEgHMTKifN4INkNJUS5OWVNFOklCTS5JUV9PUEVCX0NJX1RSQU5TSVRJT04uOTk4LjA2LzAzLzIwMjYuLi4uSAEAAADetgEAAwAAAAAASAcxMqJ83ghIBzEyonzeCDhDSVEuTllTRTpJQk0uSVFfT1BFQl9BU1NFVFNfQ1VSVEFJTC4xMDAwLjA2LzAzLzIwMjYuLi4uSAEAAADetgEAAwAAAAAASAcxMqJ83ghIBzEyonzeCEFDSVEuTllTRTpJQk0uSVFfT1BFQl9TVVBQTEVfUExBTlNfVE9UQUxfQ09TVC4xMDAwLjA2LzAzLzIwMjYuLi4uSAEAAADetgEAAwAAAAAASAcxMqJ83ghIBzEyonzeCEVDSVEuTllTRTpJQk0uSVFfUEVOU0lPTl9FU1RfQ09OVFJJQlVU</t>
  </si>
  <si>
    <t>SU9OU19ORVhUWVIuMTAwMC4wNi8wMy8yMDI2Li4uLkgBAAAA3rYBAAIAAAADMTAwAEgHMTKifN4ISAcxMqJ83gg5Q0lRLk5ZU0U6SUJNLklRX1BFTlNJT05fSU5UQU5fQVNTRVRTLjEwMDAuMDYvMDMvMjAyNi4uLi5IAQAAAN62AQADAAAAAABIBzEyonzeCEgHMTKifN4IPENJUS5OWVNFOklCTS5JUV9PUEVCX0FTU0VUU19DVVJUQUlMX0RPTS4xMDAwLjA2LzAzLzIwMjYuLi4uSAEAAADetgEAAwAAAAAASAcxMqJ83ghIBzEyonzeCDVDSVEuTllTRTpJQk0uSVFfUEVOU0lPTl9BQ1RfTkVYVC4xMDAwLjA2LzAzLzIwMjYuLi4uSAEAAADetgEAAwAAAAAASAcxMqJ83ghIBzEyonzeCD1DSVEuTllTRTpJQk0uSVFfUEVOU0lPTl9DSV9QUklPUl9TRVJWSUNFLjEwMDAuMDYvMDMvMjAyNi4uLi5IAQAAAN62AQACAAAAAzc4OQBIBzEyonzeCEgHMTKifN4IOUNJUS5OWVNFOklCTS5JUV9QRU5TSU9OX0JSRUFLRE9XTl9FUS4xMDAwLjA2LzAzLzIwMjYuLi4uSAEAAADetgEAAgAAAAQxMTM0AEgHMTKifN4ISAcxMqJ83gg6Q0lRLk5ZU0U6SUJNLklRX1BFTlNJT05fQVNTRVRTX0ZYX0FESi4xMDAwLjA2LzAzLzIwMjYuLi4uSAEAAADetgEAAgAAAAQyNjU0AEgHMTKifN4ISAcxMqJ83ghEQ0lRLk5ZU0U6SUJNLklRX1BFTlNJT05fT0JMSUdBVElPTl9JTlRFUkVTVF9DT1NULjk5OC4wNi8wMy8yMDI2Li4uLkgBAAAA</t>
  </si>
  <si>
    <t>3rYBAAIAAAAEMjI2MABIBzEyonzeCEgHMTKifN4ITkNJUS5OWVNFOklCTS5JUV9QRU5TSU9OX09CTElHQVRJT05fU1VQUExFX1BMQU5TX1RPVEFMX0NPU1QuOTk4LjA2LzAzLzIwMjYuLi4uSAEAAADetgEAAwAAAAAASAcxMqJ83ghIBzEyonzeCDhDSVEuTllTRTpJQk0uSVFfT1BFQl9FU1RfQkVORUZJVF8yWVIuOTk4LjA2LzAzLzIwMjYuLi4uSAEAAADetgEAAgAAAAMyNjAASAcxMqJ83ghIBzEyonzeCD5DSVEuTllTRTpJQk0uSVFfREVSSVZBVElWRV9BU1NFVFNfQ1VSUkVOVC4xMDAwLjA2LzAzLzIwMjYuLi4uSAEAAADetgEAAgAAAAMyMzIBCAAAAAUAAAABMQEAAAALLTE5MDQ4NjA3NDADAAAAAzE2MAIAAAAEMTEwOQQAAAABMAcAAAAIMy82LzIwMjYIAAAACjEyLzMxLzIwMjUJAAAAATBIBzEyonzeCEgHMTKifN4IN0NJUS5OWVNFOklCTS5JUV9UT1RBTF9ERUJUX0VYQ0xfRklOLjk5OC4wNi8wMy8yMDI2Li4uLkgBAAAA3rYBAAIAAAAFNTk5MzUBCAAAAAUAAAABMQEAAAALLTE5MDQ4NjA3NDQDAAAAAzE2MAIAAAAFMjE4NjAEAAAAATAHAAAACDMvNi8yMDI2CAAAAAoxMi8zMS8yMDIzCQAAAAEwSAcxMqJ83ghIBzEyonzeCD9DSVEuTllTRTpJQk0uSVFfT1BFQl9JTlRFUkVTVF9DT1NUX0ZPUkVJR04uMTAwMC4wNi8wMy8yMDI2Li4uLkgBAAAA3rYBAAIAAAACNDIASAcxMqJ83ghIBzEyonzeCERD</t>
  </si>
  <si>
    <t>SVEuTllTRTpJQk0uSVFfUEVOU0lPTl9ORVRfQVNTRVRfUkVDT0dfRk9SRUlHTi4xMDAwLjA2LzAzLzIwMjYuLi4uSAEAAADetgEAAgAAAAUtMzEzOQBIBzEyonzeCEgHMTKifN4IRENJUS5OWVNFOklCTS5JUV9QRU5TSU9OX0NJX1BSSU9SX1NFUlZJQ0VfRk9SRUlHTi45OTguMDYvMDMvMjAyNi4uLi5IAQAAAN62AQACAAAAAzMwOQBIBzEyonzeCEgHMTKifN4ISUNJUS5OWVNFOklCTS5JUV9QRU5TSU9OX09CTElHQVRJT05fT1RIRVJfQ09TVF9GT1JFSUdOLjk5OC4wNi8wMy8yMDI2Li4uLkgBAAAA3rYBAAIAAAADNDUzAEgHMTKifN4ISAcxMqJ83gg8Q0lRLk5ZU0U6SUJNLklRX1BFTlNJT05fRVNUX0JFTkVGSVRfNFlSLjEwMDAuMDYvMDMvMjAyNi4uLi5IAQAAAN62AQACAAAABDM2MDcASAcxMqJ83ghIBzEyonzeCEhDSVEuTllTRTpJQk0uSVFfT1BFQl9TVVBQTEVfUExBTlNfVE9UQUxfQ09TVF9GT1JFSUdOLjk5OC4wNi8wMy8yMDI2Li4uLkgBAAAA3rYBAAMAAAAAAEgHMTKifN4ISAcxMqJ83ghCQ0lRLk5ZU0U6SUJNLklRX1BFTlNJT05fQVNTRVRTX0NVUlRBSUxfRk9SRUlHTi45OTguMDYvMDMvMjAyNi4uLi5IAQAAAN62AQADAAAAAABIBzEyonzeCEgHMTKifN4ISUNJUS5OWVNFOklCTS5JUV9QRU5TSU9OX0FTU0VUU19BQ1RVQUxfUkVUVVJOX0ZPUkVJR04uMTAwMC4wNi8wMy8yMDI2Li4uLkgB</t>
  </si>
  <si>
    <t>AAAA3rYBAAIAAAADNjQ1AEgHMTKifN4ISAcxMqJ83ggwQ0lRLk5ZU0U6SUJNLklRX09QRUJfQ0xfRE9NLjEwMDAuMDYvMDMvMjAyNi4uLi5IAQAAAN62AQACAAAABC0yNTQASAcxMqJ83ghIBzEyonzeCDpDSVEuTllTRTpJQk0uSVFfT1BFQl9DSV9UUkFOU0lUSU9OX0RPTS45OTguMDYvMDMvMjAyNi4uLi5IAQAAAN62AQADAAAAAABIBzEyonzeCEgHMTKifN4IO0NJUS5OWVNFOklCTS5JUV9PUEVCX0FTU0VUU19DVVJUQUlMX0RPTS45OTguMDYvMDMvMjAyNi4uLi5IAQAAAN62AQADAAAAAABIBzEyonzeCEgHMTKifN4IN0NJUS5OWVNFOklCTS5JUV9JTlRFUkNPTVBBTllfTk9OX0NBLjk5OC4wNi8wMy8yMDI2Li4uLkgBAAAA3rYBAAMAAAAAAEgHMTKifN4ISAcxMqJ83gg2Q0lRLk5ZU0U6SUJNLklRX1BFTlNJT05fT1RIRVJfRE9NLjEwMDAuMDYvMDMvMjAyNi4uLi5IAQAAAN62AQADAAAAAABIBzEyonzeCEgHMTKifN4IQENJUS5OWVNFOklCTS5JUV9QRU5TSU9OX0VTVF9CRU5FRklUXzFZUl9ET00uMTAwMC4wNi8wMy8yMDI2Li4uLkgBAAAA3rYBAAIAAAAEMTI5OQBIBzEyonzeCEgHMTKifN4INUNJUS5OWVNFOklCTS5JUV9PUEVCX1BSRVBBSURfQ09TVC45OTguMDYvMDMvMjAyNi4uLi5IAQAAAN62AQADAAAAAABIBzEyonzeCEgHMTKifN4IOENJUS5OWVNFOklCTS5JUV9PUEVCX1RSQU5TSVRJT05f</t>
  </si>
  <si>
    <t>TkVYVC45OTguMDYvMDMvMjAyNi4uLi5IAQAAAN62AQADAAAAAABIBzEyonzeCEgHMTKifN4IMENJUS5OWVNFOklCTS5JUV9PUEVCX0NJX0FDVC4xMDAwLjA2LzAzLzIwMjYuLi4uSAEAAADetgEAAgAAAAMzNzQASAcxMqJ83ghIBzEyonzeCEtDSVEuTllTRTpJQk0uSVFfT1BFQl9PQkxJR0FUSU9OX0VNUExPWUVFX0NPTlRSSUJVVElPTlMuMTAwMC4wNi8wMy8yMDI2Li4uLkgBAAAA3rYBAAIAAAACMzMASAcxMqJ83ghIBzEyonzeCCtDSVEuTllTRTpJQk0uSVFfQVVNX0JPUC45OTguMDYvMDMvMjAyNi4uLi5IAQAAAN62AQADAAAAAABIBzEyonzeCEgHMTKifN4IRENJUS5OWVNFOklCTS5JUV9QRU5TSU9OX0VTVF9DT05UUklCVVRJT05TX05FWFRZUi45OTguMDYvMDMvMjAyNi4uLi5IAQAAAN62AQACAAAAAzIwMABIBzEyonzeCEgHMTKifN4IOENJUS5OWVNFOklCTS5JUV9QRU5TSU9OX0lOVEFOX0FTU0VUUy45OTguMDYvMDMvMjAyNi4uLi5IAQAAAN62AQADAAAAAABIBzEyonzeCEgHMTKifN4IO0NJUS5OWVNFOklCTS5JUV9QRU5TSU9OX0VTVF9CRU5FRklUXzRZUi45OTguMDYvMDMvMjAyNi4uLi5IAQAAAN62AQACAAAABDQyMjUASAcxMqJ83ghIBzEyonzeCDRDSVEuTllTRTpJQk0uSVFfUEVOU0lPTl9BQ1RfTkVYVC45OTguMDYvMDMvMjAyNi4uLi5IAQAAAN62AQADAAAAAABIBzEyonzeCEgHMTKi</t>
  </si>
  <si>
    <t>fN4IPENJUS5OWVNFOklCTS5JUV9QRU5TSU9OX0NJX1BSSU9SX1NFUlZJQ0UuOTk4LjA2LzAzLzIwMjYuLi4uSAEAAADetgEAAgAAAAMzMDkASAcxMqJ83ghIBzEyonzeCDhDSVEuTllTRTpJQk0uSVFfUEVOU0lPTl9CUkVBS0RPV05fRVEuOTk4LjA2LzAzLzIwMjYuLi4uSAEAAADetgEAAgAAAAQxMDQ3AEgHMTKifN4ISAcxMqJ83gg5Q0lRLk5ZU0U6SUJNLklRX09QRUJfU0VSVklDRV9DT1NUX0RPTS45OTguMDYvMDMvMjAyNi4uLi5IAQAAAN62AQACAAAAATQASAcxMqJ83ghIBzEyonzeCDtDSVEuTllTRTpJQk0uSVFfUEVOU0lPTl9PQkxJR0FUSU9OX0JFRy4xMDAwLjA2LzAzLzIwMjYuLi4uSAEAAADetgEAAgAAAAU0MjcwOQBIBzEyonzeCEgHMTKifN4IQkNJUS5OWVNFOklCTS5JUV9QRU5TSU9OX09CTElHQVRJT05fT1RIRVJfQ09TVC4xMDAwLjA2LzAzLzIwMjYuLi4uSAEAAADetgEAAgAAAAM2NzIASAcxMqJ83ghIBzEyonzeCEdDSVEuTllTRTpJQk0uSVFfT1BFQl9BU1NFVFNfT1RIRVJfUExBTl9BREpfRk9SRUlHTi4xMDAwLjA2LzAzLzIwMjYuLi4uSAEAAADetgEAAwAAAAAASAcxMqJ83ghIBzEyonzeCEBDSVEuTllTRTpJQk0uSVFfT1BFQl9PQkxJR0FUSU9OX1BBSURfRk9SRUlHTi45OTguMDYvMDMvMjAyNi4uLi5IAQAAAN62AQACAAAAAy0zOABIBzEyonzeCEgHMTKifN4IPkNJUS5OWVNF</t>
  </si>
  <si>
    <t>OklCTS5JUV9PUEVCX0lOVEVSRVNUX0NPU1RfRk9SRUlHTi45OTguMDYvMDMvMjAyNi4uLi5IAQAAAN62AQACAAAAAjM5AEgHMTKifN4ISAcxMqJ83ghJQ0lRLk5ZU0U6SUJNLklRX1BFTlNJT05fT0JMSUdBVElPTl9QUk9KRUNURURfRk9SRUlHTi4xMDAwLjA2LzAzLzIwMjYuLi4uSAEAAADetgEAAgAAAAUyOTg3MgBIBzEyonzeCEgHMTKifN4IQENJUS5OWVNFOklCTS5JUV9PUEVCX1NVUFBMRV9QTEFOU19UT1RBTF9DT1NULjk5OC4wNi8wMy8yMDI2Li4uLkgBAAAA3rYBAAMAAAAAAEgHMTKifN4ISAcxMqJ83ghOQ0lRLk5ZU0U6SUJNLklRX09QRUJfREVDUkVBU0VfRUZGRUNUX1NFUlZJQ0VfSU5UX0NPU1RfRE9NLjEwMDAuMDYvMDMvMjAyNi4uLi5IAQAAAN62AQADAAAAAABIBzEyonzeCEgHMTKifN4IOkNJUS5OWVNFOklCTS5JUV9PUEVCX0lOVEFOX0FTU0VUU19ET00uMTAwMC4wNi8wMy8yMDI2Li4uLkgBAAAA3rYBAAMAAAAAAEgHMTKifN4ISAcxMqJ83gg6Q0lRLk5ZU0U6SUJNLklRX09QRUJfQlJFQUtET1dOX0ZJX0RPTS4xMDAwLjA2LzAzLzIwMjYuLi4uSAEAAADetgEAAwAAAAAASAcxMqJ83ghIBzEyonzeCDRDSVEuTllTRTpJQk0uSVFfT1BFQl9BU1NFVFNfRE9NLjEwMDAuMDYvMDMvMjAyNi4uLi5IAQAAAN62AQACAAAAATUASAcxMqJ83ghIBzEyonzeCEZDSVEuTllTRTpJQk0uSVFfT1BF</t>
  </si>
  <si>
    <t>Ql9PQkxJR0FUSU9OX09USEVSX1BMQU5fQURKX0RPTS45OTguMDYvMDMvMjAyNi4uLi5IAQAAAN62AQADAAAAAABIBzEyonzeCEgHMTKifN4IRUNJUS5OWVNFOklCTS5JUV9PUEVCX09CTElHQVRJT05fSU5URVJFU1RfQ09TVF9ET00uOTk4LjA2LzAzLzIwMjYuLi4uSAEAAADetgEAAgAAAAMxMTcASAcxMqJ83ghIBzEyonzeCDlDSVEuTllTRTpJQk0uSVFfUEVOU0lPTl9BU1NFVFNfRlhfQURKLjk5OC4wNi8wMy8yMDI2Li4uLkgBAAAA3rYBAAIAAAAEMTA1OABIBzEyonzeCEgHMTKifN4IOkNJUS5OWVNFOklCTS5JUV9QRU5TSU9OX09USEVSX0FESl9ET00uMTAwMC4wNi8wMy8yMDI2Li4uLkgBAAAA3rYBAAMAAAAAAEgHMTKifN4ISAcxMqJ83gg/Q0lRLk5ZU0U6SUJNLklRX1BFTlNJT05fVFJBTlNJVElPTl9ORVhUX0RPTS45OTguMDYvMDMvMjAyNi4uLi5IAQAAAN62AQADAAAAAABIBzEyonzeCEgHMTKifN4IPUNJUS5OWVNFOklCTS5JUV9QRU5TSU9OX0JSRUFLRE9XTl9FUV9ET00uMTAwMC4wNi8wMy8yMDI2Li4uLkgBAAAA3rYBAAIAAAAEMTA5MABIBzEyonzeCEgHMTKifN4IL0NJUS5OWVNFOklCTS5JUV9PUEVCX09USEVSLjEwMDAuMDYvMDMvMjAyNi4uLi5IAQAAAN62AQADAAAAAABIBzEyonzeCEgHMTKifN4IPUNJUS5OWVNFOklCTS5JUV9PUEVCX0lOVEFOX0FTU0VUU19GT1JFSUdOLjk5OC4w</t>
  </si>
  <si>
    <t>Ni8wMy8yMDI2Li4uLkgBAAAA3rYBAAMAAAAAAEgHMTKifN4ISAcxMqJ83ghGQ0lRLk5ZU0U6SUJNLklRX09QRUJfQVNTRVRTX09USEVSX1BMQU5fQURKX0ZPUkVJR04uOTk4LjA2LzAzLzIwMjYuLi4uSAEAAADetgEAAgAAAAItNgBIBzEyonzeCEgHMTKifN4IQ0NJUS5OWVNFOklCTS5JUV9QRU5TSU9OX09CTElHQVRJT05fQUNRX0ZPUkVJR04uMTAwMC4wNi8wMy8yMDI2Li4uLkgBAAAA3rYBAAMAAAAAAEgHMTKifN4ISAcxMqJ83ghFQ0lRLk5ZU0U6SUJNLklRX1BFTlNJT05fQ0lfTkVUX0FNVF9SRUNPR19GT1JFSUdOLjEwMDAuMDYvMDMvMjAyNi4uLi5IAQAAAN62AQACAAAABTEyMDk2AEgHMTKifN4ISAcxMqJ83gg8Q0lRLk5ZU0U6SUJNLklRX09QRUJfQVNTRVRTX0JFR19GT1JFSUdOLjEwMDAuMDYvMDMvMjAyNi4uLi5IAQAAAN62AQACAAAAAjE0AEgHMTKifN4ISAcxMqJ83gg7Q0lRLk5ZU0U6SUJNLklRX1BFTlNJT05fTFRfTElBQl9GT1JFSUdOLjk5OC4wNi8wMy8yMDI2Li4uLkgBAAAA3rYBAAIAAAAFLTY5NzcASAcxMqJ83ghIBzEyonzeCEFDSVEuTllTRTpJQk0uSVFfUEVOU0lPTl9JTlRBTl9BU1NFVFNfRk9SRUlHTi4xMDAwLjA2LzAzLzIwMjYuLi4uSAEAAADetgEAAwAAAAAASAcxMqJ83ghIBzEyonzeCEhDSVEuTllTRTpJQk0uSVFfUEVOU0lPTl9PQkxJR0FUSU9OX1BST0pFQ1RFRF9G</t>
  </si>
  <si>
    <t>T1JFSUdOLjk5OC4wNi8wMy8yMDI2Li4uLkgBAAAA3rYBAAIAAAAFMzM0NzkASAcxMqJ83ghIBzEyonzeCEJDSVEuTllTRTpJQk0uSVFfUEVOU0lPTl9PQkxJR0FUSU9OX0FDUV9GT1JFSUdOLjk5OC4wNi8wMy8yMDI2Li4uLkgBAAAA3rYBAAMAAAAAAEgHMTKifN4ISAcxMqJ83gg4Q0lRLk5ZU0U6SUJNLklRX09QRUJfRVhQX1JFVFVSTl9ET00uMTAwMC4wNi8wMy8yMDI2Li4uLkgBAAAA3rYBAAMAAAAAAEgHMTKifN4ISAcxMqJ83ghNQ0lRLk5ZU0U6SUJNLklRX09QRUJfREVDUkVBU0VfRUZGRUNUX1NFUlZJQ0VfSU5UX0NPU1RfRE9NLjk5OC4wNi8wMy8yMDI2Li4uLkgBAAAA3rYBAAMAAAAAAEgHMTKifN4ISAcxMqJ83gg9Q0lRLk5ZU0U6SUJNLklRX09QRUJfTkVUX0FTU0VUX1JFQ09HX0RPTS4xMDAwLjA2LzAzLzIwMjYuLi4uSAEAAADetgEAAgAAAAUtMjIxOQBIBzEyonzeCEgHMTKifN4IOUNJUS5OWVNFOklCTS5JUV9PUEVCX0lOVEFOX0FTU0VUU19ET00uOTk4LjA2LzAzLzIwMjYuLi4uSAEAAADetgEAAwAAAAAASAcxMqJ83ghIBzEyonzeCDlDSVEuTllTRTpJQk0uSVFfT1BFQl9CUkVBS0RPV05fRklfRE9NLjk5OC4wNi8wMy8yMDI2Li4uLkgBAAAA3rYBAAIAAAACMTAAMVRXMqJ83ggxVFcyonzeCDtDSVEuTllTRTpJQk0uSVFfT1BFQl9BU1NFVFNfRlhfQURKX0RPTS4xMDAwLjA2LzAzLzIw</t>
  </si>
  <si>
    <t>MjYuLi4uSAEAAADetgEAAwAAAAAAMVRXMqJ83ggxVFcyonzeCElDSVEuTllTRTpJQk0uSVFfUEVOU0lPTl9FU1RfQ09OVFJJQlVUSU9OU19ORVhUWVJfRE9NLjEwMDAuMDYvMDMvMjAyNi4uLi5IAQAAAN62AQADAAAAAAAxVFcyonzeCDFUVzKifN4ISUNJUS5OWVNFOklCTS5JUV9PUEVCX09CTElHQVRJT05fU0VSVklDRV9DT1NUX0ZPUkVJR04uMTAwMC4wNi8wMy8yMDI2Li4uLkgBAAAA3rYBAAIAAAABMgAxVFcyonzeCDFUVzKifN4ITkNJUS5OWVNFOklCTS5JUV9QRU5TSU9OX0FTU0VUU19FTVBMT1lFUl9DT05UUklCVVRJT05TX0RPTS4xMDAwLjA2LzAzLzIwMjYuLi4uSAEAAADetgEAAwAAAAAAMVRXMqJ83ggxVFcyonzeCEJDSVEuTllTRTpJQk0uSVFfUEVOU0lPTl9PQkxJR0FUSU9OX0ZYX0FESl9ET00uMTAwMC4wNi8wMy8yMDI2Li4uLkgBAAAA3rYBAAMAAAAAADFUVzKifN4IMVRXMqJ83ghIQ0lRLk5ZU0U6SUJNLklRX1BFTlNJT05fT0JMSUdBVElPTl9JTlRFUkVTVF9DT1NUX0RPTS45OTguMDYvMDMvMjAyNi4uLi5IAQAAAN62AQACAAAABDEwOTAAMVRXMqJ83ggxVFcyonzeCEFDSVEuTllTRTpJQk0uSVFfT1BFQl9PQkxJR0FUSU9OX0lOVEVSRVNUX0NPU1QuOTk4LjA2LzAzLzIwMjYuLi4uSAEAAADetgEAAgAAAAMxNTYAMVRXMqJ83ggxVFcyonzeCDxDSVEuTllTRTpJQk0uSVFfUEVOU0lP</t>
  </si>
  <si>
    <t>Tl9FU1RfQkVORUZJVF8xWVIuMTAwMC4wNi8wMy8yMDI2Li4uLkgBAAAA3rYBAAIAAAAEMzcxMwAxVFcyonzeCDFUVzKifN4IPENJUS5OWVNFOklCTS5JUV9QRU5TSU9OX0JSRUFLRE9XTl9PVEhFUi4xMDAwLjA2LzAzLzIwMjYuLi4uSAEAAADetgEAAgAAAAUxODU3MgAxVFcyonzeCDFUVzKifN4ITENJUS5OWVNFOklCTS5JUV9QRU5TSU9OX09CTElHQVRJT05fU0VSVklDRV9DT1NUX0ZPUkVJR04uMTAwMC4wNi8wMy8yMDI2Li4uLkgBAAAA3rYBAAIAAAADMTc0ADFUVzKifN4IMVRXMqJ83ghBQ0lRLk5ZU0U6SUJNLklRX1BFTlNJT05fT0JMSUdBVElPTl9PVEhFUl9DT1NULjk5OC4wNi8wMy8yMDI2Li4uLkgBAAAA3rYBAAIAAAADNTYyADFUVzKifN4IMVRXMqJ83ggzQ0lRLk5ZU0U6SUJNLklRX0FDQ1VNX0FNT1JUX0dXLjEwMDAuMDYvMDMvMjAyNi4uLi5IAQAAAN62AQADAAAAAAAxVFcyonzeCDFUVzKifN4IPUNJUS5OWVNFOklCTS5JUV9BQ0NVTV9BTU9SVF9JTlRBTl9BU1NFVFMuMTAwMC4wNi8wMy8yMDI2Li4uLkgBAAAA3rYBAAIAAAAGLTEwNDAzAQgAAAAFAAAAATEBAAAACy0xOTA0ODYwNzQwAwAAAAMxNjACAAAABTI0MzMxBAAAAAEwBwAAAAgzLzYvMjAyNggAAAAKMTIvMzEvMjAyNQkAAAABMDFUVzKifN4IMVRXMqJ83gg5Q0lRLk5ZU0U6SUJNLklRX0RFUklWQVRJVkVfQVNTRVRTX0xULjEw</t>
  </si>
  <si>
    <t>MDAuMDYvMDMvMjAyNi4uLi5IAQAAAN62AQACAAAAAzM2MQEIAAAABQAAAAExAQAAAAstMTkwNDg2MDc0MAMAAAADMTYwAgAAAAQxMTEwBAAAAAEwBwAAAAgzLzYvMjAyNggAAAAKMTIvMzEvMjAyNQkAAAABMDFUVzKifN4IMVRXMqJ83gg8Q0lRLk5ZU0U6SUJNLklRX0RFUklWQVRJVkVfTElBQl9DVVJSRU5ULjEwMDAuMDYvMDMvMjAyNi4uLi5IAQAAAN62AQACAAAAAzI1NAEIAAAABQAAAAExAQAAAAstMTkwNDg2MDc0MAMAAAADMTYwAgAAAAU0MDQxNwQAAAABMAcAAAAIMy82LzIwMjYIAAAACjEyLzMxLzIwMjUJAAAAATAxVFcyonzeCDFUVzKifN4IMUNJUS5OWVNFOklCTS5JUV9PUkRFUl9CQUNLTE9HLjk5OC4wNi8wMy8yMDI2Li4uLkgBAAAA3rYBAAMAAAAAADFUVzKifN4IMVRXMqJ83gg+Q0lRLk5ZU0U6SUJNLklRX1BFTlNJT05fQ0lfVFJBTlNJVElPTl9ET00uMTAwMC4wNi8wMy8yMDI2Li4uLkgBAAAA3rYBAAMAAAAAADFUVzKifN4IMVRXMqJ83gg3Q0lRLk5ZU0U6SUJNLklRX0xJQUJJTElUSUVTX0xFVkVMXzEuOTk4LjA2LzAzLzIwMjYuLi4uSAEAAADetgEAAwAAAAAAMVRXMqJ83ggxVFcyonzeCERDSVEuTllTRTpJQk0uSVFfQVNTRVRTX05FVFRJTkdfT1RIRVJfQURKVVNUTUVOVFMuOTk4LjA2LzAzLzIwMjYuLi4uSAEAAADetgEAAwAAAAAAMVRXMqJ83ggxVFcyonzeCDtDSVEuTllTRTpJ</t>
  </si>
  <si>
    <t>Qk0uSVFfUEVOU0lPTl9DSV9BQ1RfRk9SRUlHTi4xMDAwLjA2LzAzLzIwMjYuLi4uSAEAAADetgEAAgAAAAUxMTMwNwAxVFcyonzeCDFUVzKifN4IRUNJUS5OWVNFOklCTS5JUV9QRU5TSU9OX09CTElHQVRJT05fUFJPSkVDVEVEX0RPTS4xMDAwLjA2LzAzLzIwMjYuLi4uSAEAAADetgEAAgAAAAUxNDQ2MAAxVFcyonzeCDFUVzKifN4IQUNJUS5OWVNFOklCTS5JUV9QRU5TSU9OX09CTElHQVRJT05fRlhfQURKX0RPTS45OTguMDYvMDMvMjAyNi4uLi5IAQAAAN62AQADAAAAAAAxVFcyonzeCDFUVzKifN4IOUNJUS5OWVNFOklCTS5JUV9PUEVCX0VTVF9CRU5FRklUXzVZUi4xMDAwLjA2LzAzLzIwMjYuLi4uSAEAAADetgEAAgAAAAMyOTEAMVRXMqJ83ggxVFcyonzeCEpDSVEuTllTRTpJQk0uSVFfUEVOU0lPTl9BU1NFVFNfRU1QTE9ZRVJfQ09OVFJJQlVUSU9OUy4xMDAwLjA2LzAzLzIwMjYuLi4uSAEAAADetgEAAgAAAAI0MAAxVFcyonzeCDFUVzKifN4INkNJUS5OWVNFOklCTS5JUV9PUEVCX0JSRUFLRE9XTl9FUS4xMDAwLjA2LzAzLzIwMjYuLi4uSAEAAADetgEAAwAAAAAAMVRXMqJ83ggxVFcyonzeCDhDSVEuTllTRTpJQk0uSVFfT1BFQl9PQkxJR0FUSU9OX0FDUS4xMDAwLjA2LzAzLzIwMjYuLi4uSAEAAADetgEAAwAAAAAAMVRXMqJ83ggxVFcyonzeCDNDSVEuTllTRTpJQk0uSVFfUEVOU0lPTl9M</t>
  </si>
  <si>
    <t>VF9MSUFCLjk5OC4wNi8wMy8yMDI2Li4uLkgBAAAA3rYBAAIAAAAFLTgyMzkAMVRXMqJ83ggxVFcyonzeCDhDSVEuTllTRTpJQk0uSVFfUEVOU0lPTl9BQ0NSVUVEX0xJQUIuOTk4LjA2LzAzLzIwMjYuLi4uSAEAAADetgEAAwAAAAAAMVRXMqJ83ggxVFcyonzeCDNDSVEuTllTRTpJQk0uSVFfT1BFQl9PVEhFUl9ET00uMTAwMC4wNi8wMy8yMDI2Li4uLkgBAAAA3rYBAAMAAAAAADFUVzKifN4IMVRXMqJ83ghEQ0lRLk5ZU0U6SUJNLklRX09QRUJfU1VQUExFX1BMQU5TX1RPVEFMX0NPU1RfRE9NLjk5OC4wNi8wMy8yMDI2Li4uLkgBAAAA3rYBAAMAAAAAADFUVzKifN4IMVRXMqJ83gg5Q0lRLk5ZU0U6SUJNLklRX1JFU1RSSUNURURfQ0FTSF9UT1RBTC45OTguMDYvMDMvMjAyNi4uLi5IAQAAAN62AQACAAAAAjIxAQgAAAAFAAAAATEBAAAACy0xOTA0ODYwNzQ0AwAAAAMxNjACAAAABTI0MTkyBAAAAAEwBwAAAAgzLzYvMjAyNggAAAAKMTIvMzEvMjAyMwkAAAABMDFUVzKifN4IMVRXMqJ83gg0Q0lRLk5ZU0U6SUJNLklRX09QRUJfQ0lfQUNUX0RPTS4xMDAwLjA2LzAzLzIwMjYuLi4uSAEAAADetgEAAgAAAAMyNDkAMVRXMqJ83ggxVFcyonzeCERDSVEuTllTRTpJQk0uSVFfUEVOU0lPTl9CUkVBS0RPV05fT1RIRVJfRk9SRUlHTi4xMDAwLjA2LzAzLzIwMjYuLi4uSAEAAADetgEAAgAAAAUxMjcxMAAxVFcy</t>
  </si>
  <si>
    <t>onzeCDFUVzKifN4IPENJUS5OWVNFOklCTS5JUV9QRU5TSU9OX0JSRUFLRE9XTl9FUV9ET00uOTk4LjA2LzAzLzIwMjYuLi4uSAEAAADetgEAAgAAAAM3OTkAMVRXMqJ83ggxVFcyonzeCEVDSVEuTllTRTpJQk0uSVFfUEVOU0lPTl9BU1NFVFNfQUNUVUFMX1JFVFVSTl9ET00uMTAwMC4wNi8wMy8yMDI2Li4uLkgBAAAA3rYBAAIAAAAEMTUzNgAxVFcyonzeCDFUVzKifN4IQENJUS5OWVNFOklCTS5JUV9QRU5TSU9OX09CTElHQVRJT05fUEFJRF9ET00uMTAwMC4wNi8wMy8yMDI2Li4uLkgBAAAA3rYBAAIAAAAELTg2OQAxVFcyonzeCDFUVzKifN4IPENJUS5OWVNFOklCTS5JUV9PUEVCX0lOQ1JFQVNFX0VGRkVDVF9QQk8uOTk4LjA2LzAzLzIwMjYuLi4uSAEAAADetgEAAwAAAAAAMVRXMqJ83ggxVFcyonzeCDhDSVEuTllTRTpJQk0uSVFfT1BFQl9CUkVBS0RPV05fT1RIRVIuOTk4LjA2LzAzLzIwMjYuLi4uSAEAAADetgEAAwAAAAAAMVRXMqJ83ggxVFcyonzeCEZDSVEuTllTRTpJQk0uSVFfT1BFQl9BU1NFVFNfUEFSVElDSVBfQ09OVFJJQlVUSU9OUy45OTguMDYvMDMvMjAyNi4uLi5IAQAAAN62AQACAAAAAjM4ADFUVzKifN4IMVRXMqJ83ggzQ0lRLk5ZU0U6SUJNLklRX1BPU1RfUkVUSVJFX0VYUC45OTguMDYvMDMvMjAyNi4uLi5IAQAAAN62AQACAAAAAzEyOAAxVFcyonzeCDFUVzKifN4ISENJUS5O</t>
  </si>
  <si>
    <t>WVNFOklCTS5JUV9QRU5TSU9OX1FVQVJUX0VNUExPWUVSX0NPTlRSSUJVVElPTlMuOTk4LjA2LzAzLzIwMjYuLi4uSAEAAADetgEAAwAAAAAAMVRXMqJ83ggxVFcyonzeCDlDSVEuTllTRTpJQk0uSVFfUEVOU0lPTl9VTlJFQ09HX1BSSU9SLjk5OC4wNi8wMy8yMDI2Li4uLkgBAAAA3rYBAAMAAAAAADFUVzKifN4IMVRXMqJ83gg7Q0lRLk5ZU0U6SUJNLklRX1BFTlNJT05fQUNDVU1fT1RIRVJfQ0kuMTAwMC4wNi8wMy8yMDI2Li4uLkgBAAAA3rYBAAMAAAAAADFUVzKifN4IMVRXMqJ83gg7Q0lRLk5ZU0U6SUJNLklRX1BFTlNJT05fRVNUX0JFTkVGSVRfM1lSLjk5OC4wNi8wMy8yMDI2Li4uLkgBAAAA3rYBAAIAAAAENDI4MwAxVFcyonzeCDFUVzKifN4IRENJUS5OWVNFOklCTS5JUV9QRU5TSU9OX09CTElHQVRJT05fUFJPSkVDVEVEX0RPTS45OTguMDYvMDMvMjAyNi4uLi5IAQAAAN62AQACAAAABTIxMjM1ADFUVzKifN4IMVRXMqJ83ghAQ0lRLk5ZU0U6SUJNLklRX1BFTlNJT05fQVNTRVRTX0JFTkVGSVRTX1BBSUQuOTk4LjA2LzAzLzIwMjYuLi4uSAEAAADetgEAAgAAAAUtMzA1MwAxVFcyonzeCDFUVzKifN4IRUNJUS5OWVNFOklCTS5JUV9QRU5TSU9OX09CTElHQVRJT05fT1RIRVJfUExBTl9BREouOTk4LjA2LzAzLzIwMjYuLi4uSAEAAADetgEAAgAAAAQtNTA2ADFUVzKifN4IMVRXMqJ83gg0Q0lR</t>
  </si>
  <si>
    <t>Lk5ZU0U6SUJNLklRX0lOVEVSQ09NUEFOWV9DQS4xMDAwLjA2LzAzLzIwMjYuLi4uSAEAAADetgEAAwAAAAAAMVRXMqJ83ggxVFcyonzeCCpDSVEuTllTRTpJQk0uSVFfR1dfTkVULjk5OC4wNi8wMy8yMDI2Li4uLkgBAAAA3rYBAAIAAAAFNjAxNzgBCAAAAAUAAAABMQEAAAALLTE5MDQ4NjA3NDQDAAAAAzE2MAIAAAAFNDg5NjAEAAAAATAHAAAACDMvNi8yMDI2CAAAAAoxMi8zMS8yMDIzCQAAAAEwMVRXMqJ83ggxVFcyonzeCCxDSVEuTllTRTpJQk0uSVFfU09GVFdBUkUuOTk4LjA2LzAzLzIwMjYuLi4uSAEAAADetgEAAwAAAAAAMVRXMqJ83ggxVFcyonzeCC5DSVEuTllTRTpJQk0uSVFfQlVJTERJTkdTLjEwMDAuMDYvMDMvMjAyNi4uLi5IAQAAAN62AQACAAAABDQ4MDcBCAAAAAUAAAABMQEAAAALLTE5MDQ4NjA3NDADAAAAAzE2MAIAAAAEMzAyMwQAAAABMAcAAAAIMy82LzIwMjYIAAAACjEyLzMxLzIwMjUJAAAAATAxVFcyonzeCDFUVzKifN4IK0NJUS5OWVNFOklCTS5JUV9PUEVCX0NMLjk5OC4wNi8wMy8yMDI2Li4uLkgBAAAA3rYBAAIAAAAELTIxOQAxVFcyonzeCDFUVzKifN4INkNJUS5OWVNFOklCTS5JUV9UQlZfU0hBUkVfUkVQT1JURUQuOTk4LjA2LzAzLzIwMjYuLi4uSAEAAADetgEAAwAAAAAAMVRXMqJ83ggxVFcyonzeCDZDSVEuTllTRTpJQk0uSVFfQlZfU0hBUkVfUkVQT1JURUQuMTAw</t>
  </si>
  <si>
    <t>MC4wNi8wMy8yMDI2Li4uLkgBAAAA3rYBAAMAAAAAADFUVzKifN4IMVRXMqJ83ghNQ0lRLk5ZU0U6SUJNLklRX0ZJTkFOQ0lOR19PQkxJR19DVVJSRU5UX0VYQ0xfT1BFUl9MRUFTRVMuMTAwMC4wNi8wMy8yMDI2Li4uLkgBAAAA3rYBAAIAAAAENjQyNAEIAAAABQAAAAExAQAAAAstMTkwNDg2MDc0MAMAAAADMTYwAgAAAAU0ODk4MAQAAAABMAcAAAAIMy82LzIwMjYIAAAACjEyLzMxLzIwMjUJAAAAATAxVFcyonzeCDFUVzKifN4IOUNJUS5OWVNFOklCTS5JUV9SVUFfQ0FQSVRBTF9MRUFTRV9ORVQuOTk4LjA2LzAzLzIwMjYuLi4uSAEAAADetgEAAwAAAAAAMVRXMqJ83ggxVFcyonzeCDBDSVEuTllTRTpJQk0uSVFfVE9UQUxfRVFVSVRZLjk5OC4wNi8wMy8yMDI2Li4uLkgBAAAA3rYBAAIAAAAFMjI2MTMBCAAAAAUAAAABMQEAAAALLTE5MDQ4NjA3NDQDAAAAAzE2MAIAAAAEMTI3NQQAAAABMAcAAAAIMy82LzIwMjYIAAAACjEyLzMxLzIwMjMJAAAAATAxVFcyonzeCDFUVzKifN4INENJUS5OWVNFOklCTS5JUV9GSU5fRElWX0RFQlRfTFQuMTAwMC4wNi8wMy8yMDI2Li4uLkgBAAAA3rYBAAMAAAAAADFUVzKifN4IMVRXMqJ83gg9Q0lRLk5ZU0U6SUJNLklRX1BFTlNJT05fQU1UX1JFQ09HX1BFUklPRC4xMDAwLjA2LzAzLzIwMjYuLi4uSAEAAADetgEAAwAAAAAAMVRXMqJ83ggxVFcyonzeCDBDSVEuTllT</t>
  </si>
  <si>
    <t>RTpJQk0uSVFfVE9UQUxfQVNTRVRTLjk5OC4wNi8wMy8yMDI2Li4uLkgBAAAA3rYBAAIAAAAGMTM1MjQxAQgAAAAFAAAAATEBAAAACy0xOTA0ODYwNzQ0AwAAAAMxNjACAAAABDEwMDcEAAAAATAHAAAACDMvNi8yMDI2CAAAAAoxMi8zMS8yMDIzCQAAAAEwMVRXMqJ83ggxVFcyonzeCEpDSVEuTllTRTpJQk0uSVFfT1BFQl9BU1NFVFNfUEFSVElDSVBfQ09OVFJJQlVUSU9OU19ET00uOTk4LjA2LzAzLzIwMjYuLi4uSAEAAADetgEAAgAAAAIzOAAxVFcyonzeCDFUVzKifN4IQENJUS5OWVNFOklCTS5JUV9QRU5TSU9OX05FVF9BU1NFVF9SRUNPR19ET00uMTAwMC4wNi8wMy8yMDI2Li4uLkgBAAAA3rYBAAIAAAAEMzYxMwAxVFcyonzeCDFUVzKifN4INkNJUS5OWVNFOklCTS5JUV9QRU5TSU9OX0FTU0VUU19ET00uOTk4LjA2LzAzLzIwMjYuLi4uSAEAAADetgEAAgAAAAUyNDQzNwAxVFcyonzeCDFUVzKifN4IPUNJUS5OWVNFOklCTS5JUV9QRU5TSU9OX0FTU0VUU19GWF9BREpfRE9NLjk5OC4wNi8wMy8yMDI2Li4uLkgBAAAA3rYBAAMAAAAAADFUVzKifN4IMVRXMqJ83gg2Q0lRLk5ZU0U6SUJNLklRX09QRUJfQUNUX05FWFRfRE9NLjEwMDAuMDYvMDMvMjAyNi4uLi5IAQAAAN62AQADAAAAAAAxVFcyonzeCDFUVzKifN4INENJUS5OWVNFOklCTS5JUV9ORVRfV09SS0lOR19DQVAuMTAwMC4wNi8wMy8yMDI2</t>
  </si>
  <si>
    <t>Li4uLkgBAAAA3rYBAAIAAAAFLTg5MDcBCAAAAAUAAAABMQEAAAALLTE5MDQ4NjA3NDADAAAAAzE2MAIAAAAEMTMxMQQAAAABMAcAAAAIMy82LzIwMjYIAAAACjEyLzMxLzIwMjUJAAAAATAxVFcyonzeCDFUVzKifN4IOENJUS5OWVNFOklCTS5JUV9PUEVCX1RPVEFMX0NPU1RfRE9NLjEwMDAuMDYvMDMvMjAyNi4uLi5IAQAAAN62AQACAAAAAjg2ADFUVzKifN4IMVRXMqJ83ghEQ0lRLk5ZU0U6SUJNLklRX1BFTlNJT05fQVNTRVRTX0FDVFVBTF9SRVRVUk5fRE9NLjk5OC4wNi8wMy8yMDI2Li4uLkgBAAAA3rYBAAIAAAAEMTA1NQAxVFcyonzeCDFUVzKifN4ISkNJUS5OWVNFOklCTS5JUV9QRU5TSU9OX09CTElHQVRJT05fT1RIRVJfUExBTl9BREpfRE9NLjEwMDAuMDYvMDMvMjAyNi4uLi5IAQAAAN62AQACAAAABC0zMDYAMVRXMqJ83ggxVFcyonzeCD9DSVEuTllTRTpJQk0uSVFfUEVOU0lPTl9PQkxJR0FUSU9OX1BBSURfRE9NLjk5OC4wNi8wMy8yMDI2Li4uLkgBAAAA3rYBAAIAAAAFLTE1NDYAMVRXMqJ83ggxVFcyonzeCEdDSVEuTllTRTpJQk0uSVFfUEVOU0lPTl9PQkxJR0FUSU9OX1NFUlZJQ0VfQ09TVF9ET00uOTk4LjA2LzAzLzIwMjYuLi4uSAEAAADetgEAAwAAAAAAMVRXMqJ83ggxVFcyonzeCEZDSVEuTllTRTpJQk0uSVFfUEVOU0lPTl9PQkxJR0FUSU9OX1RPVEFMX0NPU1RfRE9NLjEwMDAu</t>
  </si>
  <si>
    <t>MDYvMDMvMjAyNi4uLi5IAQAAAN62AQACAAAAAzMwNwAxVFcyonzeCDFUVzKifN4IN0NJUS5OWVNFOklCTS5JUV9DVVJSRU5UX1BPUlRfTEVBU0VTLjk5OC4wNi8wMy8yMDI2Li4uLkgBAAAA3rYBAAIAAAADOTQxAQgAAAAFAAAAATEBAAAACy0xOTA0ODYwNzQ0AwAAAAMxNjACAAAABDEwOTAEAAAAATAHAAAACDMvNi8yMDI2CAAAAAoxMi8zMS8yMDIzCQAAAAEwMVRXMqJ83ggxVFcyonzeCDpDSVEuTllTRTpJQk0uSVFfT1BFQl9DSV9QUklPUl9TRVJWSUNFLjEwMDAuMDYvMDMvMjAyNi4uLi5IAQAAAN62AQACAAAABC0yOTMAMVRXMqJ83ggxVFcyonzeCDRDSVEuTllTRTpJQk0uSVFfT1BFQl9PVEhFUl9DT1NULjEwMDAuMDYvMDMvMjAyNi4uLi5IAQAAAN62AQACAAAAAy0yOAAxVFcyonzeCDFUVzKifN4IOkNJUS5OWVNFOklCTS5JUV9QRU5TSU9OX0FDQ1VNX09USEVSX0NJLjk5OC4wNi8wMy8yMDI2Li4uLkgBAAAA3rYBAAMAAAAAADFUVzKifN4IMVRXMqJ83ghCQ0lRLk5ZU0U6SUJNLklRX1BFTlNJT05fQUNDVU1VTEFURURfT0JMSUdBVElPTi45OTguMDYvMDMvMjAyNi4uLi5IAQAAAN62AQACAAAABTU0MzYzADFUVzKifN4IMVRXMqJ83gg5Q0lRLk5ZU0U6SUJNLklRX1BFTlNJT05fU0VSVklDRV9DT1NULjEwMDAuMDYvMDMvMjAyNi4uLi5IAQAAAN62AQACAAAAAzUyNgAxVFcyonzeCDFUVzKifN4I</t>
  </si>
  <si>
    <t>P0NJUS5OWVNFOklCTS5JUV9QRU5TSU9OX05FVF9BU1NFVF9SRUNPR19ET00uOTk4LjA2LzAzLzIwMjYuLi4uSAEAAADetgEAAgAAAAQzMjAyADFUVzKifN4IMVRXMqJ83gg8Q0lRLk5ZU0U6SUJNLklRX09QRUJfQlJFQUtET1dOX09USEVSX0RPTS45OTguMDYvMDMvMjAyNi4uLi5IAQAAAN62AQADAAAAAAAxVFcyonzeCDFUVzKifN4IN0NJUS5OWVNFOklCTS5JUV9PUEVCX0FTU0VUU19GWF9BREouMTAwMC4wNi8wMy8yMDI2Li4uLkgBAAAA3rYBAAIAAAABMgAxVFcyonzeCDFUVzKifN4IQ0NJUS5OWVNFOklCTS5JUV9PUEVCX09CTElHQVRJT05fT1RIRVJfUExBTl9BREouMTAwMC4wNi8wMy8yMDI2Li4uLkgBAAAA3rYBAAMAAAAAADFUVzKifN4IMVRXMqJ83ghBQ0lRLk5ZU0U6SUJNLklRX09QRUJfT0JMSUdBVElPTl9TRVJWSUNFX0NPU1QuMTAwMC4wNi8wMy8yMDI2Li4uLkgBAAAA3rYBAAIAAAABNAAxVFcyonzeCDFUVzKifN4IQ0NJUS5OWVNFOklCTS5JUV9QRU5TSU9OX1VORlVOREVEX0FERExfTUlOX0xJQUIuMTAwMC4wNi8wMy8yMDI2Li4uLkgBAAAA3rYBAAMAAAAAADFUVzKifN4IMVRXMqJ83gg8Q0lRLk5ZU0U6SUJNLklRX1BFTlNJT05fTkVUX0FTU0VUX1JFQ09HLjEwMDAuMDYvMDMvMjAyNi4uLi5IAQAAAN62AQACAAAAAzQ3NAAxVFcyonzeCDFUVzKifN4IPENJUS5OWVNFOklCTS5JUV9Q</t>
  </si>
  <si>
    <t>RU5TSU9OX0VTVF9CRU5FRklUXzVZUi4xMDAwLjA2LzAzLzIwMjYuLi4uSAEAAADetgEAAgAAAAQzNTMyADFUVzKifN4IMVRXMqJ83gg6Q0lRLk5ZU0U6SUJNLklRX09QRUJfQ0lfTkVUX0FNVF9SRUNPRy4xMDAwLjA2LzAzLzIwMjYuLi4uSAEAAADetgEAAgAAAAI4MQAxVFcyonzeCDFUVzKifN4IN0NJUS5OWVNFOklCTS5JUV9QRU5TSU9OX0FTU0VUU19BQ1EuMTAwMC4wNi8wMy8yMDI2Li4uLkgBAAAA3rYBAAMAAAAAADFUVzKifN4IMVRXMqJ83gg2Q0lRLk5ZU0U6SUJNLklRX1BFTlNJT05fVE9UQUxfRVhQLjEwMDAuMDYvMDMvMjAyNi4uLi5IAQAAAN62AQACAAAAAzkzOAAxVFcyonzeCDFUVzKifN4IM0NJUS5OWVNFOklCTS5JUV9JTlRFUkNPTVBBTllfQ0wuOTk4LjA2LzAzLzIwMjYuLi4uSAEAAADetgEAAwAAAAAAMVRXMqJ83ggxVFcyonzeCERDSVEuTllTRTpJQk0uSVFfRkFJUl9WQUxVRV9DSEFOR0VfSU5DTF9FQVJOSU5HUy4xMDAwLjA2LzAzLzIwMjYuLi4uSAEAAADetgEAAwAAAAAAMVRXMqJ83ggxVFcyonzeCEFDSVEuTllTRTpJQk0uSVFfR0VORVJBTF9QQVJUTkVSX0NPTU1PTl9FUVVJVFkuOTk4LjA2LzAzLzIwMjYuLi4uSAEAAADetgEAAwAAAAAAMVRXMqJ83ggxVFcyonzeCD5DSVEuTllTRTpJQk0uSVFfRklOX0RJVl9NSU5PUklUWV9JTlRFUkVTVC4xMDAwLjA2LzAzLzIwMjYuLi4u</t>
  </si>
  <si>
    <t>SAEAAADetgEAAwAAAAAAMVRXMqJ83ggxVFcyonzeCD9DSVEuTllTRTpJQk0uSVFfT1BFQl9BU1NFVFNfT1RIRVJfUExBTl9BREouMTAwMC4wNi8wMy8yMDI2Li4uLkgBAAAA3rYBAAMAAAAAADFUVzKifN4IMVRXMqJ83gg/Q0lRLk5ZU0U6SUJNLklRX09QRUJfUFJJT1JfU0VSVklDRV9ORVhUX0RPTS45OTguMDYvMDMvMjAyNi4uLi5IAQAAAN62AQADAAAAAAAxVFcyonzeCDFUVzKifN4IOkNJUS5OWVNFOklCTS5JUV9PUEVCX0JSRUFLRE9XTl9SRV9ET00uMTAwMC4wNi8wMy8yMDI2Li4uLkgBAAAA3rYBAAMAAAAAADFUVzKifN4IMVRXMqJ83ghGQ0lRLk5ZU0U6SUJNLklRX09QRUJfT0JMSUdBVElPTl9JTlRFUkVTVF9DT1NUX0RPTS4xMDAwLjA2LzAzLzIwMjYuLi4uSAEAAADetgEAAgAAAAMxMTQAMVRXMqJ83ggxVFcyonzeCDJDSVEuTllTRTpJQk0uSVFfUEVOU0lPTl9DTF9ET00uOTk4LjA2LzAzLzIwMjYuLi4uSAEAAADetgEAAgAAAAQtMTE5ADFUVzKifN4IMVRXMqJ83ghKQ0lRLk5ZU0U6SUJNLklRX09QRUJfSU5DUkVBU0VfRUZGRUNUX1NFUlZJQ0VfSU5UX0NPU1QuMTAwMC4wNi8wMy8yMDI2Li4uLkgBAAAA3rYBAAMAAAAAADFUVzKifN4IMVRXMqJ83ggzQ0lRLk5ZU0U6SUJNLklRX09QRUJfTFRfQVNTRVRTLjEwMDAuMDYvMDMvMjAyNi4uLi5IAQAAAN62AQADAAAAAAAxVFcyonzeCDFUVzKi</t>
  </si>
  <si>
    <t>fN4IPkNJUS5OWVNFOklCTS5JUV9QRU5TSU9OX0NJX09USEVSX01JU0NfQURKLjEwMDAuMDYvMDMvMjAyNi4uLi5IAQAAAN62AQADAAAAAAAxVFcyonzeCDFUVzKifN4IOUNJUS5OWVNFOklCTS5JUV9PUEVCX0NJX05FVF9BTVRfUkVDT0cuOTk4LjA2LzAzLzIwMjYuLi4uSAEAAADetgEAAgAAAAQtMTU0ADFUVzKifN4IMVRXMqJ83gg2Q0lRLk5ZU0U6SUJNLklRX09QRUJfQlJFQUtET1dOX1JFLjEwMDAuMDYvMDMvMjAyNi4uLi5IAQAAAN62AQADAAAAAAAxVFcyonzeCDFUVzKifN4IPkNJUS5OWVNFOklCTS5JUV9PUEVCX0FTU0VUU19PVEhFUl9QTEFOX0FESi45OTguMDYvMDMvMjAyNi4uLi5IAQAAAN62AQACAAAAAi00ADFUVzKifN4IMVRXMqJ83ggzQ0lRLk5ZU0U6SUJNLklRX09QRUJfT1RIRVJfQ09TVC45OTguMDYvMDMvMjAyNi4uLi5IAQAAAN62AQACAAAAAy0zMgAxVFcyonzeCDFUVzKifN4IL0NJUS5OWVNFOklCTS5JUV9QRU5TSU9OX0NMLjEwMDAuMDYvMDMvMjAyNi4uLi5IAQAAAN62AQACAAAABC01MjMAMVRXMqJ83ggxVFcyonzeCEBDSVEuTllTRTpJQk0uSVFfUkVTVFJJQ1RFRF9DQVNIX05PTl9DVVJSRU5ULjEwMDAuMDYvMDMvMjAyNi4uLi5IAQAAAN62AQADAAAAAAAxVFcyonzeCDFUVzKifN4IPUNJUS5OWVNFOklCTS5JUV9PUEVCX0VTVF9CRU5FRklUXzFZUl9ET00uMTAwMC4wNi8w</t>
  </si>
  <si>
    <t>My8yMDI2Li4uLkgBAAAA3rYBAAIAAAADMjY1ADFUVzKifN4IMVRXMqJ83gg2Q0lRLk5ZU0U6SUJNLklRX0ZJTl9ESVZfU1RfSU5WRVNULjEwMDAuMDYvMDMvMjAyNi4uLi5IAQAAAN62AQADAAAAAAAxVFcyonzeCDFUVzKifN4IOkNJUS5OWVNFOklCTS5JUV9GSU5fRElWX0xUX0RFQlRfVE9UQUwuMTAwMC4wNi8wMy8yMDI2Li4uLkgBAAAA3rYBAAIAAAAFMTUwOTMBCAAAAAUAAAABMQEAAAALLTE5MDQ4NjA3NDADAAAAAzE2MAIAAAAFMjQ1MTUEAAAAATAHAAAACDMvNi8yMDI2CAAAAAoxMi8zMS8yMDI1CQAAAAEwMVRXMqJ83ggxVFcyonzeCEpDSVEuTllTRTpJQk0uSVFfTElBQklMSVRJRVNfTkVUVElOR19PVEhFUl9BREpVU1RNRU5UUy4xMDAwLjA2LzAzLzIwMjYuLi4uSAEAAADetgEAAwAAAAAAMVRXMqJ83ggxVFcyonzeCDZDSVEuTllTRTpJQk0uSVFfQVNTRVRTX0ZBSVJfVkFMVUUuMTAwMC4wNi8wMy8yMDI2Li4uLkgBAAAA3rYBAAIAAAAEODkwOAAxVFcyonzeCDFUVzKifN4IQENJUS5OWVNFOklCTS5JUV9GSU5fRElWX01JTk9SSVRZX0lOVF9SRURFRU0uMTAwMC4wNi8wMy8yMDI2Li4uLkgBAAAA3rYBAAMAAAAAADFUVzKifN4IMVRXMqJ83ggtQ0lRLk5ZU0U6SUJNLklRX09USEVSX0lOVi45OTguMDYvMDMvMjAyNi4uLi5IAQAAAN62AQADAAAAAAAxVFcyonzeCDFUVzKifN4IOUNJUS5OWVNF</t>
  </si>
  <si>
    <t>OklCTS5JUV9PUEVCX0VTVF9CRU5FRklUXzRZUi4xMDAwLjA2LzAzLzIwMjYuLi4uSAEAAADetgEAAgAAAAMyOTgAMVRXMqJ83ggxVFcyonzeCCxDSVEuTllTRTpJQk0uSVFfTkVUX0RFQlQuOTk4LjA2LzAzLzIwMjYuLi4uSAEAAADetgEAAgAAAAU0NjQ5NAEIAAAABQAAAAExAQAAAAstMTkwNDg2MDc0NAMAAAADMTYwAgAAAAQ0MzY0BAAAAAEwBwAAAAgzLzYvMjAyNggAAAAKMTIvMzEvMjAyMwkAAAABMDFUVzKifN4IMVRXMqJ83gg3Q0lRLk5ZU0U6SUJNLklRX1RPVEFMX0RFQlRfQ1VSUkVOVC4xMDAwLjA2LzAzLzIwMjYuLi4uSAEAAADetgEAAgAAAAQ3MjI0AQgAAAAFAAAAATEBAAAACy0xOTA0ODYwNzQwAwAAAAMxNjACAAAABTI1MjIzBAAAAAEwBwAAAAgzLzYvMjAyNggAAAAKMTIvMzEvMjAyNQkAAAABMDFUVzKifN4IMVRXMqJ83gg1Q0lRLk5ZU0U6SUJNLklRX1RPVEFMX09QRVJfTEVBU0VTLjk5OC4wNi8wMy8yMDI2Li4uLkgBAAAA3rYBAAIAAAAEMzM4OAEIAAAABQAAAAExAQAAAAstMTkwNDg2MDc0NAMAAAADMTYwAgAAAAU0ODk3OAQAAAABMAcAAAAIMy82LzIwMjYIAAAACjEyLzMxLzIwMjMJAAAAATAxVFcyonzeCDFUVzKifN4IN0NJUS5OWVNFOklCTS5JUV9BRF9FWENMX09QRVJfTEVBU0VTLjk5OC4wNi8wMy8yMDI2Li4uLkgBAAAA3rYBAAIAAAAGLTEyNjIxAQgAAAAFAAAAATEBAAAA</t>
  </si>
  <si>
    <t>Cy0xOTA0ODYwNzQ0AwAAAAMxNjACAAAABTQ4OTc1BAAAAAEwBwAAAAgzLzYvMjAyNggAAAAKMTIvMzEvMjAyMwkAAAABMDFUVzKifN4IMVRXMqJ83ggyQ0lRLk5ZU0U6SUJNLklRX1JVQV9BQ0NVTV9ERVAuMTAwMC4wNi8wMy8yMDI2Li4uLkgBAAAA3rYBAAMAAAAAADFUVzKifN4IMVRXMqJ83ggtQ0lRLk5ZU0U6SUJNLklRX1RSRUFTVVJZLjEwMDAuMDYvMDMvMjAyNi4uLi5IAQAAAN62AQACAAAABy0xNzA2MDUBCAAAAAUAAAABMQEAAAALLTE5MDQ4NjA3NDADAAAAAzE2MAIAAAAEMTI0OAQAAAABMAcAAAAIMy82LzIwMjYIAAAACjEyLzMxLzIwMjUJAAAAATAxVFcyonzeCDFUVzKifN4IOkNJUS5OWVNFOklCTS5JUV9ERUJUX0VRVUlWX09QRVJfTEVBU0UuMTAwMC4wNi8wMy8yMDI2Li4uLkgBAAAA3rYBAAIAAAAFMTA0NjQBCAAAAAUAAAABMQEAAAALLTE5MDQ4NjA3NDADAAAAAzE2MAIAAAAFMjE2NzEEAAAAATAHAAAACDMvNi8yMDI2CAAAAAoxMi8zMS8yMDI1CQAAAAEwMVRXMqJ83ggxVFcyonzeCCtDSVEuTllTRTpJQk0uSVFfU1RfREVCVC45OTguMDYvMDMvMjAyNi4uLi5IAQAAAN62AQACAAAAATEBCAAAAAUAAAABMQEAAAALLTE5MDQ4NjA3NDQDAAAAAzE2MAIAAAAEMTA0NgQAAAABMAcAAAAIMy82LzIwMjYIAAAACjEyLzMxLzIwMjMJAAAAATAxVFcyonzeCDFUVzKifN4IS0NJUS5OWVNFOklC</t>
  </si>
  <si>
    <t>TS5JUV9PUEVCX0FTU0VUU19FTVBMT1lFUl9DT05UUklCVVRJT05TX0RPTS4xMDAwLjA2LzAzLzIwMjYuLi4uSAEAAADetgEAAgAAAAMyMDQAMVRXMqJ83ggxVFcyonzeCDtDSVEuTllTRTpJQk0uSVFfUEVOU0lPTl9BU1NFVFNfQkVHX0RPTS4xMDAwLjA2LzAzLzIwMjYuLi4uSAEAAADetgEAAgAAAAUxNzU5MQAxVFcyonzeCDFUVzKifN4IOENJUS5OWVNFOklCTS5JUV9PUEVCX0VTVF9CRU5FRklUXzRZUi45OTguMDYvMDMvMjAyNi4uLi5IAQAAAN62AQACAAAAAzI1NQAxVFcyonzeCDFUVzKifN4IR0NJUS5OWVNFOklCTS5JUV9PUEVCX0FTU0VUU19FTVBMT1lFUl9DT05UUklCVVRJT05TLjEwMDAuMDYvMDMvMjAyNi4uLi5IAQAAAN62AQACAAAAAzIwNAAxVFcyonzeCDFUVzKifN4IO0NJUS5OWVNFOklCTS5JUV9PUEVCX09CTElHQVRJT05fRlhfQURKLjEwMDAuMDYvMDMvMjAyNi4uLi5IAQAAAN62AQACAAAAAjM2ADFUVzKifN4IMVRXMqJ83ggsQ0lRLk5ZU0U6SUJNLklRX1dJUF9JTlYuMTAwMC4wNi8wMy8yMDI2Li4uLkgBAAAA3rYBAAIAAAADOTkwAQgAAAAFAAAAATEBAAAACy0xOTA0ODYwNzQwAwAAAAMxNjACAAAABDMyMTkEAAAAATAHAAAACDMvNi8yMDI2CAAAAAoxMi8zMS8yMDI1CQAAAAEwMVRXMqJ83ggxVFcyonzeCC5DSVEuTllTRTpJQk0uSVFfUEVOU0lPTl9DTC45OTguMDYvMDMvMjAy</t>
  </si>
  <si>
    <t>Ni4uLi5IAQAAAN62AQACAAAABC00ODUAMVRXMqJ83ggxVFcyonzeCD5DSVEuTllTRTpJQk0uSVFfUEVOU0lPTl9QUklPUl9TRVJWSUNFX05FWFQuOTk4LjA2LzAzLzIwMjYuLi4uSAEAAADetgEAAwAAAAAAMVRXMqJ83ggxVFcyonzeCDlDSVEuTllTRTpJQk0uSVFfUEVOU0lPTl9CUkVBS0RPV05fUkUuMTAwMC4wNi8wMy8yMDI2Li4uLkgBAAAA3rYBAAMAAAAAADFUVzKifN4IMVRXMqJ83ghCQ0lRLk5ZU0U6SUJNLklRX1BFTlNJT05fQVNTRVRTX09USEVSX1BMQU5fQURKLjEwMDAuMDYvMDMvMjAyNi4uLi5IAQAAAN62AQACAAAABC00NzkAMVRXMqJ83ggxVFcyonzeCEBDSVEuTllTRTpJQk0uSVFfREVSSVZBVElWRV9MSUFCX05PTl9DVVJSRU5ULjEwMDAuMDYvMDMvMjAyNi4uLi5IAQAAAN62AQACAAAAAzI1OQEIAAAABQAAAAExAQAAAAstMTkwNDg2MDc0MAMAAAADMTYwAgAAAAU0MDQxOQQAAAABMAcAAAAIMy82LzIwMjYIAAAACjEyLzMxLzIwMjUJAAAAATAxVFcyonzeCDFUVzKifN4IOENJUS5OWVNFOklCTS5JUV9MVF9ERUJUX0RFUklWQVRJVkVTLjEwMDAuMDYvMDMvMjAyNi4uLi5IAQAAAN62AQADAAAAAAAxVFcyonzeCDFUVzKifN4ILENJUS5OWVNFOklCTS5JUV9MVF9ERUJULjEwMDAuMDYvMDMvMjAyNi4uLi5IAQAAAN62AQACAAAABTUzOTYyAQgAAAAFAAAAATEBAAAACy0xOTA0ODYwNzQw</t>
  </si>
  <si>
    <t>AwAAAAMxNjACAAAABDEwNDkEAAAAATAHAAAACDMvNi8yMDI2CAAAAAoxMi8zMS8yMDI1CQAAAAEwMVRXMqJ83ggxVFcyonzeCDtDSVEuTllTRTpJQk0uSVFfQ09OVElOR0VOVF9MSUFCSUxJVElFUy4xMDAwLjA2LzAzLzIwMjYuLi4uSAEAAADetgEAAwAAAAAAMVRXMqJ83ggxVFcyonzeCD9DSVEuTllTRTpJQk0uSVFfUkVTVFJJQ1RFRF9DQVNIX05PTl9DVVJSRU5ULjk5OC4wNi8wMy8yMDI2Li4uLkgBAAAA3rYBAAMAAAAAADFUVzKifN4IMVRXMqJ83gg5Q0lRLk5ZU0U6SUJNLklRX0RFQlRfRVFVSVZfT1BFUl9MRUFTRS45OTguMDYvMDMvMjAyNi4uLi5IAQAAAN62AQACAAAABTEwMzM2AQgAAAAFAAAAATEBAAAACy0xOTA0ODYwNzQ0AwAAAAMxNjACAAAABTIxNjcxBAAAAAEwBwAAAAgzLzYvMjAyNggAAAAKMTIvMzEvMjAyMwkAAAABMDFUVzKifN4IMVRXMqJ83gg1Q0lRLk5ZU0U6SUJNLklRX0ZJTl9ESVZfU1RfSU5WRVNULjk5OC4wNi8wMy8yMDI2Li4uLkgBAAAA3rYBAAMAAAAAADFUVzKifN4IMVRXMqJ83gg2Q0lRLk5ZU0U6SUJNLklRX0ZJTl9ESVZfREVCVF9UT1RBTC45OTguMDYvMDMvMjAyNi4uLi5IAQAAAN62AQACAAAABTExODc5AQgAAAAFAAAAATEBAAAACy0xOTA0ODYwNzQ0AwAAAAMxNjACAAAABTI0NTE2BAAAAAEwBwAAAAgzLzYvMjAyNggAAAAKMTIvMzEvMjAyMwkAAAABMDFUVzKi</t>
  </si>
  <si>
    <t>fN4IMVRXMqJ83ghJQ0lRLk5ZU0U6SUJNLklRX0xJQUJJTElUSUVTX05FVFRJTkdfT1RIRVJfQURKVVNUTUVOVFMuOTk4LjA2LzAzLzIwMjYuLi4uSAEAAADetgEAAwAAAAAAMVRXMqJ83ggxVFcyonzeCDVDSVEuTllTRTpJQk0uSVFfT1BFQl9TRVJWSUNFX0NPU1QuOTk4LjA2LzAzLzIwMjYuLi4uSAEAAADetgEAAgAAAAE2ADFUVzKifN4IMVRXMqJ83ggzQ0lRLk5ZU0U6SUJNLklRX0FTU0VUU19MRVZFTF8xLjEwMDAuMDYvMDMvMjAyNi4uLi5IAQAAAN62AQACAAAAAzQxMwAxVFcyonzeCDFUVzKifN4IP0NJUS5OWVNFOklCTS5JUV9GSU5fRElWX01JTk9SSVRZX0lOVF9SRURFRU0uOTk4LjA2LzAzLzIwMjYuLi4uSAEAAADetgEAAwAAAAAAMVRXMqJ83ggxVFcyonzeCDpDSVEuTllTRTpJQk0uSVFfTEVBU0VIT0xEX0lNUFJPVkVNRU5ULjEwMDAuMDYvMDMvMjAyNi4uLi5IAQAAAN62AQADAAAAAAAxVFcyonzeCDFUVzKifN4IK0NJUS5OWVNFOklCTS5JUV9XSVBfSU5WLjk5OC4wNi8wMy8yMDI2Li4uLkgBAAAA3rYBAAIAAAAEMTA4MwEIAAAABQAAAAExAQAAAAstMTkwNDg2MDc0NAMAAAADMTYwAgAAAAQzMjE5BAAAAAEwBwAAAAgzLzYvMjAyNggAAAAKMTIvMzEvMjAyMwkAAAABMDFUVzKifN4IMVRXMqJ83gg2Q0lRLk5ZU0U6SUJNLklRX1RPVEFMX0RFQlRfQ1VSUkVOVC45OTguMDYvMDMvMjAyNi4u</t>
  </si>
  <si>
    <t>Li5IAQAAAN62AQACAAAABDcyNDYBCAAAAAUAAAABMQEAAAALLTE5MDQ4NjA3NDQDAAAAAzE2MAIAAAAFMjUyMjMEAAAAATAHAAAACDMvNi8yMDI2CAAAAAoxMi8zMS8yMDIzCQAAAAEwMVRXMqJ83ggxVFcyonzeCDtDSVEuTllTRTpJQk0uSVFfT1BFQl9PQkxJR0FUSU9OX0FDUV9ET00uOTk4LjA2LzAzLzIwMjYuLi4uSAEAAADetgEAAwAAAAAAMVRXMqJ83ggxVFcyonzeCDhDSVEuTllTRTpJQk0uSVFfU1RfREVCVF9ERVJJVkFUSVZFUy4xMDAwLjA2LzAzLzIwMjYuLi4uSAEAAADetgEAAwAAAAAANntXMqJ83gg2e1cyonzeCEJDSVEuTllTRTpJQk0uSVFfUEVOU0lPTl9FU1RfQkVORUZJVF9BRlRFUjVfRE9NLjk5OC4wNi8wMy8yMDI2Li4uLkgBAAAA3rYBAAIAAAAEODgwNgA2e1cyonzeCDZ7VzKifN4IP0NJUS5OWVNFOklCTS5JUV9QRU5TSU9OX0VTVF9CRU5FRklUXzFZUl9ET00uOTk4LjA2LzAzLzIwMjYuLi4uSAEAAADetgEAAgAAAAQxODkxADZ7VzKifN4INntXMqJ83gguQ0lRLk5ZU0U6SUJNLklRX09QRUJfT1RIRVIuOTk4LjA2LzAzLzIwMjYuLi4uSAEAAADetgEAAwAAAAAANntXMqJ83gg2e1cyonzeCD9DSVEuTllTRTpJQk0uSVFfT1BFQl9PQkxJR0FUSU9OX0FDQ1VNVUxBVEVELjk5OC4wNi8wMy8yMDI2Li4uLkgBAAAA3rYBAAMAAAAAADZ7VzKifN4INntXMqJ83ghKQ0lRLk5ZU0U6SUJN</t>
  </si>
  <si>
    <t>LklRX09QRUJfT0JMSUdBVElPTl9FTVBMT1lFRV9DT05UUklCVVRJT05TLjk5OC4wNi8wMy8yMDI2Li4uLkgBAAAA3rYBAAIAAAACMzgANntXMqJ83gg2e1cyonzeCDFDSVEuTllTRTpJQk0uSVFfUEVOU0lPTl9PVEhFUi45OTguMDYvMDMvMjAyNi4uLi5IAQAAAN62AQADAAAAAAA2e1cyonzeCDZ7VzKifN4INUNJUS5OWVNFOklCTS5JUV9BU1NFVFNfRkFJUl9WQUxVRS45OTguMDYvMDMvMjAyNi4uLi5IAQAAAN62AQACAAAABDg0MzkANntXMqJ83gg2e1cyonzeCDtDSVEuTllTRTpJQk0uSVFfT1BFQl9DSV9PVEhFUl9NSVNDX0FESi4xMDAwLjA2LzAzLzIwMjYuLi4uSAEAAADetgEAAwAAAAAANntXMqJ83gg2e1cyonzeCC9DSVEuTllTRTpJQk0uSVFfT1BFQl9DSV9BQ1QuOTk4LjA2LzAzLzIwMjYuLi4uSAEAAADetgEAAgAAAAMxOTYANntXMqJ83gg2e1cyonzeCDZDSVEuTllTRTpJQk0uSVFfT1BFQl9CUkVBS0RPV05fRkkuMTAwMC4wNi8wMy8yMDI2Li4uLkgBAAAA3rYBAAMAAAAAADZ7VzKifN4INntXMqJ83gg7Q0lRLk5ZU0U6SUJNLklRX1BFTlNJT05fRVNUX0JFTkVGSVRfMllSLjk5OC4wNi8wMy8yMDI2Li4uLkgBAAAA3rYBAAIAAAAENDI4NwA2e1cyonzeCDZ7VzKifN4ISUNJUS5OWVNFOklCTS5JUV9QRU5TSU9OX0FTU0VUU19QQVJUSUNJUF9DT05UUklCVVRJT05TLjk5OC4wNi8wMy8yMDI2</t>
  </si>
  <si>
    <t>Li4uLkgBAAAA3rYBAAIAAAACMTcANntXMqJ83gg2e1cyonzeCEFDSVEuTllTRTpJQk0uSVFfUEVOU0lPTl9PQkxJR0FUSU9OX1BST0pFQ1RFRC4xMDAwLjA2LzAzLzIwMjYuLi4uSAEAAADetgEAAgAAAAU0NDMzMgA2e1cyonzeCDZ7VzKifN4IPkNJUS5OWVNFOklCTS5JUV9PUEVCX0NJX05FVF9BTVRfUkVDT0dfRE9NLjEwMDAuMDYvMDMvMjAyNi4uLi5IAQAAAN62AQACAAAAAy00MwA2e1cyonzeCDZ7VzKifN4ITUNJUS5OWVNFOklCTS5JUV9QRU5TSU9OX09CTElHQVRJT05fRU1QTE9ZRUVfQ09OVFJJQlVUSU9OUy45OTguMDYvMDMvMjAyNi4uLi5IAQAAAN62AQACAAAAAjE3ADZ7VzKifN4INntXMqJ83ggwQ0lRLk5ZU0U6SUJNLklRX0dXX0lOVEFOX05FVC45OTguMDYvMDMvMjAyNi4uLi5IAQAAAN62AQADAAAAAAA2e1cyonzeCDZ7VzKifN4INkNJUS5OWVNFOklCTS5JUV9MVF9NQVJLX1NFQ1VSSVRJRVMuOTk4LjA2LzAzLzIwMjYuLi4uSAEAAADetgEAAwAAAAAANntXMqJ83gg2e1cyonzeCCxDSVEuTllTRTpJQk0uSVFfR1JPU1NfR1cuOTk4LjA2LzAzLzIwMjYuLi4uSAEAAADetgEAAwAAAAAANntXMqJ83gg2e1cyonzeCC5DSVEuTllTRTpJQk0uSVFfVEJWX1NIQVJFLjEwMDAuMDYvMDMvMjAyNi4uLi5IAQAAAN62AQACAAAACi00OS41ODYzMTEBCAAAAAUAAAABMQEAAAALLTE5MDQ4NjA3NDAD</t>
  </si>
  <si>
    <t>AAAAAzE2MAIAAAAENDE1NgQAAAABMAcAAAAIMy82LzIwMjYIAAAACjEyLzMxLzIwMjUJAAAAATA2e1cyonzeCDZ7VzKifN4IPENJUS5OWVNFOklCTS5JUV9GSU5BTkNFX0xFQVNFU19MT05HX1RFUk0uOTk4LjA2LzAzLzIwMjYuLi4uSAEAAADetgEAAgAAAAMzNzkBCAAAAAUAAAABMQEAAAALLTE5MDQ4NjA3NDQDAAAAAzE2MAIAAAAFNDg5OTEEAAAAATAHAAAACDMvNi8yMDI2CAAAAAoxMi8zMS8yMDIzCQAAAAEwNntXMqJ83gg2e1cyonzeCDhDSVEuTllTRTpJQk0uSVFfT1BFQl9BQ0NVTV9PVEhFUl9DSS4xMDAwLjA2LzAzLzIwMjYuLi4uSAEAAADetgEAAwAAAAAANntXMqJ83gg2e1cyonzeCDdDSVEuTllTRTpJQk0uSVFfT1BFQl9BU1NFVFNfQkVHX0RPTS45OTguMDYvMDMvMjAyNi4uLi5IAQAAAN62AQACAAAAAjEwADZ7VzKifN4INntXMqJ83gg/Q0lRLk5ZU0U6SUJNLklRX09QRUJfT0JMSUdBVElPTl9GWF9BREpfRE9NLjEwMDAuMDYvMDMvMjAyNi4uLi5IAQAAAN62AQADAAAAAAA2e1cyonzeCDZ7VzKifN4ITENJUS5OWVNFOklCTS5JUV9QRU5TSU9OX1FVQVJUX0FERExfQ09OVFJJQlVUSU9OU19FWFBfRE9NLjk5OC4wNi8wMy8yMDI2Li4uLkgBAAAA3rYBAAMAAAAAADZ7VzKifN4INntXMqJ83ghOQ0lRLk5ZU0U6SUJNLklRX1BFTlNJT05fQVNTRVRTX1BBUlRJQ0lQX0NPTlRSSUJVVElPTlNf</t>
  </si>
  <si>
    <t>RE9NLjEwMDAuMDYvMDMvMjAyNi4uLi5IAQAAAN62AQADAAAAAAA2e1cyonzeCDZ7VzKifN4IP0NJUS5OWVNFOklCTS5JUV9QRU5TSU9OX09CTElHQVRJT05fQUNRX0RPTS4xMDAwLjA2LzAzLzIwMjYuLi4uSAEAAADetgEAAwAAAAAANntXMqJ83gg2e1cyonzeCFJDSVEuTllTRTpJQk0uSVFfUEVOU0lPTl9PQkxJR0FUSU9OX0VNUExPWUVFX0NPTlRSSUJVVElPTlNfRE9NLjEwMDAuMDYvMDMvMjAyNi4uLi5IAQAAAN62AQADAAAAAAA2e1cyonzeCDZ7VzKifN4IPENJUS5OWVNFOklCTS5JUV9QRU5TSU9OX09CTElHQVRJT05fUEFJRC4xMDAwLjA2LzAzLzIwMjYuLi4uSAEAAADetgEAAgAAAAUtMjk2NwA2e1cyonzeCDZ7VzKifN4IPENJUS5OWVNFOklCTS5JUV9PUEVCX09CTElHQVRJT05fQ1VSVEFJTC4xMDAwLjA2LzAzLzIwMjYuLi4uSAEAAADetgEAAwAAAAAANntXMqJ83gg2e1cyonzeCD1DSVEuTllTRTpJQk0uSVFfUEVOU0lPTl9CUkVBS0RPV05fUkVfRE9NLjEwMDAuMDYvMDMvMjAyNi4uLi5IAQAAAN62AQADAAAAAAA2e1cyonzeCDZ7VzKifN4IPkNJUS5OWVNFOklCTS5JUV9PUEVCX0FTU0VUU19CRU5FRklUU19QQUlELjEwMDAuMDYvMDMvMjAyNi4uLi5IAQAAAN62AQACAAAABC0yNDcANntXMqJ83gg2e1cyonzeCElDSVEuTllTRTpJQk0uSVFfUEVOU0lPTl9RVUFSVF9BRERMX0NPTlRSSUJV</t>
  </si>
  <si>
    <t>VElPTlNfRVhQLjEwMDAuMDYvMDMvMjAyNi4uLi5IAQAAAN62AQADAAAAAAA2e1cyonzeCDZ7VzKifN4INkNJUS5OWVNFOklCTS5JUV9QRU5TSU9OX09USEVSX0FESi4xMDAwLjA2LzAzLzIwMjYuLi4uSAEAAADetgEAAwAAAAAANntXMqJ83gg2e1cyonzeCD1DSVEuTllTRTpJQk0uSVFfT1BFQl9PQkxJR0FUSU9OX1BBSURfRE9NLjEwMDAuMDYvMDMvMjAyNi4uLi5IAQAAAN62AQACAAAABC0yNDIANntXMqJ83gg2e1cyonzeCD1DSVEuTllTRTpJQk0uSVFfUlVBX09QRVJBVElOR19MRUFTRV9HUk9TUy45OTguMDYvMDMvMjAyNi4uLi5IAQAAAN62AQACAAAABDMyMjABCAAAAAUAAAABMQEAAAALLTE5MDQ4NjA3NDQDAAAAAzE2MAIAAAAFNDgzNzcEAAAAATAHAAAACDMvNi8yMDI2CAAAAAoxMi8zMS8yMDIzCQAAAAEwNntXMqJ83gg2e1cyonzeCENDSVEuTllTRTpJQk0uSVFfUEVOU0lPTl9FU1RfQkVORUZJVF80WVJfRk9SRUlHTi45OTguMDYvMDMvMjAyNi4uLi5IAQAAAN62AQACAAAABDIyODcANntXMqJ83gg2e1cyonzeCDxDSVEuTllTRTpJQk0uSVFfT1BFQl9PQkxJR0FUSU9OX1BBSURfRE9NLjk5OC4wNi8wMy8yMDI2Li4uLkgBAAAA3rYBAAIAAAAELTI3NwA2e1cyonzeCDZ7VzKifN4IQENJUS5OWVNFOklCTS5JUV9QRU5TSU9OX0VTVF9CRU5FRklUXzRZUl9ET00uMTAwMC4wNi8wMy8yMDI2Li4u</t>
  </si>
  <si>
    <t>LkgBAAAA3rYBAAIAAAAEMTMzOAA2e1cyonzeCDZ7VzKifN4ISUNJUS5OWVNFOklCTS5JUV9PUEVCX0RFQ1JFQVNFX0VGRkVDVF9TRVJWSUNFX0lOVF9DT1NULjk5OC4wNi8wMy8yMDI2Li4uLkgBAAAA3rYBAAMAAAAAADZ7VzKifN4INntXMqJ83ggwQ0lRLk5ZU0U6SUJNLklRX09QRUJfTFRfTElBQi45OTguMDYvMDMvMjAyNi4uLi5IAQAAAN62AQACAAAABS0yNTY5ADZ7VzKifN4INntXMqJ83ggzQ0lRLk5ZU0U6SUJNLklRX09QRUJfVE9UQUxfQ09TVC45OTguMDYvMDMvMjAyNi4uLi5IAQAAAN62AQACAAAAAzEyOAA2e1cyonzeCDZ7VzKifN4IOUNJUS5OWVNFOklCTS5JUV9PUEVCX0VTVF9CRU5FRklUXzNZUi4xMDAwLjA2LzAzLzIwMjYuLi4uSAEAAADetgEAAgAAAAMzMDUANntXMqJ83gg2e1cyonzeCDVDSVEuTllTRTpJQk0uSVFfUEVOU0lPTl9PVEhFUl9ET00uOTk4LjA2LzAzLzIwMjYuLi4uSAEAAADetgEAAwAAAAAANntXMqJ83gg2e1cyonzeCD1DSVEuTllTRTpJQk0uSVFfUEVOU0lPTl9JTlRBTl9BU1NFVFNfRE9NLjEwMDAuMDYvMDMvMjAyNi4uLi5IAQAAAN62AQADAAAAAAA2e1cyonzeCDZ7VzKifN4IP0NJUS5OWVNFOklCTS5JUV9QRU5TSU9OX0VTVF9CRU5FRklUXzRZUl9ET00uOTk4LjA2LzAzLzIwMjYuLi4uSAEAAADetgEAAgAAAAQxOTM4ADZ7VzKifN4INntXMqJ83ghAQ0lRLk5Z</t>
  </si>
  <si>
    <t>U0U6SUJNLklRX1BFTlNJT05fVFJBTlNJVElPTl9ORVhUX0RPTS4xMDAwLjA2LzAzLzIwMjYuLi4uSAEAAADetgEAAwAAAAAANntXMqJ83gg2e1cyonzeCDxDSVEuTllTRTpJQk0uSVFfUEVOU0lPTl9CUkVBS0RPV05fRklfRE9NLjk5OC4wNi8wMy8yMDI2Li4uLkgBAAAA3rYBAAIAAAAFMTg2ODcANntXMqJ83gg2e1cyonzeCDtDSVEuTllTRTpJQk0uSVFfUEVOU0lPTl9BU1NFVFNfQUNRX0RPTS4xMDAwLjA2LzAzLzIwMjYuLi4uSAEAAADetgEAAwAAAAAANntXMqJ83gg2e1cyonzeCExDSVEuTllTRTpJQk0uSVFfUEVOU0lPTl9BQ0NVTVVMQVRFRF9PQkxJR0FUSU9OX0RPTUVTVElDLjEwMDAuMDYvMDMvMjAyNi4uLi5IAQAAAN62AQACAAAABTE0NDYwADZ7VzKifN4INntXMqJ83ghAQ0lRLk5ZU0U6SUJNLklRX1BFTlNJT05fT0JMSUdBVElPTl9QUk9KRUNURUQuOTk4LjA2LzAzLzIwMjYuLi4uSAEAAADetgEAAgAAAAU1NDcxNAA2e1cyonzeCDZ7VzKifN4IKENJUS5OWVNFOklCTS5JUV9DSVAuMTAwMC4wNi8wMy8yMDI2Li4uLkgBAAAA3rYBAAMAAAAAADZ7VzKifN4INntXMqJ83ggoQ0lRLk5ZU0U6SUJNLklRX0xBTkQuOTk4LjA2LzAzLzIwMjYuLi4uSAEAAADetgEAAgAAAAMxODIBCAAAAAUAAAABMQEAAAALLTE5MDQ4NjA3NDQDAAAAAzE2MAIAAAAEMzA5OAQAAAABMAcAAAAIMy82LzIwMjYIAAAA</t>
  </si>
  <si>
    <t>CjEyLzMxLzIwMjMJAAAAATA2e1cyonzeCDZ7VzKifN4IKUNJUS5OWVNFOklCTS5JUV9MSUZPUi45OTguMDYvMDMvMjAyNi4uLi5IAQAAAN62AQADAAAAAAA2e1cyonzeCDZ7VzKifN4IMUNJUS5OWVNFOklCTS5JUV9PUEVCX0xUX0xJQUIuMTAwMC4wNi8wMy8yMDI2Li4uLkgBAAAA3rYBAAIAAAAFLTI0NzAANntXMqJ83gg2e1cyonzeCDhDSVEuTllTRTpJQk0uSVFfT1BFQl9PQkxJR0FUSU9OX1BBSUQuOTk4LjA2LzAzLzIwMjYuLi4uSAEAAADetgEAAgAAAAQtMzE1ADZ7VzKifN4INntXMqJ83ghSQ0lRLk5ZU0U6SUJNLklRX1BFTlNJT05fQVNTRVRTX1BBUlRJQ0lQX0NPTlRSSUJVVElPTlNfRk9SRUlHTi4xMDAwLjA2LzAzLzIwMjYuLi4uSAEAAADetgEAAgAAAAIxOQA2e1cyonzeCDZ7VzKifN4IQkNJUS5OWVNFOklCTS5JUV9QRU5TSU9OX09CTElHQVRJT05fVE9UQUxfQ09TVC4xMDAwLjA2LzAzLzIwMjYuLi4uSAEAAADetgEAAgAAAAM0NzcANntXMqJ83gg2e1cyonzeCDlDSVEuTllTRTpJQk0uSVFfUEVOU0lPTl9JTlRFUkVTVF9DT1NULjk5OC4wNi8wMy8yMDI2Li4uLkgBAAAA3rYBAAIAAAAEMjI2MAA2e1cyonzeCDZ7VzKifN4ILkNJUS5OWVNFOklCTS5JUV9JTlRBTl9ORVQuMTAwMC4wNi8wMy8yMDI2Li4uLkgBAAAA3rYBAAIAAAAFMTEzOTEBCAAAAAUAAAABMQEAAAALLTE5MDQ4NjA3NDAD</t>
  </si>
  <si>
    <t>AAAAAzE2MAIAAAAFNDg5NjIEAAAAATAHAAAACDMvNi8yMDI2CAAAAAoxMi8zMS8yMDI1CQAAAAEwNntXMqJ83gg2e1cyonzeCD5DSVEuTllTRTpJQk0uSVFfREVSSVZBVElWRV9UUkFESU5HX0FTU0VUUy4xMDAwLjA2LzAzLzIwMjYuLi4uSAEAAADetgEAAwAAAAAANntXMqJ83gg2e1cyonzeCDdDSVEuTllTRTpJQk0uSVFfREVCVF9FUVVJVl9ORVRfUEJPLjEwMDAuMDYvMDMvMjAyNi4uLi5IAQAAAN62AQACAAAABC00NzQBCAAAAAUAAAABMQEAAAALLTE5MDQ4NjA3NDADAAAAAzE2MAIAAAAFMjE2NzkEAAAAATAHAAAACDMvNi8yMDI2CAAAAAoxMi8zMS8yMDI1CQAAAAEwNntXMqJ83gg2e1cyonzeCE1DSVEuTllTRTpJQk0uSVFfUEVOU0lPTl9BU1NFVFNfUEFSVElDSVBfQ09OVFJJQlVUSU9OU19ET00uOTk4LjA2LzAzLzIwMjYuLi4uSAEAAADetgEAAwAAAAAANntXMqJ83gg2e1cyonzeCERDSVEuTllTRTpJQk0uSVFfUEVOU0lPTl9BU1NFVFNfQkVORUZJVFNfUEFJRF9ET00uOTk4LjA2LzAzLzIwMjYuLi4uSAEAAADetgEAAgAAAAUtMTQyNAA2e1cyonzeCDZ7VzKifN4IOENJUS5OWVNFOklCTS5JUV9PUEVCX0VTVF9CRU5FRklUXzVZUi45OTguMDYvMDMvMjAyNi4uLi5IAQAAAN62AQACAAAAAzI4MQA2e1cyonzeCDZ7VzKifN4INUNJUS5OWVNFOklCTS5JUV9PUEVCX0JSRUFLRE9XTl9FUS45OTgu</t>
  </si>
  <si>
    <t>MDYvMDMvMjAyNi4uLi5IAQAAAN62AQADAAAAAAA2e1cyonzeCDZ7VzKifN4IPUNJUS5OWVNFOklCTS5JUV9PUEVCX0FTU0VUU19CRU5FRklUU19QQUlELjk5OC4wNi8wMy8yMDI2Li4uLkgBAAAA3rYBAAIAAAAELTI4MQA2e1cyonzeCDZ7VzKifN4IPkNJUS5OWVNFOklCTS5JUV9PUEVCX09CTElHQVRJT05fUFJPSkVDVEVELjEwMDAuMDYvMDMvMjAyNi4uLi5IAQAAAN62AQACAAAABDI3NzEANntXMqJ83gg2e1cyonzeCE9DSVEuTllTRTpJQk0uSVFfUEVOU0lPTl9PQkxJR0FUSU9OX0FDVFVBUklBTF9HQUlOX0xPU1NfRE9NLjEwMDAuMDYvMDMvMjAyNi4uLi5IAQAAAN62AQACAAAAAzMxNgA2e1cyonzeCDZ7VzKifN4IMENJUS5OWVNFOklCTS5JUV9PUEVCX0FTU0VUUy4xMDAwLjA2LzAzLzIwMjYuLi4uSAEAAADetgEAAgAAAAIxNAA2e1cyonzeCDZ7VzKifN4IOUNJUS5OWVNFOklCTS5JUV9QRU5TSU9OX0NJX1RSQU5TSVRJT04uOTk4LjA2LzAzLzIwMjYuLi4uSAEAAADetgEAAwAAAAAANntXMqJ83gg2e1cyonzeCDhDSVEuTllTRTpJQk0uSVFfT1BFQl9PQkxJR0FUSU9OX0JFRy4xMDAwLjA2LzAzLzIwMjYuLi4uSAEAAADetgEAAgAAAAQyNzY0ADZ7VzKifN4INntXMqJ83gg2Q0lRLk5ZU0U6SUJNLklRX1BFTlNJT05fTFRfQVNTRVRTLjEwMDAuMDYvMDMvMjAyNi4uLi5IAQAAAN62AQACAAAABDc1</t>
  </si>
  <si>
    <t>NDUANntXMqJ83gg2e1cyonzeCEBDSVEuTllTRTpJQk0uSVFfUEVOU0lPTl9BU1NFVFNfQUNUVUFMX1JFVFVSTi45OTguMDYvMDMvMjAyNi4uLi5IAQAAAN62AQACAAAABDI0NDYANntXMqJ83gg2e1cyonzeCDRDSVEuTllTRTpJQk0uSVFfSU5URVJDT01QQU5ZX0NMLjEwMDAuMDYvMDMvMjAyNi4uLi5IAQAAAN62AQADAAAAAAA2e1cyonzeCDZ7VzKifN4IN0NJUS5OWVNFOklCTS5JUV9MSUFCSUxJVElFU19MRVZFTF8yLjk5OC4wNi8wMy8yMDI2Li4uLkgBAAAA3rYBAAIAAAAFNDg4NzcANntXMqJ83gg2e1cyonzeCC5DSVEuTllTRTpJQk0uSVFfTUFDSElORVJZLjEwMDAuMDYvMDMvMjAyNi4uLi5IAQAAAN62AQACAAAABTEyODg1AQgAAAAFAAAAATEBAAAACy0xOTA0ODYwNzQwAwAAAAMxNjACAAAABDMxMTQEAAAAATAHAAAACDMvNi8yMDI2CAAAAAoxMi8zMS8yMDI1CQAAAAEwNntXMqJ83gg2e1cyonzeCEpDSVEuTllTRTpJQk0uSVFfT1BFQl9ERUNSRUFTRV9FRkZFQ1RfU0VSVklDRV9JTlRfQ09TVC4xMDAwLjA2LzAzLzIwMjYuLi4uSAEAAADetgEAAwAAAAAANntXMqJ83gg2e1cyonzeCDFDSVEuTllTRTpJQk0uSVFfUFJFRl9DT05WRVJULjEwMDAuMDYvMDMvMjAyNi4uLi5IAQAAAN62AQADAAAAAAA2e1cyonzeCDZ7VzKifN4IK0NJUS5OWVNFOklCTS5JUV9MVF9ERUJULjk5OC4wNi8wMy8yMDI2</t>
  </si>
  <si>
    <t>Li4uLkgBAAAA3rYBAAIAAAAFNDk3NDIBCAAAAAUAAAABMQEAAAALLTE5MDQ4NjA3NDQDAAAAAzE2MAIAAAAEMTA0OQQAAAABMAcAAAAIMy82LzIwMjYIAAAACjEyLzMxLzIwMjMJAAAAATA2e1cyonzeCDZ7VzKifN4IM0NJUS5OWVNFOklCTS5JUV9PVEhFUl9DTF9TVVBQTC4xMDAwLjA2LzAzLzIwMjYuLi4uSAEAAADetgEAAgAAAAMyNTQBCAAAAAUAAAABMQEAAAALLTE5MDQ4NjA3NDADAAAAAzE2MAIAAAAEMTA1NwQAAAABMAcAAAAIMy82LzIwMjYIAAAACjEyLzMxLzIwMjUJAAAAATA2e1cyonzeCDZ7VzKifN4IJkNJUS5OWVNFOklCTS5JUV9BRS45OTguMDYvMDMvMjAyNi4uLi5IAQAAAN62AQACAAAABDY3MjgBCAAAAAUAAAABMQEAAAALLTE5MDQ4NjA3NDQDAAAAAzE2MAIAAAAEMTAxNgQAAAABMAcAAAAIMy82LzIwMjYIAAAACjEyLzMxLzIwMjMJAAAAATA2e1cyonzeCDZ7VzKifN4IKUNJUS5OWVNFOklCTS5JUV9BUl9MVC45OTguMDYvMDMvMjAyNi4uLi5IAQAAAN62AQADAAAAAAA2e1cyonzeCDZ7VzKifN4INUNJUS5OWVNFOklCTS5JUV9GSU5fRElWX0xPQU5TX0xULjEwMDAuMDYvMDMvMjAyNi4uLi5IAQAAAN62AQACAAAABDc3MDgBCAAAAAUAAAABMQEAAAALLTE5MDQ4NjA3NDADAAAAAzE2MAIAAAAEMTAzMwQAAAABMAcAAAAIMy82LzIwMjYIAAAACjEyLzMxLzIwMjUJAAAAATA2e1cyonze</t>
  </si>
  <si>
    <t>CDZ7VzKifN4IPUNJUS5OWVNFOklCTS5JUV9PUEVCX09CTElHQVRJT05fUFJPSkVDVEVELjk5OC4wNi8wMy8yMDI2Li4uLkgBAAAA3rYBAAIAAAAEMjgxOQA2e1cyonzeCDZ7VzKifN4ILkNJUS5OWVNFOklCTS5JUV9TVF9JTlZFU1QuMTAwMC4wNi8wMy8yMDI2Li4uLkgBAAAA3rYBAAIAAAADODMwAQgAAAAFAAAAATEBAAAACy0xOTA0ODYwNzQwAwAAAAMxNjACAAAABDEwNjkEAAAAATAHAAAACDMvNi8yMDI2CAAAAAoxMi8zMS8yMDI1CQAAAAEwNntXMqJ83gg2e1cyonzeCEFDSVEuTllTRTpJQk0uSVFfVE9UQUxfREVCVF9SRVBBSURfRVhDTF9MRUFTRVMuOTk4LjA2LzAzLzIwMjYuLi4uSAEAAADetgEAAgAAAAUtNTA4OQEIAAAABQAAAAExAQAAAAstMTkwNDg2MDc0NAMAAAADMTYwAgAAAAU0ODk4NgQAAAABMAcAAAAIMy82LzIwMjYIAAAACjEyLzMxLzIwMjMJAAAAATA2e1cyonzeCDZ7VzKifN4IP0NJUS5OWVNFOklCTS5JUV9DSEFOR0VfTkVUX1dPUktJTkdfQ0FQSVRBTC4xMDAwLjA2LzAzLzIwMjYuLi4uSAEAAADetgEAAgAAAAUtMTUxMwEIAAAABQAAAAExAQAAAAstMTkwNDg2MDc0MAMAAAADMTYwAgAAAAQ0NDIxBAAAAAEwBwAAAAgzLzYvMjAyNggAAAAKMTIvMzEvMjAyNQkAAAABMDZ7VzKifN4INntXMqJ83gg/Q0lRLk5ZU0U6SUJNLklRX1BFTlNJT05fT0JMSUdBVElPTl9ST0FfRE9NLjEw</t>
  </si>
  <si>
    <t>MDAuMDYvMDMvMjAyNi4uLi5IAQAAAN62AQACAAAABS0xMDczADZ7VzKifN4INntXMqJ83ggsQ0lRLk5ZU0U6SUJNLklRX09QRUJfQ0wuMTAwMC4wNi8wMy8yMDI2Li4uLkgBAAAA3rYBAAIAAAAELTI4NgA2e1cyonzeCDZ7VzKifN4IQ0NJUS5OWVNFOklCTS5JUV9QRU5TSU9OX0VTVF9CRU5FRklUX0FGVEVSNV9ET00uMTAwMC4wNi8wMy8yMDI2Li4uLkgBAAAA3rYBAAIAAAAENjA3NgA2e1cyonzeCDZ7VzKifN4IL0NJUS5OWVNFOklCTS5JUV9QUkVGX0VRVUlUWS45OTguMDYvMDMvMjAyNi4uLi5IAQAAAN62AQADAAAAAAA2e1cyonzeCDZ7VzKifN4IR0NJUS5OWVNFOklCTS5JUV9PUEVCX0FTU0VUU19QQVJUSUNJUF9DT05UUklCVVRJT05TLjEwMDAuMDYvMDMvMjAyNi4uLi5IAQAAAN62AQACAAAAAjMzADZ7VzKifN4INntXMqJ83gg+Q0lRLk5ZU0U6SUJNLklRX1BFTlNJT05fSU5URVJFU1RfQ09TVF9ET00uMTAwMC4wNi8wMy8yMDI2Li4uLkgBAAAA3rYBAAIAAAADNzQ4ADZ7VzKifN4INntXMqJ83ghCQ0lRLk5ZU0U6SUJNLklRX09QRUJfT0JMSUdBVElPTl9PVEhFUl9QTEFOX0FESi45OTguMDYvMDMvMjAyNi4uLi5IAQAAAN62AQACAAAAAi00ADZ7VzKifN4INntXMqJ83ghGQ0lRLk5ZU0U6SUJNLklRX1BFTlNJT05fT0JMSUdBVElPTl9PVEhFUl9QTEFOX0FESi4xMDAwLjA2LzAzLzIwMjYuLi4u</t>
  </si>
  <si>
    <t>SAEAAADetgEAAgAAAAQtNDc2ADZ7VzKifN4INntXMqJ83ghGQ0lRLk5ZU0U6SUJNLklRX0dFTkVSQUxfUEFSVE5FUl9NSU5PUklUWV9JTlRFUkVTVC4xMDAwLjA2LzAzLzIwMjYuLi4uSAEAAADetgEAAwAAAAAANntXMqJ83gg2e1cyonzeCDxDSVEuTllTRTpJQk0uSVFfTUlOT1JJVFlfSU5UX1JFREVFTV9UT1QuMTAwMC4wNi8wMy8yMDI2Li4uLkgBAAAA3rYBAAMAAAAAADZ7VzKifN4INntXMqJ83gg6Q0lRLk5ZU0U6SUJNLklRX0RFRl9UQVhfQVNTRVRTX0NVUlJFTlQuOTk4LjA2LzAzLzIwMjYuLi4uSAEAAADetgEAAwAAAAAANntXMqJ83gg2e1cyonzeCC9DSVEuTllTRTpJQk0uSVFfQ0FTSF9TSEFSRS4xMDAwLjA2LzAzLzIwMjYuLi4uSAEAAADetgEAAgAAAAkxNC41MDEyNzQBCAAAAAUAAAABMQEAAAALLTE5MDQ4NjA3NDADAAAAAzE2MAIAAAAENDM4MQQAAAABMAcAAAAIMy82LzIwMjYIAAAACjEyLzMxLzIwMjUJAAAAATA2e1cyonzeCDZ7VzKifN4IL0NJUS5OWVNFOklCTS5JUV9QUkVGX1JFREVFTS45OTguMDYvMDMvMjAyNi4uLi5IAQAAAN62AQADAAAAAAA2e1cyonzeCDZ7VzKifN4IMkNJUS5OWVNFOklCTS5JUV9PVEhFUl9MSUFCX0xULjEwMDAuMDYvMDMvMjAyNi4uLi5IAQAAAN62AQACAAAABDkwMjgBCAAAAAUAAAABMQEAAAALLTE5MDQ4NjA3NDADAAAAAzE2MAIAAAAEMTA2MgQAAAAB</t>
  </si>
  <si>
    <t>MAcAAAAIMy82LzIwMjYIAAAACjEyLzMxLzIwMjUJAAAAATA2e1cyonzeCDZ7VzKifN4INkNJUS5OWVNFOklCTS5JUV9VTkVBUk5fUkVWX0NVUlJFTlQuOTk4LjA2LzAzLzIwMjYuLi4uSAEAAADetgEAAgAAAAUxMzQ1MQEIAAAABQAAAAExAQAAAAstMTkwNDg2MDc0NAMAAAADMTYwAgAAAAQxMDc0BAAAAAEwBwAAAAgzLzYvMjAyNggAAAAKMTIvMzEvMjAyMwkAAAABMDZ7VzKifN4INntXMqJ83gg5Q0lRLk5ZU0U6SUJNLklRX0ZJTl9ESVZfTElBQl9DVVJSRU5ULjEwMDAuMDYvMDMvMjAyNi4uLi5IAQAAAN62AQADAAAAAAA2e1cyonzeCDZ7VzKifN4IOUNJUS5OWVNFOklCTS5JUV9QRU5TSU9OX09USEVSX0FESl9ET00uOTk4LjA2LzAzLzIwMjYuLi4uSAEAAADetgEAAwAAAAAANntXMqJ83gg2e1cyonzeCFFDSVEuTllTRTpJQk0uSVFfUEVOU0lPTl9PQkxJR0FUSU9OX0VNUExPWUVFX0NPTlRSSUJVVElPTlNfRE9NLjk5OC4wNi8wMy8yMDI2Li4uLkgBAAAA3rYBAAMAAAAAADZ7VzKifN4INntXMqJ83gg6Q0lRLk5ZU0U6SUJNLklRX1BFTlNJT05fQVNTRVRTX0JFR19ET00uOTk4LjA2LzAzLzIwMjYuLi4uSAEAAADetgEAAgAAAAUyNTA5NAA2e1cyonzeCDZ7VzKifN4INENJUS5OWVNFOklCTS5JUV9PUEVCX0VYUF9SRVRVUk4uMTAwMC4wNi8wMy8yMDI2Li4uLkgBAAAA3rYBAAIAAAACLTEANntXMqJ8</t>
  </si>
  <si>
    <t>3gg2e1cyonzeCEJDSVEuTllTRTpJQk0uSVFfUEVOU0lPTl9VTkZVTkRFRF9BRERMX01JTl9MSUFCLjk5OC4wNi8wMy8yMDI2Li4uLkgBAAAA3rYBAAMAAAAAADZ7VzKifN4INntXMqJ83ggzQ0lRLk5ZU0U6SUJNLklRX1BFTlNJT05fVVZfTElBQi45OTguMDYvMDMvMjAyNi4uLi5IAQAAAN62AQADAAAAAAA2e1cyonzeCDZ7VzKifN4IO0NJUS5OWVNFOklCTS5JUV9QRU5TSU9OX09CTElHQVRJT05fUEFJRC45OTguMDYvMDMvMjAyNi4uLi5IAQAAAN62AQACAAAABS0zNTcxADZ7VzKifN4INntXMqJ83gg4Q0lRLk5ZU0U6SUJNLklRX0RFUklWQVRJVkVfQVNTRVRTX0xULjk5OC4wNi8wMy8yMDI2Li4uLkgBAAAA3rYBAAIAAAACMzcBCAAAAAUAAAABMQEAAAALLTE5MDQ4NjA3NDQDAAAAAzE2MAIAAAAEMTExMAQAAAABMAcAAAAIMy82LzIwMjYIAAAACjEyLzMxLzIwMjMJAAAAATA2e1cyonzeCDZ7VzKifN4IO0NJUS5OWVNFOklCTS5JUV9NSU5PUklUWV9JTlRFUkVTVF9UT1RBTC45OTguMDYvMDMvMjAyNi4uLi5IAQAAAN62AQACAAAAAjgwAQgAAAAFAAAAATEBAAAACy0xOTA0ODYwNzQ0AwAAAAMxNjACAAAABDEzMTIEAAAAATAHAAAACDMvNi8yMDI2CAAAAAoxMi8zMS8yMDIzCQAAAAEwNntXMqJ83gg2e1cyonzeCEBDSVEuTllTRTpJQk0uSVFfUEVOU0lPTl9FWFBfUkVUVVJOX0RPTUVTVElDLjEwMDAu</t>
  </si>
  <si>
    <t>MDYvMDMvMjAyNi4uLi5IAQAAAN62AQACAAAAAzUuNQA2e1cyonzeCDZ7VzKifN4IM0NJUS5OWVNFOklCTS5JUV9PUEVCX0VYUF9SRVRVUk4uOTk4LjA2LzAzLzIwMjYuLi4uSAEAAADetgEAAgAAAAItMgA2e1cyonzeCDZ7VzKifN4IMkNJUS5OWVNFOklCTS5JUV9QRU5TSU9OX09USEVSLjEwMDAuMDYvMDMvMjAyNi4uLi5IAQAAAN62AQADAAAAAAA2e1cyonzeCDZ7VzKifN4IPUNJUS5OWVNFOklCTS5JUV9QRU5TSU9OX0NJX05FVF9BTVRfUkVDT0cuMTAwMC4wNi8wMy8yMDI2Li4uLkgBAAAA3rYBAAIAAAAFMTc4MjIANntXMqJ83gg2e1cyonzeCDlDSVEuTllTRTpJQk0uSVFfUEVOU0lPTl9CUkVBS0RPV05fRkkuMTAwMC4wNi8wMy8yMDI2Li4uLkgBAAAA3rYBAAIAAAAFMjUxMDAANntXMqJ83gg2e1cyonzeCDZDSVEuTllTRTpJQk0uSVFfUEVOU0lPTl9BU1NFVFNfQkVHLjk5OC4wNi8wMy8yMDI2Li4uLkgBAAAA3rYBAAIAAAAFNTM0NjUANntXMqJ83gg2e1cyonzeCD9DSVEuTllTRTpJQk0uSVFfUEVOU0lPTl9FU1RfQkVORUZJVF81WVJfRE9NLjk5OC4wNi8wMy8yMDI2Li4uLkgBAAAA3rYBAAIAAAAEMTg5MwA2e1cyonzeCDZ7VzKifN4IN0NJUS5OWVNFOklCTS5JUV9QRU5TSU9OX0FTU0VUU19ET00uMTAwMC4wNi8wMy8yMDI2Li4uLkgBAAAA3rYBAAIAAAAFMTgwNzMANntXMqJ83gg2e1cyonze</t>
  </si>
  <si>
    <t>CD9DSVEuTllTRTpJQk0uSVFfUEVOU0lPTl9PQkxJR0FUSU9OX0JFR19ET00uMTAwMC4wNi8wMy8yMDI2Li4uLkgBAAAA3rYBAAIAAAAFMTQyMTkANntXMqJ83gg2e1cyonzeCDtDSVEuTllTRTpJQk0uSVFfT1BFQl9PQkxJR0FUSU9OX0NVUlRBSUwuOTk4LjA2LzAzLzIwMjYuLi4uSAEAAADetgEAAwAAAAAANntXMqJ83gg2e1cyonzeCDRDSVEuTllTRTpJQk0uSVFfUE9TVF9SRVRJUkVfRVhQLjEwMDAuMDYvMDMvMjAyNi4uLi5IAQAAAN62AQACAAAAAzEzMAA2e1cyonzeCDZ7VzKifN4IPENJUS5OWVNFOklCTS5JUV9QRU5TSU9OX0VTVF9CRU5FRklUXzJZUi4xMDAwLjA2LzAzLzIwMjYuLi4uSAEAAADetgEAAgAAAAQzNjM1ADZ7VzKifN4INntXMqJ83gg8Q0lRLk5ZU0U6SUJNLklRX1BFTlNJT05fQ0lfTkVUX0FNVF9SRUNPRy45OTguMDYvMDMvMjAyNi4uLi5IAQAAAN62AQACAAAABTIyNzEyADZ7VzKifN4INntXMqJ83gg/Q0lRLk5ZU0U6SUJNLklRX0RFUklWQVRJVkVfTElBQl9OT05fQ1VSUkVOVC45OTguMDYvMDMvMjAyNi4uLi5IAQAAAN62AQACAAAAAzI5OQEIAAAABQAAAAExAQAAAAstMTkwNDg2MDc0NAMAAAADMTYwAgAAAAU0MDQxOQQAAAABMAcAAAAIMy82LzIwMjYIAAAACjEyLzMxLzIwMjMJAAAAATA2e1cyonzeCDZ7VzKifN4IOENJUS5OWVNFOklCTS5JUV9QRU5TSU9OX0JSRUFLRE9X</t>
  </si>
  <si>
    <t>Tl9GSS45OTguMDYvMDMvMjAyNi4uLi5IAQAAAN62AQACAAAABTMzNTE1ADZ7VzKifN4INntXMqJ83gg7Q0lRLk5ZU0U6SUJNLklRX1BFTlNJT05fQVNTRVRTX0NVUlRBSUwuMTAwMC4wNi8wMy8yMDI2Li4uLkgBAAAA3rYBAAMAAAAAADZ7VzKifN4INntXMqJ83ghKQ0lRLk5ZU0U6SUJNLklRX1BFTlNJT05fQVNTRVRTX1BBUlRJQ0lQX0NPTlRSSUJVVElPTlMuMTAwMC4wNi8wMy8yMDI2Li4uLkgBAAAA3rYBAAIAAAACMTkANntXMqJ83gg2e1cyonzeCDdDSVEuTllTRTpJQk0uSVFfT1BFQl9PVEhFUl9DT1NUX0RPTS45OTguMDYvMDMvMjAyNi4uLi5IAQAAAN62AQACAAAAAy0yOQA2e1cyonzeCDZ7VzKifN4IQkNJUS5OWVNFOklCTS5JUV9QRU5TSU9OX0NJX09USEVSX01JU0NfQURKX0RPTS4xMDAwLjA2LzAzLzIwMjYuLi4uSAEAAADetgEAAwAAAAAANntXMqJ83gg2e1cyonzeCEZDSVEuTllTRTpJQk0uSVFfUEVOU0lPTl9BU1NFVFNfT1RIRVJfUExBTl9BREpfRE9NLjEwMDAuMDYvMDMvMjAyNi4uLi5IAQAAAN62AQACAAAABC0zMDYANntXMqJ83gg2e1cyonzeCDhDSVEuTllTRTpJQk0uSVFfT1BFQl9PVEhFUl9DT1NUX0RPTS4xMDAwLjA2LzAzLzIwMjYuLi4uSAEAAADetgEAAgAAAAMtMjkANntXMqJ83gg2e1cyonzeCD5DSVEuTllTRTpJQk0uSVFfUEVOU0lPTl9PQkxJR0FUSU9OX0NVUlRBSUwu</t>
  </si>
  <si>
    <t>OTk4LjA2LzAzLzIwMjYuLi4uSAEAAADetgEAAwAAAAAANntXMqJ83gg2e1cyonzeCD5DSVEuTllTRTpJQk0uSVFfT1BFQl9BU1NFVFNfQUNUVUFMX1JFVFVSTi4xMDAwLjA2LzAzLzIwMjYuLi4uSAEAAADetgEAAgAAAAEyADZ7VzKifN4INntXMqJ83gg7Q0lRLk5ZU0U6SUJNLklRX1BFTlNJT05fTkVUX0FTU0VUX1JFQ09HLjk5OC4wNi8wMy8yMDI2Li4uLkgBAAAA3rYBAAIAAAAFLTEyMTgANntXMqJ83gg2e1cyonzeCDtDSVEuTllTRTpJQk0uSVFfUEVOU0lPTl9PQkxJR0FUSU9OX1JPQS4xMDAwLjA2LzAzLzIwMjYuLi4uSAEAAADetgEAAgAAAAUtMjU0MAA2e1cyonzeCDZ7VzKifN4IPENJUS5OWVNFOklCTS5JUV9BQ0NVTV9BTU9SVF9JTlRBTl9BU1NFVFMuOTk4LjA2LzAzLzIwMjYuLi4uSAEAAADetgEAAgAAAAUtNjQ2NgEIAAAABQAAAAExAQAAAAstMTkwNDg2MDc0NAMAAAADMTYwAgAAAAUyNDMzMQQAAAABMAcAAAAIMy82LzIwMjYIAAAACjEyLzMxLzIwMjMJAAAAATA2e1cyonzeCDZ7VzKifN4IPUNJUS5OWVNFOklCTS5JUV9ERVJJVkFUSVZFX0FTU0VUU19DVVJSRU5ULjk5OC4wNi8wMy8yMDI2Li4uLkgBAAAA3rYBAAIAAAADMzA0AQgAAAAFAAAAATEBAAAACy0xOTA0ODYwNzQ0AwAAAAMxNjACAAAABDExMDkEAAAAATAHAAAACDMvNi8yMDI2CAAAAAoxMi8zMS8yMDIzCQAAAAEwNntXMqJ8</t>
  </si>
  <si>
    <t>3gg2e1cyonzeCDJDSVEuTllTRTpJQk0uSVFfUEVOU0lPTl9DSV9BQ1QuOTk4LjA2LzAzLzIwMjYuLi4uSAEAAADetgEAAgAAAAUyMjQwNAA2e1cyonzeCDZ7VzKifN4IR0NJUS5OWVNFOklCTS5JUV9MSVFVSURBVElPTl9WQUxVRV9QUkVGRVJSRURfQ09OVkVSVC45OTguMDYvMDMvMjAyNi4uLi5IAQAAAN62AQADAAAAAAA2e1cyonzeCDZ7VzKifN4IQENJUS5OWVNFOklCTS5JUV9HRU5FUkFMX1BBUlRORVJfUFJFRl9FUVVJVFkuMTAwMC4wNi8wMy8yMDI2Li4uLkgBAAAA3rYBAAMAAAAAADZ7VzKifN4INntXMqJ83ggtQ0lRLk5ZU0U6SUJNLklRX0JVSUxESU5HUy45OTguMDYvMDMvMjAyNi4uLi5IAQAAAN62AQACAAAABDUzMzMBCAAAAAUAAAABMQEAAAALLTE5MDQ4NjA3NDQDAAAAAzE2MAIAAAAEMzAyMwQAAAABMAcAAAAIMy82LzIwMjYIAAAACjEyLzMxLzIwMjMJAAAAATA2e1cyonzeCDZ7VzKifN4IK0NJUS5OWVNFOklCTS5JUV9SQVdfSU5WLjk5OC4wNi8wMy8yMDI2Li4uLkgBAAAA3rYBAAMAAAAAADZ7VzKifN4INntXMqJ83ggtQ0lRLk5ZU0U6SUJNLklRX05FVF9ERUJULjEwMDAuMDYvMDMvMjAyNi4uLi5IAQAAAN62AQACAAAABTUwMTkwAQgAAAAFAAAAATEBAAAACy0xOTA0ODYwNzQwAwAAAAMxNjACAAAABDQzNjQEAAAAATAHAAAACDMvNi8yMDI2CAAAAAoxMi8zMS8yMDI1CQAAAAEwNntX</t>
  </si>
  <si>
    <t>MqJ83gg2e1cyonzeCDdDSVEuTllTRTpJQk0uSVFfVEJWX1NIQVJFX1JFUE9SVEVELjEwMDAuMDYvMDMvMjAyNi4uLi5IAQAAAN62AQADAAAAAAA2e1cyonzeCDZ7VzKifN4IO0NJUS5OWVNFOklCTS5JUV9QRU5TSU9OX1RSQU5TSVRJT05fTkVYVC45OTguMDYvMDMvMjAyNi4uLi5IAQAAAN62AQADAAAAAAA2e1cyonzeCDZ7VzKifN4INENJUS5OWVNFOklCTS5JUV9QUkVGX05PTl9SRURFRU0uMTAwMC4wNi8wMy8yMDI2Li4uLkgBAAAA3rYBAAMAAAAAADZ7VzKifN4INntXMqJ83gg0Q0lRLk5ZU0U6SUJNLklRX0xPTkdfVEVSTV9MRUFTRVMuOTk4LjA2LzAzLzIwMjYuLi4uSAEAAADetgEAAgAAAAQyOTQ3AQgAAAAFAAAAATEBAAAACy0xOTA0ODYwNzQ0AwAAAAMxNjACAAAABDExODMEAAAAATAHAAAACDMvNi8yMDI2CAAAAAoxMi8zMS8yMDIzCQAAAAEwNntXMqJ83gg2e1cyonzeCC1DSVEuTllTRTpJQk0uSVFfVE9UQUxfQ0wuMTAwMC4wNi8wMy8yMDI2Li4uLkgBAAAA3rYBAAIAAAAFMzg2NTgBCAAAAAUAAAABMQEAAAALLTE5MDQ4NjA3NDADAAAAAzE2MAIAAAAEMTAwOQQAAAABMAcAAAAIMy82LzIwMjYIAAAACjEyLzMxLzIwMjUJAAAAATA2e1cyonzeCDZ7VzKifN4IM0NJUS5OWVNFOklCTS5JUV9MT0FOU19GT1JfU0FMRS4xMDAwLjA2LzAzLzIwMjYuLi4uSAEAAADetgEAAwAAAAAANntXMqJ83gg2</t>
  </si>
  <si>
    <t>e1cyonzeCDJDSVEuTllTRTpJQk0uSVFfVFJBRElOR19BU1NFVFMuOTk4LjA2LzAzLzIwMjYuLi4uSAEAAADetgEAAwAAAAAANntXMqJ83gg2e1cyonzeCEZDSVEuTllTRTpJQk0uSVFfTE9OR19URVJNX0RFQlRfUkVQQUlEX0VYQ0xfTEVBU0VTLjEwMDAuMDYvMDMvMjAyNi4uLi5IAQAAAN62AQACAAAABS01NDg5AQgAAAAFAAAAATEBAAAACy0xOTA0ODYwNzQwAwAAAAMxNjACAAAABTQ4OTg0BAAAAAEwBwAAAAgzLzYvMjAyNggAAAAKMTIvMzEvMjAyNQkAAAABMDZ7VzKifN4INntXMqJ83ggyQ0lRLk5ZU0U6SUJNLklRX0FTU0VUU19MRVZFTF8zLjk5OC4wNi8wMy8yMDI2Li4uLkgBAAAA3rYBAAMAAAAAADZ7VzKifN4INntXMqJ83ggyQ0lRLk5ZU0U6SUJNLklRX0NBU0hfSU5URVJFU1QuMTAwMC4wNi8wMy8yMDI2Li4uLkgBAAAA3rYBAAIAAAAEMjA0MgEIAAAABQAAAAExAQAAAAstMTkwNDg2MDc0MAMAAAADMTYwAgAAAAQzMDI4BAAAAAEwBwAAAAgzLzYvMjAyNggAAAAKMTIvMzEvMjAyNQkAAAABMDZ7VzKifN4INntXMqJ83gg9Q0lRLk5ZU0U6SUJNLklRX0dXX0lOVEFOX0FNT1JUX1BBUlRJQUxfQ0YuOTk4LjA2LzAzLzIwMjYuLi4uSAEAAADetgEAAwAAAAAANntXMqJ83gg2e1cyonzeCDxDSVEuTllTRTpJQk0uSVFfT1BFQl9QUklPUl9TRVJWSUNFX05FWFQuMTAwMC4wNi8wMy8yMDI2Li4uLkgB</t>
  </si>
  <si>
    <t>AAAA3rYBAAMAAAAAADZ7VzKifN4INntXMqJ83gg9Q0lRLk5ZU0U6SUJNLklRX09QRUJfQVNTRVRTX0FDVFVBTF9SRVRVUk4uOTk4LjA2LzAzLzIwMjYuLi4uSAEAAADetgEAAgAAAAEzADZ7VzKifN4INntXMqJ83gg3Q0lRLk5ZU0U6SUJNLklRX09QRUJfSU5URVJFU1RfQ09TVC4xMDAwLjA2LzAzLzIwMjYuLi4uSAEAAADetgEAAgAAAAMxNTYANntXMqJ83gg2e1cyonzeCDpDSVEuTllTRTpJQk0uSVFfUEVOU0lPTl9PQkxJR0FUSU9OX1JPQS45OTguMDYvMDMvMjAyNi4uLi5IAQAAAN62AQACAAAABS0yOTY5ADZ7VzKifN4INntXMqJ83ggqQ0lRLk5ZU0U6SUJNLklRX0NPTU1PTi45OTguMDYvMDMvMjAyNi4uLi5IAQAAAN62AQACAAAABTU5NjQzAQgAAAAFAAAAATEBAAAACy0xOTA0ODYwNzQ0AwAAAAMxNjACAAAABDExMDMEAAAAATAHAAAACDMvNi8yMDI2CAAAAAoxMi8zMS8yMDIzCQAAAAEwNntXMqJ83gg2e1cyonzeCD9DSVEuTllTRTpJQk0uSVFfVE9UQUxfREVCVF9FWENMX09QRVJfTEVBU0VTLjk5OC4wNi8wMy8yMDI2Li4uLkgBAAAA3rYBAAIAAAAFNTY1NDcBCAAAAAUAAAABMQEAAAALLTE5MDQ4NjA3NDQDAAAAAzE2MAIAAAAFNDg5ODIEAAAAATAHAAAACDMvNi8yMDI2CAAAAAoxMi8zMS8yMDIzCQAAAAEwNntXMqJ83gg2e1cyonzeCEFDSVEuTllTRTpJQk0uSVFfUEVOU0lPTl9DSV9QUklP</t>
  </si>
  <si>
    <t>Ul9TRVJWSUNFX0RPTS4xMDAwLjA2LzAzLzIwMjYuLi4uSAEAAADetgEAAwAAAAAANntXMqJ83gg2e1cyonzeCFhDSVEuTllTRTpJQk0uSVFfUEVOU0lPTl9PQkxJR0FUSU9OX1RPVEFMX0NPU1RfSU5DTF9TVVBQTEVfUExBTlNfRE9NLjEwMDAuMDYvMDMvMjAyNi4uLi5IAQAAAN62AQADAAAAAAA2e1cyonzeCDZ7VzKifN4IO0NJUS5OWVNFOklCTS5JUV9PUEVCX1BSSU9SX1NFUlZJQ0VfTkVYVC45OTguMDYvMDMvMjAyNi4uLi5IAQAAAN62AQADAAAAAAA2e1cyonzeCDZ7VzKifN4INkNJUS5OWVNFOklCTS5JUV9QRU5TSU9OX0FTU0VUU19BQ1EuOTk4LjA2LzAzLzIwMjYuLi4uSAEAAADetgEAAwAAAAAANntXMqJ83gg2e1cyonzeCEtDSVEuTllTRTpJQk0uSVFfUEVOU0lPTl9PQkxJR0FUSU9OX0FDVFVBUklBTF9HQUlOX0xPU1MuMTAwMC4wNi8wMy8yMDI2Li4uLkgBAAAA3rYBAAIAAAAELTMyOAA2e1cyonzeCDZ7VzKifN4IL0NJUS5OWVNFOklCTS5JUV9MRVZFUkVEX0ZDRi45OTguMDYvMDMvMjAyNi4uLi5IAQAAAN62AQACAAAACDEwNTIxLjc1AQgAAAAFAAAAATEBAAAACy0xOTA0ODYwNzQ0AwAAAAMxNjACAAAABDQ0MjIEAAAAATAHAAAACDMvNi8yMDI2CAAAAAoxMi8zMS8yMDIzCQAAAAEwNntXMqJ83gg2e1cyonzeCD9DSVEuTllTRTpJQk0uSVFfR0VORVJBTF9QQVJUTkVSX1BSRUZfRVFVSVRZ</t>
  </si>
  <si>
    <t>Ljk5OC4wNi8wMy8yMDI2Li4uLkgBAAAA3rYBAAMAAAAAADZ7VzKifN4INntXMqJ83ggwQ0lRLk5ZU0U6SUJNLklRX0FSX1VOQklMTEVELjEwMDAuMDYvMDMvMjAyNi4uLi5IAQAAAN62AQACAAAAAzQ4MgEIAAAABQAAAAExAQAAAAstMTkwNDg2MDc0MAMAAAADMTYwAgAAAAU0NTQyMAQAAAABMAcAAAAIMy82LzIwMjYIAAAACjEyLzMxLzIwMjUJAAAAATA2e1cyonzeCDZ7VzKifN4IQ0NJUS5OWVNFOklCTS5JUV9QRU5TSU9OX09CTElHQVRJT05fQ1VSVEFJTF9ET00uMTAwMC4wNi8wMy8yMDI2Li4uLkgBAAAA3rYBAAMAAAAAADZ7VzKifN4INntXMqJ83gg7Q0lRLk5ZU0U6SUJNLklRX1BFTlNJT05fRVNUX0JFTkVGSVRfNVlSLjk5OC4wNi8wMy8yMDI2Li4uLkgBAAAA3rYBAAIAAAAENDE0NQA2e1cyonzeCDZ7VzKifN4ISkNJUS5OWVNFOklCTS5JUV9QRU5TSU9OX09CTElHQVRJT05fQUNUVUFSSUFMX0dBSU5fTE9TUy45OTguMDYvMDMvMjAyNi4uLi5IAQAAAN62AQACAAAABDI1NjMANntXMqJ83gg2e1cyonzeCDZDSVEuTllTRTpJQk0uSVFfRklOX0RJVl9DQVNIX0VRVUlWLjk5OC4wNi8wMy8yMDI2Li4uLkgBAAAA3rYBAAMAAAAAADZ7VzKifN4INntXMqJ83gg3Q0lRLk5ZU0U6SUJNLklRX0ZJTl9ESVZfQ0FTSF9FUVVJVi4xMDAwLjA2LzAzLzIwMjYuLi4uSAEAAADetgEAAwAAAAAANntXMqJ83gg2</t>
  </si>
  <si>
    <t>e1cyonzeCEdDSVEuTllTRTpJQk0uSVFfTElRVUlEQVRJT05fVkFMVUVfUFJFRkVSUkVEX1JFREVFTS4xMDAwLjA2LzAzLzIwMjYuLi4uSAEAAADetgEAAwAAAAAANntXMqJ83gg2e1cyonzeCDFDSVEuTllTRTpJQk0uSVFfRklOSVNIRURfSU5WLjEwMDAuMDYvMDMvMjAyNi4uLi5IAQAAAN62AQACAAAAAzIzMAEIAAAABQAAAAExAQAAAAstMTkwNDg2MDc0MAMAAAADMTYwAgAAAAQzMDc1BAAAAAEwBwAAAAgzLzYvMjAyNggAAAAKMTIvMzEvMjAyNQkAAAABMDZ7VzKifN4INntXMqJ83ggvQ0lRLk5ZU0U6SUJNLklRX1RPVEFMX0xJQUIuMTAwMC4wNi8wMy8yMDI2Li4uLkgBAAAA3rYBAAIAAAAGMTE5MTM5AQgAAAAFAAAAATEBAAAACy0xOTA0ODYwNzQwAwAAAAMxNjACAAAABDEyNzYEAAAAATAHAAAACDMvNi8yMDI2CAAAAAoxMi8zMS8yMDI1CQAAAAEwNntXMqJ83gg2e1cyonzeCDhDSVEuTllTRTpJQk0uSVFfREVGX1RBWF9MSUFCX0NVUlJFTlQuOTk4LjA2LzAzLzIwMjYuLi4uSAEAAADetgEAAwAAAAAANntXMqJ83gg2e1cyonzeCDhDSVEuTllTRTpJQk0uSVFfSU5DX1RBWF9QQVlfQ1VSUkVOVC4xMDAwLjA2LzAzLzIwMjYuLi4uSAEAAADetgEAAgAAAAQyMzQ3AQgAAAAFAAAAATEBAAAACy0xOTA0ODYwNzQwAwAAAAMxNjACAAAABDEwOTQEAAAAATAHAAAACDMvNi8yMDI2CAAAAAoxMi8zMS8yMDI1</t>
  </si>
  <si>
    <t>CQAAAAEwNntXMqJ83gg2e1cyonzeCEJDSVEuTllTRTpJQk0uSVFfUEVOU0lPTl9PQkxJR0FUSU9OX0NVUlRBSUxfRE9NLjk5OC4wNi8wMy8yMDI2Li4uLkgBAAAA3rYBAAMAAAAAADZ7VzKifN4INntXMqJ83ggxQ0lRLk5ZU0U6SUJNLklRX0dXX0lOVEFOX05FVC4xMDAwLjA2LzAzLzIwMjYuLi4uSAEAAADetgEAAwAAAAAANntXMqJ83gg2e1cyonzeCEBDSVEuTllTRTpJQk0uSVFfT1BFQl9PQkxJR0FUSU9OX1NFUlZJQ0VfQ09TVC45OTguMDYvMDMvMjAyNi4uLi5IAQAAAN62AQACAAAAATYANntXMqJ83gg2e1cyonzeCDJDSVEuTllTRTpJQk0uSVFfUEVOU0lPTl9BU1NFVFMuOTk4LjA2LzAzLzIwMjYuLi4uSAEAAADetgEAAgAAAAU1MzQ5NgA2e1cyonzeCDZ7VzKifN4ISUNJUS5OWVNFOklCTS5JUV9QRU5TSU9OX0FTU0VUU19FTVBMT1lFUl9DT05UUklCVVRJT05TLjk5OC4wNi8wMy8yMDI2Li4uLkgBAAAA3rYBAAIAAAACNTcANntXMqJ83gg2e1cyonzeCERDSVEuTllTRTpJQk0uSVFfUEVOU0lPTl9PQkxJR0FUSU9OX1NFUlZJQ0VfQ09TVC4xMDAwLjA2LzAzLzIwMjYuLi4uSAEAAADetgEAAgAAAAM1MjYANntXMqJ83gg2e1cyonzeCDhDSVEuTllTRTpJQk0uSVFfVE9UQUxfRklOQU5DRV9MRUFTRVMuOTk4LjA2LzAzLzIwMjYuLi4uSAEAAADetgEAAgAAAAM1MDABCAAAAAUAAAABMQEAAAALLTE5</t>
  </si>
  <si>
    <t>MDQ4NjA3NDQDAAAAAzE2MAIAAAAFNDkwMzEEAAAAATAHAAAACDMvNi8yMDI2CAAAAAoxMi8zMS8yMDIzCQAAAAEwNntXMqJ83gg2e1cyonzeCDFDSVEuTllTRTpJQk0uSVFfUlVBX0FDQ1VNX0RFUC45OTguMDYvMDMvMjAyNi4uLi5IAQAAAN62AQADAAAAAAA2e1cyonzeCDZ7VzKifN4IOENJUS5OWVNFOklCTS5JUV9MSUFCSUxJVElFU19MRVZFTF8zLjEwMDAuMDYvMDMvMjAyNi4uLi5IAQAAAN62AQADAAAAAAA2e1cyonzeCDZ7VzKifN4IM0NJUS5OWVNFOklCTS5JUV9QUkVGX05PTl9SRURFRU0uOTk4LjA2LzAzLzIwMjYuLi4uSAEAAADetgEAAwAAAAAANntXMqJ83gg2e1cyonzeCC5DSVEuTllTRTpJQk0uSVFfVE9UQUxfTElBQi45OTguMDYvMDMvMjAyNi4uLi5IAQAAAN62AQACAAAABjExMjYyOAEIAAAABQAAAAExAQAAAAstMTkwNDg2MDc0NAMAAAADMTYwAgAAAAQxMjc2BAAAAAEwBwAAAAgzLzYvMjAyNggAAAAKMTIvMzEvMjAyMwkAAAABMDZ7VzKifN4INntXMqJ83gg6Q0lRLk5ZU0U6SUJNLklRX1BFTlNJT05fT0JMSUdBVElPTl9BQ1EuOTk4LjA2LzAzLzIwMjYuLi4uSAEAAADetgEAAwAAAAAANntXMqJ83gg2e1cyonzeCDhDSVEuTllTRTpJQk0uSVFfSU5URVJDT01QQU5ZX05PTl9DTC4xMDAwLjA2LzAzLzIwMjYuLi4uSAEAAADetgEAAwAAAAAANntXMqJ83gg2e1cyonzeCDdDSVEuTllT</t>
  </si>
  <si>
    <t>RTpJQk0uSVFfT1BFQl9PQkxJR0FUSU9OX0JFRy45OTguMDYvMDMvMjAyNi4uLi5IAQAAAN62AQACAAAABDI5MDAANntXMqJ83gg2e1cyonzeCDdDSVEuTllTRTpJQk0uSVFfTFRfREVCVF9ERVJJVkFUSVZFUy45OTguMDYvMDMvMjAyNi4uLi5IAQAAAN62AQADAAAAAAA2e1cyonzeCDZ7VzKifN4IM0NJUS5OWVNFOklCTS5JUV9PUEVCX0FTU0VUU19CRUcuOTk4LjA2LzAzLzIwMjYuLi4uSAEAAADetgEAAgAAAAIzOQA2e1cyonzeCDZ7VzKifN4ISkNJUS5OWVNFOklCTS5JUV9MSVFVSURBVElPTl9WQUxVRV9QUkVGRVJSRURfTk9OX1JFREVFTS45OTguMDYvMDMvMjAyNi4uLi5IAQAAAN62AQADAAAAAAA2e1cyonzeCDZ7VzKifN4IPENJUS5OWVNFOklCTS5JUV9SVUFfQ0FQSVRBTF9MRUFTRV9HUk9TUy4xMDAwLjA2LzAzLzIwMjYuLi4uSAEAAADetgEAAwAAAAAANntXMqJ83gg2e1cyonzeCDhDSVEuTllTRTpJQk0uSVFfVE9UQUxfQ09NTU9OX0VRVUlUWS4xMDAwLjA2LzAzLzIwMjYuLi4uSAEAAADetgEAAgAAAAUzMjY0OAEIAAAABQAAAAExAQAAAAstMTkwNDg2MDc0MAMAAAADMTYwAgAAAAQxMDA2BAAAAAEwBwAAAAgzLzYvMjAyNggAAAAKMTIvMzEvMjAyNQkAAAABMDZ7VzKifN4INntXMqJ83ggvQ0lRLk5ZU0U6SUJNLklRX1BSRUZfT1RIRVIuMTAwMC4wNi8wMy8yMDI2Li4uLkgBAAAA3rYBAAMA</t>
  </si>
  <si>
    <t>AAAAADZ7VzKifN4INntXMqJ83ggsQ0lRLk5ZU0U6SUJNLklRX1RPVEFMX0NMLjk5OC4wNi8wMy8yMDI2Li4uLkgBAAAA3rYBAAIAAAAFMzQxMjIBCAAAAAUAAAABMQEAAAALLTE5MDQ4NjA3NDQDAAAAAzE2MAIAAAAEMTAwOQQAAAABMAcAAAAIMy82LzIwMjYIAAAACjEyLzMxLzIwMjMJAAAAATA2e1cyonzeCDZ7VzKifN4IJkNJUS5OWVNFOklCTS5JUV9BUC45OTguMDYvMDMvMjAyNi4uLi5IAQAAAN62AQACAAAABDQxMzIBCAAAAAUAAAABMQEAAAALLTE5MDQ4NjA3NDQDAAAAAzE2MAIAAAAEMTAxOAQAAAABMAcAAAAIMy82LzIwMjYIAAAACjEyLzMxLzIwMjMJAAAAATA2e1cyonzeCDZ7VzKifN4ILENJUS5OWVNFOklCTS5JUV9UUkVBU1VSWS45OTguMDYvMDMvMjAyNi4uLi5IAQAAAN62AQACAAAABy0xNjk2MjQBCAAAAAUAAAABMQEAAAALLTE5MDQ4NjA3NDQDAAAAAzE2MAIAAAAEMTI0OAQAAAABMAcAAAAIMy82LzIwMjYIAAAACjEyLzMxLzIwMjMJAAAAATA2e1cyonzeCDZ7VzKifN4IOUNJUS5OWVNFOklCTS5JUV9QRU5TSU9OX1BSRVBBSURfQ09TVC4xMDAwLjA2LzAzLzIwMjYuLi4uSAEAAADetgEAAwAAAAAANntXMqJ83gg2e1cyonzeCEFDSVEuTllTRTpJQk0uSVFfUEVOU0lPTl9BU1NFVFNfT1RIRVJfUExBTl9BREouOTk4LjA2LzAzLzIwMjYuLi4uSAEAAADetgEAAgAAAAQtNDkzADZ7VzKi</t>
  </si>
  <si>
    <t>fN4INntXMqJ83ghBQ0lRLk5ZU0U6SUJNLklRX1BFTlNJT05fQVNTRVRTX0FDVFVBTF9SRVRVUk4uMTAwMC4wNi8wMy8yMDI2Li4uLkgBAAAA3rYBAAIAAAAEMjE4MQA2e1cyonzeCDZ7VzKifN4IOkNJUS5OWVNFOklCTS5JUV9QRU5TSU9OX09CTElHQVRJT05fQkVHLjk5OC4wNi8wMy8yMDI2Li4uLkgBAAAA3rYBAAIAAAAFNTI3NTQANntXMqJ83gg2e1cyonzeCDdDSVEuTllTRTpJQk0uSVFfSU5URVJDT01QQU5ZX05PTl9DTC45OTguMDYvMDMvMjAyNi4uLi5IAQAAAN62AQADAAAAAAA2e1cyonzeCDZ7VzKifN4IK0NJUS5OWVNFOklCTS5JUV9HV19ORVQuMTAwMC4wNi8wMy8yMDI2Li4uLkgBAAAA3rYBAAIAAAAFNjc3MTcBCAAAAAUAAAABMQEAAAALLTE5MDQ4NjA3NDADAAAAAzE2MAIAAAAFNDg5NjAEAAAAATAHAAAACDMvNi8yMDI2CAAAAAoxMi8zMS8yMDI1CQAAAAEwNntXMqJ83gg2e1cyonzeCDpDSVEuTllTRTpJQk0uSVFfQ09OVElOR0VOVF9MSUFCSUxJVElFUy45OTguMDYvMDMvMjAyNi4uLi5IAQAAAN62AQADAAAAAAA2e1cyonzeCDZ7VzKifN4IO0NJUS5OWVNFOklCTS5JUV9MSUFCSUxJVElFU19GQUlSX1ZBTFVFLjEwMDAuMDYvMDMvMjAyNi4uLi5IAQAAAN62AQACAAAAAzUxMwA2e1cyonzeCDZ7VzKifN4ILENJUS5OWVNFOklCTS5JUV9SQVdfSU5WLjEwMDAuMDYvMDMvMjAyNi4uLi5I</t>
  </si>
  <si>
    <t>AQAAAN62AQADAAAAAAA2e1cyonzeCDZ7VzKifN4IKENJUS5OWVNFOklCTS5JUV9UQlYuMTAwMC4wNi8wMy8yMDI2Li4uLkgBAAAA3rYBAAIAAAAGLTQ2NDYwAQgAAAAFAAAAATEBAAAACy0xOTA0ODYwNzQwAwAAAAMxNjACAAAABDEzMTAEAAAAATAHAAAACDMvNi8yMDI2CAAAAAoxMi8zMS8yMDI1CQAAAAEwNntXMqJ83gg2e1cyonzeCDpDSVEuTllTRTpJQk0uSVFfVE9UQUxfREVCVF9FWENMX0xFQVNFUy45OTguMDYvMDMvMjAyNi4uLi5IAQAAAN62AQACAAAABTU2MDQ3AQgAAAAFAAAAATEBAAAACy0xOTA0ODYwNzQ0AwAAAAMxNjACAAAABTQ4OTkyBAAAAAEwBwAAAAgzLzYvMjAyNggAAAAKMTIvMzEvMjAyMwkAAAABMDZ7VzKifN4INntXMqJ83gg8Q0lRLk5ZU0U6SUJNLklRX1JVQV9PUEVSQVRJTkdfTEVBU0VfTkVULjEwMDAuMDYvMDMvMjAyNi4uLi5IAQAAAN62AQADAAAAAAA2e1cyonzeCDZ7VzKifN4ILkNJUS5OWVNFOklCTS5JUV9QUkVGX09USEVSLjk5OC4wNi8wMy8yMDI2Li4uLkgBAAAA3rYBAAMAAAAAADZ7VzKifN4INntXMqJ83gg+Q0lRLk5ZU0U6SUJNLklRX1BFTlNJT05fT0JMSUdBVElPTl9BQ1FfRE9NLjk5OC4wNi8wMy8yMDI2Li4uLkgBAAAA3rYBAAMAAAAAADZ7VzKifN4INntXMqJ83gg4Q0lRLk5ZU0U6SUJNLklRX1BFTlNJT05fUFJFUEFJRF9DT1NULjk5OC4wNi8wMy8yMDI2</t>
  </si>
  <si>
    <t>Li4uLkgBAAAA3rYBAAMAAAAAADZ7VzKifN4INntXMqJ83gg6Q0lRLk5ZU0U6SUJNLklRX0xJQUJJTElUSUVTX0ZBSVJfVkFMVUUuOTk4LjA2LzAzLzIwMjYuLi4uSAEAAADetgEAAgAAAAU0ODg3NwA2e1cyonzeCDZ7VzKifN4ILkNJUS5OWVNFOklCTS5JUV9PVEhFUl9JTlYuMTAwMC4wNi8wMy8yMDI2Li4uLkgBAAAA3rYBAAMAAAAAADZ7VzKifN4INntXMqJ83ggwQ0lRLk5ZU0U6SUJNLklRX1dPUktJTkdfQ0FQLjEwMDAuMDYvMDMvMjAyNi4uLi5IAQAAAN62AQACAAAABS0xNzE0AQgAAAAFAAAAATEBAAAACy0xOTA0ODYwNzQwAwAAAAMxNjACAAAABDQxNjUEAAAAATAHAAAACDMvNi8yMDI2CAAAAAoxMi8zMS8yMDI1CQAAAAEwNntXMqJ83gg2e1cyonzeCC5DSVEuTllTRTpJQk0uSVFfVE9UQUxfREVCVC45OTguMDYvMDMvMjAyNi4uLi5IAQAAAN62AQACAAAABTU5OTM1AQgAAAAFAAAAATEBAAAACy0xOTA0ODYwNzQ0AwAAAAMxNjACAAAABDQxNzMEAAAAATAHAAAACDMvNi8yMDI2CAAAAAoxMi8zMS8yMDIzCQAAAAEwNntXMqJ83gg2e1cyonzeCExDSVEuTllTRTpJQk0uSVFfRklOQU5DSU5HX09CTElHX0NVUlJFTlRfRVhDTF9PUEVSX0xFQVNFUy45OTguMDYvMDMvMjAyNi4uLi5IAQAAAN62AQACAAAABDY0MjYBCAAAAAUAAAABMQEAAAALLTE5MDQ4NjA3NDQDAAAAAzE2MAIAAAAFNDg5ODAEAAAA</t>
  </si>
  <si>
    <t>ATAHAAAACDMvNi8yMDI2CAAAAAoxMi8zMS8yMDIzCQAAAAEwNntXMqJ83gg2e1cyonzeCDJDSVEuTllTRTpJQk0uSVFfQUNDVU1fQU1PUlRfR1cuOTk4LjA2LzAzLzIwMjYuLi4uSAEAAADetgEAAwAAAAAANntXMqJ83gg2e1cyonzeCCtDSVEuTllTRTpJQk0uSVFfQ09NTU9OLjEwMDAuMDYvMDMvMjAyNi4uLi5IAQAAAN62AQACAAAABTYzMzE4AQgAAAAFAAAAATEBAAAACy0xOTA0ODYwNzQwAwAAAAMxNjACAAAABDExMDMEAAAAATAHAAAACDMvNi8yMDI2CAAAAAoxMi8zMS8yMDI1CQAAAAEwNntXMqJ83gg2e1cyonzeCDRDSVEuTllTRTpJQk0uSVFfRklOX0RJVl9MSUFCX0xULjEwMDAuMDYvMDMvMjAyNi4uLi5IAQAAAN62AQADAAAAAAA2e1cyonzeCDZ7VzKifN4IOENJUS5OWVNFOklCTS5JUV9DVVJSRU5UX1BPUlRfTEVBU0VTLjEwMDAuMDYvMDMvMjAyNi4uLi5IAQAAAN62AQACAAAABDEwNzkBCAAAAAUAAAABMQEAAAALLTE5MDQ4NjA3NDADAAAAAzE2MAIAAAAEMTA5MAQAAAABMAcAAAAIMy82LzIwMjYIAAAACjEyLzMxLzIwMjUJAAAAATA2e1cyonzeCDZ7VzKifN4INUNJUS5OWVNFOklCTS5JUV9ERUZfVEFYX0FTU0VUU19MVC45OTguMDYvMDMvMjAyNi4uLi5IAQAAAN62AQACAAAABDY2NTYBCAAAAAUAAAABMQEAAAALLTE5MDQ4NjA3NDQDAAAAAzE2MAIAAAAEMTAyNgQAAAABMAcAAAAIMy82</t>
  </si>
  <si>
    <t>LzIwMjYIAAAACjEyLzMxLzIwMjMJAAAAATA2e1cyonzeCDZ7VzKifN4INENJUS5OWVNFOklCTS5JUV9GSU5fRElWX0xPQU5TX0xULjk5OC4wNi8wMy8yMDI2Li4uLkgBAAAA3rYBAAIAAAAENTc2NgEIAAAABQAAAAExAQAAAAstMTkwNDg2MDc0NAMAAAADMTYwAgAAAAQxMDMzBAAAAAEwBwAAAAgzLzYvMjAyNggAAAAKMTIvMzEvMjAyMwkAAAABMDZ7VzKifN4INntXMqJ83gg6Q0lRLk5ZU0U6SUJNLklRX0ZJTl9ESVZfTE9BTlNfQ1VSUkVOVC4xMDAwLjA2LzAzLzIwMjYuLi4uSAEAAADetgEAAgAAAAQ3MzQ0AQgAAAAFAAAAATEBAAAACy0xOTA0ODYwNzQwAwAAAAMxNjACAAAABDEwMzIEAAAAATAHAAAACDMvNi8yMDI2CAAAAAoxMi8zMS8yMDI1CQAAAAEwNntXMqJ83gg2e1cyonzeCDpDSVEuTllTRTpJQk0uSVFfUEVOU0lPTl9VTlJFQ09HX1BSSU9SLjEwMDAuMDYvMDMvMjAyNi4uLi5IAQAAAN62AQADAAAAAAA2e1cyonzeCDZ7VzKifN4IPUNJUS5OWVNFOklCTS5JUV9BTU9SVF9TT0ZUV0FSRV9BU1NFVFNfQ0YuMTAwMC4wNi8wMy8yMDI2Li4uLkgBAAAA3rYBAAIAAAADNTcxAQgAAAAFAAAAATEBAAAACy0xOTA0ODYwNzQwAwAAAAMxNjACAAAABTQ2MDExBAAAAAEwBwAAAAgzLzYvMjAyNggAAAAKMTIvMzEvMjAyNQkAAAABMDZ7VzKifN4INntXMqJ83ggwQ0lRLk5ZU0U6SUJNLklRX1BSRUZfSVNT</t>
  </si>
  <si>
    <t>VUVELjEwMDAuMDYvMDMvMjAyNi4uLi5IAQAAAN62AQADAAAAAAA2e1cyonzeCDZ7VzKifN4IOkNJUS5OWVNFOklCTS5JUV9PVEhFUl9JTlZFU1RfQUNUX1NVUFBMLjk5OC4wNi8wMy8yMDI2Li4uLkgBAAAA3rYBAAIAAAABMQEIAAAABQAAAAExAQAAAAstMTkwNDg2MDc0NAMAAAADMTYwAgAAAAQyMDUxBAAAAAEwBwAAAAgzLzYvMjAyNggAAAAKMTIvMzEvMjAyMwkAAAABMDZ7VzKifN4INntXMqJ83ggzQ0lRLk5ZU0U6SUJNLklRX0NIQU5HRV9JTkNfVEFYLjEwMDAuMDYvMDMvMjAyNi4uLi5IAQAAAN62AQADAAAAAAA2e1cyonzeCDZ7VzKifN4IMkNJUS5OWVNFOklCTS5JUV9TVE9DS19CQVNFRF9DRi45OTguMDYvMDMvMjAyNi4uLi5IAQAAAN62AQACAAAABDExMzMBCAAAAAUAAAABMQEAAAALLTE5MDQ4NjA3NDQDAAAAAzE2MAIAAAAEMjEyNwQAAAABMAcAAAAIMy82LzIwMjYIAAAACjEyLzMxLzIwMjMJAAAAATA2e1cyonzeCDZ7VzKifN4IMkNJUS5OWVNFOklCTS5JUV9PUkRFUl9CQUNLTE9HLjEwMDAuMDYvMDMvMjAyNi4uLi5IAQAAAN62AQACAAAABTMxOTAwAQgAAAAFAAAAATEBAAAACy0xOTA0ODYwNzQwAwAAAAMxNjACAAAABDMxMjUEAAAAATAHAAAACDMvNi8yMDI2CAAAAAoxMi8zMS8yMDI1CQAAAAEwNntXMqJ83gg2e1cyonzeCDtDSVEuTllTRTpJQk0uSVFfUlVBX09QRVJBVElOR19MRUFT</t>
  </si>
  <si>
    <t>RV9ORVQuOTk4LjA2LzAzLzIwMjYuLi4uSAEAAADetgEAAwAAAAAANntXMqJ83gg2e1cyonzeCDlDSVEuTllTRTpJQk0uSVFfTEVBU0VIT0xEX0lNUFJPVkVNRU5ULjk5OC4wNi8wMy8yMDI2Li4uLkgBAAAA3rYBAAMAAAAAADZ7VzKifN4INntXMqJ83ghFQ0lRLk5ZU0U6SUJNLklRX0xUX1BPUlRJT05fT1BFUl9MRUFTRV9MSUFCSUxJVElFUy45OTguMDYvMDMvMjAyNi4uLi5IAQAAAN62AQACAAAABDI1NjgBCAAAAAUAAAABMQEAAAALLTE5MDQ4NjA3NDQDAAAAAzE2MAIAAAAFNDgzODMEAAAAATAHAAAACDMvNi8yMDI2CAAAAAoxMi8zMS8yMDIzCQAAAAEwNntXMqJ83gg2e1cyonzeCD1DSVEuTllTRTpJQk0uSVFfRklOQU5DRV9MRUFTRVNfTE9OR19URVJNLjEwMDAuMDYvMDMvMjAyNi4uLi5IAQAAAN62AQACAAAAAzg3NAEIAAAABQAAAAExAQAAAAstMTkwNDg2MDc0MAMAAAADMTYwAgAAAAU0ODk5MQQAAAABMAcAAAAIMy82LzIwMjYIAAAACjEyLzMxLzIwMjUJAAAAATA2e1cyonzeCDZ7VzKifN4IMUNJUS5OWVNFOklCTS5JUV9UT1RBTF9FUVVJVFkuMTAwMC4wNi8wMy8yMDI2Li4uLkgBAAAA3rYBAAIAAAAFMzI3NDEBCAAAAAUAAAABMQEAAAALLTE5MDQ4NjA3NDADAAAAAzE2MAIAAAAEMTI3NQQAAAABMAcAAAAIMy82LzIwMjYIAAAACjEyLzMxLzIwMjUJAAAAATA2e1cyonzeCDZ7VzKifN4IJ0NJ</t>
  </si>
  <si>
    <t>US5OWVNFOklCTS5JUV9HVy4xMDAwLjA2LzAzLzIwMjYuLi4uSAEAAADetgEAAgAAAAU2NzcxNwEIAAAABQAAAAExAQAAAAstMTkwNDg2MDc0MAMAAAADMTYwAgAAAAQxMTcxBAAAAAEwBwAAAAgzLzYvMjAyNggAAAAKMTIvMzEvMjAyNQkAAAABMDZ7VzKifN4INntXMqJ83gg0Q0lRLk5ZU0U6SUJNLklRX0NBU0hfVEFYRVNfRklOQU4uOTk4LjA2LzAzLzIwMjYuLi4uSAEAAADetgEAAwAAAAAANntXMqJ83gg2e1cyonzeCEBDSVEuTllTRTpJQk0uSVFfT1BFUkFUSU5HX0xFQVNFX0xJQUJJTElUSUVTLjEwMDAuMDYvMDMvMjAyNi4uLi5IAQAAAN62AQADAAAAAAA2e1cyonzeCDZ7VzKifN4ILkNJUS5OWVNFOklCTS5JUV9ERVBSRV9TVVBQLjk5OC4wNi8wMy8yMDI2Li4uLkgBAAAA3rYBAAMAAAAAADZ7VzKifN4INntXMqJ83ghBQ0lRLk5ZU0U6SUJNLklRX0NVUlJFTlRfUE9SVF9ERUJUX0RFUklWQVRJVkVTLjk5OC4wNi8wMy8yMDI2Li4uLkgBAAAA3rYBAAMAAAAAADZ7VzKifN4INntXMqJ83gg4Q0lRLk5ZU0U6SUJNLklRX0xJQUJJTElUSUVTX0xFVkVMXzEuMTAwMC4wNi8wMy8yMDI2Li4uLkgBAAAA3rYBAAMAAAAAADZ7VzKifN4INntXMqJ83ggyQ0lRLk5ZU0U6SUJNLklRX0VRVUlUWV9NRVRIT0QuMTAwMC4wNi8wMy8yMDI2Li4uLkgBAAAA3rYBAAIAAAACNjABCAAAAAUAAAABMQEAAAALLTE5MDQ4</t>
  </si>
  <si>
    <t>NjA3NDADAAAAAzE2MAIAAAAEMzA2MwQAAAABMAcAAAAIMy82LzIwMjYIAAAACjEyLzMxLzIwMjUJAAAAATA2e1cyonzeCDZ7VzKifN4IL0NJUS5OWVNFOklCTS5JUV9XT1JLSU5HX0NBUC45OTguMDYvMDMvMjAyNi4uLi5IAQAAAN62AQACAAAABS0xMjE0AQgAAAAFAAAAATEBAAAACy0xOTA0ODYwNzQ0AwAAAAMxNjACAAAABDQxNjUEAAAAATAHAAAACDMvNi8yMDI2CAAAAAoxMi8zMS8yMDIzCQAAAAEwNntXMqJ83gg2e1cyonzeCDpDSVEuTllTRTpJQk0uSVFfUlVBX0NBUElUQUxfTEVBU0VfTkVULjEwMDAuMDYvMDMvMjAyNi4uLi5IAQAAAN62AQADAAAAAAA2e1cyonzeCDZ7VzKifN4IM0NJUS5OWVNFOklCTS5JUV9BU1NFVFNfTEVWRUxfMi4xMDAwLjA2LzAzLzIwMjYuLi4uSAEAAADetgEAAgAAAAQ4NDk1ADZ7VzKifN4INntXMqJ83ggzQ0lRLk5ZU0U6SUJNLklRX0ZJTl9ESVZfTElBQl9MVC45OTguMDYvMDMvMjAyNi4uLi5IAQAAAN62AQADAAAAAAA2e1cyonzeCDZ7VzKifN4IOUNJUS5OWVNFOklCTS5JUV9GSU5fRElWX0xPQU5TX0NVUlJFTlQuOTk4LjA2LzAzLzIwMjYuLi4uSAEAAADetgEAAgAAAAQ2MTAyAQgAAAAFAAAAATEBAAAACy0xOTA0ODYwNzQ0AwAAAAMxNjACAAAABDEwMzIEAAAAATAHAAAACDMvNi8yMDI2CAAAAAoxMi8zMS8yMDIzCQAAAAEwNntXMqJ83gg2e1cyonzeCC5DSVEu</t>
  </si>
  <si>
    <t>TllTRTpJQk0uSVFfSU5WRU5UT1JZLjEwMDAuMDYvMDMvMjAyNi4uLi5IAQAAAN62AQACAAAABDEyMjABCAAAAAUAAAABMQEAAAALLTE5MDQ4NjA3NDADAAAAAzE2MAIAAAAEMTA0MwQAAAABMAcAAAAIMy82LzIwMjYIAAAACjEyLzMxLzIwMjUJAAAAATA2e1cyonzeCDZ7VzKifN4IP0NJUS5OWVNFOklCTS5JUV9PUEVSQVRJTkdfTEVBU0VfTElBQklMSVRJRVMuOTk4LjA2LzAzLzIwMjYuLi4uSAEAAADetgEAAwAAAAAANntXMqJ83gg2e1cyonzeCDJDSVEuTllTRTpJQk0uSVFfRE9fRklOQU5DRV9DRi4xMDAwLjA2LzAzLzIwMjYuLi4uSAEAAADetgEAAwAAAAAANntXMqJ83gg2e1cyonzeCDhDSVEuTllTRTpJQk0uSVFfQ0FTSF9JTlRFUkVTVF9GSU5BTi4xMDAwLjA2LzAzLzIwMjYuLi4uSAEAAADetgEAAwAAAAAANntXMqJ83gg2e1cyonzeCDRDSVEuTllTRTpJQk0uSVFfQ0FTSF9UQVhFU19PUEVSLjEwMDAuMDYvMDMvMjAyNi4uLi5IAQAAAN62AQADAAAAAAA2e1cyonzeCDZ7VzKifN4IOENJUS5OWVNFOklCTS5JUV9EQV9TVVBQTF9QQVJUSUFMX0NGLjEwMDAuMDYvMDMvMjAyNi4uLi5IAQAAAN62AQADAAAAAAA2e1cyonzeCDZ7VzKifN4IM0NJUS5OWVNFOklCTS5JUV9NSVNDX0FESlVTVF9DRi4xMDAwLjA2LzAzLzIwMjYuLi4uSAEAAADetgEAAwAAAAAANntXMqJ83gg2e1cyonzeCC9DSVEuTllT</t>
  </si>
  <si>
    <t>RTpJQk0uSVFfUFJFRl9JU1NVRUQuOTk4LjA2LzAzLzIwMjYuLi4uSAEAAADetgEAAwAAAAAANntXMqJ83gg2e1cyonzeCDdDSVEuTllTRTpJQk0uSVFfSU5WRVNUX1NFQ1VSSVRZX0NGLjEwMDAuMDYvMDMvMjAyNi4uLi5IAQAAAN62AQACAAAABC0zOTEBCAAAAAUAAAABMQEAAAALLTE5MDQ4NjA3NDADAAAAAzE2MAIAAAAEMjAyNwQAAAABMAcAAAAIMy82LzIwMjYIAAAACjEyLzMxLzIwMjUJAAAAATA2e1cyonzeCDZ7VzKifN4IMkNJUS5OWVNFOklCTS5JUV9DSEFOR0VfSU5DX1RBWC45OTguMDYvMDMvMjAyNi4uLi5IAQAAAN62AQADAAAAAAA2e1cyonzeCDZ7VzKifN4IM0NJUS5OWVNFOklCTS5JUV9DUkVESVRfTE9TU19DRi4xMDAwLjA2LzAzLzIwMjYuLi4uSAEAAADetgEAAwAAAAAANntXMqJ83gg2e1cyonzeCCxDSVEuTllTRTpJQk0uSVFfUEVOU0lPTi4xMDAwLjA2LzAzLzIwMjYuLi4uSAEAAADetgEAAgAAAAQ5MDE4AQgAAAAFAAAAATEBAAAACy0xOTA0ODYwNzQwAwAAAAMxNjACAAAABDEyMTMEAAAAATAHAAAACDMvNi8yMDI2CAAAAAoxMi8zMS8yMDI1CQAAAAEwNntXMqJ83gg2e1cyonzeCD1DSVEuTllTRTpJQk0uSVFfT1BFQl9ERUNSRUFTRV9FRkZFQ1RfUEJPLjEwMDAuMDYvMDMvMjAyNi4uLi5IAQAAAN62AQADAAAAAAA2e1cyonzeCDZ7VzKifN4IP0NJUS5OWVNFOklCTS5JUV9QRU5T</t>
  </si>
  <si>
    <t>SU9OX0VTVF9CRU5FRklUX0FGVEVSNS4xMDAwLjA2LzAzLzIwMjYuLi4uSAEAAADetgEAAgAAAAUxNjY2NAA2e1cyonzeCDZ7VzKifN4IO0NJUS5OWVNFOklCTS5JUV9NSU5PUklUWV9JTlRfUkVERUVNX1RPVC45OTguMDYvMDMvMjAyNi4uLi5IAQAAAN62AQADAAAAAAA2e1cyonzeCDZ7VzKifN4ILUNJUS5OWVNFOklCTS5JUV9NQUNISU5FUlkuOTk4LjA2LzAzLzIwMjYuLi4uSAEAAADetgEAAgAAAAUxMjYwNwEIAAAABQAAAAExAQAAAAstMTkwNDg2MDc0NAMAAAADMTYwAgAAAAQzMTE0BAAAAAEwBwAAAAgzLzYvMjAyNggAAAAKMTIvMzEvMjAyMwkAAAABMDZ7VzKifN4INntXMqJ83ggtQ0lRLk5ZU0U6SUJNLklRX0JWX1NIQVJFLjEwMDAuMDYvMDMvMjAyNi4uLi5IAQAAAN62AQACAAAACTM0Ljg0NDg5NgEIAAAABQAAAAExAQAAAAstMTkwNDg2MDc0MAMAAAADMTYwAgAAAAQ0MDIwBAAAAAEwBwAAAAgzLzYvMjAyNggAAAAKMTIvMzEvMjAyNQkAAAABMDZ7VzKifN4INntXMqJ83ggnQ0lRLk5ZU0U6SUJNLklRX1JFLjEwMDAuMDYvMDMvMjAyNi4uLi5IAQAAAN62AQACAAAABjE1NTY0OAEIAAAABQAAAAExAQAAAAstMTkwNDg2MDc0MAMAAAADMTYwAgAAAAQxMjIyBAAAAAEwBwAAAAgzLzYvMjAyNggAAAAKMTIvMzEvMjAyNQkAAAABMDZ7VzKifN4INntXMqJ83gg8Q0lRLk5ZU0U6SUJNLklRX0FNT1JU</t>
  </si>
  <si>
    <t>X1NPRlRXQVJFX0FTU0VUU19DRi45OTguMDYvMDMvMjAyNi4uLi5IAQAAAN62AQACAAAAAzY2MAEIAAAABQAAAAExAQAAAAstMTkwNDg2MDc0NAMAAAADMTYwAgAAAAU0NjAxMQQAAAABMAcAAAAIMy82LzIwMjYIAAAACjEyLzMxLzIwMjMJAAAAATA2e1cyonzeCDZ7VzKifN4IP0NJUS5OWVNFOklCTS5JUV9QRU5TSU9OX0JSRUFLRE9XTl9PVEhFUl9ET00uOTk4LjA2LzAzLzIwMjYuLi4uSAEAAADetgEAAgAAAAQ0OTUyADZ7VzKifN4INntXMqJ83gg6Q0lRLk5ZU0U6SUJNLklRX1BFTlNJT05fQ0lfVFJBTlNJVElPTi4xMDAwLjA2LzAzLzIwMjYuLi4uSAEAAADetgEAAwAAAAAANntXMqJ83gg2e1cyonzeCDVDSVEuTllTRTpJQk0uSVFfUEVOU0lPTl9UT1RBTF9FWFAuOTk4LjA2LzAzLzIwMjYuLi4uSAEAAADetgEAAgAAAAQxMDIxADZ7VzKifN4INntXMqJ83gg6Q0lRLk5ZU0U6SUJNLklRX1BFTlNJT05fSU5URVJFU1RfQ09TVC4xMDAwLjA2LzAzLzIwMjYuLi4uSAEAAADetgEAAgAAAAQxODE4ADZ7VzKifN4INntXMqJ83ghIQ0lRLk5ZU0U6SUJNLklRX0xJUVVJREFUSU9OX1ZBTFVFX1BSRUZFUlJFRF9DT05WRVJULjEwMDAuMDYvMDMvMjAyNi4uLi5IAQAAAN62AQADAAAAAAA2e1cyonzeCDZ7VzKifN4IMUNJUS5OWVNFOklCTS5JUV9FUVVJVFlfTUVUSE9ELjk5OC4wNi8wMy8yMDI2Li4uLkgBAAAA</t>
  </si>
  <si>
    <t>3rYBAAIAAAADMTI1AQgAAAAFAAAAATEBAAAACy0xOTA0ODYwNzQ0AwAAAAMxNjACAAAABDMwNjMEAAAAATAHAAAACDMvNi8yMDI2CAAAAAoxMi8zMS8yMDIzCQAAAAEwNntXMqJ83gg2e1cyonzeCC9DSVEuTllTRTpJQk0uSVFfREFfU1VQUExfQ0YuOTk4LjA2LzAzLzIwMjYuLi4uSAEAAADetgEAAgAAAAQyMTA5AQgAAAAFAAAAATEBAAAACy0xOTA0ODYwNzQ0AwAAAAMxNjACAAAABDIxNzEEAAAAATAHAAAACDMvNi8yMDI2CAAAAAoxMi8zMS8yMDIzCQAAAAEwNntXMqJ83gg2e1cyonzeCDhDSVEuTllTRTpJQk0uSVFfQURfRVhDTF9PUEVSX0xFQVNFUy4xMDAwLjA2LzAzLzIwMjYuLi4uSAEAAADetgEAAgAAAAYtMTE5NzUBCAAAAAUAAAABMQEAAAALLTE5MDQ4NjA3NDADAAAAAzE2MAIAAAAFNDg5NzUEAAAAATAHAAAACDMvNi8yMDI2CAAAAAoxMi8zMS8yMDI1CQAAAAEwNntXMqJ83gg2e1cyonzeCC1DSVEuTllTRTpJQk0uSVFfUlVBX0dST1NTLjk5OC4wNi8wMy8yMDI2Li4uLkgBAAAA3rYBAAMAAAAAADZ7VzKifN4INntXMqJ83ggrQ0lRLk5ZU0U6SUJNLklRX1BFTlNJT04uOTk4LjA2LzAzLzIwMjYuLi4uSAEAAADetgEAAgAAAAUxMDgwOAEIAAAABQAAAAExAQAAAAstMTkwNDg2MDc0NAMAAAADMTYwAgAAAAQxMjEzBAAAAAEwBwAAAAgzLzYvMjAyNggAAAAKMTIvMzEvMjAyMwkAAAABMDZ7VzKi</t>
  </si>
  <si>
    <t>fN4INntXMqJ83gg3Q0lRLk5ZU0U6SUJNLklRX1VORUFSTl9SRVZfQ1VSUkVOVC4xMDAwLjA2LzAzLzIwMjYuLi4uSAEAAADetgEAAgAAAAUxNjEwMQEIAAAABQAAAAExAQAAAAstMTkwNDg2MDc0MAMAAAADMTYwAgAAAAQxMDc0BAAAAAEwBwAAAAgzLzYvMjAyNggAAAAKMTIvMzEvMjAyNQkAAAABMDZ7VzKifN4INntXMqJ83ghJQ0lRLk5ZU0U6SUJNLklRX1BFTlNJT05fUVVBUlRfRU1QTE9ZRVJfQ09OVFJJQlVUSU9OUy4xMDAwLjA2LzAzLzIwMjYuLi4uSAEAAADetgEAAwAAAAAANntXMqJ83gg2e1cyonzeCEJDSVEuTllTRTpJQk0uSVFfR0VORVJBTF9QQVJUTkVSX0NPTU1PTl9FUVVJVFkuMTAwMC4wNi8wMy8yMDI2Li4uLkgBAAAA3rYBAAMAAAAAADZ7VzKifN4INntXMqJ83gg4Q0lRLk5ZU0U6SUJNLklRX0ZJTl9ESVZfTElBQl9DVVJSRU5ULjk5OC4wNi8wMy8yMDI2Li4uLkgBAAAA3rYBAAMAAAAAADZ7VzKifN4INntXMqJ83ghAQ0lRLk5ZU0U6SUJNLklRX1RPVEFMX0RFQlRfRVhDTF9PUEVSX0xFQVNFUy4xMDAwLjA2LzAzLzIwMjYuLi4uSAEAAADetgEAAgAAAAU2MTI2MAEIAAAABQAAAAExAQAAAAstMTkwNDg2MDc0MAMAAAADMTYwAgAAAAU0ODk4MgQAAAABMAcAAAAIMy82LzIwMjYIAAAACjEyLzMxLzIwMjUJAAAAATA2e1cyonzeCDZ7VzKifN4ILENJUS5OWVNFOklCTS5JUV9SVUFfTkVU</t>
  </si>
  <si>
    <t>LjEwMDAuMDYvMDMvMjAyNi4uLi5IAQAAAN62AQADAAAAAAA2e1cyonzeCDZ7VzKifN4IMkNJUS5OWVNFOklCTS5JUV9PVEhFUl9DTF9TVVBQTC45OTguMDYvMDMvMjAyNi4uLi5IAQAAAN62AQACAAAAAzI5NQEIAAAABQAAAAExAQAAAAstMTkwNDg2MDc0NAMAAAADMTYwAgAAAAQxMDU3BAAAAAEwBwAAAAgzLzYvMjAyNggAAAAKMTIvMzEvMjAyMwkAAAABMDZ7VzKifN4INntXMqJ83ggyQ0lRLk5ZU0U6SUJNLklRX0FTU0VUU19MRVZFTF8xLjk5OC4wNi8wMy8yMDI2Li4uLkgBAAAA3rYBAAIAAAADNTE5ADZ7VzKifN4INntXMqJ83ggnQ0lRLk5ZU0U6SUJNLklRX0NJUC45OTguMDYvMDMvMjAyNi4uLi5IAQAAAN62AQADAAAAAAA2e1cyonzeCDZ7VzKifN4IRUNJUS5OWVNFOklCTS5JUV9QRU5TSU9OX0FTU0VUU19CRU5FRklUU19QQUlEX0RPTS4xMDAwLjA2LzAzLzIwMjYuLi4uSAEAAADetgEAAgAAAAQtNzQ5ADZ7VzKifN4INntXMqJ83ggsQ0lRLk5ZU0U6SUJNLklRX0JWX1NIQVJFLjk5OC4wNi8wMy8yMDI2Li4uLkgBAAAA3rYBAAIAAAAJMjQuNjI1ODYyAQgAAAAFAAAAATEBAAAACy0xOTA0ODYwNzQ0AwAAAAMxNjACAAAABDQwMjAEAAAAATAHAAAACDMvNi8yMDI2CAAAAAoxMi8zMS8yMDIzCQAAAAEwNntXMqJ83gg2e1cyonzeCDVDSVEuTllTRTpJQk0uSVFfQUxMT1dfRE9VQlRfQUNDVC4xMDAw</t>
  </si>
  <si>
    <t>LjA2LzAzLzIwMjYuLi4uSAEAAADetgEAAgAAAAI5OQEIAAAABQAAAAExAQAAAAstMTkwNDg2MDc0MAMAAAADMTYwAgAAAAQzMDEyBAAAAAEwBwAAAAgzLzYvMjAyNggAAAAKMTIvMzEvMjAyNQkAAAABMDZ7VzKifN4INntXMqJ83ggtQ0lRLk5ZU0U6SUJNLklRX1RPVEFMX0NBUC45OTguMDYvMDMvMjAyNi4uLi5IAQAAAN62AQACAAAABTgyNTQ4AQgAAAAFAAAAATEBAAAACy0xOTA0ODYwNzQ0AwAAAAMxNjACAAAABDQxNzUEAAAAATAHAAAACDMvNi8yMDI2CAAAAAoxMi8zMS8yMDIzCQAAAAEwNntXMqJ83gg2e1cyonzeCEpDSVEuTllTRTpJQk0uSVFfQ1VSUkVOVF9QT1JUSU9OX09QRVJfTEVBU0VfTElBQklMSVRJRVMuOTk4LjA2LzAzLzIwMjYuLi4uSAEAAADetgEAAgAAAAM4MjABCAAAAAUAAAABMQEAAAALLTE5MDQ4NjA3NDQDAAAAAzE2MAIAAAAFNDgzODUEAAAAATAHAAAACDMvNi8yMDI2CAAAAAoxMi8zMS8yMDIzCQAAAAEwNntXMqJ83gg2e1cyonzeCDtDSVEuTllTRTpJQk0uSVFfRklOQU5DRV9MRUFTRVNfQ1VSUkVOVC4xMDAwLjA2LzAzLzIwMjYuLi4uSAEAAADetgEAAgAAAAMyNzkBCAAAAAUAAAABMQEAAAALLTE5MDQ4NjA3NDADAAAAAzE2MAIAAAAFNDg5OTAEAAAAATAHAAAACDMvNi8yMDI2CAAAAAoxMi8zMS8yMDI1CQAAAAEwNntXMqJ83gg2e1cyonzeCDBDSVEuTllTRTpJQk0uSVFf</t>
  </si>
  <si>
    <t>UFJFRl9FUVVJVFkuMTAwMC4wNi8wMy8yMDI2Li4uLkgBAAAA3rYBAAMAAAAAADZ7VzKifN4INntXMqJ83gg2Q0lRLk5ZU0U6SUJNLklRX0NVUlJFTlRfUE9SVF9ERUJULjEwMDAuMDYvMDMvMjAyNi4uLi5IAQAAAN62AQACAAAABDYxNDUBCAAAAAUAAAABMQEAAAALLTE5MDQ4NjA3NDADAAAAAzE2MAIAAAAEMTI5NwQAAAABMAcAAAAIMy82LzIwMjYIAAAACjEyLzMxLzIwMjUJAAAAATA2e1cyonzeCDZ7VzKifN4IMENJUS5OWVNFOklCTS5JUV9GSU5JU0hFRF9JTlYuOTk4LjA2LzAzLzIwMjYuLi4uSAEAAADetgEAAgAAAAI3OAEIAAAABQAAAAExAQAAAAstMTkwNDg2MDc0NAMAAAADMTYwAgAAAAQzMDc1BAAAAAEwBwAAAAgzLzYvMjAyNggAAAAKMTIvMzEvMjAyMwkAAAABMDZ7VzKifN4INntXMqJ83ggvQ0lRLk5ZU0U6SUJNLklRX0NBU0hfRVFVSVYuMTAwMC4wNi8wMy8yMDI2Li4uLkgBAAAA3rYBAAIAAAAFMTM1ODcBCAAAAAUAAAABMQEAAAALLTE5MDQ4NjA3NDADAAAAAzE2MAIAAAAEMTA5NgQAAAABMAcAAAAIMy82LzIwMjYIAAAACjEyLzMxLzIwMjUJAAAAATA2e1cyonzeCDZ7VzKifN4ITkNJUS5OWVNFOklCTS5JUV9QRU5TSU9OX09CTElHQVRJT05fRU1QTE9ZRUVfQ09OVFJJQlVUSU9OUy4xMDAwLjA2LzAzLzIwMjYuLi4uSAEAAADetgEAAgAAAAIxOQA2e1cyonzeCDZ7VzKifN4IQ0NJUS5O</t>
  </si>
  <si>
    <t>WVNFOklCTS5JUV9QRU5TSU9OX0NPTlRSSUJVVElPTl9UT1RBTF9DT1NULjk5OC4wNi8wMy8yMDI2Li4uLkgBAAAA3rYBAAIAAAADOTkxADZ7VzKifN4INntXMqJ83gg6Q0lRLk5ZU0U6SUJNLklRX0FEVkFOQ0VTX0ZPUl9TVVBQTElFUy4xMDAwLjA2LzAzLzIwMjYuLi4uSAEAAADetgEAAwAAAAAANntXMqJ83gg2e1cyonzeCDpDSVEuTllTRTpJQk0uSVFfRklOX0RJVl9TVF9ERUJUX1RPVEFMLjEwMDAuMDYvMDMvMjAyNi4uLi5IAQAAAN62AQADAAAAAAA2e1cyonzeCDZ7VzKifN4IOkNJUS5OWVNFOklCTS5JUV9PUEVCX09CTElHQVRJT05fRlhfQURKLjk5OC4wNi8wMy8yMDI2Li4uLkgBAAAA3rYBAAIAAAACMjIANntXMqJ83gg2e1cyonzeCEFDSVEuTllTRTpJQk0uSVFfUlVBX09QRVJBVElOR19MRUFTRV9BQ0NVTV9ERVAuOTk4LjA2LzAzLzIwMjYuLi4uSAEAAADetgEAAwAAAAAANntXMqJ83gg2e1cyonzeCEBDSVEuTllTRTpJQk0uSVFfUlVBX0NBUElUQUxfTEVBU0VfQUNDVU1fREVQLjEwMDAuMDYvMDMvMjAyNi4uLi5IAQAAAN62AQADAAAAAAA2e1cyonzeCDZ7VzKifN4INkNJUS5OWVNFOklCTS5JUV9NSU5PUklUWV9JTlRFUkVTVC4xMDAwLjA2LzAzLzIwMjYuLi4uSAEAAADetgEAAgAAAAI5MwEIAAAABQAAAAExAQAAAAstMTkwNDg2MDc0MAMAAAADMTYwAgAAAAQxMDUyBAAAAAEwBwAAAAgz</t>
  </si>
  <si>
    <t>LzYvMjAyNggAAAAKMTIvMzEvMjAyNQkAAAABMDZ7VzKifN4INntXMqJ83gg5Q0lRLk5ZU0U6SUJNLklRX0ZJTl9ESVZfREVCVF9DVVJSRU5ULjEwMDAuMDYvMDMvMjAyNi4uLi5IAQAAAN62AQADAAAAAAA2e1cyonzeCDZ7VzKifN4IMkNJUS5OWVNFOklCTS5JUV9ERUZfQ0hBUkdFU19MVC45OTguMDYvMDMvMjAyNi4uLi5IAQAAAN62AQACAAAAAzg0MgEIAAAABQAAAAExAQAAAAstMTkwNDg2MDc0NAMAAAADMTYwAgAAAAQxMDI1BAAAAAEwBwAAAAgzLzYvMjAyNggAAAAKMTIvMzEvMjAyMwkAAAABMDZ7VzKifN4INntXMqJ83gg2Q0lRLk5ZU0U6SUJNLklRX0ZJTl9ESVZfQVNTRVRTX0xULjEwMDAuMDYvMDMvMjAyNi4uLi5IAQAAAN62AQADAAAAAAA2e1cyonzeCDZ7VzKifN4INENJUS5OWVNFOklCTS5JUV9MT0FOU19SRUNFSVZfTFQuMTAwMC4wNi8wMy8yMDI2Li4uLkgBAAAA3rYBAAMAAAAAADZ7VzKifN4INntXMqJ83ghIQ0lRLk5ZU0U6SUJNLklRX09QRVJBVElOR19MRUFTRV9MSUFCSUxJVElFU19OT05DQVNILjEwMDAuMDYvMDMvMjAyNi4uLi5IAQAAAN62AQADAAAAAAA2e1cyonzeCDZ7VzKifN4IQENJUS5OWVNFOklCTS5JUV9TQUxFX1BST0NFRURTX1JFTlRBTF9BU1NFVFMuMTAwMC4wNi8wMy8yMDI2Li4uLkgBAAAA3rYBAAMAAAAAADZ7VzKifN4INntXMqJ83ggzQ0lRLk5ZU0U6SUJNLklR</t>
  </si>
  <si>
    <t>X1NQRUNJQUxfRElWX0NGLjEwMDAuMDYvMDMvMjAyNi4uLi5IAQAAAN62AQADAAAAAAA2e1cyonzeCDZ7VzKifN4IMkNJUS5OWVNFOklCTS5JUV9MVF9ERUJUX1JFUEFJRC45OTguMDYvMDMvMjAyNi4uLi5IAQAAAN62AQACAAAABS01MDgyAQgAAAAFAAAAATEBAAAACy0xOTA0ODYwNzQ0AwAAAAMxNjACAAAABDIwMzYEAAAAATAHAAAACDMvNi8yMDI2CAAAAAoxMi8zMS8yMDIzCQAAAAEwNntXMqJ83gg2e1cyonzeCDRDSVEuTllTRTpJQk0uSVFfQ0FTSF9BQ1FVSVJFX0NGLjEwMDAuMDYvMDMvMjAyNi4uLi5IAQAAAN62AQACAAAABS04Mjk0AQgAAAAFAAAAATEBAAAACy0xOTA0ODYwNzQwAwAAAAMxNjACAAAABDIwNTcEAAAAATAHAAAACDMvNi8yMDI2CAAAAAoxMi8zMS8yMDI1CQAAAAEwNntXMqJ83gg2e1cyonzeCDdDSVEuTllTRTpJQk0uSVFfR1JPU1NfSU5UQU5fQVNTRVRTLjEwMDAuMDYvMDMvMjAyNi4uLi5IAQAAAN62AQACAAAABTIwODMwAQgAAAAFAAAAATEBAAAACy0xOTA0ODYwNzQwAwAAAAMxNjACAAAABTI0MjkzBAAAAAEwBwAAAAgzLzYvMjAyNggAAAAKMTIvMzEvMjAyNQkAAAABMDZ7VzKifN4INntXMqJ83gg0Q0lRLk5ZU0U6SUJNLklRX0FMTE9XX0RPVUJUX0FDQ1QuOTk4LjA2LzAzLzIwMjYuLi4uSAEAAADetgEAAgAAAAMxOTIBCAAAAAUAAAABMQEAAAALLTE5MDQ4NjA3NDQDAAAA</t>
  </si>
  <si>
    <t>AzE2MAIAAAAEMzAxMgQAAAABMAcAAAAIMy82LzIwMjYIAAAACjEyLzMxLzIwMjMJAAAAATA2e1cyonzeCDZ7VzKifN4INUNJUS5OWVNFOklCTS5JUV9DVVJSRU5UX1BPUlRfREVCVC45OTguMDYvMDMvMjAyNi4uLi5IAQAAAN62AQACAAAABDYzMDQBCAAAAAUAAAABMQEAAAALLTE5MDQ4NjA3NDQDAAAAAzE2MAIAAAAEMTI5NwQAAAABMAcAAAAIMy82LzIwMjYIAAAACjEyLzMxLzIwMjMJAAAAATA2e1cyonzeCDZ7VzKifN4IM0NJUS5OWVNFOklCTS5JUV9MT0FOU19SRUNFSVZfTFQuOTk4LjA2LzAzLzIwMjYuLi4uSAEAAADetgEAAwAAAAAANntXMqJ83gg2e1cyonzeCDVDSVEuTllTRTpJQk0uSVFfRklOX0RJVl9BU1NFVFNfTFQuOTk4LjA2LzAzLzIwMjYuLi4uSAEAAADetgEAAwAAAAAANntXMqJ83gg2e1cyonzeCDBDSVEuTllTRTpJQk0uSVFfT1RIRVJfSU5UQU4uMTAwMC4wNi8wMy8yMDI2Li4uLkgBAAAA3rYBAAIAAAAFMTEzOTEBCAAAAAUAAAABMQEAAAALLTE5MDQ4NjA3NDADAAAAAzE2MAIAAAAEMTA0MAQAAAABMAcAAAAIMy82LzIwMjYIAAAACjEyLzMxLzIwMjUJAAAAATA2e1cyonzeCDZ7VzKifN4ILkNJUS5OWVNFOklCTS5JUV9DQVNIX0VRVUlWLjk5OC4wNi8wMy8yMDI2Li4uLkgBAAAA3rYBAAIAAAAFMTMwNjgBCAAAAAUAAAABMQEAAAALLTE5MDQ4NjA3NDQDAAAAAzE2MAIAAAAEMTA5</t>
  </si>
  <si>
    <t>NgQAAAABMAcAAAAIMy82LzIwMjYIAAAACjEyLzMxLzIwMjMJAAAAATA2e1cyonzeCDZ7VzKifN4IOENJUS5OWVNFOklCTS5JUV9DSEFOR0VfREVGX1RBWF9UT1RBTC45OTguMDYvMDMvMjAyNi4uLi5IAQAAAN62AQACAAAABS0xMTE0AQgAAAAFAAAAATEBAAAACy0xOTA0ODYwNzQ0AwAAAAMxNjACAAAABTMwOTI0BAAAAAEwBwAAAAgzLzYvMjAyNggAAAAKMTIvMzEvMjAyMwkAAAABMDZ7VzKifN4INntXMqJ83gg7Q0lRLk5ZU0U6SUJNLklRX0ZJTl9ESVZfQVNTRVRTX0NVUlJFTlQuMTAwMC4wNi8wMy8yMDI2Li4uLkgBAAAA3rYBAAIAAAAEMTEzMQEIAAAABQAAAAExAQAAAAstMTkwNDg2MDc0MAMAAAADMTYwAgAAAAQxMDI5BAAAAAEwBwAAAAgzLzYvMjAyNggAAAAKMTIvMzEvMjAyNQkAAAABMDZ7VzKifN4INntXMqJ83ghBQ0lRLk5ZU0U6SUJNLklRX0RFUFJFQ0lBVElPTl9SRU5UQUxfQVNTRVRTX0NGLjk5OC4wNi8wMy8yMDI2Li4uLkgBAAAA3rYBAAMAAAAAADZ7VzKifN4INntXMqJ83gg8Q0lRLk5ZU0U6SUJNLklRX1BFTlNJT05fVFJBTlNJVElPTl9ORVhULjEwMDAuMDYvMDMvMjAyNi4uLi5IAQAAAN62AQADAAAAAAA2e1cyonzeCDZ7VzKifN4IM0NJUS5OWVNFOklCTS5JUV9JTlRFUkNPTVBBTllfQ0EuOTk4LjA2LzAzLzIwMjYuLi4uSAEAAADetgEAAwAAAAAANntXMqJ83gg2e1cyonzeCDlD</t>
  </si>
  <si>
    <t>SVEuTllTRTpJQk0uSVFfV0FSUkFOVFlfTElBQklMSVRJRVMuMTAwMC4wNi8wMy8yMDI2Li4uLkgBAAAA3rYBAAMAAAAAADZ7VzKifN4INntXMqJ83gg5Q0lRLk5ZU0U6SUJNLklRX0ZJTl9ESVZfU1RfREVCVF9UT1RBTC45OTguMDYvMDMvMjAyNi4uLi5IAQAAAN62AQADAAAAAAA2e1cyonzeCDZ7VzKifN4IN0NJUS5OWVNFOklCTS5JUV9MSUFCSUxJVElFU19MRVZFTF8zLjk5OC4wNi8wMy8yMDI2Li4uLkgBAAAA3rYBAAMAAAAAADZ7VzKifN4INntXMqJ83gg7Q0lRLk5ZU0U6SUJNLklRX05BVFVSQUxfUkVTT1VSQ0VTX0NPU1QuMTAwMC4wNi8wMy8yMDI2Li4uLkgBAAAA3rYBAAMAAAAAADZ7VzKifN4INntXMqJ83ghAQ0lRLk5ZU0U6SUJNLklRX0RFRl9UQVhfVkFMVUFUSU9OX0FMTE9XQU5DRS4xMDAwLjA2LzAzLzIwMjYuLi4uSAEAAADetgEAAgAAAAQxMTQzAQgAAAAFAAAAATEBAAAACy0xOTA0ODYwNzQwAwAAAAMxNjACAAAABTQ2MDQ1BAAAAAEwBwAAAAgzLzYvMjAyNggAAAAKMTIvMzEvMjAyNQkAAAABMDZ7VzKifN4INntXMqJ83gg6Q0lRLk5ZU0U6SUJNLklRX05BVFVSQUxfUkVTT1VSQ0VTX0NPU1QuOTk4LjA2LzAzLzIwMjYuLi4uSAEAAADetgEAAwAAAAAANntXMqJ83gg2e1cyonzeCFFDSVEuTllTRTpJQk0uSVFfRklOQU5DSU5HX09CTElHX05PTl9DVVJSRU5UX0VYQ0xfT1BFUl9MRUFT</t>
  </si>
  <si>
    <t>RVMuMTAwMC4wNi8wMy8yMDI2Li4uLkgBAAAA3rYBAAIAAAAFNTQ4MzYBCAAAAAUAAAABMQEAAAALLTE5MDQ4NjA3NDADAAAAAzE2MAIAAAAFNDg5ODEEAAAAATAHAAAACDMvNi8yMDI2CAAAAAoxMi8zMS8yMDI1CQAAAAEwNntXMqJ83gg2e1cyonzeCD9DSVEuTllTRTpJQk0uSVFfUlVBX0NBUElUQUxfTEVBU0VfQUNDVU1fREVQLjk5OC4wNi8wMy8yMDI2Li4uLkgBAAAA3rYBAAMAAAAAADZ7VzKifN4INntXMqJ83gg1Q0lRLk5ZU0U6SUJNLklRX01JTk9SSVRZX0lOVEVSRVNULjk5OC4wNi8wMy8yMDI2Li4uLkgBAAAA3rYBAAIAAAACODABCAAAAAUAAAABMQEAAAALLTE5MDQ4NjA3NDQDAAAAAzE2MAIAAAAEMTA1MgQAAAABMAcAAAAIMy82LzIwMjYIAAAACjEyLzMxLzIwMjMJAAAAATA2e1cyonzeCDZ7VzKifN4IKUNJUS5OWVNFOklCTS5JUV9BUElDLjEwMDAuMDYvMDMvMjAyNi4uLi5IAQAAAN62AQADAAAAAAA2e1cyonzeCDZ7VzKifN4INkNJUS5OWVNFOklCTS5JUV9DQVNIX1RBWEVTX0lOVkVTVC4xMDAwLjA2LzAzLzIwMjYuLi4uSAEAAADetgEAAwAAAAAANntXMqJ83gg2e1cyonzeCDhDSVEuTllTRTpJQk0uSVFfRklOX0RJVl9ERUJUX0NVUlJFTlQuOTk4LjA2LzAzLzIwMjYuLi4uSAEAAADetgEAAwAAAAAANntXMqJ83gg2e1cyonzeCDtDSVEuTllTRTpJQk0uSVFfUEVOU0lPTl9CUkVBS0RP</t>
  </si>
  <si>
    <t>V05fT1RIRVIuOTk4LjA2LzAzLzIwMjYuLi4uSAEAAADetgEAAgAAAAUxODkzMQA2e1cyonzeCDZ7VzKifN4IOENJUS5OWVNFOklCTS5JUV9XQVJSQU5UWV9MSUFCSUxJVElFUy45OTguMDYvMDMvMjAyNi4uLi5IAQAAAN62AQADAAAAAAA2e1cyonzeCDZ7VzKifN4IOkNJUS5OWVNFOklCTS5JUV9SRVNUUklDVEVEX0NBU0hfVE9UQUwuMTAwMC4wNi8wMy8yMDI2Li4uLkgBAAAA3rYBAAIAAAACNTQBCAAAAAUAAAABMQEAAAALLTE5MDQ4NjA3NDADAAAAAzE2MAIAAAAFMjQxOTIEAAAAATAHAAAACDMvNi8yMDI2CAAAAAoxMi8zMS8yMDI1CQAAAAEwNntXMqJ83gg2e1cyonzeCEZDSVEuTllTRTpJQk0uSVFfTElRVUlEQVRJT05fVkFMVUVfUFJFRkVSUkVEX1JFREVFTS45OTguMDYvMDMvMjAyNi4uLi5IAQAAAN62AQADAAAAAAA2e1cyonzeCDZ7VzKifN4INkNJUS5OWVNFOklCTS5JUV9PUEVCX0FTU0VUU19GWF9BREouOTk4LjA2LzAzLzIwMjYuLi4uSAEAAADetgEAAgAAAAEzADZ7VzKifN4INntXMqJ83ghFQ0lRLk5ZU0U6SUJNLklRX0FTU0VUU19ORVRUSU5HX09USEVSX0FESlVTVE1FTlRTLjEwMDAuMDYvMDMvMjAyNi4uLi5IAQAAAN62AQADAAAAAAA2e1cyonzeCDZ7VzKifN4IO0NJUS5OWVNFOklCTS5JUV9QRU5TSU9OX0VTVF9CRU5FRklUXzFZUi45OTguMDYvMDMvMjAyNi4uLi5IAQAAAN62AQAC</t>
  </si>
  <si>
    <t>AAAABDQyNjEANntXMqJ83gg2e1cyonzeCEVDSVEuTllTRTpJQk0uSVFfR0VORVJBTF9QQVJUTkVSX01JTk9SSVRZX0lOVEVSRVNULjk5OC4wNi8wMy8yMDI2Li4uLkgBAAAA3rYBAAMAAAAAADZ7VzKifN4INntXMqJ83ggzQ0lRLk5ZU0U6SUJNLklRX05FVF9XT1JLSU5HX0NBUC45OTguMDYvMDMvMjAyNi4uLi5IAQAAAN62AQACAAAABS03NDA5AQgAAAAFAAAAATEBAAAACy0xOTA0ODYwNzQ0AwAAAAMxNjACAAAABDEzMTEEAAAAATAHAAAACDMvNi8yMDI2CAAAAAoxMi8zMS8yMDIzCQAAAAEwNntXMqJ83gg2e1cyonzeCDxDSVEuTllTRTpJQk0uSVFfTUlOT1JJVFlfSU5URVJFU1RfVE9UQUwuMTAwMC4wNi8wMy8yMDI2Li4uLkgBAAAA3rYBAAIAAAACOTMBCAAAAAUAAAABMQEAAAALLTE5MDQ4NjA3NDADAAAAAzE2MAIAAAAEMTMxMgQAAAABMAcAAAAIMy82LzIwMjYIAAAACjEyLzMxLzIwMjUJAAAAATA2e1cyonzeCDZ7VzKifN4IOkNJUS5OWVNFOklCTS5JUV9OUFBFX0VYQ0xfT1BFUl9MRUFTRVMuMTAwMC4wNi8wMy8yMDI2Li4uLkgBAAAA3rYBAAIAAAAENTg5OQEIAAAABQAAAAExAQAAAAstMTkwNDg2MDc0MAMAAAADMTYwAgAAAAU0ODk3NgQAAAABMAcAAAAIMy82LzIwMjYIAAAACjEyLzMxLzIwMjUJAAAAATA2e1cyonzeCDZ7VzKifN4IM0NJUS5OWVNFOklCTS5JUV9ERUZfVEFYX0xJQUJfTFQu</t>
  </si>
  <si>
    <t>OTk4LjA2LzAzLzIwMjYuLi4uSAEAAADetgEAAgAAAAQxMTQ2AQgAAAAFAAAAATEBAAAACy0xOTA0ODYwNzQ0AwAAAAMxNjACAAAABDEwMjcEAAAAATAHAAAACDMvNi8yMDI2CAAAAAoxMi8zMS8yMDIzCQAAAAEwNntXMqJ83gg2e1cyonzeCDNDSVEuTllTRTpJQk0uSVFfRklOX0RJVl9ERUJUX0xULjk5OC4wNi8wMy8yMDI2Li4uLkgBAAAA3rYBAAMAAAAAADZ7VzKifN4INntXMqJ83ggmQ0lRLk5ZU0U6SUJNLklRX0FELjk5OC4wNi8wMy8yMDI2Li4uLkgBAAAA3rYBAAIAAAAGLTEyNjIxAQgAAAAFAAAAATEBAAAACy0xOTA0ODYwNzQ0AwAAAAMxNjACAAAABDEwNzUEAAAAATAHAAAACDMvNi8yMDI2CAAAAAoxMi8zMS8yMDIzCQAAAAEwNntXMqJ83gg2e1cyonzeCC1DSVEuTllTRTpJQk0uSVFfVE9UQUxfQ0EuMTAwMC4wNi8wMy8yMDI2Li4uLkgBAAAA3rYBAAIAAAAFMzY5NDQBCAAAAAUAAAABMQEAAAALLTE5MDQ4NjA3NDADAAAAAzE2MAIAAAAEMTAwOAQAAAABMAcAAAAIMy82LzIwMjYIAAAACjEyLzMxLzIwMjUJAAAAATA2e1cyonzeCDZ7VzKifN4IOUNJUS5OWVNFOklCTS5JUV9OUFBFX0VYQ0xfT1BFUl9MRUFTRVMuOTk4LjA2LzAzLzIwMjYuLi4uSAEAAADetgEAAgAAAAQ1NTAxAQgAAAAFAAAAATEBAAAACy0xOTA0ODYwNzQ0AwAAAAMxNjACAAAABTQ4OTc2BAAAAAEwBwAAAAgzLzYvMjAyNggA</t>
  </si>
  <si>
    <t>AAAKMTIvMzEvMjAyMwkAAAABMDZ7VzKifN4INntXMqJ83ggtQ0lRLk5ZU0U6SUJNLklRX0lOVkVOVE9SWS45OTguMDYvMDMvMjAyNi4uLi5IAQAAAN62AQACAAAABDExNjEBCAAAAAUAAAABMQEAAAALLTE5MDQ4NjA3NDQDAAAAAzE2MAIAAAAEMTA0MwQAAAABMAcAAAAIMy82LzIwMjYIAAAACjEyLzMxLzIwMjMJAAAAATA2e1cyonzeCDZ7VzKifN4IMkNJUS5OWVNFOklCTS5JUV9VTkxFVkVSRURfRkNGLjEwMDAuMDYvMDMvMjAyNi4uLi5IAQAAAN62AQACAAAABTE0MzY2AQgAAAAFAAAAATEBAAAACy0xOTA0ODYwNzQwAwAAAAMxNjACAAAABDQ0MjMEAAAAATAHAAAACDMvNi8yMDI2CAAAAAoxMi8zMS8yMDI1CQAAAAEwNntXMqJ83gg2e1cyonzeCD9DSVEuTllTRTpJQk0uSVFfU0FMRV9QUk9DRUVEU19SRU5UQUxfQVNTRVRTLjk5OC4wNi8wMy8yMDI2Li4uLkgBAAAA3rYBAAMAAAAAADZ7VzKifN4INntXMqJ83gg3Q0lRLk5ZU0U6SUJNLklRX0xUX01BUktfU0VDVVJJVElFUy4xMDAwLjA2LzAzLzIwMjYuLi4uSAEAAADetgEAAwAAAAAANntXMqJ83gg2e1cyonzeCC9DSVEuTllTRTpJQk0uSVFfQ0FTSF9JTlZFU1QuOTk4LjA2LzAzLzIwMjYuLi4uSAEAAADetgEAAgAAAAUtNzA3MAEIAAAABQAAAAExAQAAAAstMTkwNDg2MDc0NAMAAAADMTYwAgAAAAQyMDA1BAAAAAEwBwAAAAgzLzYvMjAyNggAAAAK</t>
  </si>
  <si>
    <t>MTIvMzEvMjAyMwkAAAABMDZ7VzKifN4INntXMqJ83ggzQ0lRLk5ZU0U6SUJNLklRX0lOVkVTVF9MT0FOU19DRi45OTguMDYvMDMvMjAyNi4uLi5IAQAAAN62AQADAAAAAAA2e1cyonzeCDZ7VzKifN4IMkNJUS5OWVNFOklCTS5JUV9TQUxFX0lOVEFOX0NGLjEwMDAuMDYvMDMvMjAyNi4uLi5IAQAAAN62AQACAAAABC02NDcBCAAAAAUAAAABMQEAAAALLTE5MDQ4NjA3NDADAAAAAzE2MAIAAAAEMjAyOQQAAAABMAcAAAAIMy82LzIwMjYIAAAACjEyLzMxLzIwMjUJAAAAATA2e1cyonzeCDZ7VzKifN4IMkNJUS5OWVNFOklCTS5JUV9PVEhFUl9PUEVSX0FDVC45OTguMDYvMDMvMjAyNi4uLi5IAQAAAN62AQACAAAABS0xMTE0AQgAAAAFAAAAATEBAAAACy0xOTA0ODYwNzQ0AwAAAAMxNjACAAAABDIwNDcEAAAAATAHAAAACDMvNi8yMDI2CAAAAAoxMi8zMS8yMDIzCQAAAAEwNntXMqJ83gg2e1cyonzeCDZDSVEuTllTRTpJQk0uSVFfUFJPVl9CQURfREVCVFNfQ0YuMTAwMC4wNi8wMy8yMDI2Li4uLkgBAAAA3rYBAAMAAAAAADZ7VzKifN4INntXMqJ83ggpQ0lRLk5ZU0U6SUJNLklRX0RBX0NGLjk5OC4wNi8wMy8yMDI2Li4uLkgBAAAA3rYBAAIAAAAEMzczNgEIAAAABQAAAAExAQAAAAstMTkwNDg2MDc0NAMAAAADMTYwAgAAAAQyMTYwBAAAAAEwBwAAAAgzLzYvMjAyNggAAAAKMTIvMzEvMjAyMwkAAAABMDZ7</t>
  </si>
  <si>
    <t>VzKifN4INntXMqJ83gg5Q0lRLk5ZU0U6SUJNLklRX0RFRl9UQVhfTElBQl9DVVJSRU5ULjEwMDAuMDYvMDMvMjAyNi4uLi5IAQAAAN62AQADAAAAAAA2e1cyonzeCDZ7VzKifN4INUNJUS5OWVNFOklCTS5JUV9SRVNUUl9TVE9DS19DT01QLjEwMDAuMDYvMDMvMjAyNi4uLi5IAQAAAN62AQADAAAAAAA2e1cyonzeCDZ7VzKifN4IMkNJUS5OWVNFOklCTS5JUV9TVE9DS19CQVNFRF9SRC45OTguMDYvMDMvMjAyNi4uLi5IAQAAAN62AQACAAAAAzMyOAEIAAAABQAAAAExAQAAAAstMTkwNDg2MDc0NAMAAAADMTYwAgAAAAUyMjY3OAQAAAABMAcAAAAIMy82LzIwMjYIAAAACjEyLzMxLzIwMjMJAAAAATA2e1cyonzeCDZ7VzKifN4IOUNJUS5OWVNFOklCTS5JUV9JTVBBSVJNRU5UX0dXX1NVUFBMRS4xMDAwLjA2LzAzLzIwMjYuLi4uSAEAAADetgEAAwAAAAAANntXMqJ83gg2e1cyonzeCDBDSVEuTllTRTpJQk0uSVFfT1RIRVJfUkVOVEFMLjk5OC4wNi8wMy8yMDI2Li4uLkgBAAAA3rYBAAMAAAAAADZ7VzKifN4INntXMqJ83gg0Q0lRLk5ZU0U6SUJNLklRX0lOVF9FWFBfSU5DTF9DQVAuOTk4LjA2LzAzLzIwMjYuLi4uSAEAAADetgEAAgAAAAQxNjE2AQgAAAAFAAAAATEBAAAACy0xOTA0ODYwNzQ0AwAAAAMxNjACAAAABTIxODYxBAAAAAEwBwAAAAgzLzYvMjAyNggAAAAKMTIvMzEvMjAyMwkAAAABMDZ7VzKi</t>
  </si>
  <si>
    <t>fN4INntXMqJ83gg4Q0lRLk5ZU0U6SUJNLklRX0NVUlJfRE9NRVNUSUNfVEFYRVMuMTAwMC4wNi8wMy8yMDI2Li4uLkgBAAAA3rYBAAIAAAAFLTE1ODcBCAAAAAUAAAABMQEAAAALLTE5MDQ4NjA3NDADAAAAAzE2MAIAAAAEMzAyNwQAAAABMAcAAAAIMy82LzIwMjYIAAAACjEyLzMxLzIwMjUJAAAAATA2e1cyonzeCDZ7VzKifN4IPkNJUS5OWVNFOklCTS5JUV9HV19JTlRBTl9BTU9SVF9QQVJUSUFMX0NGLjEwMDAuMDYvMDMvMjAyNi4uLi5IAQAAAN62AQADAAAAAAA2e1cyonzeCDZ7VzKifN4INENJUS5OWVNFOklCTS5JUV9UT1RBTF9SRVZfU0hBUkUuMTAwMC4wNi8wMy8yMDI2Li4uLkgBAAAA3rYBAAIAAAAHNzIuNDM5NgEIAAAABQAAAAExAQAAAAstMTkwNDg2MDc0MAMAAAADMTYwAgAAAAQ0MzgyBAAAAAEwBwAAAAgzLzYvMjAyNggAAAAKMTIvMzEvMjAyNQkAAAABMDZ7VzKifN4INntXMqJ83ggyQ0lRLk5ZU0U6SUJNLklRX0RJTFVUX0VQU19JTkNMLjk5OC4wNi8wMy8yMDI2Li4uLkgBAAAA3rYBAAIAAAAIOC4xMzY5ODUBCAAAAAUAAAABMQEAAAALLTE5MDQ4NjA3NDQDAAAAAzE2MAIAAAABOAQAAAABMAcAAAAIMy82LzIwMjYIAAAACjEyLzMxLzIwMjMJAAAAATA2e1cyonzeCDZ7VzKifN4IMUNJUS5OWVNFOklCTS5JUV9OSV9BVkFJTF9JTkNMLjk5OC4wNi8wMy8yMDI2Li4uLkgBAAAA3rYBAAIA</t>
  </si>
  <si>
    <t>AAAENzUwMgEIAAAABQAAAAExAQAAAAstMTkwNDg2MDc0NAMAAAADMTYwAgAAAAIxNgQAAAABMAcAAAAIMy82LzIwMjYIAAAACjEyLzMxLzIwMjMJAAAAATA2e1cyonzeCDZ7VzKifN4IL0NJUS5OWVNFOklCTS5JUV9JTlNfU0VUVExFLjEwMDAuMDYvMDMvMjAyNi4uLi5IAQAAAN62AQADAAAAAAA2e1cyonzeCDZ7VzKifN4IMUNJUS5OWVNFOklCTS5JUV9DVVJSRU5DWV9HQUlOLjk5OC4wNi8wMy8yMDI2Li4uLkgBAAAA3rYBAAIAAAADLTY5AQgAAAAFAAAAATEBAAAACy0xOTA0ODYwNzQ0AwAAAAMxNjACAAAAAjM4BAAAAAEwBwAAAAgzLzYvMjAyNggAAAAKMTIvMzEvMjAyMwkAAAABMDZ7VzKifN4INntXMqJ83ggwQ0lRLk5ZU0U6SUJNLklRX1BSRUZfQ09OVkVSVC45OTguMDYvMDMvMjAyNi4uLi5IAQAAAN62AQADAAAAAAA2e1cyonzeCDZ7VzKifN4INkNJUS5OWVNFOklCTS5JUV9HV19JTlRBTl9BTU9SVF9DRi4xMDAwLjA2LzAzLzIwMjYuLi4uSAEAAADetgEAAgAAAAQyMTY2AQgAAAAFAAAAATEBAAAACy0xOTA0ODYwNzQwAwAAAAMxNjACAAAABDIxODIEAAAAATAHAAAACDMvNi8yMDI2CAAAAAoxMi8zMS8yMDI1CQAAAAEwNntXMqJ83gg2e1cyonzeCDtDSVEuTllTRTpJQk0uSVFfREVGX1RBWF9BU1NFVFNfQ1VSUkVOVC4xMDAwLjA2LzAzLzIwMjYuLi4uSAEAAADetgEAAwAAAAAANntXMqJ83gg2</t>
  </si>
  <si>
    <t>e1cyonzeCDFDSVEuTllTRTpJQk0uSVFfRE9fRklOQU5DRV9DRi45OTguMDYvMDMvMjAyNi4uLi5IAQAAAN62AQADAAAAAAA2e1cyonzeCDZ7VzKifN4INUNJUS5OWVNFOklCTS5JUV9DQVNIX1RBWEVTX0lOVkVTVC45OTguMDYvMDMvMjAyNi4uLi5IAQAAAN62AQADAAAAAAA2e1cyonzeCDZ7VzKifN4ILkNJUS5OWVNFOklCTS5JUV9ESVZFU1RfQ0YuMTAwMC4wNi8wMy8yMDI2Li4uLkgBAAAA3rYBAAIAAAACLTEBCAAAAAUAAAABMQEAAAALLTE5MDQ4NjA3NDADAAAAAzE2MAIAAAAEMjA3NwQAAAABMAcAAAAIMy82LzIwMjYIAAAACjEyLzMxLzIwMjUJAAAAATA2e1cyonzeCDZ7VzKifN4IMENJUS5OWVNFOklCTS5JUV9TQUxFX1BQRV9DRi4xMDAwLjA2LzAzLzIwMjYuLi4uSAEAAADetgEAAgAAAAMxMjEBCAAAAAUAAAABMQEAAAALLTE5MDQ4NjA3NDADAAAAAzE2MAIAAAAEMjA0MgQAAAABMAcAAAAIMy82LzIwMjYIAAAACjEyLzMxLzIwMjUJAAAAATA2e1cyonzeCDZ7VzKifN4ILkNJUS5OWVNFOklCTS5JUV9DQVNIX09QRVIuMTAwMC4wNi8wMy8yMDI2Li4uLkgBAAAA3rYBAAIAAAAFMTMxOTMBCAAAAAUAAAABMQEAAAALLTE5MDQ4NjA3NDADAAAAAzE2MAIAAAAEMjAwNgQAAAABMAcAAAAIMy82LzIwMjYIAAAACjEyLzMxLzIwMjUJAAAAATA2e1cyonzeCDZ7VzKifN4IOUNJUS5OWVNFOklCTS5JUV9F</t>
  </si>
  <si>
    <t>QklUX0VRX0lOQ19FWENMX1NCQy4xMDAwLjA2LzAzLzIwMjYuLi4uSAEAAADetgEAAgAAAAUxNDI4MwEIAAAABQAAAAExAQAAAAstMTkwNDg2MDc0MAMAAAADMTYwAgAAAAUyNDEzMAQAAAABMAcAAAAIMy82LzIwMjYIAAAACjEyLzMxLzIwMjUJAAAAATA2e1cyonzeCDZ7VzKifN4INUNJUS5OWVNFOklCTS5JUV9TVE9DS19CQVNFRF9PVEhFUi45OTguMDYvMDMvMjAyNi4uLi5IAQAAAN62AQADAAAAAAA2e1cyonzeCDZ7VzKifN4INkNJUS5OWVNFOklCTS5JUV9JTlNfU0VUVExFX1NVUFBMRS4xMDAwLjA2LzAzLzIwMjYuLi4uSAEAAADetgEAAwAAAAAANntXMqJ83gg2e1cyonzeCDxDSVEuTllTRTpJQk0uSVFfSU1QVVRfT1BFUl9MRUFTRV9JTlRfRVhQLjk5OC4wNi8wMy8yMDI2Li4uLkgBAAAA3rYBAAIAAAAKMjkzLjE1OTk2OAEIAAAABQAAAAExAQAAAAstMTkwNDg2MDc0NAMAAAADMTYwAgAAAAUyMTY3MgQAAAABMAcAAAAIMy82LzIwMjYIAAAACjEyLzMxLzIwMjMJAAAAATA2e1cyonzeCDZ7VzKifN4IK0NJUS5OWVNFOklCTS5JUV9HQV9FWFAuMTAwMC4wNi8wMy8yMDI2Li4uLkgBAAAA3rYBAAMAAAAAADZ7VzKifN4INntXMqJ83gg5Q0lRLk5ZU0U6SUJNLklRX0RFRkVSUkVEX1RBWEVTX1RPVEFMLjEwMDAuMDYvMDMvMjAyNi4uLi5IAQAAAN62AQACAAAABC05NTcBCAAAAAUAAAABMQEAAAALLTE5</t>
  </si>
  <si>
    <t>MDQ4NjA3NDADAAAAAzE2MAIAAAAFMzUzODUEAAAAATAHAAAACDMvNi8yMDI2CAAAAAoxMi8zMS8yMDI1CQAAAAEwNntXMqJ83gg2e1cyonzeCCtDSVEuTllTRTpJQk0uSVFfTklfU0ZBUy45OTguMDYvMDMvMjAyNi4uLi5IAQAAAN62AQADAAAAAAA2e1cyonzeCDZ7VzKifN4IM0NJUS5OWVNFOklCTS5JUV9ERUZfQ0hBUkdFU19MVC4xMDAwLjA2LzAzLzIwMjYuLi4uSAEAAADetgEAAgAAAAM4MjUBCAAAAAUAAAABMQEAAAALLTE5MDQ4NjA3NDADAAAAAzE2MAIAAAAEMTAyNQQAAAABMAcAAAAIMy82LzIwMjYIAAAACjEyLzMxLzIwMjUJAAAAATA2e1cyonzeCDZ7VzKifN4IOUNJUS5OWVNFOklCTS5JUV9FQklUREFfTEVBU0VfQURKVVNURUQuOTk4LjA2LzAzLzIwMjYuLi4uSAEAAADetgEAAgAAAAUxMzU0OQEIAAAABQAAAAExAQAAAAstMTkwNDg2MDc0NAMAAAADMTYwAgAAAAU0ODk5MwQAAAABMAcAAAAIMy82LzIwMjYIAAAACjEyLzMxLzIwMjMJAAAAATA2e1cyonzeCDZ7VzKifN4ISENJUS5OWVNFOklCTS5JUV9ESVNUUklCVVRBQkxFX0NBU0hfUEVSX1NIQVJFX0RJTFVURUQuOTk4LjA2LzAzLzIwMjYuLi4uSAEAAADetgEAAwAAAAAANntXMqJ83gg2e1cyonzeCC9DSVEuTllTRTpJQk0uSVFfRUFSTklOR19DTy4xMDAwLjA2LzAzLzIwMjYuLi4uSAEAAADetgEAAgAAAAUxMDU3MQEIAAAABQAAAAEx</t>
  </si>
  <si>
    <t>AQAAAAstMTkwNDg2MDc0MAMAAAADMTYwAgAAAAE3BAAAAAEwBwAAAAgzLzYvMjAyNggAAAAKMTIvMzEvMjAyNQkAAAABMDZ7VzKifN4INntXMqJ83ggxQ0lRLk5ZU0U6SUJNLklRX0lNUEFJUk1FTlRfR1cuOTk4LjA2LzAzLzIwMjYuLi4uSAEAAADetgEAAwAAAAAANntXMqJ83gg2e1cyonzeCC9DSVEuTllTRTpJQk0uSVFfT1RIRVJfT1BFUi4xMDAwLjA2LzAzLzIwMjYuLi4uSAEAAADetgEAAgAAAAQtOTY0AQgAAAAFAAAAATEBAAAACy0xOTA0ODYwNzQwAwAAAAMxNjACAAAAAzI2MAQAAAABMAcAAAAIMy82LzIwMjYIAAAACjEyLzMxLzIwMjUJAAAAATA2e1cyonzeCDZ7VzKifN4IJkNJUS5OWVNFOklCTS5JUV9HUC45OTguMDYvMDMvMjAyNi4uLi5IAQAAAN62AQACAAAABTM0MzAwAQgAAAAFAAAAATEBAAAACy0xOTA0ODYwNzQ0AwAAAAMxNjACAAAAAjEwBAAAAAEwBwAAAAgzLzYvMjAyNggAAAAKMTIvMzEvMjAyMwkAAAABMDZ7VzKifN4INntXMqJ83gg5Q0lRLk5ZU0U6SUJNLklRX1NUT0NLX0JBU0VEX0NPTVBfVEFYLjEwMDAuMDYvMDMvMjAyNi4uLi5IAQAAAN62AQACAAAABC03NDAANntXMqJ83gg2e1cyonzeCDRDSVEuTllTRTpJQk0uSVFfUkVTVFJfU1RPQ0tfQ09NUC45OTguMDYvMDMvMjAyNi4uLi5IAQAAAN62AQADAAAAAAA2e1cyonzeCDZ7VzKifN4IOENJUS5OWVNFOklCTS5JUV9JTVBB</t>
  </si>
  <si>
    <t>SVJNRU5UX0dXX1NVUFBMRS45OTguMDYvMDMvMjAyNi4uLi5IAQAAAN62AQADAAAAAAA2e1cyonzeCDZ7VzKifN4INENJUS5OWVNFOklCTS5JUV9ERUZfVEFYX0xJQUJfTFQuMTAwMC4wNi8wMy8yMDI2Li4uLkgBAAAA3rYBAAIAAAADNzgxAQgAAAAFAAAAATEBAAAACy0xOTA0ODYwNzQwAwAAAAMxNjACAAAABDEwMjcEAAAAATAHAAAACDMvNi8yMDI2CAAAAAoxMi8zMS8yMDI1CQAAAAEwNntXMqJ83gg2e1cyonzeCDFDSVEuTllTRTpJQk0uSVFfT1RIRVJfUkVDRUlWLjEwMDAuMDYvMDMvMjAyNi4uLi5IAQAAAN62AQACAAAABDEwNTIBCAAAAAUAAAABMQEAAAALLTE5MDQ4NjA3NDADAAAAAzE2MAIAAAAEMTIwNgQAAAABMAcAAAAIMy82LzIwMjYIAAAACjEyLzMxLzIwMjUJAAAAATA2e1cyonzeCDZ7VzKifN4IMUNJUS5OWVNFOklCTS5JUV9VTkxFVkVSRURfRkNGLjk5OC4wNi8wMy8yMDI2Li4uLkgBAAAA3rYBAAIAAAAJMTE1MjYuMTI1AQgAAAAFAAAAATEBAAAACy0xOTA0ODYwNzQ0AwAAAAMxNjACAAAABDQ0MjMEAAAAATAHAAAACDMvNi8yMDI2CAAAAAoxMi8zMS8yMDIzCQAAAAEwNntXMqJ83gg2e1cyonzeCDZDSVEuTllTRTpJQk0uSVFfQ0FTSF9JTlRFUkVTVF9ORVQuMTAwMC4wNi8wMy8yMDI2Li4uLkgBAAAA3rYBAAMAAAAAADZ7VzKifN4INntXMqJ83ggzQ0lRLk5ZU0U6SUJNLklRX0VCSVRB</t>
  </si>
  <si>
    <t>X0VYQ0xfU0JDLjEwMDAuMDYvMDMvMjAyNi4uLi5IAQAAAN62AQACAAAABTE2NDQ5AQgAAAAFAAAAATEBAAAACy0xOTA0ODYwNzQwAwAAAAMxNjACAAAABTI0MTM2BAAAAAEwBwAAAAgzLzYvMjAyNggAAAAKMTIvMzEvMjAyNQkAAAABMDZ7VzKifN4INntXMqJ83ggvQ0lRLk5ZU0U6SUJNLklRX1NBTEVfUFBFX0NGLjk5OC4wNi8wMy8yMDI2Li4uLkgBAAAA3rYBAAIAAAADMzIxAQgAAAAFAAAAATEBAAAACy0xOTA0ODYwNzQ0AwAAAAMxNjACAAAABDIwNDIEAAAAATAHAAAACDMvNi8yMDI2CAAAAAoxMi8zMS8yMDIzCQAAAAEwNntXMqJ83gg2e1cyonzeCDNDSVEuTllTRTpJQk0uSVFfQ0hBTkdFX0RFRl9UQVguMTAwMC4wNi8wMy8yMDI2Li4uLkgBAAAA3rYBAAMAAAAAADZ7VzKifN4INntXMqJ83gg1Q0lRLk5ZU0U6SUJNLklRX1BST1ZfQkFEX0RFQlRTX0NGLjk5OC4wNi8wMy8yMDI2Li4uLkgBAAAA3rYBAAMAAAAAADZ7VzKifN4INntXMqJ83ggzQ0lRLk5ZU0U6SUJNLklRX1NUT0NLX0JBU0VEX0NGLjEwMDAuMDYvMDMvMjAyNi4uLi5IAQAAAN62AQACAAAABDE3MTUBCAAAAAUAAAABMQEAAAALLTE5MDQ4NjA3NDADAAAAAzE2MAIAAAAEMjEyNwQAAAABMAcAAAAIMy82LzIwMjYIAAAACjEyLzMxLzIwMjUJAAAAATA2e1cyonzeCDZ7VzKifN4INUNJUS5OWVNFOklCTS5JUV9HV19JTlRBTl9BTU9SVF9D</t>
  </si>
  <si>
    <t>Ri45OTguMDYvMDMvMjAyNi4uLi5IAQAAAN62AQACAAAABDE2MjcBCAAAAAUAAAABMQEAAAALLTE5MDQ4NjA3NDQDAAAAAzE2MAIAAAAEMjE4MgQAAAABMAcAAAAIMy82LzIwMjYIAAAACjEyLzMxLzIwMjMJAAAAATA2e1cyonzeCDZ7VzKifN4IOUNJUS5OWVNFOklCTS5JUV9ORUdBVElWRV9HV19BTU9SVF9BVC4xMDAwLjA2LzAzLzIwMjYuLi4uSAEAAADetgEAAwAAAAAANntXMqJ83gg2e1cyonzeCChDSVEuTllTRTpJQk0uSVFfUkVWLjEwMDAuMDYvMDMvMjAyNi4uLi5IAQAAAN62AQACAAAABTY2Nzk5AQgAAAAFAAAAATEBAAAACy0xOTA0ODYwNzQwAwAAAAMxNjACAAAAAzExMgQAAAABMAcAAAAIMy82LzIwMjYIAAAACjEyLzMxLzIwMjUJAAAAATA2e1cyonzeCDZ7VzKifN4IMENJUS5OWVNFOklCTS5JUV9JTlRfRVhQX0xURC4xMDAwLjA2LzAzLzIwMjYuLi4uSAEAAADetgEAAwAAAAAANntXMqJ83gg2e1cyonzeCDdDSVEuTllTRTpJQk0uSVFfQ1VSUl9ET01FU1RJQ19UQVhFUy45OTguMDYvMDMvMjAyNi4uLi5IAQAAAN62AQACAAAAAzY4NwEIAAAABQAAAAExAQAAAAstMTkwNDg2MDc0NAMAAAADMTYwAgAAAAQzMDI3BAAAAAEwBwAAAAgzLzYvMjAyNggAAAAKMTIvMzEvMjAyMwkAAAABMDZ7VzKifN4INntXMqJ83ggxQ0lRLk5ZU0U6SUJNLklRX0VCSVREQV9DQVBFWC4xMDAwLjA2LzAzLzIwMjYu</t>
  </si>
  <si>
    <t>Li4uSAEAAADetgEAAgAAAAUxNTAyNwEIAAAABQAAAAExAQAAAAstMTkwNDg2MDc0MAMAAAADMTYwAgAAAAUzNTM3OQQAAAABMAcAAAAIMy82LzIwMjYIAAAACjEyLzMxLzIwMjUJAAAAATA2e1cyonzeCDZ7VzKifN4IOENJUS5OWVNFOklCTS5JUV9FQklUX0VRX0lOQ19FWENMX1NCQy45OTguMDYvMDMvMjAyNi4uLi5IAQAAAN62AQACAAAABTEwNTU1AQgAAAAFAAAAATEBAAAACy0xOTA0ODYwNzQ0AwAAAAMxNjACAAAABTI0MTMwBAAAAAEwBwAAAAgzLzYvMjAyNggAAAAKMTIvMzEvMjAyMwkAAAABMDZ7VzKifN4INntXMqJ83gg/Q0lRLk5ZU0U6SUJNLklRX0RFRl9UQVhfVkFMVUFUSU9OX0FMTE9XQU5DRS45OTguMDYvMDMvMjAyNi4uLi5IAQAAAN62AQACAAAAAzc2NQEIAAAABQAAAAExAQAAAAstMTkwNDg2MDc0NAMAAAADMTYwAgAAAAU0NjA0NQQAAAABMAcAAAAIMy82LzIwMjYIAAAACjEyLzMxLzIwMjMJAAAAATA2e1cyonzeCDZ7VzKifN4INkNJUS5OWVNFOklCTS5JUV9UT1RBTF9PUEVSX0xFQVNFUy4xMDAwLjA2LzAzLzIwMjYuLi4uSAEAAADetgEAAgAAAAQzMzQ3AQgAAAAFAAAAATEBAAAACy0xOTA0ODYwNzQwAwAAAAMxNjACAAAABTQ4OTc4BAAAAAEwBwAAAAgzLzYvMjAyNggAAAAKMTIvMzEvMjAyNQkAAAABMDZ7VzKifN4INntXMqJ83ggxQ0lRLk5ZU0U6SUJNLklRX1NBTEVfSU5UQU5f</t>
  </si>
  <si>
    <t>Q0YuOTk4LjA2LzAzLzIwMjYuLi4uSAEAAADetgEAAgAAAAQtNTY1AQgAAAAFAAAAATEBAAAACy0xOTA0ODYwNzQ0AwAAAAMxNjACAAAABDIwMjkEAAAAATAHAAAACDMvNi8yMDI2CAAAAAoxMi8zMS8yMDIzCQAAAAEwNntXMqJ83gg2e1cyonzeCCZDSVEuTllTRTpJQk0uSVFfUkUuOTk4LjA2LzAzLzIwMjYuLi4uSAEAAADetgEAAgAAAAYxNTEyNzYBCAAAAAUAAAABMQEAAAALLTE5MDQ4NjA3NDQDAAAAAzE2MAIAAAAEMTIyMgQAAAABMAcAAAAIMy82LzIwMjYIAAAACjEyLzMxLzIwMjMJAAAAATA2e1cyonzeCDZ7VzKifN4IJ0NJUS5OWVNFOklCTS5JUV9BUC4xMDAwLjA2LzAzLzIwMjYuLi4uSAEAAADetgEAAgAAAAQ0NzU2AQgAAAAFAAAAATEBAAAACy0xOTA0ODYwNzQwAwAAAAMxNjACAAAABDEwMTgEAAAAATAHAAAACDMvNi8yMDI2CAAAAAoxMi8zMS8yMDI1CQAAAAEwNntXMqJ83gg2e1cyonzeCDBDSVEuTllTRTpJQk0uSVFfT1RIRVJfUkVDRUlWLjk5OC4wNi8wMy8yMDI2Li4uLkgBAAAA3rYBAAIAAAADNjI5AQgAAAAFAAAAATEBAAAACy0xOTA0ODYwNzQ0AwAAAAMxNjACAAAABDEyMDYEAAAAATAHAAAACDMvNi8yMDI2CAAAAAoxMi8zMS8yMDIzCQAAAAEwNntXMqJ83gg2e1cyonzeCEJDSVEuTllTRTpJQk0uSVFfREVQUkVDSUFUSU9OX1JFTlRBTF9BU1NFVFNfQ0YuMTAwMC4wNi8wMy8yMDI2</t>
  </si>
  <si>
    <t>Li4uLkgBAAAA3rYBAAMAAAAAADZ7VzKifN4INntXMqJ83ggvQ0lRLk5ZU0U6SUJNLklRX0NBU0hfRklOQU4uMTAwMC4wNi8wMy8yMDI2Li4uLkgBAAAA3rYBAAIAAAAFLTM4MjkBCAAAAAUAAAABMQEAAAALLTE5MDQ4NjA3NDADAAAAAzE2MAIAAAAEMjAwNAQAAAABMAcAAAAIMy82LzIwMjYIAAAACjEyLzMxLzIwMjUJAAAAATA2e1cyonzeCDZ7VzKifN4ILUNJUS5OWVNFOklCTS5JUV9ESVZFU1RfQ0YuOTk4LjA2LzAzLzIwMjYuLi4uSAEAAADetgEAAgAAAAItNAEIAAAABQAAAAExAQAAAAstMTkwNDg2MDc0NAMAAAADMTYwAgAAAAQyMDc3BAAAAAEwBwAAAAgzLzYvMjAyNggAAAAKMTIvMzEvMjAyMwkAAAABMDZ7VzKifN4INntXMqJ83gg2Q0lRLk5ZU0U6SUJNLklRX0NPTlRJTkdFTlRfUkVOVEFMLjEwMDAuMDYvMDMvMjAyNi4uLi5IAQAAAN62AQACAAAAAzMwMAA2e1cyonzeCDZ7VzKifN4IKkNJUS5OWVNFOklCTS5JUV9OSV9DRi4xMDAwLjA2LzAzLzIwMjYuLi4uSAEAAADetgEAAgAAAAUxMDU5MwEIAAAABQAAAAExAQAAAAstMTkwNDg2MDc0MAMAAAADMTYwAgAAAAQyMTUwBAAAAAEwBwAAAAgzLzYvMjAyNggAAAAKMTIvMzEvMjAyNQkAAAABMDZ7VzKifN4INntXMqJ83gg4Q0lRLk5ZU0U6SUJNLklRX1NUT0NLX0JBU0VEX0NPTVBfVEFYLjk5OC4wNi8wMy8yMDI2Li4uLkgBAAAA3rYBAAIAAAAE</t>
  </si>
  <si>
    <t>LTI5MAA2e1cyonzeCDZ7VzKifN4INENJUS5OWVNFOklCTS5JUV9TVE9DS19CQVNFRF9TR0EuMTAwMC4wNi8wMy8yMDI2Li4uLkgBAAAA3rYBAAIAAAADOTA0AQgAAAAFAAAAATEBAAAACy0xOTA0ODYwNzQwAwAAAAMxNjACAAAABTIyNjc5BAAAAAEwBwAAAAgzLzYvMjAyNggAAAAKMTIvMzEvMjAyNQkAAAABMDZ7VzKifN4INntXMqJ83gg1Q0lRLk5ZU0U6SUJNLklRX0lOU19TRVRUTEVfU1VQUExFLjk5OC4wNi8wMy8yMDI2Li4uLkgBAAAA3rYBAAMAAAAAADZ7VzKifN4INntXMqJ83gg8Q0lRLk5ZU0U6SUJNLklRX0VYUExPUkVfRFJJTExfRVhQX1RPVEFMLjEwMDAuMDYvMDMvMjAyNi4uLi5IAQAAAN62AQADAAAAAAA2e1cyonzeCDZ7VzKifN4IKkNJUS5OWVNFOklCTS5JUV9HQV9FWFAuOTk4LjA2LzAzLzIwMjYuLi4uSAEAAADetgEAAwAAAAAANntXMqJ83gg2e1cyonzeCDZDSVEuTllTRTpJQk0uSVFfVE9UQUxfTElBQl9FUVVJVFkuMTAwMC4wNi8wMy8yMDI2Li4uLkgBAAAA3rYBAAIAAAAGMTUxODgwAQgAAAAFAAAAATEBAAAACy0xOTA0ODYwNzQwAwAAAAMxNjACAAAABDEwMTMEAAAAATAHAAAACDMvNi8yMDI2CAAAAAoxMi8zMS8yMDI1CQAAAAEwNntXMqJ83gg2e1cyonzeCDhDSVEuTllTRTpJQk0uSVFfREVGRVJSRURfVEFYRVNfVE9UQUwuOTk4LjA2LzAzLzIwMjYuLi4uSAEAAADetgEAAgAA</t>
  </si>
  <si>
    <t>AAUtMTEwNQEIAAAABQAAAAExAQAAAAstMTkwNDg2MDc0NAMAAAADMTYwAgAAAAUzNTM4NQQAAAABMAcAAAAIMy82LzIwMjYIAAAACjEyLzMxLzIwMjMJAAAAATA2e1cyonzeCDZ7VzKifN4IR0NJUS5OWVNFOklCTS5JUV9QUk9WX0JBRF9ERUJUU19QQVRJRU5UX1NFUlZJQ0VfUkVWLjEwMDAuMDYvMDMvMjAyNi4uLi5IAQAAAN62AQADAAAAAAA2e1cyonzeCDZ7VzKifN4IMkNJUS5OWVNFOklCTS5JUV9FQklUQV9FWENMX1NCQy45OTguMDYvMDMvMjAyNi4uLi5IAQAAAN62AQACAAAABTEyMTgyAQgAAAAFAAAAATEBAAAACy0xOTA0ODYwNzQ0AwAAAAMxNjACAAAABTI0MTM2BAAAAAEwBwAAAAgzLzYvMjAyNggAAAAKMTIvMzEvMjAyMwkAAAABMDZ7VzKifN4INntXMqJ83gg7Q0lRLk5ZU0U6SUJNLklRX0VCSVREQV9FUV9JTkNfRVhDTF9TQkMuMTAwMC4wNi8wMy8yMDI2Li4uLkgBAAAA3rYBAAIAAAAFMTc4MzMBCAAAAAUAAAABMQEAAAALLTE5MDQ4NjA3NDADAAAAAzE2MAIAAAAFMjQxMzEEAAAAATAHAAAACDMvNi8yMDI2CAAAAAoxMi8zMS8yMDI1CQAAAAEwNntXMqJ83gg2e1cyonzeCC1DSVEuTllTRTpJQk0uSVFfRVBTX05PUk0uMTAwMC4wNi8wMy8yMDI2Li4uLkgBAAAA3rYBAAIAAAAINy40ODA4NzUBCAAAAAUAAAABMQEAAAALLTE5MDQ4NjA3NDADAAAAAzE2MAIAAAAENDM3OQQAAAABMAcAAAAI</t>
  </si>
  <si>
    <t>My82LzIwMjYIAAAACjEyLzMxLzIwMjUJAAAAATA2e1cyonzeCDZ7VzKifN4IM0NJUS5OWVNFOklCTS5JUV9BU1NFVFNfTEVWRUxfMy4xMDAwLjA2LzAzLzIwMjYuLi4uSAEAAADetgEAAwAAAAAANntXMqJ83gg2e1cyonzeCC1DSVEuTllTRTpJQk0uSVFfQ0FTSF9PUEVSLjk5OC4wNi8wMy8yMDI2Li4uLkgBAAAA3rYBAAIAAAAFMTM5MzEBCAAAAAUAAAABMQEAAAALLTE5MDQ4NjA3NDQDAAAAAzE2MAIAAAAEMjAwNgQAAAABMAcAAAAIMy82LzIwMjYIAAAACjEyLzMxLzIwMjMJAAAAATA2e1cyonzeCDZ7VzKifN4INUNJUS5OWVNFOklCTS5JUV9MT05HX1RFUk1fTEVBU0VTLjEwMDAuMDYvMDMvMjAyNi4uLi5IAQAAAN62AQACAAAABDM0MjEBCAAAAAUAAAABMQEAAAALLTE5MDQ4NjA3NDADAAAAAzE2MAIAAAAEMTE4MwQAAAABMAcAAAAIMy82LzIwMjYIAAAACjEyLzMxLzIwMjUJAAAAATA2e1cyonzeCDZ7VzKifN4IJkNJUS5OWVNFOklCTS5JUV9HVy45OTguMDYvMDMvMjAyNi4uLi5IAQAAAN62AQACAAAABTYwMTc4AQgAAAAFAAAAATEBAAAACy0xOTA0ODYwNzQ0AwAAAAMxNjACAAAABDExNzEEAAAAATAHAAAACDMvNi8yMDI2CAAAAAoxMi8zMS8yMDIzCQAAAAEwNntXMqJ83gg2e1cyonzeCDdDSVEuTllTRTpJQk0uSVFfQ0FTSF9JTlRFUkVTVF9PUEVSLjEwMDAuMDYvMDMvMjAyNi4uLi5IAQAAAN62</t>
  </si>
  <si>
    <t>AQADAAAAAAA2e1cyonzeCDZ7VzKifN4INUNJUS5OWVNFOklCTS5JUV9DQVNIX0lOVEVSRVNUX05FVC45OTguMDYvMDMvMjAyNi4uLi5IAQAAAN62AQADAAAAAAA2e1cyonzeCDZ7VzKifN4IMkNJUS5OWVNFOklCTS5JUV9NSVNDX0FESlVTVF9DRi45OTguMDYvMDMvMjAyNi4uLi5IAQAAAN62AQADAAAAAAA2e1cyonzeCDZ7VzKifN4IN0NJUS5OWVNFOklCTS5JUV9DT01NT05fUFJFRl9ESVZfQ0YuMTAwMC4wNi8wMy8yMDI2Li4uLkgBAAAA3rYBAAMAAAAAADZ7VzKifN4INntXMqJ83gg3Q0lRLk5ZU0U6SUJNLklRX0RJU1RSSUJVVEFCTEVfQ0FTSC4xMDAwLjA2LzAzLzIwMjYuLi4uSAEAAADetgEAAwAAAAAANntXMqJ83gg2e1cyonzeCDZDSVEuTllTRTpJQk0uSVFfQ0hBTkdFX1VORUFSTl9SRVYuMTAwMC4wNi8wMy8yMDI2Li4uLkgBAAAA3rYBAAMAAAAAADZ7VzKifN4INntXMqJ83gg8Q0lRLk5ZU0U6SUJNLklRX1JFU1RSX1NUT0NLX0NPTVBfUFJFVEFYLjEwMDAuMDYvMDMvMjAyNi4uLi5IAQAAAN62AQADAAAAAAA2e1cyonzeCDZ7VzKifN4IOENJUS5OWVNFOklCTS5JUV9ORUdBVElWRV9HV19BTU9SVF9BVC45OTguMDYvMDMvMjAyNi4uLi5IAQAAAN62AQADAAAAAAA2e1cyonzeCDZ7VzKifN4IN0NJUS5OWVNFOklCTS5JUV9SRVNUUlVDVFVSRV9TVVBQTEUuMTAwMC4wNi8wMy8yMDI2Li4uLkgB</t>
  </si>
  <si>
    <t>AAAA3rYBAAMAAAAAADZ7VzKifN4INntXMqJ83gg1Q0lRLk5ZU0U6SUJNLklRX0NPTlRJTkdFTlRfUkVOVEFMLjk5OC4wNi8wMy8yMDI2Li4uLkgBAAAA3rYBAAIAAAADMzMxADZ7VzKifN4INntXMqJ83ggvQ0lRLk5ZU0U6SUJNLklRX0lOVF9FWFBfTFRELjk5OC4wNi8wMy8yMDI2Li4uLkgBAAAA3rYBAAMAAAAAADZ7VzKifN4INntXMqJ83ggtQ0lRLk5ZU0U6SUJNLklRX1RCVl9TSEFSRS45OTguMDYvMDMvMjAyNi4uLi5IAQAAAN62AQACAAAACi01My4yMDI0ODUBCAAAAAUAAAABMQEAAAALLTE5MDQ4NjA3NDQDAAAAAzE2MAIAAAAENDE1NgQAAAABMAcAAAAIMy82LzIwMjYIAAAACjEyLzMxLzIwMjMJAAAAATA2e1cyonzeCDZ7VzKifN4IMENJUS5OWVNFOklCTS5JUV9FQklUREFfQ0FQRVguOTk4LjA2LzAzLzIwMjYuLi4uSAEAAADetgEAAgAAAAUxMTAxMgEIAAAABQAAAAExAQAAAAstMTkwNDg2MDc0NAMAAAADMTYwAgAAAAUzNTM3OQQAAAABMAcAAAAIMy82LzIwMjYIAAAACjEyLzMxLzIwMjMJAAAAATA2e1cyonzeCDZ7VzKifN4IKUNJUS5OWVNFOklCTS5JUV9FQklULjEwMDAuMDYvMDMvMjAyNi4uLi5IAQAAAN62AQACAAAABTEyNTY4AQgAAAAFAAAAATEBAAAACy0xOTA0ODYwNzQwAwAAAAMxNjACAAAAAzQwMAQAAAABMAcAAAAIMy82LzIwMjYIAAAACjEyLzMxLzIwMjUJAAAAATA2e1cyonze</t>
  </si>
  <si>
    <t>CDZ7VzKifN4IKUNJUS5OWVNFOklCTS5JUV9MQU5ELjEwMDAuMDYvMDMvMjAyNi4uLi5IAQAAAN62AQACAAAAAzE4MgEIAAAABQAAAAExAQAAAAstMTkwNDg2MDc0MAMAAAADMTYwAgAAAAQzMDk4BAAAAAEwBwAAAAgzLzYvMjAyNggAAAAKMTIvMzEvMjAyNQkAAAABMDZ7VzKifN4INntXMqJ83gg7Q0lRLk5ZU0U6SUJNLklRX1RPVEFMX0RFQlRfTk9OX0NVUlJFTlQuMTAwMC4wNi8wMy8yMDI2Li4uLkgBAAAA3rYBAAIAAAAFNTczODMBCAAAAAUAAAABMQEAAAALLTE5MDQ4NjA3NDADAAAAAzE2MAIAAAAFMjUyMjQEAAAAATAHAAAACDMvNi8yMDI2CAAAAAoxMi8zMS8yMDI1CQAAAAEwNntXMqJ83gg2e1cyonzeCDVDSVEuTllTRTpJQk0uSVFfVE9UQUxfTElBQl9FUVVJVFkuOTk4LjA2LzAzLzIwMjYuLi4uSAEAAADetgEAAgAAAAYxMzUyNDEBCAAAAAUAAAABMQEAAAALLTE5MDQ4NjA3NDQDAAAAAzE2MAIAAAAEMTAxMwQAAAABMAcAAAAIMy82LzIwMjYIAAAACjEyLzMxLzIwMjMJAAAAATA2e1cyonzeCDZ7VzKifN4IJ0NJUS5OWVNFOklCTS5JUV9BRC4xMDAwLjA2LzAzLzIwMjYuLi4uSAEAAADetgEAAgAAAAYtMTE5NzUBCAAAAAUAAAABMQEAAAALLTE5MDQ4NjA3NDADAAAAAzE2MAIAAAAEMTA3NQQAAAABMAcAAAAIMy82LzIwMjYIAAAACjEyLzMxLzIwMjUJAAAAATA2e1cyonzeCDZ7VzKifN4IMkNJ</t>
  </si>
  <si>
    <t>US5OWVNFOklCTS5JUV9DSEFOR0VfREVGX1RBWC45OTguMDYvMDMvMjAyNi4uLi5IAQAAAN62AQADAAAAAAA2e1cyonzeCDZ7VzKifN4IM0NJUS5OWVNFOklCTS5JUV9UUkFESU5HX0FTU0VUUy4xMDAwLjA2LzAzLzIwMjYuLi4uSAEAAADetgEAAwAAAAAANntXMqJ83gg2e1cyonzeCDRDSVEuTllTRTpJQk0uSVFfTkVUX0RFQlRfSVNTVUVELjEwMDAuMDYvMDMvMjAyNi4uLi5IAQAAAN62AQACAAAABDI4NzMBCAAAAAUAAAABMQEAAAALLTE5MDQ4NjA3NDADAAAAAzE2MAIAAAAEMjAwMwQAAAABMAcAAAAIMy82LzIwMjYIAAAACjEyLzMxLzIwMjUJAAAAATA2e1cyonzeCDZ7VzKifN4IOUNJUS5OWVNFOklCTS5JUV9DSEFOR0VfREVGX1RBWF9UT1RBTC4xMDAwLjA2LzAzLzIwMjYuLi4uSAEAAADetgEAAgAAAAQtOTU3AQgAAAAFAAAAATEBAAAACy0xOTA0ODYwNzQwAwAAAAMxNjACAAAABTMwOTI0BAAAAAEwBwAAAAgzLzYvMjAyNggAAAAKMTIvMzEvMjAyNQkAAAABMDZ7VzKifN4INntXMqJ83ghBQ0lRLk5ZU0U6SUJNLklRX0RBX1NVUFBMX0NGX0VYQ0xfT1BFUl9MRUFTRVMuMTAwMC4wNi8wMy8yMDI2Li4uLkgBAAAA3rYBAAIAAAAEMTM4NAEIAAAABQAAAAExAQAAAAstMTkwNDg2MDc0MAMAAAADMTYwAgAAAAU0ODk4MwQAAAABMAcAAAAIMy82LzIwMjYIAAAACjEyLzMxLzIwMjUJAAAAATA2e1cyonze</t>
  </si>
  <si>
    <t>CDZ7VzKifN4ILkNJUS5OWVNFOklCTS5JUV9DQVNIX0ZJTkFOLjk5OC4wNi8wMy8yMDI2Li4uLkgBAAAA3rYBAAIAAAAFLTE3NjkBCAAAAAUAAAABMQEAAAALLTE5MDQ4NjA3NDQDAAAAAzE2MAIAAAAEMjAwNAQAAAABMAcAAAAIMy82LzIwMjYIAAAACjEyLzMxLzIwMjMJAAAAATA2e1cyonzeCDZ7VzKifN4IMkNJUS5OWVNFOklCTS5JUV9TUEVDSUFMX0RJVl9DRi45OTguMDYvMDMvMjAyNi4uLi5IAQAAAN62AQADAAAAAAA2e1cyonzeCDZ7VzKifN4IPENJUS5OWVNFOklCTS5JUV9FWENJU0VfVEFYRVNfRVhDTF9TQUxFUy4xMDAwLjA2LzAzLzIwMjYuLi4uSAEAAADetgEAAwAAAAAANntXMqJ83gg2e1cyonzeCDJDSVEuTllTRTpJQk0uSVFfQ1JFRElUX0xPU1NfQ0YuOTk4LjA2LzAzLzIwMjYuLi4uSAEAAADetgEAAwAAAAAANntXMqJ83gg2e1cyonzeCDdDSVEuTllTRTpJQk0uSVFfQVNTRVRfV1JJVEVET1dOX0NGLjEwMDAuMDYvMDMvMjAyNi4uLi5IAQAAAN62AQADAAAAAAA2e1cyonzeCDZ7VzKifN4IKUNJUS5OWVNFOklCTS5JUV9OSV9DRi45OTguMDYvMDMvMjAyNi4uLi5IAQAAAN62AQACAAAABDc1MDIBCAAAAAUAAAABMQEAAAALLTE5MDQ4NjA3NDQDAAAAAzE2MAIAAAAEMjE1MAQAAAABMAcAAAAIMy82LzIwMjYIAAAACjEyLzMxLzIwMjMJAAAAATA2e1cyonzeCDZ7VzKifN4IN0NJUS5OWVNF</t>
  </si>
  <si>
    <t>OklCTS5JUV9TVE9DS19PUFRJT05TX0NPTVAuMTAwMC4wNi8wMy8yMDI2Li4uLkgBAAAA3rYBAAMAAAAAADZ7VzKifN4INntXMqJ83ggzQ0lRLk5ZU0U6SUJNLklRX1NUT0NLX0JBU0VEX1NHQS45OTguMDYvMDMvMjAyNi4uLi5IAQAAAN62AQACAAAAAzYxNgEIAAAABQAAAAExAQAAAAstMTkwNDg2MDc0NAMAAAADMTYwAgAAAAUyMjY3OQQAAAABMAcAAAAIMy82LzIwMjYIAAAACjEyLzMxLzIwMjMJAAAAATA2e1cyonzeCDZ7VzKifN4INUNJUS5OWVNFOklCTS5JUV9HQUlOX0JBUkdBSU5fQUNRLjEwMDAuMDYvMDMvMjAyNi4uLi5IAQAAAN62AQADAAAAAAA2e1cyonzeCDZ7VzKifN4IM0NJUS5OWVNFOklCTS5JUV9PVEhFUl9DQV9TVVBQTC4xMDAwLjA2LzAzLzIwMjYuLi4uSAEAAADetgEAAgAAAAQxMzE2AQgAAAAFAAAAATEBAAAACy0xOTA0ODYwNzQwAwAAAAMxNjACAAAABDEwNTUEAAAAATAHAAAACDMvNi8yMDI2CAAAAAoxMi8zMS8yMDI1CQAAAAEwNntXMqJ83gg2e1cyonzeCD1DSVEuTllTRTpJQk0uSVFfRklOX0RJVl9NSU5PUklUWV9JTlRFUkVTVC45OTguMDYvMDMvMjAyNi4uLi5IAQAAAN62AQADAAAAAAA2e1cyonzeCDZ7VzKifN4IRkNJUS5OWVNFOklCTS5JUV9MVF9QT1JUSU9OX09QRVJfTEVBU0VfTElBQklMSVRJRVMuMTAwMC4wNi8wMy8yMDI2Li4uLkgBAAAA3rYBAAIAAAAEMjU0NwEI</t>
  </si>
  <si>
    <t>AAAABQAAAAExAQAAAAstMTkwNDg2MDc0MAMAAAADMTYwAgAAAAU0ODM4MwQAAAABMAcAAAAIMy82LzIwMjYIAAAACjEyLzMxLzIwMjUJAAAAATA2e1cyonzeCDZ7VzKifN4IM0NJUS5OWVNFOklCTS5JUV9ORVRfREVCVF9JU1NVRUQuOTk4LjA2LzAzLzIwMjYuLi4uSAEAAADetgEAAgAAAAQ0NDk3AQgAAAAFAAAAATEBAAAACy0xOTA0ODYwNzQ0AwAAAAMxNjACAAAABDIwMDMEAAAAATAHAAAACDMvNi8yMDI2CAAAAAoxMi8zMS8yMDIzCQAAAAEwNntXMqJ83gg2e1cyonzeCDZDSVEuTllTRTpJQk0uSVFfQ0FTSF9JTlRFUkVTVF9PUEVSLjk5OC4wNi8wMy8yMDI2Li4uLkgBAAAA3rYBAAMAAAAAADZ7VzKifN4INntXMqJ83gg2Q0lRLk5ZU0U6SUJNLklRX0NPTU1PTl9QUkVGX0RJVl9DRi45OTguMDYvMDMvMjAyNi4uLi5IAQAAAN62AQADAAAAAAA2e1cyonzeCDZ7VzKifN4IMkNJUS5OWVNFOklCTS5JUV9DT01NT05fSVNTVUVELjEwMDAuMDYvMDMvMjAyNi4uLi5IAQAAAN62AQACAAAAAzcxMAEIAAAABQAAAAExAQAAAAstMTkwNDg2MDc0MAMAAAADMTYwAgAAAAQyMTY5BAAAAAEwBwAAAAgzLzYvMjAyNggAAAAKMTIvMzEvMjAyNQkAAAABMDZ7VzKifN4INntXMqJ83ggyQ0lRLk5ZU0U6SUJNLklRX0NPTU1PTl9ESVZfQ0YuMTAwMC4wNi8wMy8yMDI2Li4uLkgBAAAA3rYBAAIAAAAFLTYyNTUBCAAAAAUA</t>
  </si>
  <si>
    <t>AAABMQEAAAALLTE5MDQ4NjA3NDADAAAAAzE2MAIAAAAEMjA3NAQAAAABMAcAAAAIMy82LzIwMjYIAAAACjEyLzMxLzIwMjUJAAAAATA2e1cyonzeCDZ7VzKifN4IO0NJUS5OWVNFOklCTS5JUV9SRVNUUl9TVE9DS19DT01QX1BSRVRBWC45OTguMDYvMDMvMjAyNi4uLi5IAQAAAN62AQADAAAAAAA2e1cyonzeCDZ7VzKifN4IOUNJUS5OWVNFOklCTS5JUV9UT1RBTF9VTlVTVUFMX1NVUFBMRS4xMDAwLjA2LzAzLzIwMjYuLi4uSAEAAADetgEAAwAAAAAANntXMqJ83gg2e1cyonzeCDZDSVEuTllTRTpJQk0uSVFfUkVTVFJVQ1RVUkVfU1VQUExFLjk5OC4wNi8wMy8yMDI2Li4uLkgBAAAA3rYBAAMAAAAAADZ7VzKifN4INntXMqJ83ggzQ0lRLk5ZU0U6SUJNLklRX05FVF9SRU5UQUxfRVhQLjEwMDAuMDYvMDMvMjAyNi4uLi5IAQAAAN62AQADAAAAAAA2e1cyonzeCDZ7VzKifN4ILUNJUS5OWVNFOklCTS5JUV9ESUxVVF9OSS4xMDAwLjA2LzAzLzIwMjYuLi4uSAEAAADetgEAAgAAAAsxMDU2OC4yNDIwNAEIAAAABQAAAAExAQAAAAstMTkwNDg2MDc0MAMAAAADMTYwAgAAAAQzNTIyBAAAAAEwBwAAAAgzLzYvMjAyNggAAAAKMTIvMzEvMjAyNQkAAAABMDZ7VzKifN4INntXMqJ83gg7Q0lRLk5ZU0U6SUJNLklRX0VYQ0lTRV9UQVhFU19FWENMX1NBTEVTLjk5OC4wNi8wMy8yMDI2Li4uLkgBAAAA3rYBAAMAAAAA</t>
  </si>
  <si>
    <t>ADZ7VzKifN4INntXMqJ83gg7Q0lRLk5ZU0U6SUJNLklRX0VYUExPUkVfRFJJTExfRVhQX1RPVEFMLjk5OC4wNi8wMy8yMDI2Li4uLkgBAAAA3rYBAAMAAAAAADZ7VzKifN4INntXMqJ83ggoQ0lRLk5ZU0U6SUJNLklRX0VCSVQuOTk4LjA2LzAzLzIwMjYuLi4uSAEAAADetgEAAgAAAAQ5NDIxAQgAAAAFAAAAATEBAAAACy0xOTA0ODYwNzQ0AwAAAAMxNjACAAAAAzQwMAQAAAABMAcAAAAIMy82LzIwMjYIAAAACjEyLzMxLzIwMjMJAAAAATA2e1cyonzeCDZ7VzKifN4ILUNJUS5OWVNFOklCTS5JUV9ESVZfU0hBUkUuOTk4LjA2LzAzLzIwMjYuLi4uSAEAAADetgEAAgAAAAQ2LjYzAQgAAAAFAAAAATEBAAAACy0xOTA0ODYwNzQ0AwAAAAMxNjACAAAABDMwNTgEAAAAATAHAAAACDMvNi8yMDI2CAAAAAoxMi8zMS8yMDIzCQAAAAEwNntXMqJ83gg2e1cyonzeCC9DSVEuTllTRTpJQk0uSVFfTklfQ09NUEFOWS4xMDAwLjA2LzAzLzIwMjYuLi4uSAEAAADetgEAAgAAAAUxMDU5MwEIAAAABQAAAAExAQAAAAstMTkwNDg2MDc0MAMAAAADMTYwAgAAAAU0MTU3MQQAAAABMAcAAAAIMy82LzIwMjYIAAAACjEyLzMxLzIwMjUJAAAAATA2e1cyonzeCDZ7VzKifN4IM0NJUS5OWVNFOklCTS5JUV9BU1NFVF9XUklURURPV04uOTk4LjA2LzAzLzIwMjYuLi4uSAEAAADetgEAAwAAAAAANntXMqJ83gg2e1cyonzeCDFDSVEu</t>
  </si>
  <si>
    <t>TllTRTpJQk0uSVFfSU5URVJFU1RfRVhQLjEwMDAuMDYvMDMvMjAyNi4uLi5IAQAAAN62AQACAAAABS0xOTM1AQgAAAAFAAAAATEBAAAACy0xOTA0ODYwNzQwAwAAAAMxNjACAAAAAjgyBAAAAAEwBwAAAAgzLzYvMjAyNggAAAAKMTIvMzEvMjAyNQkAAAABMDZ7VzKifN4INntXMqJ83ggyQ0lRLk5ZU0U6SUJNLklRX1BST1ZfQkFEX0RFQlRTLjk5OC4wNi8wMy8yMDI2Li4uLkgBAAAA3rYBAAMAAAAAADZ7VzKifN4INntXMqJ83gg1Q0lRLk5ZU0U6SUJNLklRX0NIQU5HRV9VTkVBUk5fUkVWLjk5OC4wNi8wMy8yMDI2Li4uLkgBAAAA3rYBAAMAAAAAADZ7VzKifN4INntXMqJ83ggzQ0lRLk5ZU0U6SUJNLklRX0dBSU5fQVNTRVRTX1JFVi45OTguMDYvMDMvMjAyNi4uLi5IAQAAAN62AQADAAAAAAA2e1cyonzeCDZ7VzKifN4IOENJUS5OWVNFOklCTS5JUV9ORUdBVElWRV9HV19BTU9SVF9DRi45OTguMDYvMDMvMjAyNi4uLi5IAQAAAN62AQADAAAAAAA2e1cyonzeCDZ7VzKifN4IM0NJUS5OWVNFOklCTS5JUV9TVF9ERUJUX0lTU1VFRC4xMDAwLjA2LzAzLzIwMjYuLi4uSAEAAADetgEAAwAAAAAANntXMqJ83gg2e1cyonzeCDRDSVEuTllTRTpJQk0uSVFfQ0hBTkdFX0lOVkVOVE9SWS45OTguMDYvMDMvMjAyNi4uLi5IAQAAAN62AQACAAAAAzM5MAEIAAAABQAAAAExAQAAAAstMTkwNDg2MDc0NAMAAAADMTYw</t>
  </si>
  <si>
    <t>AgAAAAQyMDk5BAAAAAEwBwAAAAgzLzYvMjAyNggAAAAKMTIvMzEvMjAyMwkAAAABMDZ7VzKifN4INntXMqJ83ggyQ0lRLk5ZU0U6SUJNLklRX0dBSU5fQVNTRVRTX0NGLjk5OC4wNi8wMy8yMDI2Li4uLkgBAAAA3rYBAAIAAAAELTE3MAEIAAAABQAAAAExAQAAAAstMTkwNDg2MDc0NAMAAAADMTYwAgAAAAQyMDI2BAAAAAEwBwAAAAgzLzYvMjAyNggAAAAKMTIvMzEvMjAyMwkAAAABMDZ7VzKifN4INntXMqJ83ggxQ0lRLk5ZU0U6SUJNLklRX0FJUkNSQUZUX1JFTlQuOTk4LjA2LzAzLzIwMjYuLi4uSAEAAADetgEAAwAAAAAANntXMqJ83gg2e1cyonzeCDxDSVEuTllTRTpJQk0uSVFfRUJJVERBUl9FUV9JTkNfRVhDTF9TQkMuMTAwMC4wNi8wMy8yMDI2Li4uLkgBAAAA3rYBAAIAAAAFMTkxNDEBCAAAAAUAAAABMQEAAAALLTE5MDQ4NjA3NDADAAAAAzE2MAIAAAAFMjQxMzMEAAAAATAHAAAACDMvNi8yMDI2CAAAAAoxMi8zMS8yMDI1CQAAAAEwNntXMqJ83gg2e1cyonzeCDJDSVEuTllTRTpJQk0uSVFfRElMVVRfRVBTX0VYQ0wuOTk4LjA2LzAzLzIwMjYuLi4uSAEAAADetgEAAgAAAAg4LjE0OTk5OQEIAAAABQAAAAExAQAAAAstMTkwNDg2MDc0NAMAAAADMTYwAgAAAAMxNDIEAAAAATAHAAAACDMvNi8yMDI2CAAAAAoxMi8zMS8yMDIzCQAAAAEwNntXMqJ83gg2e1cyonzeCDFDSVEuTllTRTpJQk0uSVFf</t>
  </si>
  <si>
    <t>TklfQVZBSUxfRVhDTC45OTguMDYvMDMvMjAyNi4uLi5IAQAAAN62AQACAAAABDc1MTQBCAAAAAUAAAABMQEAAAALLTE5MDQ4NjA3NDQDAAAAAzE2MAIAAAADMzc5BAAAAAEwBwAAAAgzLzYvMjAyNggAAAAKMTIvMzEvMjAyMwkAAAABMDZ7VzKifN4INntXMqJ83ggoQ0lRLk5ZU0U6SUJNLklRX0NPR1MuOTk4LjA2LzAzLzIwMjYuLi4uSAEAAADetgEAAgAAAAUyNzE3OAEIAAAABQAAAAExAQAAAAstMTkwNDg2MDc0NAMAAAADMTYwAgAAAAIzNAQAAAABMAcAAAAIMy82LzIwMjYIAAAACjEyLzMxLzIwMjMJAAAAATA2e1cyonzeCDZ7VzKifN4IMUNJUS5OWVNFOklCTS5JUV9UT1RBTF9BU1NFVFMuMTAwMC4wNi8wMy8yMDI2Li4uLkgBAAAA3rYBAAIAAAAGMTUxODgwAQgAAAAFAAAAATEBAAAACy0xOTA0ODYwNzQwAwAAAAMxNjACAAAABDEwMDcEAAAAATAHAAAACDMvNi8yMDI2CAAAAAoxMi8zMS8yMDI1CQAAAAEwNntXMqJ83gg2e1cyonzeCDJDSVEuTllTRTpJQk0uSVFfTE9BTlNfRk9SX1NBTEUuOTk4LjA2LzAzLzIwMjYuLi4uSAEAAADetgEAAwAAAAAANntXMqJ83gg2e1cyonzeCCdDSVEuTllTRTpJQk0uSVFfQVIuMTAwMC4wNi8wMy8yMDI2Li4uLkgBAAAA3rYBAAIAAAAEODU5NAEIAAAABQAAAAExAQAAAAstMTkwNDg2MDc0MAMAAAADMTYwAgAAAAQxMDIxBAAAAAEwBwAAAAgzLzYvMjAyNggAAAAK</t>
  </si>
  <si>
    <t>MTIvMzEvMjAyNQkAAAABMDZ7VzKifN4INntXMqJ83gg0Q0lRLk5ZU0U6SUJNLklRX0dBSU5fQVNTRVRTX1JFVi4xMDAwLjA2LzAzLzIwMjYuLi4uSAEAAADetgEAAwAAAAAANntXMqJ83gg2e1cyonzeCDpDSVEuTllTRTpJQk0uSVFfR1BQRV9FWENMX09QRVJfTEVBU0VTLjEwMDAuMDYvMDMvMjAyNi4uLi5IAQAAAN62AQACAAAABTE3ODc0AQgAAAAFAAAAATEBAAAACy0xOTA0ODYwNzQwAwAAAAMxNjACAAAABTQ4OTc0BAAAAAEwBwAAAAgzLzYvMjAyNggAAAAKMTIvMzEvMjAyNQkAAAABMDZ7VzKifN4INntXMqJ83gg2Q0lRLk5ZU0U6SUJNLklRX0RFRl9UQVhfQVNTRVRTX0xULjEwMDAuMDYvMDMvMjAyNi4uLi5IAQAAAN62AQACAAAABDg2MTABCAAAAAUAAAABMQEAAAALLTE5MDQ4NjA3NDADAAAAAzE2MAIAAAAEMTAyNgQAAAABMAcAAAAIMy82LzIwMjYIAAAACjEyLzMxLzIwMjUJAAAAATA2e1cyonzeCDZ7VzKifN4IMkNJUS5OWVNFOklCTS5JUV9PVEhFUl9DQV9TVVBQTC45OTguMDYvMDMvMjAyNi4uLi5IAQAAAN62AQACAAAABDEzMTMBCAAAAAUAAAABMQEAAAALLTE5MDQ4NjA3NDQDAAAAAzE2MAIAAAAEMTA1NQQAAAABMAcAAAAIMy82LzIwMjYIAAAACjEyLzMxLzIwMjMJAAAAATA2e1cyonzeCDZ7VzKifN4IMUNJUS5OWVNFOklCTS5JUV9UT1RBTF9SRUNFSVYuMTAwMC4wNi8wMy8yMDI2Li4u</t>
  </si>
  <si>
    <t>LkgBAAAA3rYBAAIAAAAEOTY0NgEIAAAABQAAAAExAQAAAAstMTkwNDg2MDc0MAMAAAADMTYwAgAAAAQxMDAxBAAAAAEwBwAAAAgzLzYvMjAyNggAAAAKMTIvMzEvMjAyNQkAAAABMDZ7VzKifN4INntXMqJ83gg5Q0lRLk5ZU0U6SUJNLklRX05FR0FUSVZFX0dXX0FNT1JUX0NGLjEwMDAuMDYvMDMvMjAyNi4uLi5IAQAAAN62AQADAAAAAAA2e1cyonzeCDZ7VzKifN4IQENJUS5OWVNFOklCTS5JUV9EQV9TVVBQTF9DRl9FWENMX09QRVJfTEVBU0VTLjk5OC4wNi8wMy8yMDI2Li4uLkgBAAAA3rYBAAIAAAAEMTIwOQEIAAAABQAAAAExAQAAAAstMTkwNDg2MDc0NAMAAAADMTYwAgAAAAU0ODk4MwQAAAABMAcAAAAIMy82LzIwMjYIAAAACjEyLzMxLzIwMjMJAAAAATA2e1cyonzeCDZ7VzKifN4IMkNJUS5OWVNFOklCTS5JUV9FQklUX0VYQ0xfU0JDLjEwMDAuMDYvMDMvMjAyNi4uLi5IAQAAAN62AQACAAAABTE0MjgzAQgAAAAFAAAAATEBAAAACy0xOTA0ODYwNzQwAwAAAAMxNjACAAAABTI0MTM0BAAAAAEwBwAAAAgzLzYvMjAyNggAAAAKMTIvMzEvMjAyNQkAAAABMDZ7VzKifN4INntXMqJ83ggzQ0lRLk5ZU0U6SUJNLklRX0xUX0RFQlRfUkVQQUlELjEwMDAuMDYvMDMvMjAyNi4uLi5IAQAAAN62AQACAAAABS01NDg5AQgAAAAFAAAAATEBAAAACy0xOTA0ODYwNzQwAwAAAAMxNjACAAAABDIwMzYEAAAAATAH</t>
  </si>
  <si>
    <t>AAAACDMvNi8yMDI2CAAAAAoxMi8zMS8yMDI1CQAAAAEwNntXMqJ83gg2e1cyonzeCDVDSVEuTllTRTpJQk0uSVFfQ0hBTkdFX0lOVkVOVE9SWS4xMDAwLjA2LzAzLzIwMjYuLi4uSAEAAADetgEAAgAAAAI3MAEIAAAABQAAAAExAQAAAAstMTkwNDg2MDc0MAMAAAADMTYwAgAAAAQyMDk5BAAAAAEwBwAAAAgzLzYvMjAyNggAAAAKMTIvMzEvMjAyNQkAAAABMDZ7VzKifN4INntXMqJ83gg2Q0lRLk5ZU0U6SUJNLklRX0FTU0VUX1dSSVRFRE9XTl9DRi45OTguMDYvMDMvMjAyNi4uLi5IAQAAAN62AQADAAAAAAA2e1cyonzeCDZ7VzKifN4IM0NJUS5OWVNFOklCTS5JUV9HQUlOX0FTU0VUU19DRi4xMDAwLjA2LzAzLzIwMjYuLi4uSAEAAADetgEAAgAAAAMtMzkBCAAAAAUAAAABMQEAAAALLTE5MDQ4NjA3NDADAAAAAzE2MAIAAAAEMjAyNgQAAAABMAcAAAAIMy82LzIwMjYIAAAACjEyLzMxLzIwMjUJAAAAATA2e1cyonzeCDZ7VzKifN4INkNJUS5OWVNFOklCTS5JUV9TVE9DS19PUFRJT05TX0NPTVAuOTk4LjA2LzAzLzIwMjYuLi4uSAEAAADetgEAAwAAAAAANntXMqJ83gg2e1cyonzeCDNDSVEuTllTRTpJQk0uSVFfU1RPQ0tfQkFTRURfU00uMTAwMC4wNi8wMy8yMDI2Li4uLkgBAAAA3rYBAAMAAAAAADZ7VzKifN4INntXMqJ83ggzQ0lRLk5ZU0U6SUJNLklRX0NBU0hfVEFYRVNfT1BFUi45OTguMDYvMDMv</t>
  </si>
  <si>
    <t>MjAyNi4uLi5IAQAAAN62AQADAAAAAAA2e1cyonzeCDZ7VzKifN4IMkNJUS5OWVNFOklCTS5JUV9BSVJDUkFGVF9SRU5ULjEwMDAuMDYvMDMvMjAyNi4uLi5IAQAAAN62AQADAAAAAAA2e1cyonzeCDZ7VzKifN4ILUNJUS5OWVNFOklCTS5JUV9NQVJLRVRJTkcuOTk4LjA2LzAzLzIwMjYuLi4uSAEAAADetgEAAwAAAAAANntXMqJ83gg2e1cyonzeCDhDSVEuTllTRTpJQk0uSVFfTk9OQ0FTSF9QRU5TSU9OX0VYUC4xMDAwLjA2LzAzLzIwMjYuLi4uSAEAAADetgEAAgAAAAMtNDkBCAAAAAUAAAABMQEAAAALLTE5MDQ4NjA3NDADAAAAAzE2MAIAAAAFMjE2NzgEAAAAATAHAAAACDMvNi8yMDI2CAAAAAoxMi8zMS8yMDI1CQAAAAEwNntXMqJ83gg2e1cyonzeCDtDSVEuTllTRTpJQk0uSVFfREVGRVJSRURfRE9NRVNUSUNfVEFYRVMuOTk4LjA2LzAzLzIwMjYuLi4uSAEAAADetgEAAgAAAAUtMTUzMwEIAAAABQAAAAExAQAAAAstMTkwNDg2MDc0NAMAAAADMTYwAgAAAAQzMDU0BAAAAAEwBwAAAAgzLzYvMjAyNggAAAAKMTIvMzEvMjAyMwkAAAABMDZ7VzKifN4INntXMqJ83gg6Q0lRLk5ZU0U6SUJNLklRX1RPVEFMX1JFVl9BU19SRVBPUlRFRC4xMDAwLjA2LzAzLzIwMjYuLi4uSAEAAADetgEAAgAAAAU2NzUzNQEIAAAABQAAAAExAQAAAAstMTkwNDg2MDc0MAMAAAADMTYwAgAAAAMzMzkEAAAAATAHAAAACDMv</t>
  </si>
  <si>
    <t>Ni8yMDI2CAAAAAoxMi8zMS8yMDI1CQAAAAEwNntXMqJ83gg2e1cyonzeCDBDSVEuTllTRTpJQk0uSVFfRUJJVEFfRVFfSU5DLjk5OC4wNi8wMy8yMDI2Li4uLkgBAAAA3rYBAAIAAAAFMTEwNDgBCAAAAAUAAAABMQEAAAALLTE5MDQ4NjA3NDQDAAAAAzE2MAIAAAAFMjE2NzYEAAAAATAHAAAACDMvNi8yMDI2CAAAAAoxMi8zMS8yMDIzCQAAAAEwNntXMqJ83gg2e1cyonzeCDFDSVEuTllTRTpJQk0uSVFfQ09NTU9OX0RJVl9DRi45OTguMDYvMDMvMjAyNi4uLi5IAQAAAN62AQACAAAABS02MDQwAQgAAAAFAAAAATEBAAAACy0xOTA0ODYwNzQ0AwAAAAMxNjACAAAABDIwNzQEAAAAATAHAAAACDMvNi8yMDI2CAAAAAoxMi8zMS8yMDIzCQAAAAEwNntXMqJ83gg2e1cyonzeCCdDSVEuTllTRTpJQk0uSVFfRUJULjk5OC4wNi8wMy8yMDI2Li4uLkgBAAAA3rYBAAIAAAAEODY5MAEIAAAABQAAAAExAQAAAAstMTkwNDg2MDc0NAMAAAADMTYwAgAAAAMxMzkEAAAAATAHAAAACDMvNi8yMDI2CAAAAAoxMi8zMS8yMDIzCQAAAAEwNntXMqJ83gg2e1cyonzeCD1DSVEuTllTRTpJQk0uSVFfT1RIRVJfTk9OX09QRVJfRVhQX1NVUFBMLjEwMDAuMDYvMDMvMjAyNi4uLi5IAQAAAN62AQACAAAAAzEyNQEIAAAABQAAAAExAQAAAAstMTkwNDg2MDc0MAMAAAADMTYwAgAAAAI4NQQAAAABMAcAAAAIMy82LzIwMjYIAAAACjEy</t>
  </si>
  <si>
    <t>LzMxLzIwMjUJAAAAATA2e1cyonzeCDZ7VzKifN4IMkNJUS5OWVNFOklCTS5JUV9HV19JTlRBTl9BTU9SVC45OTguMDYvMDMvMjAyNi4uLi5IAQAAAN62AQADAAAAAAA2e1cyonzeCDZ7VzKifN4IKUNJUS5OWVNFOklCTS5JUV9DT0dTLjEwMDAuMDYvMDMvMjAyNi4uLi5IAQAAAN62AQACAAAABTI3ODM2AQgAAAAFAAAAATEBAAAACy0xOTA0ODYwNzQwAwAAAAMxNjACAAAAAjM0BAAAAAEwBwAAAAgzLzYvMjAyNggAAAAKMTIvMzEvMjAyNQkAAAABMDZ7VzKifN4INntXMqJ83gguQ0lRLk5ZU0U6SUJNLklRX05JX0NPTVBBTlkuOTk4LjA2LzAzLzIwMjYuLi4uSAEAAADetgEAAgAAAAQ3NTAyAQgAAAAFAAAAATEBAAAACy0xOTA0ODYwNzQ0AwAAAAMxNjACAAAABTQxNTcxBAAAAAEwBwAAAAgzLzYvMjAyNggAAAAKMTIvMzEvMjAyMwkAAAABMDZ7VzKifN4INntXMqJ83ggwQ0lRLk5ZU0U6SUJNLklRX0dBSU5fSU5WRVNULjEwMDAuMDYvMDMvMjAyNi4uLi5IAQAAAN62AQACAAAAAi03AQgAAAAFAAAAATEBAAAACy0xOTA0ODYwNzQwAwAAAAMxNjACAAAAAjYyBAAAAAEwBwAAAAgzLzYvMjAyNggAAAAKMTIvMzEvMjAyNQkAAAABMDZ7VzKifN4INntXMqJ83gg0Q0lRLk5ZU0U6SUJNLklRX0dBSU5fQkFSR0FJTl9BQ1EuOTk4LjA2LzAzLzIwMjYuLi4uSAEAAADetgEAAwAAAAAANntXMqJ83gg2e1cyonzeCC5D</t>
  </si>
  <si>
    <t>SVEuTllTRTpJQk0uSVFfU0dBX1NVUFBMLjEwMDAuMDYvMDMvMjAyNi4uLi5IAQAAAN62AQACAAAABTE5MzgwAQgAAAAFAAAAATEBAAAACy0xOTA0ODYwNzQwAwAAAAMxNjACAAAAAzEwMgQAAAABMAcAAAAIMy82LzIwMjYIAAAACjEyLzMxLzIwMjUJAAAAATA2e1cyonzeCDZ7VzKifN4IRUNJUS5OWVNFOklCTS5JUV9MT05HX1RFUk1fREVCVF9SRVBBSURfRVhDTF9MRUFTRVMuOTk4LjA2LzAzLzIwMjYuLi4uSAEAAADetgEAAgAAAAUtNTA4MgEIAAAABQAAAAExAQAAAAstMTkwNDg2MDc0NAMAAAADMTYwAgAAAAU0ODk4NAQAAAABMAcAAAAIMy82LzIwMjYIAAAACjEyLzMxLzIwMjMJAAAAATA2e1cyonzeCDZ7VzKifN4IMUNJUS5OWVNFOklCTS5JUV9ET19JTlZFU1RfQ0YuMTAwMC4wNi8wMy8yMDI2Li4uLkgBAAAA3rYBAAMAAAAAADZ7VzKifN4INntXMqJ83gg6Q0lRLk5ZU0U6SUJNLklRX0NIQU5HRV9UUkFESU5HX0FTU0VUUy4xMDAwLjA2LzAzLzIwMjYuLi4uSAEAAADetgEAAwAAAAAANntXMqJ83gg2e1cyonzeCCpDSVEuTllTRTpJQk0uSVFfRE9fQ0YuMTAwMC4wNi8wMy8yMDI2Li4uLkgBAAAA3rYBAAMAAAAAADZ7VzKifN4INntXMqJ83ggwQ0lRLk5ZU0U6SUJNLklRX09USEVSX0FNT1JULjEwMDAuMDYvMDMvMjAyNi4uLi5IAQAAAN62AQACAAAAAzU3MQEIAAAABQAAAAExAQAAAAstMTkwNDg2</t>
  </si>
  <si>
    <t>MDc0MAMAAAADMTYwAgAAAAQyMDE0BAAAAAEwBwAAAAgzLzYvMjAyNggAAAAKMTIvMzEvMjAyNQkAAAABMDZ7VzKifN4INntXMqJ83ggyQ0lRLk5ZU0U6SUJNLklRX05JX0FWQUlMX0VYQ0wuMTAwMC4wNi8wMy8yMDI2Li4uLkgBAAAA3rYBAAIAAAAFMTA1NzEBCAAAAAUAAAABMQEAAAALLTE5MDQ4NjA3NDADAAAAAzE2MAIAAAADMzc5BAAAAAEwBwAAAAgzLzYvMjAyNggAAAAKMTIvMzEvMjAyNQkAAAABMDZ7VzKifN4INntXMqJ83ggyQ0lRLk5ZU0U6SUJNLklRX1NUT0NLX0JBU0VEX1NNLjk5OC4wNi8wMy8yMDI2Li4uLkgBAAAA3rYBAAMAAAAAADZ7VzKifN4INntXMqJ83gg7Q0lRLk5ZU0U6SUJNLklRX0FTU0VUX1dSSVRFRE9XTl9TVVBQTEUuMTAwMC4wNi8wMy8yMDI2Li4uLkgBAAAA3rYBAAMAAAAAADZ7VzKifN4INntXMqJ83gg5Q0lRLk5ZU0U6SUJNLklRX1RPVEFMX1JFVl9BU19SRVBPUlRFRC45OTguMDYvMDMvMjAyNi4uLi5IAQAAAN62AQACAAAABTYxODYwAQgAAAAFAAAAATEBAAAACy0xOTA0ODYwNzQ0AwAAAAMxNjACAAAAAzMzOQQAAAABMAcAAAAIMy82LzIwMjYIAAAACjEyLzMxLzIwMjMJAAAAATA2e1cyonzeCDZ7VzKifN4IMUNJUS5OWVNFOklCTS5JUV9MRUdBTF9TRVRUTEUuMTAwMC4wNi8wMy8yMDI2Li4uLkgBAAAA3rYBAAMAAAAAADZ7VzKifN4INntXMqJ83ggrQ0lRLk5ZU0U6</t>
  </si>
  <si>
    <t>SUJNLklRX1JEX0VYUC4xMDAwLjA2LzAzLzIwMjYuLi4uSAEAAADetgEAAgAAAAQ4MzEyAQgAAAAFAAAAATEBAAAACy0xOTA0ODYwNzQwAwAAAAMxNjACAAAAAzEwMAQAAAABMAcAAAAIMy82LzIwMjYIAAAACjEyLzMxLzIwMjUJAAAAATA2e1cyonzeCDZ7VzKifN4IRENJUS5OWVNFOklCTS5JUV9QRU5TSU9OX0NPTlRSSUJVVElPTl9UT1RBTF9DT1NULjEwMDAuMDYvMDMvMjAyNi4uLi5IAQAAAN62AQACAAAAAzQ2MQA2e1cyonzeCDZ7VzKifN4IMENJUS5OWVNFOklCTS5JUV9JTlRFUkVTVF9FWFAuOTk4LjA2LzAzLzIwMjYuLi4uSAEAAADetgEAAgAAAAUtMTYwNwEIAAAABQAAAAExAQAAAAstMTkwNDg2MDc0NAMAAAADMTYwAgAAAAI4MgQAAAABMAcAAAAIMy82LzIwMjYIAAAACjEyLzMxLzIwMjMJAAAAATA2e1cyonzeCDZ7VzKifN4INUNJUS5OWVNFOklCTS5JUV9CVl9TSEFSRV9SRVBPUlRFRC45OTguMDYvMDMvMjAyNi4uLi5IAQAAAN62AQADAAAAAAA2e1cyonzeCDZ7VzKifN4IKENJUS5OWVNFOklCTS5JUV9BUElDLjk5OC4wNi8wMy8yMDI2Li4uLkgBAAAA3rYBAAMAAAAAADZ7VzKifN4INntXMqJ83ggwQ0lRLk5ZU0U6SUJNLklRX1RPVEFMX1JFQ0VJVi45OTguMDYvMDMvMjAyNi4uLi5IAQAAAN62AQACAAAABDgzNDgBCAAAAAUAAAABMQEAAAALLTE5MDQ4NjA3NDQDAAAAAzE2MAIAAAAEMTAw</t>
  </si>
  <si>
    <t>MQQAAAABMAcAAAAIMy82LzIwMjYIAAAACjEyLzMxLzIwMjMJAAAAATA2e1cyonzeCDZ7VzKifN4IN0NJUS5OWVNFOklCTS5JUV9DQVNIX0lOVEVSRVNUX0ZJTkFOLjk5OC4wNi8wMy8yMDI2Li4uLkgBAAAA3rYBAAMAAAAAADZ7VzKifN4INntXMqJ83ggxQ0lRLk5ZU0U6SUJNLklRX0NPTU1PTl9JU1NVRUQuOTk4LjA2LzAzLzIwMjYuLi4uSAEAAADetgEAAgAAAAM0MTQBCAAAAAUAAAABMQEAAAALLTE5MDQ4NjA3NDQDAAAAAzE2MAIAAAAEMjE2OQQAAAABMAcAAAAIMy82LzIwMjYIAAAACjEyLzMxLzIwMjMJAAAAATA2e1cyonzeCDZ7VzKifN4INkNJUS5OWVNFOklCTS5JUV9UT1RBTF9ERUJUX0lTU1VFRC4xMDAwLjA2LzAzLzIwMjYuLi4uSAEAAADetgEAAgAAAAQ4MzkxAQgAAAAFAAAAATEBAAAACy0xOTA0ODYwNzQwAwAAAAMxNjACAAAABDIxNjEEAAAAATAHAAAACDMvNi8yMDI2CAAAAAoxMi8zMS8yMDI1CQAAAAEwNntXMqJ83gg2e1cyonzeCD5DSVEuTllTRTpJQk0uSVFfU1RPQ0tfT1BUSU9OU19DT01QX1BSRVRBWC4xMDAwLjA2LzAzLzIwMjYuLi4uSAEAAADetgEAAwAAAAAANntXMqJ83gg2e1cyonzeCDhDSVEuTllTRTpJQk0uSVFfVE9UQUxfVU5VU1VBTF9TVVBQTEUuOTk4LjA2LzAzLzIwMjYuLi4uSAEAAADetgEAAwAAAAAANntXMqJ83gg2e1cyonzeCDpDSVEuTllTRTpJQk0uSVFfSU1Q</t>
  </si>
  <si>
    <t>VVRfT1BFUl9MRUFTRV9ERVBSLjEwMDAuMDYvMDMvMjAyNi4uLi5IAQAAAN62AQACAAAACjk3OC4xMDE0NzIBCAAAAAUAAAABMQEAAAALLTE5MDQ4NjA3NDADAAAAAzE2MAIAAAAFMjE2NzMEAAAAATAHAAAACDMvNi8yMDI2CAAAAAoxMi8zMS8yMDI1CQAAAAEwNntXMqJ83gg2e1cyonzeCDJDSVEuTllTRTpJQk0uSVFfTkVUX1JFTlRBTF9FWFAuOTk4LjA2LzAzLzIwMjYuLi4uSAEAAADetgEAAwAAAAAANntXMqJ83gg2e1cyonzeCCxDSVEuTllTRTpJQk0uSVFfRElMVVRfTkkuOTk4LjA2LzAzLzIwMjYuLi4uSAEAAADetgEAAgAAAAs3NTE0LjkwMTY5OAEIAAAABQAAAAExAQAAAAstMTkwNDg2MDc0NAMAAAADMTYwAgAAAAQzNTIyBAAAAAEwBwAAAAgzLzYvMjAyNggAAAAKMTIvMzEvMjAyMwkAAAABMDZ7VzKifN4INntXMqJ83gg0Q0lRLk5ZU0U6SUJNLklRX0lOVEVSRVNUX0lOQ09NRS4xMDAwLjA2LzAzLzIwMjYuLi4uSAEAAADetgEAAgAAAAM2NDUBCAAAAAUAAAABMQEAAAALLTE5MDQ4NjA3NDADAAAAAzE2MAIAAAADMjEwBAAAAAEwBwAAAAgzLzYvMjAyNggAAAAKMTIvMzEvMjAyNQkAAAABMDZ7VzKifN4INntXMqJ83gg7Q0lRLk5ZU0U6SUJNLklRX0VCSVREQVJfRVFfSU5DX0VYQ0xfU0JDLjk5OC4wNi8wMy8yMDI2Li4uLkgBAAAA3rYBAAIAAAAFMTQ2ODMBCAAAAAUAAAABMQEAAAALLTE5MDQ4</t>
  </si>
  <si>
    <t>NjA3NDQDAAAAAzE2MAIAAAAFMjQxMzMEAAAAATAHAAAACDMvNi8yMDI2CAAAAAoxMi8zMS8yMDIzCQAAAAEwNntXMqJ83gg2e1cyonzeCD1DSVEuTllTRTpJQk0uSVFfREVSSVZBVElWRV9UUkFESU5HX0FTU0VUUy45OTguMDYvMDMvMjAyNi4uLi5IAQAAAN62AQADAAAAAAA2e1cyonzeCDZ7VzKifN4IMENJUS5OWVNFOklCTS5JUV9MRVZFUkVEX0ZDRi4xMDAwLjA2LzAzLzIwMjYuLi4uSAEAAADetgEAAgAAAAkxMzE1Ni42MjUBCAAAAAUAAAABMQEAAAALLTE5MDQ4NjA3NDADAAAAAzE2MAIAAAAENDQyMgQAAAABMAcAAAAIMy82LzIwMjYIAAAACjEyLzMxLzIwMjUJAAAAATA2e1cyonzeCDZ7VzKifN4IN0NJUS5OWVNFOklCTS5JUV9OT05DQVNIX1BFTlNJT05fRVhQLjk5OC4wNi8wMy8yMDI2Li4uLkgBAAAA3rYBAAIAAAAELTE0NwEIAAAABQAAAAExAQAAAAstMTkwNDg2MDc0NAMAAAADMTYwAgAAAAUyMTY3OAQAAAABMAcAAAAIMy82LzIwMjYIAAAACjEyLzMxLzIwMjMJAAAAATA2e1cyonzeCDZ7VzKifN4IN0NJUS5OWVNFOklCTS5JUV9DVVJSX0ZPUkVJR05fVEFYRVMuMTAwMC4wNi8wMy8yMDI2Li4uLkgBAAAA3rYBAAIAAAAEMjMwMwEIAAAABQAAAAExAQAAAAstMTkwNDg2MDc0MAMAAAADMTYwAgAAAAQzMDMwBAAAAAEwBwAAAAgzLzYvMjAyNggAAAAKMTIvMzEvMjAyNQkAAAABMDZ7VzKifN4I</t>
  </si>
  <si>
    <t>NntXMqJ83ggqQ0lRLk5ZU0U6SUJNLklRX0VCSVREQS45OTguMDYvMDMvMjAyNi4uLi5IAQAAAN62AQACAAAABTEyMjU3AQgAAAAFAAAAATEBAAAACy0xOTA0ODYwNzQ0AwAAAAMxNjACAAAABDQwNTEEAAAAATAHAAAACDMvNi8yMDI2CAAAAAoxMi8zMS8yMDIzCQAAAAEwNntXMqJ83gg2e1cyonzeCD1DSVEuTllTRTpJQk0uSVFfRElTVFJJQlVUQUJMRV9DQVNIX1NIQVJFLjEwMDAuMDYvMDMvMjAyNi4uLi5IAQAAAN62AQADAAAAAAD5tVcyonzeCPm1VzKifN4IMENJUS5OWVNFOklCTS5JUV9ET19JTlZFU1RfQ0YuOTk4LjA2LzAzLzIwMjYuLi4uSAEAAADetgEAAwAAAAAA+bVXMqJ83gj5tVcyonzeCDNDSVEuTllTRTpJQk0uSVFfU1RPQ0tfQkFTRURfQVQuMTAwMC4wNi8wMy8yMDI2Li4uLkgBAAAA3rYBAAMAAAAAAPm1VzKifN4I+bVXMqJ83gg7Q0lRLk5ZU0U6SUJNLklRX09USEVSX0lOVkVTVF9BQ1RfU1VQUEwuMTAwMC4wNi8wMy8yMDI2Li4uLkgBAAAA3rYBAAIAAAABMQEIAAAABQAAAAExAQAAAAstMTkwNDg2MDc0MAMAAAADMTYwAgAAAAQyMDUxBAAAAAEwBwAAAAgzLzYvMjAyNggAAAAKMTIvMzEvMjAyNQkAAAABMPm1VzKifN4I+bVXMqJ83ghLQ0lRLk5ZU0U6SUJNLklRX0NVUlJFTlRfUE9SVElPTl9PUEVSX0xFQVNFX0xJQUJJTElUSUVTLjEwMDAuMDYvMDMvMjAyNi4uLi5IAQAAAN62AQAC</t>
  </si>
  <si>
    <t>AAAAAzgwMAEIAAAABQAAAAExAQAAAAstMTkwNDg2MDc0MAMAAAADMTYwAgAAAAU0ODM4NQQAAAABMAcAAAAIMy82LzIwMjYIAAAACjEyLzMxLzIwMjUJAAAAATD5tVcyonzeCPm1VzKifN4IOUNJUS5OWVNFOklCTS5JUV9HUFBFX0VYQ0xfT1BFUl9MRUFTRVMuOTk4LjA2LzAzLzIwMjYuLi4uSAEAAADetgEAAgAAAAUxODEyMgEIAAAABQAAAAExAQAAAAstMTkwNDg2MDc0NAMAAAADMTYwAgAAAAU0ODk3NAQAAAABMAcAAAAIMy82LzIwMjYIAAAACjEyLzMxLzIwMjMJAAAAATD5tVcyonzeCPm1VzKifN4IO0NJUS5OWVNFOklCTS5JUV9SVUFfQ0FQSVRBTF9MRUFTRV9HUk9TUy45OTguMDYvMDMvMjAyNi4uLi5IAQAAAN62AQADAAAAAAD5tVcyonzeCPm1VzKifN4IMENJUS5OWVNFOklCTS5JUV9QUkVGX1JFREVFTS4xMDAwLjA2LzAzLzIwMjYuLi4uSAEAAADetgEAAwAAAAAA+bVXMqJ83gj5tVcyonzeCDxDSVEuTllTRTpJQk0uSVFfT1RIRVJfTk9OX09QRVJfRVhQX1NVUFBMLjk5OC4wNi8wMy8yMDI2Li4uLkgBAAAA3rYBAAIAAAADMjM2AQgAAAAFAAAAATEBAAAACy0xOTA0ODYwNzQ0AwAAAAMxNjACAAAAAjg1BAAAAAEwBwAAAAgzLzYvMjAyNggAAAAKMTIvMzEvMjAyMwkAAAABMPm1VzKifN4I+bVXMqJ83gg8Q0lRLk5ZU0U6SUJNLklRX0xFQVNFX0FESlVTVE1FTlRfRUJJVERBLjEwMDAuMDYvMDMv</t>
  </si>
  <si>
    <t>MjAyNi4uLi5IAQAAAN62AQACAAAABDEzMDgA+bVXMqJ83gj5tVcyonzeCDdDSVEuTllTRTpJQk0uSVFfSU5DX1RBWF9QQVlfQ1VSUkVOVC45OTguMDYvMDMvMjAyNi4uLi5IAQAAAN62AQACAAAABDIyNzABCAAAAAUAAAABMQEAAAALLTE5MDQ4NjA3NDQDAAAAAzE2MAIAAAAEMTA5NAQAAAABMAcAAAAIMy82LzIwMjYIAAAACjEyLzMxLzIwMjMJAAAAATD5tVcyonzeCPm1VzKifN4ILkNJUS5OWVNFOklCTS5JUV9MVF9JTlZFU1QuMTAwMC4wNi8wMy8yMDI2Li4uLkgBAAAA3rYBAAIAAAAEMTc1MQEIAAAABQAAAAExAQAAAAstMTkwNDg2MDc0MAMAAAADMTYwAgAAAAQxMDU0BAAAAAEwBwAAAAgzLzYvMjAyNggAAAAKMTIvMzEvMjAyNQkAAAABMPm1VzKifN4I+bVXMqJ83ggpQ0lRLk5ZU0U6SUJNLklRX0dQUEUuMTAwMC4wNi8wMy8yMDI2Li4uLkgBAAAA3rYBAAIAAAAFMjEwMDMBCAAAAAUAAAABMQEAAAALLTE5MDQ4NjA3NDADAAAAAzE2MAIAAAAEMTE2OQQAAAABMAcAAAAIMy82LzIwMjYIAAAACjEyLzMxLzIwMjUJAAAAATD5tVcyonzeCPm1VzKifN4IMENJUS5OWVNFOklCTS5JUV9QUkVQQUlEX0VYUC4xMDAwLjA2LzAzLzIwMjYuLi4uSAEAAADetgEAAgAAAAQxODE2AQgAAAAFAAAAATEBAAAACy0xOTA0ODYwNzQwAwAAAAMxNjACAAAABDEyMTIEAAAAATAHAAAACDMvNi8yMDI2CAAAAAoxMi8zMS8y</t>
  </si>
  <si>
    <t>MDI1CQAAAAEw+bVXMqJ83gj5tVcyonzeCDJDSVEuTllTRTpJQk0uSVFfU1RfREVCVF9JU1NVRUQuOTk4LjA2LzAzLzIwMjYuLi4uSAEAAADetgEAAwAAAAAA+bVXMqJ83gj5tVcyonzeCDhDSVEuTllTRTpJQk0uSVFfU0FMRV9SRUFMX0VTVEFURV9DRi4xMDAwLjA2LzAzLzIwMjYuLi4uSAEAAADetgEAAwAAAAAA+bVXMqJ83gj5tVcyonzeCDVDSVEuTllTRTpJQk0uSVFfVE9UQUxfREVCVF9JU1NVRUQuOTk4LjA2LzAzLzIwMjYuLi4uSAEAAADetgEAAgAAAAQ5NTg2AQgAAAAFAAAAATEBAAAACy0xOTA0ODYwNzQ0AwAAAAMxNjACAAAABDIxNjEEAAAAATAHAAAACDMvNi8yMDI2CAAAAAoxMi8zMS8yMDIzCQAAAAEw+bVXMqJ83gj5tVcyonzeCDhDSVEuTllTRTpJQk0uSVFfVEFYX0JFTkVGSVRfT1BUSU9OUy4xMDAwLjA2LzAzLzIwMjYuLi4uSAEAAADetgEAAwAAAAAA+bVXMqJ83gj5tVcyonzeCC9DSVEuTllTRTpJQk0uSVFfT1RIRVJfQU1PUlQuOTk4LjA2LzAzLzIwMjYuLi4uSAEAAADetgEAAgAAAAM2NjABCAAAAAUAAAABMQEAAAALLTE5MDQ4NjA3NDQDAAAAAzE2MAIAAAAEMjAxNAQAAAABMAcAAAAIMy82LzIwMjYIAAAACjEyLzMxLzIwMjMJAAAAATD5tVcyonzeCPm1VzKifN4IL0NJUS5OWVNFOklCTS5JUV9PSUxfSU1QQUlSLjEwMDAuMDYvMDMvMjAyNi4uLi5IAQAAAN62AQADAAAAAAD5tVcy</t>
  </si>
  <si>
    <t>onzeCPm1VzKifN4IPUNJUS5OWVNFOklCTS5JUV9TVE9DS19PUFRJT05TX0NPTVBfUFJFVEFYLjk5OC4wNi8wMy8yMDI2Li4uLkgBAAAA3rYBAAMAAAAAAPm1VzKifN4I+bVXMqJ83gg1Q0lRLk5ZU0U6SUJNLklRX1NUT0NLX0JBU0VEX0NPR1MuMTAwMC4wNi8wMy8yMDI2Li4uLkgBAAAA3rYBAAIAAAADMjY5AQgAAAAFAAAAATEBAAAACy0xOTA0ODYwNzQwAwAAAAMxNjACAAAABTIyNjc0BAAAAAEwBwAAAAgzLzYvMjAyNggAAAAKMTIvMzEvMjAyNQkAAAABMPm1VzKifN4I+bVXMqJ83gg6Q0lRLk5ZU0U6SUJNLklRX0FTU0VUX1dSSVRFRE9XTl9TVVBQTEUuOTk4LjA2LzAzLzIwMjYuLi4uSAEAAADetgEAAwAAAAAA+bVXMqJ83gj5tVcyonzeCC9DSVEuTllTRTpJQk0uSVFfVE9UQUxfREVCVC4xMDAwLjA2LzAzLzIwMjYuLi4uSAEAAADetgEAAgAAAAU2NDYwNwEIAAAABQAAAAExAQAAAAstMTkwNDg2MDc0MAMAAAADMTYwAgAAAAQ0MTczBAAAAAEwBwAAAAgzLzYvMjAyNggAAAAKMTIvMzEvMjAyNQkAAAABMPm1VzKifN4I+bVXMqJ83gg7Q0lRLk5ZU0U6SUJNLklRX0RFUklWQVRJVkVfTElBQl9DVVJSRU5ULjk5OC4wNi8wMy8yMDI2Li4uLkgBAAAA3rYBAAIAAAADMjk0AQgAAAAFAAAAATEBAAAACy0xOTA0ODYwNzQ0AwAAAAMxNjACAAAABTQwNDE3BAAAAAEwBwAAAAgzLzYvMjAyNggAAAAKMTIvMzEv</t>
  </si>
  <si>
    <t>MjAyMwkAAAABMPm1VzKifN4I+bVXMqJ83gg4Q0lRLk5ZU0U6SUJNLklRX01JTk9SSVRZX0lOVF9SRURFRU0uMTAwMC4wNi8wMy8yMDI2Li4uLkgBAAAA3rYBAAMAAAAAAPm1VzKifN4I+bVXMqJ83ggyQ0lRLk5ZU0U6SUJNLklRX1VORUFSTl9SRVZfTFQuMTAwMC4wNi8wMy8yMDI2Li4uLkgBAAAA3rYBAAIAAAAENDI3MQEIAAAABQAAAAExAQAAAAstMTkwNDg2MDc0MAMAAAADMTYwAgAAAAQxMjU2BAAAAAEwBwAAAAgzLzYvMjAyNggAAAAKMTIvMzEvMjAyNQkAAAABMPm1VzKifN4I+bVXMqJ83ggmQ0lRLk5ZU0U6SUJNLklRX0FSLjk5OC4wNi8wMy8yMDI2Li4uLkgBAAAA3rYBAAIAAAAENzcxOQEIAAAABQAAAAExAQAAAAstMTkwNDg2MDc0NAMAAAADMTYwAgAAAAQxMDIxBAAAAAEwBwAAAAgzLzYvMjAyNggAAAAKMTIvMzEvMjAyMwkAAAABMPm1VzKifN4I+bVXMqJ83gg4Q0lRLk5ZU0U6SUJNLklRX0dBSU5fQkFSR0FJTl9BQ1FfQ0YuMTAwMC4wNi8wMy8yMDI2Li4uLkgBAAAA3rYBAAMAAAAAAPm1VzKifN4I+bVXMqJ83gg9Q0lRLk5ZU0U6SUJNLklRX09QRVJBVElOR19MRUFTRV9QQVlNRU5UUy4xMDAwLjA2LzAzLzIwMjYuLi4uSAEAAADetgEAAwAAAAAA+bVXMqJ83gj5tVcyonzeCClDSVEuTllTRTpJQk0uSVFfRE9fQ0YuOTk4LjA2LzAzLzIwMjYuLi4uSAEAAADetgEAAwAAAAAA+bVXMqJ83gj5</t>
  </si>
  <si>
    <t>tVcyonzeCDZDSVEuTllTRTpJQk0uSVFfSU5WRVNUX1NFQ1VSSVRZX0NGLjk5OC4wNi8wMy8yMDI2Li4uLkgBAAAA3rYBAAIAAAAELTQ5NgEIAAAABQAAAAExAQAAAAstMTkwNDg2MDc0NAMAAAADMTYwAgAAAAQyMDI3BAAAAAEwBwAAAAgzLzYvMjAyNggAAAAKMTIvMzEvMjAyMwkAAAABMPm1VzKifN4I+bVXMqJ83ggqQ0lRLk5ZU0U6SUJNLklRX0NBUEVYLjEwMDAuMDYvMDMvMjAyNi4uLi5IAQAAAN62AQACAAAABS0xMDkxAQgAAAAFAAAAATEBAAAACy0xOTA0ODYwNzQwAwAAAAMxNjACAAAABDIwMjEEAAAAATAHAAAACDMvNi8yMDI2CAAAAAoxMi8zMS8yMDI1CQAAAAEw+bVXMqJ83gj5tVcyonzeCDRDSVEuTllTRTpJQk0uSVFfU1RPQ0tfQkFTRURfQ09NUC45OTguMDYvMDMvMjAyNi4uLi5IAQAAAN62AQACAAAAAzg0MwD5tVcyonzeCPm1VzKifN4IPkNJUS5OWVNFOklCTS5JUV9TVE9DS19CQVNFRF9FWFBMT1JFX0RSSUxMLjEwMDAuMDYvMDMvMjAyNi4uLi5IAQAAAN62AQADAAAAAAD5tVcyonzeCPm1VzKifN4IN0NJUS5OWVNFOklCTS5JUV9MRUdBTF9TRVRUTEVfU1VQUExFLjk5OC4wNi8wMy8yMDI2Li4uLkgBAAAA3rYBAAMAAAAAAPm1VzKifN4I+bVXMqJ83ggxQ0lRLk5ZU0U6SUJNLklRX01BSU5UX1JFUEFJUi4xMDAwLjA2LzAzLzIwMjYuLi4uSAEAAADetgEAAwAAAAAA+bVXMqJ83gj5tVcy</t>
  </si>
  <si>
    <t>onzeCDNDSVEuTllTRTpJQk0uSVFfTUlOSU1VTV9SRU5UQUwuMTAwMC4wNi8wMy8yMDI2Li4uLkgBAAAA3rYBAAMAAAAAAPm1VzKifN4I+bVXMqJ83ghEQ0lRLk5ZU0U6SUJNLklRX0RJU1RSSUJVVEFCTEVfQ0FTSF9TVEFOREFSRElaRUQuMTAwMC4wNi8wMy8yMDI2Li4uLkgBAAAA3rYBAAMAAAAAAPm1VzKifN4I+bVXMqJ83gguQ0lRLk5ZU0U6SUJNLklRX0NBU0hfU0hBUkUuOTk4LjA2LzAzLzIwMjYuLi4uSAEAAADetgEAAgAAAAkxNC4yODE3NTQBCAAAAAUAAAABMQEAAAALLTE5MDQ4NjA3NDQDAAAAAzE2MAIAAAAENDM4MQQAAAABMAcAAAAIMy82LzIwMjYIAAAACjEyLzMxLzIwMjMJAAAAATD5tVcyonzeCPm1VzKifN4IUENJUS5OWVNFOklCTS5JUV9GSU5BTkNJTkdfT0JMSUdfTk9OX0NVUlJFTlRfRVhDTF9PUEVSX0xFQVNFUy45OTguMDYvMDMvMjAyNi4uLi5IAQAAAN62AQACAAAABTUwMTIxAQgAAAAFAAAAATEBAAAACy0xOTA0ODYwNzQ0AwAAAAMxNjACAAAABTQ4OTgxBAAAAAEwBwAAAAgzLzYvMjAyNggAAAAKMTIvMzEvMjAyMwkAAAABMPm1VzKifN4I+bVXMqJ83gg5Q0lRLk5ZU0U6SUJNLklRX1RPVEFMX0ZJTkFOQ0VfTEVBU0VTLjEwMDAuMDYvMDMvMjAyNi4uLi5IAQAAAN62AQACAAAABDExNTMBCAAAAAUAAAABMQEAAAALLTE5MDQ4NjA3NDADAAAAAzE2MAIAAAAFNDkwMzEEAAAAATAH</t>
  </si>
  <si>
    <t>AAAACDMvNi8yMDI2CAAAAAoxMi8zMS8yMDI1CQAAAAEw+bVXMqJ83gj5tVcyonzeCCtDSVEuTllTRTpJQk0uSVFfUlVBX05FVC45OTguMDYvMDMvMjAyNi4uLi5IAQAAAN62AQADAAAAAAD5tVcyonzeCPm1VzKifN4ILUNJUS5OWVNFOklCTS5JUV9MVF9JTlZFU1QuOTk4LjA2LzAzLzIwMjYuLi4uSAEAAADetgEAAgAAAAQxNTg5AQgAAAAFAAAAATEBAAAACy0xOTA0ODYwNzQ0AwAAAAMxNjACAAAABDEwNTQEAAAAATAHAAAACDMvNi8yMDI2CAAAAAoxMi8zMS8yMDIzCQAAAAEw+bVXMqJ83gj5tVcyonzeCC9DSVEuTllTRTpJQk0uSVFfTkVUX0NIQU5HRS4xMDAwLjA2LzAzLzIwMjYuLi4uSAEAAADetgEAAgAAAAQtNTIwAQgAAAAFAAAAATEBAAAACy0xOTA0ODYwNzQwAwAAAAMxNjACAAAABDIwOTMEAAAAATAHAAAACDMvNi8yMDI2CAAAAAoxMi8zMS8yMDI1CQAAAAEw+bVXMqJ83gj5tVcyonzeCC9DSVEuTllTRTpJQk0uSVFfUFJFUEFJRF9FWFAuOTk4LjA2LzAzLzIwMjYuLi4uSAEAAADetgEAAgAAAAQxODMwAQgAAAAFAAAAATEBAAAACy0xOTA0ODYwNzQ0AwAAAAMxNjACAAAABDEyMTIEAAAAATAHAAAACDMvNi8yMDI2CAAAAAoxMi8zMS8yMDIzCQAAAAEw+bVXMqJ83gj5tVcyonzeCC1DSVEuTllTRTpJQk0uSVFfQ0ZfU0hBUkUuMTAwMC4wNi8wMy8yMDI2Li4uLkgBAAAA3rYBAAIAAAAJMTIuMjg2</t>
  </si>
  <si>
    <t>ODk3AQgAAAAFAAAAATEBAAAACy0xOTA0ODYwNzQwAwAAAAMxNjACAAAABTQzOTIzBAAAAAEwBwAAAAgzLzYvMjAyNggAAAAKMTIvMzEvMjAyNQkAAAABMPm1VzKifN4I+bVXMqJ83ggvQ0lRLk5ZU0U6SUJNLklRX0RFUFJFX1NVUFAuMTAwMC4wNi8wMy8yMDI2Li4uLkgBAAAA3rYBAAMAAAAAAPm1VzKifN4I+bVXMqJ83gg3Q0lRLk5ZU0U6SUJNLklRX0RBX1NVUFBMX1BBUlRJQUxfQ0YuOTk4LjA2LzAzLzIwMjYuLi4uSAEAAADetgEAAwAAAAAA+bVXMqJ83gj5tVcyonzeCDdDSVEuTllTRTpJQk0uSVFfU0FMRV9SRUFMX0VTVEFURV9DRi45OTguMDYvMDMvMjAyNi4uLi5IAQAAAN62AQADAAAAAAD5tVcyonzeCPm1VzKifN4IM0NJUS5OWVNFOklCTS5JUV9DQVNIX0FDUVVJUkVfQ0YuOTk4LjA2LzAzLzIwMjYuLi4uSAEAAADetgEAAgAAAAUtNTA4MgEIAAAABQAAAAExAQAAAAstMTkwNDg2MDc0NAMAAAADMTYwAgAAAAQyMDU3BAAAAAEwBwAAAAgzLzYvMjAyNggAAAAKMTIvMzEvMjAyMwkAAAABMPm1VzKifN4I+bVXMqJ83ggtQ0lRLk5ZU0U6SUJNLklRX1JEX0VYUF9GTi45OTguMDYvMDMvMjAyNi4uLi5IAQAAAN62AQACAAAABDY3NzUBCAAAAAUAAAABMQEAAAALLTE5MDQ4NjA3NDQDAAAAAzE2MAIAAAAEMzE2OAQAAAABMAcAAAAIMy82LzIwMjYIAAAACjEyLzMxLzIwMjMJAAAAATD5tVcyonzeCPm1</t>
  </si>
  <si>
    <t>VzKifN4ILUNJUS5OWVNFOklCTS5JUV9JTlRBTl9ORVQuOTk4LjA2LzAzLzIwMjYuLi4uSAEAAADetgEAAgAAAAUxMTAzNgEIAAAABQAAAAExAQAAAAstMTkwNDg2MDc0NAMAAAADMTYwAgAAAAU0ODk2MgQAAAABMAcAAAAIMy82LzIwMjYIAAAACjEyLzMxLzIwMjMJAAAAATD5tVcyonzeCPm1VzKifN4IMUNJUS5OWVNFOklCTS5JUV9VTkVBUk5fUkVWX0xULjk5OC4wNi8wMy8yMDI2Li4uLkgBAAAA3rYBAAIAAAAEMzUzMwEIAAAABQAAAAExAQAAAAstMTkwNDg2MDc0NAMAAAADMTYwAgAAAAQxMjU2BAAAAAEwBwAAAAgzLzYvMjAyNggAAAAKMTIvMzEvMjAyMwkAAAABMPm1VzKifN4I+bVXMqJ83ggsQ0lRLk5ZU0U6SUJNLklRX1NUX0RFQlQuMTAwMC4wNi8wMy8yMDI2Li4uLkgBAAAA3rYBAAMAAAAAAPm1VzKifN4I+bVXMqJ83gg0Q0lRLk5ZU0U6SUJNLklRX1JFU1RSSUNURURfQ0FTSC4xMDAwLjA2LzAzLzIwMjYuLi4uSAEAAADetgEAAgAAAAI1NAEIAAAABQAAAAExAQAAAAstMTkwNDg2MDc0MAMAAAADMTYwAgAAAAQxMTA0BAAAAAEwBwAAAAgzLzYvMjAyNggAAAAKMTIvMzEvMjAyNQkAAAABMPm1VzKifN4I+bVXMqJ83ggtQ0lRLk5ZU0U6SUJNLklRX1NUX0lOVkVTVC45OTguMDYvMDMvMjAyNi4uLi5IAQAAAN62AQACAAAAAzM3MwEIAAAABQAAAAExAQAAAAstMTkwNDg2MDc0NAMAAAADMTYwAgAA</t>
  </si>
  <si>
    <t>AAQxMDY5BAAAAAEwBwAAAAgzLzYvMjAyNggAAAAKMTIvMzEvMjAyMwkAAAABMPm1VzKifN4I+bVXMqJ83gg3Q0lRLk5ZU0U6SUJNLklRX0dBSU5fQkFSR0FJTl9BQ1FfQ0YuOTk4LjA2LzAzLzIwMjYuLi4uSAEAAADetgEAAwAAAAAA+bVXMqJ83gj5tVcyonzeCChDSVEuTllTRTpJQk0uSVFfR1BQRS45OTguMDYvMDMvMjAyNi4uLi5IAQAAAN62AQACAAAABTIxMzQyAQgAAAAFAAAAATEBAAAACy0xOTA0ODYwNzQ0AwAAAAMxNjACAAAABDExNjkEAAAAATAHAAAACDMvNi8yMDI2CAAAAAoxMi8zMS8yMDIzCQAAAAEw+bVXMqJ83gj5tVcyonzeCDVDSVEuTllTRTpJQk0uSVFfQ0FTSF9UQVhFU19GSU5BTi4xMDAwLjA2LzAzLzIwMjYuLi4uSAEAAADetgEAAwAAAAAA+bVXMqJ83gj5tVcyonzeCDFDSVEuTllTRTpJQk0uSVFfQ0FTSF9JTlRFUkVTVC45OTguMDYvMDMvMjAyNi4uLi5IAQAAAN62AQACAAAABDE2NjgBCAAAAAUAAAABMQEAAAALLTE5MDQ4NjA3NDQDAAAAAzE2MAIAAAAEMzAyOAQAAAABMAcAAAAIMy82LzIwMjYIAAAACjEyLzMxLzIwMjMJAAAAATD5tVcyonzeCPm1VzKifN4ILkNJUS5OWVNFOklCTS5JUV9ORVRfQ0hBTkdFLjk5OC4wNi8wMy8yMDI2Li4uLkgBAAAA3rYBAAIAAAAENTEwMQEIAAAABQAAAAExAQAAAAstMTkwNDg2MDc0NAMAAAADMTYwAgAAAAQyMDkzBAAAAAEwBwAAAAgzLzYv</t>
  </si>
  <si>
    <t>MjAyNggAAAAKMTIvMzEvMjAyMwkAAAABMPm1VzKifN4I+bVXMqJ83ggnQ0lRLk5ZU0U6SUJNLklRX0ZYLjEwMDAuMDYvMDMvMjAyNi4uLi5IAQAAAN62AQACAAAAAzQxOAEIAAAABQAAAAExAQAAAAstMTkwNDg2MDc0MAMAAAADMTYwAgAAAAQyMTQ0BAAAAAEwBwAAAAgzLzYvMjAyNggAAAAKMTIvMzEvMjAyNQkAAAABMPm1VzKifN4I+bVXMqJ83ggpQ0lRLk5ZU0U6SUJNLklRX0NBUEVYLjk5OC4wNi8wMy8yMDI2Li4uLkgBAAAA3rYBAAIAAAAFLTEyNDUBCAAAAAUAAAABMQEAAAALLTE5MDQ4NjA3NDQDAAAAAzE2MAIAAAAEMjAyMQQAAAABMAcAAAAIMy82LzIwMjYIAAAACjEyLzMxLzIwMjMJAAAAATD5tVcyonzeCPm1VzKifN4IPENJUS5OWVNFOklCTS5JUV9TVE9DS19CQVNFRF9DT01QX1BSRVRBWC4xMDAwLjA2LzAzLzIwMjYuLi4uSAEAAADetgEAAgAAAAQxNzE1APm1VzKifN4I+bVXMqJ83ghBQ0lRLk5ZU0U6SUJNLklRX0NIQU5HRV9PVEhFUl9ORVRfT1BFUl9BU1NFVFMuMTAwMC4wNi8wMy8yMDI2Li4uLkgBAAAA3rYBAAIAAAADNDQ1AQgAAAAFAAAAATEBAAAACy0xOTA0ODYwNzQwAwAAAAMxNjACAAAABDIwNDUEAAAAATAHAAAACDMvNi8yMDI2CAAAAAoxMi8zMS8yMDI1CQAAAAEw+bVXMqJ83gj5tVcyonzeCDxDSVEuTllTRTpJQk0uSVFfR0FJTl9CQVJHQUlOX0FDUV9TVVBQTEUuMTAwMC4w</t>
  </si>
  <si>
    <t>Ni8wMy8yMDI2Li4uLkgBAAAA3rYBAAMAAAAAAPm1VzKifN4I+bVXMqJ83gg/Q0lRLk5ZU0U6SUJNLklRX1BFTlNJT05fT0JMSUdBVElPTl9DVVJUQUlMLjEwMDAuMDYvMDMvMjAyNi4uLi5IAQAAAN62AQADAAAAAAD5tVcyonzeCPm1VzKifN4IN0NJUS5OWVNFOklCTS5JUV9UT1RBTF9DT01NT05fRVFVSVRZLjk5OC4wNi8wMy8yMDI2Li4uLkgBAAAA3rYBAAIAAAAFMjI1MzMBCAAAAAUAAAABMQEAAAALLTE5MDQ4NjA3NDQDAAAAAzE2MAIAAAAEMTAwNgQAAAABMAcAAAAIMy82LzIwMjYIAAAACjEyLzMxLzIwMjMJAAAAATD5tVcyonzeCPm1VzKifN4IM0NJUS5OWVNFOklCTS5JUV9TVF9OT1RFX1JFQ0VJVi4xMDAwLjA2LzAzLzIwMjYuLi4uSAEAAADetgEAAwAAAAAA+bVXMqJ83gj5tVcyonzeCCxDSVEuTllTRTpJQk0uSVFfQ0ZfU0hBUkUuOTk4LjA2LzAzLzIwMjYuLi4uSAEAAADetgEAAgAAAAkxMy4zMDIwODgBCAAAAAUAAAABMQEAAAALLTE5MDQ4NjA3NDQDAAAAAzE2MAIAAAAFNDM5MjMEAAAAATAHAAAACDMvNi8yMDI2CAAAAAoxMi8zMS8yMDIzCQAAAAEw+bVXMqJ83gj5tVcyonzeCDtDSVEuTllTRTpJQk0uSVFfQ0FTSF9JTlRFUkVTVF9SRUNFSVZFRC4xMDAwLjA2LzAzLzIwMjYuLi4uSAEAAADetgEAAwAAAAAA+bVXMqJ83gj5tVcyonzeCDxDSVEuTllTRTpJQk0uSVFfT1BFUkFUSU5HX0xF</t>
  </si>
  <si>
    <t>QVNFX1BBWU1FTlRTLjk5OC4wNi8wMy8yMDI2Li4uLkgBAAAA3rYBAAMAAAAAAPm1VzKifN4I+bVXMqJ83gg8Q0lRLk5ZU0U6SUJNLklRX09USEVSX0ZJTkFOQ0VfQUNUX1NVUFBMLjEwMDAuMDYvMDMvMjAyNi4uLi5IAQAAAN62AQACAAAABC0xMzkBCAAAAAUAAAABMQEAAAALLTE5MDQ4NjA3NDADAAAAAzE2MAIAAAAEMjA1MAQAAAABMAcAAAAIMy82LzIwMjYIAAAACjEyLzMxLzIwMjUJAAAAATD5tVcyonzeCPm1VzKifN4INkNJUS5OWVNFOklCTS5JUV9UT1RBTF9ESVZfUEFJRF9DRi4xMDAwLjA2LzAzLzIwMjYuLi4uSAEAAADetgEAAgAAAAUtNjI1NQEIAAAABQAAAAExAQAAAAstMTkwNDg2MDc0MAMAAAADMTYwAgAAAAQyMDIyBAAAAAEwBwAAAAgzLzYvMjAyNggAAAAKMTIvMzEvMjAyNQkAAAABMPm1VzKifN4I+bVXMqJ83ggwQ0lRLk5ZU0U6SUJNLklRX1BSRUZfRElWX0NGLjEwMDAuMDYvMDMvMjAyNi4uLi5IAQAAAN62AQADAAAAAAD5tVcyonzeCPm1VzKifN4IQENJUS5OWVNFOklCTS5JUV9DSEFOR0VfT1RIRVJfTkVUX09QRVJfQVNTRVRTLjk5OC4wNi8wMy8yMDI2Li4uLkgBAAAA3rYBAAIAAAAEMTAwNAEIAAAABQAAAAExAQAAAAstMTkwNDg2MDc0NAMAAAADMTYwAgAAAAQyMDQ1BAAAAAEwBwAAAAgzLzYvMjAyNggAAAAKMTIvMzEvMjAyMwkAAAABMPm1VzKifN4I+bVXMqJ83ggxQ0lRLk5Z</t>
  </si>
  <si>
    <t>U0U6SUJNLklRX0lOQ19FUVVJVFlfQ0YuOTk4LjA2LzAzLzIwMjYuLi4uSAEAAADetgEAAwAAAAAA+bVXMqJ83gj5tVcyonzeCDhDSVEuTllTRTpJQk0uSVFfUkVTVFJfU1RPQ0tfQ09NUF9UQVguOTk4LjA2LzAzLzIwMjYuLi4uSAEAAADetgEAAwAAAAAA+bVXMqJ83gj5tVcyonzeCD1DSVEuTllTRTpJQk0uSVFfU1RPQ0tfQkFTRURfRVhQTE9SRV9EUklMTC45OTguMDYvMDMvMjAyNi4uLi5IAQAAAN62AQADAAAAAAD5tVcyonzeCPm1VzKifN4IMUNJUS5OWVNFOklCTS5JUV9NRVJHRVJfU1VQUExFLjk5OC4wNi8wMy8yMDI2Li4uLkgBAAAA3rYBAAMAAAAAAPm1VzKifN4I+bVXMqJ83gg6Q0lRLk5ZU0U6SUJNLklRX05FVF9SRU5UQUxfRVhQX1NVUFBMRS4xMDAwLjA2LzAzLzIwMjYuLi4uSAEAAADetgEAAgAAAAQxMzA4AQgAAAAFAAAAATEBAAAACy0xOTA0ODYwNzQwAwAAAAMxNjACAAAABTI0MjYzBAAAAAEwBwAAAAgzLzYvMjAyNggAAAAKMTIvMzEvMjAyNQkAAAABMPm1VzKifN4I+bVXMqJ83gguQ0lRLk5ZU0U6SUJNLklRX0NPTU1PTl9ESVYuOTk4LjA2LzAzLzIwMjYuLi4uSAEAAADetgEAAgAAAAQ2MDQwAPm1VzKifN4I+bVXMqJ83gg5Q0lRLk5ZU0U6SUJNLklRX0NBUElUQUxJWkVEX0lOVEVSRVNULjEwMDAuMDYvMDMvMjAyNi4uLi5IAQAAAN62AQACAAAAATQBCAAAAAUAAAABMQEAAAALLTE5</t>
  </si>
  <si>
    <t>MDQ4NjA3NDADAAAAAzE2MAIAAAAEMzAzMgQAAAABMAcAAAAIMy82LzIwMjYIAAAACjEyLzMxLzIwMjUJAAAAATD5tVcyonzeCPm1VzKifN4IO0NJUS5OWVNFOklCTS5JUV9FWENJU0VfVEFYRVNfSU5DTF9TQUxFUy45OTguMDYvMDMvMjAyNi4uLi5IAQAAAN62AQADAAAAAAD5tVcyonzeCPm1VzKifN4INUNJUS5OWVNFOklCTS5JUV9FQklUREFSX0VYQ0xfU0JDLjEwMDAuMDYvMDMvMjAyNi4uLi5IAQAAAN62AQACAAAABTE5MTQxAQgAAAAFAAAAATEBAAAACy0xOTA0ODYwNzQwAwAAAAMxNjACAAAABTI0MTM3BAAAAAEwBwAAAAgzLzYvMjAyNggAAAAKMTIvMzEvMjAyNQkAAAABMPm1VzKifN4I+bVXMqJ83ggsQ0lRLk5ZU0U6SUJNLklRX0RFUF9SVUEuMTAwMC4wNi8wMy8yMDI2Li4uLkgBAAAA3rYBAAIAAAADOTAwAQgAAAAFAAAAATEBAAAACy0xOTA0ODYwNzQwAwAAAAMxNjACAAAABTQ4MzU3BAAAAAEwBwAAAAgzLzYvMjAyNggAAAAKMTIvMzEvMjAyNQkAAAABMPm1VzKifN4I+bVXMqJ83ghDQ0lRLk5ZU0U6SUJNLklRX1RPVEFMX0dFTkVSQUxfUEFSVE5FUl9JTlRFUkVTVC4xMDAwLjA2LzAzLzIwMjYuLi4uSAEAAADetgEAAwAAAAAA+bVXMqJ83gj5tVcyonzeCCxDSVEuTllTRTpJQk0uSVFfR1dfSU5UQU4uOTk4LjA2LzAzLzIwMjYuLi4uSAEAAADetgEAAgAAAAU3MTIxNAEIAAAABQAAAAExAQAA</t>
  </si>
  <si>
    <t>AAstMTkwNDg2MDc0NAMAAAADMTYwAgAAAAUzNTM4MQQAAAABMAcAAAAIMy82LzIwMjYIAAAACjEyLzMxLzIwMjMJAAAAATD5tVcyonzeCPm1VzKifN4IQkNJUS5OWVNFOklCTS5JUV9SVUFfT1BFUkFUSU5HX0xFQVNFX0FDQ1VNX0RFUC4xMDAwLjA2LzAzLzIwMjYuLi4uSAEAAADetgEAAwAAAAAA+bVXMqJ83gj5tVcyonzeCDRDSVEuTllTRTpJQk0uSVFfT1RIRVJfTFRfQVNTRVRTLjEwMDAuMDYvMDMvMjAyNi4uLi5IAQAAAN62AQACAAAABDc5MDYBCAAAAAUAAAABMQEAAAALLTE5MDQ4NjA3NDADAAAAAzE2MAIAAAAEMTA2MAQAAAABMAcAAAAIMy82LzIwMjYIAAAACjEyLzMxLzIwMjUJAAAAATD5tVcyonzeCPm1VzKifN4IM0NJUS5OWVNFOklCTS5JUV9SRVNUUklDVEVEX0NBU0guOTk4LjA2LzAzLzIwMjYuLi4uSAEAAADetgEAAgAAAAIyMQEIAAAABQAAAAExAQAAAAstMTkwNDg2MDc0NAMAAAADMTYwAgAAAAQxMTA0BAAAAAEwBwAAAAgzLzYvMjAyNggAAAAKMTIvMzEvMjAyMwkAAAABMPm1VzKifN4I+bVXMqJ83gg5Q0lRLk5ZU0U6SUJNLklRX0NBU0hfSU5URVJFU1RfSU5WRVNULjEwMDAuMDYvMDMvMjAyNi4uLi5IAQAAAN62AQADAAAAAAD5tVcyonzeCPm1VzKifN4INkNJUS5OWVNFOklCTS5JUV9ORUdBVElWRV9HV19BTU9SVC4xMDAwLjA2LzAzLzIwMjYuLi4uSAEAAADetgEAAwAAAAAA+bVX</t>
  </si>
  <si>
    <t>MqJ83gj5tVcyonzeCDVDSVEuTllTRTpJQk0uSVFfVE9UQUxfRElWX1BBSURfQ0YuOTk4LjA2LzAzLzIwMjYuLi4uSAEAAADetgEAAgAAAAUtNjA0MAEIAAAABQAAAAExAQAAAAstMTkwNDg2MDc0NAMAAAADMTYwAgAAAAQyMDIyBAAAAAEwBwAAAAgzLzYvMjAyNggAAAAKMTIvMzEvMjAyMwkAAAABMPm1VzKifN4I+bVXMqJ83ggtQ0lRLk5ZU0U6SUJNLklRX1BSRUZfUkVQLjEwMDAuMDYvMDMvMjAyNi4uLi5IAQAAAN62AQADAAAAAAD5tVcyonzeCPm1VzKifN4IL0NJUS5OWVNFOklCTS5JUV9DT01NT05fUkVQLjEwMDAuMDYvMDMvMjAyNi4uLi5IAQAAAN62AQACAAAABS0xMDE4AQgAAAAFAAAAATEBAAAACy0xOTA0ODYwNzQwAwAAAAMxNjACAAAABDIxNjQEAAAAATAHAAAACDMvNi8yMDI2CAAAAAoxMi8zMS8yMDI1CQAAAAEw+bVXMqJ83gj5tVcyonzeCC5DSVEuTllTRTpJQk0uSVFfQ0hBTkdFX0FQLjEwMDAuMDYvMDMvMjAyNi4uLi5IAQAAAN62AQACAAAAAzYyNAEIAAAABQAAAAExAQAAAAstMTkwNDg2MDc0MAMAAAADMTYwAgAAAAQyMDE3BAAAAAEwBwAAAAgzLzYvMjAyNggAAAAKMTIvMzEvMjAyNQkAAAABMPm1VzKifN4I+bVXMqJ83ggtQ0lRLk5ZU0U6SUJNLklRX0xPQU5TX0NGLjEwMDAuMDYvMDMvMjAyNi4uLi5IAQAAAN62AQADAAAAAAD5tVcyonzeCPm1VzKifN4IO0NJUS5OWVNFOklCTS5J</t>
  </si>
  <si>
    <t>UV9TVE9DS19CQVNFRF9DT01QX1BSRVRBWC45OTguMDYvMDMvMjAyNi4uLi5IAQAAAN62AQACAAAABDExMzQA+bVXMqJ83gj5tVcyonzeCC9DSVEuTllTRTpJQk0uSVFfRUJJVF9FUV9JTkMuOTk4LjA2LzAzLzIwMjYuLi4uSAEAAADetgEAAgAAAAQ5NDIxAQgAAAAFAAAAATEBAAAACy0xOTA0ODYwNzQ0AwAAAAMxNjACAAAABTIxNjc1BAAAAAEwBwAAAAgzLzYvMjAyNggAAAAKMTIvMzEvMjAyMwkAAAABMPm1VzKifN4I+bVXMqJ83ggnQ0lRLk5ZU0U6SUJNLklRX1RCVi45OTguMDYvMDMvMjAyNi4uLi5IAQAAAN62AQACAAAABi00ODY4MQEIAAAABQAAAAExAQAAAAstMTkwNDg2MDc0NAMAAAADMTYwAgAAAAQxMzEwBAAAAAEwBwAAAAgzLzYvMjAyNggAAAAKMTIvMzEvMjAyMwkAAAABMPm1VzKifN4I+bVXMqJ83ggwQ0lRLk5ZU0U6SUJNLklRX1RPVEFMX0xFQVNFUy45OTguMDYvMDMvMjAyNi4uLi5IAQAAAN62AQACAAAABDM4ODgBCAAAAAUAAAABMQEAAAALLTE5MDQ4NjA3NDQDAAAAAzE2MAIAAAAFNDg5NzkEAAAAATAHAAAACDMvNi8yMDI2CAAAAAoxMi8zMS8yMDIzCQAAAAEw+bVXMqJ83gj5tVcyonzeCChDSVEuTllTRTpJQk0uSVFfTlBQRS45OTguMDYvMDMvMjAyNi4uLi5IAQAAAN62AQACAAAABDg3MjEBCAAAAAUAAAABMQEAAAALLTE5MDQ4NjA3NDQDAAAAAzE2MAIAAAAEMTAwNAQAAAABMAcA</t>
  </si>
  <si>
    <t>AAAIMy82LzIwMjYIAAAACjEyLzMxLzIwMjMJAAAAATD5tVcyonzeCPm1VzKifN4IQkNJUS5OWVNFOklCTS5JUV9UT1RBTF9ERUJUX1JFUEFJRF9FWENMX0xFQVNFUy4xMDAwLjA2LzAzLzIwMjYuLi4uSAEAAADetgEAAgAAAAUtNTUxOAEIAAAABQAAAAExAQAAAAstMTkwNDg2MDc0MAMAAAADMTYwAgAAAAU0ODk4NgQAAAABMAcAAAAIMy82LzIwMjYIAAAACjEyLzMxLzIwMjUJAAAAATD5tVcyonzeCPm1VzKifN4IMENJUS5OWVNFOklCTS5JUV9BTU9SVF9ESUNfQ0YuOTk4LjA2LzAzLzIwMjYuLi4uSAEAAADetgEAAwAAAAAA+bVXMqJ83gj5tVcyonzeCDVDSVEuTllTRTpJQk0uSVFfVE9UQUxfREVCVF9SRVBBSUQuOTk4LjA2LzAzLzIwMjYuLi4uSAEAAADetgEAAgAAAAUtNTA4OQEIAAAABQAAAAExAQAAAAstMTkwNDg2MDc0NAMAAAADMTYwAgAAAAQyMTY2BAAAAAEwBwAAAAgzLzYvMjAyNggAAAAKMTIvMzEvMjAyMwkAAAABMPm1VzKifN4I+bVXMqJ83ggmQ0lRLk5ZU0U6SUJNLklRX0ZYLjk5OC4wNi8wMy8yMDI2Li4uLkgBAAAA3rYBAAIAAAABOQEIAAAABQAAAAExAQAAAAstMTkwNDg2MDc0NAMAAAADMTYwAgAAAAQyMTQ0BAAAAAEwBwAAAAgzLzYvMjAyNggAAAAKMTIvMzEvMjAyMwkAAAABMPm1VzKifN4I+bVXMqJ83gg6Q0lRLk5ZU0U6SUJNLklRX1NUT0NLX09QVElPTlNfQ09NUF9UQVguOTk4</t>
  </si>
  <si>
    <t>LjA2LzAzLzIwMjYuLi4uSAEAAADetgEAAwAAAAAA+bVXMqJ83gj5tVcyonzeCDZDSVEuTllTRTpJQk0uSVFfU1RPQ0tfQkFTRURfVE9UQUwuMTAwMC4wNi8wMy8yMDI2Li4uLkgBAAAA3rYBAAIAAAAEMTcxNQEIAAAABQAAAAExAQAAAAstMTkwNDg2MDc0MAMAAAADMTYwAgAAAAUyNDAzNAQAAAABMAcAAAAIMy82LzIwMjYIAAAACjEyLzMxLzIwMjUJAAAAATD5tVcyonzeCPm1VzKifN4IOENJUS5OWVNFOklCTS5JUV9PVEhFUl9VTlVTVUFMX1NVUFBMRS45OTguMDYvMDMvMjAyNi4uLi5IAQAAAN62AQADAAAAAAD5tVcyonzeCPm1VzKifN4IPUNJUS5OWVNFOklCTS5JUV9JTVBVVF9PUEVSX0xFQVNFX0lOVF9FWFAuMTAwMC4wNi8wMy8yMDI2Li4uLkgBAAAA3rYBAAIAAAAKMzI5Ljg5ODUyOAEIAAAABQAAAAExAQAAAAstMTkwNDg2MDc0MAMAAAADMTYwAgAAAAUyMTY3MgQAAAABMAcAAAAIMy82LzIwMjYIAAAACjEyLzMxLzIwMjUJAAAAATD5tVcyonzeCPm1VzKifN4ILkNJUS5OWVNFOklCTS5JUV9EQV9FQklUREEuMTAwMC4wNi8wMy8yMDI2Li4uLkgBAAAA3rYBAAIAAAAEMzU1MAEIAAAABQAAAAExAQAAAAstMTkwNDg2MDc0MAMAAAADMTYwAgAAAAQyMjA2BAAAAAEwBwAAAAgzLzYvMjAyNggAAAAKMTIvMzEvMjAyNQkAAAABMPm1VzKifN4I+bVXMqJ83ggzQ0lRLk5ZU0U6SUJNLklRX1BST1ZfQkFE</t>
  </si>
  <si>
    <t>X0RFQlRTLjEwMDAuMDYvMDMvMjAyNi4uLi5IAQAAAN62AQADAAAAAAD5tVcyonzeCPm1VzKifN4IMUNJUS5OWVNFOklCTS5JUV9UT1RBTF9MRUFTRVMuMTAwMC4wNi8wMy8yMDI2Li4uLkgBAAAA3rYBAAIAAAAENDUwMAEIAAAABQAAAAExAQAAAAstMTkwNDg2MDc0MAMAAAADMTYwAgAAAAU0ODk3OQQAAAABMAcAAAAIMy82LzIwMjYIAAAACjEyLzMxLzIwMjUJAAAAATD5tVcyonzeCPm1VzKifN4IPkNJUS5OWVNFOklCTS5JUV9DSEFOR0VfTkVUX1dPUktJTkdfQ0FQSVRBTC45OTguMDYvMDMvMjAyNi4uLi5IAQAAAN62AQACAAAABS0xOTE4AQgAAAAFAAAAATEBAAAACy0xOTA0ODYwNzQ0AwAAAAMxNjACAAAABDQ0MjEEAAAAATAHAAAACDMvNi8yMDI2CAAAAAoxMi8zMS8yMDIzCQAAAAEw+bVXMqJ83gj5tVcyonzeCDVDSVEuTllTRTpJQk0uSVFfU1RPQ0tfQkFTRURfVE9UQUwuOTk4LjA2LzAzLzIwMjYuLi4uSAEAAADetgEAAgAAAAQxMTM0AQgAAAAFAAAAATEBAAAACy0xOTA0ODYwNzQ0AwAAAAMxNjACAAAABTI0MDM0BAAAAAEwBwAAAAgzLzYvMjAyNggAAAAKMTIvMzEvMjAyMwkAAAABMPm1VzKifN4I+bVXMqJ83gg4Q0lRLk5ZU0U6SUJNLklRX0xFR0FMX1NFVFRMRV9TVVBQTEUuMTAwMC4wNi8wMy8yMDI2Li4uLkgBAAAA3rYBAAMAAAAAAPm1VzKifN4I+bVXMqJ83ggwQ0lRLk5ZU0U6SUJNLklR</t>
  </si>
  <si>
    <t>X0lQUkRfU1VQUExFLjEwMDAuMDYvMDMvMjAyNi4uLi5IAQAAAN62AQADAAAAAAD5tVcyonzeCPm1VzKifN4IOUNJUS5OWVNFOklCTS5JUV9ORVRfUkVOVEFMX0VYUF9TVVBQTEUuOTk4LjA2LzAzLzIwMjYuLi4uSAEAAADetgEAAgAAAAQxMjkyAQgAAAAFAAAAATEBAAAACy0xOTA0ODYwNzQ0AwAAAAMxNjACAAAABTI0MjYzBAAAAAEwBwAAAAgzLzYvMjAyNggAAAAKMTIvMzEvMjAyMwkAAAABMPm1VzKifN4I+bVXMqJ83ggvQ0lRLk5ZU0U6SUJNLklRX0NVUlJfVEFYRVMuMTAwMC4wNi8wMy8yMDI2Li4uLkgBAAAA3rYBAAIAAAADNzE2AQgAAAAFAAAAATEBAAAACy0xOTA0ODYwNzQwAwAAAAMxNjACAAAABTM1MzgzBAAAAAEwBwAAAAgzLzYvMjAyNggAAAAKMTIvMzEvMjAyNQkAAAABMPm1VzKifN4I+bVXMqJ83gg1Q0lRLk5ZU0U6SUJNLklRX1NUT0NLX0JBU0VEX0NPTVAuMTAwMC4wNi8wMy8yMDI2Li4uLkgBAAAA3rYBAAIAAAADOTc1APm1VzKifN4I+bVXMqJ83gg0Q0lRLk5ZU0U6SUJNLklRX0FTU0VUX1dSSVRFRE9XTi4xMDAwLjA2LzAzLzIwMjYuLi4uSAEAAADetgEAAwAAAAAA+bVXMqJ83gj5tVcyonzeCCxDSVEuTllTRTpJQk0uSVFfVE9UQUxfQ0EuOTk4LjA2LzAzLzIwMjYuLi4uSAEAAADetgEAAgAAAAUzMjkwOAEIAAAABQAAAAExAQAAAAstMTkwNDg2MDc0NAMAAAADMTYwAgAAAAQxMDA4</t>
  </si>
  <si>
    <t>BAAAAAEwBwAAAAgzLzYvMjAyNggAAAAKMTIvMzEvMjAyMwkAAAABMPm1VzKifN4I+bVXMqJ83ggyQ0lRLk5ZU0U6SUJNLklRX1NUX05PVEVfUkVDRUlWLjk5OC4wNi8wMy8yMDI2Li4uLkgBAAAA3rYBAAMAAAAAAPm1VzKifN4I+bVXMqJ83gg7Q0lRLk5ZU0U6SUJNLklRX0RBX0NGX0VYQ0xfT1BFUl9MRUFTRVMuMTAwMC4wNi8wMy8yMDI2Li4uLkgBAAAA3rYBAAIAAAAEMzU1MAEIAAAABQAAAAExAQAAAAstMTkwNDg2MDc0MAMAAAADMTYwAgAAAAU0ODk4NQQAAAABMAcAAAAIMy82LzIwMjYIAAAACjEyLzMxLzIwMjUJAAAAATD5tVcyonzeCPm1VzKifN4ILUNJUS5OWVNFOklCTS5JUV9DSEFOR0VfQVAuOTk4LjA2LzAzLzIwMjYuLi4uSAEAAADetgEAAgAAAAI2NQEIAAAABQAAAAExAQAAAAstMTkwNDg2MDc0NAMAAAADMTYwAgAAAAQyMDE3BAAAAAEwBwAAAAgzLzYvMjAyNggAAAAKMTIvMzEvMjAyMwkAAAABMPm1VzKifN4I+bVXMqJ83ggzQ0lRLk5ZU0U6SUJNLklRX1NUT0NLX0JBU0VEX0dBLjEwMDAuMDYvMDMvMjAyNi4uLi5IAQAAAN62AQADAAAAAAD5tVcyonzeCPm1VzKifN4INENJUS5OWVNFOklCTS5JUV9JTlZFU1RfTE9BTlNfQ0YuMTAwMC4wNi8wMy8yMDI2Li4uLkgBAAAA3rYBAAMAAAAAAPm1VzKifN4I+bVXMqJ83ggtQ0lRLk5ZU0U6SUJNLklRX0RBX0VCSVREQS45OTguMDYvMDMvMjAy</t>
  </si>
  <si>
    <t>Ni4uLi5IAQAAAN62AQACAAAABDI4MzYBCAAAAAUAAAABMQEAAAALLTE5MDQ4NjA3NDQDAAAAAzE2MAIAAAAEMjIwNgQAAAABMAcAAAAIMy82LzIwMjYIAAAACjEyLzMxLzIwMjMJAAAAATD5tVcyonzeCPm1VzKifN4IM0NJUS5OWVNFOklCTS5JUV9JTlRFUkVTVF9JTkNPTUUuOTk4LjA2LzAzLzIwMjYuLi4uSAEAAADetgEAAgAAAAM2NzABCAAAAAUAAAABMQEAAAALLTE5MDQ4NjA3NDQDAAAAAzE2MAIAAAADMjEwBAAAAAEwBwAAAAgzLzYvMjAyNggAAAAKMTIvMzEvMjAyMwkAAAABMPm1VzKifN4I+bVXMqJ83gg6Q0lRLk5ZU0U6SUJNLklRX0VCSVREQV9MRUFTRV9BREpVU1RFRC4xMDAwLjA2LzAzLzIwMjYuLi4uSAEAAADetgEAAgAAAAUxNzQyNgEIAAAABQAAAAExAQAAAAstMTkwNDg2MDc0MAMAAAADMTYwAgAAAAU0ODk5MwQAAAABMAcAAAAIMy82LzIwMjYIAAAACjEyLzMxLzIwMjUJAAAAATD5tVcyonzeCPm1VzKifN4IMUNJUS5OWVNFOklCTS5JUV9FQklUREFfRVFfSU5DLjk5OC4wNi8wMy8yMDI2Li4uLkgBAAAA3rYBAAIAAAAFMTM1NDkBCAAAAAUAAAABMQEAAAALLTE5MDQ4NjA3NDQDAAAAAzE2MAIAAAAFMjE2NzcEAAAAATAHAAAACDMvNi8yMDI2CAAAAAoxMi8zMS8yMDIzCQAAAAEw+bVXMqJ83gj5tVcyonzeCDNDSVEuTllTRTpJQk0uSVFfRElMVVRfRVBTX05PUk0uMTAwMC4wNi8wMy8y</t>
  </si>
  <si>
    <t>MDI2Li4uLkgBAAAA3rYBAAIAAAAINy4zNTE2OTkBCAAAAAUAAAABMQEAAAALLTE5MDQ4NjA3NDADAAAAAzE2MAIAAAAENDM4MAQAAAABMAcAAAAIMy82LzIwMjYIAAAACjEyLzMxLzIwMjUJAAAAATD5tVcyonzeCPm1VzKifN4IM0NJUS5OWVNFOklCTS5JUV9CQVNJQ19FUFNfSU5DTC4xMDAwLjA2LzAzLzIwMjYuLi4uSAEAAADetgEAAgAAAAkxMS4zNjIyOTYBCAAAAAUAAAABMQEAAAALLTE5MDQ4NjA3NDADAAAAAzE2MAIAAAABOQQAAAABMAcAAAAIMy82LzIwMjYIAAAACjEyLzMxLzIwMjUJAAAAATD5tVcyonzeCPm1VzKifN4ILkNJUS5OWVNFOklCTS5JUV9FQVJOSU5HX0NPLjk5OC4wNi8wMy8yMDI2Li4uLkgBAAAA3rYBAAIAAAAENzUxNAEIAAAABQAAAAExAQAAAAstMTkwNDg2MDc0NAMAAAADMTYwAgAAAAE3BAAAAAEwBwAAAAgzLzYvMjAyNggAAAAKMTIvMzEvMjAyMwkAAAABMPm1VzKifN4I+bVXMqJ83ggwQ0lRLk5ZU0U6SUJNLklRX0lOU19ESVZfUkVWLjEwMDAuMDYvMDMvMjAyNi4uLi5IAQAAAN62AQADAAAAAAD5tVcyonzeCPm1VzKifN4ILkNJUS5OWVNFOklCTS5JUV9DVVJSX1RBWEVTLjk5OC4wNi8wMy8yMDI2Li4uLkgBAAAA3rYBAAIAAAAEMjI4MQEIAAAABQAAAAExAQAAAAstMTkwNDg2MDc0NAMAAAADMTYwAgAAAAUzNTM4MwQAAAABMAcAAAAIMy82LzIwMjYIAAAACjEyLzMxLzIw</t>
  </si>
  <si>
    <t>MjMJAAAAATD5tVcyonzeCPm1VzKifN4IMUNJUS5OWVNFOklCTS5JUV9PVEhFUl9MSUFCX0xULjk5OC4wNi8wMy8yMDI2Li4uLkgBAAAA3rYBAAIAAAAFMTAzMzABCAAAAAUAAAABMQEAAAALLTE5MDQ4NjA3NDQDAAAAAzE2MAIAAAAEMTA2MgQAAAABMAcAAAAIMy82LzIwMjYIAAAACjEyLzMxLzIwMjMJAAAAATD5tVcyonzeCPm1VzKifN4IOkNJUS5OWVNFOklCTS5JUV9DQVNIX0lOVEVSRVNUX1JFQ0VJVkVELjk5OC4wNi8wMy8yMDI2Li4uLkgBAAAA3rYBAAMAAAAAAPm1VzKifN4I+bVXMqJ83gg6Q0lRLk5ZU0U6SUJNLklRX0RBX0NGX0VYQ0xfT1BFUl9MRUFTRVMuOTk4LjA2LzAzLzIwMjYuLi4uSAEAAADetgEAAgAAAAQyODM2AQgAAAAFAAAAATEBAAAACy0xOTA0ODYwNzQ0AwAAAAMxNjACAAAABTQ4OTg1BAAAAAEwBwAAAAgzLzYvMjAyNggAAAAKMTIvMzEvMjAyMwkAAAABMPm1VzKifN4I+bVXMqJ83ggsQ0lRLk5ZU0U6SUJNLklRX1BSRUZfUkVQLjk5OC4wNi8wMy8yMDI2Li4uLkgBAAAA3rYBAAMAAAAAAPm1VzKifN4I+bVXMqJ83ggwQ0lRLk5ZU0U6SUJNLklRX01BSU5UX1JFUEFJUi45OTguMDYvMDMvMjAyNi4uLi5IAQAAAN62AQADAAAAAAD5tVcyonzeCPm1VzKifN4IMENJUS5OWVNFOklCTS5JUV9EQV9TVVBQTF9DRi4xMDAwLjA2LzAzLzIwMjYuLi4uSAEAAADetgEAAgAAAAQyMjg0AQgA</t>
  </si>
  <si>
    <t>AAAFAAAAATEBAAAACy0xOTA0ODYwNzQwAwAAAAMxNjACAAAABDIxNzEEAAAAATAHAAAACDMvNi8yMDI2CAAAAAoxMi8zMS8yMDI1CQAAAAEw+bVXMqJ83gj5tVcyonzeCC9DSVEuTllTRTpJQk0uSVFfSVBSRF9TVVBQTEUuOTk4LjA2LzAzLzIwMjYuLi4uSAEAAADetgEAAwAAAAAA+bVXMqJ83gj5tVcyonzeCCxDSVEuTllTRTpJQk0uSVFfRUJJVERBUi4xMDAwLjA2LzAzLzIwMjYuLi4uSAEAAADetgEAAgAAAAUxNzQyNgEIAAAABQAAAAExAQAAAAstMTkwNDg2MDc0MAMAAAADMTYwAgAAAAUyMTY3NAQAAAABMAcAAAAIMy82LzIwMjYIAAAACjEyLzMxLzIwMjUJAAAAATD5tVcyonzeCPm1VzKifN4ILUNJUS5OWVNFOklCTS5JUV9EQV9TVVBQTC4xMDAwLjA2LzAzLzIwMjYuLi4uSAEAAADetgEAAwAAAAAA+bVXMqJ83gj5tVcyonzeCDJDSVEuTllTRTpJQk0uSVFfUFJFX09QRU5fQ09TVC4xMDAwLjA2LzAzLzIwMjYuLi4uSAEAAADetgEAAwAAAAAA+bVXMqJ83gj5tVcyonzeCDRDSVEuTllTRTpJQk0uSVFfR0FJTl9JTlZFU1RfUkVWLjEwMDAuMDYvMDMvMjAyNi4uLi5IAQAAAN62AQADAAAAAAD5tVcyonzeCPm1VzKifN4INENJUS5OWVNFOklCTS5JUV9FWFRSQV9BQ0NfSVRFTVMuMTAwMC4wNi8wMy8yMDI2Li4uLkgBAAAA3rYBAAMAAAAAAPm1VzKifN4I+bVXMqJ83gg0Q0lRLk5ZU0U6SUJNLklRX1NB</t>
  </si>
  <si>
    <t>TEVTX01BUktFVElORy4xMDAwLjA2LzAzLzIwMjYuLi4uSAEAAADetgEAAgAAAAQxMTI5AQgAAAAFAAAAATEBAAAACy0xOTA0ODYwNzQwAwAAAAMxNjACAAAABTIxNTYxBAAAAAEwBwAAAAgzLzYvMjAyNggAAAAKMTIvMzEvMjAyNQkAAAABMPm1VzKifN4I+bVXMqJ83gg1Q0lRLk5ZU0U6SUJNLklRX05FVF9JTlRFUkVTVF9FWFAuMTAwMC4wNi8wMy8yMDI2Li4uLkgBAAAA3rYBAAIAAAAFLTEyOTABCAAAAAUAAAABMQEAAAALLTE5MDQ4NjA3NDADAAAAAzE2MAIAAAADMzY4BAAAAAEwBwAAAAgzLzYvMjAyNggAAAAKMTIvMzEvMjAyNQkAAAABMPm1VzKifN4I+bVXMqJ83ggzQ0lRLk5ZU0U6SUJNLklRX0VCSVREQVJfRVFfSU5DLjEwMDAuMDYvMDMvMjAyNi4uLi5IAQAAAN62AQACAAAABTE4NzM0AQgAAAAFAAAAATEBAAAACy0xOTA0ODYwNzQwAwAAAAMxNjACAAAABTI0MTI5BAAAAAEwBwAAAAgzLzYvMjAyNggAAAAKMTIvMzEvMjAyNQkAAAABMPm1VzKifN4I+bVXMqJ83gg7Q0lRLk5ZU0U6SUJNLklRX09USEVSX0ZJTkFOQ0VfQUNUX1NVUFBMLjk5OC4wNi8wMy8yMDI2Li4uLkgBAAAA3rYBAAIAAAAELTIzOAEIAAAABQAAAAExAQAAAAstMTkwNDg2MDc0NAMAAAADMTYwAgAAAAQyMDUwBAAAAAEwBwAAAAgzLzYvMjAyNggAAAAKMTIvMzEvMjAyMwkAAAABMPm1VzKifN4I+bVXMqJ83ggyQ0lRLk5ZU0U6</t>
  </si>
  <si>
    <t>SUJNLklRX1NUX0RFQlRfUkVQQUlELjk5OC4wNi8wMy8yMDI2Li4uLkgBAAAA3rYBAAIAAAACLTcBCAAAAAUAAAABMQEAAAALLTE5MDQ4NjA3NDQDAAAAAzE2MAIAAAAEMjA0NAQAAAABMAcAAAAIMy82LzIwMjYIAAAACjEyLzMxLzIwMjMJAAAAATD5tVcyonzeCPm1VzKifN4IOUNJUS5OWVNFOklCTS5JUV9NSU5PUklUWV9JTlRFUkVTVF9DRi4xMDAwLjA2LzAzLzIwMjYuLi4uSAEAAADetgEAAwAAAAAA+bVXMqJ83gj5tVcyonzeCDNDSVEuTllTRTpJQk0uSVFfU1RfREVCVF9SRVBBSUQuMTAwMC4wNi8wMy8yMDI2Li4uLkgBAAAA3rYBAAIAAAADLTI5AQgAAAAFAAAAATEBAAAACy0xOTA0ODYwNzQwAwAAAAMxNjACAAAABDIwNDQEAAAAATAHAAAACDMvNi8yMDI2CAAAAAoxMi8zMS8yMDI1CQAAAAEw+bVXMqJ83gj5tVcyonzeCDBDSVEuTllTRTpJQk0uSVFfQURWRVJUSVNJTkcuMTAwMC4wNi8wMy8yMDI2Li4uLkgBAAAA3rYBAAIAAAAEMTEyOQEIAAAABQAAAAExAQAAAAstMTkwNDg2MDc0MAMAAAADMTYwAgAAAAQzMDEzBAAAAAEwBwAAAAgzLzYvMjAyNggAAAAKMTIvMzEvMjAyNQkAAAABMPm1VzKifN4I+bVXMqJ83ghGQ0lRLk5ZU0U6SUJNLklRX1BST1ZfQkFEX0RFQlRTX1BBVElFTlRfU0VSVklDRV9SRVYuOTk4LjA2LzAzLzIwMjYuLi4uSAEAAADetgEAAwAAAAAA+bVXMqJ83gj5tVcyonzeCDJD</t>
  </si>
  <si>
    <t>SVEuTllTRTpJQk0uSVFfRElMVVRfRVBTX05PUk0uOTk4LjA2LzAzLzIwMjYuLi4uSAEAAADetgEAAgAAAAc1Ljg2MzgyAQgAAAAFAAAAATEBAAAACy0xOTA0ODYwNzQ0AwAAAAMxNjACAAAABDQzODAEAAAAATAHAAAACDMvNi8yMDI2CAAAAAoxMi8zMS8yMDIzCQAAAAEw+bVXMqJ83gj5tVcyonzeCDJDSVEuTllTRTpJQk0uSVFfQkFTSUNfRVBTX0lOQ0wuOTk4LjA2LzAzLzIwMjYuLi4uSAEAAADetgEAAgAAAAg4LjIzMzAwNQEIAAAABQAAAAExAQAAAAstMTkwNDg2MDc0NAMAAAADMTYwAgAAAAE5BAAAAAEwBwAAAAgzLzYvMjAyNggAAAAKMTIvMzEvMjAyMwkAAAABMPm1VzKifN4I+bVXMqJ83ggzQ0lRLk5ZU0U6SUJNLklRX0VYVFJBX0FDQ19JVEVNUy45OTguMDYvMDMvMjAyNi4uLi5IAQAAAN62AQADAAAAAAD5tVcyonzeCPm1VzKifN4IL0NJUS5OWVNFOklCTS5JUV9JTVBBSVJfT0lMLjEwMDAuMDYvMDMvMjAyNi4uLi5IAQAAAN62AQADAAAAAAD5tVcyonzeCPm1VzKifN4IJ0NJUS5OWVNFOklCTS5JUV9SRVYuOTk4LjA2LzAzLzIwMjYuLi4uSAEAAADetgEAAgAAAAU2MTEyMwEIAAAABQAAAAExAQAAAAstMTkwNDg2MDc0NAMAAAADMTYwAgAAAAMxMTIEAAAAATAHAAAACDMvNi8yMDI2CAAAAAoxMi8zMS8yMDIzCQAAAAEw+bVXMqJ83gj5tVcyonzeCDRDSVEuTllTRTpJQk0uSVFfT1RIRVJfUkVW</t>
  </si>
  <si>
    <t>X1NVUFBMLjEwMDAuMDYvMDMvMjAyNi4uLi5IAQAAAN62AQACAAAAAi0xAQgAAAAFAAAAATEBAAAACy0xOTA0ODYwNzQwAwAAAAMxNjACAAAAAjkwBAAAAAEwBwAAAAgzLzYvMjAyNggAAAAKMTIvMzEvMjAyNQkAAAABMPm1VzKifN4I+bVXMqJ83ggvQ0lRLk5ZU0U6SUJNLklRX0lOU19ESVZfUkVWLjk5OC4wNi8wMy8yMDI2Li4uLkgBAAAA3rYBAAMAAAAAAPm1VzKifN4I+bVXMqJ83gguQ0lRLk5ZU0U6SUJNLklRX0NPTU1PTl9SRVAuOTk4LjA2LzAzLzIwMjYuLi4uSAEAAADetgEAAgAAAAQtNDAyAQgAAAAFAAAAATEBAAAACy0xOTA0ODYwNzQ0AwAAAAMxNjACAAAABDIxNjQEAAAAATAHAAAACDMvNi8yMDI2CAAAAAoxMi8zMS8yMDIzCQAAAAEw+bVXMqJ83gj5tVcyonzeCDlDSVEuTllTRTpJQk0uSVFfUkVTVFJfU1RPQ0tfQ09NUF9UQVguMTAwMC4wNi8wMy8yMDI2Li4uLkgBAAAA3rYBAAMAAAAAAPm1VzKifN4I+bVXMqJ83gguQ0lRLk5ZU0U6SUJNLklRX0RJVl9TSEFSRS4xMDAwLjA2LzAzLzIwMjYuLi4uSAEAAADetgEAAgAAAAQ2LjcxAQgAAAAFAAAAATEBAAAACy0xOTA0ODYwNzQwAwAAAAMxNjACAAAABDMwNTgEAAAAATAHAAAACDMvNi8yMDI2CAAAAAoxMi8zMS8yMDI1CQAAAAEw+bVXMqJ83gj5tVcyonzeCDBDSVEuTllTRTpJQk0uSVFfRklOX0RJVl9SRVYuMTAwMC4wNi8wMy8yMDI2Li4u</t>
  </si>
  <si>
    <t>LkgBAAAA3rYBAAIAAAADNzM3AQgAAAAFAAAAATEBAAAACy0xOTA0ODYwNzQwAwAAAAMxNjACAAAAAjUyBAAAAAEwBwAAAAgzLzYvMjAyNggAAAAKMTIvMzEvMjAyNQkAAAABMPm1VzKifN4I+bVXMqJ83ggyQ0lRLk5ZU0U6SUJNLklRX1NUT0NLX0JBU0VEX0dBLjk5OC4wNi8wMy8yMDI2Li4uLkgBAAAA3rYBAAMAAAAAAPm1VzKifN4I+bVXMqJ83ghGQ0lRLk5ZU0U6SUJNLklRX0lOVEVSRVNUX0VYUF9MRUFTRV9MSUFCSUxJVFlfREVCVC4xMDAwLjA2LzAzLzIwMjYuLi4uSAEAAADetgEAAwAAAAAA+bVXMqJ83gj5tVcyonzeCDNDSVEuTllTRTpJQk0uSVFfRklOX0RJVl9JTlRfRVhQLjk5OC4wNi8wMy8yMDI2Li4uLkgBAAAA3rYBAAMAAAAAAPm1VzKifN4I+bVXMqJ83ggnQ0lRLk5ZU0U6SUJNLklRX0RJQy45OTguMDYvMDMvMjAyNi4uLi5IAQAAAN62AQADAAAAAAD5tVcyonzeCPm1VzKifN4IOENJUS5OWVNFOklCTS5JUV9NSU5PUklUWV9JTlRFUkVTVF9DRi45OTguMDYvMDMvMjAyNi4uLi5IAQAAAN62AQADAAAAAAD5tVcyonzeCPm1VzKifN4IMkNJUS5OWVNFOklCTS5JUV9TVE9DS19CQVNFRF9BVC45OTguMDYvMDMvMjAyNi4uLi5IAQAAAN62AQADAAAAAAD5tVcyonzeCPm1VzKifN4IMUNJUS5OWVNFOklCTS5JUV9PVEhFUl9SRU5UQUwuMTAwMC4wNi8wMy8yMDI2Li4uLkgBAAAA3rYBAAMAAAAA</t>
  </si>
  <si>
    <t>APm1VzKifN4I+bVXMqJ83ggxQ0lRLk5ZU0U6SUJNLklRX1BSRV9PUEVOX0NPU1QuOTk4LjA2LzAzLzIwMjYuLi4uSAEAAADetgEAAwAAAAAA+bVXMqJ83gj5tVcyonzeCCtDSVEuTllTRTpJQk0uSVFfRUJJVERBUi45OTguMDYvMDMvMjAyNi4uLi5IAQAAAN62AQACAAAABTEzNTQ5AQgAAAAFAAAAATEBAAAACy0xOTA0ODYwNzQ0AwAAAAMxNjACAAAABTIxNjc0BAAAAAEwBwAAAAgzLzYvMjAyNggAAAAKMTIvMzEvMjAyMwkAAAABMPm1VzKifN4I+bVXMqJ83ggxQ0lRLk5ZU0U6SUJNLklRX0VCSVRBX0VRX0lOQy4xMDAwLjA2LzAzLzIwMjYuLi4uSAEAAADetgEAAgAAAAUxNDczNAEIAAAABQAAAAExAQAAAAstMTkwNDg2MDc0MAMAAAADMTYwAgAAAAUyMTY3NgQAAAABMAcAAAAIMy82LzIwMjYIAAAACjEyLzMxLzIwMjUJAAAAATD5tVcyonzeCPm1VzKifN4IOUNJUS5OWVNFOklCTS5JUV9NSU5PUklUWV9JTlRFUkVTVF9JUy4xMDAwLjA2LzAzLzIwMjYuLi4uSAEAAADetgEAAwAAAAAA+bVXMqJ83gj5tVcyonzeCC5DSVEuTllTRTpJQk0uSVFfSU5TX1NFVFRMRS45OTguMDYvMDMvMjAyNi4uLi5IAQAAAN62AQADAAAAAAD5tVcyonzeCPm1VzKifN4INUNJUS5OWVNFOklCTS5JUV9UT1RBTF9PVEhFUl9PUEVSLjEwMDAuMDYvMDMvMjAyNi4uLi5IAQAAAN62AQACAAAABTI2NzI4AQgAAAAFAAAAATEBAAAA</t>
  </si>
  <si>
    <t>Cy0xOTA0ODYwNzQwAwAAAAMxNjACAAAAAzM4MAQAAAABMAcAAAAIMy82LzIwMjYIAAAACjEyLzMxLzIwMjUJAAAAATD5tVcyonzeCPm1VzKifN4ILENJUS5OWVNFOklCTS5JUV9EQV9TVVBQTC45OTguMDYvMDMvMjAyNi4uLi5IAQAAAN62AQADAAAAAAD5tVcyonzeCPm1VzKifN4IOUNJUS5OWVNFOklCTS5JUV9PVEhFUl9VTlVTVUFMX1NVUFBMRS4xMDAwLjA2LzAzLzIwMjYuLi4uSAEAAADetgEAAwAAAAAA+bVXMqJ83gj5tVcyonzeCDBDSVEuTllTRTpJQk0uSVFfSU5TX0RJVl9FWFAuMTAwMC4wNi8wMy8yMDI2Li4uLkgBAAAA3rYBAAMAAAAAAPm1VzKifN4I+bVXMqJ83gg7Q0lRLk5ZU0U6SUJNLklRX0FOTlVfRElTVFJJQlVUSU9OX1VOSVQuMTAwMC4wNi8wMy8yMDI2Li4uLkgBAAAA3rYBAAMAAAAAAPm1VzKifN4I+bVXMqJ83ggrQ0lRLk5ZU0U6SUJNLklRX05JX05PUk0uOTk4LjA2LzAzLzIwMjYuLi4uSAEAAADetgEAAgAAAAg1NDA2Ljg3NQEIAAAABQAAAAExAQAAAAstMTkwNDg2MDc0NAMAAAADMTYwAgAAAAQ0Mzc4BAAAAAEwBwAAAAgzLzYvMjAyNggAAAAKMTIvMzEvMjAyMwkAAAABMPm1VzKifN4I+bVXMqJ83gg3Q0lRLk5ZU0U6SUJNLklRX0FTX1JFUE9SVEVEX0VCSVREQS4xMDAwLjA2LzAzLzIwMjYuLi4uSAEAAADetgEAAwAAAAAA+bVXMqJ83gj5tVcyonzeCCdDSVEuTllTRTpJQk0u</t>
  </si>
  <si>
    <t>SVFfRE8uMTAwMC4wNi8wMy8yMDI2Li4uLkgBAAAA3rYBAAIAAAACMjIBCAAAAAUAAAABMQEAAAALLTE5MDQ4NjA3NDADAAAAAzE2MAIAAAACNDAEAAAAATAHAAAACDMvNi8yMDI2CAAAAAoxMi8zMS8yMDI1CQAAAAEw+bVXMqJ83gj5tVcyonzeCCtDSVEuTllTRTpJQk0uSVFfSU5DX1RBWC45OTguMDYvMDMvMjAyNi4uLi5IAQAAAN62AQACAAAABDExNzYBCAAAAAUAAAABMQEAAAALLTE5MDQ4NjA3NDQDAAAAAzE2MAIAAAACNzUEAAAAATAHAAAACDMvNi8yMDI2CAAAAAoxMi8zMS8yMDIzCQAAAAEw+bVXMqJ83gj5tVcyonzeCDRDSVEuTllTRTpJQk0uSVFfRUJJVERBUl9FWENMX1NCQy45OTguMDYvMDMvMjAyNi4uLi5IAQAAAN62AQACAAAABTE0NjgzAQgAAAAFAAAAATEBAAAACy0xOTA0ODYwNzQ0AwAAAAMxNjACAAAABTI0MTM3BAAAAAEwBwAAAAgzLzYvMjAyNggAAAAKMTIvMzEvMjAyMwkAAAABMPm1VzKifN4I+bVXMqJ83ggyQ0lRLk5ZU0U6SUJNLklRX0VYUExPUkVfRFJJTEwuMTAwMC4wNi8wMy8yMDI2Li4uLkgBAAAA3rYBAAMAAAAAAPm1VzKifN4I+bVXMqJ83ggnQ0lRLk5ZU0U6SUJNLklRX0dQLjEwMDAuMDYvMDMvMjAyNi4uLi5IAQAAAN62AQACAAAABTM5Mjk2AQgAAAAFAAAAATEBAAAACy0xOTA0ODYwNzQwAwAAAAMxNjACAAAAAjEwBAAAAAEwBwAAAAgzLzYvMjAyNggAAAAKMTIvMzEv</t>
  </si>
  <si>
    <t>MjAyNQkAAAABMPm1VzKifN4I+bVXMqJ83ggyQ0lRLk5ZU0U6SUJNLklRX0xUX0RFQlRfSVNTVUVELjk5OC4wNi8wMy8yMDI2Li4uLkgBAAAA3rYBAAIAAAAEOTU4NgEIAAAABQAAAAExAQAAAAstMTkwNDg2MDc0NAMAAAADMTYwAgAAAAQyMDM0BAAAAAEwBwAAAAgzLzYvMjAyNggAAAAKMTIvMzEvMjAyMwkAAAABMPm1VzKifN4I+bVXMqJ83gg2Q0lRLk5ZU0U6SUJNLklRX1NUT0NLX0JBU0VEX09USEVSLjEwMDAuMDYvMDMvMjAyNi4uLi5IAQAAAN62AQADAAAAAAD5tVcyonzeCPm1VzKifN4IMENJUS5OWVNFOklCTS5JUV9TVE9DS19CQVNFRC4xMDAwLjA2LzAzLzIwMjYuLi4uSAEAAADetgEAAwAAAAAA+bVXMqJ83gj5tVcyonzeCC9DSVEuTllTRTpJQk0uSVFfSU5TX0RJVl9FWFAuOTk4LjA2LzAzLzIwMjYuLi4uSAEAAADetgEAAwAAAAAA+bVXMqJ83gj5tVcyonzeCDNDSVEuTllTRTpJQk0uSVFfR0FJTl9JTlZFU1RfUkVWLjk5OC4wNi8wMy8yMDI2Li4uLkgBAAAA3rYBAAMAAAAAAPm1VzKifN4I+bVXMqJ83ggqQ0lRLk5ZU0U6SUJNLklRX0FSX0xULjEwMDAuMDYvMDMvMjAyNi4uLi5IAQAAAN62AQADAAAAAAD5tVcyonzeCPm1VzKifN4IL0NJUS5OWVNFOklCTS5JUV9BRFZFUlRJU0lORy45OTguMDYvMDMvMjAyNi4uLi5IAQAAAN62AQACAAAABDEyMzcBCAAAAAUAAAABMQEAAAALLTE5MDQ4NjA3</t>
  </si>
  <si>
    <t>NDQDAAAAAzE2MAIAAAAEMzAxMwQAAAABMAcAAAAIMy82LzIwMjYIAAAACjEyLzMxLzIwMjMJAAAAATD5tVcyonzeCPm1VzKifN4INENJUS5OWVNFOklCTS5JUV9FQklUREFfRVhDTF9TQkMuMTAwMC4wNi8wMy8yMDI2Li4uLkgBAAAA3rYBAAIAAAAFMTc4MzMBCAAAAAUAAAABMQEAAAALLTE5MDQ4NjA3NDADAAAAAzE2MAIAAAAFMjQxMzUEAAAAATAHAAAACDMvNi8yMDI2CAAAAAoxMi8zMS8yMDI1CQAAAAEw+bVXMqJ83gj5tVcyonzeCDxDSVEuTllTRTpJQk0uSVFfRElTVFJJQlVUQUJMRV9DQVNIX1NIQVJFLjk5OC4wNi8wMy8yMDI2Li4uLkgBAAAA3rYBAAMAAAAAAPm1VzKifN4I+bVXMqJ83gg4Q0lRLk5ZU0U6SUJNLklRX09USEVSX1VOVVNVQUxfU1VQUEwuMTAwMC4wNi8wMy8yMDI2Li4uLkgBAAAA3rYBAAMAAAAAAPm1VzKifN4I+bVXMqJ83ggwQ0lRLk5ZU0U6SUJNLklRX1JFU1RSVUNUVVJFLjEwMDAuMDYvMDMvMjAyNi4uLi5IAQAAAN62AQACAAAABC02NzABCAAAAAUAAAABMQEAAAALLTE5MDQ4NjA3NDADAAAAAzE2MAIAAAACOTgEAAAAATAHAAAACDMvNi8yMDI2CAAAAAoxMi8zMS8yMDI1CQAAAAEw+bVXMqJ83gj5tVcyonzeCDBDSVEuTllTRTpJQk0uSVFfR0FJTl9BU1NFVFMuMTAwMC4wNi8wMy8yMDI2Li4uLkgBAAAA3rYBAAMAAAAAAPm1VzKifN4I+bVXMqJ83ggzQ0lRLk5ZU0U6SUJN</t>
  </si>
  <si>
    <t>LklRX09USEVSX1JFVl9TVVBQTC45OTguMDYvMDMvMjAyNi4uLi5IAQAAAN62AQADAAAAAAD5tVcyonzeCPm1VzKifN4IMkNJUS5OWVNFOklCTS5JUV9JTVBBSVJNRU5UX0dXLjEwMDAuMDYvMDMvMjAyNi4uLi5IAQAAAN62AQADAAAAAAD5tVcyonzeCPm1VzKifN4INUNJUS5OWVNFOklCTS5JUV9GRUVTX09USEVSX0lOQ09NRS45OTguMDYvMDMvMjAyNi4uLi5IAQAAAN62AQADAAAAAAD5tVcyonzeCPm1VzKifN4IMkNJUS5OWVNFOklCTS5JUV9JTkNfRVFVSVRZX0NGLjEwMDAuMDYvMDMvMjAyNi4uLi5IAQAAAN62AQADAAAAAAD5tVcyonzeCPm1VzKifN4IJ0NJUS5OWVNFOklCTS5JUV9OSS4xMDAwLjA2LzAzLzIwMjYuLi4uSAEAAADetgEAAgAAAAUxMDU5MwEIAAAABQAAAAExAQAAAAstMTkwNDg2MDc0MAMAAAADMTYwAgAAAAIxNQQAAAABMAcAAAAIMy82LzIwMjYIAAAACjEyLzMxLzIwMjUJAAAAATD5tVcyonzeCPm1VzKifN4INkNJUS5OWVNFOklCTS5JUV9TUEVDSUFMX0RJVl9TSEFSRS4xMDAwLjA2LzAzLzIwMjYuLi4uSAEAAADetgEAAwAAAAAA+bVXMqJ83gj5tVcyonzeCDJDSVEuTllTRTpJQk0uSVFfRUJJVERBUl9FUV9JTkMuOTk4LjA2LzAzLzIwMjYuLi4uSAEAAADetgEAAgAAAAUxNDg0MQEIAAAABQAAAAExAQAAAAstMTkwNDg2MDc0NAMAAAADMTYwAgAAAAUyNDEyOQQAAAABMAcAAAAI</t>
  </si>
  <si>
    <t>My82LzIwMjYIAAAACjEyLzMxLzIwMjMJAAAAATD5tVcyonzeCPm1VzKifN4IPENJUS5OWVNFOklCTS5JUV9TQUxBUklFU19PVEhFUl9CRU5FRklUUy4xMDAwLjA2LzAzLzIwMjYuLi4uSAEAAADetgEAAwAAAAAA+bVXMqJ83gj5tVcyonzeCDtDSVEuTllTRTpJQk0uSVFfREVGRVJSRURfRk9SRUlHTl9UQVhFUy4xMDAwLjA2LzAzLzIwMjYuLi4uSAEAAADetgEAAgAAAAQtNzA4AQgAAAAFAAAAATEBAAAACy0xOTA0ODYwNzQwAwAAAAMxNjACAAAABDMwNTUEAAAAATAHAAAACDMvNi8yMDI2CAAAAAoxMi8zMS8yMDI1CQAAAAEw+bVXMqJ83gj5tVcyonzeCEZDSVEuTllTRTpJQk0uSVFfRUJJVERBX0VRX0lOQ19FWENMX09QRVJfTEVBU0VfQURKLjEwMDAuMDYvMDMvMjAyNi4uLi5IAQAAAN62AQACAAAABTE2MTE4AQgAAAAFAAAAATEBAAAACy0xOTA0ODYwNzQwAwAAAAMxNjACAAAABTQ4OTg3BAAAAAEwBwAAAAgzLzYvMjAyNggAAAAKMTIvMzEvMjAyNQkAAAABMPm1VzKifN4I+bVXMqJ83ggzQ0lRLk5ZU0U6SUJNLklRX1BSRUZfRElWX09USEVSLjEwMDAuMDYvMDMvMjAyNi4uLi5IAQAAAN62AQADAAAAAAD5tVcyonzeCPm1VzKifN4IOENJUS5OWVNFOklCTS5JUV9NSU5PUklUWV9JTlRFUkVTVF9JUy45OTguMDYvMDMvMjAyNi4uLi5IAQAAAN62AQADAAAAAAD5tVcyonzeCPm1VzKifN4INENJUS5OWVNF</t>
  </si>
  <si>
    <t>OklCTS5JUV9UT1RBTF9PVEhFUl9PUEVSLjk5OC4wNi8wMy8yMDI2Li4uLkgBAAAA3rYBAAIAAAAFMjQ4NzkBCAAAAAUAAAABMQEAAAALLTE5MDQ4NjA3NDQDAAAAAzE2MAIAAAADMzgwBAAAAAEwBwAAAAgzLzYvMjAyNggAAAAKMTIvMzEvMjAyMwkAAAABMPm1VzKifN4I+bVXMqJ83gguQ0lRLk5ZU0U6SUJNLklRX0lNUEFJUl9PSUwuOTk4LjA2LzAzLzIwMjYuLi4uSAEAAADetgEAAwAAAAAA+bVXMqJ83gj5tVcyonzeCCtDSVEuTllTRTpJQk0uSVFfREVQX1JVQS45OTguMDYvMDMvMjAyNi4uLi5IAQAAAN62AQACAAAAAzkwMAEIAAAABQAAAAExAQAAAAstMTkwNDg2MDc0NAMAAAADMTYwAgAAAAU0ODM1NwQAAAABMAcAAAAIMy82LzIwMjYIAAAACjEyLzMxLzIwMjMJAAAAATD5tVcyonzeCPm1VzKifN4ILENJUS5OWVNFOklCTS5JUV9MT0FOU19DRi45OTguMDYvMDMvMjAyNi4uLi5IAQAAAN62AQADAAAAAAD5tVcyonzeCPm1VzKifN4INUNJUS5OWVNFOklCTS5JUV9ORUdBVElWRV9HV19BTU9SVC45OTguMDYvMDMvMjAyNi4uLi5IAQAAAN62AQADAAAAAAD5tVcyonzeCPm1VzKifN4ILENJUS5OWVNFOklCTS5JUV9OSV9OT1JNLjEwMDAuMDYvMDMvMjAyNi4uLi5IAQAAAN62AQACAAAACDY5NzQuMzc1AQgAAAAFAAAAATEBAAAACy0xOTA0ODYwNzQwAwAAAAMxNjACAAAABDQzNzgEAAAAATAHAAAACDMv</t>
  </si>
  <si>
    <t>Ni8yMDI2CAAAAAoxMi8zMS8yMDI1CQAAAAEw+bVXMqJ83gj5tVcyonzeCDpDSVEuTllTRTpJQk0uSVFfREVGRVJSRURfRk9SRUlHTl9UQVhFUy45OTguMDYvMDMvMjAyNi4uLi5IAQAAAN62AQACAAAAAzQyOAEIAAAABQAAAAExAQAAAAstMTkwNDg2MDc0NAMAAAADMTYwAgAAAAQzMDU1BAAAAAEwBwAAAAgzLzYvMjAyNggAAAAKMTIvMzEvMjAyMwkAAAABMPm1VzKifN4I+bVXMqJ83gg2Q0lRLk5ZU0U6SUJNLklRX0NVUlJfRk9SRUlHTl9UQVhFUy45OTguMDYvMDMvMjAyNi4uLi5IAQAAAN62AQACAAAABDE1OTQBCAAAAAUAAAABMQEAAAALLTE5MDQ4NjA3NDQDAAAAAzE2MAIAAAAEMzAzMAQAAAABMAcAAAAIMy82LzIwMjYIAAAACjEyLzMxLzIwMjMJAAAAATD5tVcyonzeCPm1VzKifN4IMENJUS5OWVNFOklCTS5JUV9PVEhFUl9FUVVJVFkuOTk4LjA2LzAzLzIwMjYuLi4uSAEAAADetgEAAgAAAAYtMTg3NjIBCAAAAAUAAAABMQEAAAALLTE5MDQ4NjA3NDQDAAAAAzE2MAIAAAAEMTAyOAQAAAABMAcAAAAIMy82LzIwMjYIAAAACjEyLzMxLzIwMjMJAAAAATD5tVcyonzeCPm1VzKifN4ILENJUS5OWVNFOklCTS5JUV9JTkNfVEFYLjEwMDAuMDYvMDMvMjAyNi4uLi5IAQAAAN62AQACAAAABC0yNDIBCAAAAAUAAAABMQEAAAALLTE5MDQ4NjA3NDADAAAAAzE2MAIAAAACNzUEAAAAATAHAAAACDMvNi8yMDI2</t>
  </si>
  <si>
    <t>CAAAAAoxMi8zMS8yMDI1CQAAAAEw+bVXMqJ83gj5tVcyonzeCDdDSVEuTllTRTpJQk0uSVFfT1RIRVJfVU5VU1VBTF9TVVBQTC45OTguMDYvMDMvMjAyNi4uLi5IAQAAAN62AQADAAAAAAD5tVcyonzeCPm1VzKifN4IL0NJUS5OWVNFOklCTS5JUV9SRVNUUlVDVFVSRS45OTguMDYvMDMvMjAyNi4uLi5IAQAAAN62AQADAAAAAAD5tVcyonzeCPm1VzKifN4IRUNJUS5OWVNFOklCTS5JUV9FQklUREFfRVFfSU5DX0VYQ0xfT1BFUl9MRUFTRV9BREouOTk4LjA2LzAzLzIwMjYuLi4uSAEAAADetgEAAgAAAAUxMjI1NwEIAAAABQAAAAExAQAAAAstMTkwNDg2MDc0NAMAAAADMTYwAgAAAAU0ODk4NwQAAAABMAcAAAAIMy82LzIwMjYIAAAACjEyLzMxLzIwMjMJAAAAATD5tVcyonzeCPm1VzKifN4IMkNJUS5OWVNFOklCTS5JUV9QUkVGX0RJVl9PVEhFUi45OTguMDYvMDMvMjAyNi4uLi5IAQAAAN62AQADAAAAAAD5tVcyonzeCPm1VzKifN4IM0NJUS5OWVNFOklCTS5JUV9DQVNIX1NUX0lOVkVTVC4xMDAwLjA2LzAzLzIwMjYuLi4uSAEAAADetgEAAgAAAAUxNDQxNwEIAAAABQAAAAExAQAAAAstMTkwNDg2MDc0MAMAAAADMTYwAgAAAAQxMDAyBAAAAAEwBwAAAAgzLzYvMjAyNggAAAAKMTIvMzEvMjAyNQkAAAABMPm1VzKifN4I+bVXMqJ83ggwQ0lRLk5ZU0U6SUJNLklRX01BSU5UX0NBUEVYLjEwMDAuMDYvMDMv</t>
  </si>
  <si>
    <t>MjAyNi4uLi5IAQAAAN62AQADAAAAAAD5tVcyonzeCPm1VzKifN4IO0NJUS5OWVNFOklCTS5JUV9TQUxBUklFU19PVEhFUl9CRU5FRklUUy45OTguMDYvMDMvMjAyNi4uLi5IAQAAAN62AQADAAAAAAD5tVcyonzeCPm1VzKifN4IMkNJUS5OWVNFOklCTS5JUV9NSU5JTVVNX1JFTlRBTC45OTguMDYvMDMvMjAyNi4uLi5IAQAAAN62AQADAAAAAAD5tVcyonzeCPm1VzKifN4IQ0NJUS5OWVNFOklCTS5JUV9ESVNUUklCVVRBQkxFX0NBU0hfU1RBTkRBUkRJWkVELjk5OC4wNi8wMy8yMDI2Li4uLkgBAAAA3rYBAAMAAAAAAPm1VzKifN4I+bVXMqJ83gg2Q0lRLk5ZU0U6SUJNLklRX0ZFRVNfT1RIRVJfSU5DT01FLjEwMDAuMDYvMDMvMjAyNi4uLi5IAQAAAN62AQADAAAAAAD5tVcyonzeCPm1VzKifN4IL0NJUS5OWVNFOklCTS5JUV9NQUlOVF9DQVBFWC45OTguMDYvMDMvMjAyNi4uLi5IAQAAAN62AQADAAAAAAD5tVcyonzeCPm1VzKifN4ILkNJUS5OWVNFOklCTS5JUV9DSEFOR0VfQVIuMTAwMC4wNi8wMy8yMDI2Li4uLkgBAAAA3rYBAAIAAAAFLTQyNzgBCAAAAAUAAAABMQEAAAALLTE5MDQ4NjA3NDADAAAAAzE2MAIAAAAEMjAxOAQAAAABMAcAAAAIMy82LzIwMjYIAAAACjEyLzMxLzIwMjUJAAAAATD5tVcyonzeCPm1VzKifN4IM0NJUS5OWVNFOklCTS5JUV9FQklUREFfRVhDTF9TQkMuOTk4LjA2LzAzLzIw</t>
  </si>
  <si>
    <t>MjYuLi4uSAEAAADetgEAAgAAAAUxMzM5MQEIAAAABQAAAAExAQAAAAstMTkwNDg2MDc0NAMAAAADMTYwAgAAAAUyNDEzNQQAAAABMAcAAAAIMy82LzIwMjYIAAAACjEyLzMxLzIwMjMJAAAAATD5tVcyonzeCPm1VzKifN4ILkNJUS5OWVNFOklCTS5JUV9UT1RBTF9DQVAuMTAwMC4wNi8wMy8yMDI2Li4uLkgBAAAA3rYBAAIAAAAFOTczNDgBCAAAAAUAAAABMQEAAAALLTE5MDQ4NjA3NDADAAAAAzE2MAIAAAAENDE3NQQAAAABMAcAAAAIMy82LzIwMjYIAAAACjEyLzMxLzIwMjUJAAAAATD5tVcyonzeCPm1VzKifN4IL0NJUS5OWVNFOklCTS5JUV9PVEhFUl9JTlRBTi45OTguMDYvMDMvMjAyNi4uLi5IAQAAAN62AQACAAAABTExMDM2AQgAAAAFAAAAATEBAAAACy0xOTA0ODYwNzQ0AwAAAAMxNjACAAAABDEwNDAEAAAAATAHAAAACDMvNi8yMDI2CAAAAAoxMi8zMS8yMDIzCQAAAAEw+bVXMqJ83gj5tVcyonzeCDJDSVEuTllTRTpJQk0uSVFfQ0FTSF9TVF9JTlZFU1QuOTk4LjA2LzAzLzIwMjYuLi4uSAEAAADetgEAAgAAAAUxMzQ0MQEIAAAABQAAAAExAQAAAAstMTkwNDg2MDc0NAMAAAADMTYwAgAAAAQxMDAyBAAAAAEwBwAAAAgzLzYvMjAyNggAAAAKMTIvMzEvMjAyMwkAAAABMPm1VzKifN4I+bVXMqJ83ggnQ0lRLk5ZU0U6SUJNLklRX0FFLjEwMDAuMDYvMDMvMjAyNi4uLi5IAQAAAN62AQACAAAABDc5</t>
  </si>
  <si>
    <t>NzYBCAAAAAUAAAABMQEAAAALLTE5MDQ4NjA3NDADAAAAAzE2MAIAAAAEMTAxNgQAAAABMAcAAAAIMy82LzIwMjYIAAAACjEyLzMxLzIwMjUJAAAAATD5tVcyonzeCPm1VzKifN4IOkNJUS5OWVNFOklCTS5JUV9GSU5fRElWX0FTU0VUU19DVVJSRU5ULjk5OC4wNi8wMy8yMDI2Li4uLkgBAAAA3rYBAAIAAAADNjkyAQgAAAAFAAAAATEBAAAACy0xOTA0ODYwNzQ0AwAAAAMxNjACAAAABDEwMjkEAAAAATAHAAAACDMvNi8yMDI2CAAAAAoxMi8zMS8yMDIzCQAAAAEw+bVXMqJ83gj5tVcyonzeCC1DSVEuTllTRTpJQk0uSVFfQ0hBTkdFX0FSLjk5OC4wNi8wMy8yMDI2Li4uLkgBAAAA3rYBAAIAAAADNzI1AQgAAAAFAAAAATEBAAAACy0xOTA0ODYwNzQ0AwAAAAMxNjACAAAABDIwMTgEAAAAATAHAAAACDMvNi8yMDI2CAAAAAoxMi8zMS8yMDIzCQAAAAEw+bVXMqJ83gj5tVcyonzeCDNDSVEuTllTRTpJQk0uSVFfTFRfREVCVF9JU1NVRUQuMTAwMC4wNi8wMy8yMDI2Li4uLkgBAAAA3rYBAAIAAAAEODM5MQEIAAAABQAAAAExAQAAAAstMTkwNDg2MDc0MAMAAAADMTYwAgAAAAQyMDM0BAAAAAEwBwAAAAgzLzYvMjAyNggAAAAKMTIvMzEvMjAyNQkAAAABMPm1VzKifN4I+bVXMqJ83ggzQ0lRLk5ZU0U6SUJNLklRX1NBTEVTX01BUktFVElORy45OTguMDYvMDMvMjAyNi4uLi5IAQAAAN62AQACAAAABDEyMzcBCAAA</t>
  </si>
  <si>
    <t>AAUAAAABMQEAAAALLTE5MDQ4NjA3NDQDAAAAAzE2MAIAAAAFMjE1NjEEAAAAATAHAAAACDMvNi8yMDI2CAAAAAoxMi8zMS8yMDIzCQAAAAEw+bVXMqJ83gj5tVcyonzeCDpDSVEuTllTRTpJQk0uSVFfQU5OVV9ESVNUUklCVVRJT05fVU5JVC45OTguMDYvMDMvMjAyNi4uLi5IAQAAAN62AQADAAAAAAD5tVcyonzeCPm1VzKifN4ILENJUS5OWVNFOklCTS5JUV9OSV9TRkFTLjEwMDAuMDYvMDMvMjAyNi4uLi5IAQAAAN62AQADAAAAAAD5tVcyonzeCPm1VzKifN4INkNJUS5OWVNFOklCTS5JUV9BU19SRVBPUlRFRF9FQklUREEuOTk4LjA2LzAzLzIwMjYuLi4uSAEAAADetgEAAwAAAAAA+bVXMqJ83gj5tVcyonzeCDBDSVEuTllTRTpJQk0uSVFfRUJJVF9FUV9JTkMuMTAwMC4wNi8wMy8yMDI2Li4uLkgBAAAA3rYBAAIAAAAFMTI1NjgBCAAAAAUAAAABMQEAAAALLTE5MDQ4NjA3NDADAAAAAzE2MAIAAAAFMjE2NzUEAAAAATAHAAAACDMvNi8yMDI2CAAAAAoxMi8zMS8yMDI1CQAAAAEw+bVXMqJ83gj5tVcyonzeCCZDSVEuTllTRTpJQk0uSVFfRE8uOTk4LjA2LzAzLzIwMjYuLi4uSAEAAADetgEAAgAAAAMtMTIBCAAAAAUAAAABMQEAAAALLTE5MDQ4NjA3NDQDAAAAAzE2MAIAAAACNDAEAAAAATAHAAAACDMvNi8yMDI2CAAAAAoxMi8zMS8yMDIzCQAAAAEw+bVXMqJ83gj5tVcyonzeCDdDSVEuTllTRTpJQk0u</t>
  </si>
  <si>
    <t>SVFfVEFYX0JFTkVGSVRfT1BUSU9OUy45OTguMDYvMDMvMjAyNi4uLi5IAQAAAN62AQADAAAAAAD5tVcyonzeCPm1VzKifN4IL0NJUS5OWVNFOklCTS5JUV9HQUlOX0FTU0VUUy45OTguMDYvMDMvMjAyNi4uLi5IAQAAAN62AQADAAAAAAD5tVcyonzeCPm1VzKifN4IMUNJUS5OWVNFOklCTS5JUV9FWFBMT1JFX0RSSUxMLjk5OC4wNi8wMy8yMDI2Li4uLkgBAAAA3rYBAAMAAAAAAPm1VzKifN4I+bVXMqJ83gg5Q0lRLk5ZU0U6SUJNLklRX0VCSVRBX0VRX0lOQ19FWENMX1NCQy45OTguMDYvMDMvMjAyNi4uLi5IAQAAAN62AQACAAAABTEyMTgyAQgAAAAFAAAAATEBAAAACy0xOTA0ODYwNzQ0AwAAAAMxNjACAAAABTI0MTMyBAAAAAEwBwAAAAgzLzYvMjAyNggAAAAKMTIvMzEvMjAyMwkAAAABMPm1VzKifN4I+bVXMqJ83ggvQ0lRLk5ZU0U6SUJNLklRX0dBSU5fSU5WRVNULjk5OC4wNi8wMy8yMDI2Li4uLkgBAAAA3rYBAAIAAAACMzkBCAAAAAUAAAABMQEAAAALLTE5MDQ4NjA3NDQDAAAAAzE2MAIAAAACNjIEAAAAATAHAAAACDMvNi8yMDI2CAAAAAoxMi8zMS8yMDIzCQAAAAEw+bVXMqJ83gj5tVcyonzeCDhDSVEuTllTRTpJQk0uSVFfSU5URVJFU1RfSU5WRVNUX0lOQy4xMDAwLjA2LzAzLzIwMjYuLi4uSAEAAADetgEAAgAAAAM2NDUBCAAAAAUAAAABMQEAAAALLTE5MDQ4NjA3NDADAAAAAzE2MAIAAAAC</t>
  </si>
  <si>
    <t>NjUEAAAAATAHAAAACDMvNi8yMDI2CAAAAAoxMi8zMS8yMDI1CQAAAAEw+bVXMqJ83gj5tVcyonzeCDVDSVEuTllTRTpJQk0uSVFfU1BFQ0lBTF9ESVZfU0hBUkUuOTk4LjA2LzAzLzIwMjYuLi4uSAEAAADetgEAAwAAAAAA+bVXMqJ83gj5tVcyonzeCDtDSVEuTllTRTpJQk0uSVFfR0FJTl9CQVJHQUlOX0FDUV9TVVBQTEUuOTk4LjA2LzAzLzIwMjYuLi4uSAEAAADetgEAAwAAAAAA+bVXMqJ83gj5tVcyonzeCC9DSVEuTllTRTpJQk0uSVFfQ0FTSF9UQVhFUy4xMDAwLjA2LzAzLzIwMjYuLi4uSAEAAADetgEAAgAAAAQxOTQ4AQgAAAAFAAAAATEBAAAACy0xOTA0ODYwNzQwAwAAAAMxNjACAAAABDMwNTMEAAAAATAHAAAACDMvNi8yMDI2CAAAAAoxMi8zMS8yMDI1CQAAAAEw+bVXMqJ83gj5tVcyonzeCCpDSVEuTllTRTpJQk0uSVFfREFfQ0YuMTAwMC4wNi8wMy8yMDI2Li4uLkgBAAAA3rYBAAIAAAAENDQ1MAEIAAAABQAAAAExAQAAAAstMTkwNDg2MDc0MAMAAAADMTYwAgAAAAQyMTYwBAAAAAEwBwAAAAgzLzYvMjAyNggAAAAKMTIvMzEvMjAyNQkAAAABMPm1VzKifN4I+bVXMqJ83gg5Q0lRLk5ZU0U6SUJNLklRX0lNUFVUX09QRVJfTEVBU0VfREVQUi45OTguMDYvMDMvMjAyNi4uLi5IAQAAAN62AQACAAAACjk5OC44NDAwMzIBCAAAAAUAAAABMQEAAAALLTE5MDQ4NjA3NDQDAAAAAzE2MAIAAAAFMjE2</t>
  </si>
  <si>
    <t>NzMEAAAAATAHAAAACDMvNi8yMDI2CAAAAAoxMi8zMS8yMDIzCQAAAAEw+bVXMqJ83gj5tVcyonzeCD9DSVEuTllTRTpJQk0uSVFfREVQUkVDSUFUSU9OX1JFTlRBTF9BU1NFVFMuMTAwMC4wNi8wMy8yMDI2Li4uLkgBAAAA3rYBAAMAAAAAAPm1VzKifN4I+bVXMqJ83gg+Q0lRLk5ZU0U6SUJNLklRX05PTlJFQ1VSUklOR19JTkNPTUVfVEFYRVMuMTAwMC4wNi8wMy8yMDI2Li4uLkgBAAAA3rYBAAIAAAAFLTExNjEBCAAAAAUAAAABMQEAAAALLTE5MDQ4NjA3NDADAAAAAzE2MAIAAAAFNDg4MzkEAAAAATAHAAAACDMvNi8yMDI2CAAAAAoxMi8zMS8yMDI1CQAAAAEw+bVXMqJ83gj5tVcyonzeCCpDSVEuTllTRTpJQk0uSVFfRUJJVEEuMTAwMC4wNi8wMy8yMDI2Li4uLkgBAAAA3rYBAAIAAAAFMTQ3MzQBCAAAAAUAAAABMQEAAAALLTE5MDQ4NjA3NDADAAAAAzE2MAIAAAAGMTAwNjg5BAAAAAEwBwAAAAgzLzYvMjAyNggAAAAKMTIvMzEvMjAyNQkAAAABMPm1VzKifN4I+bVXMqJ83ggpQ0lRLk5ZU0U6SUJNLklRX0lQUkQuMTAwMC4wNi8wMy8yMDI2Li4uLkgBAAAA3rYBAAMAAAAAAPm1VzKifN4I+bVXMqJ83gg0Q0lRLk5ZU0U6SUJNLklRX05FVF9JTlRFUkVTVF9FWFAuOTk4LjA2LzAzLzIwMjYuLi4uSAEAAADetgEAAgAAAAQtOTM3AQgAAAAFAAAAATEBAAAACy0xOTA0ODYwNzQ0AwAAAAMxNjACAAAAAzM2</t>
  </si>
  <si>
    <t>OAQAAAABMAcAAAAIMy82LzIwMjYIAAAACjEyLzMxLzIwMjMJAAAAATD5tVcyonzeCPm1VzKifN4IL0NJUS5OWVNFOklCTS5JUV9TVE9DS19CQVNFRC45OTguMDYvMDMvMjAyNi4uLi5IAQAAAN62AQADAAAAAAD5tVcyonzeCPm1VzKifN4IL0NJUS5OWVNFOklCTS5JUV9GSU5fRElWX1JFVi45OTguMDYvMDMvMjAyNi4uLi5IAQAAAN62AQACAAAAAzczNwEIAAAABQAAAAExAQAAAAstMTkwNDg2MDc0NAMAAAADMTYwAgAAAAI1MgQAAAABMAcAAAAIMy82LzIwMjYIAAAACjEyLzMxLzIwMjMJAAAAATD5tVcyonzeCPm1VzKifN4IL0NJUS5OWVNFOklCTS5JUV9UT1RBTF9SRVZfQVNfUkVQT1JURUQuOTkwLi4uLi5IAQAAAN62AQACAAAABTgxNzQxAQgAAAAFAAAAATEBAAAACjE4NzY0MzI4NzIDAAAAAzE2MAIAAAADMzM5BAAAAAEwBwAAAAgzLzcvMjAyNggAAAAKMTIvMzEvMjAxNQkAAAABMH9ulzKifN4If26XMqJ83ggmQ0lRLk5ZU0U6SUJNLklRX0VCSVREQV9DQVBFWC45OTcuLi4uLkgBAAAA3rYBAAIAAAAEOTQyOQEIAAAABQAAAAExAQAAAAstMTk1ODI4MTA5NgMAAAADMTYwAgAAAAUzNTM3OQQAAAABMAcAAAAIMy83LzIwMjYIAAAACjEyLzMxLzIwMjIJAAAAATB/bpcyonzeCH9ulzKifN4IMUNJUS5OWVNFOklCTS5JUV9FQklUREFSX0VRX0lOQ19FWENMX1NCQy45OTAuLi4uLkgBAAAA3rYBAAIAAAAF</t>
  </si>
  <si>
    <t>MjIyODUBCAAAAAUAAAABMQEAAAAKMTg3NjQzMjg3MgMAAAADMTYwAgAAAAUyNDEzMwQAAAABMAcAAAAIMy83LzIwMjYIAAAACjEyLzMxLzIwMTUJAAAAATB/bpcyonzeCH9ulzKifN4IKENJUS5OWVNFOklCTS5JUV9FQklUQV9FWENMX1NCQy45OTUuLi4uLkgBAAAA3rYBAAIAAAAEODA2NwEIAAAABQAAAAExAQAAAAstMjA1OTA3MzIwMgMAAAADMTYwAgAAAAUyNDEzNgQAAAABMAcAAAAIMy83LzIwMjYIAAAACjEyLzMxLzIwMjAJAAAAATB/bpcyonzeCH9ulzKifN4IJkNJUS5OWVNFOklCTS5JUV9FQklUQV9FUV9JTkMuOTkxLi4uLi5IAQAAAN62AQACAAAABTE1NzE0AQgAAAAFAAAAATEBAAAACjE5NDcxNzk1ODMDAAAAAzE2MAIAAAAFMjE2NzYEAAAAATAHAAAACDMvNy8yMDI2CAAAAAoxMi8zMS8yMDE2CQAAAAEwf26XMqJ83gh/bpcyonzeCC5DSVEuTllTRTpJQk0uSVFfRUJJVF9FUV9JTkNfRVhDTF9TQkMuOTk1Li4uLi5IAQAAAN62AQACAAAABDU1OTkBCAAAAAUAAAABMQEAAAALLTIwNTkwNzMyMDIDAAAAAzE2MAIAAAAFMjQxMzAEAAAAATAHAAAACDMvNy8yMDI2CAAAAAoxMi8zMS8yMDIwCQAAAAEwf26XMqJ83gh/bpcyonzeCDxDSVEuTllTRTpJQk0uSVFfRUJJVERBX0VRX0lOQ19FWENMX09QRVJfTEVBU0VfQURKLjIwMDAuLi4uLkgBAAAA3rYBAAIAAAAFMTYxMTgBCAAAAAUAAAABMQEAAAAL</t>
  </si>
  <si>
    <t>LTE5MDQ4NjA2NTcDAAAAAzE2MAIAAAAFNDg5ODcEAAAAATAHAAAACDMvNy8yMDI2CAAAAAoxMi8zMS8yMDI1CQAAAAEwf26XMqJ83gh/bpcyonzeCC9DSVEuTllTRTpJQk0uSVFfRUJJVERBX0xFQVNFX0FESlVTVEVELjk5OC4uLi4uSAEAAADetgEAAgAAAAUxMzU0OQEIAAAABQAAAAExAQAAAAstMTkwNDg2MDc0NAMAAAADMTYwAgAAAAU0ODk5MwQAAAABMAcAAAAIMy83LzIwMjYIAAAACjEyLzMxLzIwMjMJAAAAATB/bpcyonzeCH9ulzKifN4IMENJUS5OWVNFOklCTS5JUV9FQklUREFfRVFfSU5DX0VYQ0xfU0JDLjk5MS4uLi4uSAEAAADetgEAAgAAAAUxOTA5NQEIAAAABQAAAAExAQAAAAoxOTQ3MTc5NTgzAwAAAAMxNjACAAAABTI0MTMxBAAAAAEwBwAAAAgzLzcvMjAyNggAAAAKMTIvMzEvMjAxNgkAAAABMH9ulzKifN4If26XMqJ83ggyQ0lRLk5ZU0U6SUJNLklRX0RJU1RSSUJVVEFCTEVfQ0FTSF9TSEFSRS45OTguLi4uLkgBAAAA3rYBAAMAAAAAAH9ulzKifN4If26XMqJ83gg+Q0lRLk5ZU0U6SUJNLklRX0RJU1RSSUJVVEFCTEVfQ0FTSF9QRVJfU0hBUkVfRElMVVRFRC45OTYuLi4uLkgBAAAA3rYBAAMAAAAAAH9ulzKifN4If26XMqJ83ggiQ0lRLk5ZU0U6SUJNLklRX0VQU19OT1JNLjk5Ni4uLi4uSAEAAADetgEAAgAAAAgzLjI4MTI4MwEIAAAABQAAAAExAQAAAAstMjAwODY0NzE5OAMAAAAD</t>
  </si>
  <si>
    <t>MTYwAgAAAAQ0Mzc5BAAAAAEwBwAAAAgzLzcvMjAyNggAAAAKMTIvMzEvMjAyMQkAAAABMH9ulzKifN4If26XMqJ83ggoQ0lRLk5ZU0U6SUJNLklRX0RJTFVUX0VQU19FWENMLjk5Ni4uLi4uSAEAAADetgEAAgAAAAg1LjIwOTk5OQEIAAAABQAAAAExAQAAAAstMjAwODY0NzE5OAMAAAADMTYwAgAAAAMxNDIEAAAAATAHAAAACDMvNy8yMDI2CAAAAAoxMi8zMS8yMDIxCQAAAAEwf26XMqJ83gh/bpcyonzeCChDSVEuTllTRTpJQk0uSVFfQkFTSUNfRVBTX0lOQ0wuOTk2Li4uLi5IAQAAAN62AQACAAAACDYuNDA5NjY0AQgAAAAFAAAAATEBAAAACy0yMDA4NjQ3MTk4AwAAAAMxNjACAAAAATkEAAAAATAHAAAACDMvNy8yMDI2CAAAAAoxMi8zMS8yMDIxCQAAAAEwf26XMqJ83gh/bpcyonzeCCdDSVEuTllTRTpJQk0uSVFfTklfQVZBSUxfSU5DTC45OTYuLi4uLkgBAAAA3rYBAAIAAAAENTc0MwEIAAAABQAAAAExAQAAAAstMjAwODY0NzE5OAMAAAADMTYwAgAAAAIxNgQAAAABMAcAAAAIMy83LzIwMjYIAAAACjEyLzMxLzIwMjEJAAAAATB/bpcyonzeCH9ulzKifN4IHENJUS5OWVNFOklCTS5JUV9OSS45OTYuLi4uLkgBAAAA3rYBAAIAAAAENTc0MwEIAAAABQAAAAExAQAAAAstMjAwODY0NzE5OAMAAAADMTYwAgAAAAIxNQQAAAABMAcAAAAIMy83LzIwMjYIAAAACjEyLzMxLzIwMjEJAAAAATB/bpcyonzeCH9u</t>
  </si>
  <si>
    <t>lzKifN4IJENJUS5OWVNFOklCTS5JUV9OSV9DT01QQU5ZLjk5Ni4uLi4uSAEAAADetgEAAgAAAAQ1NzQzAQgAAAAFAAAAATEBAAAACy0yMDA4NjQ3MTk4AwAAAAMxNjACAAAABTQxNTcxBAAAAAEwBwAAAAgzLzcvMjAyNggAAAAKMTIvMzEvMjAyMQkAAAABMH9ulzKifN4If26XMqJ83ggcQ0lRLk5ZU0U6SUJNLklRX0RPLjk5Ni4uLi4uSAEAAADetgEAAgAAAAQxMDMwAQgAAAAFAAAAATEBAAAACy0yMDA4NjQ3MTk4AwAAAAMxNjACAAAAAjQwBAAAAAEwBwAAAAgzLzcvMjAyNggAAAAKMTIvMzEvMjAyMQkAAAABMH9ulzKifN4If26XMqJ83gghQ0lRLk5ZU0U6SUJNLklRX0lOQ19UQVguOTk0Li4uLi5IAQAAAN62AQACAAAAAjYwAQgAAAAFAAAAATEBAAAACy0yMTEwNzY5MzU1AwAAAAMxNjACAAAAAjc1BAAAAAEwBwAAAAgzLzcvMjAyNggAAAAKMTIvMzEvMjAxOQkAAAABMH9ulzKifN4If26XMqJ83ggtQ0lRLk5ZU0U6SUJNLklRX09USEVSX1VOVVNVQUxfU1VQUEwuOTk0Li4uLi5IAQAAAN62AQADAAAAAAB/bpcyonzeCH9ulzKifN4IJENJUS5OWVNFOklCTS5JUV9JTlNfU0VUVExFLjk5NC4uLi4uSAEAAADetgEAAwAAAAAAf26XMqJ83gh/bpcyonzeCClDSVEuTllTRTpJQk0uSVFfQVNTRVRfV1JJVEVET1dOLjk5NC4uLi4uSAEAAADetgEAAwAAAAAAf26XMqJ83gh/bpcyonzeCCVDSVEuTllTRTpJQk0u</t>
  </si>
  <si>
    <t>SVFfR0FJTl9JTlZFU1QuOTk0Li4uLi5IAQAAAN62AQADAAAAAAB/bpcyonzeCH9ulzKifN4IKENJUS5OWVNFOklCTS5JUV9QUk9WX0JBRF9ERUJUUy45OTIuLi4uLkgBAAAA3rYBAAMAAAAAAH9ulzKifN4If26XMqJ83ggpQ0lRLk5ZU0U6SUJNLklRX0ZJTl9ESVZfSU5UX0VYUC45OTQuLi4uLkgBAAAA3rYBAAMAAAAAAH9ulzKifN4If26XMqJ83gglQ0lRLk5ZU0U6SUJNLklRX0lOVF9JTlZfSU5DLjk5OC4uLi4uSAEAAADetgEAAwAAAAAAf26XMqJ83gh/bpcyonzeCB1DSVEuTllTRTpJQk0uSVFfUkVWLjk5Mi4uLi4uSAEAAADetgEAAgAAAAU3NzQyNAEIAAAABQAAAAExAQAAAAoyMDE3MTY0MjQ0AwAAAAMxNjACAAAAAzExMgQAAAABMAcAAAAIMy83LzIwMjYIAAAACjEyLzMxLzIwMTcJAAAAATB/bpcyonzeCH9ulzKifN4ILUNJUS5OWVNFOklCTS5JUV9OT05DQVNIX1BFTlNJT05fRVhQLjk5Ny4uLi4uSAEAAADetgEAAgAAAAQ2NDU2AQgAAAAFAAAAATEBAAAACy0xOTU4MjgxMDk2AwAAAAMxNjACAAAABTIxNjc4BAAAAAEwBwAAAAgzLzcvMjAyNggAAAAKMTIvMzEvMjAyMgkAAAABMH9ulzKifN4If26XMqJ83ggzQ0lRLk5ZU0U6SUJNLklRX05PTlJFQ1VSUklOR19JTkNPTUVfVEFYRVMuOTk5Li4uLi5IAQAAAN62AQACAAAABC00NTUBCAAAAAUAAAABMQEAAAALLTE5MDQ4NjA3NDMDAAAAAzE2MAIA</t>
  </si>
  <si>
    <t>AAAFNDg4MzkEAAAAATAHAAAACDMvNy8yMDI2CAAAAAoxMi8zMS8yMDI0CQAAAAEwf26XMqJ83gh/bpcyonzeCC1DSVEuTllTRTpJQk0uSVFfQ1VSUl9ET01FU1RJQ19UQVhFUy45OTcuLi4uLkgBAAAA3rYBAAIAAAADNTc1AQgAAAAFAAAAATEBAAAACy0xOTU4MjgxMDk2AwAAAAMxNjACAAAABDMwMjcEAAAAATAHAAAACDMvNy8yMDI2CAAAAAoxMi8zMS8yMDIyCQAAAAEwf26XMqJ83gh/bpcyonzeCDBDSVEuTllTRTpJQk0uSVFfRUJJVEFfRVFfSU5DX0VYQ0xfU0JDLjEwMDAuLi4uLkgBAAAA3rYBAAIAAAAFMTY0NDkBCAAAAAUAAAABMQEAAAALLTE5MDQ4NjA3NDADAAAAAzE2MAIAAAAFMjQxMzIEAAAAATAHAAAACDMvNy8yMDI2CAAAAAoxMi8zMS8yMDI1CQAAAAEwf26XMqJ83gh/bpcyonzeCCVDSVEuTllTRTpJQk0uSVFfRUJJVF9FUV9JTkMuOTk4Li4uLi5IAQAAAN62AQACAAAABDk0MjEBCAAAAAUAAAABMQEAAAALLTE5MDQ4NjA3NDQDAAAAAzE2MAIAAAAFMjE2NzUEAAAAATAHAAAACDMvNy8yMDI2CAAAAAoxMi8zMS8yMDIzCQAAAAEwf26XMqJ83gh/bpcyonzeCCdDSVEuTllTRTpJQk0uSVFfRUJJVERBX0VRX0lOQy45OTUuLi4uLkgBAAAA3rYBAAIAAAAFMTI4ODEBCAAAAAUAAAABMQEAAAALLTIwNTkwNzMyMDIDAAAAAzE2MAIAAAAFMjE2NzcEAAAAATAHAAAACDMvNy8yMDI2CAAAAAoxMi8z</t>
  </si>
  <si>
    <t>MS8yMDIwCQAAAAEwf26XMqJ83gh/bpcyonzeCCxDSVEuTllTRTpJQk0uSVFfU1BFQ0lBTF9ESVZfU0hBUkUuMjAwMC4uLi4uSAEAAADetgEAAwAAAAAAf26XMqJ83gh/bpcyonzeCCRDSVEuTllTRTpJQk0uSVFfRElWX1NIQVJFLjIwMDAuLi4uLkgBAAAA3rYBAAIAAAAENi43MQEIAAAABQAAAAExAQAAAAstMTkwNDg2MDY1NwMAAAADMTYwAgAAAAQzMDU4BAAAAAEwBwAAAAgzLzcvMjAyNggAAAAKMTIvMzEvMjAyNQkAAAABMH9ulzKifN4If26XMqJ83ggpQ0lRLk5ZU0U6SUJNLklRX0RJTFVUX0VQU19OT1JNLjIwMDAuLi4uLkgBAAAA3rYBAAIAAAAINy4zNTE2OTkBCAAAAAUAAAABMQEAAAALLTE5MDQ4NjA2NTcDAAAAAzE2MAIAAAAENDM4MAQAAAABMAcAAAAIMy83LzIwMjYIAAAACjEyLzMxLzIwMjUJAAAAATB/bpcyonzeCH9ulzKifN4IKUNJUS5OWVNFOklCTS5JUV9CQVNJQ19FUFNfRVhDTC4yMDAwLi4uLi5IAQAAAN62AQACAAAACTExLjMzODY5OAEIAAAABQAAAAExAQAAAAstMTkwNDg2MDY1NwMAAAADMTYwAgAAAAQzMDY0BAAAAAEwBwAAAAgzLzcvMjAyNggAAAAKMTIvMzEvMjAyNQkAAAABMH9ulzKifN4If26XMqJ83ggoQ0lRLk5ZU0U6SUJNLklRX05JX0FWQUlMX0VYQ0wuMjAwMC4uLi4uSAEAAADetgEAAgAAAAUxMDU3MQEIAAAABQAAAAExAQAAAAstMTkwNDg2MDY1NwMAAAADMTYwAgAA</t>
  </si>
  <si>
    <t>AAMzNzkEAAAAATAHAAAACDMvNy8yMDI2CAAAAAoxMi8zMS8yMDI1CQAAAAEwf26XMqJ83gh/bpcyonzeCC5DSVEuTllTRTpJQk0uSVFfTUlOT1JJVFlfSU5URVJFU1RfSVMuOTk5Li4uLi5IAQAAAN62AQADAAAAAAB/bpcyonzeCH9ulzKifN4IJENJUS5OWVNFOklCTS5JUV9FQVJOSU5HX0NPLjk5OS4uLi4uSAEAAADetgEAAgAAAAQ2MDE1AQgAAAAFAAAAATEBAAAACy0xOTA0ODYwNzQzAwAAAAMxNjACAAAAATcEAAAAATAHAAAACDMvNy8yMDI2CAAAAAoxMi8zMS8yMDI0CQAAAAEwf26XMqJ83gh/bpcyonzeCB5DSVEuTllTRTpJQk0uSVFfSVBSRC45OTkuLi4uLkgBAAAA3rYBAAMAAAAAAH9ulzKifN4If26XMqJ83gglQ0lRLk5ZU0U6SUJNLklRX1JFU1RSVUNUVVJFLjk5OS4uLi4uSAEAAADetgEAAgAAAAQtNjk2AQgAAAAFAAAAATEBAAAACy0xOTA0ODYwNzQzAwAAAAMxNjACAAAAAjk4BAAAAAEwBwAAAAgzLzcvMjAyNggAAAAKMTIvMzEvMjAyNAkAAAABMH9ulzKifN4If26XMqJ83ggkQ0lRLk5ZU0U6SUJNLklRX0lOQ19FUVVJVFkuOTk3Li4uLi5IAQAAAN62AQADAAAAAAB/bpcyonzeCH9ulzKifN4IJENJUS5OWVNFOklCTS5JUV9PVEhFUl9PUEVSLjk5OS4uLi4uSAEAAADetgEAAgAAAAQtOTk2AQgAAAAFAAAAATEBAAAACy0xOTA0ODYwNzQzAwAAAAMxNjACAAAAAzI2MAQAAAABMAcAAAAIMy83</t>
  </si>
  <si>
    <t>LzIwMjYIAAAACjEyLzMxLzIwMjQJAAAAATB/bpcyonzeCH9ulzKifN4IIUNJUS5OWVNFOklCTS5JUV9SRF9FWFAuMjAwMC4uLi4uSAEAAADetgEAAgAAAAQ4MzEyAQgAAAAFAAAAATEBAAAACy0xOTA0ODYwNjU3AwAAAAMxNjACAAAAAzEwMAQAAAABMAcAAAAIMy83LzIwMjYIAAAACjEyLzMxLzIwMjUJAAAAATB/bpcyonzeCH9ulzKifN4IKUNJUS5OWVNFOklCTS5JUV9HQUlOX0FTU0VUU19SRVYuOTk5Li4uLi5IAQAAAN62AQADAAAAAAB/bpcyonzeCH9ulzKifN4IHUNJUS5OWVNFOklCTS5JUV9SRVYuOTkxLi4uLi5IAQAAAN62AQACAAAABTc4MjEwAQgAAAAFAAAAATEBAAAACjE5NDcxNzk1ODMDAAAAAzE2MAIAAAADMTEyBAAAAAEwBwAAAAgzLzcvMjAyNggAAAAKMTIvMzEvMjAxNgkAAAABMH9ulzKifN4If26XMqJ83ggqQ0lRLk5ZU0U6SUJNLklRX1RPVEFMX1JFVl9TSEFSRS4xMDAwLi4uLi5IAQAAAN62AQACAAAABzcyLjQzOTYBCAAAAAUAAAABMQEAAAALLTE5MDQ4NjA3NDADAAAAAzE2MAIAAAAENDM4MgQAAAABMAcAAAAIMy83LzIwMjYIAAAACjEyLzMxLzIwMjUJAAAAATB/bpcyonzeCH9ulzKifN4IJENJUS5OWVNFOklCTS5JUV9ESVZfU0hBUkUuMTAwMC4uLi4uSAEAAADetgEAAgAAAAQ2LjcxAQgAAAAFAAAAATEBAAAACy0xOTA0ODYwNzQwAwAAAAMxNjACAAAABDMwNTgEAAAAATAHAAAA</t>
  </si>
  <si>
    <t>CDMvNy8yMDI2CAAAAAoxMi8zMS8yMDI1CQAAAAEwf26XMqJ83gh/bpcyonzeCClDSVEuTllTRTpJQk0uSVFfRElMVVRfRVBTX05PUk0uMTAwMC4uLi4uSAEAAADetgEAAgAAAAg3LjM1MTY5OQEIAAAABQAAAAExAQAAAAstMTkwNDg2MDc0MAMAAAADMTYwAgAAAAQ0MzgwBAAAAAEwBwAAAAgzLzcvMjAyNggAAAAKMTIvMzEvMjAyNQkAAAABMH9ulzKifN4If26XMqJ83ggoQ0lRLk5ZU0U6SUJNLklRX1BSRUZfRElWX09USEVSLjk5OC4uLi4uSAEAAADetgEAAwAAAAAAf26XMqJ83gh/bpcyonzeCC5DSVEuTllTRTpJQk0uSVFfTUlOT1JJVFlfSU5URVJFU1RfSVMuOTk4Li4uLi5IAQAAAN62AQADAAAAAAB/bpcyonzeCH9ulzKifN4IJkNJUS5OWVNFOklCTS5JUV9MRUdBTF9TRVRUTEUuOTk4Li4uLi5IAQAAAN62AQADAAAAAAB/bpcyonzeCH9ulzKifN4IJUNJUS5OWVNFOklCTS5JUV9SRVNUUlVDVFVSRS45OTguLi4uLkgBAAAA3rYBAAMAAAAAAH9ulzKifN4If26XMqJ83ggiQ0lRLk5ZU0U6SUJNLklRX09QRVJfSU5DLjk5Ny4uLi4uSAEAAADetgEAAgAAAAQ3NTIxAQgAAAAFAAAAATEBAAAACy0xOTU4MjgxMDk2AwAAAAMxNjACAAAAAjIxBAAAAAEwBwAAAAgzLzcvMjAyNggAAAAKMTIvMzEvMjAyMgkAAAABMH9ulzKifN4If26XMqJ83ggmQ0lRLk5ZU0U6SUJNLklRX1NUT0NLX0JBU0VELjIwMDAuLi4u</t>
  </si>
  <si>
    <t>LkgBAAAA3rYBAAMAAAAAAH9ulzKifN4If26XMqJ83ggjQ0lRLk5ZU0U6SUJNLklRX1NHQV9TVVBQTC45OTEuLi4uLkgBAAAA3rYBAAIAAAAFMjAyMjUBCAAAAAUAAAABMQEAAAAKMTk0NzE3OTU4MwMAAAADMTYwAgAAAAMxMDIEAAAAATAHAAAACDMvNy8yMDI2CAAAAAoxMi8zMS8yMDE2CQAAAAEwf26XMqJ83gh/bpcyonzeCCNDSVEuTllTRTpJQk0uSVFfVE9UQUxfUkVWLjk5NC4uLi4uSAEAAADetgEAAgAAAAU1NzcxNAEIAAAABQAAAAExAQAAAAstMjExMDc2OTM1NQMAAAADMTYwAgAAAAIyOAQAAAABMAcAAAAIMy83LzIwMjYIAAAACjEyLzMxLzIwMTkJAAAAATB/bpcyonzeCH9ulzKifN4IKUNJUS5OWVNFOklCTS5JUV9HQUlOX0FTU0VUU19SRVYuOTk4Li4uLi5IAQAAAN62AQADAAAAAAB/bpcyonzeCH9ulzKifN4IJkNJUS5OWVNFOklCTS5JUV9TVE9DS19CQVNFRC4xMDAwLi4uLi5IAQAAAN62AQADAAAAAAB/bpcyonzeCH9ulzKifN4II0NJUS5OWVNFOklCTS5JUV9TR0FfU1VQUEwuOTkwLi4uLi5IAQAAAN62AQACAAAABTE5NTg5AQgAAAAFAAAAATEBAAAACjE4NzY0MzI4NzIDAAAAAzE2MAIAAAADMTAyBAAAAAEwBwAAAAgzLzcvMjAyNggAAAAKMTIvMzEvMjAxNQkAAAABMH9ulzKifN4If26XMqJ83ggjQ0lRLk5ZU0U6SUJNLklRX1RPVEFMX1JFVi45OTMuLi4uLkgBAAAA3rYBAAIAAAAFNzk1</t>
  </si>
  <si>
    <t>OTEBCAAAAAUAAAABMQEAAAAKMjA4MTUwNTQwMQMAAAADMTYwAgAAAAIyOAQAAAABMAcAAAAIMy83LzIwMjYIAAAACjEyLzMxLzIwMTgJAAAAATB/bpcyonzeCH9ulzKifN4IJUNJUS5OWVNFOklCTS5JUV9GSU5fRElWX1JFVi45OTkuLi4uLkgBAAAA3rYBAAIAAAADNzA5AQgAAAAFAAAAATEBAAAACy0xOTA0ODYwNzQzAwAAAAMxNjACAAAAAjUyBAAAAAEwBwAAAAgzLzcvMjAyNggAAAAKMTIvMzEvMjAyNAkAAAABMH9ulzKifN4If26XMqJ83gglQ0lRLk5ZU0U6SUJNLklRX0lNUEFJUl9PSUwuMjAwMC4uLi4uSAEAAADetgEAAwAAAAAAf26XMqJ83gh/bpcyonzeCCdDSVEuTllTRTpJQk0uSVFfRVhQTE9SRV9EUklMTC45OTIuLi4uLkgBAAAA3rYBAAMAAAAAAH9ulzKifN4If26XMqJ83ggpQ0lRLk5ZU0U6SUJNLklRX09USEVSX1JFVl9TVVBQTC45OTcuLi4uLkgBAAAA3rYBAAMAAAAAAH9ulzKifN4If26XMqJ83ggpQ0lRLk5ZU0U6SUJNLklRX0FTU0VUX1dSSVRFRE9XTi45OTguLi4uLkgBAAAA3rYBAAMAAAAAAH9ulzKifN4If26XMqJ83ggnQ0lRLk5ZU0U6SUJNLklRX0NVUlJFTkNZX0dBSU4uOTk4Li4uLi5IAQAAAN62AQACAAAAAy02OQEIAAAABQAAAAExAQAAAAstMTkwNDg2MDc0NAMAAAADMTYwAgAAAAIzOAQAAAABMAcAAAAIMy83LzIwMjYIAAAACjEyLzMxLzIwMjMJAAAAATB/bpcyonzeCH9u</t>
  </si>
  <si>
    <t>lzKifN4IKkNJUS5OWVNFOklCTS5JUV9UT1RBTF9PVEhFUl9PUEVSLjk5OS4uLi4uSAEAAADetgEAAgAAAAUyNTc2NAEIAAAABQAAAAExAQAAAAstMTkwNDg2MDc0MwMAAAADMTYwAgAAAAMzODAEAAAAATAHAAAACDMvNy8yMDI2CAAAAAoxMi8zMS8yMDI0CQAAAAEwf26XMqJ83gh/bpcyonzeCCZDSVEuTllTRTpJQk0uSVFfSU5URVJFU1RfRVhQLjk5Ny4uLi4uSAEAAADetgEAAgAAAAUtMTIxNgEIAAAABQAAAAExAQAAAAstMTk1ODI4MTA5NgMAAAADMTYwAgAAAAI4MgQAAAABMAcAAAAIMy83LzIwMjYIAAAACjEyLzMxLzIwMjIJAAAAATB/bpcyonzeCH9ulzKifN4IHkNJUS5OWVNFOklCTS5JUV9DT0dTLjk5My4uLi4uSAEAAADetgEAAgAAAAU0MTUyMgEIAAAABQAAAAExAQAAAAoyMDgxNTA1NDAxAwAAAAMxNjACAAAAAjM0BAAAAAEwBwAAAAgzLzcvMjAyNggAAAAKMTIvMzEvMjAxOAkAAAABMH9ulzKifN4If26XMqJ83ggmQ0lRLk5ZU0U6SUJNLklRX1RPVEFMX1JFQ0VJVi45OTEuLi4uLkgBAAAA3rYBAAIAAAAFMTAyMzkBCAAAAAUAAAABMQEAAAAKMTk0NzE3OTU4MwMAAAADMTYwAgAAAAQxMDAxBAAAAAEwBwAAAAgzLzcvMjAyNggAAAAKMTIvMzEvMjAxNgkAAAABMH9ulzKifN4If26XMqJ83ggsQ0lRLk5ZU0U6SUJNLklRX0NBU0hfVEFYRVNfSU5WRVNULjEwMDAuLi4uLkgBAAAA3rYBAAMAAAAA</t>
  </si>
  <si>
    <t>AH9ulzKifN4If26XMqJ83ggoQ0lRLk5ZU0U6SUJNLklRX01JU0NfQURKVVNUX0NGLjk5Ny4uLi4uSAEAAADetgEAAwAAAAAAf26XMqJ83gh/bpcyonzeCCVDSVEuTllTRTpJQk0uSVFfQ0FTSF9JTlZFU1QuOTk0Li4uLi5IAQAAAN62AQACAAAABi0yNjkzNgEIAAAABQAAAAExAQAAAAstMjExMDc2OTM1NQMAAAADMTYwAgAAAAQyMDA1BAAAAAEwBwAAAAgzLzcvMjAyNggAAAAKMTIvMzEvMjAxOQkAAAABMH9ulzKifN4If26XMqJ83ggoQ0lRLk5ZU0U6SUJNLklRX0NIQU5HRV9JTkNfVEFYLjk5My4uLi4uSAEAAADetgEAAwAAAAAAf26XMqJ83gh/bpcyonzeCChDSVEuTllTRTpJQk0uSVFfU1RPQ0tfQkFTRURfQ0YuOTk0Li4uLi5IAQAAAN62AQACAAAAAzY3OQEIAAAABQAAAAExAQAAAAstMjExMDc2OTM1NQMAAAADMTYwAgAAAAQyMTI3BAAAAAEwBwAAAAgzLzcvMjAyNggAAAAKMTIvMzEvMjAxOQkAAAABMH9ulzKifN4If26XMqJ83ggfQ0lRLk5ZU0U6SUJNLklRX0RBX0NGLjk5My4uLi4uSAEAAADetgEAAgAAAAQ0NDgwAQgAAAAFAAAAATEBAAAACjIwODE1MDU0MDEDAAAAAzE2MAIAAAAEMjE2MAQAAAABMAcAAAAIMy83LzIwMjYIAAAACjEyLzMxLzIwMTgJAAAAATB/bpcyonzeCH9ulzKifN4IKkNJUS5OWVNFOklCTS5JUV9TVE9DS19CQVNFRF9DT01QLjk5MS4uLi4uSAEAAADetgEAAgAAAAMzNjQA</t>
  </si>
  <si>
    <t>f26XMqJ83gh/bpcyonzeCC9DSVEuTllTRTpJQk0uSVFfUkVTVFJfU1RPQ0tfQ09NUF9UQVguMTAwMC4uLi4uSAEAAADetgEAAwAAAAAAf26XMqJ83gh/bpcyonzeCClDSVEuTllTRTpJQk0uSVFfU1RPQ0tfQkFTRURfU0dBLjk5My4uLi4uSAEAAADetgEAAgAAAAMzNjEBCAAAAAUAAAABMQEAAAAKMjA4MTUwNTQwMQMAAAADMTYwAgAAAAUyMjY3OQQAAAABMAcAAAAIMy83LzIwMjYIAAAACjEyLzMxLzIwMTgJAAAAATB/bpcyonzeCH9ulzKifN4ILkNJUS5OWVNFOklCTS5JUV9ORUdBVElWRV9HV19BTU9SVF9BVC45OTMuLi4uLkgBAAAA3rYBAAMAAAAAAH9ulzKifN4If26XMqJ83ggrQ0lRLk5ZU0U6SUJNLklRX0lOU19TRVRUTEVfU1VQUExFLjk5Ni4uLi4uSAEAAADetgEAAwAAAAAAf26XMqJ83gh/bpcyonzeCDBDSVEuTllTRTpJQk0uSVFfQVNTRVRfV1JJVEVET1dOX1NVUFBMRS45OTMuLi4uLkgBAAAA3rYBAAMAAAAAAH9ulzKifN4If26XMqJ83ggxQ0lRLk5ZU0U6SUJNLklRX1NBTEFSSUVTX09USEVSX0JFTkVGSVRTLjk5MS4uLi4uSAEAAADetgEAAwAAAAAAf26XMqJ83gh/bpcyonzeCDFDSVEuTllTRTpJQk0uSVFfRVhQTE9SRV9EUklMTF9FWFBfVE9UQUwuOTkyLi4uLi5IAQAAAN62AQADAAAAAAB/bpcyonzeCH9ulzKifN4IKENJUS5OWVNFOklCTS5JUV9NSU5JTVVNX1JFTlRBTC45OTYuLi4u</t>
  </si>
  <si>
    <t>LkgBAAAA3rYBAAMAAAAAAH9ulzKifN4If26XMqJ83ggsQ0lRLk5ZU0U6SUJNLklRX05FVF9SRU5UQUxfRVhQX0ZOLjIwMDAuLi4uLkgBAAAA3rYBAAIAAAAEMTMwOAEIAAAABQAAAAExAQAAAAstMTkwNDg2MDY1NwMAAAADMTYwAgAAAAQzMTcwBAAAAAEwBwAAAAgzLzcvMjAyNggAAAAKMTIvMzEvMjAyNQkAAAABMH9ulzKifN4If26XMqJ83ggpQ0lRLk5ZU0U6SUJNLklRX1NBTEVTX01BUktFVElORy45OTguLi4uLkgBAAAA3rYBAAIAAAAEMTIzNwEIAAAABQAAAAExAQAAAAstMTkwNDg2MDc0NAMAAAADMTYwAgAAAAUyMTU2MQQAAAABMAcAAAAIMy83LzIwMjYIAAAACjEyLzMxLzIwMjMJAAAAATB/bpcyonzeCH9ulzKifN4IHUNJUS5OWVNFOklCTS5JUV9ESUMuOTk2Li4uLi5IAQAAAN62AQADAAAAAAB/bpcyonzeCH9ulzKifN4IJENJUS5OWVNFOklCTS5JUV9DT01NT05fRElWLjk5MS4uLi4uSAEAAADetgEAAgAAAAQ1MjU2AH9ulzKifN4If26XMqJ83ggjQ0lRLk5ZU0U6SUJNLklRX0RBX0VCSVREQS45OTMuLi4uLkgBAAAA3rYBAAIAAAAENDQ4MAEIAAAABQAAAAExAQAAAAoyMDgxNTA1NDAxAwAAAAMxNjACAAAABDIyMDYEAAAAATAHAAAACDMvNy8yMDI2CAAAAAoxMi8zMS8yMDE4CQAAAAEwf26XMqJ83gh/bpcyonzeCCZDSVEuTllTRTpJQk0uSVFfSU5UX0VYUF9MVEQuMTAwMC4uLi4uSAEAAADe</t>
  </si>
  <si>
    <t>tgEAAwAAAAAAf26XMqJ83gh/bpcyonzeCCFDSVEuTllTRTpJQk0uSVFfTklfTk9STS45OTcuLi4uLkgBAAAA3rYBAAIAAAAHNDQxOC43NQEIAAAABQAAAAExAQAAAAstMTk1ODI4MTA5NgMAAAADMTYwAgAAAAQ0Mzc4BAAAAAEwBwAAAAgzLzcvMjAyNggAAAAKMTIvMzEvMjAyMgkAAAABMH9ulzKifN4If26XMqJ83ggwQ0lRLk5ZU0U6SUJNLklRX0RFRkVSUkVEX0ZPUkVJR05fVEFYRVMuOTk2Li4uLi5IAQAAAN62AQACAAAAAy0yNQEIAAAABQAAAAExAQAAAAstMjAwODY0NzE5OAMAAAADMTYwAgAAAAQzMDU1BAAAAAEwBwAAAAgzLzcvMjAyNggAAAAKMTIvMzEvMjAyMQkAAAABMH9ulzKifN4If26XMqJ83ggsQ0lRLk5ZU0U6SUJNLklRX0NVUlJfRk9SRUlHTl9UQVhFUy45OTYuLi4uLkgBAAAA3rYBAAIAAAAEMTM0MgEIAAAABQAAAAExAQAAAAstMjAwODY0NzE5OAMAAAADMTYwAgAAAAQzMDMwBAAAAAEwBwAAAAgzLzcvMjAyNggAAAAKMTIvMzEvMjAyMQkAAAABMH9ulzKifN4If26XMqJ83ggxQ0lRLk5ZU0U6SUJNLklRX0VYQ0lTRV9UQVhFU19FWENMX1NBTEVTLjk5NS4uLi4uSAEAAADetgEAAwAAAAAAf26XMqJ83gh/bpcyonzeCClDSVEuTllTRTpJQk0uSVFfSU5URVJFU1RfSU5DT01FLjk5MC4uLi4uSAEAAADetgEAAgAAAAI3MgEIAAAABQAAAAExAQAAAAoxODc2NDMyODcyAwAAAAMxNjACAAAA</t>
  </si>
  <si>
    <t>AzIxMAQAAAABMAcAAAAIMy83LzIwMjYIAAAACjEyLzMxLzIwMTUJAAAAATB/bpcyonzeCH9ulzKifN4IPENJUS5OWVNFOklCTS5JUV9QUk9WX0JBRF9ERUJUU19QQVRJRU5UX1NFUlZJQ0VfUkVWLjk5NS4uLi4uSAEAAADetgEAAwAAAAAAf26XMqJ83gh/bpcyonzeCClDSVEuTllTRTpJQk0uSVFfRUJJVERBUl9FUV9JTkMuMjAwMC4uLi4uSAEAAADetgEAAgAAAAUxODczNAEIAAAABQAAAAExAQAAAAstMTkwNDg2MDY1NwMAAAADMTYwAgAAAAUyNDEyOQQAAAABMAcAAAAIMy83LzIwMjYIAAAACjEyLzMxLzIwMjUJAAAAATB/bpcyonzeCH9ulzKifN4IKENJUS5OWVNFOklCTS5JUV9FQklUQV9FWENMX1NCQy45OTQuLi4uLkgBAAAA3rYBAAIAAAAFMTAwNjgBCAAAAAUAAAABMQEAAAALLTIxMTA3NjkzNTUDAAAAAzE2MAIAAAAFMjQxMzYEAAAAATAHAAAACDMvNy8yMDI2CAAAAAoxMi8zMS8yMDE5CQAAAAEwf26XMqJ83gh/bpcyonzeCCZDSVEuTllTRTpJQk0uSVFfRUJJVEFfRVFfSU5DLjk5MC4uLi4uSAEAAADetgEAAgAAAAUxNzcxMAEIAAAABQAAAAExAQAAAAoxODc2NDMyODcyAwAAAAMxNjACAAAABTIxNjc2BAAAAAEwBwAAAAgzLzcvMjAyNggAAAAKMTIvMzEvMjAxNQkAAAABMH9ulzKifN4If26XMqJ83gg8Q0lRLk5ZU0U6SUJNLklRX0VCSVREQV9FUV9JTkNfRVhDTF9PUEVSX0xFQVNFX0FESi4x</t>
  </si>
  <si>
    <t>MDAwLi4uLi5IAQAAAN62AQACAAAABTE2MTE4AQgAAAAFAAAAATEBAAAACy0xOTA0ODYwNzQwAwAAAAMxNjACAAAABTQ4OTg3BAAAAAEwBwAAAAgzLzcvMjAyNggAAAAKMTIvMzEvMjAyNQkAAAABMH9ulzKifN4If26XMqJ83ggwQ0lRLk5ZU0U6SUJNLklRX0VCSVREQV9FUV9JTkNfRVhDTF9TQkMuOTkwLi4uLi5IAQAAAN62AQACAAAABTIwODQwAQgAAAAFAAAAATEBAAAACjE4NzY0MzI4NzIDAAAAAzE2MAIAAAAFMjQxMzEEAAAAATAHAAAACDMvNy8yMDI2CAAAAAoxMi8zMS8yMDE1CQAAAAEwf26XMqJ83gh/bpcyonzeCD5DSVEuTllTRTpJQk0uSVFfRElTVFJJQlVUQUJMRV9DQVNIX1BFUl9TSEFSRV9ESUxVVEVELjk5NS4uLi4uSAEAAADetgEAAwAAAAAAf26XMqJ83gh/bpcyonzeCBxDSVEuTllTRTpJQk0uSVFfTkkuOTk1Li4uLi5IAQAAAN62AQACAAAABDU1OTABCAAAAAUAAAABMQEAAAALLTIwNTkwNzMyMDIDAAAAAzE2MAIAAAACMTUEAAAAATAHAAAACDMvNy8yMDI2CAAAAAoxMi8zMS8yMDIwCQAAAAEwf26XMqJ83gh/bpcyonzeCCFDSVEuTllTRTpJQk0uSVFfSU5DX1RBWC45OTMuLi4uLkgBAAAA3rYBAAIAAAAEMjYxOQEIAAAABQAAAAExAQAAAAoyMDgxNTA1NDAxAwAAAAMxNjACAAAAAjc1BAAAAAEwBwAAAAgzLzcvMjAyNggAAAAKMTIvMzEvMjAxOAkAAAABMH9ulzKifN4If26XMqJ83ggp</t>
  </si>
  <si>
    <t>Q0lRLk5ZU0U6SUJNLklRX0FTU0VUX1dSSVRFRE9XTi45OTMuLi4uLkgBAAAA3rYBAAMAAAAAAH9ulzKifN4If26XMqJ83gglQ0lRLk5ZU0U6SUJNLklRX0dBSU5fSU5WRVNULjk5My4uLi4uSAEAAADetgEAAwAAAAAAf26XMqJ83gh/bpcyonzeCCBDSVEuTllTRTpJQk0uSVFfTUVSR0VSLjk5My4uLi4uSAEAAADetgEAAwAAAAAAf26XMqJ83gh/bpcyonzeCCJDSVEuTllTRTpJQk0uSVFfRUJUX0VYQ0wuOTkzLi4uLi5IAQAAAN62AQACAAAABTExMzQyAQgAAAAFAAAAATEBAAAACjIwODE1MDU0MDEDAAAAAzE2MAIAAAABNAQAAAABMAcAAAAIMy83LzIwMjYIAAAACjEyLzMxLzIwMTgJAAAAATB/bpcyonzeCH9ulzKifN4IKkNJUS5OWVNFOklCTS5JUV9ORVRfSU5URVJFU1RfRVhQLjk5My4uLi4uSAEAAADetgEAAgAAAAQtNzIzAQgAAAAFAAAAATEBAAAACjIwODE1MDU0MDEDAAAAAzE2MAIAAAADMzY4BAAAAAEwBwAAAAgzLzcvMjAyNggAAAAKMTIvMzEvMjAxOAkAAAABMH9ulzKifN4If26XMqJ83ggmQ0lRLk5ZU0U6SUJNLklRX0lOVEVSRVNUX0VYUC45OTIuLi4uLkgBAAAA3rYBAAIAAAAELTYxNQEIAAAABQAAAAExAQAAAAoyMDE3MTY0MjQ0AwAAAAMxNjACAAAAAjgyBAAAAAEwBwAAAAgzLzcvMjAyNggAAAAKMTIvMzEvMjAxNwkAAAABMH9ulzKifN4If26XMqJ83ggqQ0lRLk5ZU0U6SUJNLklRX1RP</t>
  </si>
  <si>
    <t>VEFMX09USEVSX09QRVIuOTkzLi4uLi5IAQAAAN62AQACAAAABTIzNzE5AQgAAAAFAAAAATEBAAAACjIwODE1MDU0MDEDAAAAAzE2MAIAAAADMzgwBAAAAAEwBwAAAAgzLzcvMjAyNggAAAAKMTIvMzEvMjAxOAkAAAABMH9ulzKifN4If26XMqJ83ggnQ0lRLk5ZU0U6SUJNLklRX1BSRV9PUEVOX0NPU1QuOTk2Li4uLi5IAQAAAN62AQADAAAAAAB/bpcyonzeCH9ulzKifN4IKUNJUS5OWVNFOklCTS5JUV9GSU5fRElWX0lOVF9FWFAuOTk5Li4uLi5IAQAAAN62AQADAAAAAAB/bpcyonzeCH9ulzKifN4IKUNJUS5OWVNFOklCTS5JUV9PVEhFUl9SRVZfU1VQUEwuOTkxLi4uLi5IAQAAAN62AQACAAAAAi0xAQgAAAAFAAAAATEBAAAACjE5NDcxNzk1ODMDAAAAAzE2MAIAAAACOTAEAAAAATAHAAAACDMvNy8yMDI2CAAAAAoxMi8zMS8yMDE2CQAAAAEwf26XMqJ83gh/bpcyonzeCClDSVEuTllTRTpJQk0uSVFfR0FJTl9JTlZFU1RfUkVWLjk5My4uLi4uSAEAAADetgEAAwAAAAAAf26XMqJ83gh/bpcyonzeCCFDSVEuTllTRTpJQk0uSVFfSU5DX1RBWC45OTIuLi4uLkgBAAAA3rYBAAIAAAAENTY0MgEIAAAABQAAAAExAQAAAAoyMDE3MTY0MjQ0AwAAAAMxNjACAAAAAjc1BAAAAAEwBwAAAAgzLzcvMjAyNggAAAAKMTIvMzEvMjAxNwkAAAABMH9ulzKifN4If26XMqJ83ggtQ0lRLk5ZU0U6SUJNLklRX09USEVSX1VO</t>
  </si>
  <si>
    <t>VVNVQUxfU1VQUEwuOTkyLi4uLi5IAQAAAN62AQADAAAAAAB/bpcyonzeCH9ulzKifN4IKUNJUS5OWVNFOklCTS5JUV9BU1NFVF9XUklURURPV04uOTkyLi4uLi5IAQAAAN62AQADAAAAAAB/bpcyonzeCH9ulzKifN4IJUNJUS5OWVNFOklCTS5JUV9HQUlOX0lOVkVTVC45OTIuLi4uLkgBAAAA3rYBAAMAAAAAAH9ulzKifN4If26XMqJ83ggmQ0lRLk5ZU0U6SUJNLklRX0lOVEVSRVNUX0VYUC45OTEuLi4uLkgBAAAA3rYBAAIAAAAELTYzMAEIAAAABQAAAAExAQAAAAoxOTQ3MTc5NTgzAwAAAAMxNjACAAAAAjgyBAAAAAEwBwAAAAgzLzcvMjAyNggAAAAKMTIvMzEvMjAxNgkAAAABMH9ulzKifN4If26XMqJ83ggkQ0lRLk5ZU0U6SUJNLklRX0lNUEFJUl9PSUwuOTkzLi4uLi5IAQAAAN62AQADAAAAAAB/bpcyonzeCH9ulzKifN4IIkNJUS5OWVNFOklCTS5JUV9EQV9TVVBQTC45OTQuLi4uLkgBAAAA3rYBAAMAAAAAAH9ulzKifN4If26XMqJ83ggjQ0lRLk5ZU0U6SUJNLklRX1NHQV9TVVBQTC45OTcuLi4uLkgBAAAA3rYBAAIAAAAFMTkyNjMBCAAAAAUAAAABMQEAAAALLTE5NTgyODEwOTYDAAAAAzE2MAIAAAADMTAyBAAAAAEwBwAAAAgzLzcvMjAyNggAAAAKMTIvMzEvMjAyMgkAAAABMH9ulzKifN4If26XMqJ83gglQ0lRLk5ZU0U6SUJNLklRX0ZJTl9ESVZfRVhQLjk5OS4uLi4uSAEAAADetgEAAgAAAAMz</t>
  </si>
  <si>
    <t>NjkBCAAAAAUAAAABMQEAAAALLTE5MDQ4NjA3NDMDAAAAAzE2MAIAAAACNTEEAAAAATAHAAAACDMvNy8yMDI2CAAAAAoxMi8zMS8yMDI0CQAAAAEwf26XMqJ83gh/bpcyonzeCClDSVEuTllTRTpJQk0uSVFfT1RIRVJfUkVWX1NVUFBMLjk5MC4uLi4uSAEAAADetgEAAgAAAAItMQEIAAAABQAAAAExAQAAAAoxODc2NDMyODcyAwAAAAMxNjACAAAAAjkwBAAAAAEwBwAAAAgzLzcvMjAyNggAAAAKMTIvMzEvMjAxNQkAAAABMH9ulzKifN4If26XMqJ83ggkQ0lRLk5ZU0U6SUJNLklRX0lNUEFJUl9PSUwuOTkyLi4uLi5IAQAAAN62AQADAAAAAAB/bpcyonzeCH9ulzKifN4II0NJUS5OWVNFOklCTS5JUV9TR0FfU1VQUEwuOTk2Li4uLi5IAQAAAN62AQACAAAABTIwMDI3AQgAAAAFAAAAATEBAAAACy0yMDA4NjQ3MTk4AwAAAAMxNjACAAAAAzEwMgQAAAABMAcAAAAIMy83LzIwMjYIAAAACjEyLzMxLzIwMjEJAAAAATB/bpcyonzeCH9ulzKifN4IKUNJUS5OWVNFOklCTS5JUV9GSU5fRElWX0lOVF9FWFAuOTk3Li4uLi5IAQAAAN62AQADAAAAAAB/bpcyonzeCH9ulzKifN4IJkNJUS5OWVNFOklCTS5JUV9JTlRfSU5WX0lOQy4yMDAwLi4uLi5IAQAAAN62AQADAAAAAAB/bpcyonzeCH9ulzKifN4IJUNJUS5OWVNFOklCTS5JUV9JTlNfRElWX1JFVi45OTMuLi4uLkgBAAAA3rYBAAMAAAAAAH9ulzKifN4If26XMqJ8</t>
  </si>
  <si>
    <t>3ggnQ0lRLk5ZU0U6SUJNLklRX0NVUlJFTkNZX0dBSU4uOTkwLi4uLi5IAQAAAN62AQACAAAAAzQ0OQEIAAAABQAAAAExAQAAAAoxODc2NDMyODcyAwAAAAMxNjACAAAAAjM4BAAAAAEwBwAAAAgzLzcvMjAyNggAAAAKMTIvMzEvMjAxNQkAAAABMH9ulzKifN4If26XMqJ83ggqQ0lRLk5ZU0U6SUJNLklRX1RPVEFMX09USEVSX09QRVIuOTkwLi4uLi5IAQAAAN62AQACAAAABTI0MTY3AQgAAAAFAAAAATEBAAAACjE4NzY0MzI4NzIDAAAAAzE2MAIAAAADMzgwBAAAAAEwBwAAAAgzLzcvMjAyNggAAAAKMTIvMzEvMjAxNQkAAAABMH9ulzKifN4If26XMqJ83ggoQ0lRLk5ZU0U6SUJNLklRX1BST1ZfQkFEX0RFQlRTLjk5NC4uLi4uSAEAAADetgEAAwAAAAAAf26XMqJ83gh/bpcyonzeCClDSVEuTllTRTpJQk0uSVFfRklOX0RJVl9JTlRfRVhQLjk5Ni4uLi4uSAEAAADetgEAAwAAAAAAf26XMqJ83gh/bpcyonzeCCVDSVEuTllTRTpJQk0uSVFfSU5TX0RJVl9SRVYuOTkyLi4uLi5IAQAAAN62AQADAAAAAAB/bpcyonzeCH9ulzKifN4IKENJUS5OWVNFOklCTS5JUV9ESUxVVF9FUFNfRVhDTC45OTAuLi4uLkgBAAAA3rYBAAIAAAAJMTMuNTk4MjQ2AQgAAAAFAAAAATEBAAAACjE4NzY0MzI4NzIDAAAAAzE2MAIAAAADMTQyBAAAAAEwBwAAAAgzLzcvMjAyNggAAAAKMTIvMzEvMjAxNQkAAAABMH9ulzKifN4If26X</t>
  </si>
  <si>
    <t>MqJ83ggvQ0lRLk5ZU0U6SUJNLklRX01JTk9SSVRZX0lOVEVSRVNUX0lTLjEwMDAuLi4uLkgBAAAA3rYBAAMAAAAAAH9ulzKifN4If26XMqJ83ggiQ0lRLk5ZU0U6SUJNLklRX09QRVJfSU5DLjk5OS4uLi4uSAEAAADetgEAAgAAAAQ5Nzg4AQgAAAAFAAAAATEBAAAACy0xOTA0ODYwNzQzAwAAAAMxNjACAAAAAjIxBAAAAAEwBwAAAAgzLzcvMjAyNggAAAAKMTIvMzEvMjAyNAkAAAABMH9ulzKifN4If26XMqJ83ggiQ0lRLk5ZU0U6SUJNLklRX0RBX1NVUFBMLjk5MC4uLi4uSAEAAADetgEAAwAAAAAAf26XMqJ83gh/bpcyonzeCCVDSVEuTllTRTpJQk0uSVFfRklOX0RJVl9FWFAuOTk1Li4uLi5IAQAAAN62AQACAAAAAzU3NwEIAAAABQAAAAExAQAAAAstMjA1OTA3MzIwMgMAAAADMTYwAgAAAAI1MQQAAAABMAcAAAAIMy83LzIwMjYIAAAACjEyLzMxLzIwMjAJAAAAATB/bpcyonzeCH9ulzKifN4II0NJUS5OWVNFOklCTS5JUV9UT1RBTF9SRVYuOTk2Li4uLi5IAQAAAN62AQACAAAABTU3MzUxAQgAAAAFAAAAATEBAAAACy0yMDA4NjQ3MTk4AwAAAAMxNjACAAAAAjI4BAAAAAEwBwAAAAgzLzcvMjAyNggAAAAKMTIvMzEvMjAyMQkAAAABMH9ulzKifN4If26XMqJ83ggqQ0lRLk5ZU0U6SUJNLklRX0dBSU5fQVNTRVRTX1JFVi4xMDAwLi4uLi5IAQAAAN62AQADAAAAAAB/bpcyonzeCH9ulzKifN4II0NJUS5O</t>
  </si>
  <si>
    <t>WVNFOklCTS5JUV9NQVJLRVRJTkcuOTk1Li4uLi5IAQAAAN62AQADAAAAAAB/bpcyonzeCH9ulzKifN4IJ0NJUS5OWVNFOklCTS5JUV9JTVBBSVJNRU5UX0dXLjk5OS4uLi4uSAEAAADetgEAAwAAAAAAf26XMqJ83gh/bpcyonzeCCdDSVEuTllTRTpJQk0uSVFfUFJFX09QRU5fQ09TVC45OTAuLi4uLkgBAAAA3rYBAAMAAAAAAH9ulzKifN4If26XMqJ83gglQ0lRLk5ZU0U6SUJNLklRX0ZJTl9ESVZfRVhQLjk5NC4uLi4uSAEAAADetgEAAgAAAAM3MDQBCAAAAAUAAAABMQEAAAALLTIxMTA3NjkzNTUDAAAAAzE2MAIAAAACNTEEAAAAATAHAAAACDMvNy8yMDI2CAAAAAoxMi8zMS8yMDE5CQAAAAEwf26XMqJ83gh/bpcyonzeCCVDSVEuTllTRTpJQk0uSVFfSU5UX0lOVl9JTkMuOTk3Li4uLi5IAQAAAN62AQADAAAAAAB/bpcyonzeCH9ulzKifN4ILENJUS5OWVNFOklCTS5JUV9TUEVDSUFMX0RJVl9TSEFSRS4xMDAwLi4uLi5IAQAAAN62AQADAAAAAAB/bpcyonzeCH9ulzKifN4IKENJUS5OWVNFOklCTS5JUV9OSV9BVkFJTF9FWENMLjEwMDAuLi4uLkgBAAAA3rYBAAIAAAAFMTA1NzEBCAAAAAUAAAABMQEAAAALLTE5MDQ4NjA3NDADAAAAAzE2MAIAAAADMzc5BAAAAAEwBwAAAAgzLzcvMjAyNggAAAAKMTIvMzEvMjAyNQkAAAABMH9ulzKifN4If26XMqJ83ggpQ0lRLk5ZU0U6SUJNLklRX0VYVFJBX0FDQ19J</t>
  </si>
  <si>
    <t>VEVNUy45OTguLi4uLkgBAAAA3rYBAAMAAAAAAH9ulzKifN4If26XMqJ83ggdQ0lRLk5ZU0U6SUJNLklRX0VCVC45OTguLi4uLkgBAAAA3rYBAAIAAAAEODY5MAEIAAAABQAAAAExAQAAAAstMTkwNDg2MDc0NAMAAAADMTYwAgAAAAMxMzkEAAAAATAHAAAACDMvNy8yMDI2CAAAAAoxMi8zMS8yMDIzCQAAAAEwf26XMqJ83gh/bpcyonzeCB5DSVEuTllTRTpJQk0uSVFfSVBSRC45OTguLi4uLkgBAAAA3rYBAAMAAAAAAH9ulzKifN4If26XMqJ83ggkQ0lRLk5ZU0U6SUJNLklRX0lOQ19FUVVJVFkuOTk2Li4uLi5IAQAAAN62AQADAAAAAAB/bpcyonzeCH9ulzKifN4IIUNJUS5OWVNFOklCTS5JUV9SRF9FWFAuMTAwMC4uLi4uSAEAAADetgEAAgAAAAQ4MzEyAQgAAAAFAAAAATEBAAAACy0xOTA0ODYwNzQwAwAAAAMxNjACAAAAAzEwMAQAAAABMAcAAAAIMy83LzIwMjYIAAAACjEyLzMxLzIwMjUJAAAAATB/bpcyonzeCH9ulzKifN4IKENJUS5OWVNFOklCTS5JUV9QUk9WX0JBRF9ERUJUUy45OTAuLi4uLkgBAAAA3rYBAAMAAAAAAH9ulzKifN4If26XMqJ83ggmQ0lRLk5ZU0U6SUJNLklRX0ZJTl9ESVZfUkVWLjEwMDAuLi4uLkgBAAAA3rYBAAIAAAADNzM3AQgAAAAFAAAAATEBAAAACy0xOTA0ODYwNzQwAwAAAAMxNjACAAAAAjUyBAAAAAEwBwAAAAgzLzcvMjAyNggAAAAKMTIvMzEvMjAyNQkAAAABMH9ulzKi</t>
  </si>
  <si>
    <t>fN4If26XMqJ83ggdQ0lRLk5ZU0U6SUJNLklRX1JFVi45OTAuLi4uLkgBAAAA3rYBAAIAAAAFNzk4NzgBCAAAAAUAAAABMQEAAAAKMTg3NjQzMjg3MgMAAAADMTYwAgAAAAMxMTIEAAAAATAHAAAACDMvNy8yMDI2CAAAAAoxMi8zMS8yMDE1CQAAAAEwf26XMqJ83gh/bpcyonzeCB5DSVEuTllTRTpJQk0uSVFfQ09HUy45OTQuLi4uLkgBAAAA3rYBAAIAAAAFMjU0NzYBCAAAAAUAAAABMQEAAAALLTIxMTA3NjkzNTUDAAAAAzE2MAIAAAACMzQEAAAAATAHAAAACDMvNy8yMDI2CAAAAAoxMi8zMS8yMDE5CQAAAAEwf26XMqJ83gh/bpcyonzeCB5DSVEuTllTRTpJQk0uSVFfUkVWLjIwMDAuLi4uLkgBAAAA3rYBAAIAAAAFNjY3OTkBCAAAAAUAAAABMQEAAAALLTE5MDQ4NjA2NTcDAAAAAzE2MAIAAAADMTEyBAAAAAEwBwAAAAgzLzcvMjAyNggAAAAKMTIvMzEvMjAyNQkAAAABMH9ulzKifN4If26XMqJ83ggoQ0lRLk5ZU0U6SUJNLklRX1NUX05PVEVfUkVDRUlWLjk5My4uLi4uSAEAAADetgEAAwAAAAAAf26XMqJ83gh/bpcyonzeCCtDSVEuTllTRTpJQk0uSVFfQ0FTSF9UQVhFU19JTlZFU1QuOTk5Li4uLi5IAQAAAN62AQADAAAAAAB/bpcyonzeCH9ulzKifN4IJENJUS5OWVNFOklCTS5JUV9DQVNIX0ZJTkFOLjk5Ny4uLi4uSAEAAADetgEAAgAAAAUtNDk1OAEIAAAABQAAAAExAQAAAAstMTk1ODI4MTA5NgMA</t>
  </si>
  <si>
    <t>AAADMTYwAgAAAAQyMDA0BAAAAAEwBwAAAAgzLzcvMjAyNggAAAAKMTIvMzEvMjAyMgkAAAABMH9ulzKifN4If26XMqJ83gglQ0lRLk5ZU0U6SUJNLklRX0NBU0hfSU5WRVNULjk5My4uLi4uSAEAAADetgEAAgAAAAUtNDkxMwEIAAAABQAAAAExAQAAAAoyMDgxNTA1NDAxAwAAAAMxNjACAAAABDIwMDUEAAAAATAHAAAACDMvNy8yMDI2CAAAAAoxMi8zMS8yMDE4CQAAAAEwf26XMqJ83gh/bpcyonzeCCtDSVEuTllTRTpJQk0uSVFfQ0hBTkdFX1VORUFSTl9SRVYuOTk5Li4uLi5IAQAAAN62AQADAAAAAAB/bpcyonzeCH9ulzKifN4IJ0NJUS5OWVNFOklCTS5JUV9JTkNfRVFVSVRZX0NGLjk5OC4uLi4uSAEAAADetgEAAwAAAAAAf26XMqJ83gh/bpcyonzeCCRDSVEuTllTRTpJQk0uSVFfT0lMX0lNUEFJUi45OTUuLi4uLkgBAAAA3rYBAAMAAAAAAH9ulzKifN4If26XMqJ83gguQ0lRLk5ZU0U6SUJNLklRX1NUT0NLX0JBU0VEX0NPTVBfVEFYLjk5OC4uLi4uSAEAAADetgEAAgAAAAQtMjkwAH9ulzKifN4If26XMqJ83gguQ0lRLk5ZU0U6SUJNLklRX1JFU1RSX1NUT0NLX0NPTVBfVEFYLjk5NS4uLi4uSAEAAADetgEAAwAAAAAAf26XMqJ83gh/bpcyonzeCClDSVEuTllTRTpJQk0uSVFfU1RPQ0tfQkFTRURfU0dBLjk5Mi4uLi4uSAEAAADetgEAAgAAAAMzODQBCAAAAAUAAAABMQEAAAAKMjAxNzE2NDI0NAMA</t>
  </si>
  <si>
    <t>AAADMTYwAgAAAAUyMjY3OQQAAAABMAcAAAAIMy83LzIwMjYIAAAACjEyLzMxLzIwMTcJAAAAATB/bpcyonzeCH9ulzKifN4ILkNJUS5OWVNFOklCTS5JUV9ORUdBVElWRV9HV19BTU9SVF9BVC45OTIuLi4uLkgBAAAA3rYBAAMAAAAAAH9ulzKifN4If26XMqJ83ggrQ0lRLk5ZU0U6SUJNLklRX0lOU19TRVRUTEVfU1VQUExFLjk5NS4uLi4uSAEAAADetgEAAwAAAAAAf26XMqJ83gh/bpcyonzeCDBDSVEuTllTRTpJQk0uSVFfQVNTRVRfV1JJVEVET1dOX1NVUFBMRS45OTEuLi4uLkgBAAAA3rYBAAMAAAAAAH9ulzKifN4If26XMqJ83ggwQ0lRLk5ZU0U6SUJNLklRX0lNUFVUX09QRVJfTEVBU0VfREVQUi4yMDAwLi4uLi5IAQAAAN62AQACAAAACjk3OC4xMDE0NzIBCAAAAAUAAAABMQEAAAALLTE5MDQ4NjA2NTcDAAAAAzE2MAIAAAAFMjE2NzMEAAAAATAHAAAACDMvNy8yMDI2CAAAAAoxMi8zMS8yMDI1CQAAAAEwf26XMqJ83gh/bpcyonzeCDFDSVEuTllTRTpJQk0uSVFfRVhQTE9SRV9EUklMTF9FWFBfVE9UQUwuOTkxLi4uLi5IAQAAAN62AQADAAAAAAB/bpcyonzeCH9ulzKifN4IKENJUS5OWVNFOklCTS5JUV9NSU5JTVVNX1JFTlRBTC45OTUuLi4uLkgBAAAA3rYBAAMAAAAAAH9ulzKifN4If26XMqJ83ggsQ0lRLk5ZU0U6SUJNLklRX05FVF9SRU5UQUxfRVhQX0ZOLjEwMDAuLi4uLkgBAAAA3rYBAAIA</t>
  </si>
  <si>
    <t>AAAEMTMwOAEIAAAABQAAAAExAQAAAAstMTkwNDg2MDc0MAMAAAADMTYwAgAAAAQzMTcwBAAAAAEwBwAAAAgzLzcvMjAyNggAAAAKMTIvMzEvMjAyNQkAAAABMH9ulzKifN4If26XMqJ83ggpQ0lRLk5ZU0U6SUJNLklRX1NBTEVTX01BUktFVElORy45OTEuLi4uLkgBAAAA3rYBAAIAAAAEMTMyNwEIAAAABQAAAAExAQAAAAoxOTQ3MTc5NTgzAwAAAAMxNjACAAAABTIxNTYxBAAAAAEwBwAAAAgzLzcvMjAyNggAAAAKMTIvMzEvMjAxNgkAAAABMH9ulzKifN4If26XMqJ83ggdQ0lRLk5ZU0U6SUJNLklRX0RJQy45OTUuLi4uLkgBAAAA3rYBAAMAAAAAAH9ulzKifN4If26XMqJ83ggkQ0lRLk5ZU0U6SUJNLklRX0NPTU1PTl9ESVYuOTkwLi4uLi5IAQAAAN62AQACAAAABDQ4OTcAf26XMqJ83gh/bpcyonzeCCNDSVEuTllTRTpJQk0uSVFfREFfRUJJVERBLjk5MC4uLi4uSAEAAADetgEAAgAAAAQzODU1AQgAAAAFAAAAATEBAAAACjE4NzY0MzI4NzIDAAAAAzE2MAIAAAAEMjIwNgQAAAABMAcAAAAIMy83LzIwMjYIAAAACjEyLzMxLzIwMTUJAAAAATB/bpcyonzeCH9ulzKifN4IJUNJUS5OWVNFOklCTS5JUV9JTlRfRVhQX0xURC45OTkuLi4uLkgBAAAA3rYBAAMAAAAAAH9ulzKifN4If26XMqJ83gghQ0lRLk5ZU0U6SUJNLklRX05JX05PUk0uOTk2Li4uLi5IAQAAAN62AQACAAAABDI5NDABCAAAAAUAAAABMQEA</t>
  </si>
  <si>
    <t>AAALLTIwMDg2NDcxOTgDAAAAAzE2MAIAAAAENDM3OAQAAAABMAcAAAAIMy83LzIwMjYIAAAACjEyLzMxLzIwMjEJAAAAATB/bpcyonzeCH9ulzKifN4IMENJUS5OWVNFOklCTS5JUV9ERUZFUlJFRF9GT1JFSUdOX1RBWEVTLjk5NC4uLi4uSAEAAADetgEAAgAAAAQtNjMwAQgAAAAFAAAAATEBAAAACy0yMTEwNzY5MzU1AwAAAAMxNjACAAAABDMwNTUEAAAAATAHAAAACDMvNy8yMDI2CAAAAAoxMi8zMS8yMDE5CQAAAAEwf26XMqJ83gh/bpcyonzeCCxDSVEuTllTRTpJQk0uSVFfQ1VSUl9GT1JFSUdOX1RBWEVTLjk5NS4uLi4uSAEAAADetgEAAgAAAAQxMjA4AQgAAAAFAAAAATEBAAAACy0yMDU5MDczMjAyAwAAAAMxNjACAAAABDMwMzAEAAAAATAHAAAACDMvNy8yMDI2CAAAAAoxMi8zMS8yMDIwCQAAAAEwf26XMqJ83gh/bpcyonzeCDFDSVEuTllTRTpJQk0uSVFfRVhDSVNFX1RBWEVTX0VYQ0xfU0FMRVMuOTk0Li4uLi5IAQAAAN62AQADAAAAAAB/bpcyonzeCH9ulzKifN4IIkNJUS5OWVNFOklCTS5JUV9OSV9TRkFTLjIwMDAuLi4uLkgBAAAA3rYBAAMAAAAAAH9ulzKifN4If26XMqJ83gg8Q0lRLk5ZU0U6SUJNLklRX1BST1ZfQkFEX0RFQlRTX1BBVElFTlRfU0VSVklDRV9SRVYuOTk0Li4uLi5IAQAAAN62AQADAAAAAAB/bpcyonzeCH9ulzKifN4IJkNJUS5OWVNFOklCTS5JUV9FQklUREFfQ0FQRVgu</t>
  </si>
  <si>
    <t>OTk1Li4uLi5IAQAAAN62AQACAAAABDg3MzkBCAAAAAUAAAABMQEAAAALLTIwNTkwNzMyMDIDAAAAAzE2MAIAAAAFMzUzNzkEAAAAATAHAAAACDMvNy8yMDI2CAAAAAoxMi8zMS8yMDIwCQAAAAEwf26XMqJ83gh/bpcyonzeCChDSVEuTllTRTpJQk0uSVFfRUJJVERBUl9FUV9JTkMuOTk5Li4uLi5IAQAAAN62AQACAAAABTE1NTA0AQgAAAAFAAAAATEBAAAACy0xOTA0ODYwNzQzAwAAAAMxNjACAAAABTI0MTI5BAAAAAEwBwAAAAgzLzcvMjAyNggAAAAKMTIvMzEvMjAyNAkAAAABMH9ulzKifN4If26XMqJ83ggoQ0lRLk5ZU0U6SUJNLklRX0VCSVRBX0VYQ0xfU0JDLjk5My4uLi4uSAEAAADetgEAAgAAAAUxNTA4MQEIAAAABQAAAAExAQAAAAoyMDgxNTA1NDAxAwAAAAMxNjACAAAABTI0MTM2BAAAAAEwBwAAAAgzLzcvMjAyNggAAAAKMTIvMzEvMjAxOAkAAAABMH9ulzKifN4If26XMqJ83ggfQ0lRLk5ZU0U6SUJNLklRX0VCSVRBLjk5OC4uLi4uSAEAAADetgEAAgAAAAUxMTA0OAEIAAAABQAAAAExAQAAAAstMTkwNDg2MDc0NAMAAAADMTYwAgAAAAYxMDA2ODkEAAAAATAHAAAACDMvNy8yMDI2CAAAAAoxMi8zMS8yMDIzCQAAAAEwf26XMqJ83gh/bpcyonzeCC5DSVEuTllTRTpJQk0uSVFfRUJJVF9FUV9JTkNfRVhDTF9TQkMuOTkyLi4uLi5IAQAAAN62AQACAAAABTEyMjE2AQgAAAAFAAAAATEBAAAACjIw</t>
  </si>
  <si>
    <t>MTcxNjQyNDQDAAAAAzE2MAIAAAAFMjQxMzAEAAAAATAHAAAACDMvNy8yMDI2CAAAAAoxMi8zMS8yMDE3CQAAAAEwf26XMqJ83gh/bpcyonzeCDtDSVEuTllTRTpJQk0uSVFfRUJJVERBX0VRX0lOQ19FWENMX09QRVJfTEVBU0VfQURKLjk5OS4uLi4uSAEAAADetgEAAgAAAAUxMjg4NgEIAAAABQAAAAExAQAAAAstMTkwNDg2MDc0MwMAAAADMTYwAgAAAAU0ODk4NwQAAAABMAcAAAAIMy83LzIwMjYIAAAACjEyLzMxLzIwMjQJAAAAATB/bpcyonzeCH9ulzKifN4IL0NJUS5OWVNFOklCTS5JUV9FQklUREFfTEVBU0VfQURKVVNURUQuOTkzLi4uLi5IAQAAAN62AQACAAAABTE3Njk4AQgAAAAFAAAAATEBAAAACjIwODE1MDU0MDEDAAAAAzE2MAIAAAAFNDg5OTMEAAAAATAHAAAACDMvNy8yMDI2CAAAAAoxMi8zMS8yMDE4CQAAAAEwf26XMqJ83gh/bpcyonzeCChDSVEuTllTRTpJQk0uSVFfRUJJVERBX0VRX0lOQy4yMDAwLi4uLi5IAQAAAN62AQACAAAABTE3NDI2AQgAAAAFAAAAATEBAAAACy0xOTA0ODYwNjU3AwAAAAMxNjACAAAABTIxNjc3BAAAAAEwBwAAAAgzLzcvMjAyNggAAAAKMTIvMzEvMjAyNQkAAAABMH9ulzKifN4If26XMqJ83ggyQ0lRLk5ZU0U6SUJNLklRX0RJU1RSSUJVVEFCTEVfQ0FTSF9TSEFSRS45OTYuLi4uLkgBAAAA3rYBAAMAAAAAAH9ulzKifN4If26XMqJ83gg+Q0lRLk5ZU0U6SUJN</t>
  </si>
  <si>
    <t>LklRX0RJU1RSSUJVVEFCTEVfQ0FTSF9QRVJfU0hBUkVfRElMVVRFRC45OTQuLi4uLkgBAAAA3rYBAAMAAAAAAH9ulzKifN4If26XMqJ83ggiQ0lRLk5ZU0U6SUJNLklRX0VQU19OT1JNLjk5NC4uLi4uSAEAAADetgEAAgAAAAg0LjUzOTM4MwEIAAAABQAAAAExAQAAAAstMjExMDc2OTM1NQMAAAADMTYwAgAAAAQ0Mzc5BAAAAAEwBwAAAAgzLzcvMjAyNggAAAAKMTIvMzEvMjAxOQkAAAABMH9ulzKifN4If26XMqJ83ggoQ0lRLk5ZU0U6SUJNLklRX0RJTFVUX0VQU19FWENMLjk5NC4uLi4uSAEAAADetgEAAgAAAAE4AQgAAAAFAAAAATEBAAAACy0yMTEwNzY5MzU1AwAAAAMxNjACAAAAAzE0MgQAAAABMAcAAAAIMy83LzIwMjYIAAAACjEyLzMxLzIwMTkJAAAAATB/bpcyonzeCH9ulzKifN4IKENJUS5OWVNFOklCTS5JUV9CQVNJQ19FUFNfSU5DTC45OTQuLi4uLkgBAAAA3rYBAAIAAAAJMTAuNjI5NjUxAQgAAAAFAAAAATEBAAAACy0yMTEwNzY5MzU1AwAAAAMxNjACAAAAATkEAAAAATAHAAAACDMvNy8yMDI2CAAAAAoxMi8zMS8yMDE5CQAAAAEwf26XMqJ83gh/bpcyonzeCCdDSVEuTllTRTpJQk0uSVFfTklfQVZBSUxfSU5DTC45OTQuLi4uLkgBAAAA3rYBAAIAAAAEOTQzMQEIAAAABQAAAAExAQAAAAstMjExMDc2OTM1NQMAAAADMTYwAgAAAAIxNgQAAAABMAcAAAAIMy83LzIwMjYIAAAACjEyLzMxLzIw</t>
  </si>
  <si>
    <t>MTkJAAAAATBjlZcyonzeCGOVlzKifN4IHENJUS5OWVNFOklCTS5JUV9OSS45OTQuLi4uLkgBAAAA3rYBAAIAAAAEOTQzMQEIAAAABQAAAAExAQAAAAstMjExMDc2OTM1NQMAAAADMTYwAgAAAAIxNQQAAAABMAcAAAAIMy83LzIwMjYIAAAACjEyLzMxLzIwMTkJAAAAATBjlZcyonzeCGOVlzKifN4IIENJUS5OWVNFOklCTS5JUV9NRVJHRVIuOTkyLi4uLi5IAQAAAN62AQADAAAAAABjlZcyonzeCGOVlzKifN4IKkNJUS5OWVNFOklCTS5JUV9ORVRfSU5URVJFU1RfRVhQLjk5Mi4uLi4uSAEAAADetgEAAgAAAAQtNjE1AQgAAAAFAAAAATEBAAAACjIwMTcxNjQyNDQDAAAAAzE2MAIAAAADMzY4BAAAAAEwBwAAAAgzLzcvMjAyNggAAAAKMTIvMzEvMjAxNwkAAAABMGOVlzKifN4IY5WXMqJ83ggqQ0lRLk5ZU0U6SUJNLklRX1RPVEFMX09USEVSX09QRVIuOTkyLi4uLi5IAQAAAN62AQACAAAABTI1MjYxAQgAAAAFAAAAATEBAAAACjIwMTcxNjQyNDQDAAAAAzE2MAIAAAADMzgwBAAAAAEwBwAAAAgzLzcvMjAyNggAAAAKMTIvMzEvMjAxNwkAAAABMGOVlzKifN4IY5WXMqJ83ggnQ0lRLk5ZU0U6SUJNLklRX1BSRV9PUEVOX0NPU1QuOTk1Li4uLi5IAQAAAN62AQADAAAAAABjlZcyonzeCGOVlzKifN4IKENJUS5OWVNFOklCTS5JUV9QUk9WX0JBRF9ERUJUUy45OTYuLi4uLkgBAAAA3rYBAAMAAAAAAGOVlzKifN4I</t>
  </si>
  <si>
    <t>Y5WXMqJ83ggpQ0lRLk5ZU0U6SUJNLklRX0ZJTl9ESVZfSU5UX0VYUC45OTguLi4uLkgBAAAA3rYBAAMAAAAAAGOVlzKifN4IY5WXMqJ83ggkQ0lRLk5ZU0U6SUJNLklRX1RPVEFMX1JFVi4xMDAwLi4uLi5IAQAAAN62AQACAAAABTY3NTM1AQgAAAAFAAAAATEBAAAACy0xOTA0ODYwNzQwAwAAAAMxNjACAAAAAjI4BAAAAAEwBwAAAAgzLzcvMjAyNggAAAAKMTIvMzEvMjAyNQkAAAABMGOVlzKifN4IY5WXMqJ83ggpQ0lRLk5ZU0U6SUJNLklRX0dBSU5fSU5WRVNUX1JFVi45OTIuLi4uLkgBAAAA3rYBAAMAAAAAAGOVlzKifN4IY5WXMqJ83ggnQ0lRLk5ZU0U6SUJNLklRX1BSRV9PUEVOX0NPU1QuOTk0Li4uLi5IAQAAAN62AQADAAAAAABjlZcyonzeCGOVlzKifN4II0NJUS5OWVNFOklCTS5JUV9UT1RBTF9SRVYuOTk5Li4uLi5IAQAAAN62AQACAAAABTYyNzUzAQgAAAAFAAAAATEBAAAACy0xOTA0ODYwNzQzAwAAAAMxNjACAAAAAjI4BAAAAAEwBwAAAAgzLzcvMjAyNggAAAAKMTIvMzEvMjAyNAkAAAABMGOVlzKifN4IY5WXMqJ83ggkQ0lRLk5ZU0U6SUJNLklRX0lNUEFJUl9PSUwuOTkxLi4uLi5IAQAAAN62AQADAAAAAABjlZcyonzeCGOVlzKifN4IJ0NJUS5OWVNFOklCTS5JUV9QUkVfT1BFTl9DT1NULjk5My4uLi4uSAEAAADetgEAAwAAAAAAY5WXMqJ83ghjlZcyonzeCCVDSVEuTllTRTpJQk0uSVFf</t>
  </si>
  <si>
    <t>RklOX0RJVl9FWFAuOTk3Li4uLi5IAQAAAN62AQACAAAAAzQwNgEIAAAABQAAAAExAQAAAAstMTk1ODI4MTA5NgMAAAADMTYwAgAAAAI1MQQAAAABMAcAAAAIMy83LzIwMjYIAAAACjEyLzMxLzIwMjIJAAAAATBjlZcyonzeCGOVlzKifN4II0NJUS5OWVNFOklCTS5JUV9UT1RBTF9SRVYuOTk4Li4uLi5IAQAAAN62AQACAAAABTYxODYwAQgAAAAFAAAAATEBAAAACy0xOTA0ODYwNzQ0AwAAAAMxNjACAAAAAjI4BAAAAAEwBwAAAAgzLzcvMjAyNggAAAAKMTIvMzEvMjAyMwkAAAABMGOVlzKifN4IY5WXMqJ83ggpQ0lRLk5ZU0U6SUJNLklRX0dBSU5fSU5WRVNUX1JFVi45OTAuLi4uLkgBAAAA3rYBAAMAAAAAAGOVlzKifN4IY5WXMqJ83ggiQ0lRLk5ZU0U6SUJNLklRX0VQU19OT1JNLjk5MC4uLi4uSAEAAADetgEAAgAAAAkxMC43NDAxNjIBCAAAAAUAAAABMQEAAAAKMTg3NjQzMjg3MgMAAAADMTYwAgAAAAQ0Mzc5BAAAAAEwBwAAAAgzLzcvMjAyNggAAAAKMTIvMzEvMjAxNQkAAAABMGOVlzKifN4IY5WXMqJ83ggoQ0lRLk5ZU0U6SUJNLklRX0JBU0lDX0VQU19JTkNMLjk5MC4uLi4uSAEAAADetgEAAgAAAAkxMy40NzY0NDgBCAAAAAUAAAABMQEAAAAKMTg3NjQzMjg3MgMAAAADMTYwAgAAAAE5BAAAAAEwBwAAAAgzLzcvMjAyNggAAAAKMTIvMzEvMjAxNQkAAAABMGOVlzKifN4IY5WXMqJ83ggnQ0lRLk5Z</t>
  </si>
  <si>
    <t>U0U6SUJNLklRX0xFR0FMX1NFVFRMRS4xMDAwLi4uLi5IAQAAAN62AQADAAAAAABjlZcyonzeCGOVlzKifN4IKENJUS5OWVNFOklCTS5JUV9JTVBBSVJNRU5UX0dXLjEwMDAuLi4uLkgBAAAA3rYBAAMAAAAAAGOVlzKifN4IY5WXMqJ83ggmQ0lRLk5ZU0U6SUJNLklRX1JFU1RSVUNUVVJFLjEwMDAuLi4uLkgBAAAA3rYBAAIAAAAELTY3MAEIAAAABQAAAAExAQAAAAstMTkwNDg2MDc0MAMAAAADMTYwAgAAAAI5OAQAAAABMAcAAAAIMy83LzIwMjYIAAAACjEyLzMxLzIwMjUJAAAAATBjlZcyonzeCGOVlzKifN4IM0NJUS5OWVNFOklCTS5JUV9PVEhFUl9OT05fT1BFUl9FWFBfU1VQUEwuMTAwMC4uLi4uSAEAAADetgEAAgAAAAMxMjUBCAAAAAUAAAABMQEAAAALLTE5MDQ4NjA3NDADAAAAAzE2MAIAAAACODUEAAAAATAHAAAACDMvNy8yMDI2CAAAAAoxMi8zMS8yMDI1CQAAAAEwY5WXMqJ83ghjlZcyonzeCCVDSVEuTllTRTpJQk0uSVFfT1RIRVJfT1BFUi4xMDAwLi4uLi5IAQAAAN62AQACAAAABC05NjQBCAAAAAUAAAABMQEAAAALLTE5MDQ4NjA3NDADAAAAAzE2MAIAAAADMjYwBAAAAAEwBwAAAAgzLzcvMjAyNggAAAAKMTIvMzEvMjAyNQkAAAABMGOVlzKifN4IY5WXMqJ83gggQ0lRLk5ZU0U6SUJNLklRX1JEX0VYUC45OTAuLi4uLkgBAAAA3rYBAAIAAAAENTI0NwEIAAAABQAAAAExAQAAAAoxODc2NDMy</t>
  </si>
  <si>
    <t>ODcyAwAAAAMxNjACAAAAAzEwMAQAAAABMAcAAAAIMy83LzIwMjYIAAAACjEyLzMxLzIwMTUJAAAAATBjlZcyonzeCGOVlzKifN4IJUNJUS5OWVNFOklCTS5JUV9GSU5fRElWX1JFVi45OTAuLi4uLkgBAAAA3rYBAAIAAAAEMTg2NAEIAAAABQAAAAExAQAAAAoxODc2NDMyODcyAwAAAAMxNjACAAAAAjUyBAAAAAEwBwAAAAgzLzcvMjAyNggAAAAKMTIvMzEvMjAxNQkAAAABMGOVlzKifN4IY5WXMqJ83ggkQ0lRLk5ZU0U6SUJNLklRX0lOU19TRVRUTEUuOTk3Li4uLi5IAQAAAN62AQADAAAAAABjlZcyonzeCGOVlzKifN4IKUNJUS5OWVNFOklCTS5JUV9QUk9WX0JBRF9ERUJUUy4yMDAwLi4uLi5IAQAAAN62AQADAAAAAABjlZcyonzeCGOVlzKifN4IHENJUS5OWVNFOklCTS5JUV9BUi45OTAuLi4uLkgBAAAA3rYBAAIAAAAEODMzMwEIAAAABQAAAAExAQAAAAoxODc2NDMyODcyAwAAAAMxNjACAAAABDEwMjEEAAAAATAHAAAACDMvNy8yMDI2CAAAAAoxMi8zMS8yMDE1CQAAAAEwY5WXMqJ83ghjlZcyonzeCCRDSVEuTllTRTpJQk0uSVFfQ0FTSF9UQVhFUy45OTguLi4uLkgBAAAA3rYBAAIAAAAEMTU2NAEIAAAABQAAAAExAQAAAAstMTkwNDg2MDc0NAMAAAADMTYwAgAAAAQzMDUzBAAAAAEwBwAAAAgzLzcvMjAyNggAAAAKMTIvMzEvMjAyMwkAAAABMGOVlzKifN4IY5WXMqJ83ggxQ0lRLk5ZU0U6SUJNLklR</t>
  </si>
  <si>
    <t>X09USEVSX0ZJTkFOQ0VfQUNUX1NVUFBMLjk5Mi4uLi4uSAEAAADetgEAAgAAAAMxNzQBCAAAAAUAAAABMQEAAAAKMjAxNzE2NDI0NAMAAAADMTYwAgAAAAQyMDUwBAAAAAEwBwAAAAgzLzcvMjAyNggAAAAKMTIvMzEvMjAxNwkAAAABMGOVlzKifN4IY5WXMqJ83ggqQ0lRLk5ZU0U6SUJNLklRX0lOVkVTVF9MT0FOU19DRi4yMDAwLi4uLi5IAQAAAN62AQADAAAAAABjlZcyonzeCGOVlzKifN4IK0NJUS5OWVNFOklCTS5JUV9DSEFOR0VfVU5FQVJOX1JFVi45OTguLi4uLkgBAAAA3rYBAAMAAAAAAGOVlzKifN4IY5WXMqJ83ggnQ0lRLk5ZU0U6SUJNLklRX0lOQ19FUVVJVFlfQ0YuOTkyLi4uLi5IAQAAAN62AQADAAAAAABjlZcyonzeCGOVlzKifN4IJENJUS5OWVNFOklCTS5JUV9PSUxfSU1QQUlSLjk5NC4uLi4uSAEAAADetgEAAwAAAAAAY5WXMqJ83ghjlZcyonzeCC5DSVEuTllTRTpJQk0uSVFfU1RPQ0tfQkFTRURfQ09NUF9UQVguOTk2Li4uLi5IAQAAAN62AQACAAAABC0yMjMAY5WXMqJ83ghjlZcyonzeCC5DSVEuTllTRTpJQk0uSVFfUkVTVFJfU1RPQ0tfQ09NUF9UQVguOTk0Li4uLi5IAQAAAN62AQADAAAAAABjlZcyonzeCGOVlzKifN4IKUNJUS5OWVNFOklCTS5JUV9TVE9DS19CQVNFRF9TR0EuOTkxLi4uLi5IAQAAAN62AQACAAAAAzQwMQEIAAAABQAAAAExAQAAAAoxOTQ3MTc5NTgzAwAAAAMx</t>
  </si>
  <si>
    <t>NjACAAAABTIyNjc5BAAAAAEwBwAAAAgzLzcvMjAyNggAAAAKMTIvMzEvMjAxNgkAAAABMGOVlzKifN4IY5WXMqJ83ggrQ0lRLk5ZU0U6SUJNLklRX05FR0FUSVZFX0dXX0FNT1JULjk5OS4uLi4uSAEAAADetgEAAwAAAAAAY5WXMqJ83ghjlZcyonzeCCtDSVEuTllTRTpJQk0uSVFfSU5TX1NFVFRMRV9TVVBQTEUuOTkzLi4uLi5IAQAAAN62AQADAAAAAABjlZcyonzeCGOVlzKifN4IMENJUS5OWVNFOklCTS5JUV9BU1NFVF9XUklURURPV05fU1VQUExFLjk5MC4uLi4uSAEAAADetgEAAwAAAAAAY5WXMqJ83ghjlZcyonzeCDBDSVEuTllTRTpJQk0uSVFfSU1QVVRfT1BFUl9MRUFTRV9ERVBSLjEwMDAuLi4uLkgBAAAA3rYBAAIAAAAKOTc4LjEwMTQ3MgEIAAAABQAAAAExAQAAAAstMTkwNDg2MDc0MAMAAAADMTYwAgAAAAUyMTY3MwQAAAABMAcAAAAIMy83LzIwMjYIAAAACjEyLzMxLzIwMjUJAAAAATBjlZcyonzeCGOVlzKifN4IMUNJUS5OWVNFOklCTS5JUV9FWFBMT1JFX0RSSUxMX0VYUF9UT1RBTC45OTAuLi4uLkgBAAAA3rYBAAMAAAAAAGOVlzKifN4IY5WXMqJ83ggoQ0lRLk5ZU0U6SUJNLklRX01JTklNVU1fUkVOVEFMLjk5Mi4uLi4uSAEAAADetgEAAwAAAAAAY5WXMqJ83ghjlZcyonzeCCtDSVEuTllTRTpJQk0uSVFfTkVUX1JFTlRBTF9FWFBfRk4uOTk2Li4uLi5IAQAAAN62AQACAAAABDE0MzcB</t>
  </si>
  <si>
    <t>CAAAAAUAAAABMQEAAAALLTIwMDg2NDcxOTgDAAAAAzE2MAIAAAAEMzE3MAQAAAABMAcAAAAIMy83LzIwMjYIAAAACjEyLzMxLzIwMjEJAAAAATBjlZcyonzeCGOVlzKifN4IKUNJUS5OWVNFOklCTS5JUV9TQUxFU19NQVJLRVRJTkcuOTkwLi4uLi5IAQAAAN62AQACAAAABDEyOTABCAAAAAUAAAABMQEAAAAKMTg3NjQzMjg3MgMAAAADMTYwAgAAAAUyMTU2MQQAAAABMAcAAAAIMy83LzIwMjYIAAAACjEyLzMxLzIwMTUJAAAAATBjlZcyonzeCGOVlzKifN4IHUNJUS5OWVNFOklCTS5JUV9ESUMuOTkwLi4uLi5IAQAAAN62AQADAAAAAABjlZcyonzeCGOVlzKifN4ILkNJUS5OWVNFOklCTS5JUV9OT05DQVNIX1BFTlNJT05fRVhQLjIwMDAuLi4uLkgBAAAA3rYBAAIAAAADLTQ5AQgAAAAFAAAAATEBAAAACy0xOTA0ODYwNjU3AwAAAAMxNjACAAAABTIxNjc4BAAAAAEwBwAAAAgzLzcvMjAyNggAAAAKMTIvMzEvMjAyNQkAAAABMGOVlzKifN4IY5WXMqJ83gglQ0lRLk5ZU0U6SUJNLklRX0lOVF9FWFBfTFRELjk5OC4uLi4uSAEAAADetgEAAwAAAAAAY5WXMqJ83ghjlZcyonzeCCFDSVEuTllTRTpJQk0uSVFfTklfTk9STS45OTUuLi4uLkgBAAAA3rYBAAIAAAAGMTYwNy41AQgAAAAFAAAAATEBAAAACy0yMDU5MDczMjAyAwAAAAMxNjACAAAABDQzNzgEAAAAATAHAAAACDMvNy8yMDI2CAAAAAoxMi8zMS8yMDIw</t>
  </si>
  <si>
    <t>CQAAAAEwY5WXMqJ83ghjlZcyonzeCDBDSVEuTllTRTpJQk0uSVFfREVGRVJSRURfRk9SRUlHTl9UQVhFUy45OTMuLi4uLkgBAAAA3rYBAAIAAAAELTM4NgEIAAAABQAAAAExAQAAAAoyMDgxNTA1NDAxAwAAAAMxNjACAAAABDMwNTUEAAAAATAHAAAACDMvNy8yMDI2CAAAAAoxMi8zMS8yMDE4CQAAAAEwY5WXMqJ83ghjlZcyonzeCCxDSVEuTllTRTpJQk0uSVFfQ1VSUl9GT1JFSUdOX1RBWEVTLjk5MC4uLi4uSAEAAADetgEAAgAAAAQyMTAxAQgAAAAFAAAAATEBAAAACjE4NzY0MzI4NzIDAAAAAzE2MAIAAAAEMzAzMAQAAAABMAcAAAAIMy83LzIwMjYIAAAACjEyLzMxLzIwMTUJAAAAATBjlZcyonzeCGOVlzKifN4IMUNJUS5OWVNFOklCTS5JUV9FWENJU0VfVEFYRVNfRVhDTF9TQUxFUy45OTIuLi4uLkgBAAAA3rYBAAMAAAAAAGOVlzKifN4IY5WXMqJ83ggiQ0lRLk5ZU0U6SUJNLklRX05JX1NGQVMuMTAwMC4uLi4uSAEAAADetgEAAwAAAAAAY5WXMqJ83ghjlZcyonzeCDxDSVEuTllTRTpJQk0uSVFfUFJPVl9CQURfREVCVFNfUEFUSUVOVF9TRVJWSUNFX1JFVi45OTMuLi4uLkgBAAAA3rYBAAMAAAAAAGOVlzKifN4IY5WXMqJ83ggmQ0lRLk5ZU0U6SUJNLklRX0VCSVREQV9DQVBFWC45OTQuLi4uLkgBAAAA3rYBAAIAAAAFMTEzMTIBCAAAAAUAAAABMQEAAAALLTIxMTA3NjkzNTUDAAAAAzE2MAIAAAAF</t>
  </si>
  <si>
    <t>MzUzNzkEAAAAATAHAAAACDMvNy8yMDI2CAAAAAoxMi8zMS8yMDE5CQAAAAEwY5WXMqJ83ghjlZcyonzeCChDSVEuTllTRTpJQk0uSVFfRUJJVERBUl9FUV9JTkMuOTk3Li4uLi5IAQAAAN62AQACAAAABTEzMjY5AQgAAAAFAAAAATEBAAAACy0xOTU4MjgxMDk2AwAAAAMxNjACAAAABTI0MTI5BAAAAAEwBwAAAAgzLzcvMjAyNggAAAAKMTIvMzEvMjAyMgkAAAABMGOVlzKifN4IY5WXMqJ83ggoQ0lRLk5ZU0U6SUJNLklRX0VCSVRBX0VYQ0xfU0JDLjk5Mi4uLi4uSAEAAADetgEAAgAAAAUxMzczNgEIAAAABQAAAAExAQAAAAoyMDE3MTY0MjQ0AwAAAAMxNjACAAAABTI0MTM2BAAAAAEwBwAAAAgzLzcvMjAyNggAAAAKMTIvMzEvMjAxNwkAAAABMGOVlzKifN4IY5WXMqJ83ggfQ0lRLk5ZU0U6SUJNLklRX0VCSVRBLjk5Ny4uLi4uSAEAAADetgEAAgAAAAQ5MjY4AQgAAAAFAAAAATEBAAAACy0xOTU4MjgxMDk2AwAAAAMxNjACAAAABjEwMDY4OQQAAAABMAcAAAAIMy83LzIwMjYIAAAACjEyLzMxLzIwMjIJAAAAATBjlZcyonzeCGOVlzKifN4ILkNJUS5OWVNFOklCTS5JUV9FQklUX0VRX0lOQ19FWENMX1NCQy45OTAuLi4uLkgBAAAA3rYBAAIAAAAFMTY5ODUBCAAAAAUAAAABMQEAAAAKMTg3NjQzMjg3MgMAAAADMTYwAgAAAAUyNDEzMAQAAAABMAcAAAAIMy83LzIwMjYIAAAACjEyLzMxLzIwMTUJAAAAATBj</t>
  </si>
  <si>
    <t>lZcyonzeCGOVlzKifN4IO0NJUS5OWVNFOklCTS5JUV9FQklUREFfRVFfSU5DX0VYQ0xfT1BFUl9MRUFTRV9BREouOTk4Li4uLi5IAQAAAN62AQACAAAABTEyMjU3AQgAAAAFAAAAATEBAAAACy0xOTA0ODYwNzQ0AwAAAAMxNjACAAAABTQ4OTg3BAAAAAEwBwAAAAgzLzcvMjAyNggAAAAKMTIvMzEvMjAyMwkAAAABMGOVlzKifN4IY5WXMqJ83ggvQ0lRLk5ZU0U6SUJNLklRX0VCSVREQV9MRUFTRV9BREpVU1RFRC45OTIuLi4uLkgBAAAA3rYBAAIAAAAFMTYyMjMBCAAAAAUAAAABMQEAAAAKMjAxNzE2NDI0NAMAAAADMTYwAgAAAAU0ODk5MwQAAAABMAcAAAAIMy83LzIwMjYIAAAACjEyLzMxLzIwMTcJAAAAATBjlZcyonzeCGOVlzKifN4IKENJUS5OWVNFOklCTS5JUV9FQklUREFfRVFfSU5DLjEwMDAuLi4uLkgBAAAA3rYBAAIAAAAFMTc0MjYBCAAAAAUAAAABMQEAAAALLTE5MDQ4NjA3NDADAAAAAzE2MAIAAAAFMjE2NzcEAAAAATAHAAAACDMvNy8yMDI2CAAAAAoxMi8zMS8yMDI1CQAAAAEwY5WXMqJ83ghjlZcyonzeCDJDSVEuTllTRTpJQk0uSVFfRElTVFJJQlVUQUJMRV9DQVNIX1NIQVJFLjk5NC4uLi4uSAEAAADetgEAAwAAAAAAY5WXMqJ83ghjlZcyonzeCD5DSVEuTllTRTpJQk0uSVFfRElTVFJJQlVUQUJMRV9DQVNIX1BFUl9TSEFSRV9ESUxVVEVELjk5My4uLi4uSAEAAADetgEAAwAAAAAAY5WX</t>
  </si>
  <si>
    <t>MqJ83ghjlZcyonzeCCJDSVEuTllTRTpJQk0uSVFfRVBTX05PUk0uOTkzLi4uLi5IAQAAAN62AQACAAAACDcuNzcyMzQyAQgAAAAFAAAAATEBAAAACjIwODE1MDU0MDEDAAAAAzE2MAIAAAAENDM3OQQAAAABMAcAAAAIMy83LzIwMjYIAAAACjEyLzMxLzIwMTgJAAAAATBjlZcyonzeCGOVlzKifN4IKENJUS5OWVNFOklCTS5JUV9ESUxVVF9FUFNfRVhDTC45OTMuLi4uLkgBAAAA3rYBAAIAAAAIOS41MTQxODgBCAAAAAUAAAABMQEAAAAKMjA4MTUwNTQwMQMAAAADMTYwAgAAAAMxNDIEAAAAATAHAAAACDMvNy8yMDI2CAAAAAoxMi8zMS8yMDE4CQAAAAEwY5WXMqJ83ghjlZcyonzeCChDSVEuTllTRTpJQk0uSVFfQkFTSUNfRVBTX0lOQ0wuOTkzLi4uLi5IAQAAAN62AQACAAAACDkuNTY5NjcxAQgAAAAFAAAAATEBAAAACjIwODE1MDU0MDEDAAAAAzE2MAIAAAABOQQAAAABMAcAAAAIMy83LzIwMjYIAAAACjEyLzMxLzIwMTgJAAAAATBjlZcyonzeCGOVlzKifN4IJ0NJUS5OWVNFOklCTS5JUV9OSV9BVkFJTF9JTkNMLjk5My4uLi4uSAEAAADetgEAAgAAAAQ4NzI4AQgAAAAFAAAAATEBAAAACjIwODE1MDU0MDEDAAAAAzE2MAIAAAACMTYEAAAAATAHAAAACDMvNy8yMDI2CAAAAAoxMi8zMS8yMDE4CQAAAAEwY5WXMqJ83ghjlZcyonzeCBxDSVEuTllTRTpJQk0uSVFfTkkuOTkzLi4uLi5IAQAAAN62AQACAAAA</t>
  </si>
  <si>
    <t>BDg3MjgBCAAAAAUAAAABMQEAAAAKMjA4MTUwNTQwMQMAAAADMTYwAgAAAAIxNQQAAAABMAcAAAAIMy83LzIwMjYIAAAACjEyLzMxLzIwMTgJAAAAATBjlZcyonzeCGOVlzKifN4IJENJUS5OWVNFOklCTS5JUV9OSV9DT01QQU5ZLjk5Mi4uLi4uSAEAAADetgEAAgAAAAQ1NzUzAQgAAAAFAAAAATEBAAAACjIwMTcxNjQyNDQDAAAAAzE2MAIAAAAFNDE1NzEEAAAAATAHAAAACDMvNy8yMDI2CAAAAAoxMi8zMS8yMDE3CQAAAAEwY5WXMqJ83ghjlZcyonzeCBxDSVEuTllTRTpJQk0uSVFfRE8uOTkxLi4uLi5IAQAAAN62AQACAAAAAi05AQgAAAAFAAAAATEBAAAACjE5NDcxNzk1ODMDAAAAAzE2MAIAAAACNDAEAAAAATAHAAAACDMvNy8yMDI2CAAAAAoxMi8zMS8yMDE2CQAAAAEwY5WXMqJ83ghjlZcyonzeCCFDSVEuTllTRTpJQk0uSVFfSU5DX1RBWC45OTEuLi4uLkgBAAAA3rYBAAIAAAADNDQ5AQgAAAAFAAAAATEBAAAACjE5NDcxNzk1ODMDAAAAAzE2MAIAAAACNzUEAAAAATAHAAAACDMvNy8yMDI2CAAAAAoxMi8zMS8yMDE2CQAAAAEwY5WXMqJ83ghjlZcyonzeCC1DSVEuTllTRTpJQk0uSVFfT1RIRVJfVU5VU1VBTF9TVVBQTC45OTEuLi4uLkgBAAAA3rYBAAMAAAAAAGOVlzKifN4IY5WXMqJ83ggkQ0lRLk5ZU0U6SUJNLklRX0lOU19TRVRUTEUuOTkxLi4uLi5IAQAAAN62AQADAAAAAABjlZcyonzeCGOV</t>
  </si>
  <si>
    <t>lzKifN4IKUNJUS5OWVNFOklCTS5JUV9BU1NFVF9XUklURURPV04uOTkxLi4uLi5IAQAAAN62AQADAAAAAABjlZcyonzeCGOVlzKifN4IJUNJUS5OWVNFOklCTS5JUV9HQUlOX0lOVkVTVC45OTEuLi4uLkgBAAAA3rYBAAIAAAADLTIzAQgAAAAFAAAAATEBAAAACjE5NDcxNzk1ODMDAAAAAzE2MAIAAAACNjIEAAAAATAHAAAACDMvNy8yMDI2CAAAAAoxMi8zMS8yMDE2CQAAAAEwY5WXMqJ83ghjlZcyonzeCCBDSVEuTllTRTpJQk0uSVFfTUVSR0VSLjk5MS4uLi4uSAEAAADetgEAAgAAAAItNQEIAAAABQAAAAExAQAAAAoxOTQ3MTc5NTgzAwAAAAMxNjACAAAAAjgwBAAAAAEwBwAAAAgzLzcvMjAyNggAAAAKMTIvMzEvMjAxNgkAAAABMGOVlzKifN4IY5WXMqJ83ggiQ0lRLk5ZU0U6SUJNLklRX0VCVF9FWENMLjk5MS4uLi4uSAEAAADetgEAAgAAAAUxMzQyNQEIAAAABQAAAAExAQAAAAoxOTQ3MTc5NTgzAwAAAAMxNjACAAAAATQEAAAAATAHAAAACDMvNy8yMDI2CAAAAAoxMi8zMS8yMDE2CQAAAAEwY5WXMqJ83ghjlZcyonzeCCdDSVEuTllTRTpJQk0uSVFfQ1VSUkVOQ1lfR0FJTi45OTEuLi4uLkgBAAAA3rYBAAIAAAAELTE0NAEIAAAABQAAAAExAQAAAAoxOTQ3MTc5NTgzAwAAAAMxNjACAAAAAjM4BAAAAAEwBwAAAAgzLzcvMjAyNggAAAAKMTIvMzEvMjAxNgkAAAABMGOVlzKifN4IY5WXMqJ83ggqQ0lR</t>
  </si>
  <si>
    <t>Lk5ZU0U6SUJNLklRX05FVF9JTlRFUkVTVF9FWFAuOTkwLi4uLi5IAQAAAN62AQACAAAABC0zOTYBCAAAAAUAAAABMQEAAAAKMTg3NjQzMjg3MgMAAAADMTYwAgAAAAMzNjgEAAAAATAHAAAACDMvNy8yMDI2CAAAAAoxMi8zMS8yMDE1CQAAAAEwY5WXMqJ83ghjlZcyonzeCCZDSVEuTllTRTpJQk0uSVFfSU5URVJFU1RfRVhQLjk5MC4uLi4uSAEAAADetgEAAgAAAAQtNDY4AQgAAAAFAAAAATEBAAAACjE4NzY0MzI4NzIDAAAAAzE2MAIAAAACODIEAAAAATAHAAAACDMvNy8yMDI2CAAAAAoxMi8zMS8yMDE1CQAAAAEwY5WXMqJ83ghjlZcyonzeCCJDSVEuTllTRTpJQk0uSVFfREFfU1VQUEwuOTkzLi4uLi5IAQAAAN62AQADAAAAAABjlZcyonzeCGOVlzKifN4IKENJUS5OWVNFOklCTS5JUV9QUk9WX0JBRF9ERUJUUy45OTUuLi4uLkgBAAAA3rYBAAMAAAAAAGOVlzKifN4IY5WXMqJ83gglQ0lRLk5ZU0U6SUJNLklRX0ZJTl9ESVZfRVhQLjk5OC4uLi4uSAEAAADetgEAAgAAAAMzODIBCAAAAAUAAAABMQEAAAALLTE5MDQ4NjA3NDQDAAAAAzE2MAIAAAACNTEEAAAAATAHAAAACDMvNy8yMDI2CAAAAAoxMi8zMS8yMDIzCQAAAAEwY5WXMqJ83ghjlZcyonzeCClDSVEuTllTRTpJQk0uSVFfR0FJTl9JTlZFU1RfUkVWLjk5MS4uLi4uSAEAAADetgEAAwAAAAAAY5WXMqJ83ghjlZcyonzeCB1DSVEuTllTRTpJQk0u</t>
  </si>
  <si>
    <t>SVFfUkVWLjk5NS4uLi4uSAEAAADetgEAAgAAAAU1NDE5NQEIAAAABQAAAAExAQAAAAstMjA1OTA3MzIwMgMAAAADMTYwAgAAAAMxMTIEAAAAATAHAAAACDMvNy8yMDI2CAAAAAoxMi8zMS8yMDIwCQAAAAEwY5WXMqJ83ghjlZcyonzeCCJDSVEuTllTRTpJQk0uSVFfRUJUX0VYQ0wuOTkwLi4uLi5IAQAAAN62AQACAAAABTE2ODE5AQgAAAAFAAAAATEBAAAACjE4NzY0MzI4NzIDAAAAAzE2MAIAAAABNAQAAAABMAcAAAAIMy83LzIwMjYIAAAACjEyLzMxLzIwMTUJAAAAATBjlZcyonzeCGOVlzKifN4II0NJUS5OWVNFOklCTS5JUV9PUEVSX0lOQy4yMDAwLi4uLi5IAQAAAN62AQACAAAABTEyNTY4AQgAAAAFAAAAATEBAAAACy0xOTA0ODYwNjU3AwAAAAMxNjACAAAAAjIxBAAAAAEwBwAAAAgzLzcvMjAyNggAAAAKMTIvMzEvMjAyNQkAAAABMGOVlzKifN4IY5WXMqJ83ggqQ0lRLk5ZU0U6SUJNLklRX0VYVFJBX0FDQ19JVEVNUy4xMDAwLi4uLi5IAQAAAN62AQADAAAAAABjlZcyonzeCGOVlzKifN4IMUNJUS5OWVNFOklCTS5JUV9ERUZFUlJFRF9ET01FU1RJQ19UQVhFUy45OTcuLi4uLkgBAAAA3rYBAAIAAAAFLTMxMzEBCAAAAAUAAAABMQEAAAALLTE5NTgyODEwOTYDAAAAAzE2MAIAAAAEMzA1NAQAAAABMAcAAAAIMy83LzIwMjYIAAAACjEyLzMxLzIwMjIJAAAAATBjlZcyonzeCGOVlzKifN4ILENJUS5O</t>
  </si>
  <si>
    <t>WVNFOklCTS5JUV9JTlZFU1RNRU5UX0lOQ09NRS4xMDAwLi4uLi5IAQAAAN62AQADAAAAAABjlZcyonzeCGOVlzKifN4ILENJUS5OWVNFOklCTS5JUV9BU19SRVBPUlRFRF9FQklUREEuOTk4Li4uLi5IAQAAAN62AQADAAAAAABjlZcyonzeCGOVlzKifN4IKENJUS5OWVNFOklCTS5JUV9FQklUREFSX0VRX0lOQy45OTIuLi4uLkgBAAAA3rYBAAMAAAAAAGOVlzKifN4IY5WXMqJ83ggoQ0lRLk5ZU0U6SUJNLklRX1BST1ZfQkFEX0RFQlRTLjk5MS4uLi4uSAEAAADetgEAAwAAAAAAY5WXMqJ83ghjlZcyonzeCClDSVEuTllTRTpJQk0uSVFfRklOX0RJVl9JTlRfRVhQLjk5My4uLi4uSAEAAADetgEAAwAAAAAAY5WXMqJ83ghjlZcyonzeCClDSVEuTllTRTpJQk0uSVFfQkFTSUNfRVBTX0VYQ0wuMTAwMC4uLi4uSAEAAADetgEAAgAAAAkxMS4zMzg2OTgBCAAAAAUAAAABMQEAAAALLTE5MDQ4NjA3NDADAAAAAzE2MAIAAAAEMzA2NAQAAAABMAcAAAAIMy83LzIwMjYIAAAACjEyLzMxLzIwMjUJAAAAATBjlZcyonzeCGOVlzKifN4IJUNJUS5OWVNFOklCTS5JUV9HQUlOX0FTU0VUUy45OTguLi4uLkgBAAAA3rYBAAMAAAAAAGOVlzKifN4IY5WXMqJ83ggyQ0lRLk5ZU0U6SUJNLklRX09USEVSX05PTl9PUEVSX0VYUF9TVVBQTC45OTYuLi4uLkgBAAAA3rYBAAIAAAADMjI1AQgAAAAFAAAAATEBAAAACy0yMDA4NjQ3</t>
  </si>
  <si>
    <t>MTk4AwAAAAMxNjACAAAAAjg1BAAAAAEwBwAAAAgzLzcvMjAyNggAAAAKMTIvMzEvMjAyMQkAAAABMGOVlzKifN4IY5WXMqJ83ggkQ0lRLk5ZU0U6SUJNLklRX09USEVSX09QRVIuOTk4Li4uLi5IAQAAAN62AQACAAAABC04NjABCAAAAAUAAAABMQEAAAALLTE5MDQ4NjA3NDQDAAAAAzE2MAIAAAADMjYwBAAAAAEwBwAAAAgzLzcvMjAyNggAAAAKMTIvMzEvMjAyMwkAAAABMGOVlzKifN4IY5WXMqJ83ggpQ0lRLk5ZU0U6SUJNLklRX0ZJTl9ESVZfSU5UX0VYUC45OTIuLi4uLkgBAAAA3rYBAAMAAAAAAGOVlzKifN4IY5WXMqJ83gglQ0lRLk5ZU0U6SUJNLklRX0lOVF9JTlZfSU5DLjk5Ni4uLi4uSAEAAADetgEAAwAAAAAAY5WXMqJ83ghjlZcyonzeCCVDSVEuTllTRTpJQk0uSVFfRklOX0RJVl9FWFAuOTkyLi4uLi5IAQAAAN62AQACAAAABDEyMTABCAAAAAUAAAABMQEAAAAKMjAxNzE2NDI0NAMAAAADMTYwAgAAAAI1MQQAAAABMAcAAAAIMy83LzIwMjYIAAAACjEyLzMxLzIwMTcJAAAAATBjlZcyonzeCGOVlzKifN4IKUNJUS5OWVNFOklCTS5JUV9HQUlOX0FTU0VUU19SRVYuOTk3Li4uLi5IAQAAAN62AQADAAAAAABjlZcyonzeCGOVlzKifN4IK0NJUS5OWVNFOklCTS5JUV9TUEVDSUFMX0RJVl9TSEFSRS45OTMuLi4uLkgBAAAA3rYBAAMAAAAAAGOVlzKifN4IY5WXMqJ83ggoQ0lRLk5ZU0U6SUJNLklR</t>
  </si>
  <si>
    <t>X0RJTFVUX0VQU19JTkNMLjk5MS4uLi4uSAEAAADetgEAAgAAAAkxMi4zODA2MTIBCAAAAAUAAAABMQEAAAAKMTk0NzE3OTU4MwMAAAADMTYwAgAAAAE4BAAAAAEwBwAAAAgzLzcvMjAyNggAAAAKMTIvMzEvMjAxNgkAAAABMGOVlzKifN4IY5WXMqJ83ggnQ0lRLk5ZU0U6SUJNLklRX05JX0FWQUlMX0VYQ0wuOTkxLi4uLi5IAQAAAN62AQACAAAABTExODgxAQgAAAAFAAAAATEBAAAACjE5NDcxNzk1ODMDAAAAAzE2MAIAAAADMzc5BAAAAAEwBwAAAAgzLzcvMjAyNggAAAAKMTIvMzEvMjAxNgkAAAABMGOVlzKifN4IY5WXMqJ83gguQ0lRLk5ZU0U6SUJNLklRX01JTk9SSVRZX0lOVEVSRVNUX0lTLjk5MS4uLi4uSAEAAADetgEAAwAAAAAAY5WXMqJ83ghjlZcyonzeCB1DSVEuTllTRTpJQk0uSVFfRUJULjk5MS4uLi4uSAEAAADetgEAAgAAAAUxMjMzMAEIAAAABQAAAAExAQAAAAoxOTQ3MTc5NTgzAwAAAAMxNjACAAAAAzEzOQQAAAABMAcAAAAIMy83LzIwMjYIAAAACjEyLzMxLzIwMTYJAAAAATBjlZcyonzeCGOVlzKifN4IKENJUS5OWVNFOklCTS5JUV9DVVJSRU5DWV9HQUlOLjIwMDAuLi4uLkgBAAAA3rYBAAIAAAAELTI0NAEIAAAABQAAAAExAQAAAAstMTkwNDg2MDY1NwMAAAADMTYwAgAAAAIzOAQAAAABMAcAAAAIMy83LzIwMjYIAAAACjEyLzMxLzIwMjUJAAAAATBjlZcyonzeCGOVlzKifN4IIkNJ</t>
  </si>
  <si>
    <t>US5OWVNFOklCTS5JUV9PUEVSX0lOQy45OTAuLi4uLkgBAAAA3rYBAAIAAAAFMTY1MTcBCAAAAAUAAAABMQEAAAAKMTg3NjQzMjg3MgMAAAADMTYwAgAAAAIyMQQAAAABMAcAAAAIMy83LzIwMjYIAAAACjEyLzMxLzIwMTUJAAAAATBjlZcyonzeCGOVlzKifN4IJUNJUS5OWVNFOklCTS5JUV9JTlNfRElWX0VYUC45OTYuLi4uLkgBAAAA3rYBAAMAAAAAAGOVlzKifN4IY5WXMqJ83gggQ0lRLk5ZU0U6SUJNLklRX1JEX0VYUC45OTEuLi4uLkgBAAAA3rYBAAIAAAAENTcyNgEIAAAABQAAAAExAQAAAAoxOTQ3MTc5NTgzAwAAAAMxNjACAAAAAzEwMAQAAAABMAcAAAAIMy83LzIwMjYIAAAACjEyLzMxLzIwMTYJAAAAATBjlZcyonzeCGOVlzKifN4IHkNJUS5OWVNFOklCTS5JUV9DT0dTLjk5NS4uLi4uSAEAAADetgEAAgAAAAUyMzczNwEIAAAABQAAAAExAQAAAAstMjA1OTA3MzIwMgMAAAADMTYwAgAAAAIzNAQAAAABMAcAAAAIMy83LzIwMjYIAAAACjEyLzMxLzIwMjAJAAAAATBjlZcyonzeCGOVlzKifN4IJUNJUS5OWVNFOklCTS5JUV9GSU5fRElWX1JFVi45OTEuLi4uLkgBAAAA3rYBAAIAAAAEMTcxMAEIAAAABQAAAAExAQAAAAoxOTQ3MTc5NTgzAwAAAAMxNjACAAAAAjUyBAAAAAEwBwAAAAgzLzcvMjAyNggAAAAKMTIvMzEvMjAxNgkAAAABMGOVlzKifN4IY5WXMqJ83gguQ0lRLk5ZU0U6SUJNLklRX09U</t>
  </si>
  <si>
    <t>SEVSX1VOVVNVQUxfU1VQUEwuMTAwMC4uLi4uSAEAAADetgEAAwAAAAAAY5WXMqJ83ghjlZcyonzeCCpDSVEuTllTRTpJQk0uSVFfTkVUX0lOVEVSRVNUX0VYUC45OTguLi4uLkgBAAAA3rYBAAIAAAAELTkzNwEIAAAABQAAAAExAQAAAAstMTkwNDg2MDc0NAMAAAADMTYwAgAAAAMzNjgEAAAAATAHAAAACDMvNy8yMDI2CAAAAAoxMi8zMS8yMDIzCQAAAAEwY5WXMqJ83ghjlZcyonzeCCVDSVEuTllTRTpJQk0uSVFfU1RPQ0tfQkFTRUQuOTkwLi4uLi5IAQAAAN62AQADAAAAAABjlZcyonzeCGOVlzKifN4IKUNJUS5OWVNFOklCTS5JUV9HQUlOX0lOVkVTVF9SRVYuOTk4Li4uLi5IAQAAAN62AQADAAAAAABjlZcyonzeCGOVlzKifN4IKENJUS5OWVNFOklCTS5JUV9QUkVfT1BFTl9DT1NULjEwMDAuLi4uLkgBAAAA3rYBAAMAAAAAAGOVlzKifN4IY5WXMqJ83ggoQ0lRLk5ZU0U6SUJNLklRX1RSQURJTkdfQVNTRVRTLjk5Ny4uLi4uSAEAAADetgEAAwAAAAAAY5WXMqJ83ghjlZcyonzeCC1DSVEuTllTRTpJQk0uSVFfQ0FTSF9JTlRFUkVTVF9GSU5BTi45OTEuLi4uLkgBAAAA3rYBAAMAAAAAAGOVlzKifN4IY5WXMqJ83ggxQ0lRLk5ZU0U6SUJNLklRX09USEVSX0ZJTkFOQ0VfQUNUX1NVUFBMLjk5MS4uLi4uSAEAAADetgEAAgAAAAMyMDQBCAAAAAUAAAABMQEAAAAKMTk0NzE3OTU4MwMAAAADMTYwAgAAAAQy</t>
  </si>
  <si>
    <t>MDUwBAAAAAEwBwAAAAgzLzcvMjAyNggAAAAKMTIvMzEvMjAxNgkAAAABMGOVlzKifN4IY5WXMqJ83ggpQ0lRLk5ZU0U6SUJNLklRX0lOVkVTVF9MT0FOU19DRi45OTguLi4uLkgBAAAA3rYBAAMAAAAAAGOVlzKifN4IY5WXMqJ83ggjQ0lRLk5ZU0U6SUJNLklRX0NIQU5HRV9BUC45OTguLi4uLkgBAAAA3rYBAAIAAAACNjUBCAAAAAUAAAABMQEAAAALLTE5MDQ4NjA3NDQDAAAAAzE2MAIAAAAEMjAxNwQAAAABMAcAAAAIMy83LzIwMjYIAAAACjEyLzMxLzIwMjMJAAAAATBjlZcyonzeCGOVlzKifN4IJ0NJUS5OWVNFOklCTS5JUV9JTkNfRVFVSVRZX0NGLjk5MC4uLi4uSAEAAADetgEAAwAAAAAAY5WXMqJ83ghjlZcyonzeCCRDSVEuTllTRTpJQk0uSVFfT0lMX0lNUEFJUi45OTIuLi4uLkgBAAAA3rYBAAMAAAAAAGOVlzKifN4IY5WXMqJ83gguQ0lRLk5ZU0U6SUJNLklRX1NUT0NLX0JBU0VEX0NPTVBfVEFYLjk5NS4uLi4uSAEAAADetgEAAgAAAAQtMTk4AGOVlzKifN4IY5WXMqJ83ggyQ0lRLk5ZU0U6SUJNLklRX1JFU1RSX1NUT0NLX0NPTVBfUFJFVEFYLjEwMDAuLi4uLkgBAAAA3rYBAAMAAAAAAGOVlzKifN4IY5WXMqJ83ggoQ0lRLk5ZU0U6SUJNLklRX1NUT0NLX0JBU0VEX0dBLjk5OC4uLi4uSAEAAADetgEAAwAAAAAAY5WXMqJ83ghjlZcyonzeCCtDSVEuTllTRTpJQk0uSVFfTkVHQVRJVkVfR1df</t>
  </si>
  <si>
    <t>QU1PUlQuOTk4Li4uLi5IAQAAAN62AQADAAAAAABjlZcyonzeCGOVlzKifN4IK0NJUS5OWVNFOklCTS5JUV9JTlNfU0VUVExFX1NVUFBMRS45OTEuLi4uLkgBAAAA3rYBAAMAAAAAAGOVlzKifN4IY5WXMqJ83gguQ0lRLk5ZU0U6SUJNLklRX0lNUEFJUk1FTlRfR1dfU1VQUExFLjk5OS4uLi4uSAEAAADetgEAAwAAAAAAY5WXMqJ83ghjlZcyonzeCC9DSVEuTllTRTpJQk0uSVFfSU1QVVRfT1BFUl9MRUFTRV9ERVBSLjk5OS4uLi4uSAEAAADetgEAAgAAAAsxMDAzLjg2Njg2NAEIAAAABQAAAAExAQAAAAstMTkwNDg2MDc0MwMAAAADMTYwAgAAAAUyMTY3MwQAAAABMAcAAAAIMy83LzIwMjYIAAAACjEyLzMxLzIwMjQJAAAAATBjlZcyonzeCGOVlzKifN4INUNJUS5OWVNFOklCTS5JUV9ERVBSRUNJQVRJT05fUkVOVEFMX0FTU0VUUy4yMDAwLi4uLi5IAQAAAN62AQADAAAAAABjlZcyonzeCGOVlzKifN4IKENJUS5OWVNFOklCTS5JUV9NSU5JTVVNX1JFTlRBTC45OTEuLi4uLkgBAAAA3rYBAAMAAAAAAGOVlzKifN4IY5WXMqJ83ggrQ0lRLk5ZU0U6SUJNLklRX05FVF9SRU5UQUxfRVhQX0ZOLjk5NS4uLi4uSAEAAADetgEAAgAAAAQxNTI0AQgAAAAFAAAAATEBAAAACy0yMDU5MDczMjAyAwAAAAMxNjACAAAABDMxNzAEAAAAATAHAAAACDMvNy8yMDI2CAAAAAoxMi8zMS8yMDIwCQAAAAEwY5WXMqJ83ghjlZcy</t>
  </si>
  <si>
    <t>onzeCCRDSVEuTllTRTpJQk0uSVFfTUFSS0VUSU5HLjIwMDAuLi4uLkgBAAAA3rYBAAMAAAAAAGOVlzKifN4IY5WXMqJ83gguQ0lRLk5ZU0U6SUJNLklRX05PTkNBU0hfUEVOU0lPTl9FWFAuMTAwMC4uLi4uSAEAAADetgEAAgAAAAMtNDkBCAAAAAUAAAABMQEAAAALLTE5MDQ4NjA3NDADAAAAAzE2MAIAAAAFMjE2NzgEAAAAATAHAAAACDMvNy8yMDI2CAAAAAoxMi8zMS8yMDI1CQAAAAEwY5WXMqJ83ghjlZcyonzeCCVDSVEuTllTRTpJQk0uSVFfSU5UX0VYUF9MVEQuOTk0Li4uLi5IAQAAAN62AQADAAAAAABjlZcyonzeCGOVlzKifN4IIUNJUS5OWVNFOklCTS5JUV9OSV9OT1JNLjk5NC4uLi4uSAEAAADetgEAAgAAAAY0MDI3LjUBCAAAAAUAAAABMQEAAAALLTIxMTA3NjkzNTUDAAAAAzE2MAIAAAAENDM3OAQAAAABMAcAAAAIMy83LzIwMjYIAAAACjEyLzMxLzIwMTkJAAAAATBjlZcyonzeCGOVlzKifN4IMkNJUS5OWVNFOklCTS5JUV9ERUZFUlJFRF9ET01FU1RJQ19UQVhFUy4xMDAwLi4uLi5IAQAAAN62AQACAAAABC0yNDkBCAAAAAUAAAABMQEAAAALLTE5MDQ4NjA3NDADAAAAAzE2MAIAAAAEMzA1NAQAAAABMAcAAAAIMy83LzIwMjYIAAAACjEyLzMxLzIwMjUJAAAAATBjlZcyonzeCGOVlzKifN4ILkNJUS5OWVNFOklCTS5JUV9DVVJSX0RPTUVTVElDX1RBWEVTLjIwMDAuLi4uLkgBAAAA3rYBAAIA</t>
  </si>
  <si>
    <t>AAAFLTE1ODcBCAAAAAUAAAABMQEAAAALLTE5MDQ4NjA2NTcDAAAAAzE2MAIAAAAEMzAyNwQAAAABMAcAAAAIMy83LzIwMjYIAAAACjEyLzMxLzIwMjUJAAAAATBjlZcyonzeCGOVlzKifN4IMUNJUS5OWVNFOklCTS5JUV9FWENJU0VfVEFYRVNfRVhDTF9TQUxFUy45OTEuLi4uLkgBAAAA3rYBAAMAAAAAAGOVlzKifN4IY5WXMqJ83gghQ0lRLk5ZU0U6SUJNLklRX05JX1NGQVMuOTk5Li4uLi5IAQAAAN62AQADAAAAAABjlZcyonzeCGOVlzKifN4IPENJUS5OWVNFOklCTS5JUV9QUk9WX0JBRF9ERUJUU19QQVRJRU5UX1NFUlZJQ0VfUkVWLjk5MS4uLi4uSAEAAADetgEAAwAAAAAAY5WXMqJ83ghjlZcyonzeCCZDSVEuTllTRTpJQk0uSVFfRUJJVERBX0NBUEVYLjk5MC4uLi4uSAEAAADetgEAAgAAAAUxNjc5MwEIAAAABQAAAAExAQAAAAoxODc2NDMyODcyAwAAAAMxNjACAAAABTM1Mzc5BAAAAAEwBwAAAAgzLzcvMjAyNggAAAAKMTIvMzEvMjAxNQkAAAABMGOVlzKifN4IY5WXMqJ83ggoQ0lRLk5ZU0U6SUJNLklRX0VCSVREQVJfRVFfSU5DLjk5Ni4uLi4uSAEAAADetgEAAgAAAAUxNDE4MwEIAAAABQAAAAExAQAAAAstMjAwODY0NzE5OAMAAAADMTYwAgAAAAUyNDEyOQQAAAABMAcAAAAIMy83LzIwMjYIAAAACjEyLzMxLzIwMjEJAAAAATBjlZcyonzeCGOVlzKifN4IKENJUS5OWVNFOklCTS5JUV9FQklU</t>
  </si>
  <si>
    <t>QV9FWENMX1NCQy45OTEuLi4uLkgBAAAA3rYBAAIAAAAFMTYyNTgBCAAAAAUAAAABMQEAAAAKMTk0NzE3OTU4MwMAAAADMTYwAgAAAAUyNDEzNgQAAAABMAcAAAAIMy83LzIwMjYIAAAACjEyLzMxLzIwMTYJAAAAATBjlZcyonzeCGOVlzKifN4IH0NJUS5OWVNFOklCTS5JUV9FQklUQS45OTYuLi4uLkgBAAAA3rYBAAIAAAAENzQyMQEIAAAABQAAAAExAQAAAAstMjAwODY0NzE5OAMAAAADMTYwAgAAAAYxMDA2ODkEAAAAATAHAAAACDMvNy8yMDI2CAAAAAoxMi8zMS8yMDIxCQAAAAEwY5WXMqJ83ghjlZcyonzeCCZDSVEuTllTRTpJQk0uSVFfRUJJVF9FUV9JTkMuMjAwMC4uLi4uSAEAAADetgEAAgAAAAUxMjU2OAEIAAAABQAAAAExAQAAAAstMTkwNDg2MDY1NwMAAAADMTYwAgAAAAUyMTY3NQQAAAABMAcAAAAIMy83LzIwMjYIAAAACjEyLzMxLzIwMjUJAAAAATBjlZcyonzeCGOVlzKifN4IO0NJUS5OWVNFOklCTS5JUV9FQklUREFfRVFfSU5DX0VYQ0xfT1BFUl9MRUFTRV9BREouOTk3Li4uLi5IAQAAAN62AQACAAAABTEwNzc1AQgAAAAFAAAAATEBAAAACy0xOTU4MjgxMDk2AwAAAAMxNjACAAAABTQ4OTg3BAAAAAEwBwAAAAgzLzcvMjAyNggAAAAKMTIvMzEvMjAyMgkAAAABMGOVlzKifN4IY5WXMqJ83ggvQ0lRLk5ZU0U6SUJNLklRX0VCSVREQV9MRUFTRV9BREpVU1RFRC45OTEuLi4uLkgBAAAA3rYB</t>
  </si>
  <si>
    <t>AAIAAAAFMTg1NTEBCAAAAAUAAAABMQEAAAAKMTk0NzE3OTU4MwMAAAADMTYwAgAAAAU0ODk5MwQAAAABMAcAAAAIMy83LzIwMjYIAAAACjEyLzMxLzIwMTYJAAAAATBjlZcyonzeCGOVlzKifN4IJ0NJUS5OWVNFOklCTS5JUV9FQklUREFfRVFfSU5DLjk5OC4uLi4uSAEAAADetgEAAgAAAAUxMzU0OQEIAAAABQAAAAExAQAAAAstMTkwNDg2MDc0NAMAAAADMTYwAgAAAAUyMTY3NwQAAAABMAcAAAAIMy83LzIwMjYIAAAACjEyLzMxLzIwMjMJAAAAATBjlZcyonzeCGOVlzKifN4IMkNJUS5OWVNFOklCTS5JUV9ESVNUUklCVVRBQkxFX0NBU0hfU0hBUkUuOTkyLi4uLi5IAQAAAN62AQADAAAAAABjlZcyonzeCGOVlzKifN4IPkNJUS5OWVNFOklCTS5JUV9ESVNUUklCVVRBQkxFX0NBU0hfUEVSX1NIQVJFX0RJTFVURUQuOTkyLi4uLi5IAQAAAN62AQADAAAAAABjlZcyonzeCGOVlzKifN4IIkNJUS5OWVNFOklCTS5JUV9FUFNfTk9STS45OTIuLi4uLkgBAAAA3rYBAAIAAAAINy42MzgwNjEBCAAAAAUAAAABMQEAAAAKMjAxNzE2NDI0NAMAAAADMTYwAgAAAAQ0Mzc5BAAAAAEwBwAAAAgzLzcvMjAyNggAAAAKMTIvMzEvMjAxNwkAAAABMGOVlzKifN4IY5WXMqJ83ggoQ0lRLk5ZU0U6SUJNLklRX0RJTFVUX0VQU19FWENMLjk5Mi4uLi4uSAEAAADetgEAAgAAAAg2LjE0MDQ4MgEIAAAABQAAAAExAQAAAAoyMDE3</t>
  </si>
  <si>
    <t>MTY0MjQ0AwAAAAMxNjACAAAAAzE0MgQAAAABMAcAAAAIMy83LzIwMjYIAAAACjEyLzMxLzIwMTcJAAAAATBjlZcyonzeCGOVlzKifN4IKENJUS5OWVNFOklCTS5JUV9CQVNJQ19FUFNfSU5DTC45OTIuLi4uLkgBAAAA3rYBAAIAAAAINi4xNjcyNjUBCAAAAAUAAAABMQEAAAAKMjAxNzE2NDI0NAMAAAADMTYwAgAAAAE5BAAAAAEwBwAAAAgzLzcvMjAyNggAAAAKMTIvMzEvMjAxNwkAAAABMGOVlzKifN4IY5WXMqJ83ggnQ0lRLk5ZU0U6SUJNLklRX05JX0FWQUlMX0lOQ0wuOTkyLi4uLi5IAQAAAN62AQACAAAABDU3NTMBCAAAAAUAAAABMQEAAAAKMjAxNzE2NDI0NAMAAAADMTYwAgAAAAIxNgQAAAABMAcAAAAIMy83LzIwMjYIAAAACjEyLzMxLzIwMTcJAAAAATBjlZcyonzeCGOVlzKifN4IHENJUS5OWVNFOklCTS5JUV9OSS45OTIuLi4uLkgBAAAA3rYBAAIAAAAENTc1MwEIAAAABQAAAAExAQAAAAoyMDE3MTY0MjQ0AwAAAAMxNjACAAAAAjE1BAAAAAEwBwAAAAgzLzcvMjAyNggAAAAKMTIvMzEvMjAxNwkAAAABMGOVlzKifN4IY5WXMqJ83ggkQ0lRLk5ZU0U6SUJNLklRX05JX0NPTVBBTlkuOTkwLi4uLi5IAQAAAN62AQACAAAABTEzMTkwAQgAAAAFAAAAATEBAAAACjE4NzY0MzI4NzIDAAAAAzE2MAIAAAAFNDE1NzEEAAAAATAHAAAACDMvNy8yMDI2CAAAAAoxMi8zMS8yMDE1CQAAAAEwY5WXMqJ83ghj</t>
  </si>
  <si>
    <t>lZcyonzeCBxDSVEuTllTRTpJQk0uSVFfRE8uOTkwLi4uLi5IAQAAAN62AQACAAAABC0xNzQBCAAAAAUAAAABMQEAAAAKMTg3NjQzMjg3MgMAAAADMTYwAgAAAAI0MAQAAAABMAcAAAAIMy83LzIwMjYIAAAACjEyLzMxLzIwMTUJAAAAATBjlZcyonzeCGOVlzKifN4IIUNJUS5OWVNFOklCTS5JUV9JTkNfVEFYLjk5MC4uLi4uSAEAAADetgEAAgAAAAQyNTgxAQgAAAAFAAAAATEBAAAACjE4NzY0MzI4NzIDAAAAAzE2MAIAAAACNzUEAAAAATAHAAAACDMvNy8yMDI2CAAAAAoxMi8zMS8yMDE1CQAAAAEwY5WXMqJ83ghjlZcyonzeCC1DSVEuTllTRTpJQk0uSVFfT1RIRVJfVU5VU1VBTF9TVVBQTC45OTAuLi4uLkgBAAAA3rYBAAIAAAABNgEIAAAABQAAAAExAQAAAAoxODc2NDMyODcyAwAAAAMxNjACAAAAAjg3BAAAAAEwBwAAAAgzLzcvMjAyNggAAAAKMTIvMzEvMjAxNQkAAAABMGOVlzKifN4IY5WXMqJ83ggkQ0lRLk5ZU0U6SUJNLklRX0lOU19TRVRUTEUuOTkwLi4uLi5IAQAAAN62AQADAAAAAABjlZcyonzeCGOVlzKifN4IKUNJUS5OWVNFOklCTS5JUV9BU1NFVF9XUklURURPV04uOTkwLi4uLi5IAQAAAN62AQADAAAAAABjlZcyonzeCGOVlzKifN4IJUNJUS5OWVNFOklCTS5JUV9HQUlOX0lOVkVTVC45OTAuLi4uLkgBAAAA3rYBAAIAAAADLTQ3AQgAAAAFAAAAATEBAAAACjE4NzY0MzI4NzIDAAAAAzE2</t>
  </si>
  <si>
    <t>MAIAAAACNjIEAAAAATAHAAAACDMvNy8yMDI2CAAAAAoxMi8zMS8yMDE1CQAAAAEwY5WXMqJ83ghjlZcyonzeCCBDSVEuTllTRTpJQk0uSVFfTUVSR0VSLjk5MC4uLi4uSAEAAADetgEAAgAAAAMtMjYBCAAAAAUAAAABMQEAAAAKMTg3NjQzMjg3MgMAAAADMTYwAgAAAAI4MAQAAAABMAcAAAAIMy83LzIwMjYIAAAACjEyLzMxLzIwMTUJAAAAATBjlZcyonzeCGOVlzKifN4IKENJUS5OWVNFOklCTS5JUV9UUkFESU5HX0FTU0VUUy45OTYuLi4uLkgBAAAA3rYBAAMAAAAAAGOVlzKifN4IY5WXMqJ83ggvQ0lRLk5ZU0U6SUJNLklRX0NBU0hfSU5URVJFU1RfSU5WRVNULjIwMDAuLi4uLkgBAAAA3rYBAAMAAAAAAGOVlzKifN4IY5WXMqJ83ggrQ0lRLk5ZU0U6SUJNLklRX1RPVEFMX0RJVl9QQUlEX0NGLjk5MS4uLi4uSAEAAADetgEAAgAAAAUtNTI1NgEIAAAABQAAAAExAQAAAAoxOTQ3MTc5NTgzAwAAAAMxNjACAAAABDIwMjIEAAAAATAHAAAACDMvNy8yMDI2CAAAAAoxMi8zMS8yMDE2CQAAAAEwY5WXMqJ83ghjlZcyonzeCClDSVEuTllTRTpJQk0uSVFfSU5WRVNUX0xPQU5TX0NGLjk5Ny4uLi4uSAEAAADetgEAAwAAAAAAY5WXMqJ83ghjlZcyonzeCCNDSVEuTllTRTpJQk0uSVFfQ0hBTkdFX0FQLjk5Ni4uLi4uSAEAAADetgEAAgAAAAI4NQEIAAAABQAAAAExAQAAAAstMjAwODY0NzE5OAMAAAADMTYwAgAA</t>
  </si>
  <si>
    <t>AAQyMDE3BAAAAAEwBwAAAAgzLzcvMjAyNggAAAAKMTIvMzEvMjAyMQkAAAABMGOVlzKifN4IY5WXMqJ83ggpQ0lRLk5ZU0U6SUJNLklRX0NSRURJVF9MT1NTX0NGLjIwMDAuLi4uLkgBAAAA3rYBAAMAAAAAAGOVlzKifN4IY5WXMqJ83ggsQ0lRLk5ZU0U6SUJNLklRX0dXX0lOVEFOX0FNT1JUX0NGLjEwMDAuLi4uLkgBAAAA3rYBAAIAAAAEMjE2NgEIAAAABQAAAAExAQAAAAstMTkwNDg2MDc0MAMAAAADMTYwAgAAAAQyMTgyBAAAAAEwBwAAAAgzLzcvMjAyNggAAAAKMTIvMzEvMjAyNQkAAAABMGOVlzKifN4IY5WXMqJ83ggxQ0lRLk5ZU0U6SUJNLklRX1NUT0NLX0JBU0VEX0NPTVBfUFJFVEFYLjk5NS4uLi4uSAEAAADetgEAAgAAAAM5MzcAY5WXMqJ83ghjlZcyonzeCDFDSVEuTllTRTpJQk0uSVFfUkVTVFJfU1RPQ0tfQ09NUF9QUkVUQVguOTk4Li4uLi5IAQAAAN62AQADAAAAAABjlZcyonzeCGOVlzKifN4IKENJUS5OWVNFOklCTS5JUV9TVE9DS19CQVNFRF9HQS45OTcuLi4uLkgBAAAA3rYBAAMAAAAAAGOVlzKifN4IY5WXMqJ83ggrQ0lRLk5ZU0U6SUJNLklRX05FR0FUSVZFX0dXX0FNT1JULjk5NS4uLi4uSAEAAADetgEAAwAAAAAAY5WXMqJ83ghjlZcyonzeCCtDSVEuTllTRTpJQk0uSVFfSU5TX1NFVFRMRV9TVVBQTEUuOTkwLi4uLi5IAQAAAN62AQADAAAAAABjlZcyonzeCGOVlzKifN4ILkNJ</t>
  </si>
  <si>
    <t>US5OWVNFOklCTS5JUV9JTVBBSVJNRU5UX0dXX1NVUFBMRS45OTMuLi4uLkgBAAAA3rYBAAMAAAAAAGOVlzKifN4IY5WXMqJ83ggvQ0lRLk5ZU0U6SUJNLklRX0lNUFVUX09QRVJfTEVBU0VfREVQUi45OTMuLi4uLkgBAAAA3rYBAAMAAAAAAGOVlzKifN4IY5WXMqJ83gg1Q0lRLk5ZU0U6SUJNLklRX0RFUFJFQ0lBVElPTl9SRU5UQUxfQVNTRVRTLjEwMDAuLi4uLkgBAAAA3rYBAAMAAAAAAGOVlzKifN4IY5WXMqJ83ggoQ0lRLk5ZU0U6SUJNLklRX01JTklNVU1fUkVOVEFMLjk5MC4uLi4uSAEAAADetgEAAwAAAAAAY5WXMqJ83ghjlZcyonzeCCtDSVEuTllTRTpJQk0uSVFfTkVUX1JFTlRBTF9FWFBfRk4uOTkyLi4uLi5IAQAAAN62AQADAAAAAABjlZcyonzeCGOVlzKifN4IJENJUS5OWVNFOklCTS5JUV9NQVJLRVRJTkcuMTAwMC4uLi4uSAEAAADetgEAAwAAAAAAY5WXMqJ83ghjlZcyonzeCC1DSVEuTllTRTpJQk0uSVFfTk9OQ0FTSF9QRU5TSU9OX0VYUC45OTkuLi4uLkgBAAAA3rYBAAIAAAAEMzM1MwEIAAAABQAAAAExAQAAAAstMTkwNDg2MDc0MwMAAAADMTYwAgAAAAUyMTY3OAQAAAABMAcAAAAIMy83LzIwMjYIAAAACjEyLzMxLzIwMjQJAAAAATBjlZcyonzeCGOVlzKifN4IJUNJUS5OWVNFOklCTS5JUV9JTlRfRVhQX0xURC45OTMuLi4uLkgBAAAA3rYBAAMAAAAAAGOVlzKifN4IY5WXMqJ83gg0</t>
  </si>
  <si>
    <t>Q0lRLk5ZU0U6SUJNLklRX05PTlJFQ1VSUklOR19JTkNPTUVfVEFYRVMuMjAwMC4uLi4uSAEAAADetgEAAgAAAAUtMTE2MQEIAAAABQAAAAExAQAAAAstMTkwNDg2MDY1NwMAAAADMTYwAgAAAAU0ODgzOQQAAAABMAcAAAAIMy83LzIwMjYIAAAACjEyLzMxLzIwMjUJAAAAATBjlZcyonzeCGOVlzKifN4IMUNJUS5OWVNFOklCTS5JUV9ERUZFUlJFRF9ET01FU1RJQ19UQVhFUy45OTkuLi4uLkgBAAAA3rYBAAIAAAAFLTI1MzkBCAAAAAUAAAABMQEAAAALLTE5MDQ4NjA3NDMDAAAAAzE2MAIAAAAEMzA1NAQAAAABMAcAAAAIMy83LzIwMjYIAAAACjEyLzMxLzIwMjQJAAAAATBjlZcyonzeCGOVlzKifN4ILkNJUS5OWVNFOklCTS5JUV9DVVJSX0RPTUVTVElDX1RBWEVTLjEwMDAuLi4uLkgBAAAA3rYBAAIAAAAFLTE1ODcBCAAAAAUAAAABMQEAAAALLTE5MDQ4NjA3NDADAAAAAzE2MAIAAAAEMzAyNwQAAAABMAcAAAAIMy83LzIwMjYIAAAACjEyLzMxLzIwMjUJAAAAATBjlZcyonzeCGOVlzKifN4IMUNJUS5OWVNFOklCTS5JUV9FWENJU0VfVEFYRVNfRVhDTF9TQUxFUy45OTAuLi4uLkgBAAAA3rYBAAMAAAAAAGOVlzKifN4IY5WXMqJ83gghQ0lRLk5ZU0U6SUJNLklRX05JX1NGQVMuOTk4Li4uLi5IAQAAAN62AQADAAAAAABjlZcyonzeCGOVlzKifN4ILUNJUS5OWVNFOklCTS5JUV9BU19SRVBPUlRFRF9FQklU</t>
  </si>
  <si>
    <t>REEuMjAwMC4uLi4uSAEAAADetgEAAwAAAAAAY5WXMqJ83ghjlZcyonzeCCtDSVEuTllTRTpJQk0uSVFfRUJJVERBUl9FWENMX1NCQy4yMDAwLi4uLi5IAQAAAN62AQACAAAABTE5MTQxAQgAAAAFAAAAATEBAAAACy0xOTA0ODYwNjU3AwAAAAMxNjACAAAABTI0MTM3BAAAAAEwBwAAAAgzLzcvMjAyNggAAAAKMTIvMzEvMjAyNQkAAAABMGOVlzKifN4IY5WXMqJ83ggoQ0lRLk5ZU0U6SUJNLklRX0VCSVREQVJfRVFfSU5DLjk5NC4uLi4uSAEAAADetgEAAgAAAAUxNjg0NAEIAAAABQAAAAExAQAAAAstMjExMDc2OTM1NQMAAAADMTYwAgAAAAUyNDEyOQQAAAABMAcAAAAIMy83LzIwMjYIAAAACjEyLzMxLzIwMTkJAAAAATBjlZcyonzeCGOVlzKifN4IKENJUS5OWVNFOklCTS5JUV9FQklUQV9FWENMX1NCQy45OTAuLi4uLkgBAAAA3rYBAAIAAAAFMTgxNzgBCAAAAAUAAAABMQEAAAAKMTg3NjQzMjg3MgMAAAADMTYwAgAAAAUyNDEzNgQAAAABMAcAAAAIMy83LzIwMjYIAAAACjEyLzMxLzIwMTUJAAAAATBjlZcyonzeCGOVlzKifN4IH0NJUS5OWVNFOklCTS5JUV9FQklUQS45OTUuLi4uLkgBAAAA3rYBAAIAAAAENzEzMAEIAAAABQAAAAExAQAAAAstMjA1OTA3MzIwMgMAAAADMTYwAgAAAAYxMDA2ODkEAAAAATAHAAAACDMvNy8yMDI2CAAAAAoxMi8zMS8yMDIwCQAAAAEwY5WXMqJ83ghjlZcyonzeCCZDSVEu</t>
  </si>
  <si>
    <t>TllTRTpJQk0uSVFfRUJJVF9FUV9JTkMuMTAwMC4uLi4uSAEAAADetgEAAgAAAAUxMjU2OAEIAAAABQAAAAExAQAAAAstMTkwNDg2MDc0MAMAAAADMTYwAgAAAAUyMTY3NQQAAAABMAcAAAAIMy83LzIwMjYIAAAACjEyLzMxLzIwMjUJAAAAATBjlZcyonzeCGOVlzKifN4IO0NJUS5OWVNFOklCTS5JUV9FQklUREFfRVFfSU5DX0VYQ0xfT1BFUl9MRUFTRV9BREouOTk2Li4uLi5IAQAAAN62AQACAAAABTExMzA5AQgAAAAFAAAAATEBAAAACy0yMDA4NjQ3MTk4AwAAAAMxNjACAAAABTQ4OTg3BAAAAAEwBwAAAAgzLzcvMjAyNggAAAAKMTIvMzEvMjAyMQkAAAABMGOVlzKifN4IY5WXMqJ83ggqQ0lRLk5ZU0U6SUJNLklRX0VCSVREQV9FWENMX1NCQy4yMDAwLi4uLi5IAQAAAN62AQACAAAABTE3ODMzAQgAAAAFAAAAATEBAAAACy0xOTA0ODYwNjU3AwAAAAMxNjACAAAABTI0MTM1BAAAAAEwBwAAAAgzLzcvMjAyNggAAAAKMTIvMzEvMjAyNQkAAAABMGOVlzKifN4IY5WXMqJ83ggnQ0lRLk5ZU0U6SUJNLklRX0VCSVREQV9FUV9JTkMuOTk3Li4uLi5IAQAAAN62AQACAAAABTEyMDIyAQgAAAAFAAAAATEBAAAACy0xOTU4MjgxMDk2AwAAAAMxNjACAAAABTIxNjc3BAAAAAEwBwAAAAgzLzcvMjAyNggAAAAKMTIvMzEvMjAyMgkAAAABMGOVlzKifN4IY5WXMqJ83ggyQ0lRLk5ZU0U6SUJNLklRX0RJU1RSSUJVVEFC</t>
  </si>
  <si>
    <t>TEVfQ0FTSF9TSEFSRS45OTEuLi4uLkgBAAAA3rYBAAMAAAAAAGOVlzKifN4IY5WXMqJ83gg+Q0lRLk5ZU0U6SUJNLklRX0RJU1RSSUJVVEFCTEVfQ0FTSF9QRVJfU0hBUkVfRElMVVRFRC45OTEuLi4uLkgBAAAA3rYBAAMAAAAAAGOVlzKifN4IY5WXMqJ83ggiQ0lRLk5ZU0U6SUJNLklRX0VQU19OT1JNLjk5MS4uLi4uSAEAAADetgEAAgAAAAg4Ljc4MjEwOQEIAAAABQAAAAExAQAAAAoxOTQ3MTc5NTgzAwAAAAMxNjACAAAABDQzNzkEAAAAATAHAAAACDMvNy8yMDI2CAAAAAoxMi8zMS8yMDE2CQAAAAEwY5WXMqJ83ghjlZcyonzeCChDSVEuTllTRTpJQk0uSVFfRElMVVRfRVBTX0VYQ0wuOTkxLi4uLi5IAQAAAN62AQACAAAABTEyLjM5AQgAAAAFAAAAATEBAAAACjE5NDcxNzk1ODMDAAAAAzE2MAIAAAADMTQyBAAAAAEwBwAAAAgzLzcvMjAyNggAAAAKMTIvMzEvMjAxNgkAAAABMGOVlzKifN4IY5WXMqJ83ggoQ0lRLk5ZU0U6SUJNLklRX0JBU0lDX0VQU19JTkNMLjk5MS4uLi4uSAEAAADetgEAAgAAAAkxMi40MjU5MTUBCAAAAAUAAAABMQEAAAAKMTk0NzE3OTU4MwMAAAADMTYwAgAAAAE5BAAAAAEwBwAAAAgzLzcvMjAyNggAAAAKMTIvMzEvMjAxNgkAAAABMGOVlzKifN4IY5WXMqJ83ggnQ0lRLk5ZU0U6SUJNLklRX05JX0FWQUlMX0lOQ0wuOTkxLi4uLi5IAQAAAN62AQACAAAABTExODcyAQgAAAAF</t>
  </si>
  <si>
    <t>AAAAATEBAAAACjE5NDcxNzk1ODMDAAAAAzE2MAIAAAACMTYEAAAAATAHAAAACDMvNy8yMDI2CAAAAAoxMi8zMS8yMDE2CQAAAAEwY5WXMqJ83ghjlZcyonzeCBxDSVEuTllTRTpJQk0uSVFfTkkuOTkwLi4uLi5IAQAAAN62AQACAAAABTEzMTkwAQgAAAAFAAAAATEBAAAACjE4NzY0MzI4NzIDAAAAAzE2MAIAAAACMTUEAAAAATAHAAAACDMvNy8yMDI2CAAAAAoxMi8zMS8yMDE1CQAAAAEwY5WXMqJ83ghjlZcyonzeCCpDSVEuTllTRTpJQk0uSVFfRVhUUkFfQUNDX0lURU1TLjIwMDAuLi4uLkgBAAAA3rYBAAMAAAAAAGOVlzKifN4IY5WXMqJ83gglQ0lRLk5ZU0U6SUJNLklRX0VBUk5JTkdfQ08uMjAwMC4uLi4uSAEAAADetgEAAgAAAAUxMDU3MQEIAAAABQAAAAExAQAAAAstMTkwNDg2MDY1NwMAAAADMTYwAgAAAAE3BAAAAAEwBwAAAAgzLzcvMjAyNggAAAAKMTIvMzEvMjAyNQkAAAABMGOVlzKifN4IY5WXMqJ83ggeQ0lRLk5ZU0U6SUJNLklRX0VCVC4yMDAwLi4uLi5IAQAAAN62AQACAAAABTEwMzI5AQgAAAAFAAAAATEBAAAACy0xOTA0ODYwNjU3AwAAAAMxNjACAAAAAzEzOQQAAAABMAcAAAAIMy83LzIwMjYIAAAACjEyLzMxLzIwMjUJAAAAATBjlZcyonzeCGOVlzKifN4IJ0NJUS5OWVNFOklCTS5JUV9MRUdBTF9TRVRUTEUuMjAwMC4uLi4uSAEAAADetgEAAwAAAAAAY5WXMqJ83ghjlZcyonzeCB9D</t>
  </si>
  <si>
    <t>SVEuTllTRTpJQk0uSVFfSVBSRC4yMDAwLi4uLi5IAQAAAN62AQADAAAAAABjlZcyonzeCGOVlzKifN4IJkNJUS5OWVNFOklCTS5JUV9HQUlOX0FTU0VUUy4yMDAwLi4uLi5IAQAAAN62AQADAAAAAABjlZcyonzeCGOVlzKifN4IKENJUS5OWVNFOklCTS5JUV9JTVBBSVJNRU5UX0dXLjIwMDAuLi4uLkgBAAAA3rYBAAMAAAAAAGOVlzKifN4IY5WXMqJ83ggmQ0lRLk5ZU0U6SUJNLklRX1JFU1RSVUNUVVJFLjIwMDAuLi4uLkgBAAAA3rYBAAIAAAAELTY3MAEIAAAABQAAAAExAQAAAAstMTkwNDg2MDY1NwMAAAADMTYwAgAAAAI5OAQAAAABMAcAAAAIMy83LzIwMjYIAAAACjEyLzMxLzIwMjUJAAAAATBjlZcyonzeCGOVlzKifN4IM0NJUS5OWVNFOklCTS5JUV9PVEhFUl9OT05fT1BFUl9FWFBfU1VQUEwuMjAwMC4uLi4uSAEAAADetgEAAgAAAAMxMjUBCAAAAAUAAAABMQEAAAALLTE5MDQ4NjA2NTcDAAAAAzE2MAIAAAACODUEAAAAATAHAAAACDMvNy8yMDI2CAAAAAoxMi8zMS8yMDI1CQAAAAEwY5WXMqJ83ghjlZcyonzeCCVDSVEuTllTRTpJQk0uSVFfSU5DX0VRVUlUWS4xMDAwLi4uLi5IAQAAAN62AQADAAAAAABjlZcyonzeCGOVlzKifN4ILUNJUS5OWVNFOklCTS5JUV9JTlRFUkVTVF9JTlZFU1RfSU5DLjk5OS4uLi4uSAEAAADetgEAAgAAAAM3NDcBCAAAAAUAAAABMQEAAAALLTE5MDQ4NjA3NDMDAAAA</t>
  </si>
  <si>
    <t>AzE2MAIAAAACNjUEAAAAATAHAAAACDMvNy8yMDI2CAAAAAoxMi8zMS8yMDI0CQAAAAEwY5WXMqJ83ghjlZcyonzeCCNDSVEuTllTRTpJQk0uSVFfT1BFUl9JTkMuMTAwMC4uLi4uSAEAAADetgEAAgAAAAUxMjU2OAEIAAAABQAAAAExAQAAAAstMTkwNDg2MDc0MAMAAAADMTYwAgAAAAIyMQQAAAABMAcAAAAIMy83LzIwMjYIAAAACjEyLzMxLzIwMjUJAAAAATBjlZcyonzeCGOVlzKifN4IJUNJUS5OWVNFOklCTS5JUV9PVEhFUl9PUEVSLjIwMDAuLi4uLkgBAAAA3rYBAAIAAAAELTk2NAEIAAAABQAAAAExAQAAAAstMTkwNDg2MDY1NwMAAAADMTYwAgAAAAMyNjAEAAAAATAHAAAACDMvNy8yMDI2CAAAAAoxMi8zMS8yMDI1CQAAAAEwY5WXMqJ83ghjlZcyonzeCCRDSVEuTllTRTpJQk0uSVFfSU1QQUlSX09JTC45OTAuLi4uLkgBAAAA3rYBAAMAAAAAAGOVlzKifN4IY5WXMqJ83ggiQ0lRLk5ZU0U6SUJNLklRX0RBX1NVUFBMLjk5MS4uLi4uSAEAAADetgEAAwAAAAAAY5WXMqJ83ghjlZcyonzeCCdDSVEuTllTRTpJQk0uSVFfUFJFX09QRU5fQ09TVC45OTIuLi4uLkgBAAAA3rYBAAMAAAAAAGOVlzKifN4IY5WXMqJ83ggoQ0lRLk5ZU0U6SUJNLklRX1BST1ZfQkFEX0RFQlRTLjk5My4uLi4uSAEAAADetgEAAwAAAAAAY5WXMqJ83ghjlZcyonzeCCNDSVEuTllTRTpJQk0uSVFfU0dBX1NVUFBMLjk5NC4uLi4u</t>
  </si>
  <si>
    <t>SAEAAADetgEAAgAAAAUxODcyNAEIAAAABQAAAAExAQAAAAstMjExMDc2OTM1NQMAAAADMTYwAgAAAAMxMDIEAAAAATAHAAAACDMvNy8yMDI2CAAAAAoxMi8zMS8yMDE5CQAAAAEwY5WXMqJ83ghjlZcyonzeCClDSVEuTllTRTpJQk0uSVFfRklOX0RJVl9JTlRfRVhQLjk5NS4uLi4uSAEAAADetgEAAwAAAAAAY5WXMqJ83ghjlZcyonzeCCVDSVEuTllTRTpJQk0uSVFfRklOX0RJVl9FWFAuOTk2Li4uLi5IAQAAAN62AQACAAAAAzUzNAEIAAAABQAAAAExAQAAAAstMjAwODY0NzE5OAMAAAADMTYwAgAAAAI1MQQAAAABMAcAAAAIMy83LzIwMjYIAAAACjEyLzMxLzIwMjEJAAAAATBjlZcyonzeCGOVlzKifN4II0NJUS5OWVNFOklCTS5JUV9UT1RBTF9SRVYuOTk3Li4uLi5IAQAAAN62AQACAAAABTYwNTMwAQgAAAAFAAAAATEBAAAACy0xOTU4MjgxMDk2AwAAAAMxNjACAAAAAjI4BAAAAAEwBwAAAAgzLzcvMjAyNggAAAAKMTIvMzEvMjAyMgkAAAABMGOVlzKifN4IY5WXMqJ83gglQ0lRLk5ZU0U6SUJNLklRX0lOVF9JTlZfSU5DLjk5OS4uLi4uSAEAAADetgEAAwAAAAAAY5WXMqJ83ghjlZcyonzeCCpDSVEuTllTRTpJQk0uSVFfR0FJTl9BU1NFVFNfUkVWLjIwMDAuLi4uLkgBAAAA3rYBAAMAAAAAAGOVlzKifN4IY5WXMqJ83gglQ0lRLk5ZU0U6SUJNLklRX0lOU19ESVZfUkVWLjk5MS4uLi4uSAEAAADetgEA</t>
  </si>
  <si>
    <t>AwAAAAAAY5WXMqJ83ghjlZcyonzeCB1DSVEuTllTRTpJQk0uSVFfUkVWLjk5My4uLi4uSAEAAADetgEAAgAAAAU3Nzk5MgEIAAAABQAAAAExAQAAAAoyMDgxNTA1NDAxAwAAAAMxNjACAAAAAzExMgQAAAABMAcAAAAIMy83LzIwMjYIAAAACjEyLzMxLzIwMTgJAAAAATBjlZcyonzeCGOVlzKifN4IJUNJUS5OWVNFOklCTS5JUV9QUkVGX0RJVl9DRi45OTkuLi4uLkgBAAAA3rYBAAMAAAAAAGOVlzKifN4IY5WXMqJ83ggkQ0lRLk5ZU0U6SUJNLklRX0NBU0hfRVFVSVYuOTkzLi4uLi5IAQAAAN62AQACAAAABTExMzc5AQgAAAAFAAAAATEBAAAACjIwODE1MDU0MDEDAAAAAzE2MAIAAAAEMTA5NgQAAAABMAcAAAAIMy83LzIwMjYIAAAACjEyLzMxLzIwMTgJAAAAATBjlZcyonzeCGOVlzKifN4IMUNJUS5OWVNFOklCTS5JUV9DQVNIX0lOVEVSRVNUX1JFQ0VJVkVELjIwMDAuLi4uLkgBAAAA3rYBAAMAAAAAAGOVlzKifN4IY5WXMqJ83ggsQ0lRLk5ZU0U6SUJNLklRX0lOVkVTVF9TRUNVUklUWV9DRi45OTYuLi4uLkgBAAAA3rYBAAIAAAAELTQxNAEIAAAABQAAAAExAQAAAAstMjAwODY0NzE5OAMAAAADMTYwAgAAAAQyMDI3BAAAAAEwBwAAAAgzLzcvMjAyNggAAAAKMTIvMzEvMjAyMQkAAAABMGOVlzKifN4IY5WXMqJ83ggqQ0lRLk5ZU0U6SUJNLklRX0NIQU5HRV9JTlZFTlRPUlkuOTk4Li4uLi5IAQAAAN62</t>
  </si>
  <si>
    <t>AQACAAAAAzM5MAEIAAAABQAAAAExAQAAAAstMTkwNDg2MDc0NAMAAAADMTYwAgAAAAQyMDk5BAAAAAEwBwAAAAgzLzcvMjAyNggAAAAKMTIvMzEvMjAyMwkAAAABMGOVlzKifN4IY5WXMqJ83ggjQ0lRLk5ZU0U6SUJNLklRX0xPQU5TX0NGLjIwMDAuLi4uLkgBAAAA3rYBAAMAAAAAAGOVlzKifN4IY5WXMqJ83ggrQ0lRLk5ZU0U6SUJNLklRX0dXX0lOVEFOX0FNT1JUX0NGLjk5OS4uLi4uSAEAAADetgEAAgAAAAQxODMwAQgAAAAFAAAAATEBAAAACy0xOTA0ODYwNzQzAwAAAAMxNjACAAAABDIxODIEAAAAATAHAAAACDMvNy8yMDI2CAAAAAoxMi8zMS8yMDI0CQAAAAEwY5WXMqJ83ghjlZcyonzeCDFDSVEuTllTRTpJQk0uSVFfU1RPQ0tfQkFTRURfQ09NUF9QUkVUQVguOTk0Li4uLi5IAQAAAN62AQACAAAAAzY3OQBjlZcyonzeCGOVlzKifN4IMUNJUS5OWVNFOklCTS5JUV9SRVNUUl9TVE9DS19DT01QX1BSRVRBWC45OTcuLi4uLkgBAAAA3rYBAAMAAAAAAGOVlzKifN4IY5WXMqJ83ggoQ0lRLk5ZU0U6SUJNLklRX1NUT0NLX0JBU0VEX0dBLjk5Mi4uLi4uSAEAAADetgEAAwAAAAAAY5WXMqJ83ghjlZcyonzeCCtDSVEuTllTRTpJQk0uSVFfTkVHQVRJVkVfR1dfQU1PUlQuOTk0Li4uLi5IAQAAAN62AQADAAAAAABjlZcyonzeCGOVlzKifN4IMUNJUS5OWVNFOklCTS5JUV9HQUlOX0JBUkdBSU5fQUNRX1NV</t>
  </si>
  <si>
    <t>UFBMRS45OTMuLi4uLkgBAAAA3rYBAAMAAAAAAGOVlzKifN4IY5WXMqJ83gguQ0lRLk5ZU0U6SUJNLklRX0lNUEFJUk1FTlRfR1dfU1VQUExFLjk5Mi4uLi4uSAEAAADetgEAAwAAAAAAY5WXMqJ83ghjlZcyonzeCC9DSVEuTllTRTpJQk0uSVFfSU1QVVRfT1BFUl9MRUFTRV9ERVBSLjk5Mi4uLi4uSAEAAADetgEAAwAAAAAAY5WXMqJ83ghjlZcyonzeCDRDSVEuTllTRTpJQk0uSVFfREVQUkVDSUFUSU9OX1JFTlRBTF9BU1NFVFMuOTk5Li4uLi5IAQAAAN62AQADAAAAAABjlZcyonzeCGOVlzKifN4ILENJUS5OWVNFOklCTS5JUV9DT05USU5HRU5UX1JFTlRBTC4yMDAwLi4uLi5IAQAAAN62AQACAAAAAzMwMABjlZcyonzeCGOVlzKifN4IK0NJUS5OWVNFOklCTS5JUV9ORVRfUkVOVEFMX0VYUF9GTi45OTEuLi4uLkgBAAAA3rYBAAMAAAAAAGOVlzKifN4IY5WXMqJ83ggjQ0lRLk5ZU0U6SUJNLklRX01BUktFVElORy45OTYuLi4uLkgBAAAA3rYBAAMAAAAAAGOVlzKifN4IY5WXMqJ83ggtQ0lRLk5ZU0U6SUJNLklRX05PTkNBU0hfUEVOU0lPTl9FWFAuOTk4Li4uLi5IAQAAAN62AQACAAAABC0xNDcBCAAAAAUAAAABMQEAAAALLTE5MDQ4NjA3NDQDAAAAAzE2MAIAAAAFMjE2NzgEAAAAATAHAAAACDMvNy8yMDI2CAAAAAoxMi8zMS8yMDIzCQAAAAEwY5WXMqJ83ghjlZcyonzeCCVDSVEuTllTRTpJQk0uSVFf</t>
  </si>
  <si>
    <t>SU5UX0VYUF9MVEQuOTkwLi4uLi5IAQAAAN62AQADAAAAAABjlZcyonzeCGOVlzKifN4INENJUS5OWVNFOklCTS5JUV9OT05SRUNVUlJJTkdfSU5DT01FX1RBWEVTLjEwMDAuLi4uLkgBAAAA3rYBAAIAAAAFLTExNjEBCAAAAAUAAAABMQEAAAALLTE5MDQ4NjA3NDADAAAAAzE2MAIAAAAFNDg4MzkEAAAAATAHAAAACDMvNy8yMDI2CAAAAAoxMi8zMS8yMDI1CQAAAAEwY5WXMqJ83ghjlZcyonzeCDFDSVEuTllTRTpJQk0uSVFfREVGRVJSRURfRE9NRVNUSUNfVEFYRVMuOTk4Li4uLi5IAQAAAN62AQACAAAABS0xNTMzAQgAAAAFAAAAATEBAAAACy0xOTA0ODYwNzQ0AwAAAAMxNjACAAAABDMwNTQEAAAAATAHAAAACDMvNy8yMDI2CAAAAAoxMi8zMS8yMDIzCQAAAAEwY5WXMqJ83ghjlZcyonzeCC1DSVEuTllTRTpJQk0uSVFfQ1VSUl9ET01FU1RJQ19UQVhFUy45OTkuLi4uLkgBAAAA3rYBAAIAAAAELTE4MwEIAAAABQAAAAExAQAAAAstMTkwNDg2MDc0MwMAAAADMTYwAgAAAAQzMDI3BAAAAAEwBwAAAAgzLzcvMjAyNggAAAAKMTIvMzEvMjAyNAkAAAABMGOVlzKifN4IY5WXMqJ83ggsQ0lRLk5ZU0U6SUJNLklRX0lOVkVTVE1FTlRfSU5DT01FLjIwMDAuLi4uLkgBAAAA3rYBAAMAAAAAAGOVlzKifN4IY5WXMqJ83gghQ0lRLk5ZU0U6SUJNLklRX05JX1NGQVMuOTk0Li4uLi5IAQAAAN62AQADAAAAAABjlZcy</t>
  </si>
  <si>
    <t>onzeCGOVlzKifN4ILUNJUS5OWVNFOklCTS5JUV9BU19SRVBPUlRFRF9FQklUREEuMTAwMC4uLi4uSAEAAADetgEAAwAAAAAAY5WXMqJ83ghjlZcyonzeCCtDSVEuTllTRTpJQk0uSVFfRUJJVERBUl9FWENMX1NCQy4xMDAwLi4uLi5IAQAAAN62AQACAAAABTE5MTQxAQgAAAAFAAAAATEBAAAACy0xOTA0ODYwNzQwAwAAAAMxNjACAAAABTI0MTM3BAAAAAEwBwAAAAgzLzcvMjAyNggAAAAKMTIvMzEvMjAyNQkAAAABMGOVlzKifN4IY5WXMqJ83ggoQ0lRLk5ZU0U6SUJNLklRX0VCSVREQVJfRVFfSU5DLjk5My4uLi4uSAEAAADetgEAAwAAAAAAY5WXMqJ83ghjlZcyonzeCDBDSVEuTllTRTpJQk0uSVFfRUJJVEFfRVFfSU5DX0VYQ0xfU0JDLjIwMDAuLi4uLkgBAAAA3rYBAAIAAAAFMTY0NDkBCAAAAAUAAAABMQEAAAALLTE5MDQ4NjA2NTcDAAAAAzE2MAIAAAAFMjQxMzIEAAAAATAHAAAACDMvNy8yMDI2CAAAAAoxMi8zMS8yMDI1CQAAAAEwY5WXMqJ83ghjlZcyonzeCB9DSVEuTllTRTpJQk0uSVFfRUJJVEEuOTkzLi4uLi5IAQAAAN62AQACAAAABTE0NTcxAQgAAAAFAAAAATEBAAAACjIwODE1MDU0MDEDAAAAAzE2MAIAAAAGMTAwNjg5BAAAAAEwBwAAAAgzLzcvMjAyNggAAAAKMTIvMzEvMjAxOAkAAAABMGOVlzKifN4IY5WXMqJ83gglQ0lRLk5ZU0U6SUJNLklRX0VCSVRfRVFfSU5DLjk5OS4uLi4uSAEA</t>
  </si>
  <si>
    <t>AADetgEAAgAAAAQ5Nzg4AQgAAAAFAAAAATEBAAAACy0xOTA0ODYwNzQzAwAAAAMxNjACAAAABTIxNjc1BAAAAAEwBwAAAAgzLzcvMjAyNggAAAAKMTIvMzEvMjAyNAkAAAABMGOVlzKifN4IY5WXMqJ83gg7Q0lRLk5ZU0U6SUJNLklRX0VCSVREQV9FUV9JTkNfRVhDTF9PUEVSX0xFQVNFX0FESi45OTIuLi4uLkgBAAAA3rYBAAIAAAAFMTYyMjMBCAAAAAUAAAABMQEAAAAKMjAxNzE2NDI0NAMAAAADMTYwAgAAAAU0ODk4NwQAAAABMAcAAAAIMy83LzIwMjYIAAAACjEyLzMxLzIwMTcJAAAAATBjlZcyonzeCGOVlzKifN4IKkNJUS5OWVNFOklCTS5JUV9FQklUREFfRVhDTF9TQkMuMTAwMC4uLi4uSAEAAADetgEAAgAAAAUxNzgzMwEIAAAABQAAAAExAQAAAAstMTkwNDg2MDc0MAMAAAADMTYwAgAAAAUyNDEzNQQAAAABMAcAAAAIMy83LzIwMjYIAAAACjEyLzMxLzIwMjUJAAAAATBjlZcyonzeCGOVlzKifN4IJ0NJUS5OWVNFOklCTS5JUV9FQklUREFfRVFfSU5DLjk5Ni4uLi4uSAEAAADetgEAAgAAAAUxMjc0NgEIAAAABQAAAAExAQAAAAstMjAwODY0NzE5OAMAAAADMTYwAgAAAAUyMTY3NwQAAAABMAcAAAAIMy83LzIwMjYIAAAACjEyLzMxLzIwMjEJAAAAATBjlZcyonzeCGOVlzKifN4IH0NJUS5OWVNFOklCTS5JUV9JUFJELjEwMDAuLi4uLkgBAAAA3rYBAAMAAAAAAGOVlzKifN4IY5WXMqJ83ggkQ0lR</t>
  </si>
  <si>
    <t>Lk5ZU0U6SUJNLklRX0lOQ19FUVVJVFkuOTk4Li4uLi5IAQAAAN62AQADAAAAAABjlZcyonzeCGOVlzKifN4ILUNJUS5OWVNFOklCTS5JUV9JTlRFUkVTVF9JTlZFU1RfSU5DLjk5OC4uLi4uSAEAAADetgEAAgAAAAM2NzABCAAAAAUAAAABMQEAAAALLTE5MDQ4NjA3NDQDAAAAAzE2MAIAAAACNjUEAAAAATAHAAAACDMvNy8yMDI2CAAAAAoxMi8zMS8yMDIzCQAAAAEwY5WXMqJ83ghjlZcyonzeCClDSVEuTllTRTpJQk0uSVFfR1dfSU5UQU5fQU1PUlQuMjAwMC4uLi4uSAEAAADetgEAAwAAAAAAY5WXMqJ83ghjlZcyonzeCCdDSVEuTllTRTpJQk0uSVFfUFJFX09QRU5fQ09TVC45OTEuLi4uLkgBAAAA3rYBAAMAAAAAAGOVlzKifN4IY5WXMqJ83ggjQ0lRLk5ZU0U6SUJNLklRX1NHQV9TVVBQTC45OTMuLi4uLkgBAAAA3rYBAAIAAAAFMTkzNjYBCAAAAAUAAAABMQEAAAAKMjA4MTUwNTQwMQMAAAADMTYwAgAAAAMxMDIEAAAAATAHAAAACDMvNy8yMDI2CAAAAAoxMi8zMS8yMDE4CQAAAAEwY5WXMqJ83ghjlZcyonzeCCVDSVEuTllTRTpJQk0uSVFfSU5TX0RJVl9SRVYuOTkwLi4uLi5IAQAAAN62AQADAAAAAABjlZcyonzeCGOVlzKifN4IL0NJUS5OWVNFOklCTS5JUV9DQVBJVEFMSVpFRF9JTlRFUkVTVC4yMDAwLi4uLi5IAQAAAN62AQACAAAAATQBCAAAAAUAAAABMQEAAAALLTE5MDQ4NjA2NTcDAAAAAzE2</t>
  </si>
  <si>
    <t>MAIAAAAEMzAzMgQAAAABMAcAAAAIMy83LzIwMjYIAAAACjEyLzMxLzIwMjUJAAAAATBjlZcyonzeCGOVlzKifN4IIUNJUS5OWVNFOklCTS5JUV9OSV9TRkFTLjk5My4uLi4uSAEAAADetgEAAwAAAAAAY5WXMqJ83ghjlZcyonzeCCpDSVEuTllTRTpJQk0uSVFfRUJJVERBUl9FWENMX1NCQy45OTkuLi4uLkgBAAAA3rYBAAIAAAAFMTU1MDYBCAAAAAUAAAABMQEAAAALLTE5MDQ4NjA3NDMDAAAAAzE2MAIAAAAFMjQxMzcEAAAAATAHAAAACDMvNy8yMDI2CAAAAAoxMi8zMS8yMDI0CQAAAAEwY5WXMqJ83ghjlZcyonzeCB9DSVEuTllTRTpJQk0uSVFfRUJJVEEuOTkxLi4uLi5IAQAAAN62AQACAAAABTE1NzE0AQgAAAAFAAAAATEBAAAACjE5NDcxNzk1ODMDAAAAAzE2MAIAAAAGMTAwNjg5BAAAAAEwBwAAAAgzLzcvMjAyNggAAAAKMTIvMzEvMjAxNgkAAAABMGOVlzKifN4IY5WXMqJ83ggpQ0lRLk5ZU0U6SUJNLklRX0VCSVREQV9FWENMX1NCQy45OTkuLi4uLkgBAAAA3rYBAAIAAAAFMTQxOTcBCAAAAAUAAAABMQEAAAALLTE5MDQ4NjA3NDMDAAAAAzE2MAIAAAAFMjQxMzUEAAAAATAHAAAACDMvNy8yMDI2CAAAAAoxMi8zMS8yMDI0CQAAAAEwY5WXMqJ83ghjlZcyonzeCClDSVEuTllTRTpJQk0uSVFfUFJFRl9ESVZfT1RIRVIuMTAwMC4uLi4uSAEAAADetgEAAwAAAAAAY5WXMqJ83ghjlZcyonzeCB1DSVEu</t>
  </si>
  <si>
    <t>TllTRTpJQk0uSVFfRUJULjk5OS4uLi4uSAEAAADetgEAAgAAAAQ1Nzk3AQgAAAAFAAAAATEBAAAACy0xOTA0ODYwNzQzAwAAAAMxNjACAAAAAzEzOQQAAAABMAcAAAAIMy83LzIwMjYIAAAACjEyLzMxLzIwMjQJAAAAATBjlZcyonzeCGOVlzKifN4IJUNJUS5OWVNFOklCTS5JUV9HQUlOX0FTU0VUUy45OTkuLi4uLkgBAAAA3rYBAAIAAAADNTkyAQgAAAAFAAAAATEBAAAACy0xOTA0ODYwNzQzAwAAAAMxNjACAAAAAjU2BAAAAAEwBwAAAAgzLzcvMjAyNggAAAAKMTIvMzEvMjAyNAkAAAABMGOVlzKifN4IY5WXMqJ83ggiQ0lRLk5ZU0U6SUJNLklRX09QRVJfSU5DLjk5OC4uLi4uSAEAAADetgEAAgAAAAQ5NDIxAQgAAAAFAAAAATEBAAAACy0xOTA0ODYwNzQ0AwAAAAMxNjACAAAAAjIxBAAAAAEwBwAAAAgzLzcvMjAyNggAAAAKMTIvMzEvMjAyMwkAAAABMGOVlzKifN4IY5WXMqJ83ggjQ0lRLk5ZU0U6SUJNLklRX1NHQV9TVVBQTC45OTIuLi4uLkgBAAAA3rYBAAIAAAAFMjExMzcBCAAAAAUAAAABMQEAAAAKMjAxNzE2NDI0NAMAAAADMTYwAgAAAAMxMDIEAAAAATAHAAAACDMvNy8yMDI2CAAAAAoxMi8zMS8yMDE3CQAAAAEwY5WXMqJ83ghjlZcyonzeCCNDSVEuTllTRTpJQk0uSVFfVE9UQUxfUkVWLjk5NS4uLi4uSAEAAADetgEAAgAAAAU1NTE3OQEIAAAABQAAAAExAQAAAAstMjA1OTA3MzIwMgMAAAAD</t>
  </si>
  <si>
    <t>MTYwAgAAAAIyOAQAAAABMAcAAAAIMy83LzIwMjYIAAAACjEyLzMxLzIwMjAJAAAAATBjlZcyonzeCGOVlzKifN4IJkNJUS5OWVNFOklCTS5JUV9GSU5fRElWX1JFVi4yMDAwLi4uLi5IAQAAAN62AQACAAAAAzczNwEIAAAABQAAAAExAQAAAAstMTkwNDg2MDY1NwMAAAADMTYwAgAAAAI1MgQAAAABMAcAAAAIMy83LzIwMjYIAAAACjEyLzMxLzIwMjUJAAAAATBjlZcyonzeCGOVlzKifN4IJ0NJUS5OWVNFOklCTS5JUV9FQklUREFfRVFfSU5DLjk5NC4uLi4uSAEAAADetgEAAgAAAAUxNTIyMQEIAAAABQAAAAExAQAAAAstMjExMDc2OTM1NQMAAAADMTYwAgAAAAUyMTY3NwQAAAABMAcAAAAIMy83LzIwMjYIAAAACjEyLzMxLzIwMTkJAAAAATBjlZcyonzeCGOVlzKifN4IJENJUS5OWVNFOklCTS5JUV9FQVJOSU5HX0NPLjk5OC4uLi4uSAEAAADetgEAAgAAAAQ3NTE0AQgAAAAFAAAAATEBAAAACy0xOTA0ODYwNzQ0AwAAAAMxNjACAAAAATcEAAAAATAHAAAACDMvNy8yMDI2CAAAAAoxMi8zMS8yMDIzCQAAAAEwY5WXMqJ83ghjlZcyonzeCCdDSVEuTllTRTpJQk0uSVFfSU1QQUlSTUVOVF9HVy45OTguLi4uLkgBAAAA3rYBAAMAAAAAAGOVlzKifN4IY5WXMqJ83ggtQ0lRLk5ZU0U6SUJNLklRX0lOVEVSRVNUX0lOVkVTVF9JTkMuOTk2Li4uLi5IAQAAAN62AQACAAAAAjUyAQgAAAAFAAAAATEBAAAACy0yMDA4</t>
  </si>
  <si>
    <t>NjQ3MTk4AwAAAAMxNjACAAAAAjY1BAAAAAEwBwAAAAgzLzcvMjAyNggAAAAKMTIvMzEvMjAyMQkAAAABMGOVlzKifN4IY5WXMqJ83ggoQ0lRLk5ZU0U6SUJNLklRX0dXX0lOVEFOX0FNT1JULjk5OS4uLi4uSAEAAADetgEAAwAAAAAAY5WXMqJ83ghjlZcyonzeCCVDSVEuTllTRTpJQk0uSVFfRklOX0RJVl9FWFAuOTkzLi4uLi5IAQAAAN62AQACAAAABDExMzIBCAAAAAUAAAABMQEAAAAKMjA4MTUwNTQwMQMAAAADMTYwAgAAAAI1MQQAAAABMAcAAAAIMy83LzIwMjYIAAAACjEyLzMxLzIwMTgJAAAAATBjlZcyonzeCGOVlzKifN4IKENJUS5OWVNFOklCTS5JUV9FWFBMT1JFX0RSSUxMLjIwMDAuLi4uLkgBAAAA3rYBAAMAAAAAAGOVlzKifN4IY5WXMqJ83ggpQ0lRLk5ZU0U6SUJNLklRX0ZJTl9ESVZfSU5UX0VYUC45OTEuLi4uLkgBAAAA3rYBAAMAAAAAAGOVlzKifN4IY5WXMqJ83gglQ0lRLk5ZU0U6SUJNLklRX0lOVF9JTlZfSU5DLjk5NS4uLi4uSAEAAADetgEAAwAAAAAAY5WXMqJ83ghjlZcyonzeCCNDSVEuTllTRTpJQk0uSVFfRElWX1NIQVJFLjk5My4uLi4uSAEAAADetgEAAgAAAAQ2LjIxAQgAAAAFAAAAATEBAAAACjIwODE1MDU0MDEDAAAAAzE2MAIAAAAEMzA1OAQAAAABMAcAAAAIMy83LzIwMjYIAAAACjEyLzMxLzIwMTgJAAAAATBjlZcyonzeCGOVlzKifN4IKUNJUS5OWVNFOklCTS5JUV9F</t>
  </si>
  <si>
    <t>WFRSQV9BQ0NfSVRFTVMuOTkxLi4uLi5IAQAAAN62AQADAAAAAABjlZcyonzeCGOVlzKifN4IJkNJUS5OWVNFOklCTS5JUV9MRUdBTF9TRVRUTEUuOTkxLi4uLi5IAQAAAN62AQACAAAAAy01NgEIAAAABQAAAAExAQAAAAoxOTQ3MTc5NTgzAwAAAAMxNjACAAAAAjc3BAAAAAEwBwAAAAgzLzcvMjAyNggAAAAKMTIvMzEvMjAxNgkAAAABMGOVlzKifN4IY5WXMqJ83ggnQ0lRLk5ZU0U6SUJNLklRX0lOVEVSRVNUX0VYUC4yMDAwLi4uLi5IAQAAAN62AQACAAAABS0xOTM1AQgAAAAFAAAAATEBAAAACy0xOTA0ODYwNjU3AwAAAAMxNjACAAAAAjgyBAAAAAEwBwAAAAgzLzcvMjAyNggAAAAKMTIvMzEvMjAyNQkAAAABMGOVlzKifN4IY5WXMqJ83ggcQ0lRLk5ZU0U6SUJNLklRX0dQLjk5Ni4uLi4uSAEAAADetgEAAgAAAAUzMTQ4NgEIAAAABQAAAAExAQAAAAstMjAwODY0NzE5OAMAAAADMTYwAgAAAAIxMAQAAAABMAcAAAAIMy83LzIwMjYIAAAACjEyLzMxLzIwMjEJAAAAATBjlZcyonzeCGOVlzKifN4IJkNJUS5OWVNFOklCTS5JUV9JTlNfRElWX1JFVi4yMDAwLi4uLi5IAQAAAN62AQADAAAAAABjlZcyonzeCGOVlzKifN4IJENJUS5OWVNFOklCTS5JUV9JTlNfU0VUVExFLjk5OC4uLi4uSAEAAADetgEAAwAAAAAAY5WXMqJ83ghjlZcyonzeCClDSVEuTllTRTpJQk0uSVFfT1RIRVJfUkVWX1NVUFBMLjk5Ni4u</t>
  </si>
  <si>
    <t>Li4uSAEAAADetgEAAwAAAAAAY5WXMqJ83ghjlZcyonzeCCRDSVEuTllTRTpJQk0uSVFfSU1QQUlSX09JTC45OTkuLi4uLkgBAAAA3rYBAAMAAAAAAGOVlzKifN4IY5WXMqJ83ggrQ0lRLk5ZU0U6SUJNLklRX0NBU0hfSU5URVJFU1RfTkVULjk5Ni4uLi4uSAEAAADetgEAAwAAAAAAY5WXMqJ83ghjlZcyonzeCCVDSVEuTllTRTpJQk0uSVFfUFJFRl9ESVZfQ0YuOTk1Li4uLi5IAQAAAN62AQADAAAAAABjlZcyonzeCGOVlzKifN4ILENJUS5OWVNFOklCTS5JUV9JTlZFU1RfU0VDVVJJVFlfQ0YuOTk1Li4uLi5IAQAAAN62AQACAAAABC02MjgBCAAAAAUAAAABMQEAAAALLTIwNTkwNzMyMDIDAAAAAzE2MAIAAAAEMjAyNwQAAAABMAcAAAAIMy83LzIwMjYIAAAACjEyLzMxLzIwMjAJAAAAATBjlZcyonzeCGOVlzKifN4IKkNJUS5OWVNFOklCTS5JUV9DSEFOR0VfSU5WRU5UT1JZLjk5MS4uLi4uSAEAAADetgEAAgAAAAMtMTQBCAAAAAUAAAABMQEAAAAKMTk0NzE3OTU4MwMAAAADMTYwAgAAAAQyMDk5BAAAAAEwBwAAAAgzLzcvMjAyNggAAAAKMTIvMzEvMjAxNgkAAAABMGOVlzKifN4IY5WXMqJ83ggjQ0lRLk5ZU0U6SUJNLklRX0xPQU5TX0NGLjEwMDAuLi4uLkgBAAAA3rYBAAMAAAAAAGOVlzKifN4IY5WXMqJ83ggrQ0lRLk5ZU0U6SUJNLklRX0dXX0lOVEFOX0FNT1JUX0NGLjk5My4uLi4uSAEAAADetgEA</t>
  </si>
  <si>
    <t>AgAAAAQxMzUzAQgAAAAFAAAAATEBAAAACjIwODE1MDU0MDEDAAAAAzE2MAIAAAAEMjE4MgQAAAABMAcAAAAIMy83LzIwMjYIAAAACjEyLzMxLzIwMTgJAAAAATBjlZcyonzeCGOVlzKifN4IMUNJUS5OWVNFOklCTS5JUV9TVE9DS19CQVNFRF9DT01QX1BSRVRBWC45OTMuLi4uLkgBAAAA3rYBAAIAAAADNTEwAGOVlzKifN4IY5WXMqJ83ggrQ0lRLk5ZU0U6SUJNLklRX1NUT0NLX0JBU0VEX1RPVEFMLjk5OS4uLi4uSAEAAADetgEAAgAAAAQxMzExAQgAAAAFAAAAATEBAAAACy0xOTA0ODYwNzQzAwAAAAMxNjACAAAABTI0MDM0BAAAAAEwBwAAAAgzLzcvMjAyNggAAAAKMTIvMzEvMjAyNAkAAAABMGOVlzKifN4IY5WXMqJ83ggoQ0lRLk5ZU0U6SUJNLklRX1NUT0NLX0JBU0VEX0dBLjk5MC4uLi4uSAEAAADetgEAAwAAAAAAY5WXMqJ83ghjlZcyonzeCCtDSVEuTllTRTpJQk0uSVFfTkVHQVRJVkVfR1dfQU1PUlQuOTkzLi4uLi5IAQAAAN62AQADAAAAAABjlZcyonzeCGOVlzKifN4IMUNJUS5OWVNFOklCTS5JUV9HQUlOX0JBUkdBSU5fQUNRX1NVUFBMRS45OTIuLi4uLkgBAAAA3rYBAAMAAAAAAGOVlzKifN4IY5WXMqJ83gguQ0lRLk5ZU0U6SUJNLklRX0lNUEFJUk1FTlRfR1dfU1VQUExFLjk5MS4uLi4uSAEAAADetgEAAwAAAAAAY5WXMqJ83ghjlZcyonzeCC9DSVEuTllTRTpJQk0uSVFfSU1QVVRfT1BF</t>
  </si>
  <si>
    <t>Ul9MRUFTRV9ERVBSLjk5MS4uLi4uSAEAAADetgEAAwAAAAAAY5WXMqJ83ghjlZcyonzeCDRDSVEuTllTRTpJQk0uSVFfREVQUkVDSUFUSU9OX1JFTlRBTF9BU1NFVFMuOTkzLi4uLi5IAQAAAN62AQADAAAAAABjlZcyonzeCGOVlzKifN4ILENJUS5OWVNFOklCTS5JUV9DT05USU5HRU5UX1JFTlRBTC4xMDAwLi4uLi5IAQAAAN62AQACAAAAAzMwMABjlZcyonzeCGOVlzKifN4IK0NJUS5OWVNFOklCTS5JUV9ORVRfUkVOVEFMX0VYUF9GTi45OTAuLi4uLkgBAAAA3rYBAAIAAAAEMTQ0NQEIAAAABQAAAAExAQAAAAoxODc2NDMyODcyAwAAAAMxNjACAAAABDMxNzAEAAAAATAHAAAACDMvNy8yMDI2CAAAAAoxMi8zMS8yMDE1CQAAAAEwY5WXMqJ83ghjlZcyonzeCCtDSVEuTllTRTpJQk0uSVFfQ0FTSF9JTlRFUkVTVF9ORVQuOTk1Li4uLi5IAQAAAN62AQADAAAAAABjlZcyonzeCGOVlzKifN4II0NJUS5OWVNFOklCTS5JUV9QUkVGX1JFUC4xMDAwLi4uLi5IAQAAAN62AQADAAAAAABjlZcyonzeCGOVlzKifN4IJ0NJUS5OWVNFOklCTS5JUV9TQUxFX0lOVEFOX0NGLjk5MC4uLi4uSAEAAADetgEAAgAAAAQtNTcyAQgAAAAFAAAAATEBAAAACjE4NzY0MzI4NzIDAAAAAzE2MAIAAAAEMjAyOQQAAAABMAcAAAAIMy83LzIwMjYIAAAACjEyLzMxLzIwMTUJAAAAATBjlZcyonzeCGOVlzKifN4IJENJUS5OWVNFOklC</t>
  </si>
  <si>
    <t>TS5JUV9DSEFOR0VfQVIuMjAwMC4uLi4uSAEAAADetgEAAgAAAAUtNDI3OAEIAAAABQAAAAExAQAAAAstMTkwNDg2MDY1NwMAAAADMTYwAgAAAAQyMDE4BAAAAAEwBwAAAAgzLzcvMjAyNggAAAAKMTIvMzEvMjAyNQkAAAABMGOVlzKifN4IY5WXMqJ83ggiQ0lRLk5ZU0U6SUJNLklRX0xPQU5TX0NGLjk5Mi4uLi4uSAEAAADetgEAAwAAAAAAY5WXMqJ83ghjlZcyonzeCCtDSVEuTllTRTpJQk0uSVFfR1dfSU5UQU5fQU1PUlRfQ0YuOTkxLi4uLi5IAQAAAN62AQACAAAABDE1NDQBCAAAAAUAAAABMQEAAAAKMTk0NzE3OTU4MwMAAAADMTYwAgAAAAQyMTgyBAAAAAEwBwAAAAgzLzcvMjAyNggAAAAKMTIvMzEvMjAxNgkAAAABMGOVlzKifN4IY5WXMqJ83ggtQ0lRLk5ZU0U6SUJNLklRX1NUT0NLX09QVElPTlNfQ09NUC4xMDAwLi4uLi5IAQAAAN62AQADAAAAAABjlZcyonzeCGOVlzKifN4IK0NJUS5OWVNFOklCTS5JUV9TVE9DS19CQVNFRF9UT1RBTC45OTguLi4uLkgBAAAA3rYBAAIAAAAEMTEzNAEIAAAABQAAAAExAQAAAAstMTkwNDg2MDc0NAMAAAADMTYwAgAAAAUyNDAzNAQAAAABMAcAAAAIMy83LzIwMjYIAAAACjEyLzMxLzIwMjMJAAAAATBjlZcyonzeCGOVlzKifN4IKUNJUS5OWVNFOklCTS5JUV9TVE9DS19CQVNFRF9TTS4yMDAwLi4uLi5IAQAAAN62AQADAAAAAABjlZcyonzeCGOVlzKifN4ILkNJ</t>
  </si>
  <si>
    <t>US5OWVNFOklCTS5JUV9UT1RBTF9VTlVTVUFMX1NVUFBMRS45OTcuLi4uLkgBAAAA3rYBAAMAAAAAAGOVlzKifN4IY5WXMqJ83ggxQ0lRLk5ZU0U6SUJNLklRX0dBSU5fQkFSR0FJTl9BQ1FfU1VQUExFLjk5MS4uLi4uSAEAAADetgEAAwAAAAAAY5WXMqJ83ghjlZcyonzeCC5DSVEuTllTRTpJQk0uSVFfSU1QQUlSTUVOVF9HV19TVVBQTEUuOTkwLi4uLi5IAQAAAN62AQADAAAAAABjlZcyonzeCGOVlzKifN4IL0NJUS5OWVNFOklCTS5JUV9JTVBVVF9PUEVSX0xFQVNFX0RFUFIuOTkwLi4uLi5IAQAAAN62AQACAAAACTEzMTAuNzg4NAEIAAAABQAAAAExAQAAAAoxODc2NDMyODcyAwAAAAMxNjACAAAABTIxNjczBAAAAAEwBwAAAAgzLzcvMjAyNggAAAAKMTIvMzEvMjAxNQkAAAABMGOVlzKifN4IY5WXMqJ83gg0Q0lRLk5ZU0U6SUJNLklRX0RFUFJFQ0lBVElPTl9SRU5UQUxfQVNTRVRTLjk5Mi4uLi4uSAEAAADetgEAAwAAAAAAY5WXMqJ83ghjlZcyonzeCCtDSVEuTllTRTpJQk0uSVFfQ09OVElOR0VOVF9SRU5UQUwuOTk5Li4uLi5IAQAAAN62AQACAAAAAzMyMQBjlZcyonzeCGOVlzKifN4IJENJUS5OWVNFOklCTS5JUV9SRF9FWFBfRk4uMjAwMC4uLi4uSAEAAADetgEAAgAAAAQ4MzEyAQgAAAAFAAAAATEBAAAACy0xOTA0ODYwNjU3AwAAAAMxNjACAAAABDMxNjgEAAAAATAHAAAACDMvNy8yMDI2CAAA</t>
  </si>
  <si>
    <t>AAoxMi8zMS8yMDI1CQAAAAEwY5WXMqJ83ghjlZcyonzeCCNDSVEuTllTRTpJQk0uSVFfTUFSS0VUSU5HLjk5Mi4uLi4uSAEAAADetgEAAwAAAAAAY5WXMqJ83ghjlZcyonzeCDFDSVEuTllTRTpJQk0uSVFfQU5OVV9ESVNUUklCVVRJT05fVU5JVC4yMDAwLi4uLi5IAQAAAN62AQADAAAAAABjlZcyonzeCGOVlzKifN4IOUNJUS5OWVNFOklCTS5JUV9ESVNUUklCVVRBQkxFX0NBU0hfU1RBTkRBUkRJWkVELjk5OC4uLi4uSAEAAADetgEAAwAAAAAAY5WXMqJ83ghjlZcyonzeCC1DSVEuTllTRTpJQk0uSVFfTk9OQ0FTSF9QRU5TSU9OX0VYUC45OTYuLi4uLkgBAAAA3rYBAAIAAAAEMTEzOAEIAAAABQAAAAExAQAAAAstMjAwODY0NzE5OAMAAAADMTYwAgAAAAUyMTY3OAQAAAABMAcAAAAIMy83LzIwMjYIAAAACjEyLzMxLzIwMjEJAAAAATBjlZcyonzeCGOVlzKifN4IL0NJUS5OWVNFOklCTS5JUV9DQVBJVEFMSVpFRF9JTlRFUkVTVC4xMDAwLi4uLi5IAQAAAN62AQACAAAAATQBCAAAAAUAAAABMQEAAAALLTE5MDQ4NjA3NDADAAAAAzE2MAIAAAAEMzAzMgQAAAABMAcAAAAIMy83LzIwMjYIAAAACjEyLzMxLzIwMjUJAAAAATBjlZcyonzeCGOVlzKifN4IM0NJUS5OWVNFOklCTS5JUV9OT05SRUNVUlJJTkdfSU5DT01FX1RBWEVTLjk5OC4uLi4uSAEAAADetgEAAwAAAAAAY5WXMqJ83ghjlZcyonzeCDFDSVEu</t>
  </si>
  <si>
    <t>TllTRTpJQk0uSVFfREVGRVJSRURfRE9NRVNUSUNfVEFYRVMuOTk2Li4uLi5IAQAAAN62AQACAAAABS0xNzI4AQgAAAAFAAAAATEBAAAACy0yMDA4NjQ3MTk4AwAAAAMxNjACAAAABDMwNTQEAAAAATAHAAAACDMvNy8yMDI2CAAAAAoxMi8zMS8yMDIxCQAAAAEwY5WXMqJ83ghjlZcyonzeCC1DSVEuTllTRTpJQk0uSVFfQ1VSUl9ET01FU1RJQ19UQVhFUy45OTQuLi4uLkgBAAAA3rYBAAIAAAADMjcyAQgAAAAFAAAAATEBAAAACy0yMTEwNzY5MzU1AwAAAAMxNjACAAAABDMwMjcEAAAAATAHAAAACDMvNy8yMDI2CAAAAAoxMi8zMS8yMDE5CQAAAAEwY5WXMqJ83ghjlZcyonzeCCtDSVEuTllTRTpJQk0uSVFfSU5WRVNUTUVOVF9JTkNPTUUuOTk5Li4uLi5IAQAAAN62AQADAAAAAABjlZcyonzeCGOVlzKifN4IIUNJUS5OWVNFOklCTS5JUV9OSV9TRkFTLjk5Mi4uLi4uSAEAAADetgEAAwAAAAAAY5WXMqJ83ghjlZcyonzeCCxDSVEuTllTRTpJQk0uSVFfQVNfUkVQT1JURURfRUJJVERBLjk5Ny4uLi4uSAEAAADetgEAAwAAAAAAY5WXMqJ83ghjlZcyonzeCCpDSVEuTllTRTpJQk0uSVFfRUJJVERBUl9FWENMX1NCQy45OTcuLi4uLkgBAAAA3rYBAAIAAAAFMTMwMTABCAAAAAUAAAABMQEAAAALLTE5NTgyODEwOTYDAAAAAzE2MAIAAAAFMjQxMzcEAAAAATAHAAAACDMvNy8yMDI2CAAAAAoxMi8zMS8yMDIyCQAA</t>
  </si>
  <si>
    <t>AAEwY5WXMqJ83ghjlZcyonzeCChDSVEuTllTRTpJQk0uSVFfRUJJVERBUl9FUV9JTkMuOTkxLi4uLi5IAQAAAN62AQADAAAAAABjlZcyonzeCGOVlzKifN4IL0NJUS5OWVNFOklCTS5JUV9FQklUQV9FUV9JTkNfRVhDTF9TQkMuOTk2Li4uLi5IAQAAAN62AQACAAAABDg0MDMBCAAAAAUAAAABMQEAAAALLTIwMDg2NDcxOTgDAAAAAzE2MAIAAAAFMjQxMzIEAAAAATAHAAAACDMvNy8yMDI2CAAAAAoxMi8zMS8yMDIxCQAAAAEwY5WXMqJ83ghjlZcyonzeCB9DSVEuTllTRTpJQk0uSVFfRUJJVEEuOTkwLi4uLi5IAQAAAN62AQACAAAABTE3NzEwAQgAAAAFAAAAATEBAAAACjE4NzY0MzI4NzIDAAAAAzE2MAIAAAAGMTAwNjg5BAAAAAEwBwAAAAgzLzcvMjAyNggAAAAKMTIvMzEvMjAxNQkAAAABMGOVlzKifN4IY5WXMqJ83gglQ0lRLk5ZU0U6SUJNLklRX0VCSVRfRVFfSU5DLjk5Ny4uLi4uSAEAAADetgEAAgAAAAQ3NTIxAQgAAAAFAAAAATEBAAAACy0xOTU4MjgxMDk2AwAAAAMxNjACAAAABTIxNjc1BAAAAAEwBwAAAAgzLzcvMjAyNggAAAAKMTIvMzEvMjAyMgkAAAABMGOVlzKifN4IY5WXMqJ83gg7Q0lRLk5ZU0U6SUJNLklRX0VCSVREQV9FUV9JTkNfRVhDTF9PUEVSX0xFQVNFX0FESi45OTAuLi4uLkgBAAAA3rYBAAIAAAAFMjAzNzIBCAAAAAUAAAABMQEAAAAKMTg3NjQzMjg3MgMAAAADMTYwAgAAAAU0</t>
  </si>
  <si>
    <t>ODk4NwQAAAABMAcAAAAIMy83LzIwMjYIAAAACjEyLzMxLzIwMTUJAAAAATBjlZcyonzeCGOVlzKifN4IKUNJUS5OWVNFOklCTS5JUV9FQklUREFfRVhDTF9TQkMuOTk4Li4uLi5IAQAAAN62AQACAAAABTEzMzkxAQgAAAAFAAAAATEBAAAACy0xOTA0ODYwNzQ0AwAAAAMxNjACAAAABTI0MTM1BAAAAAEwBwAAAAgzLzcvMjAyNggAAAAKMTIvMzEvMjAyMwkAAAABMGOVlzKifN4IY5WXMqJ83gg1Q0lRLk5ZU0U6SUJNLklRX1NBTEVfUFJPQ0VFRFNfUkVOVEFMX0FTU0VUUy45OTUuLi4uLkgBAAAA3rYBAAMAAAAAAGOVlzKifN4IY5WXMqJ83ggiQ0lRLk5ZU0U6SUJNLklRX1BSRUZfUkVQLjk5OS4uLi4uSAEAAADetgEAAwAAAAAAY5WXMqJ83ghjlZcyonzeCC1DSVEuTllTRTpJQk0uSVFfU0FMRV9SRUFMX0VTVEFURV9DRi45OTkuLi4uLkgBAAAA3rYBAAMAAAAAAGOVlzKifN4IY5WXMqJ83ggkQ0lRLk5ZU0U6SUJNLklRX0NIQU5HRV9BUi4xMDAwLi4uLi5IAQAAAN62AQACAAAABS00Mjc4AQgAAAAFAAAAATEBAAAACy0xOTA0ODYwNzQwAwAAAAMxNjACAAAABDIwMTgEAAAAATAHAAAACDMvNy8yMDI2CAAAAAoxMi8zMS8yMDI1CQAAAAEwY5WXMqJ83ghjlZcyonzeCCxDSVEuTllTRTpJQk0uSVFfQVNTRVRfV1JJVEVET1dOX0NGLjk5OC4uLi4uSAEAAADetgEAAwAAAAAAY5WXMqJ83ghjlZcyonzeCCZDSVEu</t>
  </si>
  <si>
    <t>TllTRTpJQk0uSVFfREFfU1VQUExfQ0YuMTAwMC4uLi4uSAEAAADetgEAAgAAAAQyMjg0AQgAAAAFAAAAATEBAAAACy0xOTA0ODYwNzQwAwAAAAMxNjACAAAABDIxNzEEAAAAATAHAAAACDMvNy8yMDI2CAAAAAoxMi8zMS8yMDI1CQAAAAEwY5WXMqJ83ghjlZcyonzeCCxDSVEuTllTRTpJQk0uSVFfU1RPQ0tfT1BUSU9OU19DT01QLjk5OS4uLi4uSAEAAADetgEAAwAAAAAAY5WXMqJ83ghjlZcyonzeCCtDSVEuTllTRTpJQk0uSVFfU1RPQ0tfQkFTRURfVE9UQUwuOTk3Li4uLi5IAQAAAN62AQACAAAAAzk4OAEIAAAABQAAAAExAQAAAAstMTk1ODI4MTA5NgMAAAADMTYwAgAAAAUyNDAzNAQAAAABMAcAAAAIMy83LzIwMjYIAAAACjEyLzMxLzIwMjIJAAAAATBjlZcyonzeCGOVlzKifN4IKUNJUS5OWVNFOklCTS5JUV9TVE9DS19CQVNFRF9TTS4xMDAwLi4uLi5IAQAAAN62AQADAAAAAABjlZcyonzeCGOVlzKifN4ILkNJUS5OWVNFOklCTS5JUV9UT1RBTF9VTlVTVUFMX1NVUFBMRS45OTYuLi4uLkgBAAAA3rYBAAMAAAAAAGOVlzKifN4IY5WXMqJ83ggqQ0lRLk5ZU0U6SUJNLklRX0dBSU5fQkFSR0FJTl9BQ1EuOTk5Li4uLi5IAQAAAN62AQADAAAAAABjlZcyonzeCGOVlzKifN4IJ0NJUS5OWVNFOklCTS5JUV9NRVJHRVJfU1VQUExFLjk5OC4uLi4uSAEAAADetgEAAwAAAAAAY5WXMqJ83ghjlZcyonzeCDJD</t>
  </si>
  <si>
    <t>SVEuTllTRTpJQk0uSVFfSU1QVVRfT1BFUl9MRUFTRV9JTlRfRVhQLjk5OC4uLi4uSAEAAADetgEAAgAAAAoyOTMuMTU5OTY4AQgAAAAFAAAAATEBAAAACy0xOTA0ODYwNzQ0AwAAAAMxNjACAAAABTIxNjcyBAAAAAEwBwAAAAgzLzcvMjAyNggAAAAKMTIvMzEvMjAyMwkAAAABMGOVlzKifN4IY5WXMqJ83gg0Q0lRLk5ZU0U6SUJNLklRX0RFUFJFQ0lBVElPTl9SRU5UQUxfQVNTRVRTLjk5MS4uLi4uSAEAAADetgEAAwAAAAAAY5WXMqJ83ghjlZcyonzeCCtDSVEuTllTRTpJQk0uSVFfQ09OVElOR0VOVF9SRU5UQUwuOTkzLi4uLi5IAQAAAN62AQADAAAAAABjlZcyonzeCGOVlzKifN4IJENJUS5OWVNFOklCTS5JUV9SRF9FWFBfRk4uMTAwMC4uLi4uSAEAAADetgEAAgAAAAQ4MzEyAQgAAAAFAAAAATEBAAAACy0xOTA0ODYwNzQwAwAAAAMxNjACAAAABDMxNjgEAAAAATAHAAAACDMvNy8yMDI2CAAAAAoxMi8zMS8yMDI1CQAAAAEwY5WXMqJ83ghjlZcyonzeCCNDSVEuTllTRTpJQk0uSVFfTUFSS0VUSU5HLjk5MS4uLi4uSAEAAADetgEAAwAAAAAAY5WXMqJ83ghjlZcyonzeCDFDSVEuTllTRTpJQk0uSVFfQU5OVV9ESVNUUklCVVRJT05fVU5JVC4xMDAwLi4uLi5IAQAAAN62AQADAAAAAABjlZcyonzeCGOVlzKifN4IOUNJUS5OWVNFOklCTS5JUV9ESVNUUklCVVRBQkxFX0NBU0hfU1RBTkRBUkRJWkVELjk5</t>
  </si>
  <si>
    <t>NC4uLi4uSAEAAADetgEAAwAAAAAAY5WXMqJ83ghjlZcyonzeCCtDSVEuTllTRTpJQk0uSVFfSU5UX0VYUF9JTkNMX0NBUC4yMDAwLi4uLi5IAQAAAN62AQACAAAABDE5MzkBCAAAAAUAAAABMQEAAAALLTE5MDQ4NjA2NTcDAAAAAzE2MAIAAAAFMjE4NjEEAAAAATAHAAAACDMvNy8yMDI2CAAAAAoxMi8zMS8yMDI1CQAAAAEwY5WXMqJ83ghjlZcyonzeCC5DSVEuTllTRTpJQk0uSVFfQ0FQSVRBTElaRURfSU5URVJFU1QuOTk5Li4uLi5IAQAAAN62AQACAAAAAjEyAQgAAAAFAAAAATEBAAAACy0xOTA0ODYwNzQzAwAAAAMxNjACAAAABDMwMzIEAAAAATAHAAAACDMvNy8yMDI2CAAAAAoxMi8zMS8yMDI0CQAAAAEwY5WXMqJ83ghjlZcyonzeCDNDSVEuTllTRTpJQk0uSVFfTk9OUkVDVVJSSU5HX0lOQ09NRV9UQVhFUy45OTYuLi4uLkgBAAAA3rYBAAMAAAAAAGOVlzKifN4IY5WXMqJ83ggxQ0lRLk5ZU0U6SUJNLklRX0RFRkVSUkVEX0RPTUVTVElDX1RBWEVTLjk5NS4uLi4uSAEAAADetgEAAgAAAAM3NDQBCAAAAAUAAAABMQEAAAALLTIwNTkwNzMyMDIDAAAAAzE2MAIAAAAEMzA1NAQAAAABMAcAAAAIMy83LzIwMjYIAAAACjEyLzMxLzIwMjAJAAAAATBjlZcyonzeCGOVlzKifN4ILUNJUS5OWVNFOklCTS5JUV9DVVJSX0RPTUVTVElDX1RBWEVTLjk5My4uLi4uSAEAAADetgEAAgAAAAQtMjE1AQgAAAAFAAAA</t>
  </si>
  <si>
    <t>ATEBAAAACjIwODE1MDU0MDEDAAAAAzE2MAIAAAAEMzAyNwQAAAABMAcAAAAIMy83LzIwMjYIAAAACjEyLzMxLzIwMTgJAAAAATBjlZcyonzeCGOVlzKifN4IK0NJUS5OWVNFOklCTS5JUV9JTlZFU1RNRU5UX0lOQ09NRS45OTguLi4uLkgBAAAA3rYBAAMAAAAAAGOVlzKifN4IY5WXMqJ83gghQ0lRLk5ZU0U6SUJNLklRX05JX1NGQVMuOTkxLi4uLi5IAQAAAN62AQADAAAAAABjlZcyonzeCGOVlzKifN4ILENJUS5OWVNFOklCTS5JUV9BU19SRVBPUlRFRF9FQklUREEuOTk2Li4uLi5IAQAAAN62AQADAAAAAABjlZcyonzeCGOVlzKifN4IKkNJUS5OWVNFOklCTS5JUV9FQklUREFSX0VYQ0xfU0JDLjk5NS4uLi4uSAEAAADetgEAAgAAAAUxMzgxOAEIAAAABQAAAAExAQAAAAstMjA1OTA3MzIwMgMAAAADMTYwAgAAAAUyNDEzNwQAAAABMAcAAAAIMy83LzIwMjYIAAAACjEyLzMxLzIwMjAJAAAAATBjlZcyonzeCGOVlzKifN4IKENJUS5OWVNFOklCTS5JUV9FQklUREFSX0VRX0lOQy45OTAuLi4uLkgBAAAA3rYBAAIAAAAFMjE4MTcBCAAAAAUAAAABMQEAAAAKMTg3NjQzMjg3MgMAAAADMTYwAgAAAAUyNDEyOQQAAAABMAcAAAAIMy83LzIwMjYIAAAACjEyLzMxLzIwMTUJAAAAATBjlZcyonzeCGOVlzKifN4IL0NJUS5OWVNFOklCTS5JUV9FQklUQV9FUV9JTkNfRVhDTF9TQkMuOTk1Li4uLi5IAQAAAN62AQAC</t>
  </si>
  <si>
    <t>AAAABDgwNjcBCAAAAAUAAAABMQEAAAALLTIwNTkwNzMyMDIDAAAAAzE2MAIAAAAFMjQxMzIEAAAAATAHAAAACDMvNy8yMDI2CAAAAAoxMi8zMS8yMDIwCQAAAAEwY5WXMqJ83ghjlZcyonzeCChDSVEuTllTRTpJQk0uSVFfRUJJVF9FWENMX1NCQy4xMDAwLi4uLi5IAQAAAN62AQACAAAABTE0MjgzAQgAAAAFAAAAATEBAAAACy0xOTA0ODYwNzQwAwAAAAMxNjACAAAABTI0MTM0BAAAAAEwBwAAAAgzLzcvMjAyNggAAAAKMTIvMzEvMjAyNQkAAAABMGOVlzKifN4IY5WXMqJ83gglQ0lRLk5ZU0U6SUJNLklRX0VCSVRfRVFfSU5DLjk5Ni4uLi4uSAEAAADetgEAAgAAAAQ1NTgzAQgAAAAFAAAAATEBAAAACy0yMDA4NjQ3MTk4AwAAAAMxNjACAAAABTIxNjc1BAAAAAEwBwAAAAgzLzcvMjAyNggAAAAKMTIvMzEvMjAyMQkAAAABMGOVlzKifN4IY5WXMqJ83ggyQ0lRLk5ZU0U6SUJNLklRX0xFQVNFX0FESlVTVE1FTlRfRUJJVERBLjIwMDAuLi4uLkgBAAAA3rYBAAIAAAAEMTMwOABjlZcyonzeCGOVlzKifN4IKUNJUS5OWVNFOklCTS5JUV9FQklUREFfRVhDTF9TQkMuOTk2Li4uLi5IAQAAAN62AQACAAAABTEyMjkxAQgAAAAFAAAAATEBAAAACy0yMDA4NjQ3MTk4AwAAAAMxNjACAAAABTI0MTM1BAAAAAEwBwAAAAgzLzcvMjAyNggAAAAKMTIvMzEvMjAyMQkAAAABMGOVlzKifN4IY5WXMqJ83ggnQ0lRLk5ZU0U6</t>
  </si>
  <si>
    <t>SUJNLklRX0VCSVREQV9FUV9JTkMuOTkzLi4uLi5IAQAAAN62AQACAAAABTE3Njk4AQgAAAAFAAAAATEBAAAACjIwODE1MDU0MDEDAAAAAzE2MAIAAAAFMjE2NzcEAAAAATAHAAAACDMvNy8yMDI2CAAAAAoxMi8zMS8yMDE4CQAAAAEwY5WXMqJ83ghjlZcyonzeCCtDSVEuTllTRTpJQk0uSVFfU1BFQ0lBTF9ESVZfU0hBUkUuOTk5Li4uLi5IAQAAAN62AQADAAAAAABjlZcyonzeCGOVlzKifN4IKUNJUS5OWVNFOklCTS5JUV9UT1RBTF9SRVZfU0hBUkUuOTk5Li4uLi5IAQAAAN62AQACAAAACTY4LjA3ODk2NAEIAAAABQAAAAExAQAAAAstMTkwNDg2MDc0MwMAAAADMTYwAgAAAAQ0MzgyBAAAAAEwBwAAAAgzLzcvMjAyNggAAAAKMTIvMzEvMjAyNAkAAAABMGOVlzKifN4IY5WXMqJ83ggjQ0lRLk5ZU0U6SUJNLklRX0RJVl9TSEFSRS45OTkuLi4uLkgBAAAA3rYBAAIAAAAENi42NwEIAAAABQAAAAExAQAAAAstMTkwNDg2MDc0MwMAAAADMTYwAgAAAAQzMDU4BAAAAAEwBwAAAAgzLzcvMjAyNggAAAAKMTIvMzEvMjAyNAkAAAABMGOVlzKifN4IY5WXMqJ83ggoQ0lRLk5ZU0U6SUJNLklRX0RJTFVUX0VQU19OT1JNLjk5OS4uLi4uSAEAAADetgEAAgAAAAg2LjA4MDE5NwEIAAAABQAAAAExAQAAAAstMTkwNDg2MDc0MwMAAAADMTYwAgAAAAQ0MzgwBAAAAAEwBwAAAAgzLzcvMjAyNggAAAAKMTIvMzEvMjAyNAkA</t>
  </si>
  <si>
    <t>AAABMGOVlzKifN4IY5WXMqJ83ggoQ0lRLk5ZU0U6SUJNLklRX0RJTFVUX0VQU19JTkNMLjk5OS4uLi4uSAEAAADetgEAAgAAAAg2LjQyODUzNgEIAAAABQAAAAExAQAAAAstMTkwNDg2MDc0MwMAAAADMTYwAgAAAAE4BAAAAAEwBwAAAAgzLzcvMjAyNggAAAAKMTIvMzEvMjAyNAkAAAABMGOVlzKifN4IY5WXMqJ83ggoQ0lRLk5ZU0U6SUJNLklRX0JBU0lDX0VQU19FWENMLjk5OS4uLi4uSAEAAADetgEAAgAAAAg2LjUyNTUwNAEIAAAABQAAAAExAQAAAAstMTkwNDg2MDc0MwMAAAADMTYwAgAAAAQzMDY0BAAAAAEwBwAAAAgzLzcvMjAyNggAAAAKMTIvMzEvMjAyNAkAAAABMGOVlzKifN4IY5WXMqJ83ggnQ0lRLk5ZU0U6SUJNLklRX05JX0FWQUlMX0VYQ0wuOTk4Li4uLi5IAQAAAN62AQACAAAABDc1MTQBCAAAAAUAAAABMQEAAAALLTE5MDQ4NjA3NDQDAAAAAzE2MAIAAAADMzc5BAAAAAEwBwAAAAgzLzcvMjAyNggAAAAKMTIvMzEvMjAyMwkAAAABMGOVlzKifN4IY5WXMqJ83ggoQ0lRLk5ZU0U6SUJNLklRX1BSRUZfRElWX09USEVSLjk5Ny4uLi4uSAEAAADetgEAAwAAAAAAY5WXMqJ83ghjlZcyonzeCC5DSVEuTllTRTpJQk0uSVFfTUlOT1JJVFlfSU5URVJFU1RfSVMuOTk3Li4uLi5IAQAAAN62AQADAAAAAABjlZcyonzeCGOVlzKifN4IKUNJUS5OWVNFOklCTS5JUV9FWFRSQV9BQ0NfSVRFTVMuOTk3</t>
  </si>
  <si>
    <t>Li4uLi5IAQAAAN62AQADAAAAAABjlZcyonzeCGOVlzKifN4IJENJUS5OWVNFOklCTS5JUV9FQVJOSU5HX0NPLjk5Ny4uLi4uSAEAAADetgEAAgAAAAQxNzgyAQgAAAAFAAAAATEBAAAACy0xOTU4MjgxMDk2AwAAAAMxNjACAAAAATcEAAAAATAHAAAACDMvNy8yMDI2CAAAAAoxMi8zMS8yMDIyCQAAAAEwY5WXMqJ83ghjlZcyonzeCB1DSVEuTllTRTpJQk0uSVFfRUJULjk5Ny4uLi4uSAEAAADetgEAAgAAAAQxMTU2AQgAAAAFAAAAATEBAAAACy0xOTU4MjgxMDk2AwAAAAMxNjACAAAAAzEzOQQAAAABMAcAAAAIMy83LzIwMjYIAAAACjEyLzMxLzIwMjIJAAAAATBjlZcyonzeCGOVlzKifN4IJkNJUS5OWVNFOklCTS5JUV9MRUdBTF9TRVRUTEUuOTk3Li4uLi5IAQAAAN62AQADAAAAAABjlZcyonzeCGOVlzKifN4IHkNJUS5OWVNFOklCTS5JUV9JUFJELjk5Ny4uLi4uSAEAAADetgEAAwAAAAAAY5WXMqJ83ghjlZcyonzeCCVDSVEuTllTRTpJQk0uSVFfR0FJTl9BU1NFVFMuOTk3Li4uLi5IAQAAAN62AQACAAAAAzI1OAEIAAAABQAAAAExAQAAAAstMTk1ODI4MTA5NgMAAAADMTYwAgAAAAI1NgQAAAABMAcAAAAIMy83LzIwMjYIAAAACjEyLzMxLzIwMjIJAAAAATBjlZcyonzeCGOVlzKifN4IJ0NJUS5OWVNFOklCTS5JUV9JTVBBSVJNRU5UX0dXLjk5Ny4uLi4uSAEAAADetgEAAwAAAAAAY5WXMqJ83ghjlZcy</t>
  </si>
  <si>
    <t>onzeCCVDSVEuTllTRTpJQk0uSVFfUkVTVFJVQ1RVUkUuOTk2Li4uLi5IAQAAAN62AQADAAAAAABjlZcyonzeCGOVlzKifN4IMkNJUS5OWVNFOklCTS5JUV9PVEhFUl9OT05fT1BFUl9FWFBfU1VQUEwuOTk1Li4uLi5IAQAAAN62AQACAAAABC03OTABCAAAAAUAAAABMQEAAAALLTIwNTkwNzMyMDIDAAAAAzE2MAIAAAACODUEAAAAATAHAAAACDMvNy8yMDI2CAAAAAoxMi8zMS8yMDIwCQAAAAEwY5WXMqJ83ghjlZcyonzeCCRDSVEuTllTRTpJQk0uSVFfSU5DX0VRVUlUWS45OTUuLi4uLkgBAAAA3rYBAAMAAAAAAGOVlzKifN4IY5WXMqJ83ggtQ0lRLk5ZU0U6SUJNLklRX0lOVEVSRVNUX0lOVkVTVF9JTkMuOTk1Li4uLi5IAQAAAN62AQADAAAAAABjlZcyonzeCGOVlzKifN4IIkNJUS5OWVNFOklCTS5JUV9PUEVSX0lOQy45OTYuLi4uLkgBAAAA3rYBAAIAAAAENTU4MwEIAAAABQAAAAExAQAAAAstMjAwODY0NzE5OAMAAAADMTYwAgAAAAIyMQQAAAABMAcAAAAIMy83LzIwMjYIAAAACjEyLzMxLzIwMjEJAAAAATBjlZcyonzeCGOVlzKifN4IJENJUS5OWVNFOklCTS5JUV9PVEhFUl9PUEVSLjk5Ny4uLi4uSAEAAADetgEAAgAAAAQtNjYzAQgAAAAFAAAAATEBAAAACy0xOTU4MjgxMDk2AwAAAAMxNjACAAAAAzI2MAQAAAABMAcAAAAIMy83LzIwMjYIAAAACjEyLzMxLzIwMjIJAAAAATBjlZcyonzeCGOVlzKi</t>
  </si>
  <si>
    <t>fN4IKENJUS5OWVNFOklCTS5JUV9HV19JTlRBTl9BTU9SVC45OTguLi4uLkgBAAAA3rYBAAMAAAAAAGOVlzKifN4IY5WXMqJ83gggQ0lRLk5ZU0U6SUJNLklRX1JEX0VYUC45OTkuLi4uLkgBAAAA3rYBAAIAAAAENzQ3OQEIAAAABQAAAAExAQAAAAstMTkwNDg2MDc0MwMAAAADMTYwAgAAAAMxMDAEAAAAATAHAAAACDMvNy8yMDI2CAAAAAoxMi8zMS8yMDI0CQAAAAEwY5WXMqJ83ghjlZcyonzeCDJDSVEuTllTRTpJQk0uSVFfQU1PUlRfU09GVFdBUkVfQVNTRVRTX0NGLjk5Mi4uLi4uSAEAAADetgEAAwAAAAAAY5WXMqJ83ghjlZcyonzeCCVDSVEuTllTRTpJQk0uSVFfUFJFRl9JU1NVRUQuOTk3Li4uLi5IAQAAAN62AQADAAAAAABjlZcyonzeCGOVlzKifN4ILUNJUS5OWVNFOklCTS5JUV9TQUxFX1JFQUxfRVNUQVRFX0NGLjk5Ny4uLi4uSAEAAADetgEAAwAAAAAAY5WXMqJ83ghjlZcyonzeCC9DSVEuTllTRTpJQk0uSVFfQ0hBTkdFX1RSQURJTkdfQVNTRVRTLjk5OS4uLi4uSAEAAADetgEAAwAAAAAAY5WXMqJ83ghjlZcyonzeCCxDSVEuTllTRTpJQk0uSVFfQVNTRVRfV1JJVEVET1dOX0NGLjk5Ni4uLi4uSAEAAADetgEAAwAAAAAAY5WXMqJ83ghjlZcyonzeCCVDSVEuTllTRTpJQk0uSVFfREFfU1VQUExfQ0YuOTkxLi4uLi5IAQAAAN62AQACAAAABDI4MzcBCAAAAAUAAAABMQEAAAAKMTk0NzE3OTU4</t>
  </si>
  <si>
    <t>MwMAAAADMTYwAgAAAAQyMTcxBAAAAAEwBwAAAAgzLzcvMjAyNggAAAAKMTIvMzEvMjAxNgkAAAABMGOVlzKifN4IY5WXMqJ83ggsQ0lRLk5ZU0U6SUJNLklRX1NUT0NLX09QVElPTlNfQ09NUC45OTUuLi4uLkgBAAAA3rYBAAMAAAAAAGOVlzKifN4IY5WXMqJ83ggrQ0lRLk5ZU0U6SUJNLklRX1NUT0NLX0JBU0VEX1RPVEFMLjk5MS4uLi4uSAEAAADetgEAAgAAAAM1NDQBCAAAAAUAAAABMQEAAAAKMTk0NzE3OTU4MwMAAAADMTYwAgAAAAUyNDAzNAQAAAABMAcAAAAIMy83LzIwMjYIAAAACjEyLzMxLzIwMTYJAAAAATBjlZcyonzeCGOVlzKifN4IKENJUS5OWVNFOklCTS5JUV9TVE9DS19CQVNFRF9TTS45OTAuLi4uLkgBAAAA3rYBAAMAAAAAAGOVlzKifN4IY5WXMqJ83gguQ0lRLk5ZU0U6SUJNLklRX1RPVEFMX1VOVVNVQUxfU1VQUExFLjk5NS4uLi4uSAEAAADetgEAAgAAAAMtMTMBCAAAAAUAAAABMQEAAAALLTIwNTkwNzMyMDIDAAAAAzE2MAIAAAAFMzMzOTAEAAAAATAHAAAACDMvNy8yMDI2CAAAAAoxMi8zMS8yMDIwCQAAAAEwY5WXMqJ83ghjlZcyonzeCCpDSVEuTllTRTpJQk0uSVFfR0FJTl9CQVJHQUlOX0FDUS45OTguLi4uLkgBAAAA3rYBAAMAAAAAAGOVlzKifN4IY5WXMqJ83ggnQ0lRLk5ZU0U6SUJNLklRX01FUkdFUl9TVVBQTEUuOTk3Li4uLi5IAQAAAN62AQADAAAAAABjlZcyonzeCGOV</t>
  </si>
  <si>
    <t>lzKifN4IMkNJUS5OWVNFOklCTS5JUV9JTVBVVF9PUEVSX0xFQVNFX0lOVF9FWFAuOTk3Li4uLi5IAQAAAN62AQACAAAACjIyMy4xODMwNzIBCAAAAAUAAAABMQEAAAALLTE5NTgyODEwOTYDAAAAAzE2MAIAAAAFMjE2NzIEAAAAATAHAAAACDMvNy8yMDI2CAAAAAoxMi8zMS8yMDIyCQAAAAEwY5WXMqJ83ghjlZcyonzeCDRDSVEuTllTRTpJQk0uSVFfREVQUkVDSUFUSU9OX1JFTlRBTF9BU1NFVFMuOTkwLi4uLi5IAQAAAN62AQADAAAAAABjlZcyonzeCGOVlzKifN4IK0NJUS5OWVNFOklCTS5JUV9DT05USU5HRU5UX1JFTlRBTC45OTIuLi4uLkgBAAAA3rYBAAMAAAAAAGOVlzKifN4IY5WXMqJ83ggjQ0lRLk5ZU0U6SUJNLklRX1JEX0VYUF9GTi45OTkuLi4uLkgBAAAA3rYBAAIAAAAENzQ3OQEIAAAABQAAAAExAQAAAAstMTkwNDg2MDc0MwMAAAADMTYwAgAAAAQzMTY4BAAAAAEwBwAAAAgzLzcvMjAyNggAAAAKMTIvMzEvMjAyNAkAAAABMGOVlzKifN4IY5WXMqJ83ggjQ0lRLk5ZU0U6SUJNLklRX01BUktFVElORy45OTAuLi4uLkgBAAAA3rYBAAMAAAAAAGOVlzKifN4IY5WXMqJ83ggwQ0lRLk5ZU0U6SUJNLklRX0FOTlVfRElTVFJJQlVUSU9OX1VOSVQuOTk5Li4uLi5IAQAAAN62AQADAAAAAABjlZcyonzeCGOVlzKifN4IOUNJUS5OWVNFOklCTS5JUV9ESVNUUklCVVRBQkxFX0NBU0hfU1RBTkRBUkRJ</t>
  </si>
  <si>
    <t>WkVELjk5My4uLi4uSAEAAADetgEAAwAAAAAAY5WXMqJ83ghjlZcyonzeCCtDSVEuTllTRTpJQk0uSVFfSU5UX0VYUF9JTkNMX0NBUC4xMDAwLi4uLi5IAQAAAN62AQACAAAABDE5MzkBCAAAAAUAAAABMQEAAAALLTE5MDQ4NjA3NDADAAAAAzE2MAIAAAAFMjE4NjEEAAAAATAHAAAACDMvNy8yMDI2CAAAAAoxMi8zMS8yMDI1CQAAAAEwY5WXMqJ83ghjlZcyonzeCC5DSVEuTllTRTpJQk0uSVFfQ0FQSVRBTElaRURfSU5URVJFU1QuOTk4Li4uLi5IAQAAAN62AQACAAAAATkBCAAAAAUAAAABMQEAAAALLTE5MDQ4NjA3NDQDAAAAAzE2MAIAAAAEMzAzMgQAAAABMAcAAAAIMy83LzIwMjYIAAAACjEyLzMxLzIwMjMJAAAAATBjlZcyonzeCGOVlzKifN4IM0NJUS5OWVNFOklCTS5JUV9OT05SRUNVUlJJTkdfSU5DT01FX1RBWEVTLjk5NC4uLi4uSAEAAADetgEAAgAAAAMxNDYBCAAAAAUAAAABMQEAAAALLTIxMTA3NjkzNTUDAAAAAzE2MAIAAAAFNDg4MzkEAAAAATAHAAAACDMvNy8yMDI2CAAAAAoxMi8zMS8yMDE5CQAAAAEwY5WXMqJ83ghjlZcyonzeCDFDSVEuTllTRTpJQk0uSVFfREVGRVJSRURfRE9NRVNUSUNfVEFYRVMuOTk0Li4uLi5IAQAAAN62AQACAAAABC05NTgBCAAAAAUAAAABMQEAAAALLTIxMTA3NjkzNTUDAAAAAzE2MAIAAAAEMzA1NAQAAAABMAcAAAAIMy83LzIwMjYIAAAACjEyLzMxLzIwMTkJ</t>
  </si>
  <si>
    <t>AAAAATBjlZcyonzeCGOVlzKifN4ILUNJUS5OWVNFOklCTS5JUV9DVVJSX0RPTUVTVElDX1RBWEVTLjk5MC4uLi4uSAEAAADetgEAAgAAAAQtMTkzAQgAAAAFAAAAATEBAAAACjE4NzY0MzI4NzIDAAAAAzE2MAIAAAAEMzAyNwQAAAABMAcAAAAIMy83LzIwMjYIAAAACjEyLzMxLzIwMTUJAAAAATBjlZcyonzeCGOVlzKifN4IK0NJUS5OWVNFOklCTS5JUV9JTlZFU1RNRU5UX0lOQ09NRS45OTcuLi4uLkgBAAAA3rYBAAMAAAAAAGOVlzKifN4IY5WXMqJ83gg0Q0lRLk5ZU0U6SUJNLklRX0VBUk5JTkdfUEFSRU5UX0VYQ0xfRVhUUkEuMjAwMC4uLi4uSAEAAADetgEAAgAAAAUxMDU3MQEIAAAABQAAAAExAQAAAAstMTkwNDg2MDY1NwMAAAADMTYwAgAAAAU0MTU5NgQAAAABMAcAAAAIMy83LzIwMjYIAAAACjEyLzMxLzIwMjUJAAAAATBjlZcyonzeCGOVlzKifN4ILENJUS5OWVNFOklCTS5JUV9BU19SRVBPUlRFRF9FQklUREEuOTk1Li4uLi5IAQAAAN62AQADAAAAAABjlZcyonzeCGOVlzKifN4ILENJUS5OWVNFOklCTS5JUV9GRUVTX09USEVSX0lOQ09NRS4xMDAwLi4uLi5IAQAAAN62AQADAAAAAABjlZcyonzeCGOVlzKifN4IKkNJUS5OWVNFOklCTS5JUV9FQklUREFSX0VYQ0xfU0JDLjk5NC4uLi4uSAEAAADetgEAAgAAAAUxNTkwMAEIAAAABQAAAAExAQAAAAstMjExMDc2OTM1NQMAAAADMTYwAgAAAAUy</t>
  </si>
  <si>
    <t>NDEzNwQAAAABMAcAAAAIMy83LzIwMjYIAAAACjEyLzMxLzIwMTkJAAAAATBjlZcyonzeCGOVlzKifN4IIkNJUS5OWVNFOklCTS5JUV9FQklUREFSLjIwMDAuLi4uLkgBAAAA3rYBAAIAAAAFMTc0MjYBCAAAAAUAAAABMQEAAAALLTE5MDQ4NjA2NTcDAAAAAzE2MAIAAAAFMjE2NzQEAAAAATAHAAAACDMvNy8yMDI2CAAAAAoxMi8zMS8yMDI1CQAAAAEwY5WXMqJ83ghjlZcyonzeCC9DSVEuTllTRTpJQk0uSVFfRUJJVEFfRVFfSU5DX0VYQ0xfU0JDLjk5NC4uLi4uSAEAAADetgEAAgAAAAUxMDA2OAEIAAAABQAAAAExAQAAAAstMjExMDc2OTM1NQMAAAADMTYwAgAAAAUyNDEzMgQAAAABMAcAAAAIMy83LzIwMjYIAAAACjEyLzMxLzIwMTkJAAAAATBjlZcyonzeCGOVlzKifN4IJ0NJUS5OWVNFOklCTS5JUV9FQklUX0VYQ0xfU0JDLjk5OS4uLi4uSAEAAADetgEAAgAAAAUxMTA5OQEIAAAABQAAAAExAQAAAAstMTkwNDg2MDc0MwMAAAADMTYwAgAAAAUyNDEzNAQAAAABMAcAAAAIMy83LzIwMjYIAAAACjEyLzMxLzIwMjQJAAAAATBjlZcyonzeCGOVlzKifN4IJUNJUS5OWVNFOklCTS5JUV9FQklUX0VRX0lOQy45OTUuLi4uLkgBAAAA3rYBAAIAAAAENDY2MgEIAAAABQAAAAExAQAAAAstMjA1OTA3MzIwMgMAAAADMTYwAgAAAAUyMTY3NQQAAAABMAcAAAAIMy83LzIwMjYIAAAACjEyLzMxLzIwMjAJAAAAATBj</t>
  </si>
  <si>
    <t>lZcyonzeCGOVlzKifN4IMUNJUS5OWVNFOklCTS5JUV9MRUFTRV9BREpVU1RNRU5UX0VCSVREQS45OTkuLi4uLkgBAAAA3rYBAAIAAAAEMTMwOQBjlZcyonzeCGOVlzKifN4IKUNJUS5OWVNFOklCTS5JUV9FQklUREFfRVhDTF9TQkMuOTk1Li4uLi5IAQAAAN62AQACAAAABTEyMjk0AQgAAAAFAAAAATEBAAAACy0yMDU5MDczMjAyAwAAAAMxNjACAAAABTI0MTM1BAAAAAEwBwAAAAgzLzcvMjAyNggAAAAKMTIvMzEvMjAyMAkAAAABMGOVlzKifN4IY5WXMqJ83ggnQ0lRLk5ZU0U6SUJNLklRX0VCSVREQV9FUV9JTkMuOTkyLi4uLi5IAQAAAN62AQACAAAABTE2MjIzAQgAAAAFAAAAATEBAAAACjIwMTcxNjQyNDQDAAAAAzE2MAIAAAAFMjE2NzcEAAAAATAHAAAACDMvNy8yMDI2CAAAAAoxMi8zMS8yMDE3CQAAAAEwY5WXMqJ83ghjlZcyonzeCCtDSVEuTllTRTpJQk0uSVFfU1BFQ0lBTF9ESVZfU0hBUkUuOTk4Li4uLi5IAQAAAN62AQADAAAAAADZxZcyonzeCNnFlzKifN4IKUNJUS5OWVNFOklCTS5JUV9UT1RBTF9SRVZfU0hBUkUuOTk4Li4uLi5IAQAAAN62AQACAAAACTY3Ljg4NzcyOQEIAAAABQAAAAExAQAAAAstMTkwNDg2MDc0NAMAAAADMTYwAgAAAAQ0MzgyBAAAAAEwBwAAAAgzLzcvMjAyNggAAAAKMTIvMzEvMjAyMwkAAAABMNnFlzKifN4I2cWXMqJ83ggjQ0lRLk5ZU0U6SUJNLklRX0RJVl9TSEFS</t>
  </si>
  <si>
    <t>RS45OTguLi4uLkgBAAAA3rYBAAIAAAAENi42MwEIAAAABQAAAAExAQAAAAstMTkwNDg2MDc0NAMAAAADMTYwAgAAAAQzMDU4BAAAAAEwBwAAAAgzLzcvMjAyNggAAAAKMTIvMzEvMjAyMwkAAAABMNnFlzKifN4I2cWXMqJ83ggoQ0lRLk5ZU0U6SUJNLklRX0RJTFVUX0VQU19OT1JNLjk5OC4uLi4uSAEAAADetgEAAgAAAAc1Ljg2MzgyAQgAAAAFAAAAATEBAAAACy0xOTA0ODYwNzQ0AwAAAAMxNjACAAAABDQzODAEAAAAATAHAAAACDMvNy8yMDI2CAAAAAoxMi8zMS8yMDIzCQAAAAEw2cWXMqJ83gjZxZcyonzeCChDSVEuTllTRTpJQk0uSVFfRElMVVRfRVBTX0lOQ0wuOTk4Li4uLi5IAQAAAN62AQACAAAACDguMTM2OTg1AQgAAAAFAAAAATEBAAAACy0xOTA0ODYwNzQ0AwAAAAMxNjACAAAAATgEAAAAATAHAAAACDMvNy8yMDI2CAAAAAoxMi8zMS8yMDIzCQAAAAEw2cWXMqJ83gjZxZcyonzeCChDSVEuTllTRTpJQk0uSVFfQkFTSUNfRVBTX0VYQ0wuOTk4Li4uLi5IAQAAAN62AQACAAAACDguMjQ2MTc1AQgAAAAFAAAAATEBAAAACy0xOTA0ODYwNzQ0AwAAAAMxNjACAAAABDMwNjQEAAAAATAHAAAACDMvNy8yMDI2CAAAAAoxMi8zMS8yMDIzCQAAAAEw2cWXMqJ83gjZxZcyonzeCCdDSVEuTllTRTpJQk0uSVFfTklfQVZBSUxfRVhDTC45OTYuLi4uLkgBAAAA3rYBAAIAAAAENDcxMwEIAAAABQAAAAExAQAA</t>
  </si>
  <si>
    <t>AAstMjAwODY0NzE5OAMAAAADMTYwAgAAAAMzNzkEAAAAATAHAAAACDMvNy8yMDI2CAAAAAoxMi8zMS8yMDIxCQAAAAEw2cWXMqJ83gjZxZcyonzeCChDSVEuTllTRTpJQk0uSVFfUFJFRl9ESVZfT1RIRVIuOTk2Li4uLi5IAQAAAN62AQADAAAAAADZxZcyonzeCNnFlzKifN4ILkNJUS5OWVNFOklCTS5JUV9NSU5PUklUWV9JTlRFUkVTVF9JUy45OTYuLi4uLkgBAAAA3rYBAAMAAAAAANnFlzKifN4I2cWXMqJ83ggpQ0lRLk5ZU0U6SUJNLklRX0VYVFJBX0FDQ19JVEVNUy45OTYuLi4uLkgBAAAA3rYBAAMAAAAAANnFlzKifN4I2cWXMqJ83ggkQ0lRLk5ZU0U6SUJNLklRX0VBUk5JTkdfQ08uOTk2Li4uLi5IAQAAAN62AQACAAAABDQ3MTMBCAAAAAUAAAABMQEAAAALLTIwMDg2NDcxOTgDAAAAAzE2MAIAAAABNwQAAAABMAcAAAAIMy83LzIwMjYIAAAACjEyLzMxLzIwMjEJAAAAATDZxZcyonzeCNnFlzKifN4IHUNJUS5OWVNFOklCTS5JUV9FQlQuOTk2Li4uLi5IAQAAAN62AQACAAAABDQ4MzcBCAAAAAUAAAABMQEAAAALLTIwMDg2NDcxOTgDAAAAAzE2MAIAAAADMTM5BAAAAAEwBwAAAAgzLzcvMjAyNggAAAAKMTIvMzEvMjAyMQkAAAABMNnFlzKifN4I2cWXMqJ83ggmQ0lRLk5ZU0U6SUJNLklRX0xFR0FMX1NFVFRMRS45OTYuLi4uLkgBAAAA3rYBAAMAAAAAANnFlzKifN4I2cWXMqJ83ggeQ0lRLk5ZU0U6</t>
  </si>
  <si>
    <t>SUJNLklRX0lQUkQuOTk2Li4uLi5IAQAAAN62AQADAAAAAADZxZcyonzeCNnFlzKifN4IJUNJUS5OWVNFOklCTS5JUV9HQUlOX0FTU0VUUy45OTYuLi4uLkgBAAAA3rYBAAMAAAAAANnFlzKifN4I2cWXMqJ83ggnQ0lRLk5ZU0U6SUJNLklRX0lNUEFJUk1FTlRfR1cuOTk2Li4uLi5IAQAAAN62AQADAAAAAADZxZcyonzeCNnFlzKifN4IJUNJUS5OWVNFOklCTS5JUV9SRVNUUlVDVFVSRS45OTQuLi4uLkgBAAAA3rYBAAMAAAAAANnFlzKifN4I2cWXMqJ83ggyQ0lRLk5ZU0U6SUJNLklRX09USEVSX05PTl9PUEVSX0VYUF9TVVBQTC45OTQuLi4uLkgBAAAA3rYBAAIAAAADMjYzAQgAAAAFAAAAATEBAAAACy0yMTEwNzY5MzU1AwAAAAMxNjACAAAAAjg1BAAAAAEwBwAAAAgzLzcvMjAyNggAAAAKMTIvMzEvMjAxOQkAAAABMNnFlzKifN4I2cWXMqJ83ggkQ0lRLk5ZU0U6SUJNLklRX0lOQ19FUVVJVFkuOTk0Li4uLi5IAQAAAN62AQADAAAAAADZxZcyonzeCNnFlzKifN4ILUNJUS5OWVNFOklCTS5JUV9JTlRFUkVTVF9JTlZFU1RfSU5DLjk5NC4uLi4uSAEAAADetgEAAwAAAAAA2cWXMqJ83gjZxZcyonzeCCJDSVEuTllTRTpJQk0uSVFfT1BFUl9JTkMuOTk1Li4uLi5IAQAAAN62AQACAAAABDQ2NjIBCAAAAAUAAAABMQEAAAALLTIwNTkwNzMyMDIDAAAAAzE2MAIAAAACMjEEAAAAATAHAAAACDMvNy8yMDI2CAAA</t>
  </si>
  <si>
    <t>AAoxMi8zMS8yMDIwCQAAAAEw2cWXMqJ83gjZxZcyonzeCCRDSVEuTllTRTpJQk0uSVFfT1RIRVJfT1BFUi45OTYuLi4uLkgBAAAA3rYBAAIAAAAELTYxMgEIAAAABQAAAAExAQAAAAstMjAwODY0NzE5OAMAAAADMTYwAgAAAAMyNjAEAAAAATAHAAAACDMvNy8yMDI2CAAAAAoxMi8zMS8yMDIxCQAAAAEw2cWXMqJ83gjZxZcyonzeCChDSVEuTllTRTpJQk0uSVFfR1dfSU5UQU5fQU1PUlQuOTk3Li4uLi5IAQAAAN62AQADAAAAAADZxZcyonzeCNnFlzKifN4IIENJUS5OWVNFOklCTS5JUV9SRF9FWFAuOTk4Li4uLi5IAQAAAN62AQACAAAABDY3NzUBCAAAAAUAAAABMQEAAAALLTE5MDQ4NjA3NDQDAAAAAzE2MAIAAAADMTAwBAAAAAEwBwAAAAgzLzcvMjAyNggAAAAKMTIvMzEvMjAyMwkAAAABMNnFlzKifN4I2cWXMqJ83gglQ0lRLk5ZU0U6SUJNLklRX1NUT0NLX0JBU0VELjk5OS4uLi4uSAEAAADetgEAAwAAAAAA2cWXMqJ83gjZxZcyonzeCChDSVEuTllTRTpJQk0uSVFfRVhQTE9SRV9EUklMTC4xMDAwLi4uLi5IAQAAAN62AQADAAAAAADZxZcyonzeCNnFlzKifN4IHUNJUS5OWVNFOklCTS5JUV9HUC4yMDAwLi4uLi5IAQAAAN62AQACAAAABTM5Mjk2AQgAAAAFAAAAATEBAAAACy0xOTA0ODYwNjU3AwAAAAMxNjACAAAAAjEwBAAAAAEwBwAAAAgzLzcvMjAyNggAAAAKMTIvMzEvMjAyNQkAAAABMNnFlzKi</t>
  </si>
  <si>
    <t>fN4I2cWXMqJ83ggpQ0lRLk5ZU0U6SUJNLklRX0ZJTl9ESVZfSU5UX0VYUC45OTAuLi4uLkgBAAAA3rYBAAMAAAAAANnFlzKifN4I2cWXMqJ83gglQ0lRLk5ZU0U6SUJNLklRX0ZJTl9ESVZfRVhQLjk5MS4uLi4uSAEAAADetgEAAgAAAAQxMDQ0AQgAAAAFAAAAATEBAAAACjE5NDcxNzk1ODMDAAAAAzE2MAIAAAACNTEEAAAAATAHAAAACDMvNy8yMDI2CAAAAAoxMi8zMS8yMDE2CQAAAAEw2cWXMqJ83gjZxZcyonzeCCNDSVEuTllTRTpJQk0uSVFfVE9UQUxfUkVWLjk5Mi4uLi4uSAEAAADetgEAAgAAAAU3OTEzOQEIAAAABQAAAAExAQAAAAoyMDE3MTY0MjQ0AwAAAAMxNjACAAAAAjI4BAAAAAEwBwAAAAgzLzcvMjAyNggAAAAKMTIvMzEvMjAxNwkAAAABMNnFlzKifN4I2cWXMqJ83gglQ0lRLk5ZU0U6SUJNLklRX0lOVF9JTlZfSU5DLjk5NC4uLi4uSAEAAADetgEAAwAAAAAA2cWXMqJ83gjZxZcyonzeCClDSVEuTllTRTpJQk0uSVFfR0FJTl9BU1NFVFNfUkVWLjk5Ni4uLi4uSAEAAADetgEAAwAAAAAA2cWXMqJ83gjZxZcyonzeCCVDSVEuTllTRTpJQk0uSVFfRklOX0RJVl9SRVYuOTk4Li4uLi5IAQAAAN62AQACAAAAAzczNwEIAAAABQAAAAExAQAAAAstMTkwNDg2MDc0NAMAAAADMTYwAgAAAAI1MgQAAAABMAcAAAAIMy83LzIwMjYIAAAACjEyLzMxLzIwMjMJAAAAATDZxZcyonzeCNnFlzKifN4IIUNJ</t>
  </si>
  <si>
    <t>US5OWVNFOklCTS5JUV9FQklUREFSLjk5OS4uLi4uSAEAAADetgEAAgAAAAUxNDE5NQEIAAAABQAAAAExAQAAAAstMTkwNDg2MDc0MwMAAAADMTYwAgAAAAUyMTY3NAQAAAABMAcAAAAIMy83LzIwMjYIAAAACjEyLzMxLzIwMjQJAAAAATDZxZcyonzeCNnFlzKifN4IK0NJUS5OWVNFOklCTS5JUV9TUEVDSUFMX0RJVl9TSEFSRS45OTYuLi4uLkgBAAAA3rYBAAMAAAAAANnFlzKifN4I2cWXMqJ83ggoQ0lRLk5ZU0U6SUJNLklRX0RJTFVUX0VQU19OT1JNLjk5Ni4uLi4uSAEAAADetgEAAgAAAAgzLjI0OTkwNwEIAAAABQAAAAExAQAAAAstMjAwODY0NzE5OAMAAAADMTYwAgAAAAQ0MzgwBAAAAAEwBwAAAAgzLzcvMjAyNggAAAAKMTIvMzEvMjAyMQkAAAABMNnFlzKifN4I2cWXMqJ83ggoQ0lRLk5ZU0U6SUJNLklRX0RJTFVUX0VQU19JTkNMLjk5Ni4uLi4uSAEAAADetgEAAgAAAAg2LjM0ODU3MwEIAAAABQAAAAExAQAAAAstMjAwODY0NzE5OAMAAAADMTYwAgAAAAE4BAAAAAEwBwAAAAgzLzcvMjAyNggAAAAKMTIvMzEvMjAyMQkAAAABMNnFlzKifN4I2cWXMqJ83ggmQ0lRLk5ZU0U6SUJNLklRX0xFR0FMX1NFVFRMRS45OTQuLi4uLkgBAAAA3rYBAAMAAAAAANnFlzKifN4I2cWXMqJ83gglQ0lRLk5ZU0U6SUJNLklRX0dBSU5fQVNTRVRTLjk5NC4uLi4uSAEAAADetgEAAgAAAAM3NjIBCAAAAAUAAAABMQEA</t>
  </si>
  <si>
    <t>AAALLTIxMTA3NjkzNTUDAAAAAzE2MAIAAAACNTYEAAAAATAHAAAACDMvNy8yMDI2CAAAAAoxMi8zMS8yMDE5CQAAAAEw2cWXMqJ83gjZxZcyonzeCCRDSVEuTllTRTpJQk0uSVFfT1RIRVJfT1BFUi45OTQuLi4uLkgBAAAA3rYBAAIAAAAELTYzOQEIAAAABQAAAAExAQAAAAstMjExMDc2OTM1NQMAAAADMTYwAgAAAAMyNjAEAAAAATAHAAAACDMvNy8yMDI2CAAAAAoxMi8zMS8yMDE5CQAAAAEw2cWXMqJ83gjZxZcyonzeCCVDSVEuTllTRTpJQk0uSVFfU1RPQ0tfQkFTRUQuOTk3Li4uLi5IAQAAAN62AQADAAAAAADZxZcyonzeCNnFlzKifN4IHENJUS5OWVNFOklCTS5JUV9HUC45OTkuLi4uLkgBAAAA3rYBAAIAAAAFMzU1NTIBCAAAAAUAAAABMQEAAAALLTE5MDQ4NjA3NDMDAAAAAzE2MAIAAAACMTAEAAAAATAHAAAACDMvNy8yMDI2CAAAAAoxMi8zMS8yMDI0CQAAAAEw2cWXMqJ83gjZxZcyonzeCCZDSVEuTllTRTpJQk0uSVFfSU5TX0RJVl9FWFAuMTAwMC4uLi4uSAEAAADetgEAAwAAAAAA2cWXMqJ83gjZxZcyonzeCB9DSVEuTllTRTpJQk0uSVFfQ09HUy4yMDAwLi4uLi5IAQAAAN62AQACAAAABTI3ODM2AQgAAAAFAAAAATEBAAAACy0xOTA0ODYwNjU3AwAAAAMxNjACAAAAAjM0BAAAAAEwBwAAAAgzLzcvMjAyNggAAAAKMTIvMzEvMjAyNQkAAAABMNnFlzKifN4I2cWXMqJ83gglQ0lRLk5ZU0U6SUJN</t>
  </si>
  <si>
    <t>LklRX0ZJTl9ESVZfUkVWLjk5Ni4uLi4uSAEAAADetgEAAgAAAAM3ODABCAAAAAUAAAABMQEAAAALLTIwMDg2NDcxOTgDAAAAAzE2MAIAAAACNTIEAAAAATAHAAAACDMvNy8yMDI2CAAAAAoxMi8zMS8yMDIxCQAAAAEw2cWXMqJ83gjZxZcyonzeCB5DSVEuTllTRTpJQk0uSVFfSVBSRC45OTMuLi4uLkgBAAAA3rYBAAMAAAAAANnFlzKifN4I2cWXMqJ83gglQ0lRLk5ZU0U6SUJNLklRX1JFU1RSVUNUVVJFLjk5MS4uLi4uSAEAAADetgEAAgAAAAUtMTAzOAEIAAAABQAAAAExAQAAAAoxOTQ3MTc5NTgzAwAAAAMxNjACAAAAAjk4BAAAAAEwBwAAAAgzLzcvMjAyNggAAAAKMTIvMzEvMjAxNgkAAAABMNnFlzKifN4I2cWXMqJ83ggtQ0lRLk5ZU0U6SUJNLklRX0lOVEVSRVNUX0lOVkVTVF9JTkMuOTkxLi4uLi5IAQAAAN62AQACAAAAAzEwOAEIAAAABQAAAAExAQAAAAoxOTQ3MTc5NTgzAwAAAAMxNjACAAAAAjY1BAAAAAEwBwAAAAgzLzcvMjAyNggAAAAKMTIvMzEvMjAxNgkAAAABMNnFlzKifN4I2cWXMqJ83gglQ0lRLk5ZU0U6SUJNLklRX0lOU19ESVZfRVhQLjk5OS4uLi4uSAEAAADetgEAAwAAAAAA2cWXMqJ83gjZxZcyonzeCCVDSVEuTllTRTpJQk0uSVFfSU5UX0lOVl9JTkMuOTkxLi4uLi5IAQAAAN62AQADAAAAAADZxZcyonzeCNnFlzKifN4IJUNJUS5OWVNFOklCTS5JUV9JTlNfRElWX0VYUC45OTgu</t>
  </si>
  <si>
    <t>Li4uLkgBAAAA3rYBAAMAAAAAANnFlzKifN4I2cWXMqJ83ggeQ0lRLk5ZU0U6SUJNLklRX0NPR1MuOTk4Li4uLi5IAQAAAN62AQACAAAABTI3MTc4AQgAAAAFAAAAATEBAAAACy0xOTA0ODYwNzQ0AwAAAAMxNjACAAAAAjM0BAAAAAEwBwAAAAgzLzcvMjAyNggAAAAKMTIvMzEvMjAyMwkAAAABMNnFlzKifN4I2cWXMqJ83ggqQ0lRLk5ZU0U6SUJNLklRX09USEVSX1JFVl9TVVBQTC4xMDAwLi4uLi5IAQAAAN62AQACAAAAAi0xAQgAAAAFAAAAATEBAAAACy0xOTA0ODYwNzQwAwAAAAMxNjACAAAAAjkwBAAAAAEwBwAAAAgzLzcvMjAyNggAAAAKMTIvMzEvMjAyNQkAAAABMNnFlzKifN4I2cWXMqJ83gglQ0lRLk5ZU0U6SUJNLklRX0ZJTl9ESVZfUkVWLjk5NC4uLi4uSAEAAADetgEAAgAAAAQxMjE2AQgAAAAFAAAAATEBAAAACy0yMTEwNzY5MzU1AwAAAAMxNjACAAAAAjUyBAAAAAEwBwAAAAgzLzcvMjAyNggAAAAKMTIvMzEvMjAxOQkAAAABMNnFlzKifN4I2cWXMqJ83gglQ0lRLk5ZU0U6SUJNLklRX0FEVkVSVElTSU5HLjk5MS4uLi4uSAEAAADetgEAAgAAAAQxMzI3AQgAAAAFAAAAATEBAAAACjE5NDcxNzk1ODMDAAAAAzE2MAIAAAAEMzAxMwQAAAABMAcAAAAIMy83LzIwMjYIAAAACjEyLzMxLzIwMTYJAAAAATDZxZcyonzeCNnFlzKifN4IMENJUS5OWVNFOklCTS5JUV9BTk5VX0RJU1RSSUJVVElPTl9V</t>
  </si>
  <si>
    <t>TklULjk5MC4uLi4uSAEAAADetgEAAwAAAAAA2cWXMqJ83gjZxZcyonzeCCJDSVEuTllTRTpJQk0uSVFfRElMVVRfTkkuOTk5Li4uLi5IAQAAAN62AQACAAAACzYwMTYuNTc1MDU4AQgAAAAFAAAAATEBAAAACy0xOTA0ODYwNzQzAwAAAAMxNjACAAAABDM1MjIEAAAAATAHAAAACDMvNy8yMDI2CAAAAAoxMi8zMS8yMDI0CQAAAAEw2cWXMqJ83gjZxZcyonzeCC5DSVEuTllTRTpJQk0uSVFfREVGRVJSRURfVEFYRVNfVE9UQUwuOTk3Li4uLi5IAQAAAN62AQACAAAABS0yODc5AQgAAAAFAAAAATEBAAAACy0xOTU4MjgxMDk2AwAAAAMxNjACAAAABTM1Mzg1BAAAAAEwBwAAAAgzLzcvMjAyNggAAAAKMTIvMzEvMjAyMgkAAAABMNnFlzKifN4I2cWXMqJ83ggkQ0lRLk5ZU0U6SUJNLklRX0NVUlJfVEFYRVMuOTk2Li4uLi5IAQAAAN62AQACAAAABDE4NzcBCAAAAAUAAAABMQEAAAALLTIwMDg2NDcxOTgDAAAAAzE2MAIAAAAFMzUzODMEAAAAATAHAAAACDMvNy8yMDI2CAAAAAoxMi8zMS8yMDIxCQAAAAEw2cWXMqJ83gjZxZcyonzeCDFDSVEuTllTRTpJQk0uSVFfRVhDSVNFX1RBWEVTX0lOQ0xfU0FMRVMuOTk3Li4uLi5IAQAAAN62AQADAAAAAADZxZcyonzeCNnFlzKifN4IM0NJUS5OWVNFOklCTS5JUV9FQVJOSU5HX1BBUkVOVF9FWENMX0VYVFJBLjk5NC4uLi4uSAEAAADetgEAAgAAAAQ3MTQ2AQgAAAAFAAAA</t>
  </si>
  <si>
    <t>ATEBAAAACy0yMTEwNzY5MzU1AwAAAAMxNjACAAAABTQxNTk2BAAAAAEwBwAAAAgzLzcvMjAyNggAAAAKMTIvMzEvMjAxOQkAAAABMNnFlzKifN4I2cWXMqJ83ggrQ0lRLk5ZU0U6SUJNLklRX0ZFRVNfT1RIRVJfSU5DT01FLjk5My4uLi4uSAEAAADetgEAAwAAAAAA2cWXMqJ83gjZxZcyonzeCCFDSVEuTllTRTpJQk0uSVFfRUJJVERBUi45OTMuLi4uLkgBAAAA3rYBAAMAAAAAANnFlzKifN4I2cWXMqJ83ggnQ0lRLk5ZU0U6SUJNLklRX0VCSVRfRVhDTF9TQkMuOTk0Li4uLi5IAQAAAN62AQACAAAABDgyMTgBCAAAAAUAAAABMQEAAAALLTIxMTA3NjkzNTUDAAAAAzE2MAIAAAAFMjQxMzQEAAAAATAHAAAACDMvNy8yMDI2CAAAAAoxMi8zMS8yMDE5CQAAAAEw2cWXMqJ83gjZxZcyonzeCDFDSVEuTllTRTpJQk0uSVFfTEVBU0VfQURKVVNUTUVOVF9FQklUREEuOTkzLi4uLi5IAQAAAN62AQADAAAAAADZxZcyonzeCNnFlzKifN4IKUNJUS5OWVNFOklCTS5JUV9FQklUREFfRVhDTF9TQkMuOTkwLi4uLi5IAQAAAN62AQACAAAABTIwODQwAQgAAAAFAAAAATEBAAAACjE4NzY0MzI4NzIDAAAAAzE2MAIAAAAFMjQxMzUEAAAAATAHAAAACDMvNy8yMDI2CAAAAAoxMi8zMS8yMDE1CQAAAAEw2cWXMqJ83gjZxZcyonzeCChDSVEuTllTRTpJQk0uSVFfQkFTSUNfRVBTX0VYQ0wuOTkxLi4uLi5IAQAAAN62AQACAAAA</t>
  </si>
  <si>
    <t>CTEyLjQzNTMzNQEIAAAABQAAAAExAQAAAAoxOTQ3MTc5NTgzAwAAAAMxNjACAAAABDMwNjQEAAAAATAHAAAACDMvNy8yMDI2CAAAAAoxMi8zMS8yMDE2CQAAAAEw2cWXMqJ83gjZxZcyonzeCCZDSVEuTllTRTpJQk0uSVFfR0FJTl9JTlZFU1QuMjAwMC4uLi4uSAEAAADetgEAAgAAAAItNwEIAAAABQAAAAExAQAAAAstMTkwNDg2MDY1NwMAAAADMTYwAgAAAAI2MgQAAAABMAcAAAAIMy83LzIwMjYIAAAACjEyLzMxLzIwMjUJAAAAATDZxZcyonzeCNnFlzKifN4IKENJUS5OWVNFOklCTS5JUV9HV19JTlRBTl9BTU9SVC45OTIuLi4uLkgBAAAA3rYBAAMAAAAAANnFlzKifN4I2cWXMqJ83ggpQ0lRLk5ZU0U6SUJNLklRX09USEVSX1JFVl9TVVBQTC45OTkuLi4uLkgBAAAA3rYBAAMAAAAAANnFlzKifN4I2cWXMqJ83gglQ0lRLk5ZU0U6SUJNLklRX0ZJTl9ESVZfUkVWLjk5My4uLi4uSAEAAADetgEAAgAAAAQxNTk5AQgAAAAFAAAAATEBAAAACjIwODE1MDU0MDEDAAAAAzE2MAIAAAACNTIEAAAAATAHAAAACDMvNy8yMDI2CAAAAAoxMi8zMS8yMDE4CQAAAAEw2cWXMqJ83gjZxZcyonzeCChDSVEuTllTRTpJQk0uSVFfR1dfSU5UQU5fQU1PUlQuOTkwLi4uLi5IAQAAAN62AQADAAAAAADZxZcyonzeCNnFlzKifN4IHENJUS5OWVNFOklCTS5JUV9HUC45OTMuLi4uLkgBAAAA3rYBAAIAAAAFMzY5MzcBCAAAAAUA</t>
  </si>
  <si>
    <t>AAABMQEAAAAKMjA4MTUwNTQwMQMAAAADMTYwAgAAAAIxMAQAAAABMAcAAAAIMy83LzIwMjYIAAAACjEyLzMxLzIwMTgJAAAAATDZxZcyonzeCNnFlzKifN4IIENJUS5OWVNFOklCTS5JUV9NRVJHRVIuOTk4Li4uLi5IAQAAAN62AQADAAAAAADZxZcyonzeCNnFlzKifN4IJUNJUS5OWVNFOklCTS5JUV9HQUlOX0lOVkVTVC45OTcuLi4uLkgBAAAA3rYBAAIAAAAELTI3OAEIAAAABQAAAAExAQAAAAstMTk1ODI4MTA5NgMAAAADMTYwAgAAAAI2MgQAAAABMAcAAAAIMy83LzIwMjYIAAAACjEyLzMxLzIwMjIJAAAAATDZxZcyonzeCNnFlzKifN4IKkNJUS5OWVNFOklCTS5JUV9UT1RBTF9PVEhFUl9PUEVSLjk5OC4uLi4uSAEAAADetgEAAgAAAAUyNDg3OQEIAAAABQAAAAExAQAAAAstMTkwNDg2MDc0NAMAAAADMTYwAgAAAAMzODAEAAAAATAHAAAACDMvNy8yMDI2CAAAAAoxMi8zMS8yMDIzCQAAAAEw2cWXMqJ83gjZxZcyonzeCBxDSVEuTllTRTpJQk0uSVFfR1AuOTkxLi4uLi5IAQAAAN62AQACAAAABTM4NTE3AQgAAAAFAAAAATEBAAAACjE5NDcxNzk1ODMDAAAAAzE2MAIAAAACMTAEAAAAATAHAAAACDMvNy8yMDI2CAAAAAoxMi8zMS8yMDE2CQAAAAEw2cWXMqJ83gjZxZcyonzeCCVDSVEuTllTRTpJQk0uSVFfSU5TX0RJVl9SRVYuOTk5Li4uLi5IAQAAAN62AQADAAAAAADZxZcyonzeCNnFlzKifN4ILUNJ</t>
  </si>
  <si>
    <t>US5OWVNFOklCTS5JUV9HQUlOX0JBUkdBSU5fQUNRX0NGLjk5NS4uLi4uSAEAAADetgEAAwAAAAAA2cWXMqJ83gjZxZcyonzeCDJDSVEuTllTRTpJQk0uSVFfQU1PUlRfU09GVFdBUkVfQVNTRVRTX0NGLjk5MS4uLi4uSAEAAADetgEAAwAAAAAA2cWXMqJ83gjZxZcyonzeCCVDSVEuTllTRTpJQk0uSVFfUFJFRl9JU1NVRUQuOTk2Li4uLi5IAQAAAN62AQADAAAAAADZxZcyonzeCNnFlzKifN4II0NJUS5OWVNFOklCTS5JUV9ESVZFU1RfQ0YuOTk3Li4uLi5IAQAAAN62AQACAAAABDEyNzIBCAAAAAUAAAABMQEAAAALLTE5NTgyODEwOTYDAAAAAzE2MAIAAAAEMjA3NwQAAAABMAcAAAAIMy83LzIwMjYIAAAACjEyLzMxLzIwMjIJAAAAATDZxZcyonzeCNnFlzKifN4IL0NJUS5OWVNFOklCTS5JUV9DSEFOR0VfVFJBRElOR19BU1NFVFMuOTk4Li4uLi5IAQAAAN62AQADAAAAAADZxZcyonzeCNnFlzKifN4ILENJUS5OWVNFOklCTS5JUV9BU1NFVF9XUklURURPV05fQ0YuOTk1Li4uLi5IAQAAAN62AQADAAAAAADZxZcyonzeCNnFlzKifN4IJUNJUS5OWVNFOklCTS5JUV9EQV9TVVBQTF9DRi45OTAuLi4uLkgBAAAA3rYBAAIAAAAEMjY2MgEIAAAABQAAAAExAQAAAAoxODc2NDMyODcyAwAAAAMxNjACAAAABDIxNzEEAAAAATAHAAAACDMvNy8yMDI2CAAAAAoxMi8zMS8yMDE1CQAAAAEw2cWXMqJ83gjZxZcyonze</t>
  </si>
  <si>
    <t>CCxDSVEuTllTRTpJQk0uSVFfU1RPQ0tfT1BUSU9OU19DT01QLjk5Mi4uLi4uSAEAAADetgEAAwAAAAAA2cWXMqJ83gjZxZcyonzeCCtDSVEuTllTRTpJQk0uSVFfU1RPQ0tfQkFTRURfVE9UQUwuOTkwLi4uLi5IAQAAAN62AQACAAAAAzQ2OAEIAAAABQAAAAExAQAAAAoxODc2NDMyODcyAwAAAAMxNjACAAAABTI0MDM0BAAAAAEwBwAAAAgzLzcvMjAyNggAAAAKMTIvMzEvMjAxNQkAAAABMNnFlzKifN4I2cWXMqJ83ggpQ0lRLk5ZU0U6SUJNLklRX1NUT0NLX0JBU0VEX1JELjIwMDAuLi4uLkgBAAAA3rYBAAIAAAADNTQyAQgAAAAFAAAAATEBAAAACy0xOTA0ODYwNjU3AwAAAAMxNjACAAAABTIyNjc4BAAAAAEwBwAAAAgzLzcvMjAyNggAAAAKMTIvMzEvMjAyNQkAAAABMNnFlzKifN4I2cWXMqJ83ggvQ0lRLk5ZU0U6SUJNLklRX09USEVSX1VOVVNVQUxfU1VQUExFLjIwMDAuLi4uLkgBAAAA3rYBAAMAAAAAANnFlzKifN4I2cWXMqJ83ggqQ0lRLk5ZU0U6SUJNLklRX0dBSU5fQkFSR0FJTl9BQ1EuOTk1Li4uLi5IAQAAAN62AQADAAAAAADZxZcyonzeCNnFlzKifN4IJ0NJUS5OWVNFOklCTS5JUV9NRVJHRVJfU1VQUExFLjk5NC4uLi4uSAEAAADetgEAAgAAAAQtNDIzAQgAAAAFAAAAATEBAAAACy0yMTEwNzY5MzU1AwAAAAMxNjACAAAABTI0NDU1BAAAAAEwBwAAAAgzLzcvMjAyNggAAAAKMTIvMzEvMjAx</t>
  </si>
  <si>
    <t>OQkAAAABMNnFlzKifN4I2cWXMqJ83ggyQ0lRLk5ZU0U6SUJNLklRX0lNUFVUX09QRVJfTEVBU0VfSU5UX0VYUC45OTIuLi4uLkgBAAAA3rYBAAMAAAAAANnFlzKifN4I2cWXMqJ83ggnQ0lRLk5ZU0U6SUJNLklRX0FJUkNSQUZUX1JFTlQuOTk2Li4uLi5IAQAAAN62AQADAAAAAADZxZcyonzeCNnFlzKifN4IMENJUS5OWVNFOklCTS5JUV9ORVRfUkVOVEFMX0VYUF9TVVBQTEUuMjAwMC4uLi4uSAEAAADetgEAAgAAAAQxMzA4AQgAAAAFAAAAATEBAAAACy0xOTA0ODYwNjU3AwAAAAMxNjACAAAABTI0MjYzBAAAAAEwBwAAAAgzLzcvMjAyNggAAAAKMTIvMzEvMjAyNQkAAAABMNnFlzKifN4I2cWXMqJ83ggjQ0lRLk5ZU0U6SUJNLklRX1JEX0VYUF9GTi45OTEuLi4uLkgBAAAA3rYBAAIAAAAENTcyNgEIAAAABQAAAAExAQAAAAoxOTQ3MTc5NTgzAwAAAAMxNjACAAAABDMxNjgEAAAAATAHAAAACDMvNy8yMDI2CAAAAAoxMi8zMS8yMDE2CQAAAAEw2cWXMqJ83gjZxZcyonzeCCZDSVEuTllTRTpJQk0uSVFfQURWRVJUSVNJTkcuMjAwMC4uLi4uSAEAAADetgEAAgAAAAQxMTI5AQgAAAAFAAAAATEBAAAACy0xOTA0ODYwNjU3AwAAAAMxNjACAAAABDMwMTMEAAAAATAHAAAACDMvNy8yMDI2CAAAAAoxMi8zMS8yMDI1CQAAAAEw2cWXMqJ83gjZxZcyonzeCDBDSVEuTllTRTpJQk0uSVFfQU5OVV9ESVNUUklCVVRJ</t>
  </si>
  <si>
    <t>T05fVU5JVC45OTguLi4uLkgBAAAA3rYBAAMAAAAAANnFlzKifN4I2cWXMqJ83gg5Q0lRLk5ZU0U6SUJNLklRX0RJU1RSSUJVVEFCTEVfQ0FTSF9TVEFOREFSRElaRUQuOTkwLi4uLi5IAQAAAN62AQADAAAAAADZxZcyonzeCNnFlzKifN4IKkNJUS5OWVNFOklCTS5JUV9JTlRfRVhQX0lOQ0xfQ0FQLjk5OS4uLi4uSAEAAADetgEAAgAAAAQxNzI0AQgAAAAFAAAAATEBAAAACy0xOTA0ODYwNzQzAwAAAAMxNjACAAAABTIxODYxBAAAAAEwBwAAAAgzLzcvMjAyNggAAAAKMTIvMzEvMjAyNAkAAAABMNnFlzKifN4I2cWXMqJ83gguQ0lRLk5ZU0U6SUJNLklRX0NBUElUQUxJWkVEX0lOVEVSRVNULjk5NS4uLi4uSAEAAADetgEAAgAAAAE1AQgAAAAFAAAAATEBAAAACy0yMDU5MDczMjAyAwAAAAMxNjACAAAABDMwMzIEAAAAATAHAAAACDMvNy8yMDI2CAAAAAoxMi8zMS8yMDIwCQAAAAEw2cWXMqJ83gjZxZcyonzeCDNDSVEuTllTRTpJQk0uSVFfTk9OUkVDVVJSSU5HX0lOQ09NRV9UQVhFUy45OTMuLi4uLkgBAAAA3rYBAAMAAAAAANnFlzKifN4I2cWXMqJ83gglQ0lRLk5ZU0U6SUJNLklRX0NVUlJfVEFYRVMuMjAwMC4uLi4uSAEAAADetgEAAgAAAAM3MTYBCAAAAAUAAAABMQEAAAALLTE5MDQ4NjA2NTcDAAAAAzE2MAIAAAAFMzUzODMEAAAAATAHAAAACDMvNy8yMDI2CAAAAAoxMi8zMS8yMDI1CQAAAAEw2cWX</t>
  </si>
  <si>
    <t>MqJ83gjZxZcyonzeCDJDSVEuTllTRTpJQk0uSVFfRVhDSVNFX1RBWEVTX0lOQ0xfU0FMRVMuMjAwMC4uLi4uSAEAAADetgEAAwAAAAAA2cWXMqJ83gjZxZcyonzeCCtDSVEuTllTRTpJQk0uSVFfSU5WRVNUTUVOVF9JTkNPTUUuOTk2Li4uLi5IAQAAAN62AQADAAAAAADZxZcyonzeCNnFlzKifN4IM0NJUS5OWVNFOklCTS5JUV9FQVJOSU5HX1BBUkVOVF9FWENMX0VYVFJBLjk5OS4uLi4uSAEAAADetgEAAgAAAAQ2MDE1AQgAAAAFAAAAATEBAAAACy0xOTA0ODYwNzQzAwAAAAMxNjACAAAABTQxNTk2BAAAAAEwBwAAAAgzLzcvMjAyNggAAAAKMTIvMzEvMjAyNAkAAAABMNnFlzKifN4I2cWXMqJ83ggsQ0lRLk5ZU0U6SUJNLklRX0FTX1JFUE9SVEVEX0VCSVREQS45OTQuLi4uLkgBAAAA3rYBAAMAAAAAANnFlzKifN4I2cWXMqJ83ggrQ0lRLk5ZU0U6SUJNLklRX0ZFRVNfT1RIRVJfSU5DT01FLjk5OS4uLi4uSAEAAADetgEAAwAAAAAA2cWXMqJ83gjZxZcyonzeCCpDSVEuTllTRTpJQk0uSVFfRUJJVERBUl9FWENMX1NCQy45OTIuLi4uLkgBAAAA3rYBAAMAAAAAANnFlzKifN4I2cWXMqJ83ggiQ0lRLk5ZU0U6SUJNLklRX0VCSVREQVIuMTAwMC4uLi4uSAEAAADetgEAAgAAAAUxNzQyNgEIAAAABQAAAAExAQAAAAstMTkwNDg2MDc0MAMAAAADMTYwAgAAAAUyMTY3NAQAAAABMAcAAAAIMy83LzIwMjYIAAAA</t>
  </si>
  <si>
    <t>CjEyLzMxLzIwMjUJAAAAATDZxZcyonzeCNnFlzKifN4IL0NJUS5OWVNFOklCTS5JUV9FQklUQV9FUV9JTkNfRVhDTF9TQkMuOTkzLi4uLi5IAQAAAN62AQACAAAABTE1MDgxAQgAAAAFAAAAATEBAAAACjIwODE1MDU0MDEDAAAAAzE2MAIAAAAFMjQxMzIEAAAAATAHAAAACDMvNy8yMDI2CAAAAAoxMi8zMS8yMDE4CQAAAAEw2cWXMqJ83gjZxZcyonzeCCdDSVEuTllTRTpJQk0uSVFfRUJJVF9FWENMX1NCQy45OTguLi4uLkgBAAAA3rYBAAIAAAAFMTA1NTUBCAAAAAUAAAABMQEAAAALLTE5MDQ4NjA3NDQDAAAAAzE2MAIAAAAFMjQxMzQEAAAAATAHAAAACDMvNy8yMDI2CAAAAAoxMi8zMS8yMDIzCQAAAAEw2cWXMqJ83gjZxZcyonzeCCVDSVEuTllTRTpJQk0uSVFfRUJJVF9FUV9JTkMuOTk0Li4uLi5IAQAAAN62AQACAAAABDc1MzkBCAAAAAUAAAABMQEAAAALLTIxMTA3NjkzNTUDAAAAAzE2MAIAAAAFMjE2NzUEAAAAATAHAAAACDMvNy8yMDI2CAAAAAoxMi8zMS8yMDE5CQAAAAEw2cWXMqJ83gjZxZcyonzeCDFDSVEuTllTRTpJQk0uSVFfTEVBU0VfQURKVVNUTUVOVF9FQklUREEuOTk4Li4uLi5IAQAAAN62AQACAAAABDEyOTIA2cWXMqJ83gjZxZcyonzeCClDSVEuTllTRTpJQk0uSVFfRUJJVERBX0VYQ0xfU0JDLjk5NC4uLi4uSAEAAADetgEAAgAAAAUxNDI3NwEIAAAABQAAAAExAQAAAAstMjExMDc2</t>
  </si>
  <si>
    <t>OTM1NQMAAAADMTYwAgAAAAUyNDEzNQQAAAABMAcAAAAIMy83LzIwMjYIAAAACjEyLzMxLzIwMTkJAAAAATDZxZcyonzeCNnFlzKifN4IJ0NJUS5OWVNFOklCTS5JUV9FQklUREFfRVFfSU5DLjk5MS4uLi4uSAEAAADetgEAAgAAAAUxODU1MQEIAAAABQAAAAExAQAAAAoxOTQ3MTc5NTgzAwAAAAMxNjACAAAABTIxNjc3BAAAAAEwBwAAAAgzLzcvMjAyNggAAAAKMTIvMzEvMjAxNgkAAAABMNnFlzKifN4I2cWXMqJ83ggrQ0lRLk5ZU0U6SUJNLklRX1NQRUNJQUxfRElWX1NIQVJFLjk5Ny4uLi4uSAEAAADetgEAAwAAAAAA2cWXMqJ83gjZxZcyonzeCClDSVEuTllTRTpJQk0uSVFfVE9UQUxfUkVWX1NIQVJFLjk5Ny4uLi4uSAEAAADetgEAAgAAAAk2Ny4wNTcwNTIBCAAAAAUAAAABMQEAAAALLTE5NTgyODEwOTYDAAAAAzE2MAIAAAAENDM4MgQAAAABMAcAAAAIMy83LzIwMjYIAAAACjEyLzMxLzIwMjIJAAAAATDZxZcyonzeCNnFlzKifN4II0NJUS5OWVNFOklCTS5JUV9ESVZfU0hBUkUuOTk3Li4uLi5IAQAAAN62AQACAAAABDYuNTkBCAAAAAUAAAABMQEAAAALLTE5NTgyODEwOTYDAAAAAzE2MAIAAAAEMzA1OAQAAAABMAcAAAAIMy83LzIwMjYIAAAACjEyLzMxLzIwMjIJAAAAATDZxZcyonzeCNnFlzKifN4IKENJUS5OWVNFOklCTS5JUV9ESUxVVF9FUFNfTk9STS45OTcuLi4uLkgBAAAA3rYBAAIAAAAI</t>
  </si>
  <si>
    <t>NC44NDM2OTEBCAAAAAUAAAABMQEAAAALLTE5NTgyODEwOTYDAAAAAzE2MAIAAAAENDM4MAQAAAABMAcAAAAIMy83LzIwMjYIAAAACjEyLzMxLzIwMjIJAAAAATDZxZcyonzeCNnFlzKifN4IKENJUS5OWVNFOklCTS5JUV9ESUxVVF9FUFNfSU5DTC45OTcuLi4uLkgBAAAA3rYBAAIAAAAIMS43OTMyNDgBCAAAAAUAAAABMQEAAAALLTE5NTgyODEwOTYDAAAAAzE2MAIAAAABOAQAAAABMAcAAAAIMy83LzIwMjYIAAAACjEyLzMxLzIwMjIJAAAAATDZxZcyonzeCNnFlzKifN4IKENJUS5OWVNFOklCTS5JUV9CQVNJQ19FUFNfRVhDTC45OTYuLi4uLkgBAAAA3rYBAAIAAAAINS4yNjAwOTgBCAAAAAUAAAABMQEAAAALLTIwMDg2NDcxOTgDAAAAAzE2MAIAAAAEMzA2NAQAAAABMAcAAAAIMy83LzIwMjYIAAAACjEyLzMxLzIwMjEJAAAAATDZxZcyonzeCNnFlzKifN4IJ0NJUS5OWVNFOklCTS5JUV9OSV9BVkFJTF9FWENMLjk5NS4uLi4uSAEAAADetgEAAgAAAAQzOTMyAQgAAAAFAAAAATEBAAAACy0yMDU5MDczMjAyAwAAAAMxNjACAAAAAzM3OQQAAAABMAcAAAAIMy83LzIwMjYIAAAACjEyLzMxLzIwMjAJAAAAATDZxZcyonzeCNnFlzKifN4IKENJUS5OWVNFOklCTS5JUV9QUkVGX0RJVl9PVEhFUi45OTUuLi4uLkgBAAAA3rYBAAMAAAAAANnFlzKifN4I2cWXMqJ83gguQ0lRLk5ZU0U6SUJNLklRX01JTk9SSVRZ</t>
  </si>
  <si>
    <t>X0lOVEVSRVNUX0lTLjk5NS4uLi4uSAEAAADetgEAAwAAAAAA2cWXMqJ83gjZxZcyonzeCClDSVEuTllTRTpJQk0uSVFfRVhUUkFfQUNDX0lURU1TLjk5NS4uLi4uSAEAAADetgEAAwAAAAAA2cWXMqJ83gjZxZcyonzeCCRDSVEuTllTRTpJQk0uSVFfRUFSTklOR19DTy45OTUuLi4uLkgBAAAA3rYBAAIAAAAEMzkzMgEIAAAABQAAAAExAQAAAAstMjA1OTA3MzIwMgMAAAADMTYwAgAAAAE3BAAAAAEwBwAAAAgzLzcvMjAyNggAAAAKMTIvMzEvMjAyMAkAAAABMNnFlzKifN4I2cWXMqJ83ggdQ0lRLk5ZU0U6SUJNLklRX0VCVC45OTUuLi4uLkgBAAAA3rYBAAIAAAAEMjU3MgEIAAAABQAAAAExAQAAAAstMjA1OTA3MzIwMgMAAAADMTYwAgAAAAMxMzkEAAAAATAHAAAACDMvNy8yMDI2CAAAAAoxMi8zMS8yMDIwCQAAAAEw2cWXMqJ83gjZxZcyonzeCCZDSVEuTllTRTpJQk0uSVFfTEVHQUxfU0VUVExFLjk5NS4uLi4uSAEAAADetgEAAwAAAAAA2cWXMqJ83gjZxZcyonzeCB5DSVEuTllTRTpJQk0uSVFfSVBSRC45OTUuLi4uLkgBAAAA3rYBAAMAAAAAANnFlzKifN4I2cWXMqJ83gglQ0lRLk5ZU0U6SUJNLklRX0dBSU5fQVNTRVRTLjk5NS4uLi4uSAEAAADetgEAAwAAAAAA2cWXMqJ83gjZxZcyonzeCCdDSVEuTllTRTpJQk0uSVFfSU1QQUlSTUVOVF9HVy45OTQuLi4uLkgBAAAA3rYBAAMAAAAAANnFlzKifN4I</t>
  </si>
  <si>
    <t>2cWXMqJ83gglQ0lRLk5ZU0U6SUJNLklRX1JFU1RSVUNUVVJFLjk5My4uLi4uSAEAAADetgEAAwAAAAAA2cWXMqJ83gjZxZcyonzeCDJDSVEuTllTRTpJQk0uSVFfT1RIRVJfTk9OX09QRVJfRVhQX1NVUFBMLjk5My4uLi4uSAEAAADetgEAAgAAAAQtNzE5AQgAAAAFAAAAATEBAAAACjIwODE1MDU0MDEDAAAAAzE2MAIAAAACODUEAAAAATAHAAAACDMvNy8yMDI2CAAAAAoxMi8zMS8yMDE4CQAAAAEw2cWXMqJ83gjZxZcyonzeCCRDSVEuTllTRTpJQk0uSVFfSU5DX0VRVUlUWS45OTMuLi4uLkgBAAAA3rYBAAMAAAAAANnFlzKifN4I2cWXMqJ83ggtQ0lRLk5ZU0U6SUJNLklRX0lOVEVSRVNUX0lOVkVTVF9JTkMuOTkzLi4uLi5IAQAAAN62AQADAAAAAADZxZcyonzeCNnFlzKifN4IIkNJUS5OWVNFOklCTS5JUV9PUEVSX0lOQy45OTQuLi4uLkgBAAAA3rYBAAIAAAAENzUzOQEIAAAABQAAAAExAQAAAAstMjExMDc2OTM1NQMAAAADMTYwAgAAAAIyMQQAAAABMAcAAAAIMy83LzIwMjYIAAAACjEyLzMxLzIwMTkJAAAAATDZxZcyonzeCNnFlzKifN4IJENJUS5OWVNFOklCTS5JUV9PVEhFUl9PUEVSLjk5NS4uLi4uSAEAAADetgEAAgAAAAQtNjIwAQgAAAAFAAAAATEBAAAACy0yMDU5MDczMjAyAwAAAAMxNjACAAAAAzI2MAQAAAABMAcAAAAIMy83LzIwMjYIAAAACjEyLzMxLzIwMjAJAAAAATDZxZcyonzeCNnF</t>
  </si>
  <si>
    <t>lzKifN4IKENJUS5OWVNFOklCTS5JUV9HV19JTlRBTl9BTU9SVC45OTYuLi4uLkgBAAAA3rYBAAMAAAAAANnFlzKifN4I2cWXMqJ83gggQ0lRLk5ZU0U6SUJNLklRX1JEX0VYUC45OTcuLi4uLkgBAAAA3rYBAAIAAAAENjU2NwEIAAAABQAAAAExAQAAAAstMTk1ODI4MTA5NgMAAAADMTYwAgAAAAMxMDAEAAAAATAHAAAACDMvNy8yMDI2CAAAAAoxMi8zMS8yMDIyCQAAAAEw2cWXMqJ83gjZxZcyonzeCCVDSVEuTllTRTpJQk0uSVFfU1RPQ0tfQkFTRUQuOTk4Li4uLi5IAQAAAN62AQADAAAAAADZxZcyonzeCNnFlzKifN4IJ0NJUS5OWVNFOklCTS5JUV9FWFBMT1JFX0RSSUxMLjk5OS4uLi4uSAEAAADetgEAAwAAAAAA2cWXMqJ83gjZxZcyonzeCB1DSVEuTllTRTpJQk0uSVFfR1AuMTAwMC4uLi4uSAEAAADetgEAAgAAAAUzOTI5NgEIAAAABQAAAAExAQAAAAstMTkwNDg2MDc0MAMAAAADMTYwAgAAAAIxMAQAAAABMAcAAAAIMy83LzIwMjYIAAAACjEyLzMxLzIwMjUJAAAAATDZxZcyonzeCNnFlzKifN4IJkNJUS5OWVNFOklCTS5JUV9JTlNfRElWX0VYUC4yMDAwLi4uLi5IAQAAAN62AQADAAAAAADZxZcyonzeCNnFlzKifN4IJUNJUS5OWVNFOklCTS5JUV9GSU5fRElWX0VYUC45OTAuLi4uLkgBAAAA3rYBAAIAAAAEMTAxMQEIAAAABQAAAAExAQAAAAoxODc2NDMyODcyAwAAAAMxNjACAAAAAjUxBAAAAAEw</t>
  </si>
  <si>
    <t>BwAAAAgzLzcvMjAyNggAAAAKMTIvMzEvMjAxNQkAAAABMNnFlzKifN4I2cWXMqJ83ggjQ0lRLk5ZU0U6SUJNLklRX1RPVEFMX1JFVi45OTEuLi4uLkgBAAAA3rYBAAIAAAAFNzk5MTkBCAAAAAUAAAABMQEAAAAKMTk0NzE3OTU4MwMAAAADMTYwAgAAAAIyOAQAAAABMAcAAAAIMy83LzIwMjYIAAAACjEyLzMxLzIwMTYJAAAAATDZxZcyonzeCNnFlzKifN4IJUNJUS5OWVNFOklCTS5JUV9JTlRfSU5WX0lOQy45OTMuLi4uLkgBAAAA3rYBAAMAAAAAANnFlzKifN4I2cWXMqJ83ggpQ0lRLk5ZU0U6SUJNLklRX0dBSU5fQVNTRVRTX1JFVi45OTUuLi4uLkgBAAAA3rYBAAMAAAAAANnFlzKifN4I2cWXMqJ83gglQ0lRLk5ZU0U6SUJNLklRX0ZJTl9ESVZfUkVWLjk5Ny4uLi4uSAEAAADetgEAAgAAAAM2NTEBCAAAAAUAAAABMQEAAAALLTE5NTgyODEwOTYDAAAAAzE2MAIAAAACNTIEAAAAATAHAAAACDMvNy8yMDI2CAAAAAoxMi8zMS8yMDIyCQAAAAEw2cWXMqJ83gjZxZcyonzeCChDSVEuTllTRTpJQk0uSVFfR0FJTl9JTlZFU1RfQ0YuOTk1Li4uLi5IAQAAAN62AQADAAAAAADZxZcyonzeCNnFlzKifN4IKUNJUS5OWVNFOklCTS5JUV9TVE9DS19CQVNFRF9SRC4xMDAwLi4uLi5IAQAAAN62AQACAAAAAzU0MgEIAAAABQAAAAExAQAAAAstMTkwNDg2MDc0MAMAAAADMTYwAgAAAAUyMjY3OAQAAAABMAcAAAAIMy83</t>
  </si>
  <si>
    <t>LzIwMjYIAAAACjEyLzMxLzIwMjUJAAAAATDZxZcyonzeCNnFlzKifN4IL0NJUS5OWVNFOklCTS5JUV9PVEhFUl9VTlVTVUFMX1NVUFBMRS4xMDAwLi4uLi5IAQAAAN62AQADAAAAAADZxZcyonzeCNnFlzKifN4IKkNJUS5OWVNFOklCTS5JUV9HQUlOX0JBUkdBSU5fQUNRLjk5My4uLi4uSAEAAADetgEAAwAAAAAA2cWXMqJ83gjZxZcyonzeCCdDSVEuTllTRTpJQk0uSVFfTUVSR0VSX1NVUFBMRS45OTMuLi4uLkgBAAAA3rYBAAIAAAADLTE2AQgAAAAFAAAAATEBAAAACjIwODE1MDU0MDEDAAAAAzE2MAIAAAAFMjQ0NTUEAAAAATAHAAAACDMvNy8yMDI2CAAAAAoxMi8zMS8yMDE4CQAAAAEw2cWXMqJ83gjZxZcyonzeCDJDSVEuTllTRTpJQk0uSVFfSU1QVVRfT1BFUl9MRUFTRV9JTlRfRVhQLjk5MS4uLi4uSAEAAADetgEAAwAAAAAA2cWXMqJ83gjZxZcyonzeCCdDSVEuTllTRTpJQk0uSVFfQUlSQ1JBRlRfUkVOVC45OTUuLi4uLkgBAAAA3rYBAAMAAAAAANnFlzKifN4I2cWXMqJ83ggwQ0lRLk5ZU0U6SUJNLklRX05FVF9SRU5UQUxfRVhQX1NVUFBMRS4xMDAwLi4uLi5IAQAAAN62AQACAAAABDEzMDgBCAAAAAUAAAABMQEAAAALLTE5MDQ4NjA3NDADAAAAAzE2MAIAAAAFMjQyNjMEAAAAATAHAAAACDMvNy8yMDI2CAAAAAoxMi8zMS8yMDI1CQAAAAEw2cWXMqJ83gjZxZcyonzeCCZDSVEuTllTRTpJQk0u</t>
  </si>
  <si>
    <t>SVFfQURWRVJUSVNJTkcuMTAwMC4uLi4uSAEAAADetgEAAgAAAAQxMTI5AQgAAAAFAAAAATEBAAAACy0xOTA0ODYwNzQwAwAAAAMxNjACAAAABDMwMTMEAAAAATAHAAAACDMvNy8yMDI2CAAAAAoxMi8zMS8yMDI1CQAAAAEw2cWXMqJ83gjZxZcyonzeCDBDSVEuTllTRTpJQk0uSVFfQU5OVV9ESVNUUklCVVRJT05fVU5JVC45OTcuLi4uLkgBAAAA3rYBAAMAAAAAANnFlzKifN4I2cWXMqJ83ggtQ0lRLk5ZU0U6SUJNLklRX0RJU1RSSUJVVEFCTEVfQ0FTSC4yMDAwLi4uLi5IAQAAAN62AQADAAAAAADZxZcyonzeCNnFlzKifN4IKkNJUS5OWVNFOklCTS5JUV9JTlRfRVhQX0lOQ0xfQ0FQLjk5OC4uLi4uSAEAAADetgEAAgAAAAQxNjE2AQgAAAAFAAAAATEBAAAACy0xOTA0ODYwNzQ0AwAAAAMxNjACAAAABTIxODYxBAAAAAEwBwAAAAgzLzcvMjAyNggAAAAKMTIvMzEvMjAyMwkAAAABMNnFlzKifN4I2cWXMqJ83gguQ0lRLk5ZU0U6SUJNLklRX0NBUElUQUxJWkVEX0lOVEVSRVNULjk5NC4uLi4uSAEAAADetgEAAgAAAAE0AQgAAAAFAAAAATEBAAAACy0yMTEwNzY5MzU1AwAAAAMxNjACAAAABDMwMzIEAAAAATAHAAAACDMvNy8yMDI2CAAAAAoxMi8zMS8yMDE5CQAAAAEw2cWXMqJ83gjZxZcyonzeCDNDSVEuTllTRTpJQk0uSVFfTk9OUkVDVVJSSU5HX0lOQ09NRV9UQVhFUy45OTAuLi4uLkgBAAAA3rYBAAMA</t>
  </si>
  <si>
    <t>AAAAANnFlzKifN4I2cWXMqJ83gglQ0lRLk5ZU0U6SUJNLklRX0NVUlJfVEFYRVMuMTAwMC4uLi4uSAEAAADetgEAAgAAAAM3MTYBCAAAAAUAAAABMQEAAAALLTE5MDQ4NjA3NDADAAAAAzE2MAIAAAAFMzUzODMEAAAAATAHAAAACDMvNy8yMDI2CAAAAAoxMi8zMS8yMDI1CQAAAAEw2cWXMqJ83gjZxZcyonzeCDJDSVEuTllTRTpJQk0uSVFfRVhDSVNFX1RBWEVTX0lOQ0xfU0FMRVMuMTAwMC4uLi4uSAEAAADetgEAAwAAAAAA2cWXMqJ83gjZxZcyonzeCCtDSVEuTllTRTpJQk0uSVFfSU5WRVNUTUVOVF9JTkNPTUUuOTkyLi4uLi5IAQAAAN62AQADAAAAAADZxZcyonzeCNnFlzKifN4IM0NJUS5OWVNFOklCTS5JUV9FQVJOSU5HX1BBUkVOVF9FWENMX0VYVFJBLjk5OC4uLi4uSAEAAADetgEAAgAAAAQ3NTE0AQgAAAAFAAAAATEBAAAACy0xOTA0ODYwNzQ0AwAAAAMxNjACAAAABTQxNTk2BAAAAAEwBwAAAAgzLzcvMjAyNggAAAAKMTIvMzEvMjAyMwkAAAABMNnFlzKifN4I2cWXMqJ83ggsQ0lRLk5ZU0U6SUJNLklRX0FTX1JFUE9SVEVEX0VCSVREQS45OTMuLi4uLkgBAAAA3rYBAAMAAAAAANnFlzKifN4I2cWXMqJ83ggrQ0lRLk5ZU0U6SUJNLklRX0ZFRVNfT1RIRVJfSU5DT01FLjk5OC4uLi4uSAEAAADetgEAAwAAAAAA2cWXMqJ83gjZxZcyonzeCCpDSVEuTllTRTpJQk0uSVFfRUJJVERBUl9FWENMX1NC</t>
  </si>
  <si>
    <t>Qy45OTEuLi4uLkgBAAAA3rYBAAMAAAAAANnFlzKifN4I2cWXMqJ83ggvQ0lRLk5ZU0U6SUJNLklRX0VCSVRBX0VRX0lOQ19FWENMX1NCQy45OTEuLi4uLkgBAAAA3rYBAAIAAAAFMTYyNTgBCAAAAAUAAAABMQEAAAAKMTk0NzE3OTU4MwMAAAADMTYwAgAAAAUyNDEzMgQAAAABMAcAAAAIMy83LzIwMjYIAAAACjEyLzMxLzIwMTYJAAAAATDZxZcyonzeCNnFlzKifN4IJ0NJUS5OWVNFOklCTS5JUV9FQklUX0VYQ0xfU0JDLjk5Ny4uLi4uSAEAAADetgEAAgAAAAQ4NTA5AQgAAAAFAAAAATEBAAAACy0xOTU4MjgxMDk2AwAAAAMxNjACAAAABTI0MTM0BAAAAAEwBwAAAAgzLzcvMjAyNggAAAAKMTIvMzEvMjAyMgkAAAABMNnFlzKifN4I2cWXMqJ83gglQ0lRLk5ZU0U6SUJNLklRX0VCSVRfRVFfSU5DLjk5MC4uLi4uSAEAAADetgEAAgAAAAUxNjUxNwEIAAAABQAAAAExAQAAAAoxODc2NDMyODcyAwAAAAMxNjACAAAABTIxNjc1BAAAAAEwBwAAAAgzLzcvMjAyNggAAAAKMTIvMzEvMjAxNQkAAAABMNnFlzKifN4I2cWXMqJ83ggxQ0lRLk5ZU0U6SUJNLklRX0xFQVNFX0FESlVTVE1FTlRfRUJJVERBLjk5Ny4uLi4uSAEAAADetgEAAgAAAAQxMjQ3ANnFlzKifN4I2cWXMqJ83ggpQ0lRLk5ZU0U6SUJNLklRX0VCSVREQV9FWENMX1NCQy45OTMuLi4uLkgBAAAA3rYBAAIAAAAFMTgyMDgBCAAAAAUAAAABMQEAAAAK</t>
  </si>
  <si>
    <t>MjA4MTUwNTQwMQMAAAADMTYwAgAAAAUyNDEzNQQAAAABMAcAAAAIMy83LzIwMjYIAAAACjEyLzMxLzIwMTgJAAAAATDZxZcyonzeCNnFlzKifN4IJ0NJUS5OWVNFOklCTS5JUV9FQklUREFfRVFfSU5DLjk5MC4uLi4uSAEAAADetgEAAgAAAAUyMDM3MgEIAAAABQAAAAExAQAAAAoxODc2NDMyODcyAwAAAAMxNjACAAAABTIxNjc3BAAAAAEwBwAAAAgzLzcvMjAyNggAAAAKMTIvMzEvMjAxNQkAAAABMNnFlzKifN4I2cWXMqJ83ggpQ0lRLk5ZU0U6SUJNLklRX1RPVEFMX1JFVl9TSEFSRS45OTYuLi4uLkgBAAAA3rYBAAIAAAAJNjQuMDA4NDcxAQgAAAAFAAAAATEBAAAACy0yMDA4NjQ3MTk4AwAAAAMxNjACAAAABDQzODIEAAAAATAHAAAACDMvNy8yMDI2CAAAAAoxMi8zMS8yMDIxCQAAAAEw2cWXMqJ83gjZxZcyonzeCCNDSVEuTllTRTpJQk0uSVFfRElWX1NIQVJFLjk5Ni4uLi4uSAEAAADetgEAAgAAAAQ2LjU1AQgAAAAFAAAAATEBAAAACy0yMDA4NjQ3MTk4AwAAAAMxNjACAAAABDMwNTgEAAAAATAHAAAACDMvNy8yMDI2CAAAAAoxMi8zMS8yMDIxCQAAAAEw2cWXMqJ83gjZxZcyonzeCChDSVEuTllTRTpJQk0uSVFfQkFTSUNfRVBTX0VYQ0wuOTk0Li4uLi5IAQAAAN62AQACAAAACDguMDU0MjM0AQgAAAAFAAAAATEBAAAACy0yMTEwNzY5MzU1AwAAAAMxNjACAAAABDMwNjQEAAAAATAHAAAACDMvNy8y</t>
  </si>
  <si>
    <t>MDI2CAAAAAoxMi8zMS8yMDE5CQAAAAEw2cWXMqJ83gjZxZcyonzeCCdDSVEuTllTRTpJQk0uSVFfTklfQVZBSUxfRVhDTC45OTQuLi4uLkgBAAAA3rYBAAIAAAAENzE0NgEIAAAABQAAAAExAQAAAAstMjExMDc2OTM1NQMAAAADMTYwAgAAAAMzNzkEAAAAATAHAAAACDMvNy8yMDI2CAAAAAoxMi8zMS8yMDE5CQAAAAEw2cWXMqJ83gjZxZcyonzeCChDSVEuTllTRTpJQk0uSVFfUFJFRl9ESVZfT1RIRVIuOTk0Li4uLi5IAQAAAN62AQADAAAAAADZxZcyonzeCNnFlzKifN4ILkNJUS5OWVNFOklCTS5JUV9NSU5PUklUWV9JTlRFUkVTVF9JUy45OTQuLi4uLkgBAAAA3rYBAAMAAAAAANnFlzKifN4I2cWXMqJ83ggkQ0lRLk5ZU0U6SUJNLklRX0VBUk5JTkdfQ08uOTk0Li4uLi5IAQAAAN62AQACAAAABDcxNDYBCAAAAAUAAAABMQEAAAALLTIxMTA3NjkzNTUDAAAAAzE2MAIAAAABNwQAAAABMAcAAAAIMy83LzIwMjYIAAAACjEyLzMxLzIwMTkJAAAAATDZxZcyonzeCNnFlzKifN4IHkNJUS5OWVNFOklCTS5JUV9JUFJELjk5NC4uLi4uSAEAAADetgEAAwAAAAAA2cWXMqJ83gjZxZcyonzeCDJDSVEuTllTRTpJQk0uSVFfT1RIRVJfTk9OX09QRVJfRVhQX1NVUFBMLjk5Mi4uLi4uSAEAAADetgEAAgAAAAMzMzMBCAAAAAUAAAABMQEAAAAKMjAxNzE2NDI0NAMAAAADMTYwAgAAAAI4NQQAAAABMAcAAAAIMy83LzIw</t>
  </si>
  <si>
    <t>MjYIAAAACjEyLzMxLzIwMTcJAAAAATDZxZcyonzeCNnFlzKifN4IJENJUS5OWVNFOklCTS5JUV9JTkNfRVFVSVRZLjk5Mi4uLi4uSAEAAADetgEAAwAAAAAA2cWXMqJ83gjZxZcyonzeCC1DSVEuTllTRTpJQk0uSVFfSU5URVJFU1RfSU5WRVNUX0lOQy45OTIuLi4uLkgBAAAA3rYBAAMAAAAAANnFlzKifN4I2cWXMqJ83ggoQ0lRLk5ZU0U6SUJNLklRX0dXX0lOVEFOX0FNT1JULjk5NS4uLi4uSAEAAADetgEAAwAAAAAA2cWXMqJ83gjZxZcyonzeCCpDSVEuTllTRTpJQk0uSVFfT1RIRVJfUkVWX1NVUFBMLjIwMDAuLi4uLkgBAAAA3rYBAAIAAAACLTEBCAAAAAUAAAABMQEAAAALLTE5MDQ4NjA2NTcDAAAAAzE2MAIAAAACOTAEAAAAATAHAAAACDMvNy8yMDI2CAAAAAoxMi8zMS8yMDI1CQAAAAEw2cWXMqJ83gjZxZcyonzeCCVDSVEuTllTRTpJQk0uSVFfRklOX0RJVl9SRVYuOTk1Li4uLi5IAQAAAN62AQACAAAAAzk4NAEIAAAABQAAAAExAQAAAAstMjA1OTA3MzIwMgMAAAADMTYwAgAAAAI1MgQAAAABMAcAAAAIMy83LzIwMjYIAAAACjEyLzMxLzIwMjAJAAAAATDZxZcyonzeCNnFlzKifN4IJENJUS5OWVNFOklCTS5JUV9FQVJOSU5HX0NPLjk5MS4uLi4uSAEAAADetgEAAgAAAAUxMTg4MQEIAAAABQAAAAExAQAAAAoxOTQ3MTc5NTgzAwAAAAMxNjACAAAAATcEAAAAATAHAAAACDMvNy8yMDI2CAAAAAox</t>
  </si>
  <si>
    <t>Mi8zMS8yMDE2CQAAAAEw2cWXMqJ83gjZxZcyonzeCCNDSVEuTllTRTpJQk0uSVFfRUJUX0VYQ0wuMjAwMC4uLi4uSAEAAADetgEAAgAAAAUxMTE1OQEIAAAABQAAAAExAQAAAAstMTkwNDg2MDY1NwMAAAADMTYwAgAAAAE0BAAAAAEwBwAAAAgzLzcvMjAyNggAAAAKMTIvMzEvMjAyNQkAAAABMNnFlzKifN4I2cWXMqJ83gglQ0lRLk5ZU0U6SUJNLklRX1NUT0NLX0JBU0VELjk5NC4uLi4uSAEAAADetgEAAwAAAAAA2cWXMqJ83gjZxZcyonzeCB5DSVEuTllTRTpJQk0uSVFfQ09HUy45OTcuLi4uLkgBAAAA3rYBAAIAAAAFMjc0MzYBCAAAAAUAAAABMQEAAAALLTE5NTgyODEwOTYDAAAAAzE2MAIAAAACMzQEAAAAATAHAAAACDMvNy8yMDI2CAAAAAoxMi8zMS8yMDIyCQAAAAEw2cWXMqJ83gjZxZcyonzeCCpDSVEuTllTRTpJQk0uSVFfR0FJTl9JTlZFU1RfUkVWLjIwMDAuLi4uLkgBAAAA3rYBAAMAAAAAANnFlzKifN4I2cWXMqJ83ggtQ0lRLk5ZU0U6SUJNLklRX0dBSU5fQkFSR0FJTl9BQ1FfQ0YuOTkzLi4uLi5IAQAAAN62AQADAAAAAADZxZcyonzeCNnFlzKifN4ILkNJUS5OWVNFOklCTS5JUV9ORUdBVElWRV9HV19BTU9SVF9DRi45OTAuLi4uLkgBAAAA3rYBAAMAAAAAANnFlzKifN4I2cWXMqJ83ggnQ0lRLk5ZU0U6SUJNLklRX0NPTU1PTl9JU1NVRUQuOTk4Li4uLi5IAQAAAN62AQACAAAAAzQxNAEI</t>
  </si>
  <si>
    <t>AAAABQAAAAExAQAAAAstMTkwNDg2MDc0NAMAAAADMTYwAgAAAAQyMTY5BAAAAAEwBwAAAAgzLzcvMjAyNggAAAAKMTIvMzEvMjAyMwkAAAABMNnFlzKifN4I2cWXMqJ83ggjQ0lRLk5ZU0U6SUJNLklRX0RJVkVTVF9DRi45OTMuLi4uLkgBAAAA3rYBAAMAAAAAANnFlzKifN4I2cWXMqJ83ggvQ0lRLk5ZU0U6SUJNLklRX0NIQU5HRV9UUkFESU5HX0FTU0VUUy45OTAuLi4uLkgBAAAA3rYBAAMAAAAAANnFlzKifN4I2cWXMqJ83gggQ0lRLk5ZU0U6SUJNLklRX05JX0NGLjIwMDAuLi4uLkgBAAAA3rYBAAIAAAAFMTA1OTMBCAAAAAUAAAABMQEAAAALLTE5MDQ4NjA2NTcDAAAAAzE2MAIAAAAEMjE1MAQAAAABMAcAAAAIMy83LzIwMjYIAAAACjEyLzMxLzIwMjUJAAAAATDZxZcyonzeCNnFlzKifN4ILENJUS5OWVNFOklCTS5JUV9TVE9DS19PUFRJT05TX0NPTVAuOTkxLi4uLi5IAQAAAN62AQADAAAAAADZxZcyonzeCNnFlzKifN4IKENJUS5OWVNFOklCTS5JUV9TVE9DS19CQVNFRF9BVC45OTcuLi4uLkgBAAAA3rYBAAMAAAAAANnFlzKifN4I2cWXMqJ83ggjQ0lRLk5ZU0U6SUJNLklRX1JEX0VYUF9GTi45OTAuLi4uLkgBAAAA3rYBAAIAAAAENTI0NwEIAAAABQAAAAExAQAAAAoxODc2NDMyODcyAwAAAAMxNjACAAAABDMxNjgEAAAAATAHAAAACDMvNy8yMDI2CAAAAAoxMi8zMS8yMDE1CQAAAAEw2cWXMqJ8</t>
  </si>
  <si>
    <t>3gjZxZcyonzeCClDSVEuTllTRTpJQk0uSVFfRVhUUkFfQUNDX0lURU1TLjk5NC4uLi4uSAEAAADetgEAAwAAAAAA2cWXMqJ83gjZxZcyonzeCB1DSVEuTllTRTpJQk0uSVFfRUJULjk5NC4uLi4uSAEAAADetgEAAgAAAAQ3MjA2AQgAAAAFAAAAATEBAAAACy0yMTEwNzY5MzU1AwAAAAMxNjACAAAAAzEzOQQAAAABMAcAAAAIMy83LzIwMjYIAAAACjEyLzMxLzIwMTkJAAAAATDZxZcyonzeCNnFlzKifN4IJ0NJUS5OWVNFOklCTS5JUV9JTVBBSVJNRU5UX0dXLjk5Mi4uLi4uSAEAAADetgEAAwAAAAAA2cWXMqJ83gjZxZcyonzeCCVDSVEuTllTRTpJQk0uSVFfUkVTVFJVQ1RVUkUuOTkyLi4uLi5IAQAAAN62AQADAAAAAADZxZcyonzeCNnFlzKifN4IIkNJUS5OWVNFOklCTS5JUV9PUEVSX0lOQy45OTMuLi4uLkgBAAAA3rYBAAIAAAAFMTMyMTgBCAAAAAUAAAABMQEAAAAKMjA4MTUwNTQwMQMAAAADMTYwAgAAAAIyMQQAAAABMAcAAAAIMy83LzIwMjYIAAAACjEyLzMxLzIwMTgJAAAAATDZxZcyonzeCNnFlzKifN4IIENJUS5OWVNFOklCTS5JUV9SRF9FWFAuOTk2Li4uLi5IAQAAAN62AQACAAAABDY0ODgBCAAAAAUAAAABMQEAAAALLTIwMDg2NDcxOTgDAAAAAzE2MAIAAAADMTAwBAAAAAEwBwAAAAgzLzcvMjAyNggAAAAKMTIvMzEvMjAyMQkAAAABMNnFlzKifN4I2cWXMqJ83ggnQ0lRLk5ZU0U6SUJNLklR</t>
  </si>
  <si>
    <t>X0VYUExPUkVfRFJJTEwuOTk4Li4uLi5IAQAAAN62AQADAAAAAADZxZcyonzeCNnFlzKifN4II0NJUS5OWVNFOklCTS5JUV9UT1RBTF9SRVYuOTkwLi4uLi5IAQAAAN62AQACAAAABTgxNzQxAQgAAAAFAAAAATEBAAAACjE4NzY0MzI4NzIDAAAAAzE2MAIAAAACMjgEAAAAATAHAAAACDMvNy8yMDI2CAAAAAoxMi8zMS8yMDE1CQAAAAEw2cWXMqJ83gjZxZcyonzeCCVDSVEuTllTRTpJQk0uSVFfSU5UX0lOVl9JTkMuOTkyLi4uLi5IAQAAAN62AQADAAAAAADZxZcyonzeCNnFlzKifN4IKUNJUS5OWVNFOklCTS5JUV9HQUlOX0FTU0VUU19SRVYuOTk0Li4uLi5IAQAAAN62AQADAAAAAADZxZcyonzeCNnFlzKifN4IJkNJUS5OWVNFOklCTS5JUV9MRUdBTF9TRVRUTEUuOTkzLi4uLi5IAQAAAN62AQADAAAAAADZxZcyonzeCNnFlzKifN4IJUNJUS5OWVNFOklCTS5JUV9HQUlOX0FTU0VUUy45OTIuLi4uLkgBAAAA3rYBAAMAAAAAANnFlzKifN4I2cWXMqJ83ggyQ0lRLk5ZU0U6SUJNLklRX09USEVSX05PTl9PUEVSX0VYUF9TVVBQTC45OTEuLi4uLkgBAAAA3rYBAAIAAAADLTc5AQgAAAAFAAAAATEBAAAACjE5NDcxNzk1ODMDAAAAAzE2MAIAAAACODUEAAAAATAHAAAACDMvNy8yMDI2CAAAAAoxMi8zMS8yMDE2CQAAAAEw2cWXMqJ83gjZxZcyonzeCCJDSVEuTllTRTpJQk0uSVFfT1BFUl9JTkMuOTkyLi4uLi5I</t>
  </si>
  <si>
    <t>AQAAAN62AQACAAAABTExNjgyAQgAAAAFAAAAATEBAAAACjIwMTcxNjQyNDQDAAAAAzE2MAIAAAACMjEEAAAAATAHAAAACDMvNy8yMDI2CAAAAAoxMi8zMS8yMDE3CQAAAAEw2cWXMqJ83gjZxZcyonzeCChDSVEuTllTRTpJQk0uSVFfR1dfSU5UQU5fQU1PUlQuOTk0Li4uLi5IAQAAAN62AQADAAAAAADZxZcyonzeCNnFlzKifN4IJUNJUS5OWVNFOklCTS5JUV9TVE9DS19CQVNFRC45OTYuLi4uLkgBAAAA3rYBAAMAAAAAANnFlzKifN4I2cWXMqJ83ggnQ0lRLk5ZU0U6SUJNLklRX0VYUExPUkVfRFJJTEwuOTk3Li4uLi5IAQAAAN62AQADAAAAAADZxZcyonzeCNnFlzKifN4IH0NJUS5OWVNFOklCTS5JUV9DT0dTLjEwMDAuLi4uLkgBAAAA3rYBAAIAAAAFMjc4MzYBCAAAAAUAAAABMQEAAAALLTE5MDQ4NjA3NDADAAAAAzE2MAIAAAACMzQEAAAAATAHAAAACDMvNy8yMDI2CAAAAAoxMi8zMS8yMDI1CQAAAAEw2cWXMqJ83gjZxZcyonzeCBxDSVEuTllTRTpJQk0uSVFfR1AuOTk3Li4uLi5IAQAAAN62AQACAAAABTMyNjg4AQgAAAAFAAAAATEBAAAACy0xOTU4MjgxMDk2AwAAAAMxNjACAAAAAjEwBAAAAAEwBwAAAAgzLzcvMjAyNggAAAAKMTIvMzEvMjAyMgkAAAABMNnFlzKifN4I2cWXMqJ83gglQ0lRLk5ZU0U6SUJNLklRX0lOVF9JTlZfSU5DLjk5MC4uLi4uSAEAAADetgEAAwAAAAAA2cWXMqJ83gjZxZcy</t>
  </si>
  <si>
    <t>onzeCClDSVEuTllTRTpJQk0uSVFfR0FJTl9BU1NFVFNfUkVWLjk5Mi4uLi4uSAEAAADetgEAAwAAAAAA2cWXMqJ83gjZxZcyonzeCCBDSVEuTllTRTpJQk0uSVFfR0FfRVhQLjk5Ni4uLi4uSAEAAADetgEAAwAAAAAA2cWXMqJ83gjZxZcyonzeCCxDSVEuTllTRTpJQk0uSVFfRElTVFJJQlVUQUJMRV9DQVNILjk5OC4uLi4uSAEAAADetgEAAwAAAAAA2cWXMqJ83gjZxZcyonzeCCpDSVEuTllTRTpJQk0uSVFfSU5UX0VYUF9JTkNMX0NBUC45OTAuLi4uLkgBAAAA3rYBAAIAAAADNDY4AQgAAAAFAAAAATEBAAAACjE4NzY0MzI4NzIDAAAAAzE2MAIAAAAFMjE4NjEEAAAAATAHAAAACDMvNy8yMDI2CAAAAAoxMi8zMS8yMDE1CQAAAAEw2cWXMqJ83gjZxZcyonzeCCpDSVEuTllTRTpJQk0uSVFfSU5URVJFU1RfSU5DT01FLjIwMDAuLi4uLkgBAAAA3rYBAAIAAAADNjQ1AQgAAAAFAAAAATEBAAAACy0xOTA0ODYwNjU3AwAAAAMxNjACAAAAAzIxMAQAAAABMAcAAAAIMy83LzIwMjYIAAAACjEyLzMxLzIwMjUJAAAAATDZxZcyonzeCNnFlzKifN4ILENJUS5OWVNFOklCTS5JUV9BU19SRVBPUlRFRF9FQklUREEuOTkwLi4uLi5IAQAAAN62AQADAAAAAADZxZcyonzeCNnFlzKifN4IMkNJUS5OWVNFOklCTS5JUV9FQklUREFSX0VRX0lOQ19FWENMX1NCQy4xMDAwLi4uLi5IAQAAAN62AQACAAAABTE5MTQxAQgAAAAF</t>
  </si>
  <si>
    <t>AAAAATEBAAAACy0xOTA0ODYwNzQwAwAAAAMxNjACAAAABTI0MTMzBAAAAAEwBwAAAAgzLzcvMjAyNggAAAAKMTIvMzEvMjAyNQkAAAABMNnFlzKifN4I2cWXMqJ83ggmQ0lRLk5ZU0U6SUJNLklRX0VCSVRBX0VRX0lOQy45OTguLi4uLkgBAAAA3rYBAAIAAAAFMTEwNDgBCAAAAAUAAAABMQEAAAALLTE5MDQ4NjA3NDQDAAAAAzE2MAIAAAAFMjE2NzYEAAAAATAHAAAACDMvNy8yMDI2CAAAAAoxMi8zMS8yMDIzCQAAAAEw2cWXMqJ83gjZxZcyonzeCB5DSVEuTllTRTpJQk0uSVFfRUJJVC45OTkuLi4uLkgBAAAA3rYBAAIAAAAEOTc4OAEIAAAABQAAAAExAQAAAAstMTkwNDg2MDc0MwMAAAADMTYwAgAAAAM0MDAEAAAAATAHAAAACDMvNy8yMDI2CAAAAAoxMi8zMS8yMDI0CQAAAAEw2cWXMqJ83gjZxZcyonzeCCBDSVEuTllTRTpJQk0uSVFfRUJJVERBLjk5Ni4uLi4uSAEAAADetgEAAgAAAAUxMTMwOQEIAAAABQAAAAExAQAAAAstMjAwODY0NzE5OAMAAAADMTYwAgAAAAQ0MDUxBAAAAAEwBwAAAAgzLzcvMjAyNggAAAAKMTIvMzEvMjAyMQkAAAABMNnFlzKifN4I2cWXMqJ83ggpQ0lRLk5ZU0U6SUJNLklRX1RPVEFMX1JFVl9TSEFSRS45OTMuLi4uLkgBAAAA3rYBAAIAAAAJODcuMjY2MjMzAQgAAAAFAAAAATEBAAAACjIwODE1MDU0MDEDAAAAAzE2MAIAAAAENDM4MgQAAAABMAcAAAAIMy83LzIwMjYIAAAA</t>
  </si>
  <si>
    <t>CjEyLzMxLzIwMTgJAAAAATDZxZcyonzeCNnFlzKifN4IKENJUS5OWVNFOklCTS5JUV9ESUxVVF9FUFNfTk9STS45OTMuLi4uLkgBAAAA3rYBAAIAAAAINy43MzYxNDMBCAAAAAUAAAABMQEAAAAKMjA4MTUwNTQwMQMAAAADMTYwAgAAAAQ0MzgwBAAAAAEwBwAAAAgzLzcvMjAyNggAAAAKMTIvMzEvMjAxOAkAAAABMNnFlzKifN4I2cWXMqJ83ggoQ0lRLk5ZU0U6SUJNLklRX1BSRUZfRElWX09USEVSLjk5MS4uLi4uSAEAAADetgEAAwAAAAAA2cWXMqJ83gjZxZcyonzeCB5DSVEuTllTRTpJQk0uSVFfSVBSRC45OTAuLi4uLkgBAAAA3rYBAAMAAAAAANnFlzKifN4I2cWXMqJ83gghQ0lRLk5ZU0U6SUJNLklRX01FUkdFUi4yMDAwLi4uLi5IAQAAAN62AQACAAAABC0xNTMBCAAAAAUAAAABMQEAAAALLTE5MDQ4NjA2NTcDAAAAAzE2MAIAAAACODAEAAAAATAHAAAACDMvNy8yMDI2CAAAAAoxMi8zMS8yMDI1CQAAAAEw2cWXMqJ83gjZxZcyonzeCCtDSVEuTllTRTpJQk0uSVFfTkVUX0lOVEVSRVNUX0VYUC4yMDAwLi4uLi5IAQAAAN62AQACAAAABS0xMjkwAQgAAAAFAAAAATEBAAAACy0xOTA0ODYwNjU3AwAAAAMxNjACAAAAAzM2OAQAAAABMAcAAAAIMy83LzIwMjYIAAAACjEyLzMxLzIwMjUJAAAAATDZxZcyonzeCNnFlzKifN4IIENJUS5OWVNFOklCTS5JUV9SRF9FWFAuOTkzLi4uLi5IAQAAAN62AQACAAAA</t>
  </si>
  <si>
    <t>BDUzNzkBCAAAAAUAAAABMQEAAAAKMjA4MTUwNTQwMQMAAAADMTYwAgAAAAMxMDAEAAAAATAHAAAACDMvNy8yMDI2CAAAAAoxMi8zMS8yMDE4CQAAAAEw2cWXMqJ83gjZxZcyonzeCCdDSVEuTllTRTpJQk0uSVFfRVhQTE9SRV9EUklMTC45OTUuLi4uLkgBAAAA3rYBAAMAAAAAANnFlzKifN4I2cWXMqJ83ggmQ0lRLk5ZU0U6SUJNLklRX0lOU19ESVZfUkVWLjEwMDAuLi4uLkgBAAAA3rYBAAMAAAAAANnFlzKifN4I2cWXMqJ83ggtQ0lRLk5ZU0U6SUJNLklRX09USEVSX1VOVVNVQUxfU1VQUEwuOTk4Li4uLi5IAQAAAN62AQADAAAAAADZxZcyonzeCNnFlzKifN4IJ0NJUS5OWVNFOklCTS5JUV9DVVJSRU5DWV9HQUlOLjk5Ny4uLi4uSAEAAADetgEAAgAAAAM1MDABCAAAAAUAAAABMQEAAAALLTE5NTgyODEwOTYDAAAAAzE2MAIAAAACMzgEAAAAATAHAAAACDMvNy8yMDI2CAAAAAoxMi8zMS8yMDIyCQAAAAEw2cWXMqJ83gjZxZcyonzeCCNDSVEuTllTRTpJQk0uSVFfREFfU1VQUEwuMTAwMC4uLi4uSAEAAADetgEAAwAAAAAA2cWXMqJ83gjZxZcyonzeCCVDSVEuTllTRTpJQk0uSVFfSU5TX0RJVl9FWFAuOTkyLi4uLi5IAQAAAN62AQADAAAAAADZxZcyonzeCNnFlzKifN4IPkNJUS5OWVNFOklCTS5JUV9PUEVSQVRJTkdfTEVBU0VfTElBQklMSVRJRVNfTk9OQ0FTSC4yMDAwLi4uLi5IAQAAAN62AQADAAAA</t>
  </si>
  <si>
    <t>AADZxZcyonzeCNnFlzKifN4IN0NJUS5OWVNFOklCTS5JUV9EQV9TVVBQTF9DRl9FWENMX09QRVJfTEVBU0VTLjEwMDAuLi4uLkgBAAAA3rYBAAIAAAAEMTM4NAEIAAAABQAAAAExAQAAAAstMTkwNDg2MDc0MAMAAAADMTYwAgAAAAU0ODk4MwQAAAABMAcAAAAIMy83LzIwMjYIAAAACjEyLzMxLzIwMjUJAAAAATDZxZcyonzeCNnFlzKifN4IJ0NJUS5OWVNFOklCTS5JUV9DT01NT05fSVNTVUVELjk5Ny4uLi4uSAEAAADetgEAAgAAAAMyNzkBCAAAAAUAAAABMQEAAAALLTE5NTgyODEwOTYDAAAAAzE2MAIAAAAEMjE2OQQAAAABMAcAAAAIMy83LzIwMjYIAAAACjEyLzMxLzIwMjIJAAAAATDZxZcyonzeCNnFlzKifN4IKUNJUS5OWVNFOklCTS5JUV9DQVNIX0FDUVVJUkVfQ0YuOTkyLi4uLi5IAQAAAN62AQACAAAABC00OTYBCAAAAAUAAAABMQEAAAAKMjAxNzE2NDI0NAMAAAADMTYwAgAAAAQyMDU3BAAAAAEwBwAAAAgzLzcvMjAyNggAAAAKMTIvMzEvMjAxNwkAAAABMNnFlzKifN4I2cWXMqJ83ggoQ0lRLk5ZU0U6SUJNLklRX09USEVSX09QRVJfQUNULjk5Ni4uLi4uSAEAAADetgEAAgAAAAUtMjAwMQEIAAAABQAAAAExAQAAAAstMjAwODY0NzE5OAMAAAADMTYwAgAAAAQyMDQ3BAAAAAEwBwAAAAgzLzcvMjAyNggAAAAKMTIvMzEvMjAyMQkAAAABMNnFlzKifN4I2cWXMqJ83ggoQ0lRLk5ZU0U6SUJNLklR</t>
  </si>
  <si>
    <t>X0dBSU5fSU5WRVNUX0NGLjk5NC4uLi4uSAEAAADetgEAAwAAAAAA2cWXMqJ83gjZxZcyonzeCB9DSVEuTllTRTpJQk0uSVFfTklfQ0YuOTk1Li4uLi5IAQAAAN62AQACAAAABDU1OTABCAAAAAUAAAABMQEAAAALLTIwNTkwNzMyMDIDAAAAAzE2MAIAAAAEMjE1MAQAAAABMAcAAAAIMy83LzIwMjYIAAAACjEyLzMxLzIwMjAJAAAAATDZxZcyonzeCNnFlzKifN4ILENJUS5OWVNFOklCTS5JUV9ERUZfVEFYX0FTU0VUU19MVC4xMDAwLi4uLi5IAQAAAN62AQACAAAABDg2MTABCAAAAAUAAAABMQEAAAALLTE5MDQ4NjA3NDADAAAAAzE2MAIAAAAEMTAyNgQAAAABMAcAAAAIMy83LzIwMjYIAAAACjEyLzMxLzIwMjUJAAAAATCuwmEzonzeCK7CYTOifN4IHUNJUS5OWVNFOklCTS5JUV9HVy4xMDAwLi4uLi5IAQAAAN62AQACAAAABTY3NzE3AQgAAAAFAAAAATEBAAAACy0xOTA0ODYwNzQwAwAAAAMxNjACAAAABDExNzEEAAAAATAHAAAACDMvNy8yMDI2CAAAAAoxMi8zMS8yMDI1CQAAAAEwrsJhM6J83giuwmEzonzeCCJDSVEuTllTRTpJQk0uSVFfVE9UQUxfQ0EuOTkwLi4uLi5IAQAAAN62AQACAAAABTQyNTA0AQgAAAAFAAAAATEBAAAACjE4NzY0MzI4NzIDAAAAAzE2MAIAAAAEMTAwOAQAAAABMAcAAAAIMy83LzIwMjYIAAAACjEyLzMxLzIwMTUJAAAAATCuwmEzonzeCK7CYTOifN4IL0NJUS5OWVNFOklCTS5J</t>
  </si>
  <si>
    <t>UV9GSU5fRElWX0xPQU5TX0NVUlJFTlQuOTk5Li4uLi5IAQAAAN62AQACAAAABDYyNTkBCAAAAAUAAAABMQEAAAALLTE5MDQ4NjA3NDMDAAAAAzE2MAIAAAAEMTAzMgQAAAABMAcAAAAIMy83LzIwMjYIAAAACjEyLzMxLzIwMjQJAAAAATCuwmEzonzeCK7CYTOifN4IJ0NJUS5OWVNFOklCTS5JUV9PVEhFUl9SRUNFSVYuMTAwMC4uLi4uSAEAAADetgEAAgAAAAQxMDUyAQgAAAAFAAAAATEBAAAACy0xOTA0ODYwNzQwAwAAAAMxNjACAAAABDEyMDYEAAAAATAHAAAACDMvNy8yMDI2CAAAAAoxMi8zMS8yMDI1CQAAAAEwrsJhM6J83giuwmEzonzeCCRDSVEuTllTRTpJQk0uSVFfU1RfSU5WRVNULjIwMDAuLi4uLkgBAAAA3rYBAAIAAAADODMwAQgAAAAFAAAAATEBAAAACy0xOTA0ODYwNjU3AwAAAAMxNjACAAAABDEwNjkEAAAAATAHAAAACDMvNy8yMDI2CAAAAAoxMi8zMS8yMDI1CQAAAAEwrsJhM6J83giuwmEzonzeCDhDSVEuTllTRTpJQk0uSVFfVE9UQUxfREVCVF9SRVBBSURfRVhDTF9MRUFTRVMuMTAwMC4uLi4uSAEAAADetgEAAgAAAAUtNTUxOAEIAAAABQAAAAExAQAAAAstMTkwNDg2MDc0MAMAAAADMTYwAgAAAAU0ODk4NgQAAAABMAcAAAAIMy83LzIwMjYIAAAACjEyLzMxLzIwMjUJAAAAATCuwmEzonzeCK7CYTOifN4IM0NJUS5OWVNFOklCTS5JUV9PUEVSQVRJTkdfTEVBU0VfUEFZTUVOVFMuMjAw</t>
  </si>
  <si>
    <t>MC4uLi4uSAEAAADetgEAAwAAAAAArsJhM6J83giuwmEzonzeCCpDSVEuTllTRTpJQk0uSVFfTkVUX0RFQlRfSVNTVUVELjIwMDAuLi4uLkgBAAAA3rYBAAIAAAAEMjg3MwEIAAAABQAAAAExAQAAAAstMTkwNDg2MDY1NwMAAAADMTYwAgAAAAQyMDAzBAAAAAEwBwAAAAgzLzcvMjAyNggAAAAKMTIvMzEvMjAyNQkAAAABMK7CYTOifN4IrsJhM6J83gg1Q0lRLk5ZU0U6SUJNLklRX0NIQU5HRV9ORVRfV09SS0lOR19DQVBJVEFMLjIwMDAuLi4uLkgBAAAA3rYBAAIAAAAFLTE1MTMBCAAAAAUAAAABMQEAAAALLTE5MDQ4NjA2NTcDAAAAAzE2MAIAAAAENDQyMQQAAAABMAcAAAAIMy83LzIwMjYIAAAACjEyLzMxLzIwMjUJAAAAATCuwmEzonzeCK7CYTOifN4IK0NJUS5OWVNFOklCTS5JUV9DQVNIX1RBWEVTX0lOVkVTVC45OTIuLi4uLkgBAAAA3rYBAAMAAAAAAK7CYTOifN4IrsJhM6J83gguQ0lRLk5ZU0U6SUJNLklRX0NBU0hfSU5URVJFU1RfSU5WRVNULjk5OS4uLi4uSAEAAADetgEAAwAAAAAArsJhM6J83giuwmEzonzeCCtDSVEuTllTRTpJQk0uSVFfQ0FTSF9JTlRFUkVTVF9ORVQuOTkzLi4uLi5IAQAAAN62AQADAAAAAACuwmEzonzeCK7CYTOifN4IJkNJUS5OWVNFOklCTS5JUV9BTU9SVF9ESUNfQ0YuOTk3Li4uLi5IAQAAAN62AQADAAAAAACuwmEzonzeCK7CYTOifN4INkNJUS5OWVNFOklCTS5JUV9E</t>
  </si>
  <si>
    <t>QV9TVVBQTF9DRl9FWENMX09QRVJfTEVBU0VTLjk5Ny4uLi4uSAEAAADetgEAAgAAAAQxNTA3AQgAAAAFAAAAATEBAAAACy0xOTU4MjgxMDk2AwAAAAMxNjACAAAABTQ4OTgzBAAAAAEwBwAAAAgzLzcvMjAyNggAAAAKMTIvMzEvMjAyMgkAAAABMK7CYTOifN4IrsJhM6J83ggkQ0lRLk5ZU0U6SUJNLklRX0RFUFJFX1NVUFAuOTkwLi4uLi5IAQAAAN62AQADAAAAAACuwmEzonzeCK7CYTOifN4IKENJUS5OWVNFOklCTS5JUV9NSVNDX0FESlVTVF9DRi45OTEuLi4uLkgBAAAA3rYBAAMAAAAAAK7CYTOifN4IrsJhM6J83ggoQ0lRLk5ZU0U6SUJNLklRX1NQRUNJQUxfRElWX0NGLjk5OS4uLi4uSAEAAADetgEAAwAAAAAArsJhM6J83giuwmEzonzeCCVDSVEuTllTRTpJQk0uSVFfUFJFRl9ESVZfQ0YuOTkzLi4uLi5IAQAAAN62AQADAAAAAACuwmEzonzeCK7CYTOifN4IJUNJUS5OWVNFOklCTS5JUV9QUkVGX0lTU1VFRC45OTQuLi4uLkgBAAAA3rYBAAMAAAAAAK7CYTOifN4IrsJhM6J83ggrQ0lRLk5ZU0U6SUJNLklRX1RPVEFMX0RFQlRfUkVQQUlELjk5MC4uLi4uSAEAAADetgEAAgAAAAUtNTYyMgEIAAAABQAAAAExAQAAAAoxODc2NDMyODcyAwAAAAMxNjACAAAABDIxNjYEAAAAATAHAAAACDMvNy8yMDI2CAAAAAoxMi8zMS8yMDE1CQAAAAEwrsJhM6J83giuwmEzonzeCClDSVEuTllTRTpJQk0uSVFfTFRf</t>
  </si>
  <si>
    <t>REVCVF9JU1NVRUQuMjAwMC4uLi4uSAEAAADetgEAAgAAAAQ4MzkxAQgAAAAFAAAAATEBAAAACy0xOTA0ODYwNjU3AwAAAAMxNjACAAAABDIwMzQEAAAAATAHAAAACDMvNy8yMDI2CAAAAAoxMi8zMS8yMDI1CQAAAAEwrsJhM6J83giuwmEzonzeCCVDSVEuTllTRTpJQk0uSVFfQ0FTSF9JTlZFU1QuOTkxLi4uLi5IAQAAAN62AQACAAAABi0xMDkyOAEIAAAABQAAAAExAQAAAAoxOTQ3MTc5NTgzAwAAAAMxNjACAAAABDIwMDUEAAAAATAHAAAACDMvNy8yMDI2CAAAAAoxMi8zMS8yMDE2CQAAAAEwrsJhM6J83giuwmEzonzeCCxDSVEuTllTRTpJQk0uSVFfSU5WRVNUX1NFQ1VSSVRZX0NGLjk5My4uLi4uSAEAAADetgEAAgAAAAQtNTU0AQgAAAAFAAAAATEBAAAACjIwODE1MDU0MDEDAAAAAzE2MAIAAAAEMjAyNwQAAAABMAcAAAAIMy83LzIwMjYIAAAACjEyLzMxLzIwMTgJAAAAATCuwmEzonzeCK7CYTOifN4II0NJUS5OWVNFOklCTS5JUV9ESVZFU1RfQ0YuOTkxLi4uLi5IAQAAAN62AQACAAAABC00NTQBCAAAAAUAAAABMQEAAAAKMTk0NzE3OTU4MwMAAAADMTYwAgAAAAQyMDc3BAAAAAEwBwAAAAgzLzcvMjAyNggAAAAKMTIvMzEvMjAxNgkAAAABMK7CYTOifN4IrsJhM6J83ggfQ0lRLk5ZU0U6SUJNLklRX0NBUEVYLjk5My4uLi4uSAEAAADetgEAAgAAAAUtMzM5NQEIAAAABQAAAAExAQAAAAoyMDgxNTA1</t>
  </si>
  <si>
    <t>NDAxAwAAAAMxNjACAAAABDIwMjEEAAAAATAHAAAACDMvNy8yMDI2CAAAAAoxMi8zMS8yMDE4CQAAAAEwrsJhM6J83giuwmEzonzeCChDSVEuTllTRTpJQk0uSVFfQ0hBTkdFX0RFRl9UQVguOTkyLi4uLi5IAQAAAN62AQADAAAAAACuwmEzonzeCK7CYTOifN4II0NJUS5OWVNFOklCTS5JUV9DSEFOR0VfQVAuOTkzLi4uLi5IAQAAAN62AQACAAAAAzEyNgEIAAAABQAAAAExAQAAAAoyMDgxNTA1NDAxAwAAAAMxNjACAAAABDIwMTcEAAAAATAHAAAACDMvNy8yMDI2CAAAAAoxMi8zMS8yMDE4CQAAAAEwrsJhM6J83giuwmEzonzeCC9DSVEuTllTRTpJQk0uSVFfQ0hBTkdFX1RSQURJTkdfQVNTRVRTLjk5NC4uLi4uSAEAAADetgEAAwAAAAAArsJhM6J83giuwmEzonzeCCtDSVEuTllTRTpJQk0uSVFfUFJPVl9CQURfREVCVFNfQ0YuOTk5Li4uLi5IAQAAAN62AQADAAAAAACuwmEzonzeCK7CYTOifN4IKENJUS5OWVNFOklCTS5JUV9TVE9DS19CQVNFRF9DRi45OTIuLi4uLkgBAAAA3rYBAAIAAAADNTM0AQgAAAAFAAAAATEBAAAACjIwMTcxNjQyNDQDAAAAAzE2MAIAAAAEMjEyNwQAAAABMAcAAAAIMy83LzIwMjYIAAAACjEyLzMxLzIwMTcJAAAAATCuwmEzonzeCK7CYTOifN4IIkNJUS5OWVNFOklCTS5JUV9MT0FOU19DRi45OTguLi4uLkgBAAAA3rYBAAMAAAAAAK7CYTOifN4IrsJhM6J83ggoQ0lRLk5ZU0U6</t>
  </si>
  <si>
    <t>SUJNLklRX0dBSU5fSU5WRVNUX0NGLjk5Mi4uLi4uSAEAAADetgEAAwAAAAAArsJhM6J83giuwmEzonzeCCVDSVEuTllTRTpJQk0uSVFfT1RIRVJfQU1PUlQuOTk2Li4uLi5IAQAAAN62AQACAAAAAzY5MQEIAAAABQAAAAExAQAAAAstMjAwODY0NzE5OAMAAAADMTYwAgAAAAQyMDE0BAAAAAEwBwAAAAgzLzcvMjAyNggAAAAKMTIvMzEvMjAyMQkAAAABMK7CYTOifN4IrsJhM6J83ggkQ0lRLk5ZU0U6SUJNLklRX09JTF9JTVBBSVIuOTkxLi4uLi5IAQAAAN62AQADAAAAAACuwmEzonzeCK7CYTOifN4IIENJUS5OWVNFOklCTS5JUV9OSV9DRi4xMDAwLi4uLi5IAQAAAN62AQACAAAABTEwNTkzAQgAAAAFAAAAATEBAAAACy0xOTA0ODYwNzQwAwAAAAMxNjACAAAABDIxNTAEAAAAATAHAAAACDMvNy8yMDI2CAAAAAoxMi8zMS8yMDI1CQAAAAEwrsJhM6J83giuwmEzonzeCCpDSVEuTllTRTpJQk0uSVFfU1RPQ0tfQkFTRURfQ09NUC45OTcuLi4uLkgBAAAA3rYBAAIAAAADNzM4AK7CYTOifN4IrsJhM6J83ggxQ0lRLk5ZU0U6SUJNLklRX1NUT0NLX0JBU0VEX0NPTVBfUFJFVEFYLjk5Mi4uLi4uSAEAAADetgEAAgAAAAM1MzQArsJhM6J83giuwmEzonzeCDRDSVEuTllTRTpJQk0uSVFfU1RPQ0tfT1BUSU9OU19DT01QX1BSRVRBWC4yMDAwLi4uLi5IAQAAAN62AQADAAAAAACuwmEzonzeCK7CYTOifN4ILkNJUS5O</t>
  </si>
  <si>
    <t>WVNFOklCTS5JUV9SRVNUUl9TVE9DS19DT01QX1RBWC45OTkuLi4uLkgBAAAA3rYBAAMAAAAAAK7CYTOifN4IrsJhM6J83ggrQ0lRLk5ZU0U6SUJNLklRX1NUT0NLX0JBU0VEX1RPVEFMLjk5Ni4uLi4uSAEAAADetgEAAgAAAAM5ODIBCAAAAAUAAAABMQEAAAALLTIwMDg2NDcxOTgDAAAAAzE2MAIAAAAFMjQwMzQEAAAAATAHAAAACDMvNy8yMDI2CAAAAAoxMi8zMS8yMDIxCQAAAAEwrsJhM6J83giuwmEzonzeCCtDSVEuTllTRTpJQk0uSVFfU1RPQ0tfQkFTRURfT1RIRVIuOTkyLi4uLi5IAQAAAN62AQADAAAAAACuwmEzonzeCK7CYTOifN4IKUNJUS5OWVNFOklCTS5JUV9TVE9DS19CQVNFRF9HQS4yMDAwLi4uLi5IAQAAAN62AQADAAAAAACuwmEzonzeCK7CYTOifN4IKENJUS5OWVNFOklCTS5JUV9TVE9DS19CQVNFRF9SRC45OTkuLi4uLkgBAAAA3rYBAAIAAAADMzk4AQgAAAAFAAAAATEBAAAACy0xOTA0ODYwNzQzAwAAAAMxNjACAAAABTIyNjc4BAAAAAEwBwAAAAgzLzcvMjAyNggAAAAKMTIvMzEvMjAyNAkAAAABMK7CYTOifN4IrsJhM6J83gguQ0lRLk5ZU0U6SUJNLklRX05FR0FUSVZFX0dXX0FNT1JUX0FULjk5Ni4uLi4uSAEAAADetgEAAwAAAAAArsJhM6J83giuwmEzonzeCC5DSVEuTllTRTpJQk0uSVFfVE9UQUxfVU5VU1VBTF9TVVBQTEUuOTk0Li4uLi5IAQAAAN62AQACAAAABC00MjMBCAAA</t>
  </si>
  <si>
    <t>AAUAAAABMQEAAAALLTIxMTA3NjkzNTUDAAAAAzE2MAIAAAAFMzMzOTAEAAAAATAHAAAACDMvNy8yMDI2CAAAAAoxMi8zMS8yMDE5CQAAAAEwrsJhM6J83giuwmEzonzeCC1DSVEuTllTRTpJQk0uSVFfTEVHQUxfU0VUVExFX1NVUFBMRS45OTEuLi4uLkgBAAAA3rYBAAMAAAAAAK7CYTOifN4IrsJhM6J83ggxQ0lRLk5ZU0U6SUJNLklRX0dBSU5fQkFSR0FJTl9BQ1FfU1VQUExFLjk5MC4uLi4uSAEAAADetgEAAwAAAAAArsJhM6J83giuwmEzonzeCDFDSVEuTllTRTpJQk0uSVFfQVNTRVRfV1JJVEVET1dOX1NVUFBMRS4yMDAwLi4uLi5IAQAAAN62AQADAAAAAACuwmEzonzeCK7CYTOifN4IKENJUS5OWVNFOklCTS5JUV9NRVJHRVJfU1VQUExFLjIwMDAuLi4uLkgBAAAA3rYBAAMAAAAAAK7CYTOifN4IrsJhM6J83ggyQ0lRLk5ZU0U6SUJNLklRX1NBTEFSSUVTX09USEVSX0JFTkVGSVRTLjIwMDAuLi4uLkgBAAAA3rYBAAMAAAAAAK7CYTOifN4IrsJhM6J83ggzQ0lRLk5ZU0U6SUJNLklRX0lNUFVUX09QRVJfTEVBU0VfSU5UX0VYUC4yMDAwLi4uLi5IAQAAAN62AQACAAAACjMyOS44OTg1MjgBCAAAAAUAAAABMQEAAAALLTE5MDQ4NjA2NTcDAAAAAzE2MAIAAAAFMjE2NzIEAAAAATAHAAAACDMvNy8yMDI2CAAAAAoxMi8zMS8yMDI1CQAAAAEwrsJhM6J83giuwmEzonzeCDJDSVEuTllTRTpJQk0uSVFfRVhQ</t>
  </si>
  <si>
    <t>TE9SRV9EUklMTF9FWFBfVE9UQUwuMjAwMC4uLi4uSAEAAADetgEAAwAAAAAArsJhM6J83giuwmEzonzeCChDSVEuTllTRTpJQk0uSVFfQUlSQ1JBRlRfUkVOVC4yMDAwLi4uLi5IAQAAAN62AQADAAAAAACuwmEzonzeCK7CYTOifN4IKENJUS5OWVNFOklCTS5JUV9NSU5JTVVNX1JFTlRBTC45OTkuLi4uLkgBAAAA3rYBAAMAAAAAAK7CYTOifN4IrsJhM6J83ggvQ0lRLk5ZU0U6SUJNLklRX05FVF9SRU5UQUxfRVhQX1NVUFBMRS45OTkuLi4uLkgBAAAA3rYBAAIAAAAEMTMwOQEIAAAABQAAAAExAQAAAAstMTkwNDg2MDc0MwMAAAADMTYwAgAAAAUyNDI2MwQAAAABMAcAAAAIMy83LzIwMjYIAAAACjEyLzMxLzIwMjQJAAAAATCuwmEzonzeCK7CYTOifN4IK0NJUS5OWVNFOklCTS5JUV9ORVRfUkVOVEFMX0VYUF9GTi45OTkuLi4uLkgBAAAA3rYBAAIAAAAEMTMwOQEIAAAABQAAAAExAQAAAAstMTkwNDg2MDc0MwMAAAADMTYwAgAAAAQzMTcwBAAAAAEwBwAAAAgzLzcvMjAyNggAAAAKMTIvMzEvMjAyNAkAAAABMK7CYTOifN4IrsJhM6J83gggQ0lRLk5ZU0U6SUJNLklRX0dBX0VYUC45OTkuLi4uLkgBAAAA3rYBAAMAAAAAAK7CYTOifN4IrsJhM6J83ggjQ0lRLk5ZU0U6SUJNLklRX01BUktFVElORy45OTkuLi4uLkgBAAAA3rYBAAMAAAAAAK7CYTOifN4IrsJhM6J83ggdQ0lRLk5ZU0U6SUJNLklRX0RJQy45</t>
  </si>
  <si>
    <t>OTkuLi4uLkgBAAAA3rYBAAMAAAAAAK7CYTOifN4IrsJhM6J83gg5Q0lRLk5ZU0U6SUJNLklRX0RJU1RSSUJVVEFCTEVfQ0FTSF9TVEFOREFSRElaRUQuOTk3Li4uLi5IAQAAAN62AQADAAAAAACuwmEzonzeCK7CYTOifN4II0NJUS5OWVNFOklCTS5JUV9EQV9FQklUREEuOTk3Li4uLi5IAQAAAN62AQACAAAABDMyNTQBCAAAAAUAAAABMQEAAAALLTE5NTgyODEwOTYDAAAAAzE2MAIAAAAEMjIwNgQAAAABMAcAAAAIMy83LzIwMjYIAAAACjEyLzMxLzIwMjIJAAAAATCuwmEzonzeCK7CYTOifN4IKkNJUS5OWVNFOklCTS5JUV9JTlRfRVhQX0lOQ0xfQ0FQLjk5Ny4uLi4uSAEAAADetgEAAgAAAAQxMjIxAQgAAAAFAAAAATEBAAAACy0xOTU4MjgxMDk2AwAAAAMxNjACAAAABTIxODYxBAAAAAEwBwAAAAgzLzcvMjAyNggAAAAKMTIvMzEvMjAyMgkAAAABMK7CYTOifN4IrsJhM6J83gglQ0lRLk5ZU0U6SUJNLklRX0lOVF9FWFBfTFRELjk5Ny4uLi4uSAEAAADetgEAAwAAAAAArsJhM6J83giuwmEzonzeCCJDSVEuTllTRTpJQk0uSVFfRElMVVRfTkkuOTk3Li4uLi5IAQAAAN62AQACAAAACzE3NzguOTI0NjcxAQgAAAAFAAAAATEBAAAACy0xOTU4MjgxMDk2AwAAAAMxNjACAAAABDM1MjIEAAAAATAHAAAACDMvNy8yMDI2CAAAAAoxMi8zMS8yMDIyCQAAAAEwrsJhM6J83giuwmEzonzeCDNDSVEuTllTRTpJQk0u</t>
  </si>
  <si>
    <t>SVFfTk9OUkVDVVJSSU5HX0lOQ09NRV9UQVhFUy45OTcuLi4uLkgBAAAA3rYBAAMAAAAAAK7CYTOifN4IrsJhM6J83ggwQ0lRLk5ZU0U6SUJNLklRX0RFRkVSUkVEX0ZPUkVJR05fVEFYRVMuOTk3Li4uLi5IAQAAAN62AQACAAAAAzI1MgEIAAAABQAAAAExAQAAAAstMTk1ODI4MTA5NgMAAAADMTYwAgAAAAQzMDU1BAAAAAEwBwAAAAgzLzcvMjAyNggAAAAKMTIvMzEvMjAyMgkAAAABMK7CYTOifN4IrsJhM6J83ggkQ0lRLk5ZU0U6SUJNLklRX0NVUlJfVEFYRVMuOTk3Li4uLi5IAQAAAN62AQACAAAABDIyNTEBCAAAAAUAAAABMQEAAAALLTE5NTgyODEwOTYDAAAAAzE2MAIAAAAFMzUzODMEAAAAATAHAAAACDMvNy8yMDI2CAAAAAoxMi8zMS8yMDIyCQAAAAEwrsJhM6J83giuwmEzonzeCC1DSVEuTllTRTpJQk0uSVFfQ1VSUl9ET01FU1RJQ19UQVhFUy45OTguLi4uLkgBAAAA3rYBAAIAAAADNjg3AQgAAAAFAAAAATEBAAAACy0xOTA0ODYwNzQ0AwAAAAMxNjACAAAABDMwMjcEAAAAATAHAAAACDMvNy8yMDI2CAAAAAoxMi8zMS8yMDIzCQAAAAEwrsJhM6J83giuwmEzonzeCDFDSVEuTllTRTpJQk0uSVFfRVhDSVNFX1RBWEVTX0VYQ0xfU0FMRVMuOTk5Li4uLi5IAQAAAN62AQADAAAAAACuwmEzonzeCK7CYTOifN4IKkNJUS5OWVNFOklCTS5JUV9JTlRFUkVTVF9JTkNPTUUuMTAwMC4uLi4uSAEAAADetgEA</t>
  </si>
  <si>
    <t>AgAAAAM2NDUBCAAAAAUAAAABMQEAAAALLTE5MDQ4NjA3NDADAAAAAzE2MAIAAAADMjEwBAAAAAEwBwAAAAgzLzcvMjAyNggAAAAKMTIvMzEvMjAyNQkAAAABMK7CYTOifN4IrsJhM6J83gghQ0lRLk5ZU0U6SUJNLklRX05JX1NGQVMuOTkwLi4uLi5IAQAAAN62AQADAAAAAACuwmEzonzeCK7CYTOifN4IPENJUS5OWVNFOklCTS5JUV9QUk9WX0JBRF9ERUJUU19QQVRJRU5UX1NFUlZJQ0VfUkVWLjk5Mi4uLi4uSAEAAADetgEAAwAAAAAArsJhM6J83giuwmEzonzeCC9DSVEuTllTRTpJQk0uSVFfVE9UQUxfUkVWX0FTX1JFUE9SVEVELjk5NC4uLi4uSAEAAADetgEAAgAAAAU1NzcxNAEIAAAABQAAAAExAQAAAAstMjExMDc2OTM1NQMAAAADMTYwAgAAAAMzMzkEAAAAATAHAAAACDMvNy8yMDI2CAAAAAoxMi8zMS8yMDE5CQAAAAEwrsJhM6J83giuwmEzonzeCCtDSVEuTllTRTpJQk0uSVFfRkVFU19PVEhFUl9JTkNPTUUuOTk2Li4uLi5IAQAAAN62AQADAAAAAACuwmEzonzeCK7CYTOifN4IKkNJUS5OWVNFOklCTS5JUV9FQklUREFSX0VYQ0xfU0JDLjk5OC4uLi4uSAEAAADetgEAAgAAAAUxNDY4MwEIAAAABQAAAAExAQAAAAstMTkwNDg2MDc0NAMAAAADMTYwAgAAAAUyNDEzNwQAAAABMAcAAAAIMy83LzIwMjYIAAAACjEyLzMxLzIwMjMJAAAAATCuwmEzonzeCK7CYTOifN4IKUNJUS5OWVNFOklCTS5JUV9F</t>
  </si>
  <si>
    <t>QklUREFSX0VRX0lOQy4xMDAwLi4uLi5IAQAAAN62AQACAAAABTE4NzM0AQgAAAAFAAAAATEBAAAACy0xOTA0ODYwNzQwAwAAAAMxNjACAAAABTI0MTI5BAAAAAEwBwAAAAgzLzcvMjAyNggAAAAKMTIvMzEvMjAyNQkAAAABMK7CYTOifN4IrsJhM6J83gghQ0lRLk5ZU0U6SUJNLklRX0VCSVREQVIuOTkwLi4uLi5IAQAAAN62AQACAAAABTIxODE3AQgAAAAFAAAAATEBAAAACjE4NzY0MzI4NzIDAAAAAzE2MAIAAAAFMjE2NzQEAAAAATAHAAAACDMvNy8yMDI2CAAAAAoxMi8zMS8yMDE1CQAAAAEwrsJhM6J83giuwmEzonzeCC9DSVEuTllTRTpJQk0uSVFfRUJJVEFfRVFfSU5DX0VYQ0xfU0JDLjk5Mi4uLi4uSAEAAADetgEAAgAAAAUxMzczNgEIAAAABQAAAAExAQAAAAoyMDE3MTY0MjQ0AwAAAAMxNjACAAAABTI0MTMyBAAAAAEwBwAAAAgzLzcvMjAyNggAAAAKMTIvMzEvMjAxNwkAAAABMK7CYTOifN4IrsJhM6J83ggfQ0lRLk5ZU0U6SUJNLklRX0VCSVRBLjk5NC4uLi4uSAEAAADetgEAAgAAAAQ5Mzg5AQgAAAAFAAAAATEBAAAACy0yMTEwNzY5MzU1AwAAAAMxNjACAAAABjEwMDY4OQQAAAABMAcAAAAIMy83LzIwMjYIAAAACjEyLzMxLzIwMTkJAAAAATCuwmEzonzeCK7CYTOifN4ILkNJUS5OWVNFOklCTS5JUV9FQklUX0VRX0lOQ19FWENMX1NCQy45OTYuLi4uLkgBAAAA3rYBAAIAAAAENjU2NQEIAAAA</t>
  </si>
  <si>
    <t>BQAAAAExAQAAAAstMjAwODY0NzE5OAMAAAADMTYwAgAAAAUyNDEzMAQAAAABMAcAAAAIMy83LzIwMjYIAAAACjEyLzMxLzIwMjEJAAAAATCuwmEzonzeCK7CYTOifN4IHkNJUS5OWVNFOklCTS5JUV9FQklULjk5OC4uLi4uSAEAAADetgEAAgAAAAQ5NDIxAQgAAAAFAAAAATEBAAAACy0xOTA0ODYwNzQ0AwAAAAMxNjACAAAAAzQwMAQAAAABMAcAAAAIMy83LzIwMjYIAAAACjEyLzMxLzIwMjMJAAAAATCuwmEzonzeCK7CYTOifN4IMkNJUS5OWVNFOklCTS5JUV9MRUFTRV9BREpVU1RNRU5UX0VCSVREQS4xMDAwLi4uLi5IAQAAAN62AQACAAAABDEzMDgArsJhM6J83giuwmEzonzeCC9DSVEuTllTRTpJQk0uSVFfRUJJVERBX0xFQVNFX0FESlVTVEVELjk5MC4uLi4uSAEAAADetgEAAgAAAAUyMDM3MgEIAAAABQAAAAExAQAAAAoxODc2NDMyODcyAwAAAAMxNjACAAAABTQ4OTkzBAAAAAEwBwAAAAgzLzcvMjAyNggAAAAKMTIvMzEvMjAxNQkAAAABMK7CYTOifN4IrsJhM6J83ggwQ0lRLk5ZU0U6SUJNLklRX0VCSVREQV9FUV9JTkNfRVhDTF9TQkMuOTkyLi4uLi5IAQAAAN62AQACAAAABTE2NzU3AQgAAAAFAAAAATEBAAAACjIwMTcxNjQyNDQDAAAAAzE2MAIAAAAFMjQxMzEEAAAAATAHAAAACDMvNy8yMDI2CAAAAAoxMi8zMS8yMDE3CQAAAAEwrsJhM6J83giuwmEzonzeCCBDSVEuTllTRTpJQk0uSVFfRUJJ</t>
  </si>
  <si>
    <t>VERBLjk5NC4uLi4uSAEAAADetgEAAgAAAAUxMzU5OAEIAAAABQAAAAExAQAAAAstMjExMDc2OTM1NQMAAAADMTYwAgAAAAQ0MDUxBAAAAAEwBwAAAAgzLzcvMjAyNggAAAAKMTIvMzEvMjAxOQkAAAABMK7CYTOifN4IrsJhM6J83ggrQ0lRLk5ZU0U6SUJNLklRX0FTU0VUU19GQUlSX1ZBTFVFLjk5Ni4uLi4uSAEAAADetgEAAgAAAAQ0NTY0AK7CYTOifN4IrsJhM6J83ggpQ0lRLk5ZU0U6SUJNLklRX05FVF9XT1JLSU5HX0NBUC45OTUuLi4uLkgBAAAA3rYBAAIAAAAFLTYzNDEBCAAAAAUAAAABMQEAAAALLTIwNTkwNzMyMDIDAAAAAzE2MAIAAAAEMTMxMQQAAAABMAcAAAAIMy83LzIwMjYIAAAACjEyLzMxLzIwMjAJAAAAATCuwmEzonzeCK7CYTOifN4ILUNJUS5OWVNFOklCTS5JUV9BRF9FWENMX09QRVJfTEVBU0VTLjk5My4uLi4uSAEAAADetgEAAgAAAAYtMjE2NjgBCAAAAAUAAAABMQEAAAAKMjA4MTUwNTQwMQMAAAADMTYwAgAAAAU0ODk3NQQAAAABMAcAAAAIMy83LzIwMjYIAAAACjEyLzMxLzIwMTgJAAAAATCuwmEzonzeCK7CYTOifN4IK0NJUS5OWVNFOklCTS5JUV9UT1RBTF9MSUFCX0VRVUlUWS45OTEuLi4uLkgBAAAA3rYBAAIAAAAGMTE3NDcwAQgAAAAFAAAAATEBAAAACjE5NDcxNzk1ODMDAAAAAzE2MAIAAAAEMTAxMwQAAAABMAcAAAAIMy83LzIwMjYIAAAACjEyLzMxLzIwMTYJAAAAATCu</t>
  </si>
  <si>
    <t>wmEzonzeCK7CYTOifN4IJUNJUS5OWVNFOklCTS5JUV9QUkVGX0VRVUlUWS45OTkuLi4uLkgBAAAA3rYBAAMAAAAAAK7CYTOifN4IrsJhM6J83ggiQ0lRLk5ZU0U6SUJNLklRX1BFTlNJT04uMTAwMC4uLi4uSAEAAADetgEAAgAAAAQ5MDE4AQgAAAAFAAAAATEBAAAACy0xOTA0ODYwNzQwAwAAAAMxNjACAAAABDEyMTMEAAAAATAHAAAACDMvNy8yMDI2CAAAAAoxMi8zMS8yMDI1CQAAAAEwrsJhM6J83giuwmEzonzeCChDSVEuTllTRTpJQk0uSVFfT1RIRVJfQ0xfU1VQUEwuOTkzLi4uLi5IAQAAAN62AQACAAAAAzE3NwEIAAAABQAAAAExAQAAAAoyMDgxNTA1NDAxAwAAAAMxNjACAAAABDEwNTcEAAAAATAHAAAACDMvNy8yMDI2CAAAAAoxMi8zMS8yMDE4CQAAAAEwrsJhM6J83giuwmEzonzeCCtDSVEuTllTRTpJQk0uSVFfQ1VSUkVOVF9QT1JUX0RFQlQuOTkyLi4uLi5IAQAAAN62AQACAAAABDUyMTUBCAAAAAUAAAABMQEAAAAKMjAxNzE2NDI0NAMAAAADMTYwAgAAAAQxMjk3BAAAAAEwBwAAAAgzLzcvMjAyNggAAAAKMTIvMzEvMjAxNwkAAAABMK7CYTOifN4IrsJhM6J83ggrQ0lRLk5ZU0U6SUJNLklRX0RFRl9UQVhfQVNTRVRTX0xULjk5OS4uLi4uSAEAAADetgEAAgAAAAQ2OTc4AQgAAAAFAAAAATEBAAAACy0xOTA0ODYwNzQzAwAAAAMxNjACAAAABDEwMjYEAAAAATAHAAAACDMvNy8yMDI2CAAAAAox</t>
  </si>
  <si>
    <t>Mi8zMS8yMDI0CQAAAAEwrsJhM6J83giuwmEzonzeCBxDSVEuTllTRTpJQk0uSVFfR1cuOTk5Li4uLi5IAQAAAN62AQACAAAABTYwNzA2AQgAAAAFAAAAATEBAAAACy0xOTA0ODYwNzQzAwAAAAMxNjACAAAABDExNzEEAAAAATAHAAAACDMvNy8yMDI2CAAAAAoxMi8zMS8yMDI0CQAAAAEwrsJhM6J83giuwmEzonzeCClDSVEuTllTRTpJQk0uSVFfT1RIRVJfQ0FfU1VQUEwuMTAwMC4uLi4uSAEAAADetgEAAgAAAAQxMzE2AQgAAAAFAAAAATEBAAAACy0xOTA0ODYwNzQwAwAAAAMxNjACAAAABDEwNTUEAAAAATAHAAAACDMvNy8yMDI2CAAAAAoxMi8zMS8yMDI1CQAAAAEwrsJhM6J83giuwmEzonzeCC9DSVEuTllTRTpJQk0uSVFfRklOX0RJVl9MT0FOU19DVVJSRU5ULjk5OC4uLi4uSAEAAADetgEAAgAAAAQ2MTAyAQgAAAAFAAAAATEBAAAACy0xOTA0ODYwNzQ0AwAAAAMxNjACAAAABDEwMzIEAAAAATAHAAAACDMvNy8yMDI2CAAAAAoxMi8zMS8yMDIzCQAAAAEwrsJhM6J83giuwmEzonzeCCZDSVEuTllTRTpJQk0uSVFfT1RIRVJfUkVDRUlWLjk5OS4uLi4uSAEAAADetgEAAgAAAAM5NDcBCAAAAAUAAAABMQEAAAALLTE5MDQ4NjA3NDMDAAAAAzE2MAIAAAAEMTIwNgQAAAABMAcAAAAIMy83LzIwMjYIAAAACjEyLzMxLzIwMjQJAAAAATCuwmEzonzeCK7CYTOifN4IJENJUS5OWVNFOklCTS5JUV9TVF9JTlZF</t>
  </si>
  <si>
    <t>U1QuMTAwMC4uLi4uSAEAAADetgEAAgAAAAM4MzABCAAAAAUAAAABMQEAAAALLTE5MDQ4NjA3NDADAAAAAzE2MAIAAAAEMTA2OQQAAAABMAcAAAAIMy83LzIwMjYIAAAACjEyLzMxLzIwMjUJAAAAATCuwmEzonzeCK7CYTOifN4IN0NJUS5OWVNFOklCTS5JUV9UT1RBTF9ERUJUX1JFUEFJRF9FWENMX0xFQVNFUy45OTkuLi4uLkgBAAAA3rYBAAIAAAAFLTY2MTUBCAAAAAUAAAABMQEAAAALLTE5MDQ4NjA3NDMDAAAAAzE2MAIAAAAFNDg5ODYEAAAAATAHAAAACDMvNy8yMDI2CAAAAAoxMi8zMS8yMDI0CQAAAAEwrsJhM6J83giuwmEzonzeCDJDSVEuTllTRTpJQk0uSVFfT1BFUkFUSU5HX0xFQVNFX1BBWU1FTlRTLjk5OS4uLi4uSAEAAADetgEAAwAAAAAArsJhM6J83giuwmEzonzeCCpDSVEuTllTRTpJQk0uSVFfTkVUX0RFQlRfSVNTVUVELjEwMDAuLi4uLkgBAAAA3rYBAAIAAAAEMjg3MwEIAAAABQAAAAExAQAAAAstMTkwNDg2MDc0MAMAAAADMTYwAgAAAAQyMDAzBAAAAAEwBwAAAAgzLzcvMjAyNggAAAAKMTIvMzEvMjAyNQkAAAABMK7CYTOifN4IrsJhM6J83gg1Q0lRLk5ZU0U6SUJNLklRX0NIQU5HRV9ORVRfV09SS0lOR19DQVBJVEFMLjEwMDAuLi4uLkgBAAAA3rYBAAIAAAAFLTE1MTMBCAAAAAUAAAABMQEAAAALLTE5MDQ4NjA3NDADAAAAAzE2MAIAAAAENDQyMQQAAAABMAcAAAAIMy83LzIwMjYI</t>
  </si>
  <si>
    <t>AAAACjEyLzMxLzIwMjUJAAAAATCuwmEzonzeCK7CYTOifN4IK0NJUS5OWVNFOklCTS5JUV9DQVNIX1RBWEVTX0lOVkVTVC45OTEuLi4uLkgBAAAA3rYBAAMAAAAAAK7CYTOifN4IrsJhM6J83gguQ0lRLk5ZU0U6SUJNLklRX0NBU0hfSU5URVJFU1RfSU5WRVNULjk5OC4uLi4uSAEAAADetgEAAwAAAAAArsJhM6J83giuwmEzonzeCCtDSVEuTllTRTpJQk0uSVFfQ0FTSF9JTlRFUkVTVF9ORVQuOTkxLi4uLi5IAQAAAN62AQADAAAAAACuwmEzonzeCK7CYTOifN4IJkNJUS5OWVNFOklCTS5JUV9BTU9SVF9ESUNfQ0YuOTk2Li4uLi5IAQAAAN62AQADAAAAAACuwmEzonzeCK7CYTOifN4INkNJUS5OWVNFOklCTS5JUV9EQV9TVVBQTF9DRl9FWENMX09QRVJfTEVBU0VTLjk5MS4uLi4uSAEAAADetgEAAgAAAAQyODM3AQgAAAAFAAAAATEBAAAACjE5NDcxNzk1ODMDAAAAAzE2MAIAAAAFNDg5ODMEAAAAATAHAAAACDMvNy8yMDI2CAAAAAoxMi8zMS8yMDE2CQAAAAEwrsJhM6J83giuwmEzonzeCDRDSVEuTllTRTpJQk0uSVFfR1dfSU5UQU5fQU1PUlRfUEFSVElBTF9DRi4xMDAwLi4uLi5IAQAAAN62AQADAAAAAACuwmEzonzeCK7CYTOifN4IHUNJUS5OWVNFOklCTS5JUV9GWC4yMDAwLi4uLi5IAQAAAN62AQACAAAAAzQxOAEIAAAABQAAAAExAQAAAAstMTkwNDg2MDY1NwMAAAADMTYwAgAAAAQyMTQ0BAAAAAEw</t>
  </si>
  <si>
    <t>BwAAAAgzLzcvMjAyNggAAAAKMTIvMzEvMjAyNQkAAAABMK7CYTOifN4IrsJhM6J83ggoQ0lRLk5ZU0U6SUJNLklRX1NQRUNJQUxfRElWX0NGLjk5OC4uLi4uSAEAAADetgEAAwAAAAAArsJhM6J83giuwmEzonzeCCVDSVEuTllTRTpJQk0uSVFfUFJFRl9ESVZfQ0YuOTkyLi4uLi5IAQAAAN62AQADAAAAAACuwmEzonzeCK7CYTOifN4IJUNJUS5OWVNFOklCTS5JUV9DT01NT05fUkVQLjIwMDAuLi4uLkgBAAAA3rYBAAIAAAAFLTEwMTgBCAAAAAUAAAABMQEAAAALLTE5MDQ4NjA2NTcDAAAAAzE2MAIAAAAEMjE2NAQAAAABMAcAAAAIMy83LzIwMjYIAAAACjEyLzMxLzIwMjUJAAAAATCuwmEzonzeCK7CYTOifN4IKUNJUS5OWVNFOklCTS5JUV9MVF9ERUJUX1JFUEFJRC4xMDAwLi4uLi5IAQAAAN62AQACAAAABS01NDg5AQgAAAAFAAAAATEBAAAACy0xOTA0ODYwNzQwAwAAAAMxNjACAAAABDIwMzYEAAAAATAHAAAACDMvNy8yMDI2CAAAAAoxMi8zMS8yMDI1CQAAAAEwrsJhM6J83giuwmEzonzeCClDSVEuTllTRTpJQk0uSVFfTFRfREVCVF9JU1NVRUQuMTAwMC4uLi4uSAEAAADetgEAAgAAAAQ4MzkxAQgAAAAFAAAAATEBAAAACy0xOTA0ODYwNzQwAwAAAAMxNjACAAAABDIwMzQEAAAAATAHAAAACDMvNy8yMDI2CAAAAAoxMi8zMS8yMDI1CQAAAAEwrsJhM6J83giuwmEzonzeCDFDSVEuTllTRTpJQk0uSVFf</t>
  </si>
  <si>
    <t>T1RIRVJfSU5WRVNUX0FDVF9TVVBQTC4yMDAwLi4uLi5IAQAAAN62AQACAAAAATEBCAAAAAUAAAABMQEAAAALLTE5MDQ4NjA2NTcDAAAAAzE2MAIAAAAEMjA1MQQAAAABMAcAAAAIMy83LzIwMjYIAAAACjEyLzMxLzIwMjUJAAAAATCuwmEzonzeCK7CYTOifN4IKENJUS5OWVNFOklCTS5JUV9TQUxFX0lOVEFOX0NGLjEwMDAuLi4uLkgBAAAA3rYBAAIAAAAELTY0NwEIAAAABQAAAAExAQAAAAstMTkwNDg2MDc0MAMAAAADMTYwAgAAAAQyMDI5BAAAAAEwBwAAAAgzLzcvMjAyNggAAAAKMTIvMzEvMjAyNQkAAAABMK7CYTOifN4IrsJhM6J83ggjQ0lRLk5ZU0U6SUJNLklRX0RJVkVTVF9DRi45OTAuLi4uLkgBAAAA3rYBAAIAAAAELTQwMQEIAAAABQAAAAExAQAAAAoxODc2NDMyODcyAwAAAAMxNjACAAAABDIwNzcEAAAAATAHAAAACDMvNy8yMDI2CAAAAAoxMi8zMS8yMDE1CQAAAAEwrsJhM6J83giuwmEzonzeCB9DSVEuTllTRTpJQk0uSVFfQ0FQRVguOTkyLi4uLi5IAQAAAN62AQACAAAABS0zMjI5AQgAAAAFAAAAATEBAAAACjIwMTcxNjQyNDQDAAAAAzE2MAIAAAAEMjAyMQQAAAABMAcAAAAIMy83LzIwMjYIAAAACjEyLzMxLzIwMTcJAAAAATCuwmEzonzeCK7CYTOifN4IKENJUS5OWVNFOklCTS5JUV9DSEFOR0VfREVGX1RBWC45OTEuLi4uLkgBAAAA3rYBAAMAAAAAAK7CYTOifN4IrsJhM6J83ggjQ0lR</t>
  </si>
  <si>
    <t>Lk5ZU0U6SUJNLklRX0NIQU5HRV9BUC45OTIuLi4uLkgBAAAA3rYBAAIAAAACNDcBCAAAAAUAAAABMQEAAAAKMjAxNzE2NDI0NAMAAAADMTYwAgAAAAQyMDE3BAAAAAEwBwAAAAgzLzcvMjAyNggAAAAKMTIvMzEvMjAxNwkAAAABMK7CYTOifN4IrsJhM6J83ggvQ0lRLk5ZU0U6SUJNLklRX0NIQU5HRV9UUkFESU5HX0FTU0VUUy45OTMuLi4uLkgBAAAA3rYBAAMAAAAAAK7CYTOifN4IrsJhM6J83ggrQ0lRLk5ZU0U6SUJNLklRX1BST1ZfQkFEX0RFQlRTX0NGLjk5OC4uLi4uSAEAAADetgEAAwAAAAAArsJhM6J83giuwmEzonzeCChDSVEuTllTRTpJQk0uSVFfU1RPQ0tfQkFTRURfQ0YuOTkxLi4uLi5IAQAAAN62AQACAAAAAzU0NAEIAAAABQAAAAExAQAAAAoxOTQ3MTc5NTgzAwAAAAMxNjACAAAABDIxMjcEAAAAATAHAAAACDMvNy8yMDI2CAAAAAoxMi8zMS8yMDE2CQAAAAEwrsJhM6J83giuwmEzonzeCCJDSVEuTllTRTpJQk0uSVFfTE9BTlNfQ0YuOTk2Li4uLi5IAQAAAN62AQADAAAAAACuwmEzonzeCK7CYTOifN4IKUNJUS5OWVNFOklCTS5JUV9HQUlOX0FTU0VUU19DRi4yMDAwLi4uLi5IAQAAAN62AQACAAAAAy0zOQEIAAAABQAAAAExAQAAAAstMTkwNDg2MDY1NwMAAAADMTYwAgAAAAQyMDI2BAAAAAEwBwAAAAgzLzcvMjAyNggAAAAKMTIvMzEvMjAyNQkAAAABMK7CYTOifN4IrsJhM6J83gglQ0lR</t>
  </si>
  <si>
    <t>Lk5ZU0U6SUJNLklRX09USEVSX0FNT1JULjk5NS4uLi4uSAEAAADetgEAAwAAAAAArsJhM6J83giuwmEzonzeCCRDSVEuTllTRTpJQk0uSVFfT0lMX0lNUEFJUi45OTAuLi4uLkgBAAAA3rYBAAMAAAAAAK7CYTOifN4IrsJhM6J83ggfQ0lRLk5ZU0U6SUJNLklRX05JX0NGLjk5Ny4uLi4uSAEAAADetgEAAgAAAAQxNjM5AQgAAAAFAAAAATEBAAAACy0xOTU4MjgxMDk2AwAAAAMxNjACAAAABDIxNTAEAAAAATAHAAAACDMvNy8yMDI2CAAAAAoxMi8zMS8yMDIyCQAAAAEwrsJhM6J83giuwmEzonzeCCpDSVEuTllTRTpJQk0uSVFfU1RPQ0tfQkFTRURfQ09NUC45OTYuLi4uLkgBAAAA3rYBAAIAAAADNjk1AK7CYTOifN4IrsJhM6J83ggxQ0lRLk5ZU0U6SUJNLklRX1NUT0NLX0JBU0VEX0NPTVBfUFJFVEFYLjk5MS4uLi4uSAEAAADetgEAAgAAAAM1NDQArsJhM6J83giuwmEzonzeCDRDSVEuTllTRTpJQk0uSVFfU1RPQ0tfT1BUSU9OU19DT01QX1BSRVRBWC4xMDAwLi4uLi5IAQAAAN62AQADAAAAAACuwmEzonzeCK7CYTOifN4ILkNJUS5OWVNFOklCTS5JUV9SRVNUUl9TVE9DS19DT01QX1RBWC45OTcuLi4uLkgBAAAA3rYBAAMAAAAAAK7CYTOifN4IrsJhM6J83ggrQ0lRLk5ZU0U6SUJNLklRX1NUT0NLX0JBU0VEX1RPVEFMLjk5NS4uLi4uSAEAAADetgEAAgAAAAM5MzcBCAAAAAUAAAABMQEAAAALLTIwNTkw</t>
  </si>
  <si>
    <t>NzMyMDIDAAAAAzE2MAIAAAAFMjQwMzQEAAAAATAHAAAACDMvNy8yMDI2CAAAAAoxMi8zMS8yMDIwCQAAAAEwrsJhM6J83giuwmEzonzeCCtDSVEuTllTRTpJQk0uSVFfU1RPQ0tfQkFTRURfT1RIRVIuOTkxLi4uLi5IAQAAAN62AQADAAAAAACuwmEzonzeCK7CYTOifN4IKUNJUS5OWVNFOklCTS5JUV9TVE9DS19CQVNFRF9HQS4xMDAwLi4uLi5IAQAAAN62AQADAAAAAACuwmEzonzeCK7CYTOifN4IKENJUS5OWVNFOklCTS5JUV9TVE9DS19CQVNFRF9SRC45OTguLi4uLkgBAAAA3rYBAAIAAAADMzI4AQgAAAAFAAAAATEBAAAACy0xOTA0ODYwNzQ0AwAAAAMxNjACAAAABTIyNjc4BAAAAAEwBwAAAAgzLzcvMjAyNggAAAAKMTIvMzEvMjAyMwkAAAABMK7CYTOifN4IrsJhM6J83gguQ0lRLk5ZU0U6SUJNLklRX05FR0FUSVZFX0dXX0FNT1JUX0FULjk5NS4uLi4uSAEAAADetgEAAwAAAAAArsJhM6J83giuwmEzonzeCC5DSVEuTllTRTpJQk0uSVFfVE9UQUxfVU5VU1VBTF9TVVBQTEUuOTkxLi4uLi5IAQAAAN62AQADAAAAAACuwmEzonzeCK7CYTOifN4ILUNJUS5OWVNFOklCTS5JUV9MRUdBTF9TRVRUTEVfU1VQUExFLjk5MC4uLi4uSAEAAADetgEAAwAAAAAArsJhM6J83giuwmEzonzeCCtDSVEuTllTRTpJQk0uSVFfR0FJTl9CQVJHQUlOX0FDUS4yMDAwLi4uLi5IAQAAAN62AQADAAAAAACuwmEzonzeCK7C</t>
  </si>
  <si>
    <t>YTOifN4IMUNJUS5OWVNFOklCTS5JUV9BU1NFVF9XUklURURPV05fU1VQUExFLjEwMDAuLi4uLkgBAAAA3rYBAAMAAAAAAK7CYTOifN4IrsJhM6J83ggoQ0lRLk5ZU0U6SUJNLklRX01FUkdFUl9TVVBQTEUuMTAwMC4uLi4uSAEAAADetgEAAwAAAAAArsJhM6J83giuwmEzonzeCDJDSVEuTllTRTpJQk0uSVFfU0FMQVJJRVNfT1RIRVJfQkVORUZJVFMuMTAwMC4uLi4uSAEAAADetgEAAwAAAAAArsJhM6J83giuwmEzonzeCDNDSVEuTllTRTpJQk0uSVFfSU1QVVRfT1BFUl9MRUFTRV9JTlRfRVhQLjEwMDAuLi4uLkgBAAAA3rYBAAIAAAAKMzI5Ljg5ODUyOAEIAAAABQAAAAExAQAAAAstMTkwNDg2MDc0MAMAAAADMTYwAgAAAAUyMTY3MgQAAAABMAcAAAAIMy83LzIwMjYIAAAACjEyLzMxLzIwMjUJAAAAATCuwmEzonzeCK7CYTOifN4IMkNJUS5OWVNFOklCTS5JUV9FWFBMT1JFX0RSSUxMX0VYUF9UT1RBTC4xMDAwLi4uLi5IAQAAAN62AQADAAAAAACuwmEzonzeCK7CYTOifN4IKENJUS5OWVNFOklCTS5JUV9BSVJDUkFGVF9SRU5ULjEwMDAuLi4uLkgBAAAA3rYBAAMAAAAAAK7CYTOifN4IrsJhM6J83ggoQ0lRLk5ZU0U6SUJNLklRX01JTklNVU1fUkVOVEFMLjk5OC4uLi4uSAEAAADetgEAAwAAAAAArsJhM6J83giuwmEzonzeCC9DSVEuTllTRTpJQk0uSVFfTkVUX1JFTlRBTF9FWFBfU1VQUExFLjk5OC4u</t>
  </si>
  <si>
    <t>Li4uSAEAAADetgEAAgAAAAQxMjkyAQgAAAAFAAAAATEBAAAACy0xOTA0ODYwNzQ0AwAAAAMxNjACAAAABTI0MjYzBAAAAAEwBwAAAAgzLzcvMjAyNggAAAAKMTIvMzEvMjAyMwkAAAABMK7CYTOifN4IrsJhM6J83ggrQ0lRLk5ZU0U6SUJNLklRX05FVF9SRU5UQUxfRVhQX0ZOLjk5OC4uLi4uSAEAAADetgEAAgAAAAQxMjkyAQgAAAAFAAAAATEBAAAACy0xOTA0ODYwNzQ0AwAAAAMxNjACAAAABDMxNzAEAAAAATAHAAAACDMvNy8yMDI2CAAAAAoxMi8zMS8yMDIzCQAAAAEwrsJhM6J83giuwmEzonzeCCBDSVEuTllTRTpJQk0uSVFfR0FfRVhQLjk5OC4uLi4uSAEAAADetgEAAwAAAAAArsJhM6J83giuwmEzonzeCCNDSVEuTllTRTpJQk0uSVFfTUFSS0VUSU5HLjk5OC4uLi4uSAEAAADetgEAAwAAAAAArsJhM6J83giuwmEzonzeCB1DSVEuTllTRTpJQk0uSVFfRElDLjk5OC4uLi4uSAEAAADetgEAAwAAAAAArsJhM6J83giuwmEzonzeCDlDSVEuTllTRTpJQk0uSVFfRElTVFJJQlVUQUJMRV9DQVNIX1NUQU5EQVJESVpFRC45OTYuLi4uLkgBAAAA3rYBAAMAAAAAAK7CYTOifN4IrsJhM6J83ggjQ0lRLk5ZU0U6SUJNLklRX0RBX0VCSVREQS45OTYuLi4uLkgBAAAA3rYBAAIAAAAENTcyNgEIAAAABQAAAAExAQAAAAstMjAwODY0NzE5OAMAAAADMTYwAgAAAAQyMjA2BAAAAAEwBwAAAAgzLzcvMjAyNggAAAAK</t>
  </si>
  <si>
    <t>MTIvMzEvMjAyMQkAAAABMK7CYTOifN4IrsJhM6J83ggqQ0lRLk5ZU0U6SUJNLklRX0lOVF9FWFBfSU5DTF9DQVAuOTk2Li4uLi5IAQAAAN62AQACAAAABDExNTgBCAAAAAUAAAABMQEAAAALLTIwMDg2NDcxOTgDAAAAAzE2MAIAAAAFMjE4NjEEAAAAATAHAAAACDMvNy8yMDI2CAAAAAoxMi8zMS8yMDIxCQAAAAEwrsJhM6J83giuwmEzonzeCCVDSVEuTllTRTpJQk0uSVFfSU5UX0VYUF9MVEQuOTk2Li4uLi5IAQAAAN62AQADAAAAAACuwmEzonzeCK7CYTOifN4IK0NJUS5OWVNFOklCTS5JUV9BU1NFVFNfRkFJUl9WQUxVRS45OTQuLi4uLkgBAAAA3rYBAAIAAAAENTgyMQCuwmEzonzeCK7CYTOifN4IMkNJUS5OWVNFOklCTS5JUV9NSU5PUklUWV9JTlRFUkVTVF9UT1RBTC4xMDAwLi4uLi5IAQAAAN62AQACAAAAAjkzAQgAAAAFAAAAATEBAAAACy0xOTA0ODYwNzQwAwAAAAMxNjACAAAABDEzMTIEAAAAATAHAAAACDMvNy8yMDI2CAAAAAoxMi8zMS8yMDI1CQAAAAEwrsJhM6J83giuwmEzonzeCC1DSVEuTllTRTpJQk0uSVFfQURfRVhDTF9PUEVSX0xFQVNFUy45OTIuLi4uLkgBAAAA3rYBAAIAAAAGLTIxMjE1AQgAAAAFAAAAATEBAAAACjIwMTcxNjQyNDQDAAAAAzE2MAIAAAAFNDg5NzUEAAAAATAHAAAACDMvNy8yMDI2CAAAAAoxMi8zMS8yMDE3CQAAAAEwrsJhM6J83giuwmEzonzeCCtDSVEuTllTRTpJ</t>
  </si>
  <si>
    <t>Qk0uSVFfVE9UQUxfTElBQl9FUVVJVFkuOTkwLi4uLi5IAQAAAN62AQACAAAABjExMDQ5NQEIAAAABQAAAAExAQAAAAoxODc2NDMyODcyAwAAAAMxNjACAAAABDEwMTMEAAAAATAHAAAACDMvNy8yMDI2CAAAAAoxMi8zMS8yMDE1CQAAAAEwrsJhM6J83giuwmEzonzeCCVDSVEuTllTRTpJQk0uSVFfUFJFRl9FUVVJVFkuOTk3Li4uLi5IAQAAAN62AQADAAAAAACuwmEzonzeCK7CYTOifN4IIUNJUS5OWVNFOklCTS5JUV9QRU5TSU9OLjk5OC4uLi4uSAEAAADetgEAAgAAAAUxMDgwOAEIAAAABQAAAAExAQAAAAstMTkwNDg2MDc0NAMAAAADMTYwAgAAAAQxMjEzBAAAAAEwBwAAAAgzLzcvMjAyNggAAAAKMTIvMzEvMjAyMwkAAAABMK7CYTOifN4IrsJhM6J83ggoQ0lRLk5ZU0U6SUJNLklRX09USEVSX0NMX1NVUFBMLjk5Mi4uLi4uSAEAAADetgEAAgAAAAM0MDMBCAAAAAUAAAABMQEAAAAKMjAxNzE2NDI0NAMAAAADMTYwAgAAAAQxMDU3BAAAAAEwBwAAAAgzLzcvMjAyNggAAAAKMTIvMzEvMjAxNwkAAAABMK7CYTOifN4IrsJhM6J83ggrQ0lRLk5ZU0U6SUJNLklRX0NVUlJFTlRfUE9SVF9ERUJULjk5MC4uLi4uSAEAAADetgEAAgAAAAQ1MjcxAQgAAAAFAAAAATEBAAAACjE4NzY0MzI4NzIDAAAAAzE2MAIAAAAEMTI5NwQAAAABMAcAAAAIMy83LzIwMjYIAAAACjEyLzMxLzIwMTUJAAAAATCuwmEzonzeCK7C</t>
  </si>
  <si>
    <t>YTOifN4IK0NJUS5OWVNFOklCTS5JUV9ERUZfVEFYX0FTU0VUU19MVC45OTguLi4uLkgBAAAA3rYBAAIAAAAENjY1NgEIAAAABQAAAAExAQAAAAstMTkwNDg2MDc0NAMAAAADMTYwAgAAAAQxMDI2BAAAAAEwBwAAAAgzLzcvMjAyNggAAAAKMTIvMzEvMjAyMwkAAAABMK7CYTOifN4IrsJhM6J83ggcQ0lRLk5ZU0U6SUJNLklRX0dXLjk5Ny4uLi4uSAEAAADetgEAAgAAAAU1NTk0OQEIAAAABQAAAAExAQAAAAstMTk1ODI4MTA5NgMAAAADMTYwAgAAAAQxMTcxBAAAAAEwBwAAAAgzLzcvMjAyNggAAAAKMTIvMzEvMjAyMgkAAAABMK7CYTOifN4IrsJhM6J83ggoQ0lRLk5ZU0U6SUJNLklRX09USEVSX0NBX1NVUFBMLjk5OS4uLi4uSAEAAADetgEAAgAAAAQxNTMzAQgAAAAFAAAAATEBAAAACy0xOTA0ODYwNzQzAwAAAAMxNjACAAAABDEwNTUEAAAAATAHAAAACDMvNy8yMDI2CAAAAAoxMi8zMS8yMDI0CQAAAAEwrsJhM6J83giuwmEzonzeCC9DSVEuTllTRTpJQk0uSVFfRklOX0RJVl9MT0FOU19DVVJSRU5ULjk5Ni4uLi4uSAEAAADetgEAAgAAAAQ3MjIxAQgAAAAFAAAAATEBAAAACy0yMDA4NjQ3MTk4AwAAAAMxNjACAAAABDEwMzIEAAAAATAHAAAACDMvNy8yMDI2CAAAAAoxMi8zMS8yMDIxCQAAAAEwrsJhM6J83giuwmEzonzeCCZDSVEuTllTRTpJQk0uSVFfT1RIRVJfUkVDRUlWLjk5OC4uLi4uSAEAAADe</t>
  </si>
  <si>
    <t>tgEAAgAAAAM2MjkBCAAAAAUAAAABMQEAAAALLTE5MDQ4NjA3NDQDAAAAAzE2MAIAAAAEMTIwNgQAAAABMAcAAAAIMy83LzIwMjYIAAAACjEyLzMxLzIwMjMJAAAAATCuwmEzonzeCK7CYTOifN4II0NJUS5OWVNFOklCTS5JUV9TVF9JTlZFU1QuOTkzLi4uLi5IAQAAAN62AQACAAAAAzYxOAEIAAAABQAAAAExAQAAAAoyMDgxNTA1NDAxAwAAAAMxNjACAAAABDEwNjkEAAAAATAHAAAACDMvNy8yMDI2CAAAAAoxMi8zMS8yMDE4CQAAAAEwrsJhM6J83giuwmEzonzeCDdDSVEuTllTRTpJQk0uSVFfVE9UQUxfREVCVF9SRVBBSURfRVhDTF9MRUFTRVMuOTk3Li4uLi5IAQAAAN62AQACAAAABS02ODAwAQgAAAAFAAAAATEBAAAACy0xOTU4MjgxMDk2AwAAAAMxNjACAAAABTQ4OTg2BAAAAAEwBwAAAAgzLzcvMjAyNggAAAAKMTIvMzEvMjAyMgkAAAABMK7CYTOifN4IrsJhM6J83ggyQ0lRLk5ZU0U6SUJNLklRX09QRVJBVElOR19MRUFTRV9QQVlNRU5UUy45OTcuLi4uLkgBAAAA3rYBAAMAAAAAAK7CYTOifN4IrsJhM6J83ggpQ0lRLk5ZU0U6SUJNLklRX05FVF9ERUJUX0lTU1VFRC45OTkuLi4uLkgBAAAA3rYBAAIAAAAELTg4MAEIAAAABQAAAAExAQAAAAstMTkwNDg2MDc0MwMAAAADMTYwAgAAAAQyMDAzBAAAAAEwBwAAAAgzLzcvMjAyNggAAAAKMTIvMzEvMjAyNAkAAAABMK7CYTOifN4IrsJhM6J83gg0Q0lR</t>
  </si>
  <si>
    <t>Lk5ZU0U6SUJNLklRX0NIQU5HRV9ORVRfV09SS0lOR19DQVBJVEFMLjk5OS4uLi4uSAEAAADetgEAAgAAAAIxNQEIAAAABQAAAAExAQAAAAstMTkwNDg2MDc0MwMAAAADMTYwAgAAAAQ0NDIxBAAAAAEwBwAAAAgzLzcvMjAyNggAAAAKMTIvMzEvMjAyNAkAAAABMK7CYTOifN4IrsJhM6J83ggpQ0lRLk5ZU0U6SUJNLklRX0NBU0hfVEFYRVNfT1BFUi45OTguLi4uLkgBAAAA3rYBAAMAAAAAAK7CYTOifN4IrsJhM6J83gguQ0lRLk5ZU0U6SUJNLklRX0NBU0hfSU5URVJFU1RfSU5WRVNULjk5My4uLi4uSAEAAADetgEAAwAAAAAArsJhM6J83giuwmEzonzeCChDSVEuTllTRTpJQk0uSVFfQ0FTSF9JTlRFUkVTVC4yMDAwLi4uLi5IAQAAAN62AQACAAAABDIwNDIBCAAAAAUAAAABMQEAAAALLTE5MDQ4NjA2NTcDAAAAAzE2MAIAAAAEMzAyOAQAAAABMAcAAAAIMy83LzIwMjYIAAAACjEyLzMxLzIwMjUJAAAAATCuwmEzonzeCK7CYTOifN4IJkNJUS5OWVNFOklCTS5JUV9BTU9SVF9ESUNfQ0YuOTk1Li4uLi5IAQAAAN62AQADAAAAAACuwmEzonzeCK7CYTOifN4INkNJUS5OWVNFOklCTS5JUV9EQV9TVVBQTF9DRl9FWENMX09QRVJfTEVBU0VTLjk5MC4uLi4uSAEAAADetgEAAgAAAAQyNjYyAQgAAAAFAAAAATEBAAAACjE4NzY0MzI4NzIDAAAAAzE2MAIAAAAFNDg5ODMEAAAAATAHAAAACDMvNy8yMDI2CAAAAAox</t>
  </si>
  <si>
    <t>Mi8zMS8yMDE1CQAAAAEwrsJhM6J83giuwmEzonzeCDNDSVEuTllTRTpJQk0uSVFfR1dfSU5UQU5fQU1PUlRfUEFSVElBTF9DRi45OTkuLi4uLkgBAAAA3rYBAAMAAAAAAK7CYTOifN4IrsJhM6J83ggdQ0lRLk5ZU0U6SUJNLklRX0ZYLjEwMDAuLi4uLkgBAAAA3rYBAAIAAAADNDE4AQgAAAAFAAAAATEBAAAACy0xOTA0ODYwNzQwAwAAAAMxNjACAAAABDIxNDQEAAAAATAHAAAACDMvNy8yMDI2CAAAAAoxMi8zMS8yMDI1CQAAAAEwrsJhM6J83giuwmEzonzeCChDSVEuTllTRTpJQk0uSVFfU1BFQ0lBTF9ESVZfQ0YuOTk3Li4uLi5IAQAAAN62AQADAAAAAACuwmEzonzeCK7CYTOifN4IJUNJUS5OWVNFOklCTS5JUV9QUkVGX0RJVl9DRi45OTEuLi4uLkgBAAAA3rYBAAMAAAAAAK7CYTOifN4IrsJhM6J83gglQ0lRLk5ZU0U6SUJNLklRX0NPTU1PTl9SRVAuMTAwMC4uLi4uSAEAAADetgEAAgAAAAUtMTAxOAEIAAAABQAAAAExAQAAAAstMTkwNDg2MDc0MAMAAAADMTYwAgAAAAQyMTY0BAAAAAEwBwAAAAgzLzcvMjAyNggAAAAKMTIvMzEvMjAyNQkAAAABMK7CYTOifN4IrsJhM6J83ggoQ0lRLk5ZU0U6SUJNLklRX0xUX0RFQlRfUkVQQUlELjk5OC4uLi4uSAEAAADetgEAAgAAAAUtNTA4MgEIAAAABQAAAAExAQAAAAstMTkwNDg2MDc0NAMAAAADMTYwAgAAAAQyMDM2BAAAAAEwBwAAAAgzLzcvMjAyNggAAAAK</t>
  </si>
  <si>
    <t>MTIvMzEvMjAyMwkAAAABMK7CYTOifN4IrsJhM6J83ggoQ0lRLk5ZU0U6SUJNLklRX0xUX0RFQlRfSVNTVUVELjk5OS4uLi4uSAEAAADetgEAAgAAAAQ1NzA1AQgAAAAFAAAAATEBAAAACy0xOTA0ODYwNzQzAwAAAAMxNjACAAAABDIwMzQEAAAAATAHAAAACDMvNy8yMDI2CAAAAAoxMi8zMS8yMDI0CQAAAAEwrsJhM6J83giuwmEzonzeCDBDSVEuTllTRTpJQk0uSVFfT1RIRVJfSU5WRVNUX0FDVF9TVVBQTC45OTkuLi4uLkgBAAAA3rYBAAMAAAAAAK7CYTOifN4IrsJhM6J83ggnQ0lRLk5ZU0U6SUJNLklRX1NBTEVfSU5UQU5fQ0YuOTk5Li4uLi5IAQAAAN62AQACAAAABC02MzcBCAAAAAUAAAABMQEAAAALLTE5MDQ4NjA3NDMDAAAAAzE2MAIAAAAEMjAyOQQAAAABMAcAAAAIMy83LzIwMjYIAAAACjEyLzMxLzIwMjQJAAAAATCuwmEzonzeCK7CYTOifN4IKkNJUS5OWVNFOklCTS5JUV9DQVNIX0FDUVVJUkVfQ0YuMjAwMC4uLi4uSAEAAADetgEAAgAAAAUtODI5NAEIAAAABQAAAAExAQAAAAstMTkwNDg2MDY1NwMAAAADMTYwAgAAAAQyMDU3BAAAAAEwBwAAAAgzLzcvMjAyNggAAAAKMTIvMzEvMjAyNQkAAAABMK7CYTOifN4IrsJhM6J83ggjQ0lRLk5ZU0U6SUJNLklRX0NBU0hfT1BFUi45OTkuLi4uLkgBAAAA3rYBAAIAAAAFMTM0NDUBCAAAAAUAAAABMQEAAAALLTE5MDQ4NjA3NDMDAAAAAzE2MAIAAAAE</t>
  </si>
  <si>
    <t>MjAwNgQAAAABMAcAAAAIMy83LzIwMjYIAAAACjEyLzMxLzIwMjQJAAAAATCuwmEzonzeCK7CYTOifN4IKENJUS5OWVNFOklCTS5JUV9DSEFOR0VfREVGX1RBWC45OTAuLi4uLkgBAAAA3rYBAAMAAAAAAK7CYTOifN4IrsJhM6J83ggjQ0lRLk5ZU0U6SUJNLklRX0NIQU5HRV9BUC45OTEuLi4uLkgBAAAA3rYBAAIAAAADMTk3AQgAAAAFAAAAATEBAAAACjE5NDcxNzk1ODMDAAAAAzE2MAIAAAAEMjAxNwQAAAABMAcAAAAIMy83LzIwMjYIAAAACjEyLzMxLzIwMTYJAAAAATCuwmEzonzeCK7CYTOifN4IL0NJUS5OWVNFOklCTS5JUV9DSEFOR0VfVFJBRElOR19BU1NFVFMuOTkyLi4uLi5IAQAAAN62AQADAAAAAACuwmEzonzeCK7CYTOifN4IK0NJUS5OWVNFOklCTS5JUV9QUk9WX0JBRF9ERUJUU19DRi45OTcuLi4uLkgBAAAA3rYBAAMAAAAAAK7CYTOifN4IrsJhM6J83ggoQ0lRLk5ZU0U6SUJNLklRX0lOQ19FUVVJVFlfQ0YuMTAwMC4uLi4uSAEAAADetgEAAwAAAAAArsJhM6J83giuwmEzonzeCCJDSVEuTllTRTpJQk0uSVFfTE9BTlNfQ0YuOTk0Li4uLi5IAQAAAN62AQADAAAAAACuwmEzonzeCK7CYTOifN4IKUNJUS5OWVNFOklCTS5JUV9HQUlOX0FTU0VUU19DRi4xMDAwLi4uLi5IAQAAAN62AQACAAAAAy0zOQEIAAAABQAAAAExAQAAAAstMTkwNDg2MDc0MAMAAAADMTYwAgAAAAQyMDI2BAAAAAEwBwAA</t>
  </si>
  <si>
    <t>AAgzLzcvMjAyNggAAAAKMTIvMzEvMjAyNQkAAAABMK7CYTOifN4IrsJhM6J83gglQ0lRLk5ZU0U6SUJNLklRX09USEVSX0FNT1JULjk5NC4uLi4uSAEAAADetgEAAwAAAAAArsJhM6J83giuwmEzonzeCCxDSVEuTllTRTpJQk0uSVFfR1dfSU5UQU5fQU1PUlRfQ0YuMjAwMC4uLi4uSAEAAADetgEAAgAAAAQyMTY2AQgAAAAFAAAAATEBAAAACy0xOTA0ODYwNjU3AwAAAAMxNjACAAAABDIxODIEAAAAATAHAAAACDMvNy8yMDI2CAAAAAoxMi8zMS8yMDI1CQAAAAEwrsJhM6J83giuwmEzonzeCB9DSVEuTllTRTpJQk0uSVFfTklfQ0YuOTk2Li4uLi5IAQAAAN62AQACAAAABDU3NDMBCAAAAAUAAAABMQEAAAALLTIwMDg2NDcxOTgDAAAAAzE2MAIAAAAEMjE1MAQAAAABMAcAAAAIMy83LzIwMjYIAAAACjEyLzMxLzIwMjEJAAAAATCuwmEzonzeCK7CYTOifN4IKkNJUS5OWVNFOklCTS5JUV9TVE9DS19CQVNFRF9DT01QLjk5My4uLi4uSAEAAADetgEAAgAAAAMzOTMArsJhM6J83giuwmEzonzeCC1DSVEuTllTRTpJQk0uSVFfU1RPQ0tfT1BUSU9OU19DT01QLjIwMDAuLi4uLkgBAAAA3rYBAAMAAAAAAK7CYTOifN4IrsJhM6J83ggzQ0lRLk5ZU0U6SUJNLklRX1NUT0NLX09QVElPTlNfQ09NUF9QUkVUQVguOTk5Li4uLi5IAQAAAN62AQADAAAAAACuwmEzonzeCK7CYTOifN4ILkNJUS5OWVNFOklCTS5JUV9SRVNU</t>
  </si>
  <si>
    <t>Ul9TVE9DS19DT01QX1RBWC45OTYuLi4uLkgBAAAA3rYBAAMAAAAAAK7CYTOifN4IrsJhM6J83ggrQ0lRLk5ZU0U6SUJNLklRX1NUT0NLX0JBU0VEX1RPVEFMLjk5NC4uLi4uSAEAAADetgEAAgAAAAM2NzkBCAAAAAUAAAABMQEAAAALLTIxMTA3NjkzNTUDAAAAAzE2MAIAAAAFMjQwMzQEAAAAATAHAAAACDMvNy8yMDI2CAAAAAoxMi8zMS8yMDE5CQAAAAEwrsJhM6J83giuwmEzonzeCCtDSVEuTllTRTpJQk0uSVFfU1RPQ0tfQkFTRURfT1RIRVIuOTkwLi4uLi5IAQAAAN62AQACAAAAAi01AQgAAAAFAAAAATEBAAAACjE4NzY0MzI4NzIDAAAAAzE2MAIAAAAFMjI2NzYEAAAAATAHAAAACDMvNy8yMDI2CAAAAAoxMi8zMS8yMDE1CQAAAAEwrsJhM6J83giuwmEzonzeCChDSVEuTllTRTpJQk0uSVFfU1RPQ0tfQkFTRURfR0EuOTk5Li4uLi5IAQAAAN62AQADAAAAAACuwmEzonzeCK7CYTOifN4IKENJUS5OWVNFOklCTS5JUV9TVE9DS19CQVNFRF9SRC45OTcuLi4uLkgBAAAA3rYBAAIAAAADMjU4AQgAAAAFAAAAATEBAAAACy0xOTU4MjgxMDk2AwAAAAMxNjACAAAABTIyNjc4BAAAAAEwBwAAAAgzLzcvMjAyNggAAAAKMTIvMzEvMjAyMgkAAAABMK7CYTOifN4IrsJhM6J83gguQ0lRLk5ZU0U6SUJNLklRX05FR0FUSVZFX0dXX0FNT1JUX0FULjk5NC4uLi4uSAEAAADetgEAAwAAAAAArsJhM6J83giuwmEzonze</t>
  </si>
  <si>
    <t>CC5DSVEuTllTRTpJQk0uSVFfVE9UQUxfVU5VU1VBTF9TVVBQTEUuOTkwLi4uLi5IAQAAAN62AQADAAAAAACuwmEzonzeCK7CYTOifN4ILENJUS5OWVNFOklCTS5JUV9JTlNfU0VUVExFX1NVUFBMRS4yMDAwLi4uLi5IAQAAAN62AQADAAAAAACuwmEzonzeCK7CYTOifN4IK0NJUS5OWVNFOklCTS5JUV9HQUlOX0JBUkdBSU5fQUNRLjEwMDAuLi4uLkgBAAAA3rYBAAMAAAAAAK7CYTOifN4IrsJhM6J83ggwQ0lRLk5ZU0U6SUJNLklRX0FTU0VUX1dSSVRFRE9XTl9TVVBQTEUuOTk5Li4uLi5IAQAAAN62AQADAAAAAACuwmEzonzeCK7CYTOifN4IJ0NJUS5OWVNFOklCTS5JUV9NRVJHRVJfU1VQUExFLjk5OS4uLi4uSAEAAADetgEAAwAAAAAArsJhM6J83giuwmEzonzeCDFDSVEuTllTRTpJQk0uSVFfU0FMQVJJRVNfT1RIRVJfQkVORUZJVFMuOTk5Li4uLi5IAQAAAN62AQADAAAAAACuwmEzonzeCK7CYTOifN4IMkNJUS5OWVNFOklCTS5JUV9JTVBVVF9PUEVSX0xFQVNFX0lOVF9FWFAuOTk5Li4uLi5IAQAAAN62AQACAAAACjMwNS4xMzMxMzYBCAAAAAUAAAABMQEAAAALLTE5MDQ4NjA3NDMDAAAAAzE2MAIAAAAFMjE2NzIEAAAAATAHAAAACDMvNy8yMDI2CAAAAAoxMi8zMS8yMDI0CQAAAAEwrsJhM6J83giuwmEzonzeCDFDSVEuTllTRTpJQk0uSVFfRVhQTE9SRV9EUklMTF9FWFBfVE9UQUwuOTk5Li4uLi5I</t>
  </si>
  <si>
    <t>AQAAAN62AQADAAAAAACuwmEzonzeCK7CYTOifN4IJ0NJUS5OWVNFOklCTS5JUV9BSVJDUkFGVF9SRU5ULjk5Ny4uLi4uSAEAAADetgEAAwAAAAAArsJhM6J83giuwmEzonzeCChDSVEuTllTRTpJQk0uSVFfTUlOSU1VTV9SRU5UQUwuOTk3Li4uLi5IAQAAAN62AQADAAAAAACuwmEzonzeCK7CYTOifN4IL0NJUS5OWVNFOklCTS5JUV9ORVRfUkVOVEFMX0VYUF9TVVBQTEUuOTk3Li4uLi5IAQAAAN62AQACAAAABDEyNDcBCAAAAAUAAAABMQEAAAALLTE5NTgyODEwOTYDAAAAAzE2MAIAAAAFMjQyNjMEAAAAATAHAAAACDMvNy8yMDI2CAAAAAoxMi8zMS8yMDIyCQAAAAEwrsJhM6J83giuwmEzonzeCCtDSVEuTllTRTpJQk0uSVFfTkVUX1JFTlRBTF9FWFBfRk4uOTk3Li4uLi5IAQAAAN62AQACAAAABDEyNDcBCAAAAAUAAAABMQEAAAALLTE5NTgyODEwOTYDAAAAAzE2MAIAAAAEMzE3MAQAAAABMAcAAAAIMy83LzIwMjYIAAAACjEyLzMxLzIwMjIJAAAAATCuwmEzonzeCK7CYTOifN4IIENJUS5OWVNFOklCTS5JUV9HQV9FWFAuOTk3Li4uLi5IAQAAAN62AQADAAAAAACuwmEzonzeCK7CYTOifN4II0NJUS5OWVNFOklCTS5JUV9NQVJLRVRJTkcuOTk3Li4uLi5IAQAAAN62AQADAAAAAACuwmEzonzeCK7CYTOifN4IHUNJUS5OWVNFOklCTS5JUV9ESUMuOTk3Li4uLi5IAQAAAN62AQADAAAAAACuwmEzonzeCK7C</t>
  </si>
  <si>
    <t>YTOifN4IOUNJUS5OWVNFOklCTS5JUV9ESVNUUklCVVRBQkxFX0NBU0hfU1RBTkRBUkRJWkVELjk5NS4uLi4uSAEAAADetgEAAwAAAAAArsJhM6J83giuwmEzonzeCCNDSVEuTllTRTpJQk0uSVFfREFfRUJJVERBLjk5NS4uLi4uSAEAAADetgEAAgAAAAQ2Njk1AQgAAAAFAAAAATEBAAAACy0yMDU5MDczMjAyAwAAAAMxNjACAAAABDIyMDYEAAAAATAHAAAACDMvNy8yMDI2CAAAAAoxMi8zMS8yMDIwCQAAAAEwrsJhM6J83giuwmEzonzeCCpDSVEuTllTRTpJQk0uSVFfSU5UX0VYUF9JTkNMX0NBUC45OTUuLi4uLkgBAAAA3rYBAAIAAAAEMTI5MwEIAAAABQAAAAExAQAAAAstMjA1OTA3MzIwMgMAAAADMTYwAgAAAAUyMTg2MQQAAAABMAcAAAAIMy83LzIwMjYIAAAACjEyLzMxLzIwMjAJAAAAATCuwmEzonzeCK7CYTOifN4IJUNJUS5OWVNFOklCTS5JUV9JTlRfRVhQX0xURC45OTUuLi4uLkgBAAAA3rYBAAMAAAAAAK7CYTOifN4IrsJhM6J83ggiQ0lRLk5ZU0U6SUJNLklRX0RJTFVUX05JLjk5NS4uLi4uSAEAAADetgEAAgAAAAQzOTMwAQgAAAAFAAAAATEBAAAACy0yMDU5MDczMjAyAwAAAAMxNjACAAAABDM1MjIEAAAAATAHAAAACDMvNy8yMDI2CAAAAAoxMi8zMS8yMDIwCQAAAAEwrsJhM6J83giuwmEzonzeCDNDSVEuTllTRTpJQk0uSVFfTk9OUkVDVVJSSU5HX0lOQ09NRV9UQVhFUy45OTUuLi4uLkgB</t>
  </si>
  <si>
    <t>AAAA3rYBAAMAAAAAAK7CYTOifN4IrsJhM6J83ggwQ0lRLk5ZU0U6SUJNLklRX0RFRkVSUkVEX0ZPUkVJR05fVEFYRVMuOTk1Li4uLi5IAQAAAN62AQACAAAABS0zOTY5AQgAAAAFAAAAATEBAAAACy0yMDU5MDczMjAyAwAAAAMxNjACAAAABDMwNTUEAAAAATAHAAAACDMvNy8yMDI2CAAAAAoxMi8zMS8yMDIwCQAAAAEwrsJhM6J83giuwmEzonzeCCRDSVEuTllTRTpJQk0uSVFfQ1VSUl9UQVhFUy45OTUuLi4uLkgBAAAA3rYBAAIAAAAEMTg2NQEIAAAABQAAAAExAQAAAAstMjA1OTA3MzIwMgMAAAADMTYwAgAAAAUzNTM4MwQAAAABMAcAAAAIMy83LzIwMjYIAAAACjEyLzMxLzIwMjAJAAAAATCuwmEzonzeCK7CYTOifN4ILUNJUS5OWVNFOklCTS5JUV9DVVJSX0RPTUVTVElDX1RBWEVTLjk5Ni4uLi4uSAEAAADetgEAAgAAAAM1MzUBCAAAAAUAAAABMQEAAAALLTIwMDg2NDcxOTgDAAAAAzE2MAIAAAAEMzAyNwQAAAABMAcAAAAIMy83LzIwMjYIAAAACjEyLzMxLzIwMjEJAAAAATCuwmEzonzeCK7CYTOifN4IMUNJUS5OWVNFOklCTS5JUV9FWENJU0VfVEFYRVNfRVhDTF9TQUxFUy45OTYuLi4uLkgBAAAA3rYBAAMAAAAAAK7CYTOifN4IrsJhM6J83ggpQ0lRLk5ZU0U6SUJNLklRX0lOVEVSRVNUX0lOQ09NRS45OTguLi4uLkgBAAAA3rYBAAIAAAADNjcwAQgAAAAFAAAAATEBAAAACy0xOTA0ODYwNzQ0AwAA</t>
  </si>
  <si>
    <t>AAMxNjACAAAAAzIxMAQAAAABMAcAAAAIMy83LzIwMjYIAAAACjEyLzMxLzIwMjMJAAAAATCuwmEzonzeCK7CYTOifN4INENJUS5OWVNFOklCTS5JUV9FQVJOSU5HX1BBUkVOVF9FWENMX0VYVFJBLjEwMDAuLi4uLkgBAAAA3rYBAAIAAAAFMTA1NzEBCAAAAAUAAAABMQEAAAALLTE5MDQ4NjA3NDADAAAAAzE2MAIAAAAFNDE1OTYEAAAAATAHAAAACDMvNy8yMDI2CAAAAAoxMi8zMS8yMDI1CQAAAAEwrsJhM6J83giuwmEzonzeCDxDSVEuTllTRTpJQk0uSVFfUFJPVl9CQURfREVCVFNfUEFUSUVOVF9TRVJWSUNFX1JFVi45OTAuLi4uLkgBAAAA3rYBAAMAAAAAAK7CYTOifN4IrsJhM6J83ggvQ0lRLk5ZU0U6SUJNLklRX1RPVEFMX1JFVl9BU19SRVBPUlRFRC45OTIuLi4uLkgBAAAA3rYBAAIAAAAFNzkxMzkBCAAAAAUAAAABMQEAAAAKMjAxNzE2NDI0NAMAAAADMTYwAgAAAAMzMzkEAAAAATAHAAAACDMvNy8yMDI2CAAAAAoxMi8zMS8yMDE3CQAAAAEwrsJhM6J83giuwmEzonzeCCtDSVEuTllTRTpJQk0uSVFfRkVFU19PVEhFUl9JTkNPTUUuOTk0Li4uLi5IAQAAAN62AQADAAAAAACuwmEzonzeCK7CYTOifN4IKkNJUS5OWVNFOklCTS5JUV9FQklUREFSX0VYQ0xfU0JDLjk5Ni4uLi4uSAEAAADetgEAAgAAAAUxMzcyOAEIAAAABQAAAAExAQAAAAstMjAwODY0NzE5OAMAAAADMTYwAgAAAAUyNDEzNwQAAAAB</t>
  </si>
  <si>
    <t>MAcAAAAIMy83LzIwMjYIAAAACjEyLzMxLzIwMjEJAAAAATCuwmEzonzeCK7CYTOifN4IKENJUS5OWVNFOklCTS5JUV9FQklUREFSX0VRX0lOQy45OTguLi4uLkgBAAAA3rYBAAIAAAAFMTQ4NDEBCAAAAAUAAAABMQEAAAALLTE5MDQ4NjA3NDQDAAAAAzE2MAIAAAAFMjQxMjkEAAAAATAHAAAACDMvNy8yMDI2CAAAAAoxMi8zMS8yMDIzCQAAAAEwrsJhM6J83giuwmEzonzeCClDSVEuTllTRTpJQk0uSVFfRUJJVEFfRVhDTF9TQkMuMTAwMC4uLi4uSAEAAADetgEAAgAAAAUxNjQ0OQEIAAAABQAAAAExAQAAAAstMTkwNDg2MDc0MAMAAAADMTYwAgAAAAUyNDEzNgQAAAABMAcAAAAIMy83LzIwMjYIAAAACjEyLzMxLzIwMjUJAAAAATCuwmEzonzeCK7CYTOifN4IL0NJUS5OWVNFOklCTS5JUV9FQklUQV9FUV9JTkNfRVhDTF9TQkMuOTkwLi4uLi5IAQAAAN62AQACAAAABTE4MTc4AQgAAAAFAAAAATEBAAAACjE4NzY0MzI4NzIDAAAAAzE2MAIAAAAFMjQxMzIEAAAAATAHAAAACDMvNy8yMDI2CAAAAAoxMi8zMS8yMDE1CQAAAAEwrsJhM6J83giuwmEzonzeCB9DSVEuTllTRTpJQk0uSVFfRUJJVEEuOTkyLi4uLi5IAQAAAN62AQACAAAABTEzMjAyAQgAAAAFAAAAATEBAAAACjIwMTcxNjQyNDQDAAAAAzE2MAIAAAAGMTAwNjg5BAAAAAEwBwAAAAgzLzcvMjAyNggAAAAKMTIvMzEvMjAxNwkAAAABMK7CYTOifN4I</t>
  </si>
  <si>
    <t>rsJhM6J83gguQ0lRLk5ZU0U6SUJNLklRX0VCSVRfRVFfSU5DX0VYQ0xfU0JDLjk5NC4uLi4uSAEAAADetgEAAgAAAAQ4MjE4AQgAAAAFAAAAATEBAAAACy0yMTEwNzY5MzU1AwAAAAMxNjACAAAABTI0MTMwBAAAAAEwBwAAAAgzLzcvMjAyNggAAAAKMTIvMzEvMjAxOQkAAAABMK7CYTOifN4IrsJhM6J83ggeQ0lRLk5ZU0U6SUJNLklRX0VCSVQuOTk2Li4uLi5IAQAAAN62AQACAAAABDU1ODMBCAAAAAUAAAABMQEAAAALLTIwMDg2NDcxOTgDAAAAAzE2MAIAAAADNDAwBAAAAAEwBwAAAAgzLzcvMjAyNggAAAAKMTIvMzEvMjAyMQkAAAABMK7CYTOifN4IrsJhM6J83ggoQ0lRLk5ZU0U6SUJNLklRX0FTU0VUU19MRVZFTF8yLjk5NS4uLi4uSAEAAADetgEAAgAAAAQ4OTgyAK7CYTOifN4IrsJhM6J83ggxQ0lRLk5ZU0U6SUJNLklRX01JTk9SSVRZX0lOVEVSRVNUX1RPVEFMLjk5OC4uLi4uSAEAAADetgEAAgAAAAI4MAEIAAAABQAAAAExAQAAAAstMTkwNDg2MDc0NAMAAAADMTYwAgAAAAQxMzEyBAAAAAEwBwAAAAgzLzcvMjAyNggAAAAKMTIvMzEvMjAyMwkAAAABMK7CYTOifN4IrsJhM6J83ggwQ0lRLk5ZU0U6SUJNLklRX1RPVEFMX0RFQlRfRVhDTF9MRUFTRVMuOTk1Li4uLi5IAQAAAN62AQACAAAABTYxMjQzAQgAAAAFAAAAATEBAAAACy0yMDU5MDczMjAyAwAAAAMxNjACAAAABTQ4OTkyBAAAAAEwBwAA</t>
  </si>
  <si>
    <t>AAgzLzcvMjAyNggAAAAKMTIvMzEvMjAyMAkAAAABMK7CYTOifN4IrsJhM6J83ggtQ0lRLk5ZU0U6SUJNLklRX0FEX0VYQ0xfT1BFUl9MRUFTRVMuOTkwLi4uLi5IAQAAAN62AQACAAAABi0xODYxNgEIAAAABQAAAAExAQAAAAoxODc2NDMyODcyAwAAAAMxNjACAAAABTQ4OTc1BAAAAAEwBwAAAAgzLzcvMjAyNggAAAAKMTIvMzEvMjAxNQkAAAABMK7CYTOifN4IrsJhM6J83ggmQ0lRLk5ZU0U6SUJNLklRX1RPVEFMX0VRVUlUWS45OTUuLi4uLkgBAAAA3rYBAAIAAAAFMjA3MjYBCAAAAAUAAAABMQEAAAALLTIwNTkwNzMyMDIDAAAAAzE2MAIAAAAEMTI3NQQAAAABMAcAAAAIMy83LzIwMjYIAAAACjEyLzMxLzIwMjAJAAAAATCuwmEzonzeCK7CYTOifN4IJUNJUS5OWVNFOklCTS5JUV9QUkVGX0VRVUlUWS45OTUuLi4uLkgBAAAA3rYBAAMAAAAAAK7CYTOifN4IrsJhM6J83ggoQ0lRLk5ZU0U6SUJNLklRX1VORUFSTl9SRVZfTFQuMTAwMC4uLi4uSAEAAADetgEAAgAAAAQ0MjcxAQgAAAAFAAAAATEBAAAACy0xOTA0ODYwNzQwAwAAAAMxNjACAAAABDEyNTYEAAAAATAHAAAACDMvNy8yMDI2CAAAAAoxMi8zMS8yMDI1CQAAAAEwrsJhM6J83giuwmEzonzeCC5DSVEuTllTRTpJQk0uSVFfREVGX1RBWF9MSUFCX0NVUlJFTlQuOTk1Li4uLi5IAQAAAN62AQADAAAAAACuwmEzonzeCK7CYTOifN4IIkNJUS5OWVNF</t>
  </si>
  <si>
    <t>OklCTS5JUV9TVF9ERUJULjEwMDAuLi4uLkgBAAAA3rYBAAMAAAAAAK7CYTOifN4IrsJhM6J83ggrQ0lRLk5ZU0U6SUJNLklRX0RFRl9UQVhfQVNTRVRTX0xULjk5NS4uLi4uSAEAAADetgEAAgAAAAQ4NDA0AQgAAAAFAAAAATEBAAAACy0yMDU5MDczMjAyAwAAAAMxNjACAAAABDEwMjYEAAAAATAHAAAACDMvNy8yMDI2CAAAAAoxMi8zMS8yMDIwCQAAAAEwrsJhM6J83giuwmEzonzeCBxDSVEuTllTRTpJQk0uSVFfR1cuOTk0Li4uLi5IAQAAAN62AQACAAAABTU4MjIyAQgAAAAFAAAAATEBAAAACy0yMTEwNzY5MzU1AwAAAAMxNjACAAAABDExNzEEAAAAATAHAAAACDMvNy8yMDI2CAAAAAoxMi8zMS8yMDE5CQAAAAEwrsJhM6J83giuwmEzonzeCChDSVEuTllTRTpJQk0uSVFfT1RIRVJfQ0FfU1VQUEwuOTk3Li4uLi5IAQAAAN62AQACAAAABDEzNzcBCAAAAAUAAAABMQEAAAALLTE5NTgyODEwOTYDAAAAAzE2MAIAAAAEMTA1NQQAAAABMAcAAAAIMy83LzIwMjYIAAAACjEyLzMxLzIwMjIJAAAAATCuwmEzonzeCK7CYTOifN4IL0NJUS5OWVNFOklCTS5JUV9GSU5fRElWX0xPQU5TX0NVUlJFTlQuOTkyLi4uLi5IAQAAAN62AQACAAAABTIxNzIxAQgAAAAFAAAAATEBAAAACjIwMTcxNjQyNDQDAAAAAzE2MAIAAAAEMTAzMgQAAAABMAcAAAAIMy83LzIwMjYIAAAACjEyLzMxLzIwMTcJAAAAATCuwmEzonzeCK7C</t>
  </si>
  <si>
    <t>YTOifN4IJkNJUS5OWVNFOklCTS5JUV9PVEhFUl9SRUNFSVYuOTk3Li4uLi5IAQAAAN62AQACAAAAAzY3NwEIAAAABQAAAAExAQAAAAstMTk1ODI4MTA5NgMAAAADMTYwAgAAAAQxMjA2BAAAAAEwBwAAAAgzLzcvMjAyNggAAAAKMTIvMzEvMjAyMgkAAAABMK7CYTOifN4IrsJhM6J83ggjQ0lRLk5ZU0U6SUJNLklRX1NUX0lOVkVTVC45OTIuLi4uLkgBAAAA3rYBAAIAAAADNjA4AQgAAAAFAAAAATEBAAAACjIwMTcxNjQyNDQDAAAAAzE2MAIAAAAEMTA2OQQAAAABMAcAAAAIMy83LzIwMjYIAAAACjEyLzMxLzIwMTcJAAAAATCuwmEzonzeCK7CYTOifN4IN0NJUS5OWVNFOklCTS5JUV9UT1RBTF9ERUJUX1JFUEFJRF9FWENMX0xFQVNFUy45OTYuLi4uLkgBAAAA3rYBAAIAAAAFLTg2MzcBCAAAAAUAAAABMQEAAAALLTIwMDg2NDcxOTgDAAAAAzE2MAIAAAAFNDg5ODYEAAAAATAHAAAACDMvNy8yMDI2CAAAAAoxMi8zMS8yMDIxCQAAAAEwrsJhM6J83giuwmEzonzeCDJDSVEuTllTRTpJQk0uSVFfT1BFUkFUSU5HX0xFQVNFX1BBWU1FTlRTLjk5Ni4uLi4uSAEAAADetgEAAwAAAAAArsJhM6J83giuwmEzonzeCClDSVEuTllTRTpJQk0uSVFfTkVUX0RFQlRfSVNTVUVELjk5Ny4uLi4uSAEAAADetgEAAgAAAAQxMjIxAQgAAAAFAAAAATEBAAAACy0xOTU4MjgxMDk2AwAAAAMxNjACAAAABDIwMDMEAAAAATAHAAAA</t>
  </si>
  <si>
    <t>CDMvNy8yMDI2CAAAAAoxMi8zMS8yMDIyCQAAAAEwrsJhM6J83giuwmEzonzeCDRDSVEuTllTRTpJQk0uSVFfQ0hBTkdFX05FVF9XT1JLSU5HX0NBUElUQUwuOTk4Li4uLi5IAQAAAN62AQACAAAABS0xOTE4AQgAAAAFAAAAATEBAAAACy0xOTA0ODYwNzQ0AwAAAAMxNjACAAAABDQ0MjEEAAAAATAHAAAACDMvNy8yMDI2CAAAAAoxMi8zMS8yMDIzCQAAAAEwrsJhM6J83giuwmEzonzeCClDSVEuTllTRTpJQk0uSVFfQ0FTSF9UQVhFU19PUEVSLjk5Ny4uLi4uSAEAAADetgEAAwAAAAAArsJhM6J83giuwmEzonzeCC5DSVEuTllTRTpJQk0uSVFfQ0FTSF9JTlRFUkVTVF9JTlZFU1QuOTkxLi4uLi5IAQAAAN62AQADAAAAAACuwmEzonzeCK7CYTOifN4IKENJUS5OWVNFOklCTS5JUV9DQVNIX0lOVEVSRVNULjEwMDAuLi4uLkgBAAAA3rYBAAIAAAAEMjA0MgEIAAAABQAAAAExAQAAAAstMTkwNDg2MDc0MAMAAAADMTYwAgAAAAQzMDI4BAAAAAEwBwAAAAgzLzcvMjAyNggAAAAKMTIvMzEvMjAyNQkAAAABMK7CYTOifN4IrsJhM6J83ggmQ0lRLk5ZU0U6SUJNLklRX0FNT1JUX0RJQ19DRi45OTQuLi4uLkgBAAAA3rYBAAMAAAAAAK7CYTOifN4IrsJhM6J83ggiQ0lRLk5ZU0U6SUJNLklRX0RFUF9SVUEuMjAwMC4uLi4uSAEAAADetgEAAgAAAAM5MDABCAAAAAUAAAABMQEAAAALLTE5MDQ4NjA2NTcDAAAAAzE2MAIA</t>
  </si>
  <si>
    <t>AAAFNDgzNTcEAAAAATAHAAAACDMvNy8yMDI2CAAAAAoxMi8zMS8yMDI1CQAAAAEwrsJhM6J83giuwmEzonzeCDNDSVEuTllTRTpJQk0uSVFfR1dfSU5UQU5fQU1PUlRfUEFSVElBTF9DRi45OTcuLi4uLkgBAAAA3rYBAAMAAAAAAK7CYTOifN4IrsJhM6J83ggcQ0lRLk5ZU0U6SUJNLklRX0ZYLjk5Ni4uLi4uSAEAAADetgEAAgAAAAQtMTg1AQgAAAAFAAAAATEBAAAACy0yMDA4NjQ3MTk4AwAAAAMxNjACAAAABDIxNDQEAAAAATAHAAAACDMvNy8yMDI2CAAAAAoxMi8zMS8yMDIxCQAAAAEwrsJhM6J83giuwmEzonzeCChDSVEuTllTRTpJQk0uSVFfU1BFQ0lBTF9ESVZfQ0YuOTk2Li4uLi5IAQAAAN62AQADAAAAAACuwmEzonzeCK7CYTOifN4IKENJUS5OWVNFOklCTS5JUV9DT01NT05fRElWX0NGLjIwMDAuLi4uLkgBAAAA3rYBAAIAAAAFLTYyNTUBCAAAAAUAAAABMQEAAAALLTE5MDQ4NjA2NTcDAAAAAzE2MAIAAAAEMjA3NAQAAAABMAcAAAAIMy83LzIwMjYIAAAACjEyLzMxLzIwMjUJAAAAATCuwmEzonzeCK7CYTOifN4IJENJUS5OWVNFOklCTS5JUV9DT01NT05fUkVQLjk5OS4uLi4uSAEAAADetgEAAgAAAAQtNjUxAQgAAAAFAAAAATEBAAAACy0xOTA0ODYwNzQzAwAAAAMxNjACAAAABDIxNjQEAAAAATAHAAAACDMvNy8yMDI2CAAAAAoxMi8zMS8yMDI0CQAAAAEwrsJhM6J83giuwmEzonzeCChDSVEu</t>
  </si>
  <si>
    <t>TllTRTpJQk0uSVFfTFRfREVCVF9SRVBBSUQuOTk3Li4uLi5IAQAAAN62AQACAAAABS02ODAwAQgAAAAFAAAAATEBAAAACy0xOTU4MjgxMDk2AwAAAAMxNjACAAAABDIwMzYEAAAAATAHAAAACDMvNy8yMDI2CAAAAAoxMi8zMS8yMDIyCQAAAAEwrsJhM6J83giuwmEzonzeCChDSVEuTllTRTpJQk0uSVFfTFRfREVCVF9JU1NVRUQuOTk4Li4uLi5IAQAAAN62AQACAAAABDk1ODYBCAAAAAUAAAABMQEAAAALLTE5MDQ4NjA3NDQDAAAAAzE2MAIAAAAEMjAzNAQAAAABMAcAAAAIMy83LzIwMjYIAAAACjEyLzMxLzIwMjMJAAAAATCuwmEzonzeCK7CYTOifN4IMENJUS5OWVNFOklCTS5JUV9PVEhFUl9JTlZFU1RfQUNUX1NVUFBMLjk5Ny4uLi4uSAEAAADetgEAAwAAAAAArsJhM6J83giuwmEzonzeCCdDSVEuTllTRTpJQk0uSVFfU0FMRV9JTlRBTl9DRi45OTguLi4uLkgBAAAA3rYBAAIAAAAELTU2NQEIAAAABQAAAAExAQAAAAstMTkwNDg2MDc0NAMAAAADMTYwAgAAAAQyMDI5BAAAAAEwBwAAAAgzLzcvMjAyNggAAAAKMTIvMzEvMjAyMwkAAAABMK7CYTOifN4IrsJhM6J83ggpQ0lRLk5ZU0U6SUJNLklRX0NBU0hfQUNRVUlSRV9DRi45OTkuLi4uLkgBAAAA3rYBAAIAAAAFLTMyODkBCAAAAAUAAAABMQEAAAALLTE5MDQ4NjA3NDMDAAAAAzE2MAIAAAAEMjA1NwQAAAABMAcAAAAIMy83LzIwMjYIAAAACjEyLzMx</t>
  </si>
  <si>
    <t>LzIwMjQJAAAAATCuwmEzonzeCK7CYTOifN4II0NJUS5OWVNFOklCTS5JUV9DQVNIX09QRVIuOTk4Li4uLi5IAQAAAN62AQACAAAABTEzOTMxAQgAAAAFAAAAATEBAAAACy0xOTA0ODYwNzQ0AwAAAAMxNjACAAAABDIwMDYEAAAAATAHAAAACDMvNy8yMDI2CAAAAAoxMi8zMS8yMDIzCQAAAAEwe/1hM6J83gh7/WEzonzeCClDSVEuTllTRTpJQk0uSVFfQ0hBTkdFX0lOQ19UQVguMjAwMC4uLi4uSAEAAADetgEAAwAAAAAAe/1hM6J83gh7/WEzonzeCCpDSVEuTllTRTpJQk0uSVFfQ0hBTkdFX0lOVkVOVE9SWS45OTkuLi4uLkgBAAAA3rYBAAIAAAAELTE2NgEIAAAABQAAAAExAQAAAAstMTkwNDg2MDc0MwMAAAADMTYwAgAAAAQyMDk5BAAAAAEwBwAAAAgzLzcvMjAyNggAAAAKMTIvMzEvMjAyNAkAAAABMHv9YTOifN4Ie/1hM6J83ggvQ0lRLk5ZU0U6SUJNLklRX0NIQU5HRV9UUkFESU5HX0FTU0VUUy45OTEuLi4uLkgBAAAA3rYBAAMAAAAAAHv9YTOifN4Ie/1hM6J83ggrQ0lRLk5ZU0U6SUJNLklRX1BST1ZfQkFEX0RFQlRTX0NGLjk5Ni4uLi4uSAEAAADetgEAAwAAAAAAe/1hM6J83gh7/WEzonzeCCdDSVEuTllTRTpJQk0uSVFfSU5DX0VRVUlUWV9DRi45OTkuLi4uLkgBAAAA3rYBAAMAAAAAAHv9YTOifN4Ie/1hM6J83ggiQ0lRLk5ZU0U6SUJNLklRX0xPQU5TX0NGLjk5My4uLi4uSAEAAADetgEAAwAA</t>
  </si>
  <si>
    <t>AAAAe/1hM6J83gh7/WEzonzeCChDSVEuTllTRTpJQk0uSVFfR0FJTl9BU1NFVFNfQ0YuOTk5Li4uLi5IAQAAAN62AQACAAAABC02NTIBCAAAAAUAAAABMQEAAAALLTE5MDQ4NjA3NDMDAAAAAzE2MAIAAAAEMjAyNgQAAAABMAcAAAAIMy83LzIwMjYIAAAACjEyLzMxLzIwMjQJAAAAATB7/WEzonzeCHv9YTOifN4IJUNJUS5OWVNFOklCTS5JUV9PVEhFUl9BTU9SVC45OTMuLi4uLkgBAAAA3rYBAAMAAAAAAHv9YTOifN4Ie/1hM6J83ggoQ0lRLk5ZU0U6SUJNLklRX0FTU0VUU19MRVZFTF8yLjk5Mi4uLi4uSAEAAADetgEAAgAAAAUxMDExNwB7/WEzonzeCHv9YTOifN4II0NJUS5OWVNFOklCTS5JUV9ORVRfREVCVC4xMDAwLi4uLi5IAQAAAN62AQACAAAABTUwMTkwAQgAAAAFAAAAATEBAAAACy0xOTA0ODYwNzQwAwAAAAMxNjACAAAABDQzNjQEAAAAATAHAAAACDMvNy8yMDI2CAAAAAoxMi8zMS8yMDI1CQAAAAEwe/1hM6J83gh7/WEzonzeCEZDSVEuTllTRTpJQk0uSVFfRklOQU5DSU5HX09CTElHX05PTl9DVVJSRU5UX0VYQ0xfT1BFUl9MRUFTRVMuOTk2Li4uLi5IAQAAAN62AQACAAAABTQ0OTE3AQgAAAAFAAAAATEBAAAACy0yMDA4NjQ3MTk4AwAAAAMxNjACAAAABTQ4OTgxBAAAAAEwBwAAAAgzLzcvMjAyNggAAAAKMTIvMzEvMjAyMQkAAAABMHv9YTOifN4Ie/1hM6J83ggvQ0lRLk5ZU0U6SUJNLklR</t>
  </si>
  <si>
    <t>X0dQUEVfRVhDTF9PUEVSX0xFQVNFUy45OTcuLi4uLkgBAAAA3rYBAAIAAAAFMTg2OTUBCAAAAAUAAAABMQEAAAALLTE5NTgyODEwOTYDAAAAAzE2MAIAAAAFNDg5NzQEAAAAATAHAAAACDMvNy8yMDI2CAAAAAoxMi8zMS8yMDIyCQAAAAEwe/1hM6J83gh7/WEzonzeCCZDSVEuTllTRTpJQk0uSVFfVE9UQUxfRVFVSVRZLjk5My4uLi4uSAEAAADetgEAAgAAAAUxNjkzMAEIAAAABQAAAAExAQAAAAoyMDgxNTA1NDAxAwAAAAMxNjACAAAABDEyNzUEAAAAATAHAAAACDMvNy8yMDI2CAAAAAoxMi8zMS8yMDE4CQAAAAEwe/1hM6J83gh7/WEzonzeCCRDSVEuTllTRTpJQk0uSVFfUFJFRl9PVEhFUi45OTUuLi4uLkgBAAAA3rYBAAMAAAAAAHv9YTOifN4Ie/1hM6J83ggnQ0lRLk5ZU0U6SUJNLklRX1VORUFSTl9SRVZfTFQuOTk3Li4uLi5IAQAAAN62AQACAAAABDM0OTkBCAAAAAUAAAABMQEAAAALLTE5NTgyODEwOTYDAAAAAzE2MAIAAAAEMTI1NgQAAAABMAcAAAAIMy83LzIwMjYIAAAACjEyLzMxLzIwMjIJAAAAATB7/WEzonzeCHv9YTOifN4ILkNJUS5OWVNFOklCTS5JUV9ERUZfVEFYX0xJQUJfQ1VSUkVOVC45OTIuLi4uLkgBAAAA3rYBAAMAAAAAAHv9YTOifN4Ie/1hM6J83gghQ0lRLk5ZU0U6SUJNLklRX1NUX0RFQlQuOTk4Li4uLi5IAQAAAN62AQACAAAAATEBCAAAAAUAAAABMQEAAAALLTE5MDQ4NjA3</t>
  </si>
  <si>
    <t>NDQDAAAAAzE2MAIAAAAEMTA0NgQAAAABMAcAAAAIMy83LzIwMjYIAAAACjEyLzMxLzIwMjMJAAAAATB7/WEzonzeCHv9YTOifN4IK0NJUS5OWVNFOklCTS5JUV9ERUZfVEFYX0FTU0VUU19MVC45OTEuLi4uLkgBAAAA3rYBAAIAAAAENTIyNAEIAAAABQAAAAExAQAAAAoxOTQ3MTc5NTgzAwAAAAMxNjACAAAABDEwMjYEAAAAATAHAAAACDMvNy8yMDI2CAAAAAoxMi8zMS8yMDE2CQAAAAEwe/1hM6J83gh7/WEzonzeCBxDSVEuTllTRTpJQk0uSVFfR1cuOTkxLi4uLi5IAQAAAN62AQACAAAABTM2MTk5AQgAAAAFAAAAATEBAAAACjE5NDcxNzk1ODMDAAAAAzE2MAIAAAAEMTE3MQQAAAABMAcAAAAIMy83LzIwMjYIAAAACjEyLzMxLzIwMTYJAAAAATB7/WEzonzeCHv9YTOifN4IKENJUS5OWVNFOklCTS5JUV9PVEhFUl9DQV9TVVBQTC45OTQuLi4uLkgBAAAA3rYBAAIAAAAEMjA3MQEIAAAABQAAAAExAQAAAAstMjExMDc2OTM1NQMAAAADMTYwAgAAAAQxMDU1BAAAAAEwBwAAAAgzLzcvMjAyNggAAAAKMTIvMzEvMjAxOQkAAAABMHv9YTOifN4Ie/1hM6J83ggvQ0lRLk5ZU0U6SUJNLklRX0ZJTl9ESVZfTE9BTlNfQ1VSUkVOVC45OTAuLi4uLkgBAAAA3rYBAAIAAAAFMTkwMjABCAAAAAUAAAABMQEAAAAKMTg3NjQzMjg3MgMAAAADMTYwAgAAAAQxMDMyBAAAAAEwBwAAAAgzLzcvMjAyNggAAAAKMTIvMzEvMjAx</t>
  </si>
  <si>
    <t>NQkAAAABMHv9YTOifN4Ie/1hM6J83ggmQ0lRLk5ZU0U6SUJNLklRX09USEVSX1JFQ0VJVi45OTYuLi4uLkgBAAAA3rYBAAIAAAAEMTAwMAEIAAAABQAAAAExAQAAAAstMjAwODY0NzE5OAMAAAADMTYwAgAAAAQxMjA2BAAAAAEwBwAAAAgzLzcvMjAyNggAAAAKMTIvMzEvMjAyMQkAAAABMHv9YTOifN4Ie/1hM6J83ggjQ0lRLk5ZU0U6SUJNLklRX1NUX0lOVkVTVC45OTEuLi4uLkgBAAAA3rYBAAIAAAADNzAxAQgAAAAFAAAAATEBAAAACjE5NDcxNzk1ODMDAAAAAzE2MAIAAAAEMTA2OQQAAAABMAcAAAAIMy83LzIwMjYIAAAACjEyLzMxLzIwMTYJAAAAATB7/WEzonzeCHv9YTOifN4IN0NJUS5OWVNFOklCTS5JUV9UT1RBTF9ERUJUX1JFUEFJRF9FWENMX0xFQVNFUy45OTAuLi4uLkgBAAAA3rYBAAIAAAAFLTU2MjIBCAAAAAUAAAABMQEAAAAKMTg3NjQzMjg3MgMAAAADMTYwAgAAAAU0ODk4NgQAAAABMAcAAAAIMy83LzIwMjYIAAAACjEyLzMxLzIwMTUJAAAAATB7/WEzonzeCHv9YTOifN4IMkNJUS5OWVNFOklCTS5JUV9PUEVSQVRJTkdfTEVBU0VfUEFZTUVOVFMuOTk1Li4uLi5IAQAAAN62AQADAAAAAAB7/WEzonzeCHv9YTOifN4IKUNJUS5OWVNFOklCTS5JUV9ORVRfREVCVF9JU1NVRUQuOTk1Li4uLi5IAQAAAN62AQACAAAABS0zNzE0AQgAAAAFAAAAATEBAAAACy0yMDU5MDczMjAyAwAAAAMxNjAC</t>
  </si>
  <si>
    <t>AAAABDIwMDMEAAAAATAHAAAACDMvNy8yMDI2CAAAAAoxMi8zMS8yMDIwCQAAAAEwe/1hM6J83gh7/WEzonzeCDRDSVEuTllTRTpJQk0uSVFfQ0hBTkdFX05FVF9XT1JLSU5HX0NBUElUQUwuOTk3Li4uLi5IAQAAAN62AQACAAAABS0xOTIyAQgAAAAFAAAAATEBAAAACy0xOTU4MjgxMDk2AwAAAAMxNjACAAAABDQ0MjEEAAAAATAHAAAACDMvNy8yMDI2CAAAAAoxMi8zMS8yMDIyCQAAAAEwe/1hM6J83gh7/WEzonzeCClDSVEuTllTRTpJQk0uSVFfQ0FTSF9UQVhFU19PUEVSLjk5Ni4uLi4uSAEAAADetgEAAwAAAAAAe/1hM6J83gh7/WEzonzeCC5DSVEuTllTRTpJQk0uSVFfQ0FTSF9JTlRFUkVTVF9JTlZFU1QuOTkwLi4uLi5IAQAAAN62AQADAAAAAAB7/WEzonzeCHv9YTOifN4IJ0NJUS5OWVNFOklCTS5JUV9DQVNIX0lOVEVSRVNULjk5OS4uLi4uSAEAAADetgEAAgAAAAQxOTc4AQgAAAAFAAAAATEBAAAACy0xOTA0ODYwNzQzAwAAAAMxNjACAAAABDMwMjgEAAAAATAHAAAACDMvNy8yMDI2CAAAAAoxMi8zMS8yMDI0CQAAAAEwe/1hM6J83gh7/WEzonzeCCZDSVEuTllTRTpJQk0uSVFfQU1PUlRfRElDX0NGLjk5My4uLi4uSAEAAADetgEAAwAAAAAAe/1hM6J83gh7/WEzonzeCCFDSVEuTllTRTpJQk0uSVFfREVQX1JVQS45OTcuLi4uLkgBAAAA3rYBAAIAAAADOTAwAQgAAAAFAAAAATEBAAAACy0xOTU4</t>
  </si>
  <si>
    <t>MjgxMDk2AwAAAAMxNjACAAAABTQ4MzU3BAAAAAEwBwAAAAgzLzcvMjAyNggAAAAKMTIvMzEvMjAyMgkAAAABMHv9YTOifN4Ie/1hM6J83ggzQ0lRLk5ZU0U6SUJNLklRX0dXX0lOVEFOX0FNT1JUX1BBUlRJQUxfQ0YuOTk2Li4uLi5IAQAAAN62AQADAAAAAAB7/WEzonzeCHv9YTOifN4IHENJUS5OWVNFOklCTS5JUV9GWC45OTUuLi4uLkgBAAAA3rYBAAIAAAADLTg3AQgAAAAFAAAAATEBAAAACy0yMDU5MDczMjAyAwAAAAMxNjACAAAABDIxNDQEAAAAATAHAAAACDMvNy8yMDI2CAAAAAoxMi8zMS8yMDIwCQAAAAEwe/1hM6J83gh7/WEzonzeCChDSVEuTllTRTpJQk0uSVFfU1BFQ0lBTF9ESVZfQ0YuOTkwLi4uLi5IAQAAAN62AQADAAAAAAB7/WEzonzeCHv9YTOifN4IJ0NJUS5OWVNFOklCTS5JUV9DT01NT05fRElWX0NGLjk5OS4uLi4uSAEAAADetgEAAgAAAAUtNjE0NwEIAAAABQAAAAExAQAAAAstMTkwNDg2MDc0MwMAAAADMTYwAgAAAAQyMDc0BAAAAAEwBwAAAAgzLzcvMjAyNggAAAAKMTIvMzEvMjAyNAkAAAABMHv9YTOifN4Ie/1hM6J83ggkQ0lRLk5ZU0U6SUJNLklRX0NPTU1PTl9SRVAuOTk1Li4uLi5IAQAAAN62AQACAAAABC0zMDIBCAAAAAUAAAABMQEAAAALLTIwNTkwNzMyMDIDAAAAAzE2MAIAAAAEMjE2NAQAAAABMAcAAAAIMy83LzIwMjYIAAAACjEyLzMxLzIwMjAJAAAAATB7/WEzonze</t>
  </si>
  <si>
    <t>CHv9YTOifN4IKENJUS5OWVNFOklCTS5JUV9MVF9ERUJUX1JFUEFJRC45OTUuLi4uLkgBAAAA3rYBAAIAAAAGLTEzMzY1AQgAAAAFAAAAATEBAAAACy0yMDU5MDczMjAyAwAAAAMxNjACAAAABDIwMzYEAAAAATAHAAAACDMvNy8yMDI2CAAAAAoxMi8zMS8yMDIwCQAAAAEwe/1hM6J83gh7/WEzonzeCChDSVEuTllTRTpJQk0uSVFfTFRfREVCVF9JU1NVRUQuOTk0Li4uLi5IAQAAAN62AQACAAAABTMxODI1AQgAAAAFAAAAATEBAAAACy0yMTEwNzY5MzU1AwAAAAMxNjACAAAABDIwMzQEAAAAATAHAAAACDMvNy8yMDI2CAAAAAoxMi8zMS8yMDE5CQAAAAEwe/1hM6J83gh7/WEzonzeCDBDSVEuTllTRTpJQk0uSVFfT1RIRVJfSU5WRVNUX0FDVF9TVVBQTC45OTYuLi4uLkgBAAAA3rYBAAIAAAACLTEBCAAAAAUAAAABMQEAAAALLTIwMDg2NDcxOTgDAAAAAzE2MAIAAAAEMjA1MQQAAAABMAcAAAAIMy83LzIwMjYIAAAACjEyLzMxLzIwMjEJAAAAATB7/WEzonzeCHv9YTOifN4IJ0NJUS5OWVNFOklCTS5JUV9TQUxFX0lOVEFOX0NGLjk5Ny4uLi4uSAEAAADetgEAAgAAAAQtNjI2AQgAAAAFAAAAATEBAAAACy0xOTU4MjgxMDk2AwAAAAMxNjACAAAABDIwMjkEAAAAATAHAAAACDMvNy8yMDI2CAAAAAoxMi8zMS8yMDIyCQAAAAEwe/1hM6J83gh7/WEzonzeCClDSVEuTllTRTpJQk0uSVFfQ0FTSF9BQ1FVSVJFX0NG</t>
  </si>
  <si>
    <t>Ljk5Ny4uLi4uSAEAAADetgEAAgAAAAUtMjM0OAEIAAAABQAAAAExAQAAAAstMTk1ODI4MTA5NgMAAAADMTYwAgAAAAQyMDU3BAAAAAEwBwAAAAgzLzcvMjAyNggAAAAKMTIvMzEvMjAyMgkAAAABMHv9YTOifN4Ie/1hM6J83ggjQ0lRLk5ZU0U6SUJNLklRX0NBU0hfT1BFUi45OTcuLi4uLkgBAAAA3rYBAAIAAAAFMTA0MzUBCAAAAAUAAAABMQEAAAALLTE5NTgyODEwOTYDAAAAAzE2MAIAAAAEMjAwNgQAAAABMAcAAAAIMy83LzIwMjYIAAAACjEyLzMxLzIwMjIJAAAAATB7/WEzonzeCHv9YTOifN4IKENJUS5OWVNFOklCTS5JUV9DSEFOR0VfSU5DX1RBWC45OTguLi4uLkgBAAAA3rYBAAMAAAAAAHv9YTOifN4Ie/1hM6J83ggoQ0lRLk5ZU0U6SUJNLklRX0FTU0VUU19MRVZFTF8xLjk5NS4uLi4uSAEAAADetgEAAgAAAAMxNTAAe/1hM6J83gh7/WEzonzeCDFDSVEuTllTRTpJQk0uSVFfVE9UQUxfREVCVF9OT05fQ1VSUkVOVC4xMDAwLi4uLi5IAQAAAN62AQACAAAABTU3MzgzAQgAAAAFAAAAATEBAAAACy0xOTA0ODYwNzQwAwAAAAMxNjACAAAABTI1MjI0BAAAAAEwBwAAAAgzLzcvMjAyNggAAAAKMTIvMzEvMjAyNQkAAAABMHv9YTOifN4Ie/1hM6J83ghGQ0lRLk5ZU0U6SUJNLklRX0ZJTkFOQ0lOR19PQkxJR19OT05fQ1VSUkVOVF9FWENMX09QRVJfTEVBU0VTLjk5NS4uLi4uSAEAAADetgEAAgAAAAU1</t>
  </si>
  <si>
    <t>NDIxNwEIAAAABQAAAAExAQAAAAstMjA1OTA3MzIwMgMAAAADMTYwAgAAAAU0ODk4MQQAAAABMAcAAAAIMy83LzIwMjYIAAAACjEyLzMxLzIwMjAJAAAAATB7/WEzonzeCHv9YTOifN4IMUNJUS5OWVNFOklCTS5JUV9SVUFfT1BFUkFUSU5HX0xFQVNFX05FVC45OTUuLi4uLkgBAAAA3rYBAAMAAAAAAHv9YTOifN4Ie/1hM6J83ggmQ0lRLk5ZU0U6SUJNLklRX1RPVEFMX0VRVUlUWS45OTEuLi4uLkgBAAAA3rYBAAIAAAAFMTgzOTIBCAAAAAUAAAABMQEAAAAKMTk0NzE3OTU4MwMAAAADMTYwAgAAAAQxMjc1BAAAAAEwBwAAAAgzLzcvMjAyNggAAAAKMTIvMzEvMjAxNgkAAAABMHv9YTOifN4Ie/1hM6J83ggkQ0lRLk5ZU0U6SUJNLklRX1BSRUZfT1RIRVIuOTkzLi4uLi5IAQAAAN62AQADAAAAAAB7/WEzonzeCHv9YTOifN4IKkNJUS5OWVNFOklCTS5JUV9GSU5fRElWX0xJQUJfTFQuMjAwMC4uLi4uSAEAAADetgEAAwAAAAAAe/1hM6J83gh7/WEzonzeCC1DSVEuTllTRTpJQk0uSVFfVU5FQVJOX1JFVl9DVVJSRU5ULjIwMDAuLi4uLkgBAAAA3rYBAAIAAAAFMTYxMDEBCAAAAAUAAAABMQEAAAALLTE5MDQ4NjA2NTcDAAAAAzE2MAIAAAAEMTA3NAQAAAABMAcAAAAIMy83LzIwMjYIAAAACjEyLzMxLzIwMjUJAAAAATB7/WEzonzeCHv9YTOifN4IIUNJUS5OWVNFOklCTS5JUV9TVF9ERUJULjk5NS4uLi4uSAEA</t>
  </si>
  <si>
    <t>AADetgEAAgAAAAMxMzABCAAAAAUAAAABMQEAAAALLTIwNTkwNzMyMDIDAAAAAzE2MAIAAAAEMTA0NgQAAAABMAcAAAAIMy83LzIwMjYIAAAACjEyLzMxLzIwMjAJAAAAATB7/WEzonzeCHv9YTOifN4IKUNJUS5OWVNFOklCTS5JUV9MT0FOU19SRUNFSVZfTFQuOTk5Li4uLi5IAQAAAN62AQADAAAAAAB7/WEzonzeCHv9YTOifN4IJENJUS5OWVNFOklCTS5JUV9MVF9JTlZFU1QuMjAwMC4uLi4uSAEAAADetgEAAgAAAAQxNzUxAQgAAAAFAAAAATEBAAAACy0xOTA0ODYwNjU3AwAAAAMxNjACAAAABDEwNTQEAAAAATAHAAAACDMvNy8yMDI2CAAAAAoxMi8zMS8yMDI1CQAAAAEwe/1hM6J83gh7/WEzonzeCChDSVEuTllTRTpJQk0uSVFfT1RIRVJfQ0FfU1VQUEwuOTkzLi4uLi5IAQAAAN62AQACAAAABDI2ODYBCAAAAAUAAAABMQEAAAAKMjA4MTUwNTQwMQMAAAADMTYwAgAAAAQxMDU1BAAAAAEwBwAAAAgzLzcvMjAyNggAAAAKMTIvMzEvMjAxOAkAAAABMHv9YTOifN4Ie/1hM6J83ggmQ0lRLk5ZU0U6SUJNLklRX1BSRVBBSURfRVhQLjIwMDAuLi4uLkgBAAAA3rYBAAIAAAAEMTgxNgEIAAAABQAAAAExAQAAAAstMTkwNDg2MDY1NwMAAAADMTYwAgAAAAQxMjEyBAAAAAEwBwAAAAgzLzcvMjAyNggAAAAKMTIvMzEvMjAyNQkAAAABMHv9YTOifN4Ie/1hM6J83ggmQ0lRLk5ZU0U6SUJNLklRX09USEVSX1JFQ0VJ</t>
  </si>
  <si>
    <t>Vi45OTIuLi4uLkgBAAAA3rYBAAIAAAADOTgxAQgAAAAFAAAAATEBAAAACjIwMTcxNjQyNDQDAAAAAzE2MAIAAAAEMTIwNgQAAAABMAcAAAAIMy83LzIwMjYIAAAACjEyLzMxLzIwMTcJAAAAATB7/WEzonzeCHv9YTOifN4II0NJUS5OWVNFOklCTS5JUV9TVF9JTlZFU1QuOTkwLi4uLi5IAQAAAN62AQACAAAAAzUwOAEIAAAABQAAAAExAQAAAAoxODc2NDMyODcyAwAAAAMxNjACAAAABDEwNjkEAAAAATAHAAAACDMvNy8yMDI2CAAAAAoxMi8zMS8yMDE1CQAAAAEwe/1hM6J83gh7/WEzonzeCDxDSVEuTllTRTpJQk0uSVFfTE9OR19URVJNX0RFQlRfUkVQQUlEX0VYQ0xfTEVBU0VTLjIwMDAuLi4uLkgBAAAA3rYBAAIAAAAFLTU0ODkBCAAAAAUAAAABMQEAAAALLTE5MDQ4NjA2NTcDAAAAAzE2MAIAAAAFNDg5ODQEAAAAATAHAAAACDMvNy8yMDI2CAAAAAoxMi8zMS8yMDI1CQAAAAEwe/1hM6J83gh7/WEzonzeCDJDSVEuTllTRTpJQk0uSVFfT1BFUkFUSU5HX0xFQVNFX1BBWU1FTlRTLjk5NC4uLi4uSAEAAADetgEAAwAAAAAAe/1hM6J83gh7/WEzonzeCClDSVEuTllTRTpJQk0uSVFfTkVUX0RFQlRfSVNTVUVELjk5NC4uLi4uSAEAAADetgEAAgAAAAUxNjI4NAEIAAAABQAAAAExAQAAAAstMjExMDc2OTM1NQMAAAADMTYwAgAAAAQyMDAzBAAAAAEwBwAAAAgzLzcvMjAyNggAAAAKMTIvMzEvMjAxOQkAAAAB</t>
  </si>
  <si>
    <t>MHv9YTOifN4Ie/1hM6J83gg0Q0lRLk5ZU0U6SUJNLklRX0NIQU5HRV9ORVRfV09SS0lOR19DQVBJVEFMLjk5My4uLi4uSAEAAADetgEAAgAAAAQyMzUyAQgAAAAFAAAAATEBAAAACjIwODE1MDU0MDEDAAAAAzE2MAIAAAAENDQyMQQAAAABMAcAAAAIMy83LzIwMjYIAAAACjEyLzMxLzIwMTgJAAAAATB7/WEzonzeCHv9YTOifN4IKUNJUS5OWVNFOklCTS5JUV9DQVNIX1RBWEVTX09QRVIuOTk1Li4uLi5IAQAAAN62AQADAAAAAAB7/WEzonzeCHv9YTOifN4ILENJUS5OWVNFOklCTS5JUV9DQVNIX0lOVEVSRVNUX09QRVIuOTk4Li4uLi5IAQAAAN62AQADAAAAAAB7/WEzonzeCHv9YTOifN4IJ0NJUS5OWVNFOklCTS5JUV9DQVNIX0lOVEVSRVNULjk5OC4uLi4uSAEAAADetgEAAgAAAAQxNjY4AQgAAAAFAAAAATEBAAAACy0xOTA0ODYwNzQ0AwAAAAMxNjACAAAABDMwMjgEAAAAATAHAAAACDMvNy8yMDI2CAAAAAoxMi8zMS8yMDIzCQAAAAEwe/1hM6J83gh7/WEzonzeCCZDSVEuTllTRTpJQk0uSVFfQU1PUlRfRElDX0NGLjk5MS4uLi4uSAEAAADetgEAAwAAAAAAe/1hM6J83gh7/WEzonzeCCFDSVEuTllTRTpJQk0uSVFfREVQX1JVQS45OTYuLi4uLkgBAAAA3rYBAAMAAAAAAHv9YTOifN4Ie/1hM6J83ggzQ0lRLk5ZU0U6SUJNLklRX0dXX0lOVEFOX0FNT1JUX1BBUlRJQUxfQ0YuOTkxLi4uLi5IAQAAAN62</t>
  </si>
  <si>
    <t>AQADAAAAAAB7/WEzonzeCHv9YTOifN4IHENJUS5OWVNFOklCTS5JUV9GWC45OTMuLi4uLkgBAAAA3rYBAAIAAAAELTQ5NQEIAAAABQAAAAExAQAAAAoyMDgxNTA1NDAxAwAAAAMxNjACAAAABDIxNDQEAAAAATAHAAAACDMvNy8yMDI2CAAAAAoxMi8zMS8yMDE4CQAAAAEwe/1hM6J83gh7/WEzonzeCCxDSVEuTllTRTpJQk0uSVFfVE9UQUxfRElWX1BBSURfQ0YuMjAwMC4uLi4uSAEAAADetgEAAgAAAAUtNjI1NQEIAAAABQAAAAExAQAAAAstMTkwNDg2MDY1NwMAAAADMTYwAgAAAAQyMDIyBAAAAAEwBwAAAAgzLzcvMjAyNggAAAAKMTIvMzEvMjAyNQkAAAABMHv9YTOifN4Ie/1hM6J83ggnQ0lRLk5ZU0U6SUJNLklRX0NPTU1PTl9ESVZfQ0YuOTk3Li4uLi5IAQAAAN62AQACAAAABS01OTQ4AQgAAAAFAAAAATEBAAAACy0xOTU4MjgxMDk2AwAAAAMxNjACAAAABDIwNzQEAAAAATAHAAAACDMvNy8yMDI2CAAAAAoxMi8zMS8yMDIyCQAAAAEwe/1hM6J83gh7/WEzonzeCCRDSVEuTllTRTpJQk0uSVFfQ09NTU9OX1JFUC45OTQuLi4uLkgBAAAA3rYBAAIAAAAFLTE2MzMBCAAAAAUAAAABMQEAAAALLTIxMTA3NjkzNTUDAAAAAzE2MAIAAAAEMjE2NAQAAAABMAcAAAAIMy83LzIwMjYIAAAACjEyLzMxLzIwMTkJAAAAATB7/WEzonzeCHv9YTOifN4IKENJUS5OWVNFOklCTS5JUV9MVF9ERUJUX1JFUEFJRC45OTQu</t>
  </si>
  <si>
    <t>Li4uLkgBAAAA3rYBAAIAAAAGLTEyOTQ0AQgAAAAFAAAAATEBAAAACy0yMTEwNzY5MzU1AwAAAAMxNjACAAAABDIwMzYEAAAAATAHAAAACDMvNy8yMDI2CAAAAAoxMi8zMS8yMDE5CQAAAAEwe/1hM6J83gh7/WEzonzeCChDSVEuTllTRTpJQk0uSVFfTFRfREVCVF9JU1NVRUQuOTkzLi4uLi5IAQAAAN62AQACAAAABDY4OTEBCAAAAAUAAAABMQEAAAAKMjA4MTUwNTQwMQMAAAADMTYwAgAAAAQyMDM0BAAAAAEwBwAAAAgzLzcvMjAyNggAAAAKMTIvMzEvMjAxOAkAAAABMHv9YTOifN4Ie/1hM6J83ggwQ0lRLk5ZU0U6SUJNLklRX09USEVSX0lOVkVTVF9BQ1RfU1VQUEwuOTk1Li4uLi5IAQAAAN62AQADAAAAAAB7/WEzonzeCHv9YTOifN4IJ0NJUS5OWVNFOklCTS5JUV9TQUxFX0lOVEFOX0NGLjk5My4uLi4uSAEAAADetgEAAgAAAAQtNTY5AQgAAAAFAAAAATEBAAAACjIwODE1MDU0MDEDAAAAAzE2MAIAAAAEMjAyOQQAAAABMAcAAAAIMy83LzIwMjYIAAAACjEyLzMxLzIwMTgJAAAAATB7/WEzonzeCHv9YTOifN4IKUNJUS5OWVNFOklCTS5JUV9DQVNIX0FDUVVJUkVfQ0YuOTk2Li4uLi5IAQAAAN62AQACAAAABS0zMjkzAQgAAAAFAAAAATEBAAAACy0yMDA4NjQ3MTk4AwAAAAMxNjACAAAABDIwNTcEAAAAATAHAAAACDMvNy8yMDI2CAAAAAoxMi8zMS8yMDIxCQAAAAEwe/1hM6J83gh7/WEzonzeCCNDSVEu</t>
  </si>
  <si>
    <t>TllTRTpJQk0uSVFfQ0FTSF9PUEVSLjk5Ni4uLi4uSAEAAADetgEAAgAAAAUxMjc5NgEIAAAABQAAAAExAQAAAAstMjAwODY0NzE5OAMAAAADMTYwAgAAAAQyMDA2BAAAAAEwBwAAAAgzLzcvMjAyNggAAAAKMTIvMzEvMjAyMQkAAAABMHv9YTOifN4Ie/1hM6J83ggoQ0lRLk5ZU0U6SUJNLklRX0NIQU5HRV9JTkNfVEFYLjk5Ni4uLi4uSAEAAADetgEAAwAAAAAAe/1hM6J83gh7/WEzonzeCCpDSVEuTllTRTpJQk0uSVFfQ0hBTkdFX0lOVkVOVE9SWS45OTcuLi4uLkgBAAAA3rYBAAIAAAACNzEBCAAAAAUAAAABMQEAAAALLTE5NTgyODEwOTYDAAAAAzE2MAIAAAAEMjA5OQQAAAABMAcAAAAIMy83LzIwMjYIAAAACjEyLzMxLzIwMjIJAAAAATB7/WEzonzeCHv9YTOifN4IKUNJUS5OWVNFOklCTS5JUV9PVEhFUl9PUEVSX0FDVC4xMDAwLi4uLi5IAQAAAN62AQACAAAABC05NTgBCAAAAAUAAAABMQEAAAALLTE5MDQ4NjA3NDADAAAAAzE2MAIAAAAEMjA0NwQAAAABMAcAAAAIMy83LzIwMjYIAAAACjEyLzMxLzIwMjUJAAAAATB7/WEzonzeCHv9YTOifN4IK0NJUS5OWVNFOklCTS5JUV9QUk9WX0JBRF9ERUJUU19DRi45OTEuLi4uLkgBAAAA3rYBAAMAAAAAAHv9YTOifN4Ie/1hM6J83ggnQ0lRLk5ZU0U6SUJNLklRX0lOQ19FUVVJVFlfQ0YuOTk3Li4uLi5IAQAAAN62AQADAAAAAAB7/WEzonzeCHv9YTOifN4I</t>
  </si>
  <si>
    <t>IkNJUS5OWVNFOklCTS5JUV9MT0FOU19DRi45OTEuLi4uLkgBAAAA3rYBAAMAAAAAAHv9YTOifN4Ie/1hM6J83ggoQ0lRLk5ZU0U6SUJNLklRX0dBSU5fQVNTRVRTX0NGLjk5Ny4uLi4uSAEAAADetgEAAgAAAAQtMzYzAQgAAAAFAAAAATEBAAAACy0xOTU4MjgxMDk2AwAAAAMxNjACAAAABDIwMjYEAAAAATAHAAAACDMvNy8yMDI2CAAAAAoxMi8zMS8yMDIyCQAAAAEwe/1hM6J83gh7/WEzonzeCCVDSVEuTllTRTpJQk0uSVFfT1RIRVJfQU1PUlQuOTkwLi4uLi5IAQAAAN62AQADAAAAAAB7/WEzonzeCHv9YTOifN4IK0NJUS5OWVNFOklCTS5JUV9HV19JTlRBTl9BTU9SVF9DRi45OTguLi4uLkgBAAAA3rYBAAIAAAAEMTYyNwEIAAAABQAAAAExAQAAAAstMTkwNDg2MDc0NAMAAAADMTYwAgAAAAQyMTgyBAAAAAEwBwAAAAgzLzcvMjAyNggAAAAKMTIvMzEvMjAyMwkAAAABMHv9YTOifN4Ie/1hM6J83ggfQ0lRLk5ZU0U6SUJNLklRX05JX0NGLjk5My4uLi4uSAEAAADetgEAAgAAAAQ4NzI4AQgAAAAFAAAAATEBAAAACjIwODE1MDU0MDEDAAAAAzE2MAIAAAAEMjE1MAQAAAABMAcAAAAIMy83LzIwMjYIAAAACjEyLzMxLzIwMTgJAAAAATB7/WEzonzeCHv9YTOifN4IKkNJUS5OWVNFOklCTS5JUV9TVE9DS19CQVNFRF9DT01QLjk5MC4uLi4uSAEAAADetgEAAgAAAAMzMTIAe/1hM6J83gh7/WEzonzeCCxDSVEu</t>
  </si>
  <si>
    <t>TllTRTpJQk0uSVFfU1RPQ0tfT1BUSU9OU19DT01QLjk5OC4uLi4uSAEAAADetgEAAwAAAAAAe/1hM6J83gh7/WEzonzeCDNDSVEuTllTRTpJQk0uSVFfU1RPQ0tfT1BUSU9OU19DT01QX1BSRVRBWC45OTUuLi4uLkgBAAAA3rYBAAMAAAAAAHv9YTOifN4Ie/1hM6J83gguQ0lRLk5ZU0U6SUJNLklRX1JFU1RSX1NUT0NLX0NPTVBfVEFYLjk5My4uLi4uSAEAAADetgEAAwAAAAAAe/1hM6J83gh7/WEzonzeCClDSVEuTllTRTpJQk0uSVFfU1RPQ0tfQkFTRURfQVQuMjAwMC4uLi4uSAEAAADetgEAAwAAAAAAe/1hM6J83gh7/WEzonzeCDNDSVEuTllTRTpJQk0uSVFfU1RPQ0tfQkFTRURfRVhQTE9SRV9EUklMTC45OTguLi4uLkgBAAAA3rYBAAMAAAAAAHv9YTOifN4Ie/1hM6J83ggoQ0lRLk5ZU0U6SUJNLklRX1NUT0NLX0JBU0VEX0dBLjk5Ni4uLi4uSAEAAADetgEAAwAAAAAAe/1hM6J83gh7/WEzonzeCChDSVEuTllTRTpJQk0uSVFfU1RPQ0tfQkFTRURfUkQuOTkzLi4uLi5IAQAAAN62AQACAAAAAjY3AQgAAAAFAAAAATEBAAAACjIwODE1MDU0MDEDAAAAAzE2MAIAAAAFMjI2NzgEAAAAATAHAAAACDMvNy8yMDI2CAAAAAoxMi8zMS8yMDE4CQAAAAEwe/1hM6J83gh7/WEzonzeCCxDSVEuTllTRTpJQk0uSVFfTkVHQVRJVkVfR1dfQU1PUlQuMjAwMC4uLi4uSAEAAADetgEAAwAAAAAAe/1hM6J83gh7/WEz</t>
  </si>
  <si>
    <t>onzeCC5DSVEuTllTRTpJQk0uSVFfT1RIRVJfVU5VU1VBTF9TVVBQTEUuOTk5Li4uLi5IAQAAAN62AQADAAAAAAB7/WEzonzeCHv9YTOifN4IK0NJUS5OWVNFOklCTS5JUV9JTlNfU0VUVExFX1NVUFBMRS45OTguLi4uLkgBAAAA3rYBAAMAAAAAAHv9YTOifN4Ie/1hM6J83ggqQ0lRLk5ZU0U6SUJNLklRX0dBSU5fQkFSR0FJTl9BQ1EuOTk3Li4uLi5IAQAAAN62AQADAAAAAAB7/WEzonzeCHv9YTOifN4IMENJUS5OWVNFOklCTS5JUV9BU1NFVF9XUklURURPV05fU1VQUExFLjk5Ni4uLi4uSAEAAADetgEAAwAAAAAAe/1hM6J83gh7/WEzonzeCCdDSVEuTllTRTpJQk0uSVFfTUVSR0VSX1NVUFBMRS45OTYuLi4uLkgBAAAA3rYBAAMAAAAAAHv9YTOifN4Ie/1hM6J83ggxQ0lRLk5ZU0U6SUJNLklRX1NBTEFSSUVTX09USEVSX0JFTkVGSVRTLjk5Ni4uLi4uSAEAAADetgEAAwAAAAAAe/1hM6J83gh7/WEzonzeCDJDSVEuTllTRTpJQk0uSVFfSU1QVVRfT1BFUl9MRUFTRV9JTlRfRVhQLjk5Ni4uLi4uSAEAAADetgEAAgAAAAoyMjEuNDQ3NDQ4AQgAAAAFAAAAATEBAAAACy0yMDA4NjQ3MTk4AwAAAAMxNjACAAAABTIxNjcyBAAAAAEwBwAAAAgzLzcvMjAyNggAAAAKMTIvMzEvMjAyMQkAAAABMHv9YTOifN4Ie/1hM6J83ggxQ0lRLk5ZU0U6SUJNLklRX0VYUExPUkVfRFJJTExfRVhQX1RPVEFMLjk5NC4uLi4u</t>
  </si>
  <si>
    <t>SAEAAADetgEAAwAAAAAAe/1hM6J83gh7/WEzonzeCCdDSVEuTllTRTpJQk0uSVFfQUlSQ1JBRlRfUkVOVC45OTQuLi4uLkgBAAAA3rYBAAMAAAAAAHv9YTOifN4Ie/1hM6J83ggoQ0lRLk5ZU0U6SUJNLklRX01JTklNVU1fUkVOVEFMLjk5NC4uLi4uSAEAAADetgEAAwAAAAAAe/1hM6J83gh7/WEzonzeCC9DSVEuTllTRTpJQk0uSVFfTkVUX1JFTlRBTF9FWFBfU1VQUExFLjk5NC4uLi4uSAEAAADetgEAAgAAAAQxNjIzAQgAAAAFAAAAATEBAAAACy0yMTEwNzY5MzU1AwAAAAMxNjACAAAABTI0MjYzBAAAAAEwBwAAAAgzLzcvMjAyNggAAAAKMTIvMzEvMjAxOQkAAAABMHv9YTOifN4Ie/1hM6J83ggrQ0lRLk5ZU0U6SUJNLklRX05FVF9SRU5UQUxfRVhQX0ZOLjk5NC4uLi4uSAEAAADetgEAAgAAAAQxNjIzAQgAAAAFAAAAATEBAAAACy0yMTEwNzY5MzU1AwAAAAMxNjACAAAABDMxNzAEAAAAATAHAAAACDMvNy8yMDI2CAAAAAoxMi8zMS8yMDE5CQAAAAEwe/1hM6J83gh7/WEzonzeCCBDSVEuTllTRTpJQk0uSVFfR0FfRVhQLjk5NC4uLi4uSAEAAADetgEAAwAAAAAAe/1hM6J83gh7/WEzonzeCCNDSVEuTllTRTpJQk0uSVFfTUFSS0VUSU5HLjk5NC4uLi4uSAEAAADetgEAAwAAAAAAe/1hM6J83gh7/WEzonzeCB1DSVEuTllTRTpJQk0uSVFfRElDLjk5NC4uLi4uSAEAAADetgEAAwAAAAAAe/1hM6J83gh7</t>
  </si>
  <si>
    <t>/WEzonzeCDlDSVEuTllTRTpJQk0uSVFfRElTVFJJQlVUQUJMRV9DQVNIX1NUQU5EQVJESVpFRC45OTIuLi4uLkgBAAAA3rYBAAMAAAAAAHv9YTOifN4Ie/1hM6J83ggjQ0lRLk5ZU0U6SUJNLklRX0RBX0VCSVREQS45OTIuLi4uLkgBAAAA3rYBAAIAAAAENDU0MQEIAAAABQAAAAExAQAAAAoyMDE3MTY0MjQ0AwAAAAMxNjACAAAABDIyMDYEAAAAATAHAAAACDMvNy8yMDI2CAAAAAoxMi8zMS8yMDE3CQAAAAEwe/1hM6J83gh7/WEzonzeCCpDSVEuTllTRTpJQk0uSVFfSU5UX0VYUF9JTkNMX0NBUC45OTIuLi4uLkgBAAAA3rYBAAIAAAADNjIwAQgAAAAFAAAAATEBAAAACjIwMTcxNjQyNDQDAAAAAzE2MAIAAAAFMjE4NjEEAAAAATAHAAAACDMvNy8yMDI2CAAAAAoxMi8zMS8yMDE3CQAAAAEwe/1hM6J83gh7/WEzonzeCCVDSVEuTllTRTpJQk0uSVFfSU5UX0VYUF9MVEQuOTkyLi4uLi5IAQAAAN62AQADAAAAAAB7/WEzonzeCHv9YTOifN4IIkNJUS5OWVNFOklCTS5JUV9ESUxVVF9OSS45OTIuLi4uLkgBAAAA3rYBAAIAAAAENTc1NgEIAAAABQAAAAExAQAAAAoyMDE3MTY0MjQ0AwAAAAMxNjACAAAABDM1MjIEAAAAATAHAAAACDMvNy8yMDI2CAAAAAoxMi8zMS8yMDE3CQAAAAEwe/1hM6J83gh7/WEzonzeCDNDSVEuTllTRTpJQk0uSVFfTk9OUkVDVVJSSU5HX0lOQ09NRV9UQVhFUy45OTIuLi4uLkgBAAAA</t>
  </si>
  <si>
    <t>3rYBAAIAAAAENTQ3NQEIAAAABQAAAAExAQAAAAoyMDE3MTY0MjQ0AwAAAAMxNjACAAAABTQ4ODM5BAAAAAEwBwAAAAgzLzcvMjAyNggAAAAKMTIvMzEvMjAxNwkAAAABMHv9YTOifN4Ie/1hM6J83ggwQ0lRLk5ZU0U6SUJNLklRX0RFRkVSUkVEX0ZPUkVJR05fVEFYRVMuOTkyLi4uLi5IAQAAAN62AQACAAAABC03OTcBCAAAAAUAAAABMQEAAAAKMjAxNzE2NDI0NAMAAAADMTYwAgAAAAQzMDU1BAAAAAEwBwAAAAgzLzcvMjAyNggAAAAKMTIvMzEvMjAxNwkAAAABMHv9YTOifN4Ie/1hM6J83ggkQ0lRLk5ZU0U6SUJNLklRX0NVUlJfVEFYRVMuOTkxLi4uLi5IAQAAAN62AQACAAAABDE0MTgBCAAAAAUAAAABMQEAAAAKMTk0NzE3OTU4MwMAAAADMTYwAgAAAAUzNTM4MwQAAAABMAcAAAAIMy83LzIwMjYIAAAACjEyLzMxLzIwMTYJAAAAATB7/WEzonzeCHv9YTOifN4ILUNJUS5OWVNFOklCTS5JUV9DVVJSX0RPTUVTVElDX1RBWEVTLjk5Mi4uLi4uSAEAAADetgEAAgAAAAQyNDQzAQgAAAAFAAAAATEBAAAACjIwMTcxNjQyNDQDAAAAAzE2MAIAAAAEMzAyNwQAAAABMAcAAAAIMy83LzIwMjYIAAAACjEyLzMxLzIwMTcJAAAAATB7/WEzonzeCHv9YTOifN4IMUNJUS5OWVNFOklCTS5JUV9FWENJU0VfVEFYRVNfRVhDTF9TQUxFUy45OTMuLi4uLkgBAAAA3rYBAAMAAAAAAHv9YTOifN4Ie/1hM6J83ggpQ0lRLk5Z</t>
  </si>
  <si>
    <t>U0U6SUJNLklRX0lOVEVSRVNUX0lOQ09NRS45OTUuLi4uLkgBAAAA3rYBAAMAAAAAAHv9YTOifN4Ie/1hM6J83ggzQ0lRLk5ZU0U6SUJNLklRX0VBUk5JTkdfUEFSRU5UX0VYQ0xfRVhUUkEuOTk3Li4uLi5IAQAAAN62AQACAAAABDE3ODIBCAAAAAUAAAABMQEAAAALLTE5NTgyODEwOTYDAAAAAzE2MAIAAAAFNDE1OTYEAAAAATAHAAAACDMvNy8yMDI2CAAAAAoxMi8zMS8yMDIyCQAAAAEwe/1hM6J83gh7/WEzonzeCCxDSVEuTllTRTpJQk0uSVFfQVNfUkVQT1JURURfRUJJVERBLjk5OS4uLi4uSAEAAADetgEAAwAAAAAAe/1hM6J83gh7/WEzonzeCCtDSVEuTllTRTpJQk0uSVFfRkVFU19PVEhFUl9JTkNPTUUuOTkxLi4uLi5IAQAAAN62AQADAAAAAAB7/WEzonzeCHv9YTOifN4IKkNJUS5OWVNFOklCTS5JUV9FQklUREFSX0VYQ0xfU0JDLjk5My4uLi4uSAEAAADetgEAAwAAAAAAe/1hM6J83gh7/WEzonzeCChDSVEuTllTRTpJQk0uSVFfRUJJVERBUl9FUV9JTkMuOTk1Li4uLi5IAQAAAN62AQACAAAABTE0NDA1AQgAAAAFAAAAATEBAAAACy0yMDU5MDczMjAyAwAAAAMxNjACAAAABTI0MTI5BAAAAAEwBwAAAAgzLzcvMjAyNggAAAAKMTIvMzEvMjAyMAkAAAABMHv9YTOifN4Ie/1hM6J83ggoQ0lRLk5ZU0U6SUJNLklRX0VCSVRBX0VYQ0xfU0JDLjk5Ny4uLi4uSAEAAADetgEAAgAAAAUxMDI1NgEIAAAA</t>
  </si>
  <si>
    <t>BQAAAAExAQAAAAstMTk1ODI4MTA5NgMAAAADMTYwAgAAAAUyNDEzNgQAAAABMAcAAAAIMy83LzIwMjYIAAAACjEyLzMxLzIwMjIJAAAAATB7/WEzonzeCHv9YTOifN4IJkNJUS5OWVNFOklCTS5JUV9FQklUQV9FUV9JTkMuOTk5Li4uLi5IAQAAAN62AQACAAAABTExNjE4AQgAAAAFAAAAATEBAAAACy0xOTA0ODYwNzQzAwAAAAMxNjACAAAABTIxNjc2BAAAAAEwBwAAAAgzLzcvMjAyNggAAAAKMTIvMzEvMjAyNAkAAAABMHv9YTOifN4Ie/1hM6J83ggoQ0lRLk5ZU0U6SUJNLklRX0VCSVRfRVhDTF9TQkMuMjAwMC4uLi4uSAEAAADetgEAAgAAAAUxNDI4MwEIAAAABQAAAAExAQAAAAstMTkwNDg2MDY1NwMAAAADMTYwAgAAAAUyNDEzNAQAAAABMAcAAAAIMy83LzIwMjYIAAAACjEyLzMxLzIwMjUJAAAAATB7/WEzonzeCHv9YTOifN4ILkNJUS5OWVNFOklCTS5JUV9FQklUX0VRX0lOQ19FWENMX1NCQy45OTEuLi4uLkgBAAAA3rYBAAIAAAAFMTQ3MTQBCAAAAAUAAAABMQEAAAAKMTk0NzE3OTU4MwMAAAADMTYwAgAAAAUyNDEzMAQAAAABMAcAAAAIMy83LzIwMjYIAAAACjEyLzMxLzIwMTYJAAAAATB7/WEzonzeCHv9YTOifN4IHkNJUS5OWVNFOklCTS5JUV9FQklULjk5My4uLi4uSAEAAADetgEAAgAAAAUxMzIxOAEIAAAABQAAAAExAQAAAAoyMDgxNTA1NDAxAwAAAAMxNjACAAAAAzQwMAQAAAABMAcAAAAI</t>
  </si>
  <si>
    <t>My83LzIwMjYIAAAACjEyLzMxLzIwMTgJAAAAATB7/WEzonzeCHv9YTOifN4IMUNJUS5OWVNFOklCTS5JUV9MRUFTRV9BREpVU1RNRU5UX0VCSVREQS45OTUuLi4uLkgBAAAA3rYBAAIAAAAEMTUyNAB7/WEzonzeCHv9YTOifN4IKUNJUS5OWVNFOklCTS5JUV9FQklUREFfRVhDTF9TQkMuOTk3Li4uLi5IAQAAAN62AQACAAAABTExNzYzAQgAAAAFAAAAATEBAAAACy0xOTU4MjgxMDk2AwAAAAMxNjACAAAABTI0MTM1BAAAAAEwBwAAAAgzLzcvMjAyNggAAAAKMTIvMzEvMjAyMgkAAAABMHv9YTOifN4Ie/1hM6J83ggnQ0lRLk5ZU0U6SUJNLklRX0VCSVREQV9FUV9JTkMuOTk5Li4uLi5IAQAAAN62AQACAAAABTE0MTk1AQgAAAAFAAAAATEBAAAACy0xOTA0ODYwNzQzAwAAAAMxNjACAAAABTIxNjc3BAAAAAEwBwAAAAgzLzcvMjAyNggAAAAKMTIvMzEvMjAyNAkAAAABMHv9YTOifN4Ie/1hM6J83ggoQ0lRLk5ZU0U6SUJNLklRX0FTU0VUU19MRVZFTF8xLjk5My4uLi4uSAEAAADetgEAAgAAAAIyNQB7/WEzonzeCHv9YTOifN4IMENJUS5OWVNFOklCTS5JUV9UT1RBTF9ERUJUX05PTl9DVVJSRU5ULjk5Ni4uLi4uSAEAAADetgEAAgAAAAU0NzM3OQEIAAAABQAAAAExAQAAAAstMjAwODY0NzE5OAMAAAADMTYwAgAAAAUyNTIyNAQAAAABMAcAAAAIMy83LzIwMjYIAAAACjEyLzMxLzIwMjEJAAAAATB7/WEzonze</t>
  </si>
  <si>
    <t>CHv9YTOifN4IQkNJUS5OWVNFOklCTS5JUV9GSU5BTkNJTkdfT0JMSUdfQ1VSUkVOVF9FWENMX09QRVJfTEVBU0VTLjk5Ni4uLi4uSAEAAADetgEAAgAAAAQ2Nzg3AQgAAAAFAAAAATEBAAAACy0yMDA4NjQ3MTk4AwAAAAMxNjACAAAABTQ4OTgwBAAAAAEwBwAAAAgzLzcvMjAyNggAAAAKMTIvMzEvMjAyMQkAAAABMHv9YTOifN4Ie/1hM6J83gg3Q0lRLk5ZU0U6SUJNLklRX1JVQV9PUEVSQVRJTkdfTEVBU0VfQUNDVU1fREVQLjk5Mi4uLi4uSAEAAADetgEAAwAAAAAAe/1hM6J83gh7/WEzonzeCCZDSVEuTllTRTpJQk0uSVFfVE9UQUxfRVFVSVRZLjk5MC4uLi4uSAEAAADetgEAAgAAAAUxNDQyNAEIAAAABQAAAAExAQAAAAoxODc2NDMyODcyAwAAAAMxNjACAAAABDEyNzUEAAAAATAHAAAACDMvNy8yMDI2CAAAAAoxMi8zMS8yMDE1CQAAAAEwe/1hM6J83gh7/WEzonzeCCZDSVEuTllTRTpJQk0uSVFfUFJFRl9DT05WRVJULjk5NC4uLi4uSAEAAADetgEAAwAAAAAAe/1hM6J83gh7/WEzonzeCClDSVEuTllTRTpJQk0uSVFfRklOX0RJVl9MSUFCX0xULjk5OC4uLi4uSAEAAADetgEAAwAAAAAAe/1hM6J83gh7/WEzonzeCC1DSVEuTllTRTpJQk0uSVFfVU5FQVJOX1JFVl9DVVJSRU5ULjEwMDAuLi4uLkgBAAAA3rYBAAIAAAAFMTYxMDEBCAAAAAUAAAABMQEAAAALLTE5MDQ4NjA3NDADAAAAAzE2MAIAAAAE</t>
  </si>
  <si>
    <t>MTA3NAQAAAABMAcAAAAIMy83LzIwMjYIAAAACjEyLzMxLzIwMjUJAAAAATB7/WEzonzeCHv9YTOifN4IIUNJUS5OWVNFOklCTS5JUV9TVF9ERUJULjk5Mi4uLi4uSAEAAADetgEAAgAAAAQxNzcyAQgAAAAFAAAAATEBAAAACjIwMTcxNjQyNDQDAAAAAzE2MAIAAAAEMTA0NgQAAAABMAcAAAAIMy83LzIwMjYIAAAACjEyLzMxLzIwMTcJAAAAATB7/WEzonzeCHv9YTOifN4IKUNJUS5OWVNFOklCTS5JUV9MT0FOU19SRUNFSVZfTFQuOTk2Li4uLi5IAQAAAN62AQADAAAAAAB7/WEzonzeCHv9YTOifN4II0NJUS5OWVNFOklCTS5JUV9MVF9JTlZFU1QuOTk5Li4uLi5IAQAAAN62AQACAAAABDE2OTEBCAAAAAUAAAABMQEAAAALLTE5MDQ4NjA3NDMDAAAAAzE2MAIAAAAEMTA1NAQAAAABMAcAAAAIMy83LzIwMjYIAAAACjEyLzMxLzIwMjQJAAAAATB7/WEzonzeCHv9YTOifN4IKENJUS5OWVNFOklCTS5JUV9PVEhFUl9DQV9TVVBQTC45OTIuLi4uLkgBAAAA3rYBAAIAAAAEMjAwNAEIAAAABQAAAAExAQAAAAoyMDE3MTY0MjQ0AwAAAAMxNjACAAAABDEwNTUEAAAAATAHAAAACDMvNy8yMDI2CAAAAAoxMi8zMS8yMDE3CQAAAAEwe/1hM6J83gh7/WEzonzeCCZDSVEuTllTRTpJQk0uSVFfUFJFUEFJRF9FWFAuMTAwMC4uLi4uSAEAAADetgEAAgAAAAQxODE2AQgAAAAFAAAAATEBAAAACy0xOTA0ODYwNzQwAwAAAAMx</t>
  </si>
  <si>
    <t>NjACAAAABDEyMTIEAAAAATAHAAAACDMvNy8yMDI2CAAAAAoxMi8zMS8yMDI1CQAAAAEwe/1hM6J83gh7/WEzonzeCB1DSVEuTllTRTpJQk0uSVFfQVIuMjAwMC4uLi4uSAEAAADetgEAAgAAAAQ4NTk0AQgAAAAFAAAAATEBAAAACy0xOTA0ODYwNjU3AwAAAAMxNjACAAAABDEwMjEEAAAAATAHAAAACDMvNy8yMDI2CAAAAAoxMi8zMS8yMDI1CQAAAAEwe/1hM6J83gh7/WEzonzeCCVDSVEuTllTRTpJQk0uSVFfQ0FTSF9FUVVJVi4xMDAwLi4uLi5IAQAAAN62AQACAAAABTEzNTg3AQgAAAAFAAAAATEBAAAACy0xOTA0ODYwNzQwAwAAAAMxNjACAAAABDEwOTYEAAAAATAHAAAACDMvNy8yMDI2CAAAAAoxMi8zMS8yMDI1CQAAAAEwe/1hM6J83gh7/WEzonzeCDtDSVEuTllTRTpJQk0uSVFfTE9OR19URVJNX0RFQlRfUkVQQUlEX0VYQ0xfTEVBU0VTLjk5Ny4uLi4uSAEAAADetgEAAgAAAAUtNjgwMAEIAAAABQAAAAExAQAAAAstMTk1ODI4MTA5NgMAAAADMTYwAgAAAAU0ODk4NAQAAAABMAcAAAAIMy83LzIwMjYIAAAACjEyLzMxLzIwMjIJAAAAATB7/WEzonzeCHv9YTOifN4IJ0NJUS5OWVNFOklCTS5JUV9ET19GSU5BTkNFX0NGLjk5OS4uLi4uSAEAAADetgEAAwAAAAAAe/1hM6J83gh7/WEzonzeCClDSVEuTllTRTpJQk0uSVFfTkVUX0RFQlRfSVNTVUVELjk5My4uLi4uSAEAAADetgEAAgAAAAQtMzAxAQgA</t>
  </si>
  <si>
    <t>AAAFAAAAATEBAAAACjIwODE1MDU0MDEDAAAAAzE2MAIAAAAEMjAwMwQAAAABMAcAAAAIMy83LzIwMjYIAAAACjEyLzMxLzIwMTgJAAAAATB7/WEzonzeCHv9YTOifN4INENJUS5OWVNFOklCTS5JUV9DSEFOR0VfTkVUX1dPUktJTkdfQ0FQSVRBTC45OTEuLi4uLkgBAAAA3rYBAAIAAAACOTgBCAAAAAUAAAABMQEAAAAKMTk0NzE3OTU4MwMAAAADMTYwAgAAAAQ0NDIxBAAAAAEwBwAAAAgzLzcvMjAyNggAAAAKMTIvMzEvMjAxNgkAAAABMHv9YTOifN4Ie/1hM6J83ggpQ0lRLk5ZU0U6SUJNLklRX0NBU0hfVEFYRVNfT1BFUi45OTQuLi4uLkgBAAAA3rYBAAMAAAAAAHv9YTOifN4Ie/1hM6J83ggsQ0lRLk5ZU0U6SUJNLklRX0NBU0hfSU5URVJFU1RfT1BFUi45OTcuLi4uLkgBAAAA3rYBAAMAAAAAAHv9YTOifN4Ie/1hM6J83ggnQ0lRLk5ZU0U6SUJNLklRX0NBU0hfSU5URVJFU1QuOTkyLi4uLi5IAQAAAN62AQACAAAABDEyMDgBCAAAAAUAAAABMQEAAAAKMjAxNzE2NDI0NAMAAAADMTYwAgAAAAQzMDI4BAAAAAEwBwAAAAgzLzcvMjAyNggAAAAKMTIvMzEvMjAxNwkAAAABMHv9YTOifN4Ie/1hM6J83ggvQ0lRLk5ZU0U6SUJNLklRX05FR0FUSVZFX0dXX0FNT1JUX0NGLjIwMDAuLi4uLkgBAAAA3rYBAAMAAAAAAHv9YTOifN4Ie/1hM6J83gghQ0lRLk5ZU0U6SUJNLklRX0RFUF9SVUEuOTk1Li4uLi5IAQAA</t>
  </si>
  <si>
    <t>AN62AQADAAAAAAB7/WEzonzeCHv9YTOifN4IM0NJUS5OWVNFOklCTS5JUV9HV19JTlRBTl9BTU9SVF9QQVJUSUFMX0NGLjk5MC4uLi4uSAEAAADetgEAAwAAAAAAe/1hM6J83gh7/WEzonzeCBxDSVEuTllTRTpJQk0uSVFfRlguOTkyLi4uLi5IAQAAAN62AQACAAAAAzkzNwEIAAAABQAAAAExAQAAAAoyMDE3MTY0MjQ0AwAAAAMxNjACAAAABDIxNDQEAAAAATAHAAAACDMvNy8yMDI2CAAAAAoxMi8zMS8yMDE3CQAAAAEwe/1hM6J83gh7/WEzonzeCCxDSVEuTllTRTpJQk0uSVFfVE9UQUxfRElWX1BBSURfQ0YuMTAwMC4uLi4uSAEAAADetgEAAgAAAAUtNjI1NQEIAAAABQAAAAExAQAAAAstMTkwNDg2MDc0MAMAAAADMTYwAgAAAAQyMDIyBAAAAAEwBwAAAAgzLzcvMjAyNggAAAAKMTIvMzEvMjAyNQkAAAABMHv9YTOifN4Ie/1hM6J83ggnQ0lRLk5ZU0U6SUJNLklRX0NPTU1PTl9ESVZfQ0YuOTk2Li4uLi5IAQAAAN62AQACAAAABS01ODY5AQgAAAAFAAAAATEBAAAACy0yMDA4NjQ3MTk4AwAAAAMxNjACAAAABDIwNzQEAAAAATAHAAAACDMvNy8yMDI2CAAAAAoxMi8zMS8yMDIxCQAAAAEwe/1hM6J83gh7/WEzonzeCCRDSVEuTllTRTpJQk0uSVFfQ09NTU9OX1JFUC45OTMuLi4uLkgBAAAA3rYBAAIAAAAFLTQ2MTQBCAAAAAUAAAABMQEAAAAKMjA4MTUwNTQwMQMAAAADMTYwAgAAAAQyMTY0BAAAAAEwBwAA</t>
  </si>
  <si>
    <t>AAgzLzcvMjAyNggAAAAKMTIvMzEvMjAxOAkAAAABMHv9YTOifN4Ie/1hM6J83ggoQ0lRLk5ZU0U6SUJNLklRX0xUX0RFQlRfUkVQQUlELjk5My4uLi4uSAEAAADetgEAAgAAAAUtODUzMwEIAAAABQAAAAExAQAAAAoyMDgxNTA1NDAxAwAAAAMxNjACAAAABDIwMzYEAAAAATAHAAAACDMvNy8yMDI2CAAAAAoxMi8zMS8yMDE4CQAAAAEwe/1hM6J83gh7/WEzonzeCChDSVEuTllTRTpJQk0uSVFfTFRfREVCVF9JU1NVRUQuOTkyLi4uLi5IAQAAAN62AQACAAAABDk2NDMBCAAAAAUAAAABMQEAAAAKMjAxNzE2NDI0NAMAAAADMTYwAgAAAAQyMDM0BAAAAAEwBwAAAAgzLzcvMjAyNggAAAAKMTIvMzEvMjAxNwkAAAABMHv9YTOifN4Ie/1hM6J83ggwQ0lRLk5ZU0U6SUJNLklRX09USEVSX0lOVkVTVF9BQ1RfU1VQUEwuOTk0Li4uLi5IAQAAAN62AQADAAAAAAB7/WEzonzeCHv9YTOifN4IJ0NJUS5OWVNFOklCTS5JUV9TQUxFX0lOVEFOX0NGLjk5Mi4uLi4uSAEAAADetgEAAgAAAAQtNTQ0AQgAAAAFAAAAATEBAAAACjIwMTcxNjQyNDQDAAAAAzE2MAIAAAAEMjAyOQQAAAABMAcAAAAIMy83LzIwMjYIAAAACjEyLzMxLzIwMTcJAAAAATB7/WEzonzeCHv9YTOifN4IKUNJUS5OWVNFOklCTS5JUV9DQVNIX0FDUVVJUkVfQ0YuOTk1Li4uLi5IAQAAAN62AQACAAAABC0zMzYBCAAAAAUAAAABMQEAAAALLTIwNTkwNzMy</t>
  </si>
  <si>
    <t>MDIDAAAAAzE2MAIAAAAEMjA1NwQAAAABMAcAAAAIMy83LzIwMjYIAAAACjEyLzMxLzIwMjAJAAAAATB7/WEzonzeCHv9YTOifN4II0NJUS5OWVNFOklCTS5JUV9DQVNIX09QRVIuOTkzLi4uLi5IAQAAAN62AQACAAAABTE1MjQ3AQgAAAAFAAAAATEBAAAACjIwODE1MDU0MDEDAAAAAzE2MAIAAAAEMjAwNgQAAAABMAcAAAAIMy83LzIwMjYIAAAACjEyLzMxLzIwMTgJAAAAATB7/WEzonzeCHv9YTOifN4IKENJUS5OWVNFOklCTS5JUV9DSEFOR0VfSU5DX1RBWC45OTUuLi4uLkgBAAAA3rYBAAMAAAAAAHv9YTOifN4Ie/1hM6J83ggqQ0lRLk5ZU0U6SUJNLklRX0NIQU5HRV9JTlZFTlRPUlkuOTk2Li4uLi5IAQAAAN62AQACAAAAAzEzOAEIAAAABQAAAAExAQAAAAstMjAwODY0NzE5OAMAAAADMTYwAgAAAAQyMDk5BAAAAAEwBwAAAAgzLzcvMjAyNggAAAAKMTIvMzEvMjAyMQkAAAABMHv9YTOifN4Ie/1hM6J83ggoQ0lRLk5ZU0U6SUJNLklRX09USEVSX09QRVJfQUNULjk5OC4uLi4uSAEAAADetgEAAgAAAAUtMTExNAEIAAAABQAAAAExAQAAAAstMTkwNDg2MDc0NAMAAAADMTYwAgAAAAQyMDQ3BAAAAAEwBwAAAAgzLzcvMjAyNggAAAAKMTIvMzEvMjAyMwkAAAABMHv9YTOifN4Ie/1hM6J83ggrQ0lRLk5ZU0U6SUJNLklRX1BST1ZfQkFEX0RFQlRTX0NGLjk5MC4uLi4uSAEAAADetgEAAwAAAAAAe/1hM6J8</t>
  </si>
  <si>
    <t>3gh7/WEzonzeCCdDSVEuTllTRTpJQk0uSVFfSU5DX0VRVUlUWV9DRi45OTYuLi4uLkgBAAAA3rYBAAMAAAAAAHv9YTOifN4Ie/1hM6J83ggiQ0lRLk5ZU0U6SUJNLklRX0xPQU5TX0NGLjk5MC4uLi4uSAEAAADetgEAAwAAAAAAe/1hM6J83gh7/WEzonzeCChDSVEuTllTRTpJQk0uSVFfR0FJTl9BU1NFVFNfQ0YuOTk0Li4uLi5IAQAAAN62AQACAAAABS0xMDk2AQgAAAAFAAAAATEBAAAACy0yMTEwNzY5MzU1AwAAAAMxNjACAAAABDIwMjYEAAAAATAHAAAACDMvNy8yMDI2CAAAAAoxMi8zMS8yMDE5CQAAAAEwe/1hM6J83gh7/WEzonzeCCBDSVEuTllTRTpJQk0uSVFfREFfQ0YuMTAwMC4uLi4uSAEAAADetgEAAgAAAAQ0NDUwAQgAAAAFAAAAATEBAAAACy0xOTA0ODYwNzQwAwAAAAMxNjACAAAABDIxNjAEAAAAATAHAAAACDMvNy8yMDI2CAAAAAoxMi8zMS8yMDI1CQAAAAEwe/1hM6J83gh7/WEzonzeCCtDSVEuTllTRTpJQk0uSVFfR1dfSU5UQU5fQU1PUlRfQ0YuOTk1Li4uLi5IAQAAAN62AQACAAAABDI0NjgBCAAAAAUAAAABMQEAAAALLTIwNTkwNzMyMDIDAAAAAzE2MAIAAAAEMjE4MgQAAAABMAcAAAAIMy83LzIwMjYIAAAACjEyLzMxLzIwMjAJAAAAATB7/WEzonzeCHv9YTOifN4IH0NJUS5OWVNFOklCTS5JUV9OSV9DRi45OTAuLi4uLkgBAAAA3rYBAAIAAAAFMTMxOTABCAAAAAUAAAABMQEAAAAK</t>
  </si>
  <si>
    <t>MTg3NjQzMjg3MgMAAAADMTYwAgAAAAQyMTUwBAAAAAEwBwAAAAgzLzcvMjAyNggAAAAKMTIvMzEvMjAxNQkAAAABMHv9YTOifN4Ie/1hM6J83ggvQ0lRLk5ZU0U6SUJNLklRX1NUT0NLX0JBU0VEX0NPTVBfVEFYLjIwMDAuLi4uLkgBAAAA3rYBAAIAAAAELTc0MAB7/WEzonzeCHv9YTOifN4ILENJUS5OWVNFOklCTS5JUV9TVE9DS19PUFRJT05TX0NPTVAuOTk3Li4uLi5IAQAAAN62AQADAAAAAAB7/WEzonzeCHv9YTOifN4IM0NJUS5OWVNFOklCTS5JUV9TVE9DS19PUFRJT05TX0NPTVBfUFJFVEFYLjk5NC4uLi4uSAEAAADetgEAAwAAAAAAe/1hM6J83gh7/WEzonzeCC5DSVEuTllTRTpJQk0uSVFfUkVTVFJfU1RPQ0tfQ09NUF9UQVguOTkyLi4uLi5IAQAAAN62AQADAAAAAAB7/WEzonzeCHv9YTOifN4IKUNJUS5OWVNFOklCTS5JUV9TVE9DS19CQVNFRF9BVC4xMDAwLi4uLi5IAQAAAN62AQADAAAAAAB7/WEzonzeCHv9YTOifN4IM0NJUS5OWVNFOklCTS5JUV9TVE9DS19CQVNFRF9FWFBMT1JFX0RSSUxMLjk5Ny4uLi4uSAEAAADetgEAAwAAAAAAe/1hM6J83gh7/WEzonzeCChDSVEuTllTRTpJQk0uSVFfU1RPQ0tfQkFTRURfR0EuOTk1Li4uLi5IAQAAAN62AQADAAAAAAB7/WEzonzeCHv9YTOifN4IKENJUS5OWVNFOklCTS5JUV9TVE9DS19CQVNFRF9SRC45OTIuLi4uLkgBAAAA3rYBAAIAAAACNTkB</t>
  </si>
  <si>
    <t>CAAAAAUAAAABMQEAAAAKMjAxNzE2NDI0NAMAAAADMTYwAgAAAAUyMjY3OAQAAAABMAcAAAAIMy83LzIwMjYIAAAACjEyLzMxLzIwMTcJAAAAATB7/WEzonzeCHv9YTOifN4ILENJUS5OWVNFOklCTS5JUV9ORUdBVElWRV9HV19BTU9SVC4xMDAwLi4uLi5IAQAAAN62AQADAAAAAAB7/WEzonzeCHv9YTOifN4ILkNJUS5OWVNFOklCTS5JUV9PVEhFUl9VTlVTVUFMX1NVUFBMRS45OTguLi4uLkgBAAAA3rYBAAMAAAAAAHv9YTOifN4Ie/1hM6J83ggrQ0lRLk5ZU0U6SUJNLklRX0lOU19TRVRUTEVfU1VQUExFLjk5Ny4uLi4uSAEAAADetgEAAwAAAAAAe/1hM6J83gh7/WEzonzeCCpDSVEuTllTRTpJQk0uSVFfR0FJTl9CQVJHQUlOX0FDUS45OTYuLi4uLkgBAAAA3rYBAAMAAAAAAHv9YTOifN4Ie/1hM6J83ggwQ0lRLk5ZU0U6SUJNLklRX0FTU0VUX1dSSVRFRE9XTl9TVVBQTEUuOTk1Li4uLi5IAQAAAN62AQADAAAAAAB7/WEzonzeCHv9YTOifN4IJ0NJUS5OWVNFOklCTS5JUV9NRVJHRVJfU1VQUExFLjk5NS4uLi4uSAEAAADetgEAAgAAAAMtMTMBCAAAAAUAAAABMQEAAAALLTIwNTkwNzMyMDIDAAAAAzE2MAIAAAAFMjQ0NTUEAAAAATAHAAAACDMvNy8yMDI2CAAAAAoxMi8zMS8yMDIwCQAAAAEwe/1hM6J83gh7/WEzonzeCDFDSVEuTllTRTpJQk0uSVFfU0FMQVJJRVNfT1RIRVJfQkVORUZJVFMuOTk1Li4u</t>
  </si>
  <si>
    <t>Li5IAQAAAN62AQADAAAAAAB7/WEzonzeCHv9YTOifN4IMkNJUS5OWVNFOklCTS5JUV9JTVBVVF9PUEVSX0xFQVNFX0lOVF9FWFAuOTkzLi4uLi5IAQAAAN62AQADAAAAAAB7/WEzonzeCHv9YTOifN4IMUNJUS5OWVNFOklCTS5JUV9FWFBMT1JFX0RSSUxMX0VYUF9UT1RBTC45OTMuLi4uLkgBAAAA3rYBAAMAAAAAAHv9YTOifN4Ie/1hM6J83ggnQ0lRLk5ZU0U6SUJNLklRX0FJUkNSQUZUX1JFTlQuOTkzLi4uLi5IAQAAAN62AQADAAAAAAB7/WEzonzeCHv9YTOifN4IKENJUS5OWVNFOklCTS5JUV9NSU5JTVVNX1JFTlRBTC45OTMuLi4uLkgBAAAA3rYBAAMAAAAAAHv9YTOifN4Ie/1hM6J83ggvQ0lRLk5ZU0U6SUJNLklRX05FVF9SRU5UQUxfRVhQX1NVUFBMRS45OTMuLi4uLkgBAAAA3rYBAAMAAAAAAHv9YTOifN4Ie/1hM6J83ggrQ0lRLk5ZU0U6SUJNLklRX05FVF9SRU5UQUxfRVhQX0ZOLjk5My4uLi4uSAEAAADetgEAAwAAAAAAe/1hM6J83gh7/WEzonzeCCBDSVEuTllTRTpJQk0uSVFfR0FfRVhQLjk5My4uLi4uSAEAAADetgEAAwAAAAAAe/1hM6J83gh7/WEzonzeCCNDSVEuTllTRTpJQk0uSVFfTUFSS0VUSU5HLjk5My4uLi4uSAEAAADetgEAAwAAAAAAe/1hM6J83gh7/WEzonzeCB1DSVEuTllTRTpJQk0uSVFfRElDLjk5MS4uLi4uSAEAAADetgEAAwAAAAAAe/1hM6J83gh7/WEzonzeCDlDSVEu</t>
  </si>
  <si>
    <t>TllTRTpJQk0uSVFfRElTVFJJQlVUQUJMRV9DQVNIX1NUQU5EQVJESVpFRC45OTEuLi4uLkgBAAAA3rYBAAMAAAAAAHv9YTOifN4Ie/1hM6J83ggjQ0lRLk5ZU0U6SUJNLklRX0RBX0VCSVREQS45OTEuLi4uLkgBAAAA3rYBAAIAAAAENDM4MQEIAAAABQAAAAExAQAAAAoxOTQ3MTc5NTgzAwAAAAMxNjACAAAABDIyMDYEAAAAATAHAAAACDMvNy8yMDI2CAAAAAoxMi8zMS8yMDE2CQAAAAEwe/1hM6J83gh7/WEzonzeCCpDSVEuTllTRTpJQk0uSVFfSU5UX0VYUF9JTkNMX0NBUC45OTEuLi4uLkgBAAAA3rYBAAIAAAADNjMyAQgAAAAFAAAAATEBAAAACjE5NDcxNzk1ODMDAAAAAzE2MAIAAAAFMjE4NjEEAAAAATAHAAAACDMvNy8yMDI2CAAAAAoxMi8zMS8yMDE2CQAAAAEwe/1hM6J83gh7/WEzonzeCCVDSVEuTllTRTpJQk0uSVFfSU5UX0VYUF9MVEQuOTkxLi4uLi5IAQAAAN62AQADAAAAAAB7/WEzonzeCHv9YTOifN4IIkNJUS5OWVNFOklCTS5JUV9ESUxVVF9OSS45OTEuLi4uLkgBAAAA3rYBAAIAAAAMMTE4NzguNDY3NjYyAQgAAAAFAAAAATEBAAAACjE5NDcxNzk1ODMDAAAAAzE2MAIAAAAEMzUyMgQAAAABMAcAAAAIMy83LzIwMjYIAAAACjEyLzMxLzIwMTYJAAAAATB7/WEzonzeCHv9YTOifN4IM0NJUS5OWVNFOklCTS5JUV9OT05SRUNVUlJJTkdfSU5DT01FX1RBWEVTLjk5MS4uLi4uSAEAAADetgEA</t>
  </si>
  <si>
    <t>AwAAAAAAe/1hM6J83gh7/WEzonzeCDJDSVEuTllTRTpJQk0uSVFfREVGRVJSRURfRE9NRVNUSUNfVEFYRVMuMjAwMC4uLi4uSAEAAADetgEAAgAAAAQtMjQ5AQgAAAAFAAAAATEBAAAACy0xOTA0ODYwNjU3AwAAAAMxNjACAAAABDMwNTQEAAAAATAHAAAACDMvNy8yMDI2CAAAAAoxMi8zMS8yMDI1CQAAAAEwe/1hM6J83gh7/WEzonzeCCRDSVEuTllTRTpJQk0uSVFfQ1VSUl9UQVhFUy45OTAuLi4uLkgBAAAA3rYBAAIAAAAEMTkwOAEIAAAABQAAAAExAQAAAAoxODc2NDMyODcyAwAAAAMxNjACAAAABTM1MzgzBAAAAAEwBwAAAAgzLzcvMjAyNggAAAAKMTIvMzEvMjAxNQkAAAABMHv9YTOifN4Ie/1hM6J83ggtQ0lRLk5ZU0U6SUJNLklRX0NVUlJfRE9NRVNUSUNfVEFYRVMuOTkxLi4uLi5IAQAAAN62AQACAAAAAzQzMAEIAAAABQAAAAExAQAAAAoxOTQ3MTc5NTgzAwAAAAMxNjACAAAABDMwMjcEAAAAATAHAAAACDMvNy8yMDI2CAAAAAoxMi8zMS8yMDE2CQAAAAEwe/1hM6J83gh7/WEzonzeCChDSVEuTllTRTpJQk0uSVFfQVNTRVRTX0xFVkVMXzEuOTkxLi4uLi5IAQAAAN62AQACAAAABDEyMTIAe/1hM6J83gh7/WEzonzeCDBDSVEuTllTRTpJQk0uSVFfVE9UQUxfREVCVF9OT05fQ1VSUkVOVC45OTUuLi4uLkgBAAAA3rYBAAIAAAAFNTY5MzcBCAAAAAUAAAABMQEAAAALLTIwNTkwNzMyMDIDAAAAAzE2</t>
  </si>
  <si>
    <t>MAIAAAAFMjUyMjQEAAAAATAHAAAACDMvNy8yMDI2CAAAAAoxMi8zMS8yMDIwCQAAAAEwe/1hM6J83gh7/WEzonzeCEJDSVEuTllTRTpJQk0uSVFfRklOQU5DSU5HX09CTElHX0NVUlJFTlRfRVhDTF9PUEVSX0xFQVNFUy45OTMuLi4uLkgBAAAA3rYBAAIAAAAFMTAyMDcBCAAAAAUAAAABMQEAAAAKMjA4MTUwNTQwMQMAAAADMTYwAgAAAAU0ODk4MAQAAAABMAcAAAAIMy83LzIwMjYIAAAACjEyLzMxLzIwMTgJAAAAATB7/WEzonzeCHv9YTOifN4IN0NJUS5OWVNFOklCTS5JUV9SVUFfT1BFUkFUSU5HX0xFQVNFX0FDQ1VNX0RFUC45OTAuLi4uLkgBAAAA3rYBAAMAAAAAAHv9YTOifN4Ie/1hM6J83ggsQ0lRLk5ZU0U6SUJNLklRX01JTk9SSVRZX0lOVEVSRVNULjIwMDAuLi4uLkgBAAAA3rYBAAIAAAACOTMBCAAAAAUAAAABMQEAAAALLTE5MDQ4NjA2NTcDAAAAAzE2MAIAAAAEMTA1MgQAAAABMAcAAAAIMy83LzIwMjYIAAAACjEyLzMxLzIwMjUJAAAAATB7/WEzonzeCHv9YTOifN4IJkNJUS5OWVNFOklCTS5JUV9QUkVGX0NPTlZFUlQuOTkyLi4uLi5IAQAAAN62AQADAAAAAAB7/WEzonzeCHv9YTOifN4IKUNJUS5OWVNFOklCTS5JUV9GSU5fRElWX0xJQUJfTFQuOTk2Li4uLi5IAQAAAN62AQADAAAAAAB7/WEzonzeCHv9YTOifN4ILENJUS5OWVNFOklCTS5JUV9VTkVBUk5fUkVWX0NVUlJFTlQuOTk4Li4u</t>
  </si>
  <si>
    <t>Li5IAQAAAN62AQACAAAABTEzNDUxAQgAAAAFAAAAATEBAAAACy0xOTA0ODYwNzQ0AwAAAAMxNjACAAAABDEwNzQEAAAAATAHAAAACDMvNy8yMDI2CAAAAAoxMi8zMS8yMDIzCQAAAAEwe/1hM6J83gh7/WEzonzeCB1DSVEuTllTRTpJQk0uSVFfQUUuMjAwMC4uLi4uSAEAAADetgEAAgAAAAQ3OTc2AQgAAAAFAAAAATEBAAAACy0xOTA0ODYwNjU3AwAAAAMxNjACAAAABDEwMTYEAAAAATAHAAAACDMvNy8yMDI2CAAAAAoxMi8zMS8yMDI1CQAAAAEwe/1hM6J83gh7/WEzonzeCB9DSVEuTllTRTpJQk0uSVFfQVJfTFQuOTk5Li4uLi5IAQAAAN62AQADAAAAAAB7/WEzonzeCHv9YTOifN4IH0NJUS5OWVNFOklCTS5JUV9OUFBFLjEwMDAuLi4uLkgBAAAA3rYBAAIAAAAEOTAyOAEIAAAABQAAAAExAQAAAAstMTkwNDg2MDc0MAMAAAADMTYwAgAAAAQxMDA0BAAAAAEwBwAAAAgzLzcvMjAyNggAAAAKMTIvMzEvMjAyNQkAAAABMHv9YTOifN4Ie/1hM6J83ggpQ0lRLk5ZU0U6SUJNLklRX1JFU1RSSUNURURfQ0FTSC45OTMuLi4uLkgBAAAA3rYBAAIAAAADMjI1AQgAAAAFAAAAATEBAAAACjIwODE1MDU0MDEDAAAAAzE2MAIAAAAEMTEwNAQAAAABMAcAAAAIMy83LzIwMjYIAAAACjEyLzMxLzIwMTgJAAAAATB7/WEzonzeCHv9YTOifN4IJUNJUS5OWVNFOklCTS5JUV9QUkVQQUlEX0VYUC45OTkuLi4uLkgBAAAA3rYB</t>
  </si>
  <si>
    <t>AAIAAAAEMTUxMgEIAAAABQAAAAExAQAAAAstMTkwNDg2MDc0MwMAAAADMTYwAgAAAAQxMjEyBAAAAAEwBwAAAAgzLzcvMjAyNggAAAAKMTIvMzEvMjAyNAkAAAABMHv9YTOifN4Ie/1hM6J83ggdQ0lRLk5ZU0U6SUJNLklRX0FSLjEwMDAuLi4uLkgBAAAA3rYBAAIAAAAEODU5NAEIAAAABQAAAAExAQAAAAstMTkwNDg2MDc0MAMAAAADMTYwAgAAAAQxMDIxBAAAAAEwBwAAAAgzLzcvMjAyNggAAAAKMTIvMzEvMjAyNQkAAAABMHv9YTOifN4Ie/1hM6J83ggkQ0lRLk5ZU0U6SUJNLklRX0NBU0hfRVFVSVYuOTk4Li4uLi5IAQAAAN62AQACAAAABTEzMDY4AQgAAAAFAAAAATEBAAAACy0xOTA0ODYwNzQ0AwAAAAMxNjACAAAABDEwOTYEAAAAATAHAAAACDMvNy8yMDI2CAAAAAoxMi8zMS8yMDIzCQAAAAEwe/1hM6J83gh7/WEzonzeCDtDSVEuTllTRTpJQk0uSVFfTE9OR19URVJNX0RFQlRfUkVQQUlEX0VYQ0xfTEVBU0VTLjk5NS4uLi4uSAEAAADetgEAAgAAAAYtMTMzNjUBCAAAAAUAAAABMQEAAAALLTIwNTkwNzMyMDIDAAAAAzE2MAIAAAAFNDg5ODQEAAAAATAHAAAACDMvNy8yMDI2CAAAAAoxMi8zMS8yMDIwCQAAAAEwe/1hM6J83gh7/WEzonzeCCdDSVEuTllTRTpJQk0uSVFfRE9fRklOQU5DRV9DRi45OTcuLi4uLkgBAAAA3rYBAAMAAAAAAHv9YTOifN4Ie/1hM6J83ggpQ0lRLk5ZU0U6SUJNLklRX05F</t>
  </si>
  <si>
    <t>VF9ERUJUX0lTU1VFRC45OTEuLi4uLkgBAAAA3rYBAAIAAAAEMjc2MwEIAAAABQAAAAExAQAAAAoxOTQ3MTc5NTgzAwAAAAMxNjACAAAABDIwMDMEAAAAATAHAAAACDMvNy8yMDI2CAAAAAoxMi8zMS8yMDE2CQAAAAEwe/1hM6J83gh7/WEzonzeCDRDSVEuTllTRTpJQk0uSVFfQ0hBTkdFX05FVF9XT1JLSU5HX0NBUElUQUwuOTkwLi4uLi5IAQAAAN62AQACAAAABDE0NTYBCAAAAAUAAAABMQEAAAAKMTg3NjQzMjg3MgMAAAADMTYwAgAAAAQ0NDIxBAAAAAEwBwAAAAgzLzcvMjAyNggAAAAKMTIvMzEvMjAxNQkAAAABMHv9YTOifN4Ie/1hM6J83ggpQ0lRLk5ZU0U6SUJNLklRX0NBU0hfVEFYRVNfT1BFUi45OTEuLi4uLkgBAAAA3rYBAAMAAAAAAHv9YTOifN4Ie/1hM6J83ggsQ0lRLk5ZU0U6SUJNLklRX0NBU0hfSU5URVJFU1RfT1BFUi45OTUuLi4uLkgBAAAA3rYBAAMAAAAAAHv9YTOifN4Ie/1hM6J83ggnQ0lRLk5ZU0U6SUJNLklRX0NBU0hfSU5URVJFU1QuOTkxLi4uLi5IAQAAAN62AQACAAAABDExNTgBCAAAAAUAAAABMQEAAAAKMTk0NzE3OTU4MwMAAAADMTYwAgAAAAQzMDI4BAAAAAEwBwAAAAgzLzcvMjAyNggAAAAKMTIvMzEvMjAxNgkAAAABMHv9YTOifN4Ie/1hM6J83gguQ0lRLk5ZU0U6SUJNLklRX05FR0FUSVZFX0dXX0FNT1JUX0NGLjk5OS4uLi4uSAEAAADetgEAAwAAAAAAe/1hM6J83gh7</t>
  </si>
  <si>
    <t>/WEzonzeCCFDSVEuTllTRTpJQk0uSVFfREVQX1JVQS45OTQuLi4uLkgBAAAA3rYBAAMAAAAAAHv9YTOifN4Ie/1hM6J83gguQ0lRLk5ZU0U6SUJNLklRX0RBX1NVUFBMX1BBUlRJQUxfQ0YuMjAwMC4uLi4uSAEAAADetgEAAwAAAAAAe/1hM6J83gh7/WEzonzeCBxDSVEuTllTRTpJQk0uSVFfRlguOTkxLi4uLi5IAQAAAN62AQACAAAAAy01MQEIAAAABQAAAAExAQAAAAoxOTQ3MTc5NTgzAwAAAAMxNjACAAAABDIxNDQEAAAAATAHAAAACDMvNy8yMDI2CAAAAAoxMi8zMS8yMDE2CQAAAAEwe/1hM6J83gh7/WEzonzeCCtDSVEuTllTRTpJQk0uSVFfVE9UQUxfRElWX1BBSURfQ0YuOTk1Li4uLi5IAQAAAN62AQACAAAABS01Nzk3AQgAAAAFAAAAATEBAAAACy0yMDU5MDczMjAyAwAAAAMxNjACAAAABDIwMjIEAAAAATAHAAAACDMvNy8yMDI2CAAAAAoxMi8zMS8yMDIwCQAAAAEwe/1hM6J83gh7/WEzonzeCCdDSVEuTllTRTpJQk0uSVFfQ09NTU9OX0RJVl9DRi45OTUuLi4uLkgBAAAA3rYBAAIAAAAFLTU3OTcBCAAAAAUAAAABMQEAAAALLTIwNTkwNzMyMDIDAAAAAzE2MAIAAAAEMjA3NAQAAAABMAcAAAAIMy83LzIwMjYIAAAACjEyLzMxLzIwMjAJAAAAATB7/WEzonzeCHv9YTOifN4IJENJUS5OWVNFOklCTS5JUV9DT01NT05fUkVQLjk5Mi4uLi4uSAEAAADetgEAAgAAAAUtNDUzMwEIAAAABQAAAAExAQAA</t>
  </si>
  <si>
    <t>AAoyMDE3MTY0MjQ0AwAAAAMxNjACAAAABDIxNjQEAAAAATAHAAAACDMvNy8yMDI2CAAAAAoxMi8zMS8yMDE3CQAAAAEwe/1hM6J83gh7/WEzonzeCClDSVEuTllTRTpJQk0uSVFfU1RfREVCVF9SRVBBSUQuMjAwMC4uLi4uSAEAAADetgEAAgAAAAMtMjkBCAAAAAUAAAABMQEAAAALLTE5MDQ4NjA2NTcDAAAAAzE2MAIAAAAEMjA0NAQAAAABMAcAAAAIMy83LzIwMjYIAAAACjEyLzMxLzIwMjUJAAAAATB7/WEzonzeCHv9YTOifN4IKENJUS5OWVNFOklCTS5JUV9MVF9ERUJUX0lTU1VFRC45OTEuLi4uLkgBAAAA3rYBAAIAAAAEOTEzMgEIAAAABQAAAAExAQAAAAoxOTQ3MTc5NTgzAwAAAAMxNjACAAAABDIwMzQEAAAAATAHAAAACDMvNy8yMDI2CAAAAAoxMi8zMS8yMDE2CQAAAAEwe/1hM6J83gh7/WEzonzeCDBDSVEuTllTRTpJQk0uSVFfT1RIRVJfSU5WRVNUX0FDVF9TVVBQTC45OTMuLi4uLkgBAAAA3rYBAAIAAAACLTEBCAAAAAUAAAABMQEAAAAKMjA4MTUwNTQwMQMAAAADMTYwAgAAAAQyMDUxBAAAAAEwBwAAAAgzLzcvMjAyNggAAAAKMTIvMzEvMjAxOAkAAAABMHv9YTOifN4Ie/1hM6J83ggnQ0lRLk5ZU0U6SUJNLklRX1NBTEVfSU5UQU5fQ0YuOTkxLi4uLi5IAQAAAN62AQACAAAABC01ODMBCAAAAAUAAAABMQEAAAAKMTk0NzE3OTU4MwMAAAADMTYwAgAAAAQyMDI5BAAAAAEwBwAAAAgzLzcvMjAy</t>
  </si>
  <si>
    <t>NggAAAAKMTIvMzEvMjAxNgkAAAABMHv9YTOifN4Ie/1hM6J83ggpQ0lRLk5ZU0U6SUJNLklRX0NBU0hfQUNRVUlSRV9DRi45OTMuLi4uLkgBAAAA3rYBAAIAAAAELTEzOQEIAAAABQAAAAExAQAAAAoyMDgxNTA1NDAxAwAAAAMxNjACAAAABDIwNTcEAAAAATAHAAAACDMvNy8yMDI2CAAAAAoxMi8zMS8yMDE4CQAAAAEwe/1hM6J83gh7/WEzonzeCCNDSVEuTllTRTpJQk0uSVFfQ0FTSF9PUEVSLjk5Mi4uLi4uSAEAAADetgEAAgAAAAUxNjcyNAEIAAAABQAAAAExAQAAAAoyMDE3MTY0MjQ0AwAAAAMxNjACAAAABDIwMDYEAAAAATAHAAAACDMvNy8yMDI2CAAAAAoxMi8zMS8yMDE3CQAAAAEwe/1hM6J83gh7/WEzonzeCChDSVEuTllTRTpJQk0uSVFfQ0hBTkdFX0lOQ19UQVguOTk0Li4uLi5IAQAAAN62AQADAAAAAAB7/WEzonzeCHv9YTOifN4IKkNJUS5OWVNFOklCTS5JUV9DSEFOR0VfSU5WRU5UT1JZLjk5My4uLi4uSAEAAADetgEAAgAAAAQtMTI3AQgAAAAFAAAAATEBAAAACjIwODE1MDU0MDEDAAAAAzE2MAIAAAAEMjA5OQQAAAABMAcAAAAIMy83LzIwMjYIAAAACjEyLzMxLzIwMTgJAAAAATB7/WEzonzeCHv9YTOifN4IKENJUS5OWVNFOklCTS5JUV9PVEhFUl9PUEVSX0FDVC45OTcuLi4uLkgBAAAA3rYBAAIAAAAEMzE2OAEIAAAABQAAAAExAQAAAAstMTk1ODI4MTA5NgMAAAADMTYwAgAAAAQyMDQ3</t>
  </si>
  <si>
    <t>BAAAAAEwBwAAAAgzLzcvMjAyNggAAAAKMTIvMzEvMjAyMgkAAAABMHv9YTOifN4Ie/1hM6J83gguQ0lRLk5ZU0U6SUJNLklRX1RBWF9CRU5FRklUX09QVElPTlMuMjAwMC4uLi4uSAEAAADetgEAAwAAAAAAe/1hM6J83gh7/WEzonzeCCdDSVEuTllTRTpJQk0uSVFfSU5DX0VRVUlUWV9DRi45OTQuLi4uLkgBAAAA3rYBAAMAAAAAAHv9YTOifN4Ie/1hM6J83ggsQ0lRLk5ZU0U6SUJNLklRX0FTU0VUX1dSSVRFRE9XTl9DRi45OTkuLi4uLkgBAAAA3rYBAAMAAAAAAHv9YTOifN4Ie/1hM6J83ggoQ0lRLk5ZU0U6SUJNLklRX0dBSU5fQVNTRVRTX0NGLjk5My4uLi4uSAEAAADetgEAAgAAAAMxMjMBCAAAAAUAAAABMQEAAAAKMjA4MTUwNTQwMQMAAAADMTYwAgAAAAQyMDI2BAAAAAEwBwAAAAgzLzcvMjAyNggAAAAKMTIvMzEvMjAxOAkAAAABMHv9YTOifN4Ie/1hM6J83ggfQ0lRLk5ZU0U6SUJNLklRX0RBX0NGLjk5OS4uLi4uSAEAAADetgEAAgAAAAQzOTk4AQgAAAAFAAAAATEBAAAACy0xOTA0ODYwNzQzAwAAAAMxNjACAAAABDIxNjAEAAAAATAHAAAACDMvNy8yMDI2CAAAAAoxMi8zMS8yMDI0CQAAAAEwe/1hM6J83gh7/WEzonzeCCtDSVEuTllTRTpJQk0uSVFfR1dfSU5UQU5fQU1PUlRfQ0YuOTk0Li4uLi5IAQAAAN62AQACAAAABDE4NTABCAAAAAUAAAABMQEAAAALLTIxMTA3NjkzNTUDAAAAAzE2MAIA</t>
  </si>
  <si>
    <t>AAAEMjE4MgQAAAABMAcAAAAIMy83LzIwMjYIAAAACjEyLzMxLzIwMTkJAAAAATB7/WEzonzeCHv9YTOifN4ILkNJUS5OWVNFOklCTS5JUV9TVE9DS19CQVNFRF9DT01QX1RBWC45OTkuLi4uLkgBAAAA3rYBAAIAAAAELTQ2OQB7/WEzonzeCHv9YTOifN4ILENJUS5OWVNFOklCTS5JUV9TVE9DS19PUFRJT05TX0NPTVAuOTk2Li4uLi5IAQAAAN62AQADAAAAAAB7/WEzonzeCHv9YTOifN4IM0NJUS5OWVNFOklCTS5JUV9TVE9DS19PUFRJT05TX0NPTVBfUFJFVEFYLjk5My4uLi4uSAEAAADetgEAAwAAAAAAe/1hM6J83gh7/WEzonzeCDJDSVEuTllTRTpJQk0uSVFfUkVTVFJfU1RPQ0tfQ09NUF9QUkVUQVguMjAwMC4uLi4uSAEAAADetgEAAwAAAAAAe/1hM6J83gh7/WEzonzeCChDSVEuTllTRTpJQk0uSVFfU1RPQ0tfQkFTRURfQVQuOTk5Li4uLi5IAQAAAN62AQADAAAAAAB7/WEzonzeCHv9YTOifN4IM0NJUS5OWVNFOklCTS5JUV9TVE9DS19CQVNFRF9FWFBMT1JFX0RSSUxMLjk5Ni4uLi4uSAEAAADetgEAAwAAAAAAe/1hM6J83gh7/WEzonzeCChDSVEuTllTRTpJQk0uSVFfU1RPQ0tfQkFTRURfR0EuOTkzLi4uLi5IAQAAAN62AQADAAAAAAB7/WEzonzeCHv9YTOifN4IM0NJUS5OWVNFOklCTS5JUV9GSU5fRElWX01JTk9SSVRZX0lOVEVSRVNULjk5MS4uLi4uSAEAAADetgEAAwAAAAAAe/1hM6J83gh7</t>
  </si>
  <si>
    <t>/WEzonzeCDBDSVEuTllTRTpJQk0uSVFfVE9UQUxfREVCVF9OT05fQ1VSUkVOVC45OTMuLi4uLkgBAAAA3rYBAAIAAAAFMzU2MDUBCAAAAAUAAAABMQEAAAAKMjA4MTUwNTQwMQMAAAADMTYwAgAAAAUyNTIyNAQAAAABMAcAAAAIMy83LzIwMjYIAAAACjEyLzMxLzIwMTgJAAAAATB7/WEzonzeCHv9YTOifN4IJkNJUS5OWVNFOklCTS5JUV9UT1RBTF9MRUFTRVMuOTk5Li4uLi5IAQAAAN62AQACAAAABDQ0MjQBCAAAAAUAAAABMQEAAAALLTE5MDQ4NjA3NDMDAAAAAzE2MAIAAAAFNDg5NzkEAAAAATAHAAAACDMvNy8yMDI2CAAAAAoxMi8zMS8yMDI0CQAAAAEwe/1hM6J83gh7/WEzonzeCDBDSVEuTllTRTpJQk0uSVFfUlVBX0NBUElUQUxfTEVBU0VfTkVULjIwMDAuLi4uLkgBAAAA3rYBAAMAAAAAAHv9YTOifN4Ie/1hM6J83ggrQ0lRLk5ZU0U6SUJNLklRX01JTk9SSVRZX0lOVEVSRVNULjk5MC4uLi4uSAEAAADetgEAAgAAAAMxNjIBCAAAAAUAAAABMQEAAAAKMTg3NjQzMjg3MgMAAAADMTYwAgAAAAQxMDUyBAAAAAEwBwAAAAgzLzcvMjAyNggAAAAKMTIvMzEvMjAxNQkAAAABMHv9YTOifN4Ie/1hM6J83ggpQ0lRLk5ZU0U6SUJNLklRX1BSRUZfTk9OX1JFREVFTS45OTQuLi4uLkgBAAAA3rYBAAMAAAAAAHv9YTOifN4Ie/1hM6J83ggpQ0lRLk5ZU0U6SUJNLklRX0ZJTl9ESVZfTElBQl9MVC45OTUuLi4u</t>
  </si>
  <si>
    <t>LkgBAAAA3rYBAAMAAAAAAHv9YTOifN4Ie/1hM6J83ggsQ0lRLk5ZU0U6SUJNLklRX1VORUFSTl9SRVZfQ1VSUkVOVC45OTYuLi4uLkgBAAAA3rYBAAIAAAAFMTI1MTgBCAAAAAUAAAABMQEAAAALLTIwMDg2NDcxOTgDAAAAAzE2MAIAAAAEMTA3NAQAAAABMAcAAAAIMy83LzIwMjYIAAAACjEyLzMxLzIwMjEJAAAAATB7/WEzonzeCHv9YTOifN4IHENJUS5OWVNFOklCTS5JUV9BRS45OTkuLi4uLkgBAAAA3rYBAAIAAAAENzA1MgEIAAAABQAAAAExAQAAAAstMTkwNDg2MDc0MwMAAAADMTYwAgAAAAQxMDE2BAAAAAEwBwAAAAgzLzcvMjAyNggAAAAKMTIvMzEvMjAyNAkAAAABMHv9YTOifN4Ie/1hM6J83ggfQ0lRLk5ZU0U6SUJNLklRX0FSX0xULjk5Ny4uLi4uSAEAAADetgEAAwAAAAAAe/1hM6J83gh7/WEzonzeCB5DSVEuTllTRTpJQk0uSVFfTlBQRS45OTkuLi4uLkgBAAAA3rYBAAIAAAAEODkyOQEIAAAABQAAAAExAQAAAAstMTkwNDg2MDc0MwMAAAADMTYwAgAAAAQxMDA0BAAAAAEwBwAAAAgzLzcvMjAyNggAAAAKMTIvMzEvMjAyNAkAAAABMHv9YTOifN4Ie/1hM6J83ggpQ0lRLk5ZU0U6SUJNLklRX1JFU1RSSUNURURfQ0FTSC45OTAuLi4uLkgBAAAA3rYBAAMAAAAAAHv9YTOifN4Ie/1hM6J83gglQ0lRLk5ZU0U6SUJNLklRX1BSRVBBSURfRVhQLjk5MC4uLi4uSAEAAADetgEAAgAAAAQzOTEyAQgA</t>
  </si>
  <si>
    <t>AAAFAAAAATEBAAAACjE4NzY0MzI4NzIDAAAAAzE2MAIAAAAEMTIxMgQAAAABMAcAAAAIMy83LzIwMjYIAAAACjEyLzMxLzIwMTUJAAAAATB7/WEzonzeCHv9YTOifN4IHENJUS5OWVNFOklCTS5JUV9BUi45OTkuLi4uLkgBAAAA3rYBAAIAAAAENzIzNwEIAAAABQAAAAExAQAAAAstMTkwNDg2MDc0MwMAAAADMTYwAgAAAAQxMDIxBAAAAAEwBwAAAAgzLzcvMjAyNggAAAAKMTIvMzEvMjAyNAkAAAABMHv9YTOifN4Ie/1hM6J83ggkQ0lRLk5ZU0U6SUJNLklRX0NBU0hfRVFVSVYuOTk2Li4uLi5IAQAAAN62AQACAAAABDY2NTABCAAAAAUAAAABMQEAAAALLTIwMDg2NDcxOTgDAAAAAzE2MAIAAAAEMTA5NgQAAAABMAcAAAAIMy83LzIwMjYIAAAACjEyLzMxLzIwMjEJAAAAATB7/WEzonzeCHv9YTOifN4IO0NJUS5OWVNFOklCTS5JUV9MT05HX1RFUk1fREVCVF9SRVBBSURfRVhDTF9MRUFTRVMuOTkzLi4uLi5IAQAAAN62AQACAAAABS04NTMzAQgAAAAFAAAAATEBAAAACjIwODE1MDU0MDEDAAAAAzE2MAIAAAAFNDg5ODQEAAAAATAHAAAACDMvNy8yMDI2CAAAAAoxMi8zMS8yMDE4CQAAAAEwe/1hM6J83gh7/WEzonzeCCdDSVEuTllTRTpJQk0uSVFfRE9fRklOQU5DRV9DRi45OTMuLi4uLkgBAAAA3rYBAAMAAAAAAHv9YTOifN4Ie/1hM6J83ggiQ0lRLk5ZU0U6SUJNLklRX0NGX1NIQVJFLjk5NS4uLi4uSAEA</t>
  </si>
  <si>
    <t>AADetgEAAgAAAAkxNi44MTAyNjgBCAAAAAUAAAABMQEAAAALLTIwNTkwNzMyMDIDAAAAAzE2MAIAAAAFNDM5MjMEAAAAATAHAAAACDMvNy8yMDI2CAAAAAoxMi8zMS8yMDIwCQAAAAEwe/1hM6J83gh7/WEzonzeCC9DSVEuTllTRTpJQk0uSVFfQ0hBTkdFX0RFRl9UQVhfVE9UQUwuMjAwMC4uLi4uSAEAAADetgEAAgAAAAQtOTU3AQgAAAAFAAAAATEBAAAACy0xOTA0ODYwNjU3AwAAAAMxNjACAAAABTMwOTI0BAAAAAEwBwAAAAgzLzcvMjAyNggAAAAKMTIvMzEvMjAyNQkAAAABMHv9YTOifN4Ie/1hM6J83gglQ0lRLk5ZU0U6SUJNLklRX0NBU0hfVEFYRVMuMjAwMC4uLi4uSAEAAADetgEAAgAAAAQxOTQ4AQgAAAAFAAAAATEBAAAACy0xOTA0ODYwNjU3AwAAAAMxNjACAAAABDMwNTMEAAAAATAHAAAACDMvNy8yMDI2CAAAAAoxMi8zMS8yMDI1CQAAAAEwe/1hM6J83gh7/WEzonzeCCxDSVEuTllTRTpJQk0uSVFfQ0FTSF9JTlRFUkVTVF9PUEVSLjk5NC4uLi4uSAEAAADetgEAAwAAAAAAe/1hM6J83gh7/WEzonzeCCdDSVEuTllTRTpJQk0uSVFfQ0FTSF9JTlRFUkVTVC45OTAuLi4uLkgBAAAA3rYBAAIAAAADOTk1AQgAAAAFAAAAATEBAAAACjE4NzY0MzI4NzIDAAAAAzE2MAIAAAAEMzAyOAQAAAABMAcAAAAIMy83LzIwMjYIAAAACjEyLzMxLzIwMTUJAAAAATB7/WEzonzeCHv9YTOifN4ILkNJUS5OWVNF</t>
  </si>
  <si>
    <t>OklCTS5JUV9ORUdBVElWRV9HV19BTU9SVF9DRi45OTguLi4uLkgBAAAA3rYBAAMAAAAAAHv9YTOifN4Ie/1hM6J83gghQ0lRLk5ZU0U6SUJNLklRX0RFUF9SVUEuOTkzLi4uLi5IAQAAAN62AQADAAAAAAB7/WEzonzeCHv9YTOifN4ILUNJUS5OWVNFOklCTS5JUV9EQV9TVVBQTF9QQVJUSUFMX0NGLjk5Ny4uLi4uSAEAAADetgEAAwAAAAAAe/1hM6J83gh7/WEzonzeCCVDSVEuTllTRTpJQk0uSVFfQ0FTSF9GSU5BTi4yMDAwLi4uLi5IAQAAAN62AQACAAAABS0zODI5AQgAAAAFAAAAATEBAAAACy0xOTA0ODYwNjU3AwAAAAMxNjACAAAABDIwMDQEAAAAATAHAAAACDMvNy8yMDI2CAAAAAoxMi8zMS8yMDI1CQAAAAEwe/1hM6J83gh7/WEzonzeCCtDSVEuTllTRTpJQk0uSVFfVE9UQUxfRElWX1BBSURfQ0YuOTk0Li4uLi5IAQAAAN62AQACAAAABS01NzA3AQgAAAAFAAAAATEBAAAACy0yMTEwNzY5MzU1AwAAAAMxNjACAAAABDIwMjIEAAAAATAHAAAACDMvNy8yMDI2CAAAAAoxMi8zMS8yMDE5CQAAAAEwe/1hM6J83gh7/WEzonzeCCdDSVEuTllTRTpJQk0uSVFfQ09NTU9OX0RJVl9DRi45OTQuLi4uLkgBAAAA3rYBAAIAAAAFLTU3MDcBCAAAAAUAAAABMQEAAAALLTIxMTA3NjkzNTUDAAAAAzE2MAIAAAAEMjA3NAQAAAABMAcAAAAIMy83LzIwMjYIAAAACjEyLzMxLzIwMTkJAAAAATB7/WEzonzeCHv9YTOi</t>
  </si>
  <si>
    <t>fN4IJENJUS5OWVNFOklCTS5JUV9DT01NT05fUkVQLjk5MS4uLi4uSAEAAADetgEAAgAAAAUtMzYyOAEIAAAABQAAAAExAQAAAAoxOTQ3MTc5NTgzAwAAAAMxNjACAAAABDIxNjQEAAAAATAHAAAACDMvNy8yMDI2CAAAAAoxMi8zMS8yMDE2CQAAAAEwe/1hM6J83gh7/WEzonzeCClDSVEuTllTRTpJQk0uSVFfU1RfREVCVF9SRVBBSUQuMTAwMC4uLi4uSAEAAADetgEAAgAAAAMtMjkBCAAAAAUAAAABMQEAAAALLTE5MDQ4NjA3NDADAAAAAzE2MAIAAAAEMjA0NAQAAAABMAcAAAAIMy83LzIwMjYIAAAACjEyLzMxLzIwMjUJAAAAATB7/WEzonzeCHv9YTOifN4IKENJUS5OWVNFOklCTS5JUV9ERUZfQ0hBUkdFU19MVC45OTcuLi4uLkgBAAAA3rYBAAIAAAADODY2AQgAAAAFAAAAATEBAAAACy0xOTU4MjgxMDk2AwAAAAMxNjACAAAABDEwMjUEAAAAATAHAAAACDMvNy8yMDI2CAAAAAoxMi8zMS8yMDIyCQAAAAEwe/1hM6J83gh7/WEzonzeCCVDSVEuTllTRTpJQk0uSVFfTUFJTlRfQ0FQRVguOTk2Li4uLi5IAQAAAN62AQADAAAAAAB7/WEzonzeCHv9YTOifN4IJENJUS5OWVNFOklCTS5JUV9ERVBSRV9TVVBQLjk5My4uLi4uSAEAAADetgEAAwAAAAAAe/1hM6J83gh7/WEzonzeCChDSVEuTllTRTpJQk0uSVFfU1RfREVCVF9SRVBBSUQuOTk1Li4uLi5IAQAAAN62AQACAAAABC04NTMBCAAAAAUAAAABMQEAAAAL</t>
  </si>
  <si>
    <t>LTIwNTkwNzMyMDIDAAAAAzE2MAIAAAAEMjA0NAQAAAABMAcAAAAIMy83LzIwMjYIAAAACjEyLzMxLzIwMjAJAAAAATB7/WEzonzeCHv9YTOifN4IH0NJUS5OWVNFOklCTS5JUV9DQVBFWC45OTUuLi4uLkgBAAAA3rYBAAIAAAAFLTI2MTgBCAAAAAUAAAABMQEAAAALLTIwNTkwNzMyMDIDAAAAAzE2MAIAAAAEMjAyMQQAAAABMAcAAAAIMy83LzIwMjYIAAAACjEyLzMxLzIwMjAJAAAAATB7/WEzonzeCHv9YTOifN4IH0NJUS5OWVNFOklCTS5JUV9ET19DRi45OTAuLi4uLkgBAAAA3rYBAAIAAAACNzEBCAAAAAUAAAABMQEAAAAKMTg3NjQzMjg3MgMAAAADMTYwAgAAAAQyMDgxBAAAAAEwBwAAAAgzLzcvMjAyNggAAAAKMTIvMzEvMjAxNQkAAAABMHv9YTOifN4Ie/1hM6J83ggvQ0lRLk5ZU0U6SUJNLklRX01JTk9SSVRZX0lOVEVSRVNUX0NGLjEwMDAuLi4uLkgBAAAA3rYBAAMAAAAAAHv9YTOifN4Ie/1hM6J83ggzQ0lRLk5ZU0U6SUJNLklRX1NUT0NLX09QVElPTlNfQ09NUF9QUkVUQVguOTk3Li4uLi5IAQAAAN62AQADAAAAAAB7/WEzonzeCHv9YTOifN4IK0NJUS5OWVNFOklCTS5JUV9TVE9DS19CQVNFRF9PVEhFUi45OTMuLi4uLkgBAAAA3rYBAAMAAAAAAHv9YTOifN4Ie/1hM6J83ggqQ0lRLk5ZU0U6SUJNLklRX1NUT0NLX0JBU0VEX0NPR1MuOTk4Li4uLi5IAQAAAN62AQACAAAAAzE5MAEIAAAABQAA</t>
  </si>
  <si>
    <t>AAExAQAAAAstMTkwNDg2MDc0NAMAAAADMTYwAgAAAAUyMjY3NAQAAAABMAcAAAAIMy83LzIwMjYIAAAACjEyLzMxLzIwMjMJAAAAATB7/WEzonzeCHv9YTOifN4ILkNJUS5OWVNFOklCTS5JUV9PVEhFUl9VTlVTVUFMX1NVUFBMRS45OTIuLi4uLkgBAAAA3rYBAAMAAAAAAHv9YTOifN4Ie/1hM6J83gglQ0lRLk5ZU0U6SUJNLklRX0lQUkRfU1VQUExFLjk5Mi4uLi4uSAEAAADetgEAAwAAAAAAe/1hM6J83gh7/WEzonzeCCxDSVEuTllTRTpJQk0uSVFfUkVTVFJVQ1RVUkVfU1VQUExFLjk5Mi4uLi4uSAEAAADetgEAAwAAAAAAe/1hM6J83gh7/WEzonzeCCZDSVEuTllTRTpJQk0uSVFfTUFJTlRfUkVQQUlSLjk5My4uLi4uSAEAAADetgEAAwAAAAAAe/1hM6J83gh7/WEzonzeCCdDSVEuTllTRTpJQk0uSVFfT1RIRVJfUkVOVEFMLjEwMDAuLi4uLkgBAAAA3rYBAAMAAAAAAHv9YTOifN4Ie/1hM6J83ggvQ0lRLk5ZU0U6SUJNLklRX05FVF9SRU5UQUxfRVhQX1NVUFBMRS45OTAuLi4uLkgBAAAA3rYBAAMAAAAAAHv9YTOifN4Ie/1hM6J83gggQ0lRLk5ZU0U6SUJNLklRX0dBX0VYUC45OTIuLi4uLkgBAAAA3rYBAAMAAAAAAHv9YTOifN4Ie/1hM6J83gglQ0lRLk5ZU0U6SUJNLklRX0NPTU1PTl9ESVYuMjAwMC4uLi4uSAEAAADetgEAAgAAAAQ2MjU1AHv9YTOifN4Ie/1hM6J83ggsQ0lRLk5ZU0U6SUJNLklR</t>
  </si>
  <si>
    <t>X0RJU1RSSUJVVEFCTEVfQ0FTSC45OTYuLi4uLkgBAAAA3rYBAAMAAAAAAHv9YTOifN4Ie/1hM6J83gg8Q0lRLk5ZU0U6SUJNLklRX0lOVEVSRVNUX0VYUF9MRUFTRV9MSUFCSUxJVFlfREVCVC4xMDAwLi4uLi5IAQAAAN62AQADAAAAAAB7/WEzonzeCHv9YTOifN4IIkNJUS5OWVNFOklCTS5JUV9ESUxVVF9OSS45OTYuLi4uLkgBAAAA3rYBAAIAAAALNDcxMy4xNzk2MTUBCAAAAAUAAAABMQEAAAALLTIwMDg2NDcxOTgDAAAAAzE2MAIAAAAEMzUyMgQAAAABMAcAAAAIMy83LzIwMjYIAAAACjEyLzMxLzIwMjEJAAAAATB7/WEzonzeCHv9YTOifN4IJUNJUS5OWVNFOklCTS5JUV9PVEhFUl9JTlRBTi45OTcuLi4uLkgBAAAA3rYBAAIAAAAFMTExODQBCAAAAAUAAAABMQEAAAALLTE5NTgyODEwOTYDAAAAAzE2MAIAAAAEMTA0MAQAAAABMAcAAAAIMy83LzIwMjYIAAAACjEyLzMxLzIwMjIJAAAAATB7/WEzonzeCHv9YTOifN4IJUNJUS5OWVNFOklCTS5JUV9NQUlOVF9DQVBFWC45OTEuLi4uLkgBAAAA3rYBAAMAAAAAAHv9YTOifN4Ie/1hM6J83ggtQ0lRLk5ZU0U6SUJNLklRX0RBX1NVUFBMX1BBUlRJQUxfQ0YuOTkzLi4uLi5IAQAAAN62AQADAAAAAAB7/WEzonzeCHv9YTOifN4IK0NJUS5OWVNFOklCTS5JUV9UT1RBTF9ERUJUX0lTU1VFRC45OTUuLi4uLkgBAAAA3rYBAAIAAAAFMTA1MDQBCAAAAAUAAAAB</t>
  </si>
  <si>
    <t>MQEAAAALLTIwNTkwNzMyMDIDAAAAAzE2MAIAAAAEMjE2MQQAAAABMAcAAAAIMy83LzIwMjYIAAAACjEyLzMxLzIwMjAJAAAAATB7/WEzonzeCHv9YTOifN4II0NJUS5OWVNFOklCTS5JUV9DQVNIX09QRVIuOTkxLi4uLi5IAQAAAN62AQACAAAABTE3MDg0AQgAAAAFAAAAATEBAAAACjE5NDcxNzk1ODMDAAAAAzE2MAIAAAAEMjAwNgQAAAABMAcAAAAIMy83LzIwMjYIAAAACjEyLzMxLzIwMTYJAAAAATB7/WEzonzeCHv9YTOifN4IK0NJUS5OWVNFOklCTS5JUV9QUk9WX0JBRF9ERUJUU19DRi45OTIuLi4uLkgBAAAA3rYBAAMAAAAAAHv9YTOifN4Ie/1hM6J83ggmQ0lRLk5ZU0U6SUJNLklRX09USEVSX0FNT1JULjIwMDAuLi4uLkgBAAAA3rYBAAIAAAADNTcxAQgAAAAFAAAAATEBAAAACy0xOTA0ODYwNjU3AwAAAAMxNjACAAAABDIwMTQEAAAAATAHAAAACDMvNy8yMDI2CAAAAAoxMi8zMS8yMDI1CQAAAAEwe/1hM6J83gh7/WEzonzeCDNDSVEuTllTRTpJQk0uSVFfU1RPQ0tfT1BUSU9OU19DT01QX1BSRVRBWC45OTIuLi4uLkgBAAAA3rYBAAMAAAAAAHv9YTOifN4Ie/1hM6J83gg0Q0lRLk5ZU0U6SUJNLklRX1NUT0NLX0JBU0VEX0VYUExPUkVfRFJJTEwuMjAwMC4uLi4uSAEAAADetgEAAwAAAAAAe/1hM6J83gh7/WEzonzeCCpDSVEuTllTRTpJQk0uSVFfU1RPQ0tfQkFTRURfQ09HUy45OTcuLi4uLkgB</t>
  </si>
  <si>
    <t>AAAA3rYBAAIAAAADMTY0AQgAAAAFAAAAATEBAAAACy0xOTU4MjgxMDk2AwAAAAMxNjACAAAABTIyNjc0BAAAAAEwBwAAAAgzLzcvMjAyNggAAAAKMTIvMzEvMjAyMgkAAAABMHv9YTOifN4Ie/1hM6J83ggtQ0lRLk5ZU0U6SUJNLklRX0xFR0FMX1NFVFRMRV9TVVBQTEUuOTk2Li4uLi5IAQAAAN62AQADAAAAAAB7/WEzonzeCHv9YTOifN4IJUNJUS5OWVNFOklCTS5JUV9JUFJEX1NVUFBMRS45OTEuLi4uLkgBAAAA3rYBAAMAAAAAAHv9YTOifN4Ie/1hM6J83ggsQ0lRLk5ZU0U6SUJNLklRX1JFU1RSVUNUVVJFX1NVUFBMRS45OTEuLi4uLkgBAAAA3rYBAAMAAAAAAHv9YTOifN4Ie/1hM6J83ggmQ0lRLk5ZU0U6SUJNLklRX01BSU5UX1JFUEFJUi45OTIuLi4uLkgBAAAA3rYBAAMAAAAAAHv9YTOifN4Ie/1hM6J83ggmQ0lRLk5ZU0U6SUJNLklRX09USEVSX1JFTlRBTC45OTkuLi4uLkgBAAAA3rYBAAMAAAAAAHv9YTOifN4Ie/1hM6J83ggpQ0lRLk5ZU0U6SUJNLklRX05FVF9SRU5UQUxfRVhQLjIwMDAuLi4uLkgBAAAA3rYBAAMAAAAAAHv9YTOifN4Ie/1hM6J83gggQ0lRLk5ZU0U6SUJNLklRX0dBX0VYUC45OTEuLi4uLkgBAAAA3rYBAAMAAAAAAHv9YTOifN4Ie/1hM6J83gglQ0lRLk5ZU0U6SUJNLklRX0NPTU1PTl9ESVYuMTAwMC4uLi4uSAEAAADetgEAAgAAAAQ2MjU1AHv9YTOifN4Ie/1hM6J83ggk</t>
  </si>
  <si>
    <t>Q0lRLk5ZU0U6SUJNLklRX0RBX0VCSVREQS4yMDAwLi4uLi5IAQAAAN62AQACAAAABDM1NTABCAAAAAUAAAABMQEAAAALLTE5MDQ4NjA2NTcDAAAAAzE2MAIAAAAEMjIwNgQAAAABMAcAAAAIMy83LzIwMjYIAAAACjEyLzMxLzIwMjUJAAAAATB7/WEzonzeCHv9YTOifN4IO0NJUS5OWVNFOklCTS5JUV9JTlRFUkVTVF9FWFBfTEVBU0VfTElBQklMSVRZX0RFQlQuOTk5Li4uLi5IAQAAAN62AQADAAAAAAB7/WEzonzeCHv9YTOifN4IIkNJUS5OWVNFOklCTS5JUV9ESUxVVF9OSS45OTQuLi4uLkgBAAAA3rYBAAIAAAALNzE0Mi41MDcwMDgBCAAAAAUAAAABMQEAAAALLTIxMTA3NjkzNTUDAAAAAzE2MAIAAAAEMzUyMgQAAAABMAcAAAAIMy83LzIwMjYIAAAACjEyLzMxLzIwMTkJAAAAATB7/WEzonzeCHv9YTOifN4ILkNJUS5OWVNFOklCTS5JUV9ERUZFUlJFRF9UQVhFU19UT1RBTC45OTQuLi4uLkgBAAAA3rYBAAIAAAAFLTE1ODgBCAAAAAUAAAABMQEAAAALLTIxMTA3NjkzNTUDAAAAAzE2MAIAAAAFMzUzODUEAAAAATAHAAAACDMvNy8yMDI2CAAAAAoxMi8zMS8yMDE5CQAAAAEwe/1hM6J83gh7/WEzonzeCC1DSVEuTllTRTpJQk0uSVFfQ1VSUl9GT1JFSUdOX1RBWEVTLjIwMDAuLi4uLkgBAAAA3rYBAAIAAAAEMjMwMwEIAAAABQAAAAExAQAAAAstMTkwNDg2MDY1NwMAAAADMTYwAgAAAAQzMDMwBAAAAAEw</t>
  </si>
  <si>
    <t>BwAAAAgzLzcvMjAyNggAAAAKMTIvMzEvMjAyNQkAAAABMHv9YTOifN4Ie/1hM6J83ggxQ0lRLk5ZU0U6SUJNLklRX0VYQ0lTRV9UQVhFU19JTkNMX1NBTEVTLjk5MS4uLi4uSAEAAADetgEAAwAAAAAAe/1hM6J83gh7/WEzonzeCClDSVEuTllTRTpJQk0uSVFfSU5URVJFU1RfSU5DT01FLjk5Ni4uLi4uSAEAAADetgEAAgAAAAI1MgEIAAAABQAAAAExAQAAAAstMjAwODY0NzE5OAMAAAADMTYwAgAAAAMyMTAEAAAAATAHAAAACDMvNy8yMDI2CAAAAAoxMi8zMS8yMDIxCQAAAAEwe/1hM6J83gh7/WEzonzeCDNDSVEuTllTRTpJQk0uSVFfRUFSTklOR19QQVJFTlRfRVhDTF9FWFRSQS45OTEuLi4uLkgBAAAA3rYBAAIAAAAFMTE4ODEBCAAAAAUAAAABMQEAAAAKMTk0NzE3OTU4MwMAAAADMTYwAgAAAAU0MTU5NgQAAAABMAcAAAAIMy83LzIwMjYIAAAACjEyLzMxLzIwMTYJAAAAATB7/WEzonzeCHv9YTOifN4IL0NJUS5OWVNFOklCTS5JUV9UT1RBTF9SRVZfQVNfUkVQT1JURUQuOTk2Li4uLi5IAQAAAN62AQACAAAABTU3MzUwAQgAAAAFAAAAATEBAAAACy0yMDA4NjQ3MTk4AwAAAAMxNjACAAAAAzMzOQQAAAABMAcAAAAIMy83LzIwMjYIAAAACjEyLzMxLzIwMjEJAAAAATB7/WEzonzeCHv9YTOifN4IJ0NJUS5OWVNFOklCTS5JUV9FQklUREFfQ0FQRVguMjAwMC4uLi4uSAEAAADetgEAAgAAAAUxNTAyNwEI</t>
  </si>
  <si>
    <t>AAAABQAAAAExAQAAAAstMTkwNDg2MDY1NwMAAAADMTYwAgAAAAUzNTM3OQQAAAABMAcAAAAIMy83LzIwMjYIAAAACjEyLzMxLzIwMjUJAAAAATB7/WEzonzeCHv9YTOifN4IMUNJUS5OWVNFOklCTS5JUV9FQklUREFSX0VRX0lOQ19FWENMX1NCQy45OTcuLi4uLkgBAAAA3rYBAAIAAAAFMTMwMTABCAAAAAUAAAABMQEAAAALLTE5NTgyODEwOTYDAAAAAzE2MAIAAAAFMjQxMzMEAAAAATAHAAAACDMvNy8yMDI2CAAAAAoxMi8zMS8yMDIyCQAAAAEwe/1hM6J83gh7/WEzonzeCClDSVEuTllTRTpJQk0uSVFfRUJJVEFfRVhDTF9TQkMuMjAwMC4uLi4uSAEAAADetgEAAgAAAAUxNjQ0OQEIAAAABQAAAAExAQAAAAstMTkwNDg2MDY1NwMAAAADMTYwAgAAAAUyNDEzNgQAAAABMAcAAAAIMy83LzIwMjYIAAAACjEyLzMxLzIwMjUJAAAAATB7/WEzonzeCHv9YTOifN4IJkNJUS5OWVNFOklCTS5JUV9FQklUQV9FUV9JTkMuOTk1Li4uLi5IAQAAAN62AQACAAAABDcxMzABCAAAAAUAAAABMQEAAAALLTIwNTkwNzMyMDIDAAAAAzE2MAIAAAAFMjE2NzYEAAAAATAHAAAACDMvNy8yMDI2CAAAAAoxMi8zMS8yMDIwCQAAAAEwe/1hM6J83gh7/WEzonzeCC9DSVEuTllTRTpJQk0uSVFfRUJJVF9FUV9JTkNfRVhDTF9TQkMuMTAwMC4uLi4uSAEAAADetgEAAgAAAAUxNDI4MwEIAAAABQAAAAExAQAAAAstMTkwNDg2MDc0MAMA</t>
  </si>
  <si>
    <t>AAADMTYwAgAAAAUyNDEzMAQAAAABMAcAAAAIMy83LzIwMjYIAAAACjEyLzMxLzIwMjUJAAAAATB7/WEzonzeCHv9YTOifN4IHkNJUS5OWVNFOklCTS5JUV9FQklULjk5NC4uLi4uSAEAAADetgEAAgAAAAQ3NTM5AQgAAAAFAAAAATEBAAAACy0yMTEwNzY5MzU1AwAAAAMxNjACAAAAAzQwMAQAAAABMAcAAAAIMy83LzIwMjYIAAAACjEyLzMxLzIwMTkJAAAAATB7/WEzonzeCHv9YTOifN4IMUNJUS5OWVNFOklCTS5JUV9MRUFTRV9BREpVU1RNRU5UX0VCSVREQS45OTAuLi4uLkgBAAAA3rYBAAMAAAAAAHv9YTOifN4Ie/1hM6J83ggwQ0lRLk5ZU0U6SUJNLklRX0VCSVREQV9FUV9JTkNfRVhDTF9TQkMuOTk2Li4uLi5IAQAAAN62AQACAAAABTEyMjkxAQgAAAAFAAAAATEBAAAACy0yMDA4NjQ3MTk4AwAAAAMxNjACAAAABTI0MTMxBAAAAAEwBwAAAAgzLzcvMjAyNggAAAAKMTIvMzEvMjAyMQkAAAABMHv9YTOifN4Ie/1hM6J83gggQ0lRLk5ZU0U6SUJNLklRX0VCSVREQS45OTIuLi4uLkgBAAAA3rYBAAIAAAAFMTYyMjMBCAAAAAUAAAABMQEAAAAKMjAxNzE2NDI0NAMAAAADMTYwAgAAAAQ0MDUxBAAAAAEwBwAAAAgzLzcvMjAyNggAAAAKMTIvMzEvMjAxNwkAAAABMHv9YTOifN4Ie/1hM6J83ggrQ0lRLk5ZU0U6SUJNLklRX1NQRUNJQUxfRElWX1NIQVJFLjk5MC4uLi4uSAEAAADetgEAAwAAAAAAe/1hM6J8</t>
  </si>
  <si>
    <t>3gh7/WEzonzeCClDSVEuTllTRTpJQk0uSVFfVE9UQUxfUkVWX1NIQVJFLjk5MC4uLi4uSAEAAADetgEAAgAAAAk4My41MTYxNzYBCAAAAAUAAAABMQEAAAAKMTg3NjQzMjg3MgMAAAADMTYwAgAAAAQ0MzgyBAAAAAEwBwAAAAgzLzcvMjAyNggAAAAKMTIvMzEvMjAxNQkAAAABMHv9YTOifN4Ie/1hM6J83ggjQ0lRLk5ZU0U6SUJNLklRX0RJVl9TSEFSRS45OTAuLi4uLkgBAAAA3rYBAAIAAAABNQEIAAAABQAAAAExAQAAAAoxODc2NDMyODcyAwAAAAMxNjACAAAABDMwNTgEAAAAATAHAAAACDMvNy8yMDI2CAAAAAoxMi8zMS8yMDE1CQAAAAEwe/1hM6J83gh7/WEzonzeCCNDSVEuTllTRTpJQk0uSVFfRVBTX05PUk0uMTAwMC4uLi4uSAEAAADetgEAAgAAAAg3LjQ4MDg3NQEIAAAABQAAAAExAQAAAAstMTkwNDg2MDc0MAMAAAADMTYwAgAAAAQ0Mzc5BAAAAAEwBwAAAAgzLzcvMjAyNggAAAAKMTIvMzEvMjAyNQkAAAABMHv9YTOifN4Ie/1hM6J83ggpQ0lRLk5ZU0U6SUJNLklRX0RJTFVUX0VQU19FWENMLjEwMDAuLi4uLkgBAAAA3rYBAAIAAAAFMTEuMTQBCAAAAAUAAAABMQEAAAALLTE5MDQ4NjA3NDADAAAAAzE2MAIAAAADMTQyBAAAAAEwBwAAAAgzLzcvMjAyNggAAAAKMTIvMzEvMjAyNQkAAAABMHv9YTOifN4Ie/1hM6J83ggpQ0lRLk5ZU0U6SUJNLklRX0JBU0lDX0VQU19JTkNMLjEwMDAuLi4uLkgB</t>
  </si>
  <si>
    <t>AAAA3rYBAAIAAAAJMTEuMzYyMjk2AQgAAAAFAAAAATEBAAAACy0xOTA0ODYwNzQwAwAAAAMxNjACAAAAATkEAAAAATAHAAAACDMvNy8yMDI2CAAAAAoxMi8zMS8yMDI1CQAAAAEwvSRiM6J83gi9JGIzonzeCChDSVEuTllTRTpJQk0uSVFfTklfQVZBSUxfSU5DTC4xMDAwLi4uLi5IAQAAAN62AQACAAAABTEwNTkzAQgAAAAFAAAAATEBAAAACy0xOTA0ODYwNzQwAwAAAAMxNjACAAAAAjE2BAAAAAEwBwAAAAgzLzcvMjAyNggAAAAKMTIvMzEvMjAyNQkAAAABML0kYjOifN4IvSRiM6J83ggdQ0lRLk5ZU0U6SUJNLklRX05JLjEwMDAuLi4uLkgBAAAA3rYBAAIAAAAFMTA1OTMBCAAAAAUAAAABMQEAAAALLTE5MDQ4NjA3NDADAAAAAzE2MAIAAAACMTUEAAAAATAHAAAACDMvNy8yMDI2CAAAAAoxMi8zMS8yMDI1CQAAAAEwvSRiM6J83gi9JGIzonzeCCVDSVEuTllTRTpJQk0uSVFfTklfQ09NUEFOWS4xMDAwLi4uLi5IAQAAAN62AQACAAAABTEwNTkzAQgAAAAFAAAAATEBAAAACy0xOTA0ODYwNzQwAwAAAAMxNjACAAAABTQxNTcxBAAAAAEwBwAAAAgzLzcvMjAyNggAAAAKMTIvMzEvMjAyNQkAAAABML0kYjOifN4IvSRiM6J83ggdQ0lRLk5ZU0U6SUJNLklRX0RPLjEwMDAuLi4uLkgBAAAA3rYBAAIAAAACMjIBCAAAAAUAAAABMQEAAAALLTE5MDQ4NjA3NDADAAAAAzE2MAIAAAACNDAEAAAAATAHAAAACDMvNy8y</t>
  </si>
  <si>
    <t>MDI2CAAAAAoxMi8zMS8yMDI1CQAAAAEwvSRiM6J83gi9JGIzonzeCCNDSVEuTllTRTpJQk0uSVFfVE9UQUxfQ0EuMjAwMC4uLi4uSAEAAADetgEAAgAAAAUzNjk0NAEIAAAABQAAAAExAQAAAAstMTkwNDg2MDY1NwMAAAADMTYwAgAAAAQxMDA4BAAAAAEwBwAAAAgzLzcvMjAyNggAAAAKMTIvMzEvMjAyNQkAAAABML0kYjOifN4IvSRiM6J83ggoQ0lRLk5ZU0U6SUJNLklRX1VOTEVWRVJFRF9GQ0YuMjAwMC4uLi4uSAEAAADetgEAAgAAAAUxNDM2NgEIAAAABQAAAAExAQAAAAstMTkwNDg2MDY1NwMAAAADMTYwAgAAAAQ0NDIzBAAAAAEwBwAAAAgzLzcvMjAyNggAAAAKMTIvMzEvMjAyNQkAAAABML0kYjOifN4IvSRiM6J83ggrQ0lRLk5ZU0U6SUJNLklRX1RPVEFMX0RFQlRfSVNTVUVELjk5NC4uLi4uSAEAAADetgEAAgAAAAUzMTgyNQEIAAAABQAAAAExAQAAAAstMjExMDc2OTM1NQMAAAADMTYwAgAAAAQyMTYxBAAAAAEwBwAAAAgzLzcvMjAyNggAAAAKMTIvMzEvMjAxOQkAAAABML0kYjOifN4IvSRiM6J83gg3Q0lRLk5ZU0U6SUJNLklRX0NIQU5HRV9PVEhFUl9ORVRfT1BFUl9BU1NFVFMuMjAwMC4uLi4uSAEAAADetgEAAgAAAAM0NDUBCAAAAAUAAAABMQEAAAALLTE5MDQ4NjA2NTcDAAAAAzE2MAIAAAAEMjA0NQQAAAABMAcAAAAIMy83LzIwMjYIAAAACjEyLzMxLzIwMjUJAAAAATC9JGIzonzeCL0k</t>
  </si>
  <si>
    <t>YjOifN4ILUNJUS5OWVNFOklCTS5JUV9UQVhfQkVORUZJVF9PUFRJT05TLjk5OC4uLi4uSAEAAADetgEAAwAAAAAAvSRiM6J83gi9JGIzonzeCCZDSVEuTllTRTpJQk0uSVFfT1RIRVJfQU1PUlQuMTAwMC4uLi4uSAEAAADetgEAAgAAAAM1NzEBCAAAAAUAAAABMQEAAAALLTE5MDQ4NjA3NDADAAAAAzE2MAIAAAAEMjAxNAQAAAABMAcAAAAIMy83LzIwMjYIAAAACjEyLzMxLzIwMjUJAAAAATC9JGIzonzeCL0kYjOifN4IK0NJUS5OWVNFOklCTS5JUV9TVE9DS19CQVNFRF9DT01QLjEwMDAuLi4uLkgBAAAA3rYBAAIAAAADOTc1AL0kYjOifN4IvSRiM6J83ggzQ0lRLk5ZU0U6SUJNLklRX1NUT0NLX09QVElPTlNfQ09NUF9QUkVUQVguOTkwLi4uLi5IAQAAAN62AQADAAAAAAC9JGIzonzeCL0kYjOifN4IM0NJUS5OWVNFOklCTS5JUV9TVE9DS19CQVNFRF9FWFBMT1JFX0RSSUxMLjk5OS4uLi4uSAEAAADetgEAAwAAAAAAvSRiM6J83gi9JGIzonzeCCpDSVEuTllTRTpJQk0uSVFfU1RPQ0tfQkFTRURfQ09HUy45OTYuLi4uLkgBAAAA3rYBAAIAAAADMTQ1AQgAAAAFAAAAATEBAAAACy0yMDA4NjQ3MTk4AwAAAAMxNjACAAAABTIyNjc0BAAAAAEwBwAAAAgzLzcvMjAyNggAAAAKMTIvMzEvMjAyMQkAAAABML0kYjOifN4IvSRiM6J83ggtQ0lRLk5ZU0U6SUJNLklRX0xFR0FMX1NFVFRMRV9TVVBQTEUuOTkzLi4u</t>
  </si>
  <si>
    <t>Li5IAQAAAN62AQADAAAAAAC9JGIzonzeCL0kYjOifN4IJUNJUS5OWVNFOklCTS5JUV9JUFJEX1NVUFBMRS45OTAuLi4uLkgBAAAA3rYBAAMAAAAAAL0kYjOifN4IvSRiM6J83ggsQ0lRLk5ZU0U6SUJNLklRX1JFU1RSVUNUVVJFX1NVUFBMRS45OTAuLi4uLkgBAAAA3rYBAAMAAAAAAL0kYjOifN4IvSRiM6J83ggmQ0lRLk5ZU0U6SUJNLklRX01BSU5UX1JFUEFJUi45OTEuLi4uLkgBAAAA3rYBAAMAAAAAAL0kYjOifN4IvSRiM6J83ggmQ0lRLk5ZU0U6SUJNLklRX09USEVSX1JFTlRBTC45OTMuLi4uLkgBAAAA3rYBAAMAAAAAAL0kYjOifN4IvSRiM6J83ggpQ0lRLk5ZU0U6SUJNLklRX05FVF9SRU5UQUxfRVhQLjEwMDAuLi4uLkgBAAAA3rYBAAMAAAAAAL0kYjOifN4IvSRiM6J83gggQ0lRLk5ZU0U6SUJNLklRX0dBX0VYUC45OTAuLi4uLkgBAAAA3rYBAAMAAAAAAL0kYjOifN4IvSRiM6J83ggkQ0lRLk5ZU0U6SUJNLklRX0NPTU1PTl9ESVYuOTk5Li4uLi5IAQAAAN62AQACAAAABDYxNDcAvSRiM6J83gi9JGIzonzeCCRDSVEuTllTRTpJQk0uSVFfREFfRUJJVERBLjEwMDAuLi4uLkgBAAAA3rYBAAIAAAAEMzU1MAEIAAAABQAAAAExAQAAAAstMTkwNDg2MDc0MAMAAAADMTYwAgAAAAQyMjA2BAAAAAEwBwAAAAgzLzcvMjAyNggAAAAKMTIvMzEvMjAyNQkAAAABML0kYjOifN4IvSRiM6J83gg7Q0lRLk5Z</t>
  </si>
  <si>
    <t>U0U6SUJNLklRX0lOVEVSRVNUX0VYUF9MRUFTRV9MSUFCSUxJVFlfREVCVC45OTguLi4uLkgBAAAA3rYBAAMAAAAAAL0kYjOifN4IvSRiM6J83ggiQ0lRLk5ZU0U6SUJNLklRX0RJTFVUX05JLjk5My4uLi4uSAEAAADetgEAAgAAAAQ4NzE4AQgAAAAFAAAAATEBAAAACjIwODE1MDU0MDEDAAAAAzE2MAIAAAAEMzUyMgQAAAABMAcAAAAIMy83LzIwMjYIAAAACjEyLzMxLzIwMTgJAAAAATC9JGIzonzeCL0kYjOifN4IMUNJUS5OWVNFOklCTS5JUV9ERUZFUlJFRF9GT1JFSUdOX1RBWEVTLjIwMDAuLi4uLkgBAAAA3rYBAAIAAAAELTcwOAEIAAAABQAAAAExAQAAAAstMTkwNDg2MDY1NwMAAAADMTYwAgAAAAQzMDU1BAAAAAEwBwAAAAgzLzcvMjAyNggAAAAKMTIvMzEvMjAyNQkAAAABML0kYjOifN4IvSRiM6J83ggtQ0lRLk5ZU0U6SUJNLklRX0NVUlJfRk9SRUlHTl9UQVhFUy4xMDAwLi4uLi5IAQAAAN62AQACAAAABDIzMDMBCAAAAAUAAAABMQEAAAALLTE5MDQ4NjA3NDADAAAAAzE2MAIAAAAEMzAzMAQAAAABMAcAAAAIMy83LzIwMjYIAAAACjEyLzMxLzIwMjUJAAAAATC9JGIzonzeCL0kYjOifN4IMUNJUS5OWVNFOklCTS5JUV9FWENJU0VfVEFYRVNfSU5DTF9TQUxFUy45OTAuLi4uLkgBAAAA3rYBAAMAAAAAAL0kYjOifN4IvSRiM6J83ggpQ0lRLk5ZU0U6SUJNLklRX0lOVEVSRVNUX0lOQ09NRS45OTQu</t>
  </si>
  <si>
    <t>Li4uLkgBAAAA3rYBAAMAAAAAAL0kYjOifN4IvSRiM6J83ggzQ0lRLk5ZU0U6SUJNLklRX0VBUk5JTkdfUEFSRU5UX0VYQ0xfRVhUUkEuOTkwLi4uLi5IAQAAAN62AQACAAAABTEzMzY0AQgAAAAFAAAAATEBAAAACjE4NzY0MzI4NzIDAAAAAzE2MAIAAAAFNDE1OTYEAAAAATAHAAAACDMvNy8yMDI2CAAAAAoxMi8zMS8yMDE1CQAAAAEwvSRiM6J83gi9JGIzonzeCC9DSVEuTllTRTpJQk0uSVFfVE9UQUxfUkVWX0FTX1JFUE9SVEVELjk5NS4uLi4uSAEAAADetgEAAgAAAAU1NTE3OQEIAAAABQAAAAExAQAAAAstMjA1OTA3MzIwMgMAAAADMTYwAgAAAAMzMzkEAAAAATAHAAAACDMvNy8yMDI2CAAAAAoxMi8zMS8yMDIwCQAAAAEwvSRiM6J83gi9JGIzonzeCCdDSVEuTllTRTpJQk0uSVFfRUJJVERBX0NBUEVYLjEwMDAuLi4uLkgBAAAA3rYBAAIAAAAFMTUwMjcBCAAAAAUAAAABMQEAAAALLTE5MDQ4NjA3NDADAAAAAzE2MAIAAAAFMzUzNzkEAAAAATAHAAAACDMvNy8yMDI2CAAAAAoxMi8zMS8yMDI1CQAAAAEwvSRiM6J83gi9JGIzonzeCDFDSVEuTllTRTpJQk0uSVFfRUJJVERBUl9FUV9JTkNfRVhDTF9TQkMuOTk2Li4uLi5IAQAAAN62AQACAAAABTEzNzI4AQgAAAAFAAAAATEBAAAACy0yMDA4NjQ3MTk4AwAAAAMxNjACAAAABTI0MTMzBAAAAAEwBwAAAAgzLzcvMjAyNggAAAAKMTIvMzEvMjAyMQkAAAAB</t>
  </si>
  <si>
    <t>ML0kYjOifN4IvSRiM6J83ggoQ0lRLk5ZU0U6SUJNLklRX0VCSVRBX0VYQ0xfU0JDLjk5OS4uLi4uSAEAAADetgEAAgAAAAUxMjkyOQEIAAAABQAAAAExAQAAAAstMTkwNDg2MDc0MwMAAAADMTYwAgAAAAUyNDEzNgQAAAABMAcAAAAIMy83LzIwMjYIAAAACjEyLzMxLzIwMjQJAAAAATC9JGIzonzeCL0kYjOifN4IJkNJUS5OWVNFOklCTS5JUV9FQklUQV9FUV9JTkMuOTk0Li4uLi5IAQAAAN62AQACAAAABDkzODkBCAAAAAUAAAABMQEAAAALLTIxMTA3NjkzNTUDAAAAAzE2MAIAAAAFMjE2NzYEAAAAATAHAAAACDMvNy8yMDI2CAAAAAoxMi8zMS8yMDE5CQAAAAEwvSRiM6J83gi9JGIzonzeCC5DSVEuTllTRTpJQk0uSVFfRUJJVF9FUV9JTkNfRVhDTF9TQkMuOTk5Li4uLi5IAQAAAN62AQACAAAABTExMDk5AQgAAAAFAAAAATEBAAAACy0xOTA0ODYwNzQzAwAAAAMxNjACAAAABTI0MTMwBAAAAAEwBwAAAAgzLzcvMjAyNggAAAAKMTIvMzEvMjAyNAkAAAABML0kYjOifN4IvSRiM6J83ggeQ0lRLk5ZU0U6SUJNLklRX0VCSVQuOTkyLi4uLi5IAQAAAN62AQACAAAABTExNjgyAQgAAAAFAAAAATEBAAAACjIwMTcxNjQyNDQDAAAAAzE2MAIAAAADNDAwBAAAAAEwBwAAAAgzLzcvMjAyNggAAAAKMTIvMzEvMjAxNwkAAAABML0kYjOifN4IvSRiM6J83ggwQ0lRLk5ZU0U6SUJNLklRX0VCSVREQV9MRUFTRV9BREpV</t>
  </si>
  <si>
    <t>U1RFRC4yMDAwLi4uLi5IAQAAAN62AQACAAAABTE3NDI2AQgAAAAFAAAAATEBAAAACy0xOTA0ODYwNjU3AwAAAAMxNjACAAAABTQ4OTkzBAAAAAEwBwAAAAgzLzcvMjAyNggAAAAKMTIvMzEvMjAyNQkAAAABML0kYjOifN4IvSRiM6J83ggwQ0lRLk5ZU0U6SUJNLklRX0VCSVREQV9FUV9JTkNfRVhDTF9TQkMuOTk1Li4uLi5IAQAAAN62AQACAAAABTEyMjk0AQgAAAAFAAAAATEBAAAACy0yMDU5MDczMjAyAwAAAAMxNjACAAAABTI0MTMxBAAAAAEwBwAAAAgzLzcvMjAyNggAAAAKMTIvMzEvMjAyMAkAAAABML0kYjOifN4IvSRiM6J83gggQ0lRLk5ZU0U6SUJNLklRX0VCSVREQS45OTEuLi4uLkgBAAAA3rYBAAIAAAAFMTg1NTEBCAAAAAUAAAABMQEAAAAKMTk0NzE3OTU4MwMAAAADMTYwAgAAAAQ0MDUxBAAAAAEwBwAAAAgzLzcvMjAyNggAAAAKMTIvMzEvMjAxNgkAAAABML0kYjOifN4IvSRiM6J83ggzQ0lRLk5ZU0U6SUJNLklRX0RJU1RSSUJVVEFCTEVfQ0FTSF9TSEFSRS4yMDAwLi4uLi5IAQAAAN62AQADAAAAAAC9JGIzonzeCL0kYjOifN4IP0NJUS5OWVNFOklCTS5JUV9ESVNUUklCVVRBQkxFX0NBU0hfUEVSX1NIQVJFX0RJTFVURUQuMTAwMC4uLi4uSAEAAADetgEAAwAAAAAAvSRiM6J83gi9JGIzonzeCCJDSVEuTllTRTpJQk0uSVFfRVBTX05PUk0uOTk5Li4uLi5IAQAAAN62AQACAAAACDYuMTgx</t>
  </si>
  <si>
    <t>NzM1AQgAAAAFAAAAATEBAAAACy0xOTA0ODYwNzQzAwAAAAMxNjACAAAABDQzNzkEAAAAATAHAAAACDMvNy8yMDI2CAAAAAoxMi8zMS8yMDI0CQAAAAEwvSRiM6J83gi9JGIzonzeCChDSVEuTllTRTpJQk0uSVFfRElMVVRfRVBTX0VYQ0wuOTk5Li4uLi5IAQAAAN62AQACAAAACDYuNDE5OTk5AQgAAAAFAAAAATEBAAAACy0xOTA0ODYwNzQzAwAAAAMxNjACAAAAAzE0MgQAAAABMAcAAAAIMy83LzIwMjYIAAAACjEyLzMxLzIwMjQJAAAAATC9JGIzonzeCL0kYjOifN4IKENJUS5OWVNFOklCTS5JUV9CQVNJQ19FUFNfSU5DTC45OTkuLi4uLkgBAAAA3rYBAAIAAAAINi41MzQxODMBCAAAAAUAAAABMQEAAAALLTE5MDQ4NjA3NDMDAAAAAzE2MAIAAAABOQQAAAABMAcAAAAIMy83LzIwMjYIAAAACjEyLzMxLzIwMjQJAAAAATC9JGIzonzeCL0kYjOifN4IJ0NJUS5OWVNFOklCTS5JUV9OSV9BVkFJTF9JTkNMLjk5OS4uLi4uSAEAAADetgEAAgAAAAQ2MDIzAQgAAAAFAAAAATEBAAAACy0xOTA0ODYwNzQzAwAAAAMxNjACAAAAAjE2BAAAAAEwBwAAAAgzLzcvMjAyNggAAAAKMTIvMzEvMjAyNAkAAAABML0kYjOifN4IvSRiM6J83ggwQ0lRLk5ZU0U6SUJNLklRX0RFRl9UQVhfQVNTRVRTX0NVUlJFTlQuOTk1Li4uLi5IAQAAAN62AQADAAAAAAC9JGIzonzeCL0kYjOifN4IJkNJUS5OWVNFOklCTS5JUV9MRVZFUkVE</t>
  </si>
  <si>
    <t>X0ZDRi4yMDAwLi4uLi5IAQAAAN62AQACAAAACTEzMTU2LjYyNQEIAAAABQAAAAExAQAAAAstMTkwNDg2MDY1NwMAAAADMTYwAgAAAAQ0NDIyBAAAAAEwBwAAAAgzLzcvMjAyNggAAAAKMTIvMzEvMjAyNQkAAAABML0kYjOifN4IvSRiM6J83ggoQ0lRLk5ZU0U6SUJNLklRX0xUX0RFQlRfSVNTVUVELjk5MC4uLi4uSAEAAADetgEAAgAAAAQ1NTQwAQgAAAAFAAAAATEBAAAACjE4NzY0MzI4NzIDAAAAAzE2MAIAAAAEMjAzNAQAAAABMAcAAAAIMy83LzIwMjYIAAAACjEyLzMxLzIwMTUJAAAAATC9JGIzonzeCL0kYjOifN4INkNJUS5OWVNFOklCTS5JUV9DSEFOR0VfT1RIRVJfTkVUX09QRVJfQVNTRVRTLjk5OS4uLi4uSAEAAADetgEAAgAAAAQxODY2AQgAAAAFAAAAATEBAAAACy0xOTA0ODYwNzQzAwAAAAMxNjACAAAABDIwNDUEAAAAATAHAAAACDMvNy8yMDI2CAAAAAoxMi8zMS8yMDI0CQAAAAEwvSRiM6J83gi9JGIzonzeCC1DSVEuTllTRTpJQk0uSVFfVEFYX0JFTkVGSVRfT1BUSU9OUy45OTYuLi4uLkgBAAAA3rYBAAMAAAAAAL0kYjOifN4IvSRiM6J83gglQ0lRLk5ZU0U6SUJNLklRX09USEVSX0FNT1JULjk5Mi4uLi4uSAEAAADetgEAAwAAAAAAvSRiM6J83gi9JGIzonzeCCpDSVEuTllTRTpJQk0uSVFfU1RPQ0tfQkFTRURfQ09NUC45OTkuLi4uLkgBAAAA3rYBAAIAAAADODQyAL0kYjOifN4IvSRi</t>
  </si>
  <si>
    <t>M6J83ggqQ0lRLk5ZU0U6SUJNLklRX1JFU1RSX1NUT0NLX0NPTVAuOTk5Li4uLi5IAQAAAN62AQADAAAAAAC9JGIzonzeCL0kYjOifN4IM0NJUS5OWVNFOklCTS5JUV9TVE9DS19CQVNFRF9FWFBMT1JFX0RSSUxMLjk5NS4uLi4uSAEAAADetgEAAwAAAAAAvSRiM6J83gi9JGIzonzeCC9DSVEuTllTRTpJQk0uSVFfTkVHQVRJVkVfR1dfQU1PUlRfQVQuMTAwMC4uLi4uSAEAAADetgEAAwAAAAAAvSRiM6J83gi9JGIzonzeCC1DSVEuTllTRTpJQk0uSVFfTEVHQUxfU0VUVExFX1NVUFBMRS45OTIuLi4uLkgBAAAA3rYBAAIAAAACOTEBCAAAAAUAAAABMQEAAAAKMjAxNzE2NDI0NAMAAAADMTYwAgAAAAUyNDQ1MQQAAAABMAcAAAAIMy83LzIwMjYIAAAACjEyLzMxLzIwMTcJAAAAATC9JGIzonzeCL0kYjOifN4IMENJUS5OWVNFOklCTS5JUV9BU1NFVF9XUklURURPV05fU1VQUExFLjk5OC4uLi4uSAEAAADetgEAAwAAAAAAvSRiM6J83gi9JGIzonzeCDFDSVEuTllTRTpJQk0uSVFfU0FMQVJJRVNfT1RIRVJfQkVORUZJVFMuOTk4Li4uLi5IAQAAAN62AQADAAAAAAC9JGIzonzeCL0kYjOifN4IJkNJUS5OWVNFOklCTS5JUV9NQUlOVF9SRVBBSVIuOTkwLi4uLi5IAQAAAN62AQADAAAAAAC9JGIzonzeCL0kYjOifN4IJkNJUS5OWVNFOklCTS5JUV9PVEhFUl9SRU5UQUwuOTkyLi4uLi5IAQAAAN62AQADAAAAAAC9</t>
  </si>
  <si>
    <t>JGIzonzeCL0kYjOifN4IKENJUS5OWVNFOklCTS5JUV9ORVRfUkVOVEFMX0VYUC45OTkuLi4uLkgBAAAA3rYBAAMAAAAAAL0kYjOifN4IvSRiM6J83ggqQ0lRLk5ZU0U6SUJNLklRX1NBTEVTX01BUktFVElORy4yMDAwLi4uLi5IAQAAAN62AQACAAAABDExMjkBCAAAAAUAAAABMQEAAAALLTE5MDQ4NjA2NTcDAAAAAzE2MAIAAAAFMjE1NjEEAAAAATAHAAAACDMvNy8yMDI2CAAAAAoxMi8zMS8yMDI1CQAAAAEwvSRiM6J83gi9JGIzonzeCCRDSVEuTllTRTpJQk0uSVFfQ09NTU9OX0RJVi45OTguLi4uLkgBAAAA3rYBAAIAAAAENjA0MAC9JGIzonzeCL0kYjOifN4II0NJUS5OWVNFOklCTS5JUV9EQV9FQklUREEuOTk5Li4uLi5IAQAAAN62AQACAAAABDMwOTgBCAAAAAUAAAABMQEAAAALLTE5MDQ4NjA3NDMDAAAAAzE2MAIAAAAEMjIwNgQAAAABMAcAAAAIMy83LzIwMjYIAAAACjEyLzMxLzIwMjQJAAAAATC9JGIzonzeCL0kYjOifN4IO0NJUS5OWVNFOklCTS5JUV9JTlRFUkVTVF9FWFBfTEVBU0VfTElBQklMSVRZX0RFQlQuOTk3Li4uLi5IAQAAAN62AQADAAAAAAC9JGIzonzeCL0kYjOifN4IIkNJUS5OWVNFOklCTS5JUV9ESUxVVF9OSS45OTAuLi4uLkgBAAAA3rYBAAIAAAAFMTMzNjMBCAAAAAUAAAABMQEAAAAKMTg3NjQzMjg3MgMAAAADMTYwAgAAAAQzNTIyBAAAAAEwBwAAAAgzLzcvMjAyNggAAAAK</t>
  </si>
  <si>
    <t>MTIvMzEvMjAxNQkAAAABML0kYjOifN4IvSRiM6J83ggxQ0lRLk5ZU0U6SUJNLklRX0RFRkVSUkVEX0ZPUkVJR05fVEFYRVMuMTAwMC4uLi4uSAEAAADetgEAAgAAAAQtNzA4AQgAAAAFAAAAATEBAAAACy0xOTA0ODYwNzQwAwAAAAMxNjACAAAABDMwNTUEAAAAATAHAAAACDMvNy8yMDI2CAAAAAoxMi8zMS8yMDI1CQAAAAEwvSRiM6J83gi9JGIzonzeCCxDSVEuTllTRTpJQk0uSVFfQ1VSUl9GT1JFSUdOX1RBWEVTLjk5OS4uLi4uSAEAAADetgEAAgAAAAQyMzAxAQgAAAAFAAAAATEBAAAACy0xOTA0ODYwNzQzAwAAAAMxNjACAAAABDMwMzAEAAAAATAHAAAACDMvNy8yMDI2CAAAAAoxMi8zMS8yMDI0CQAAAAEwvSRiM6J83gi9JGIzonzeCDJDSVEuTllTRTpJQk0uSVFfRVhDSVNFX1RBWEVTX0VYQ0xfU0FMRVMuMjAwMC4uLi4uSAEAAADetgEAAwAAAAAAvSRiM6J83gi9JGIzonzeCClDSVEuTllTRTpJQk0uSVFfSU5URVJFU1RfSU5DT01FLjk5My4uLi4uSAEAAADetgEAAwAAAAAAvSRiM6J83gi9JGIzonzeCD1DSVEuTllTRTpJQk0uSVFfUFJPVl9CQURfREVCVFNfUEFUSUVOVF9TRVJWSUNFX1JFVi4yMDAwLi4uLi5IAQAAAN62AQADAAAAAAC9JGIzonzeCL0kYjOifN4IL0NJUS5OWVNFOklCTS5JUV9UT1RBTF9SRVZfQVNfUkVQT1JURUQuOTkzLi4uLi5IAQAAAN62AQACAAAABTc5NTkxAQgAAAAFAAAA</t>
  </si>
  <si>
    <t>ATEBAAAACjIwODE1MDU0MDEDAAAAAzE2MAIAAAADMzM5BAAAAAEwBwAAAAgzLzcvMjAyNggAAAAKMTIvMzEvMjAxOAkAAAABML0kYjOifN4IvSRiM6J83ggmQ0lRLk5ZU0U6SUJNLklRX0VCSVREQV9DQVBFWC45OTkuLi4uLkgBAAAA3rYBAAIAAAAFMTE4MzgBCAAAAAUAAAABMQEAAAALLTE5MDQ4NjA3NDMDAAAAAzE2MAIAAAAFMzUzNzkEAAAAATAHAAAACDMvNy8yMDI2CAAAAAoxMi8zMS8yMDI0CQAAAAEwvSRiM6J83gi9JGIzonzeCDFDSVEuTllTRTpJQk0uSVFfRUJJVERBUl9FUV9JTkNfRVhDTF9TQkMuOTkyLi4uLi5IAQAAAN62AQADAAAAAAC9JGIzonzeCL0kYjOifN4IKENJUS5OWVNFOklCTS5JUV9FQklUQV9FWENMX1NCQy45OTguLi4uLkgBAAAA3rYBAAIAAAAFMTIxODIBCAAAAAUAAAABMQEAAAALLTE5MDQ4NjA3NDQDAAAAAzE2MAIAAAAFMjQxMzYEAAAAATAHAAAACDMvNy8yMDI2CAAAAAoxMi8zMS8yMDIzCQAAAAEwvSRiM6J83gi9JGIzonzeCCZDSVEuTllTRTpJQk0uSVFfRUJJVEFfRVFfSU5DLjk5My4uLi4uSAEAAADetgEAAgAAAAUxNDU3MQEIAAAABQAAAAExAQAAAAoyMDgxNTA1NDAxAwAAAAMxNjACAAAABTIxNjc2BAAAAAEwBwAAAAgzLzcvMjAyNggAAAAKMTIvMzEvMjAxOAkAAAABML0kYjOifN4IvSRiM6J83gguQ0lRLk5ZU0U6SUJNLklRX0VCSVRfRVFfSU5DX0VYQ0xfU0JD</t>
  </si>
  <si>
    <t>Ljk5OC4uLi4uSAEAAADetgEAAgAAAAUxMDU1NQEIAAAABQAAAAExAQAAAAstMTkwNDg2MDc0NAMAAAADMTYwAgAAAAUyNDEzMAQAAAABMAcAAAAIMy83LzIwMjYIAAAACjEyLzMxLzIwMjMJAAAAATC9JGIzonzeCL0kYjOifN4IHkNJUS5OWVNFOklCTS5JUV9FQklULjk5MS4uLi4uSAEAAADetgEAAgAAAAUxNDE3MAEIAAAABQAAAAExAQAAAAoxOTQ3MTc5NTgzAwAAAAMxNjACAAAAAzQwMAQAAAABMAcAAAAIMy83LzIwMjYIAAAACjEyLzMxLzIwMTYJAAAAATC9JGIzonzeCL0kYjOifN4IMENJUS5OWVNFOklCTS5JUV9FQklUREFfTEVBU0VfQURKVVNURUQuMTAwMC4uLi4uSAEAAADetgEAAgAAAAUxNzQyNgEIAAAABQAAAAExAQAAAAstMTkwNDg2MDc0MAMAAAADMTYwAgAAAAU0ODk5MwQAAAABMAcAAAAIMy83LzIwMjYIAAAACjEyLzMxLzIwMjUJAAAAATC9JGIzonzeCL0kYjOifN4IMENJUS5OWVNFOklCTS5JUV9FQklUREFfRVFfSU5DX0VYQ0xfU0JDLjk5NC4uLi4uSAEAAADetgEAAgAAAAUxNDI3NwEIAAAABQAAAAExAQAAAAstMjExMDc2OTM1NQMAAAADMTYwAgAAAAUyNDEzMQQAAAABMAcAAAAIMy83LzIwMjYIAAAACjEyLzMxLzIwMTkJAAAAATC9JGIzonzeCL0kYjOifN4IIENJUS5OWVNFOklCTS5JUV9FQklUREEuOTkwLi4uLi5IAQAAAN62AQACAAAABTIwMzcyAQgAAAAFAAAAATEBAAAACjE4</t>
  </si>
  <si>
    <t>NzY0MzI4NzIDAAAAAzE2MAIAAAAENDA1MQQAAAABMAcAAAAIMy83LzIwMjYIAAAACjEyLzMxLzIwMTUJAAAAATC9JGIzonzeCL0kYjOifN4IM0NJUS5OWVNFOklCTS5JUV9ESVNUUklCVVRBQkxFX0NBU0hfU0hBUkUuMTAwMC4uLi4uSAEAAADetgEAAwAAAAAAvSRiM6J83gi9JGIzonzeCD5DSVEuTllTRTpJQk0uSVFfRElTVFJJQlVUQUJMRV9DQVNIX1BFUl9TSEFSRV9ESUxVVEVELjk5OC4uLi4uSAEAAADetgEAAwAAAAAAvSRiM6J83gi9JGIzonzeCCJDSVEuTllTRTpJQk0uSVFfRVBTX05PUk0uOTk4Li4uLi5IAQAAAN62AQACAAAACDUuOTMzNzI4AQgAAAAFAAAAATEBAAAACy0xOTA0ODYwNzQ0AwAAAAMxNjACAAAABDQzNzkEAAAAATAHAAAACDMvNy8yMDI2CAAAAAoxMi8zMS8yMDIzCQAAAAEwvSRiM6J83gi9JGIzonzeCChDSVEuTllTRTpJQk0uSVFfRElMVVRfRVBTX0VYQ0wuOTk4Li4uLi5IAQAAAN62AQACAAAACDguMTQ5OTk5AQgAAAAFAAAAATEBAAAACy0xOTA0ODYwNzQ0AwAAAAMxNjACAAAAAzE0MgQAAAABMAcAAAAIMy83LzIwMjYIAAAACjEyLzMxLzIwMjMJAAAAATC9JGIzonzeCL0kYjOifN4IKENJUS5OWVNFOklCTS5JUV9CQVNJQ19FUFNfSU5DTC45OTguLi4uLkgBAAAA3rYBAAIAAAAIOC4yMzMwMDUBCAAAAAUAAAABMQEAAAALLTE5MDQ4NjA3NDQDAAAAAzE2MAIAAAABOQQAAAAB</t>
  </si>
  <si>
    <t>MAcAAAAIMy83LzIwMjYIAAAACjEyLzMxLzIwMjMJAAAAATC9JGIzonzeCL0kYjOifN4IJ0NJUS5OWVNFOklCTS5JUV9OSV9BVkFJTF9JTkNMLjk5OC4uLi4uSAEAAADetgEAAgAAAAQ3NTAyAQgAAAAFAAAAATEBAAAACy0xOTA0ODYwNzQ0AwAAAAMxNjACAAAAAjE2BAAAAAEwBwAAAAgzLzcvMjAyNggAAAAKMTIvMzEvMjAyMwkAAAABML0kYjOifN4IvSRiM6J83ggcQ0lRLk5ZU0U6SUJNLklRX05JLjk5OC4uLi4uSAEAAADetgEAAgAAAAQ3NTAyAQgAAAAFAAAAATEBAAAACy0xOTA0ODYwNzQ0AwAAAAMxNjACAAAAAjE1BAAAAAEwBwAAAAgzLzcvMjAyNggAAAAKMTIvMzEvMjAyMwkAAAABML0kYjOifN4IvSRiM6J83ggkQ0lRLk5ZU0U6SUJNLklRX05JX0NPTVBBTlkuOTk4Li4uLi5IAQAAAN62AQACAAAABDc1MDIBCAAAAAUAAAABMQEAAAALLTE5MDQ4NjA3NDQDAAAAAzE2MAIAAAAFNDE1NzEEAAAAATAHAAAACDMvNy8yMDI2CAAAAAoxMi8zMS8yMDIzCQAAAAEwvSRiM6J83gi9JGIzonzeCBxDSVEuTllTRTpJQk0uSVFfRE8uOTk4Li4uLi5IAQAAAN62AQACAAAAAy0xMgEIAAAABQAAAAExAQAAAAstMTkwNDg2MDc0NAMAAAADMTYwAgAAAAI0MAQAAAABMAcAAAAIMy83LzIwMjYIAAAACjEyLzMxLzIwMjMJAAAAATC9JGIzonzeCL0kYjOifN4IIUNJUS5OWVNFOklCTS5JUV9JTkNfVEFYLjk5OC4uLi4u</t>
  </si>
  <si>
    <t>SAEAAADetgEAAgAAAAQxMTc2AQgAAAAFAAAAATEBAAAACy0xOTA0ODYwNzQ0AwAAAAMxNjACAAAAAjc1BAAAAAEwBwAAAAgzLzcvMjAyNggAAAAKMTIvMzEvMjAyMwkAAAABML0kYjOifN4IvSRiM6J83ggtQ0lRLk5ZU0U6SUJNLklRX09USEVSX1VOVVNVQUxfU1VQUEwuOTk2Li4uLi5IAQAAAN62AQADAAAAAAC9JGIzonzeCL0kYjOifN4IJENJUS5OWVNFOklCTS5JUV9JTlNfU0VUVExFLjk5Ni4uLi4uSAEAAADetgEAAwAAAAAAvSRiM6J83gi9JGIzonzeCClDSVEuTllTRTpJQk0uSVFfQVNTRVRfV1JJVEVET1dOLjk5Ni4uLi4uSAEAAADetgEAAwAAAAAAvSRiM6J83gi9JGIzonzeCCVDSVEuTllTRTpJQk0uSVFfR0FJTl9JTlZFU1QuOTk2Li4uLi5IAQAAAN62AQACAAAAAzEzMwEIAAAABQAAAAExAQAAAAstMjAwODY0NzE5OAMAAAADMTYwAgAAAAI2MgQAAAABMAcAAAAIMy83LzIwMjYIAAAACjEyLzMxLzIwMjEJAAAAATC9JGIzonzeCL0kYjOifN4IIENJUS5OWVNFOklCTS5JUV9NRVJHRVIuOTk2Li4uLi5IAQAAAN62AQADAAAAAAC9JGIzonzeCL0kYjOifN4IIkNJUS5OWVNFOklCTS5JUV9FQlRfRVhDTC45OTYuLi4uLkgBAAAA3rYBAAIAAAAENDcwNAEIAAAABQAAAAExAQAAAAstMjAwODY0NzE5OAMAAAADMTYwAgAAAAE0BAAAAAEwBwAAAAgzLzcvMjAyNggAAAAKMTIvMzEvMjAyMQkAAAABML0k</t>
  </si>
  <si>
    <t>YjOifN4IvSRiM6J83ggnQ0lRLk5ZU0U6SUJNLklRX0NVUlJFTkNZX0dBSU4uOTk2Li4uLi5IAQAAAN62AQACAAAAAi0xAQgAAAAFAAAAATEBAAAACy0yMDA4NjQ3MTk4AwAAAAMxNjACAAAAAjM4BAAAAAEwBwAAAAgzLzcvMjAyNggAAAAKMTIvMzEvMjAyMQkAAAABML0kYjOifN4IvSRiM6J83ggqQ0lRLk5ZU0U6SUJNLklRX05FVF9JTlRFUkVTVF9FWFAuOTk2Li4uLi5IAQAAAN62AQACAAAABS0xMTAzAQgAAAAFAAAAATEBAAAACy0yMDA4NjQ3MTk4AwAAAAMxNjACAAAAAzM2OAQAAAABMAcAAAAIMy83LzIwMjYIAAAACjEyLzMxLzIwMjEJAAAAATC9JGIzonzeCL0kYjOifN4IJkNJUS5OWVNFOklCTS5JUV9JTlRFUkVTVF9FWFAuOTk2Li4uLi5IAQAAAN62AQACAAAABS0xMTU1AQgAAAAFAAAAATEBAAAACy0yMDA4NjQ3MTk4AwAAAAMxNjACAAAAAjgyBAAAAAEwBwAAAAgzLzcvMjAyNggAAAAKMTIvMzEvMjAyMQkAAAABML0kYjOifN4IvSRiM6J83ggqQ0lRLk5ZU0U6SUJNLklRX1RPVEFMX09USEVSX09QRVIuOTk3Li4uLi5IAQAAAN62AQACAAAABTI1MTY3AQgAAAAFAAAAATEBAAAACy0xOTU4MjgxMDk2AwAAAAMxNjACAAAAAzM4MAQAAAABMAcAAAAIMy83LzIwMjYIAAAACjEyLzMxLzIwMjIJAAAAATC9JGIzonzeCL0kYjOifN4IJENJUS5OWVNFOklCTS5JUV9JTVBBSVJfT0lMLjk5OC4uLi4uSAEA</t>
  </si>
  <si>
    <t>AADetgEAAwAAAAAAvSRiM6J83gi9JGIzonzeCCJDSVEuTllTRTpJQk0uSVFfREFfU1VQUEwuOTk4Li4uLi5IAQAAAN62AQADAAAAAAC9JGIzonzeCL0kYjOifN4IJ0NJUS5OWVNFOklCTS5JUV9QUkVfT1BFTl9DT1NULjk5OS4uLi4uSAEAAADetgEAAwAAAAAAvSRiM6J83gi9JGIzonzeCClDSVEuTllTRTpJQk0uSVFfUFJPVl9CQURfREVCVFMuMTAwMC4uLi4uSAEAAADetgEAAwAAAAAAvSRiM6J83gi9JGIzonzeCCRDSVEuTllTRTpJQk0uSVFfU0dBX1NVUFBMLjIwMDAuLi4uLkgBAAAA3rYBAAIAAAAFMTkzODABCAAAAAUAAAABMQEAAAALLTE5MDQ4NjA2NTcDAAAAAzE2MAIAAAADMTAyBAAAAAEwBwAAAAgzLzcvMjAyNggAAAAKMTIvMzEvMjAyNQkAAAABML0kYjOifN4IvSRiM6J83ggcQ0lRLk5ZU0U6SUJNLklRX0dQLjk5MC4uLi4uSAEAAADetgEAAgAAAAU0MDY4NAEIAAAABQAAAAExAQAAAAoxODc2NDMyODcyAwAAAAMxNjACAAAAAjEwBAAAAAEwBwAAAAgzLzcvMjAyNggAAAAKMTIvMzEvMjAxNQkAAAABML0kYjOifN4IvSRiM6J83gglQ0lRLk5ZU0U6SUJNLklRX0lOU19ESVZfRVhQLjk5MS4uLi4uSAEAAADetgEAAwAAAAAAvSRiM6J83gi9JGIzonzeCB5DSVEuTllTRTpJQk0uSVFfQ09HUy45OTIuLi4uLkgBAAAA3rYBAAIAAAAFNDA5ODYBCAAAAAUAAAABMQEAAAAKMjAxNzE2NDI0NAMAAAAD</t>
  </si>
  <si>
    <t>MTYwAgAAAAIzNAQAAAABMAcAAAAIMy83LzIwMjYIAAAACjEyLzMxLzIwMTcJAAAAATC9JGIzonzeCL0kYjOifN4IKUNJUS5OWVNFOklCTS5JUV9PVEhFUl9SRVZfU1VQUEwuOTk0Li4uLi5IAQAAAN62AQADAAAAAAC9JGIzonzeCL0kYjOifN4IKUNJUS5OWVNFOklCTS5JUV9HQUlOX0lOVkVTVF9SRVYuOTk2Li4uLi5IAQAAAN62AQADAAAAAAC9JGIzonzeCL0kYjOifN4IJUNJUS5OWVNFOklCTS5JUV9JTlNfRElWX1JFVi45OTguLi4uLkgBAAAA3rYBAAMAAAAAAL0kYjOifN4IvSRiM6J83ggeQ0lRLk5ZU0U6SUJNLklRX1JFVi4xMDAwLi4uLi5IAQAAAN62AQACAAAABTY2Nzk5AQgAAAAFAAAAATEBAAAACy0xOTA0ODYwNzQwAwAAAAMxNjACAAAAAzExMgQAAAABMAcAAAAIMy83LzIwMjYIAAAACjEyLzMxLzIwMjUJAAAAATC9JGIzonzeCL0kYjOifN4IJkNJUS5OWVNFOklCTS5JUV9GSU5fRElWX0VYUC4yMDAwLi4uLi5IAQAAAN62AQACAAAAAzQwMwEIAAAABQAAAAExAQAAAAstMTkwNDg2MDY1NwMAAAADMTYwAgAAAAI1MQQAAAABMAcAAAAIMy83LzIwMjYIAAAACjEyLzMxLzIwMjUJAAAAATC9JGIzonzeCL0kYjOifN4IHkNJUS5OWVNFOklCTS5JUV9DT0dTLjk5MC4uLi4uSAEAAADetgEAAgAAAAU0MDA0NgEIAAAABQAAAAExAQAAAAoxODc2NDMyODcyAwAAAAMxNjACAAAAAjM0BAAAAAEwBwAAAAgz</t>
  </si>
  <si>
    <t>LzcvMjAyNggAAAAKMTIvMzEvMjAxNQkAAAABML0kYjOifN4IvSRiM6J83ggpQ0lRLk5ZU0U6SUJNLklRX09USEVSX1JFVl9TVVBQTC45OTIuLi4uLkgBAAAA3rYBAAMAAAAAAL0kYjOifN4IvSRiM6J83ggpQ0lRLk5ZU0U6SUJNLklRX0dBSU5fSU5WRVNUX1JFVi45OTQuLi4uLkgBAAAA3rYBAAMAAAAAAL0kYjOifN4IvSRiM6J83ggoQ0lRLk5ZU0U6SUJNLklRX0JBU0lDX0VQU19JTkNMLjk5NS4uLi4uSAEAAADetgEAAgAAAAg2LjI3ODQzOQEIAAAABQAAAAExAQAAAAstMjA1OTA3MzIwMgMAAAADMTYwAgAAAAE5BAAAAAEwBwAAAAgzLzcvMjAyNggAAAAKMTIvMzEvMjAyMAkAAAABML0kYjOifN4IvSRiM6J83ggcQ0lRLk5ZU0U6SUJNLklRX0RPLjk5NC4uLi4uSAEAAADetgEAAgAAAAQyMjg1AQgAAAAFAAAAATEBAAAACy0yMTEwNzY5MzU1AwAAAAMxNjACAAAAAjQwBAAAAAEwBwAAAAgzLzcvMjAyNggAAAAKMTIvMzEvMjAxOQkAAAABML0kYjOifN4IvSRiM6J83ggwQ0lRLk5ZU0U6SUJNLklRX0ZJTl9ESVZfQVNTRVRTX0NVUlJFTlQuOTk2Li4uLi5IAQAAAN62AQACAAAAAzc5MwEIAAAABQAAAAExAQAAAAstMjAwODY0NzE5OAMAAAADMTYwAgAAAAQxMDI5BAAAAAEwBwAAAAgzLzcvMjAyNggAAAAKMTIvMzEvMjAyMQkAAAABML0kYjOifN4IvSRiM6J83gglQ0lRLk5ZU0U6SUJNLklRX0xFVkVSRURf</t>
  </si>
  <si>
    <t>RkNGLjk5NC4uLi4uSAEAAADetgEAAgAAAAkxNDgwMy44NzUBCAAAAAUAAAABMQEAAAALLTIxMTA3NjkzNTUDAAAAAzE2MAIAAAAENDQyMgQAAAABMAcAAAAIMy83LzIwMjYIAAAACjEyLzMxLzIwMTkJAAAAATC9JGIzonzeCL0kYjOifN4IJUNJUS5OWVNFOklCTS5JUV9ORVRfQ0hBTkdFLjIwMDAuLi4uLkgBAAAA3rYBAAIAAAAELTUyMAEIAAAABQAAAAExAQAAAAstMTkwNDg2MDY1NwMAAAADMTYwAgAAAAQyMDkzBAAAAAEwBwAAAAgzLzcvMjAyNggAAAAKMTIvMzEvMjAyNQkAAAABML0kYjOifN4IvSRiM6J83ggoQ0lRLk5ZU0U6SUJNLklRX1NUX0RFQlRfSVNTVUVELjk5Ny4uLi4uSAEAAADetgEAAgAAAAMyMTcBCAAAAAUAAAABMQEAAAALLTE5NTgyODEwOTYDAAAAAzE2MAIAAAAEMjA0MwQAAAABMAcAAAAIMy83LzIwMjYIAAAACjEyLzMxLzIwMjIJAAAAATC9JGIzonzeCL0kYjOifN4IKENJUS5OWVNFOklCTS5JUV9DSEFOR0VfREVGX1RBWC45OTcuLi4uLkgBAAAA3rYBAAMAAAAAAL0kYjOifN4IvSRiM6J83ggtQ0lRLk5ZU0U6SUJNLklRX1RBWF9CRU5FRklUX09QVElPTlMuOTk1Li4uLi5IAQAAAN62AQADAAAAAAC9JGIzonzeCL0kYjOifN4IH0NJUS5OWVNFOklCTS5JUV9EQV9DRi45OTguLi4uLkgBAAAA3rYBAAIAAAAEMzczNgEIAAAABQAAAAExAQAAAAstMTkwNDg2MDc0NAMAAAADMTYwAgAA</t>
  </si>
  <si>
    <t>AAQyMTYwBAAAAAEwBwAAAAgzLzcvMjAyNggAAAAKMTIvMzEvMjAyMwkAAAABML0kYjOifN4IvSRiM6J83ggqQ0lRLk5ZU0U6SUJNLklRX1NUT0NLX0JBU0VEX0NPTVAuOTk4Li4uLi5IAQAAAN62AQACAAAAAzg0MwC9JGIzonzeCL0kYjOifN4IKkNJUS5OWVNFOklCTS5JUV9SRVNUUl9TVE9DS19DT01QLjk5MC4uLi4uSAEAAADetgEAAwAAAAAAvSRiM6J83gi9JGIzonzeCDNDSVEuTllTRTpJQk0uSVFfU1RPQ0tfQkFTRURfRVhQTE9SRV9EUklMTC45OTMuLi4uLkgBAAAA3rYBAAMAAAAAAL0kYjOifN4IvSRiM6J83gguQ0lRLk5ZU0U6SUJNLklRX05FR0FUSVZFX0dXX0FNT1JUX0FULjk5OS4uLi4uSAEAAADetgEAAwAAAAAAvSRiM6J83gi9JGIzonzeCCxDSVEuTllTRTpJQk0uSVFfSU5TX1NFVFRMRV9TVVBQTEUuMTAwMC4uLi4uSAEAAADetgEAAwAAAAAAvSRiM6J83gi9JGIzonzeCDBDSVEuTllTRTpJQk0uSVFfQVNTRVRfV1JJVEVET1dOX1NVUFBMRS45OTcuLi4uLkgBAAAA3rYBAAMAAAAAAL0kYjOifN4IvSRiM6J83ggxQ0lRLk5ZU0U6SUJNLklRX1NBTEFSSUVTX09USEVSX0JFTkVGSVRTLjk5Ny4uLi4uSAEAAADetgEAAwAAAAAAvSRiM6J83gi9JGIzonzeCDFDSVEuTllTRTpJQk0uSVFfRVhQTE9SRV9EUklMTF9FWFBfVE9UQUwuOTk4Li4uLi5IAQAAAN62AQADAAAAAAC9JGIzonzeCL0kYjOi</t>
  </si>
  <si>
    <t>fN4IJkNJUS5OWVNFOklCTS5JUV9PVEhFUl9SRU5UQUwuOTkxLi4uLi5IAQAAAN62AQADAAAAAAC9JGIzonzeCL0kYjOifN4IKENJUS5OWVNFOklCTS5JUV9ORVRfUkVOVEFMX0VYUC45OTEuLi4uLkgBAAAA3rYBAAMAAAAAAL0kYjOifN4IvSRiM6J83ggqQ0lRLk5ZU0U6SUJNLklRX1NBTEVTX01BUktFVElORy4xMDAwLi4uLi5IAQAAAN62AQACAAAABDExMjkBCAAAAAUAAAABMQEAAAALLTE5MDQ4NjA3NDADAAAAAzE2MAIAAAAFMjE1NjEEAAAAATAHAAAACDMvNy8yMDI2CAAAAAoxMi8zMS8yMDI1CQAAAAEwvSRiM6J83gi9JGIzonzeCB5DSVEuTllTRTpJQk0uSVFfRElDLjIwMDAuLi4uLkgBAAAA3rYBAAMAAAAAAL0kYjOifN4IvSRiM6J83ggkQ0lRLk5ZU0U6SUJNLklRX0NPTU1PTl9ESVYuOTk3Li4uLi5IAQAAAN62AQACAAAABDU5NDgAvSRiM6J83gi9JGIzonzeCCNDSVEuTllTRTpJQk0uSVFfREFfRUJJVERBLjk5OC4uLi4uSAEAAADetgEAAgAAAAQyODM2AQgAAAAFAAAAATEBAAAACy0xOTA0ODYwNzQ0AwAAAAMxNjACAAAABDIyMDYEAAAAATAHAAAACDMvNy8yMDI2CAAAAAoxMi8zMS8yMDIzCQAAAAEwvSRiM6J83gi9JGIzonzeCDtDSVEuTllTRTpJQk0uSVFfSU5URVJFU1RfRVhQX0xFQVNFX0xJQUJJTElUWV9ERUJULjk5Ni4uLi4uSAEAAADetgEAAwAAAAAAvSRiM6J83gi9JGIzonzeCCJD</t>
  </si>
  <si>
    <t>SVEuTllTRTpJQk0uSVFfTklfTk9STS4yMDAwLi4uLi5IAQAAAN62AQACAAAACDY5NzQuMzc1AQgAAAAFAAAAATEBAAAACy0xOTA0ODYwNjU3AwAAAAMxNjACAAAABDQzNzgEAAAAATAHAAAACDMvNy8yMDI2CAAAAAoxMi8zMS8yMDI1CQAAAAEwvSRiM6J83gi9JGIzonzeCDBDSVEuTllTRTpJQk0uSVFfREVGRVJSRURfRk9SRUlHTl9UQVhFUy45OTkuLi4uLkgBAAAA3rYBAAIAAAADMjAzAQgAAAAFAAAAATEBAAAACy0xOTA0ODYwNzQzAwAAAAMxNjACAAAABDMwNTUEAAAAATAHAAAACDMvNy8yMDI2CAAAAAoxMi8zMS8yMDI0CQAAAAEwvSRiM6J83gi9JGIzonzeCCxDSVEuTllTRTpJQk0uSVFfQ1VSUl9GT1JFSUdOX1RBWEVTLjk5OC4uLi4uSAEAAADetgEAAgAAAAQxNTk0AQgAAAAFAAAAATEBAAAACy0xOTA0ODYwNzQ0AwAAAAMxNjACAAAABDMwMzAEAAAAATAHAAAACDMvNy8yMDI2CAAAAAoxMi8zMS8yMDIzCQAAAAEwvSRiM6J83gi9JGIzonzeCDJDSVEuTllTRTpJQk0uSVFfRVhDSVNFX1RBWEVTX0VYQ0xfU0FMRVMuMTAwMC4uLi4uSAEAAADetgEAAwAAAAAAvSRiM6J83gi9JGIzonzeCClDSVEuTllTRTpJQk0uSVFfSU5URVJFU1RfSU5DT01FLjk5Mi4uLi4uSAEAAADetgEAAwAAAAAAvSRiM6J83gi9JGIzonzeCD1DSVEuTllTRTpJQk0uSVFfUFJPVl9CQURfREVCVFNfUEFUSUVOVF9TRVJWSUNF</t>
  </si>
  <si>
    <t>X1JFVi4xMDAwLi4uLi5IAQAAAN62AQADAAAAAAC9JGIzonzeCL0kYjOifN4IL0NJUS5OWVNFOklCTS5JUV9UT1RBTF9SRVZfQVNfUkVQT1JURUQuOTkxLi4uLi5IAQAAAN62AQACAAAABTc5OTE5AQgAAAAFAAAAATEBAAAACjE5NDcxNzk1ODMDAAAAAzE2MAIAAAADMzM5BAAAAAEwBwAAAAgzLzcvMjAyNggAAAAKMTIvMzEvMjAxNgkAAAABML0kYjOifN4IvSRiM6J83ggmQ0lRLk5ZU0U6SUJNLklRX0VCSVREQV9DQVBFWC45OTguLi4uLkgBAAAA3rYBAAIAAAAFMTEwMTIBCAAAAAUAAAABMQEAAAALLTE5MDQ4NjA3NDQDAAAAAzE2MAIAAAAFMzUzNzkEAAAAATAHAAAACDMvNy8yMDI2CAAAAAoxMi8zMS8yMDIzCQAAAAEwvSRiM6J83gi9JGIzonzeCDFDSVEuTllTRTpJQk0uSVFfRUJJVERBUl9FUV9JTkNfRVhDTF9TQkMuOTkxLi4uLi5IAQAAAN62AQADAAAAAAC9JGIzonzeCL0kYjOifN4IKENJUS5OWVNFOklCTS5JUV9FQklUQV9FWENMX1NCQy45OTYuLi4uLkgBAAAA3rYBAAIAAAAEODQwMwEIAAAABQAAAAExAQAAAAstMjAwODY0NzE5OAMAAAADMTYwAgAAAAUyNDEzNgQAAAABMAcAAAAIMy83LzIwMjYIAAAACjEyLzMxLzIwMjEJAAAAATC9JGIzonzeCL0kYjOifN4IJkNJUS5OWVNFOklCTS5JUV9FQklUQV9FUV9JTkMuOTkyLi4uLi5IAQAAAN62AQACAAAABTEzMjAyAQgAAAAFAAAAATEBAAAACjIw</t>
  </si>
  <si>
    <t>MTcxNjQyNDQDAAAAAzE2MAIAAAAFMjE2NzYEAAAAATAHAAAACDMvNy8yMDI2CAAAAAoxMi8zMS8yMDE3CQAAAAEwvSRiM6J83gi9JGIzonzeCC5DSVEuTllTRTpJQk0uSVFfRUJJVF9FUV9JTkNfRVhDTF9TQkMuOTk3Li4uLi5IAQAAAN62AQACAAAABDg1MDkBCAAAAAUAAAABMQEAAAALLTE5NTgyODEwOTYDAAAAAzE2MAIAAAAFMjQxMzAEAAAAATAHAAAACDMvNy8yMDI2CAAAAAoxMi8zMS8yMDIyCQAAAAEwvSRiM6J83gi9JGIzonzeCB5DSVEuTllTRTpJQk0uSVFfRUJJVC45OTAuLi4uLkgBAAAA3rYBAAIAAAAFMTY1MTcBCAAAAAUAAAABMQEAAAAKMTg3NjQzMjg3MgMAAAADMTYwAgAAAAM0MDAEAAAAATAHAAAACDMvNy8yMDI2CAAAAAoxMi8zMS8yMDE1CQAAAAEwvSRiM6J83gi9JGIzonzeCC9DSVEuTllTRTpJQk0uSVFfRUJJVERBX0xFQVNFX0FESlVTVEVELjk5OS4uLi4uSAEAAADetgEAAgAAAAUxNDE5NQEIAAAABQAAAAExAQAAAAstMTkwNDg2MDc0MwMAAAADMTYwAgAAAAU0ODk5MwQAAAABMAcAAAAIMy83LzIwMjYIAAAACjEyLzMxLzIwMjQJAAAAATC9JGIzonzeCL0kYjOifN4IMENJUS5OWVNFOklCTS5JUV9FQklUREFfRVFfSU5DX0VYQ0xfU0JDLjk5My4uLi4uSAEAAADetgEAAgAAAAUxODIwOAEIAAAABQAAAAExAQAAAAoyMDgxNTA1NDAxAwAAAAMxNjACAAAABTI0MTMxBAAAAAEwBwAA</t>
  </si>
  <si>
    <t>AAgzLzcvMjAyNggAAAAKMTIvMzEvMjAxOAkAAAABML0kYjOifN4IvSRiM6J83ggyQ0lRLk5ZU0U6SUJNLklRX0RJU1RSSUJVVEFCTEVfQ0FTSF9TSEFSRS45OTkuLi4uLkgBAAAA3rYBAAMAAAAAAL0kYjOifN4IvSRiM6J83gg+Q0lRLk5ZU0U6SUJNLklRX0RJU1RSSUJVVEFCTEVfQ0FTSF9QRVJfU0hBUkVfRElMVVRFRC45OTcuLi4uLkgBAAAA3rYBAAMAAAAAAL0kYjOifN4IvSRiM6J83ggiQ0lRLk5ZU0U6SUJNLklRX0VQU19OT1JNLjk5Ny4uLi4uSAEAAADetgEAAgAAAAg0Ljg5NTIzMQEIAAAABQAAAAExAQAAAAstMTk1ODI4MTA5NgMAAAADMTYwAgAAAAQ0Mzc5BAAAAAEwBwAAAAgzLzcvMjAyNggAAAAKMTIvMzEvMjAyMgkAAAABML0kYjOifN4IvSRiM6J83ggoQ0lRLk5ZU0U6SUJNLklRX0RJTFVUX0VQU19FWENMLjk5Ny4uLi4uSAEAAADetgEAAgAAAAQxLjk1AQgAAAAFAAAAATEBAAAACy0xOTU4MjgxMDk2AwAAAAMxNjACAAAAAzE0MgQAAAABMAcAAAAIMy83LzIwMjYIAAAACjEyLzMxLzIwMjIJAAAAATC9JGIzonzeCL0kYjOifN4IKENJUS5OWVNFOklCTS5JUV9CQVNJQ19FUFNfSU5DTC45OTcuLi4uLkgBAAAA3rYBAAIAAAAIMS44MTU3MzYBCAAAAAUAAAABMQEAAAALLTE5NTgyODEwOTYDAAAAAzE2MAIAAAABOQQAAAABMAcAAAAIMy83LzIwMjYIAAAACjEyLzMxLzIwMjIJAAAAATC9JGIz</t>
  </si>
  <si>
    <t>onzeCL0kYjOifN4IJ0NJUS5OWVNFOklCTS5JUV9OSV9BVkFJTF9JTkNMLjk5Ny4uLi4uSAEAAADetgEAAgAAAAQxNjM5AQgAAAAFAAAAATEBAAAACy0xOTU4MjgxMDk2AwAAAAMxNjACAAAAAjE2BAAAAAEwBwAAAAgzLzcvMjAyNggAAAAKMTIvMzEvMjAyMgkAAAABML0kYjOifN4IvSRiM6J83ggcQ0lRLk5ZU0U6SUJNLklRX05JLjk5Ny4uLi4uSAEAAADetgEAAgAAAAQxNjM5AQgAAAAFAAAAATEBAAAACy0xOTU4MjgxMDk2AwAAAAMxNjACAAAAAjE1BAAAAAEwBwAAAAgzLzcvMjAyNggAAAAKMTIvMzEvMjAyMgkAAAABML0kYjOifN4IvSRiM6J83ggkQ0lRLk5ZU0U6SUJNLklRX05JX0NPTVBBTlkuOTk3Li4uLi5IAQAAAN62AQACAAAABDE2MzkBCAAAAAUAAAABMQEAAAALLTE5NTgyODEwOTYDAAAAAzE2MAIAAAAFNDE1NzEEAAAAATAHAAAACDMvNy8yMDI2CAAAAAoxMi8zMS8yMDIyCQAAAAEwvSRiM6J83gi9JGIzonzeCBxDSVEuTllTRTpJQk0uSVFfRE8uOTk3Li4uLi5IAQAAAN62AQACAAAABC0xNDMBCAAAAAUAAAABMQEAAAALLTE5NTgyODEwOTYDAAAAAzE2MAIAAAACNDAEAAAAATAHAAAACDMvNy8yMDI2CAAAAAoxMi8zMS8yMDIyCQAAAAEwvSRiM6J83gi9JGIzonzeCCFDSVEuTllTRTpJQk0uSVFfSU5DX1RBWC45OTYuLi4uLkgBAAAA3rYBAAIAAAADMTI0AQgAAAAFAAAAATEBAAAACy0yMDA4</t>
  </si>
  <si>
    <t>NjQ3MTk4AwAAAAMxNjACAAAAAjc1BAAAAAEwBwAAAAgzLzcvMjAyNggAAAAKMTIvMzEvMjAyMQkAAAABML0kYjOifN4IvSRiM6J83ggtQ0lRLk5ZU0U6SUJNLklRX09USEVSX1VOVVNVQUxfU1VQUEwuOTk1Li4uLi5IAQAAAN62AQADAAAAAAC9JGIzonzeCL0kYjOifN4IJENJUS5OWVNFOklCTS5JUV9JTlNfU0VUVExFLjk5NS4uLi4uSAEAAADetgEAAwAAAAAAvSRiM6J83gi9JGIzonzeCClDSVEuTllTRTpJQk0uSVFfQVNTRVRfV1JJVEVET1dOLjk5NS4uLi4uSAEAAADetgEAAwAAAAAAvSRiM6J83gi9JGIzonzeCCVDSVEuTllTRTpJQk0uSVFfR0FJTl9JTlZFU1QuOTk1Li4uLi5IAQAAAN62AQADAAAAAAC9JGIzonzeCL0kYjOifN4IIENJUS5OWVNFOklCTS5JUV9NRVJHRVIuOTk1Li4uLi5IAQAAAN62AQADAAAAAAC9JGIzonzeCL0kYjOifN4IIkNJUS5OWVNFOklCTS5JUV9FQlRfRVhDTC45OTUuLi4uLkgBAAAA3rYBAAIAAAAEMjU3MgEIAAAABQAAAAExAQAAAAstMjA1OTA3MzIwMgMAAAADMTYwAgAAAAE0BAAAAAEwBwAAAAgzLzcvMjAyNggAAAAKMTIvMzEvMjAyMAkAAAABML0kYjOifN4IvSRiM6J83ggnQ0lRLk5ZU0U6SUJNLklRX0NVUlJFTkNZX0dBSU4uOTk1Li4uLi5IAQAAAN62AQACAAAAAy0xMgEIAAAABQAAAAExAQAAAAstMjA1OTA3MzIwMgMAAAADMTYwAgAAAAIzOAQAAAABMAcAAAAI</t>
  </si>
  <si>
    <t>My83LzIwMjYIAAAACjEyLzMxLzIwMjAJAAAAATC9JGIzonzeCL0kYjOifN4IKkNJUS5OWVNFOklCTS5JUV9ORVRfSU5URVJFU1RfRVhQLjk5NS4uLi4uSAEAAADetgEAAgAAAAUtMTI4OAEIAAAABQAAAAExAQAAAAstMjA1OTA3MzIwMgMAAAADMTYwAgAAAAMzNjgEAAAAATAHAAAACDMvNy8yMDI2CAAAAAoxMi8zMS8yMDIwCQAAAAEwvSRiM6J83gi9JGIzonzeCCZDSVEuTllTRTpJQk0uSVFfSU5URVJFU1RfRVhQLjk5NS4uLi4uSAEAAADetgEAAgAAAAUtMTI4OAEIAAAABQAAAAExAQAAAAstMjA1OTA3MzIwMgMAAAADMTYwAgAAAAI4MgQAAAABMAcAAAAIMy83LzIwMjYIAAAACjEyLzMxLzIwMjAJAAAAATC9JGIzonzeCL0kYjOifN4IKkNJUS5OWVNFOklCTS5JUV9UT1RBTF9PVEhFUl9PUEVSLjk5Ni4uLi4uSAEAAADetgEAAgAAAAUyNTkwMwEIAAAABQAAAAExAQAAAAstMjAwODY0NzE5OAMAAAADMTYwAgAAAAMzODAEAAAAATAHAAAACDMvNy8yMDI2CAAAAAoxMi8zMS8yMDIxCQAAAAEwvSRiM6J83gi9JGIzonzeCCRDSVEuTllTRTpJQk0uSVFfSU1QQUlSX09JTC45OTYuLi4uLkgBAAAA3rYBAAMAAAAAAL0kYjOifN4IvSRiM6J83ggiQ0lRLk5ZU0U6SUJNLklRX0RBX1NVUFBMLjk5Ny4uLi4uSAEAAADetgEAAwAAAAAAvSRiM6J83gi9JGIzonzeCCdDSVEuTllTRTpJQk0uSVFfUFJFX09QRU5fQ09T</t>
  </si>
  <si>
    <t>VC45OTguLi4uLkgBAAAA3rYBAAMAAAAAAL0kYjOifN4IvSRiM6J83ggoQ0lRLk5ZU0U6SUJNLklRX1BST1ZfQkFEX0RFQlRTLjk5OS4uLi4uSAEAAADetgEAAwAAAAAAvSRiM6J83gi9JGIzonzeCCRDSVEuTllTRTpJQk0uSVFfU0dBX1NVUFBMLjEwMDAuLi4uLkgBAAAA3rYBAAIAAAAFMTkzODABCAAAAAUAAAABMQEAAAALLTE5MDQ4NjA3NDADAAAAAzE2MAIAAAADMTAyBAAAAAEwBwAAAAgzLzcvMjAyNggAAAAKMTIvMzEvMjAyNQkAAAABML0kYjOifN4IvSRiM6J83ggqQ0lRLk5ZU0U6SUJNLklRX0ZJTl9ESVZfSU5UX0VYUC4yMDAwLi4uLi5IAQAAAN62AQADAAAAAAC9JGIzonzeCL0kYjOifN4IJUNJUS5OWVNFOklCTS5JUV9JTlNfRElWX0VYUC45OTAuLi4uLkgBAAAA3rYBAAMAAAAAAL0kYjOifN4IvSRiM6J83ggeQ0lRLk5ZU0U6SUJNLklRX0NPR1MuOTkxLi4uLi5IAQAAAN62AQACAAAABTQwMzU4AQgAAAAFAAAAATEBAAAACjE5NDcxNzk1ODMDAAAAAzE2MAIAAAACMzQEAAAAATAHAAAACDMvNy8yMDI2CAAAAAoxMi8zMS8yMDE2CQAAAAEwvSRiM6J83gi9JGIzonzeCClDSVEuTllTRTpJQk0uSVFfT1RIRVJfUkVWX1NVUFBMLjk5My4uLi4uSAEAAADetgEAAwAAAAAAvSRiM6J83gi9JGIzonzeCClDSVEuTllTRTpJQk0uSVFfR0FJTl9JTlZFU1RfUkVWLjk5NS4uLi4uSAEAAADetgEAAwAAAAAA</t>
  </si>
  <si>
    <t>vSRiM6J83gi9JGIzonzeCCVDSVEuTllTRTpJQk0uSVFfSU5TX0RJVl9SRVYuOTk3Li4uLi5IAQAAAN62AQADAAAAAAC9JGIzonzeCL0kYjOifN4IHUNJUS5OWVNFOklCTS5JUV9SRVYuOTk5Li4uLi5IAQAAAN62AQACAAAABTYyMDQ0AQgAAAAFAAAAATEBAAAACy0xOTA0ODYwNzQzAwAAAAMxNjACAAAAAzExMgQAAAABMAcAAAAIMy83LzIwMjYIAAAACjEyLzMxLzIwMjQJAAAAATC9JGIzonzeCL0kYjOifN4IIENJUS5OWVNFOklCTS5JUV9NRVJHRVIuOTk0Li4uLi5IAQAAAN62AQADAAAAAAC9JGIzonzeCL0kYjOifN4IIkNJUS5OWVNFOklCTS5JUV9FQlRfRVhDTC45OTQuLi4uLkgBAAAA3rYBAAIAAAAENjQ0NAEIAAAABQAAAAExAQAAAAstMjExMDc2OTM1NQMAAAADMTYwAgAAAAE0BAAAAAEwBwAAAAgzLzcvMjAyNggAAAAKMTIvMzEvMjAxOQkAAAABML0kYjOifN4IvSRiM6J83ggnQ0lRLk5ZU0U6SUJNLklRX0NVUlJFTkNZX0dBSU4uOTk0Li4uLi5IAQAAAN62AQACAAAAAy0xNAEIAAAABQAAAAExAQAAAAstMjExMDc2OTM1NQMAAAADMTYwAgAAAAIzOAQAAAABMAcAAAAIMy83LzIwMjYIAAAACjEyLzMxLzIwMTkJAAAAATC9JGIzonzeCL0kYjOifN4IKkNJUS5OWVNFOklCTS5JUV9ORVRfSU5URVJFU1RfRVhQLjk5NC4uLi4uSAEAAADetgEAAgAAAAUtMTM0NAEIAAAABQAAAAExAQAAAAstMjExMDc2</t>
  </si>
  <si>
    <t>OTM1NQMAAAADMTYwAgAAAAMzNjgEAAAAATAHAAAACDMvNy8yMDI2CAAAAAoxMi8zMS8yMDE5CQAAAAEwvSRiM6J83gi9JGIzonzeCCZDSVEuTllTRTpJQk0uSVFfSU5URVJFU1RfRVhQLjk5NC4uLi4uSAEAAADetgEAAgAAAAUtMTM0NAEIAAAABQAAAAExAQAAAAstMjExMDc2OTM1NQMAAAADMTYwAgAAAAI4MgQAAAABMAcAAAAIMy83LzIwMjYIAAAACjEyLzMxLzIwMTkJAAAAATC9JGIzonzeCL0kYjOifN4IKkNJUS5OWVNFOklCTS5JUV9UT1RBTF9PVEhFUl9PUEVSLjk5NC4uLi4uSAEAAADetgEAAgAAAAUyMzk5NQEIAAAABQAAAAExAQAAAAstMjExMDc2OTM1NQMAAAADMTYwAgAAAAMzODAEAAAAATAHAAAACDMvNy8yMDI2CAAAAAoxMi8zMS8yMDE5CQAAAAEwvSRiM6J83gi9JGIzonzeCCRDSVEuTllTRTpJQk0uSVFfSU1QQUlSX09JTC45OTUuLi4uLkgBAAAA3rYBAAMAAAAAAL0kYjOifN4IvSRiM6J83ggiQ0lRLk5ZU0U6SUJNLklRX0RBX1NVUFBMLjk5Ni4uLi4uSAEAAADetgEAAwAAAAAAvSRiM6J83gi9JGIzonzeCCdDSVEuTllTRTpJQk0uSVFfUFJFX09QRU5fQ09TVC45OTcuLi4uLkgBAAAA3rYBAAMAAAAAAL0kYjOifN4IvSRiM6J83ggoQ0lRLk5ZU0U6SUJNLklRX1BST1ZfQkFEX0RFQlRTLjk5OC4uLi4uSAEAAADetgEAAwAAAAAAvSRiM6J83gi9JGIzonzeCCNDSVEuTllTRTpJQk0uSVFf</t>
  </si>
  <si>
    <t>U0dBX1NVUFBMLjk5OS4uLi4uSAEAAADetgEAAgAAAAUxOTI4MQEIAAAABQAAAAExAQAAAAstMTkwNDg2MDc0MwMAAAADMTYwAgAAAAMxMDIEAAAAATAHAAAACDMvNy8yMDI2CAAAAAoxMi8zMS8yMDI0CQAAAAEwvSRiM6J83gi9JGIzonzeCCpDSVEuTllTRTpJQk0uSVFfRklOX0RJVl9JTlRfRVhQLjEwMDAuLi4uLkgBAAAA3rYBAAMAAAAAAL0kYjOifN4IvSRiM6J83gglQ0lRLk5ZU0U6SUJNLklRX0lOU19ESVZfUkVWLjk5Ni4uLi4uSAEAAADetgEAAwAAAAAAvSRiM6J83gi9JGIzonzeCB1DSVEuTllTRTpJQk0uSVFfUkVWLjk5OC4uLi4uSAEAAADetgEAAgAAAAU2MTEyMwEIAAAABQAAAAExAQAAAAstMTkwNDg2MDc0NAMAAAADMTYwAgAAAAMxMTIEAAAAATAHAAAACDMvNy8yMDI2CAAAAAoxMi8zMS8yMDIzCQAAAAEwvSRiM6J83gi9JGIzonzeCCZDSVEuTllTRTpJQk0uSVFfRUJJVERBX0NBUEVYLjk5Ni4uLi4uSAEAAADetgEAAgAAAAQ5MjQ3AQgAAAAFAAAAATEBAAAACy0yMDA4NjQ3MTk4AwAAAAMxNjACAAAABTM1Mzc5BAAAAAEwBwAAAAgzLzcvMjAyNggAAAAKMTIvMzEvMjAyMQkAAAABML0kYjOifN4IvSRiM6J83gguQ0lRLk5ZU0U6SUJNLklRX0VCSVRfRVFfSU5DX0VYQ0xfU0JDLjk5My4uLi4uSAEAAADetgEAAgAAAAUxMzcyOAEIAAAABQAAAAExAQAAAAoyMDgxNTA1NDAxAwAAAAMxNjAC</t>
  </si>
  <si>
    <t>AAAABTI0MTMwBAAAAAEwBwAAAAgzLzcvMjAyNggAAAAKMTIvMzEvMjAxOAkAAAABML0kYjOifN4IvSRiM6J83ggvQ0lRLk5ZU0U6SUJNLklRX0VCSVREQV9MRUFTRV9BREpVU1RFRC45OTQuLi4uLkgBAAAA3rYBAAIAAAAFMTUyMjEBCAAAAAUAAAABMQEAAAALLTIxMTA3NjkzNTUDAAAAAzE2MAIAAAAFNDg5OTMEAAAAATAHAAAACDMvNy8yMDI2CAAAAAoxMi8zMS8yMDE5CQAAAAEwvSRiM6J83gi9JGIzonzeCDJDSVEuTllTRTpJQk0uSVFfRElTVFJJQlVUQUJMRV9DQVNIX1NIQVJFLjk5Ny4uLi4uSAEAAADetgEAAwAAAAAAvSRiM6J83gi9JGIzonzeCCJDSVEuTllTRTpJQk0uSVFfRVBTX05PUk0uOTk1Li4uLi5IAQAAAN62AQACAAAACDEuODA1NDcyAQgAAAAFAAAAATEBAAAACy0yMDU5MDczMjAyAwAAAAMxNjACAAAABDQzNzkEAAAAATAHAAAACDMvNy8yMDI2CAAAAAoxMi8zMS8yMDIwCQAAAAEwvSRiM6J83gi9JGIzonzeCChDSVEuTllTRTpJQk0uSVFfRElMVVRfRVBTX0VYQ0wuOTk1Li4uLi5IAQAAAN62AQACAAAACDQuMzgzNDAxAQgAAAAFAAAAATEBAAAACy0yMDU5MDczMjAyAwAAAAMxNjACAAAAAzE0MgQAAAABMAcAAAAIMy83LzIwMjYIAAAACjEyLzMxLzIwMjAJAAAAATC9JGIzonzeCL0kYjOifN4IJ0NJUS5OWVNFOklCTS5JUV9OSV9BVkFJTF9JTkNMLjk5NS4uLi4uSAEAAADetgEAAgAA</t>
  </si>
  <si>
    <t>AAQ1NTkwAQgAAAAFAAAAATEBAAAACy0yMDU5MDczMjAyAwAAAAMxNjACAAAAAjE2BAAAAAEwBwAAAAgzLzcvMjAyNggAAAAKMTIvMzEvMjAyMAkAAAABML0kYjOifN4IvSRiM6J83ggkQ0lRLk5ZU0U6SUJNLklRX05JX0NPTVBBTlkuOTk1Li4uLi5IAQAAAN62AQACAAAABDU1OTABCAAAAAUAAAABMQEAAAALLTIwNTkwNzMyMDIDAAAAAzE2MAIAAAAFNDE1NzEEAAAAATAHAAAACDMvNy8yMDI2CAAAAAoxMi8zMS8yMDIwCQAAAAEwvSRiM6J83gi9JGIzonzeCC1DSVEuTllTRTpJQk0uSVFfT1RIRVJfVU5VU1VBTF9TVVBQTC45OTMuLi4uLkgBAAAA3rYBAAMAAAAAAL0kYjOifN4IvSRiM6J83ggkQ0lRLk5ZU0U6SUJNLklRX0lOU19TRVRUTEUuOTkzLi4uLi5IAQAAAN62AQADAAAAAAC9JGIzonzeCL0kYjOifN4IJ0NJUS5OWVNFOklCTS5JUV9DVVJSRU5DWV9HQUlOLjk5My4uLi4uSAEAAADetgEAAgAAAAQtNDM0AQgAAAAFAAAAATEBAAAACjIwODE1MDU0MDEDAAAAAzE2MAIAAAACMzgEAAAAATAHAAAACDMvNy8yMDI2CAAAAAoxMi8zMS8yMDE4CQAAAAEwvSRiM6J83gi9JGIzonzeCCRDSVEuTllTRTpJQk0uSVFfSU1QQUlSX09JTC45OTQuLi4uLkgBAAAA3rYBAAMAAAAAAL0kYjOifN4IvSRiM6J83ggiQ0lRLk5ZU0U6SUJNLklRX0RBX1NVUFBMLjk5NS4uLi4uSAEAAADetgEAAwAAAAAAvSRiM6J83gi9</t>
  </si>
  <si>
    <t>JGIzonzeCChDSVEuTllTRTpJQk0uSVFfUFJPVl9CQURfREVCVFMuOTk3Li4uLi5IAQAAAN62AQADAAAAAAC9JGIzonzeCL0kYjOifN4II0NJUS5OWVNFOklCTS5JUV9TR0FfU1VQUEwuOTk4Li4uLi5IAQAAAN62AQACAAAABTE4OTY0AQgAAAAFAAAAATEBAAAACy0xOTA0ODYwNzQ0AwAAAAMxNjACAAAAAzEwMgQAAAABMAcAAAAIMy83LzIwMjYIAAAACjEyLzMxLzIwMjMJAAAAATC9JGIzonzeCL0kYjOifN4IJkNJUS5OWVNFOklCTS5JUV9GSU5fRElWX0VYUC4xMDAwLi4uLi5IAQAAAN62AQACAAAAAzQwMwEIAAAABQAAAAExAQAAAAstMTkwNDg2MDc0MAMAAAADMTYwAgAAAAI1MQQAAAABMAcAAAAIMy83LzIwMjYIAAAACjEyLzMxLzIwMjUJAAAAATC9JGIzonzeCL0kYjOifN4IJENJUS5OWVNFOklCTS5JUV9UT1RBTF9SRVYuMjAwMC4uLi4uSAEAAADetgEAAgAAAAU2NzUzNQEIAAAABQAAAAExAQAAAAstMTkwNDg2MDY1NwMAAAADMTYwAgAAAAIyOAQAAAABMAcAAAAIMy83LzIwMjYIAAAACjEyLzMxLzIwMjUJAAAAATC9JGIzonzeCL0kYjOifN4IJUNJUS5OWVNFOklCTS5JUV9JTlNfRElWX1JFVi45OTUuLi4uLkgBAAAA3rYBAAMAAAAAAL0kYjOifN4IvSRiM6J83ggdQ0lRLk5ZU0U6SUJNLklRX1JFVi45OTcuLi4uLkgBAAAA3rYBAAIAAAAFNTk4NzkBCAAAAAUAAAABMQEAAAALLTE5NTgyODEwOTYD</t>
  </si>
  <si>
    <t>AAAAAzE2MAIAAAADMTEyBAAAAAEwBwAAAAgzLzcvMjAyNggAAAAKMTIvMzEvMjAyMgkAAAABML0kYjOifN4IvSRiM6J83ggkQ0lRLk5ZU0U6SUJNLklRX05JX0NPTVBBTlkuOTk0Li4uLi5IAQAAAN62AQACAAAABDk0MzEBCAAAAAUAAAABMQEAAAALLTIxMTA3NjkzNTUDAAAAAzE2MAIAAAAFNDE1NzEEAAAAATAHAAAACDMvNy8yMDI2CAAAAAoxMi8zMS8yMDE5CQAAAAEwvSRiM6J83gi9JGIzonzeCBxDSVEuTllTRTpJQk0uSVFfRE8uOTkyLi4uLi5IAQAAAN62AQACAAAAAi01AQgAAAAFAAAAATEBAAAACjIwMTcxNjQyNDQDAAAAAzE2MAIAAAACNDAEAAAAATAHAAAACDMvNy8yMDI2CAAAAAoxMi8zMS8yMDE3CQAAAAEwvSRiM6J83gi9JGIzonzeCCRDSVEuTllTRTpJQk0uSVFfSU5TX1NFVFRMRS45OTIuLi4uLkgBAAAA3rYBAAMAAAAAAL0kYjOifN4IvSRiM6J83ggiQ0lRLk5ZU0U6SUJNLklRX0VCVF9FWENMLjk5Mi4uLi4uSAEAAADetgEAAgAAAAUxMTQwMAEIAAAABQAAAAExAQAAAAoyMDE3MTY0MjQ0AwAAAAMxNjACAAAAATQEAAAAATAHAAAACDMvNy8yMDI2CAAAAAoxMi8zMS8yMDE3CQAAAAEwvSRiM6J83gi9JGIzonzeCCdDSVEuTllTRTpJQk0uSVFfQ1VSUkVOQ1lfR0FJTi45OTIuLi4uLkgBAAAA3rYBAAMAAAAAAL0kYjOifN4IvSRiM6J83gglQ0lRLk5ZU0U6SUJNLklRX0lOU19ESVZfUkVW</t>
  </si>
  <si>
    <t>Ljk5NC4uLi4uSAEAAADetgEAAwAAAAAAvSRiM6J83gi9JGIzonzeCB1DSVEuTllTRTpJQk0uSVFfUkVWLjk5Ni4uLi4uSAEAAADetgEAAgAAAAU1NjU3MQEIAAAABQAAAAExAQAAAAstMjAwODY0NzE5OAMAAAADMTYwAgAAAAMxMTIEAAAAATAHAAAACDMvNy8yMDI2CAAAAAoxMi8zMS8yMDIxCQAAAAEwvSRiM6J83gi9JGIzonzeCCpDSVEuTllTRTpJQk0uSVFfVE9UQUxfT1RIRVJfT1BFUi45OTEuLi4uLkgBAAAA3rYBAAIAAAAFMjQzNDcBCAAAAAUAAAABMQEAAAAKMTk0NzE3OTU4MwMAAAADMTYwAgAAAAMzODAEAAAAATAHAAAACDMvNy8yMDI2CAAAAAoxMi8zMS8yMDE2CQAAAAEwvSRiM6J83gi9JGIzonzeCC5DSVEuTllTRTpJQk0uSVFfSU5URVJFU1RfSU5WRVNUX0lOQy4xMDAwLi4uLi5IAQAAAN62AQACAAAAAzY0NQEIAAAABQAAAAExAQAAAAstMTkwNDg2MDc0MAMAAAADMTYwAgAAAAI2NQQAAAABMAcAAAAIMy83LzIwMjYIAAAACjEyLzMxLzIwMjUJAAAAATC9JGIzonzeCL0kYjOifN4IIkNJUS5OWVNFOklCTS5JUV9EQV9TVVBQTC45OTIuLi4uLkgBAAAA3rYBAAMAAAAAAL0kYjOifN4IvSRiM6J83ggjQ0lRLk5ZU0U6SUJNLklRX1NHQV9TVVBQTC45OTUuLi4uLkgBAAAA3rYBAAIAAAAFMjA1NjEBCAAAAAUAAAABMQEAAAALLTIwNTkwNzMyMDIDAAAAAzE2MAIAAAADMTAyBAAAAAEwBwAAAAgz</t>
  </si>
  <si>
    <t>LzcvMjAyNggAAAAKMTIvMzEvMjAyMAkAAAABML0kYjOifN4IvSRiM6J83ggmQ0lRLk5ZU0U6SUJNLklRX0lOVF9JTlZfSU5DLjEwMDAuLi4uLkgBAAAA3rYBAAMAAAAAAL0kYjOifN4IvSRiM6J83ggdQ0lRLk5ZU0U6SUJNLklRX1JFVi45OTQuLi4uLkgBAAAA3rYBAAIAAAAFNTY0OTgBCAAAAAUAAAABMQEAAAALLTIxMTA3NjkzNTUDAAAAAzE2MAIAAAADMTEyBAAAAAEwBwAAAAgzLzcvMjAyNggAAAAKMTIvMzEvMjAxOQkAAAABML0kYjOifN4IvSRiM6J83ggyQ0lRLk5ZU0U6SUJNLklRX0RJU1RSSUJVVEFCTEVfQ0FTSF9TSEFSRS45OTAuLi4uLkgBAAAA3rYBAAMAAAAAAL0kYjOifN4IvSRiM6J83gg+Q0lRLk5ZU0U6SUJNLklRX0RJU1RSSUJVVEFCTEVfQ0FTSF9QRVJfU0hBUkVfRElMVVRFRC45OTAuLi4uLkgBAAAA3rYBAAMAAAAAAL0kYjOifN4IvSRiM6J83ggnQ0lRLk5ZU0U6SUJNLklRX05JX0FWQUlMX0lOQ0wuOTkwLi4uLi5IAQAAAN62AQACAAAABTEzMTkwAQgAAAAFAAAAATEBAAAACjE4NzY0MzI4NzIDAAAAAzE2MAIAAAACMTYEAAAAATAHAAAACDMvNy8yMDI2CAAAAAoxMi8zMS8yMDE1CQAAAAEwvSRiM6J83gi9JGIzonzeCCVDSVEuTllTRTpJQk0uSVFfRUFSTklOR19DTy4xMDAwLi4uLi5IAQAAAN62AQACAAAABTEwNTcxAQgAAAAFAAAAATEBAAAACy0xOTA0ODYwNzQwAwAAAAMxNjAC</t>
  </si>
  <si>
    <t>AAAAATcEAAAAATAHAAAACDMvNy8yMDI2CAAAAAoxMi8zMS8yMDI1CQAAAAEwvSRiM6J83gi9JGIzonzeCB5DSVEuTllTRTpJQk0uSVFfRUJULjEwMDAuLi4uLkgBAAAA3rYBAAIAAAAFMTAzMjkBCAAAAAUAAAABMQEAAAALLTE5MDQ4NjA3NDADAAAAAzE2MAIAAAADMTM5BAAAAAEwBwAAAAgzLzcvMjAyNggAAAAKMTIvMzEvMjAyNQkAAAABML0kYjOifN4IvSRiM6J83ggmQ0lRLk5ZU0U6SUJNLklRX0dBSU5fQVNTRVRTLjEwMDAuLi4uLkgBAAAA3rYBAAMAAAAAAL0kYjOifN4IvSRiM6J83gg5Q0lRLk5ZU0U6SUJNLklRX0RJU1RSSUJVVEFCTEVfQ0FTSF9TVEFOREFSRElaRUQuOTk5Li4uLi5IAQAAAN62AQADAAAAAAC9JGIzonzeCL0kYjOifN4IO0NJUS5OWVNFOklCTS5JUV9FQklUREFfRVFfSU5DX0VYQ0xfT1BFUl9MRUFTRV9BREouOTkxLi4uLi5IAQAAAN62AQACAAAABTE4NTUxAQgAAAAFAAAAATEBAAAACjE5NDcxNzk1ODMDAAAAAzE2MAIAAAAFNDg5ODcEAAAAATAHAAAACDMvNy8yMDI2CAAAAAoxMi8zMS8yMDE2CQAAAAEwvSRiM6J83gi9JGIzonzeCCpDSVEuTllTRTpJQk0uSVFfVE9UQUxfUkVWX1NIQVJFLjIwMDAuLi4uLkgBAAAA3rYBAAIAAAAHNzIuNDM5NgEIAAAABQAAAAExAQAAAAstMTkwNDg2MDY1NwMAAAADMTYwAgAAAAQ0MzgyBAAAAAEwBwAAAAgzLzcvMjAyNggAAAAKMTIvMzEv</t>
  </si>
  <si>
    <t>MjAyNQkAAAABML0kYjOifN4IvSRiM6J83ggpQ0lRLk5ZU0U6SUJNLklRX0RJTFVUX0VQU19JTkNMLjIwMDAuLi4uLkgBAAAA3rYBAAIAAAAIMTEuMTYzMTkBCAAAAAUAAAABMQEAAAALLTE5MDQ4NjA2NTcDAAAAAzE2MAIAAAABOAQAAAABMAcAAAAIMy83LzIwMjYIAAAACjEyLzMxLzIwMjUJAAAAATC9JGIzonzeCL0kYjOifN4IKUNJUS5OWVNFOklCTS5JUV9FWFRSQV9BQ0NfSVRFTVMuOTk5Li4uLi5IAQAAAN62AQADAAAAAAC9JGIzonzeCL0kYjOifN4IJkNJUS5OWVNFOklCTS5JUV9MRUdBTF9TRVRUTEUuOTk5Li4uLi5IAQAAAN62AQADAAAAAAC9JGIzonzeCL0kYjOifN4IMkNJUS5OWVNFOklCTS5JUV9PVEhFUl9OT05fT1BFUl9FWFBfU1VQUEwuOTk4Li4uLi5IAQAAAN62AQACAAAAAzIzNgEIAAAABQAAAAExAQAAAAstMTkwNDg2MDc0NAMAAAADMTYwAgAAAAI4NQQAAAABMAcAAAAIMy83LzIwMjYIAAAACjEyLzMxLzIwMjMJAAAAATC9JGIzonzeCL0kYjOifN4ILUNJUS5OWVNFOklCTS5JUV9JTlRFUkVTVF9JTlZFU1RfSU5DLjk5Ny4uLi4uSAEAAADetgEAAgAAAAMxNjIBCAAAAAUAAAABMQEAAAALLTE5NTgyODEwOTYDAAAAAzE2MAIAAAACNjUEAAAAATAHAAAACDMvNy8yMDI2CAAAAAoxMi8zMS8yMDIyCQAAAAEwvSRiM6J83gi9JGIzonzeCClDSVEuTllTRTpJQk0uSVFfR1dfSU5UQU5fQU1P</t>
  </si>
  <si>
    <t>UlQuMTAwMC4uLi4uSAEAAADetgEAAwAAAAAAvSRiM6J83gi9JGIzonzeCClDSVEuTllTRTpJQk0uSVFfRElMVVRfRVBTX0lOQ0wuMTAwMC4uLi4uSAEAAADetgEAAgAAAAgxMS4xNjMxOQEIAAAABQAAAAExAQAAAAstMTkwNDg2MDc0MAMAAAADMTYwAgAAAAE4BAAAAAEwBwAAAAgzLzcvMjAyNggAAAAKMTIvMzEvMjAyNQkAAAABML0kYjOifN4IvSRiM6J83ggkQ0lRLk5ZU0U6SUJNLklRX09USEVSX09QRVIuOTkxLi4uLi5IAQAAAN62AQACAAAABS0xNjA0AQgAAAAFAAAAATEBAAAACjE5NDcxNzk1ODMDAAAAAzE2MAIAAAADMjYwBAAAAAEwBwAAAAgzLzcvMjAyNggAAAAKMTIvMzEvMjAxNgkAAAABML0kYjOifN4IvSRiM6J83ggpQ0lRLk5ZU0U6SUJNLklRX0dBSU5fQVNTRVRTX1JFVi45OTEuLi4uLkgBAAAA3rYBAAMAAAAAAL0kYjOifN4IvSRiM6J83gglQ0lRLk5ZU0U6SUJNLklRX0lOU19ESVZfRVhQLjk5NC4uLi4uSAEAAADetgEAAwAAAAAAvSRiM6J83gi9JGIzonzeCCJDSVEuTllTRTpJQk0uSVFfSU5DX1RBWC4xMDAwLi4uLi5IAQAAAN62AQACAAAABC0yNDIBCAAAAAUAAAABMQEAAAALLTE5MDQ4NjA3NDADAAAAAzE2MAIAAAACNzUEAAAAATAHAAAACDMvNy8yMDI2CAAAAAoxMi8zMS8yMDI1CQAAAAEwvSRiM6J83gi9JGIzonzeCCJDSVEuTllTRTpJQk0uSVFfRUJUX0VYQ0wuOTk4Li4uLi5I</t>
  </si>
  <si>
    <t>AQAAAN62AQACAAAABDg2NTEBCAAAAAUAAAABMQEAAAALLTE5MDQ4NjA3NDQDAAAAAzE2MAIAAAABNAQAAAABMAcAAAAIMy83LzIwMjYIAAAACjEyLzMxLzIwMjMJAAAAATC9JGIzonzeCL0kYjOifN4IJUNJUS5OWVNFOklCTS5JUV9JTVBBSVJfT0lMLjEwMDAuLi4uLkgBAAAA3rYBAAMAAAAAAL0kYjOifN4IvSRiM6J83ggcQ0lRLk5ZU0U6SUJNLklRX05JLjk5OS4uLi4uSAEAAADetgEAAgAAAAQ2MDIzAQgAAAAFAAAAATEBAAAACy0xOTA0ODYwNzQzAwAAAAMxNjACAAAAAjE1BAAAAAEwBwAAAAgzLzcvMjAyNggAAAAKMTIvMzEvMjAyNAkAAAABML0kYjOifN4IvSRiM6J83ggcQ0lRLk5ZU0U6SUJNLklRX0RPLjk5OS4uLi4uSAEAAADetgEAAgAAAAE4AQgAAAAFAAAAATEBAAAACy0xOTA0ODYwNzQzAwAAAAMxNjACAAAAAjQwBAAAAAEwBwAAAAgzLzcvMjAyNggAAAAKMTIvMzEvMjAyNAkAAAABML0kYjOifN4IvSRiM6J83ggpQ0lRLk5ZU0U6SUJNLklRX0FTU0VUX1dSSVRFRE9XTi45OTcuLi4uLkgBAAAA3rYBAAMAAAAAAL0kYjOifN4IvSRiM6J83ggqQ0lRLk5ZU0U6SUJNLklRX05FVF9JTlRFUkVTVF9FWFAuOTk3Li4uLi5IAQAAAN62AQACAAAABS0xMDU0AQgAAAAFAAAAATEBAAAACy0xOTU4MjgxMDk2AwAAAAMxNjACAAAAAzM2OAQAAAABMAcAAAAIMy83LzIwMjYIAAAACjEyLzMxLzIwMjIJAAAA</t>
  </si>
  <si>
    <t>ATC9JGIzonzeCL0kYjOifN4IJ0NJUS5OWVNFOklCTS5JUV9FWFBMT1JFX0RSSUxMLjk5MC4uLi4uSAEAAADetgEAAwAAAAAA40tiM6J83gjjS2IzonzeCCNDSVEuTllTRTpJQk0uSVFfSU5WRU5UT1JZLjk5Mi4uLi4uSAEAAADetgEAAgAAAAQxNTgzAQgAAAAFAAAAATEBAAAACjIwMTcxNjQyNDQDAAAAAzE2MAIAAAAEMTA0MwQAAAABMAcAAAAIMy83LzIwMjYIAAAACjEyLzMxLzIwMTcJAAAAATDjS2IzonzeCONLYjOifN4ILkNJUS5OWVNFOklCTS5JUV9DSEFOR0VfREVGX1RBWF9UT1RBTC45OTIuLi4uLkgBAAAA3rYBAAIAAAAELTkzMQEIAAAABQAAAAExAQAAAAoyMDE3MTY0MjQ0AwAAAAMxNjACAAAABTMwOTI0BAAAAAEwBwAAAAgzLzcvMjAyNggAAAAKMTIvMzEvMjAxNwkAAAABMONLYjOifN4I40tiM6J83ggoQ0lRLk5ZU0U6SUJNLklRX01JU0NfQURKVVNUX0NGLjk5OC4uLi4uSAEAAADetgEAAwAAAAAA40tiM6J83gjjS2IzonzeCCVDSVEuTllTRTpJQk0uSVFfTUFJTlRfQ0FQRVguOTkzLi4uLi5IAQAAAN62AQADAAAAAABHi3UzonzeCEeLdTOifN4IKENJUS5OWVNFOklCTS5JUV9TVF9ERUJUX0lTU1VFRC45OTYuLi4uLkgBAAAA3rYBAAMAAAAAAEeLdTOifN4IR4t1M6J83ggiQ0lRLk5ZU0U6SUJNLklRX0NGX1NIQVJFLjk5Mi4uLi4uSAEAAADetgEAAgAAAAkxMy44ODM1ODQBCAAAAAUAAAAB</t>
  </si>
  <si>
    <t>MQEAAAAKMjAxNzE2NDI0NAMAAAADMTYwAgAAAAU0MzkyMwQAAAABMAcAAAAIMy83LzIwMjYIAAAACjEyLzMxLzIwMTcJAAAAATBHi3UzonzeCEeLdTOifN4IKENJUS5OWVNFOklCTS5JUV9DSEFOR0VfREVGX1RBWC45OTYuLi4uLkgBAAAA3rYBAAMAAAAAAEeLdTOifN4IR4t1M6J83gglQ0lRLk5ZU0U6SUJNLklRX0xFVkVSRURfRkNGLjk5MS4uLi4uSAEAAADetgEAAgAAAAY5MTM5LjUBCAAAAAUAAAABMQEAAAAKMTk0NzE3OTU4MwMAAAADMTYwAgAAAAQ0NDIyBAAAAAEwBwAAAAgzLzcvMjAyNggAAAAKMTIvMzEvMjAxNgkAAAABMEeLdTOifN4IR4t1M6J83ggoQ0lRLk5ZU0U6SUJNLklRX1NUT0NLX0JBU0VEX0NGLjk5NS4uLi4uSAEAAADetgEAAgAAAAM5MzcBCAAAAAUAAAABMQEAAAALLTIwNTkwNzMyMDIDAAAAAzE2MAIAAAAEMjEyNwQAAAABMAcAAAAIMy83LzIwMjYIAAAACjEyLzMxLzIwMjAJAAAAATBHi3UzonzeCEeLdTOifN4ILkNJUS5OWVNFOklCTS5JUV9DSEFOR0VfREVGX1RBWF9UT1RBTC45OTAuLi4uLkgBAAAA3rYBAAIAAAAEMTM4NwEIAAAABQAAAAExAQAAAAoxODc2NDMyODcyAwAAAAMxNjACAAAABTMwOTI0BAAAAAEwBwAAAAgzLzcvMjAyNggAAAAKMTIvMzEvMjAxNQkAAAABMEeLdTOifN4IR4t1M6J83ggfQ0lRLk5ZU0U6SUJNLklRX0RBX0NGLjk5Ni4uLi4uSAEAAADetgEAAgAA</t>
  </si>
  <si>
    <t>AAQ1NzI2AQgAAAAFAAAAATEBAAAACy0yMDA4NjQ3MTk4AwAAAAMxNjACAAAABDIxNjAEAAAAATAHAAAACDMvNy8yMDI2CAAAAAoxMi8zMS8yMDIxCQAAAAEwR4t1M6J83ghHi3UzonzeCCpDSVEuTllTRTpJQk0uSVFfQ0FTSF9UQVhFU19PUEVSLjIwMDAuLi4uLkgBAAAA3rYBAAMAAAAAAEeLdTOifN4IR4t1M6J83gguQ0lRLk5ZU0U6SUJNLklRX0NBU0hfSU5URVJFU1RfRklOQU4uMTAwMC4uLi4uSAEAAADetgEAAwAAAAAAR4t1M6J83ghHi3UzonzeCC1DSVEuTllTRTpJQk0uSVFfQ0FTSF9JTlRFUkVTVF9PUEVSLjEwMDAuLi4uLkgBAAAA3rYBAAMAAAAAAEeLdTOifN4IR4t1M6J83ggsQ0lRLk5ZU0U6SUJNLklRX0NBU0hfSU5URVJFU1RfTkVULjEwMDAuLi4uLkgBAAAA3rYBAAMAAAAAAEeLdTOifN4IR4t1M6J83gg1Q0lRLk5ZU0U6SUJNLklRX1NBTEVfUFJPQ0VFRFNfUkVOVEFMX0FTU0VUUy45OTkuLi4uLkgBAAAA3rYBAAMAAAAAAEeLdTOifN4IR4t1M6J83ggmQ0lRLk5ZU0U6SUJNLklRX0FNT1JUX0RJQ19DRi45OTkuLi4uLkgBAAAA3rYBAAMAAAAAAEeLdTOifN4IR4t1M6J83ggwQ0lRLk5ZU0U6SUJNLklRX0RBX0NGX0VYQ0xfT1BFUl9MRUFTRVMuOTk5Li4uLi5IAQAAAN62AQACAAAABDMwOTgBCAAAAAUAAAABMQEAAAALLTE5MDQ4NjA3NDMDAAAAAzE2MAIAAAAFNDg5ODUEAAAAATAHAAAA</t>
  </si>
  <si>
    <t>CDMvNy8yMDI2CAAAAAoxMi8zMS8yMDI0CQAAAAEwR4t1M6J83ghHi3UzonzeCCFDSVEuTllTRTpJQk0uSVFfREVQX1JVQS45OTkuLi4uLkgBAAAA3rYBAAIAAAADOTAwAQgAAAAFAAAAATEBAAAACy0xOTA0ODYwNzQzAwAAAAMxNjACAAAABTQ4MzU3BAAAAAEwBwAAAAgzLzcvMjAyNggAAAAKMTIvMzEvMjAyNAkAAAABMEeLdTOifN4IR4t1M6J83ggkQ0lRLk5ZU0U6SUJNLklRX0RFUFJFX1NVUFAuOTk5Li4uLi5IAQAAAN62AQADAAAAAABHi3UzonzeCEeLdTOifN4ILUNJUS5OWVNFOklCTS5JUV9EQV9TVVBQTF9QQVJUSUFMX0NGLjk5OS4uLi4uSAEAAADetgEAAwAAAAAAR4t1M6J83ghHi3UzonzeCCRDSVEuTllTRTpJQk0uSVFfTkVUX0NIQU5HRS45OTguLi4uLkgBAAAA3rYBAAIAAAAENTEwMQEIAAAABQAAAAExAQAAAAstMTkwNDg2MDc0NAMAAAADMTYwAgAAAAQyMDkzBAAAAAEwBwAAAAgzLzcvMjAyNggAAAAKMTIvMzEvMjAyMwkAAAABMEeLdTOifN4IR4t1M6J83ggcQ0lRLk5ZU0U6SUJNLklRX0ZYLjk5OC4uLi4uSAEAAADetgEAAgAAAAE5AQgAAAAFAAAAATEBAAAACy0xOTA0ODYwNzQ0AwAAAAMxNjACAAAABDIxNDQEAAAAATAHAAAACDMvNy8yMDI2CAAAAAoxMi8zMS8yMDIzCQAAAAEwR4t1M6J83ghHi3UzonzeCCpDSVEuTllTRTpJQk0uSVFfU1RPQ0tfQkFTRURfQ09NUC45OTIuLi4uLkgB</t>
  </si>
  <si>
    <t>AAAA3rYBAAIAAAADNDAzAEeLdTOifN4IR4t1M6J83ggxQ0lRLk5ZU0U6SUJNLklRX09USEVSX0ZJTkFOQ0VfQUNUX1NVUFBMLjk5OC4uLi4uSAEAAADetgEAAgAAAAQtMjM4AQgAAAAFAAAAATEBAAAACy0xOTA0ODYwNzQ0AwAAAAMxNjACAAAABDIwNTAEAAAAATAHAAAACDMvNy8yMDI2CAAAAAoxMi8zMS8yMDIzCQAAAAEwR4t1M6J83ghHi3UzonzeCCtDSVEuTllTRTpJQk0uSVFfVE9UQUxfRElWX1BBSURfQ0YuOTk3Li4uLi5IAQAAAN62AQACAAAABS01OTQ4AQgAAAAFAAAAATEBAAAACy0xOTU4MjgxMDk2AwAAAAMxNjACAAAABDIwMjIEAAAAATAHAAAACDMvNy8yMDI2CAAAAAoxMi8zMS8yMDIyCQAAAAEwR4t1M6J83ghHi3UzonzeCCVDSVEuTllTRTpJQk0uSVFfUFJFRl9ESVZfQ0YuOTk3Li4uLi5IAQAAAN62AQADAAAAAABHi3UzonzeCEeLdTOifN4IIkNJUS5OWVNFOklCTS5JUV9QUkVGX1JFUC45OTcuLi4uLkgBAAAA3rYBAAMAAAAAAEeLdTOifN4IR4t1M6J83ggkQ0lRLk5ZU0U6SUJNLklRX0NPTU1PTl9SRVAuOTk3Li4uLi5IAQAAAN62AQACAAAABC00MDcBCAAAAAUAAAABMQEAAAALLTE5NTgyODEwOTYDAAAAAzE2MAIAAAAEMjE2NAQAAAABMAcAAAAIMy83LzIwMjYIAAAACjEyLzMxLzIwMjIJAAAAATBHi3UzonzeCEeLdTOifN4IK0NJUS5OWVNFOklCTS5JUV9UT1RBTF9ERUJUX1JFUEFJ</t>
  </si>
  <si>
    <t>RC45OTcuLi4uLkgBAAAA3rYBAAIAAAAFLTY4MDABCAAAAAUAAAABMQEAAAALLTE5NTgyODEwOTYDAAAAAzE2MAIAAAAEMjE2NgQAAAABMAcAAAAIMy83LzIwMjYIAAAACjEyLzMxLzIwMjIJAAAAATBHi3UzonzeCEeLdTOifN4IKENJUS5OWVNFOklCTS5JUV9TVF9ERUJUX1JFUEFJRC45OTcuLi4uLkgBAAAA3rYBAAMAAAAAAEeLdTOifN4IR4t1M6J83ggoQ0lRLk5ZU0U6SUJNLklRX0xUX0RFQlRfSVNTVUVELjk5Ny4uLi4uSAEAAADetgEAAgAAAAQ3ODA0AQgAAAAFAAAAATEBAAAACy0xOTU4MjgxMDk2AwAAAAMxNjACAAAABDIwMzQEAAAAATAHAAAACDMvNy8yMDI2CAAAAAoxMi8zMS8yMDIyCQAAAAEwR4t1M6J83ghHi3UzonzeCCVDSVEuTllTRTpJQk0uSVFfQ0FTSF9JTlZFU1QuOTk2Li4uLi5IAQAAAN62AQACAAAABS01OTc1AQgAAAAFAAAAATEBAAAACy0yMDA4NjQ3MTk4AwAAAAMxNjACAAAABDIwMDUEAAAAATAHAAAACDMvNy8yMDI2CAAAAAoxMi8zMS8yMDIxCQAAAAEwR4t1M6J83ghHi3UzonzeCClDSVEuTllTRTpJQk0uSVFfSU5WRVNUX0xPQU5TX0NGLjk5Ni4uLi4uSAEAAADetgEAAwAAAAAAR4t1M6J83ghHi3UzonzeCCdDSVEuTllTRTpJQk0uSVFfU0FMRV9JTlRBTl9DRi45OTYuLi4uLkgBAAAA3rYBAAIAAAAELTcwNgEIAAAABQAAAAExAQAAAAstMjAwODY0NzE5OAMAAAADMTYwAgAA</t>
  </si>
  <si>
    <t>AAQyMDI5BAAAAAEwBwAAAAgzLzcvMjAyNggAAAAKMTIvMzEvMjAyMQkAAAABMEeLdTOifN4IR4t1M6J83ggjQ0lRLk5ZU0U6SUJNLklRX0RJVkVTVF9DRi45OTUuLi4uLkgBAAAA3rYBAAIAAAADNTAzAQgAAAAFAAAAATEBAAAACy0yMDU5MDczMjAyAwAAAAMxNjACAAAABDIwNzcEAAAAATAHAAAACDMvNy8yMDI2CAAAAAoxMi8zMS8yMDIwCQAAAAEwR4t1M6J83ghHi3UzonzeCCVDSVEuTllTRTpJQk0uSVFfU0FMRV9QUEVfQ0YuOTk1Li4uLi5IAQAAAN62AQACAAAAAzE4OAEIAAAABQAAAAExAQAAAAstMjA1OTA3MzIwMgMAAAADMTYwAgAAAAQyMDQyBAAAAAEwBwAAAAgzLzcvMjAyNggAAAAKMTIvMzEvMjAyMAkAAAABMEeLdTOifN4IR4t1M6J83ggjQ0lRLk5ZU0U6SUJNLklRX0NBU0hfT1BFUi45OTUuLi4uLkgBAAAA3rYBAAIAAAAFMTgxOTcBCAAAAAUAAAABMQEAAAALLTIwNTkwNzMyMDIDAAAAAzE2MAIAAAAEMjAwNgQAAAABMAcAAAAIMy83LzIwMjYIAAAACjEyLzMxLzIwMjAJAAAAATBHi3UzonzeCEeLdTOifN4IKENJUS5OWVNFOklCTS5JUV9DSEFOR0VfREVGX1RBWC45OTUuLi4uLkgBAAAA3rYBAAMAAAAAAEeLdTOifN4IR4t1M6J83ggrQ0lRLk5ZU0U6SUJNLklRX0NIQU5HRV9VTkVBUk5fUkVWLjk5NS4uLi4uSAEAAADetgEAAwAAAAAAR4t1M6J83ghHi3UzonzeCCpDSVEuTllTRTpJQk0u</t>
  </si>
  <si>
    <t>SVFfQ0hBTkdFX0lOVkVOVE9SWS45OTUuLi4uLkgBAAAA3rYBAAIAAAAELTIwOQEIAAAABQAAAAExAQAAAAstMjA1OTA3MzIwMgMAAAADMTYwAgAAAAQyMDk5BAAAAAEwBwAAAAgzLzcvMjAyNggAAAAKMTIvMzEvMjAyMAkAAAABMEeLdTOifN4IR4t1M6J83ggvQ0lRLk5ZU0U6SUJNLklRX0NIQU5HRV9UUkFESU5HX0FTU0VUUy45OTYuLi4uLkgBAAAA3rYBAAMAAAAAAEeLdTOifN4IR4t1M6J83ggfQ0lRLk5ZU0U6SUJNLklRX0RPX0NGLjk5OC4uLi4uSAEAAADetgEAAwAAAAAAR4t1M6J83ghHi3UzonzeCC5DSVEuTllTRTpJQk0uSVFfVEFYX0JFTkVGSVRfT1BUSU9OUy4xMDAwLi4uLi5IAQAAAN62AQADAAAAAABHi3UzonzeCEeLdTOifN4IKENJUS5OWVNFOklCTS5JUV9TVE9DS19CQVNFRF9DRi45OTAuLi4uLkgBAAAA3rYBAAIAAAADNDY4AQgAAAAFAAAAATEBAAAACjE4NzY0MzI4NzIDAAAAAzE2MAIAAAAEMjEyNwQAAAABMAcAAAAIMy83LzIwMjYIAAAACjEyLzMxLzIwMTUJAAAAATBHi3UzonzeCEeLdTOifN4IKENJUS5OWVNFOklCTS5JUV9DUkVESVRfTE9TU19DRi45OTIuLi4uLkgBAAAA3rYBAAMAAAAAAEeLdTOifN4IR4t1M6J83ggsQ0lRLk5ZU0U6SUJNLklRX0FTU0VUX1dSSVRFRE9XTl9DRi45OTQuLi4uLkgBAAAA3rYBAAMAAAAAAEeLdTOifN4IR4t1M6J83ggoQ0lRLk5ZU0U6SUJNLklR</t>
  </si>
  <si>
    <t>X0dBSU5fQVNTRVRTX0NGLjk5Ni4uLi4uSAEAAADetgEAAgAAAAQtMTM2AQgAAAAFAAAAATEBAAAACy0yMDA4NjQ3MTk4AwAAAAMxNjACAAAABDIwMjYEAAAAATAHAAAACDMvNy8yMDI2CAAAAAoxMi8zMS8yMDIxCQAAAAEwR4t1M6J83ghHi3UzonzeCCVDSVEuTllTRTpJQk0uSVFfT1RIRVJfQU1PUlQuOTk4Li4uLi5IAQAAAN62AQACAAAAAzY2MAEIAAAABQAAAAExAQAAAAstMTkwNDg2MDc0NAMAAAADMTYwAgAAAAQyMDE0BAAAAAEwBwAAAAgzLzcvMjAyNggAAAAKMTIvMzEvMjAyMwkAAAABMEeLdTOifN4IR4t1M6J83gglQ0lRLk5ZU0U6SUJNLklRX09JTF9JTVBBSVIuMTAwMC4uLi4uSAEAAADetgEAAwAAAAAAR4t1M6J83ghHi3UzonzeCCtDSVEuTllTRTpJQk0uSVFfR1dfSU5UQU5fQU1PUlRfQ0YuOTkwLi4uLi5IAQAAAN62AQACAAAABDExOTMBCAAAAAUAAAABMQEAAAAKMTg3NjQzMjg3MgMAAAADMTYwAgAAAAQyMTgyBAAAAAEwBwAAAAgzLzcvMjAyNggAAAAKMTIvMzEvMjAxNQkAAAABMEeLdTOifN4IR4t1M6J83ggfQ0lRLk5ZU0U6SUJNLklRX05JX0NGLjk5Mi4uLi4uSAEAAADetgEAAgAAAAQ1NzUzAQgAAAAFAAAAATEBAAAACjIwMTcxNjQyNDQDAAAAAzE2MAIAAAAEMjE1MAQAAAABMAcAAAAIMy83LzIwMjYIAAAACjEyLzMxLzIwMTcJAAAAATBHi3UzonzeCEeLdTOifN4IKkNJUS5OWVNF</t>
  </si>
  <si>
    <t>OklCTS5JUV9TVE9DS19CQVNFRF9DT01QLjk5NS4uLi4uSAEAAADetgEAAgAAAAM2NzUAR4t1M6J83ghHi3UzonzeCDFDSVEuTllTRTpJQk0uSVFfU1RPQ0tfQkFTRURfQ09NUF9QUkVUQVguOTk3Li4uLi5IAQAAAN62AQACAAAAAzk4OABHi3UzonzeCEeLdTOifN4IMENJUS5OWVNFOklCTS5JUV9TVE9DS19PUFRJT05TX0NPTVBfVEFYLjk5OS4uLi4uSAEAAADetgEAAwAAAAAAR4t1M6J83ghHi3UzonzeCCtDSVEuTllTRTpJQk0uSVFfUkVTVFJfU1RPQ0tfQ09NUC4yMDAwLi4uLi5IAQAAAN62AQADAAAAAABHi3UzonzeCEeLdTOifN4ILkNJUS5OWVNFOklCTS5JUV9SRVNUUl9TVE9DS19DT01QX1RBWC45OTEuLi4uLkgBAAAA3rYBAAMAAAAAAEeLdTOifN4IR4t1M6J83ggrQ0lRLk5ZU0U6SUJNLklRX1NUT0NLX0JBU0VEX1RPVEFMLjk5My4uLi4uSAEAAADetgEAAgAAAAM1MTABCAAAAAUAAAABMQEAAAAKMjA4MTUwNTQwMQMAAAADMTYwAgAAAAUyNDAzNAQAAAABMAcAAAAIMy83LzIwMjYIAAAACjEyLzMxLzIwMTgJAAAAATBHi3UzonzeCEeLdTOifN4IL0NJUS5OWVNFOklCTS5JUV9SRVNUUl9TVE9DS19DT01QX1RBWC4yMDAwLi4uLi5IAQAAAN62AQADAAAAAABHi3UzonzeCEeLdTOifN4IM0NJUS5OWVNFOklCTS5JUV9TVE9DS19CQVNFRF9FWFBMT1JFX0RSSUxMLjk5MS4uLi4uSAEAAADetgEAAwAA</t>
  </si>
  <si>
    <t>AAAAR4t1M6J83ghHi3UzonzeCC5DSVEuTllTRTpJQk0uSVFfTkVHQVRJVkVfR1dfQU1PUlRfQVQuOTk3Li4uLi5IAQAAAN62AQADAAAAAABHi3UzonzeCEeLdTOifN4IK0NJUS5OWVNFOklCTS5JUV9JTlNfU0VUVExFX1NVUFBMRS45OTkuLi4uLkgBAAAA3rYBAAMAAAAAAEeLdTOifN4IR4t1M6J83ggwQ0lRLk5ZU0U6SUJNLklRX0FTU0VUX1dSSVRFRE9XTl9TVVBQTEUuOTk0Li4uLi5IAQAAAN62AQADAAAAAABHi3UzonzeCEeLdTOifN4IMUNJUS5OWVNFOklCTS5JUV9TQUxBUklFU19PVEhFUl9CRU5FRklUUy45OTQuLi4uLkgBAAAA3rYBAAMAAAAAAEeLdTOifN4IR4t1M6J83ggxQ0lRLk5ZU0U6SUJNLklRX0VYUExPUkVfRFJJTExfRVhQX1RPVEFMLjk5NS4uLi4uSAEAAADetgEAAwAAAAAAR4t1M6J83ghHi3UzonzeCCZDSVEuTllTRTpJQk0uSVFfT1RIRVJfUkVOVEFMLjk5MC4uLi4uSAEAAADetgEAAwAAAAAAR4t1M6J83ghHi3UzonzeCChDSVEuTllTRTpJQk0uSVFfTkVUX1JFTlRBTF9FWFAuOTkwLi4uLi5IAQAAAN62AQACAAAABDE0NDUBCAAAAAUAAAABMQEAAAAKMTg3NjQzMjg3MgMAAAADMTYwAgAAAAUyNDI2MQQAAAABMAcAAAAIMy83LzIwMjYIAAAACjEyLzMxLzIwMTUJAAAAATBHi3UzonzeCEeLdTOifN4IKUNJUS5OWVNFOklCTS5JUV9TQUxFU19NQVJLRVRJTkcuOTk5Li4uLi5IAQAA</t>
  </si>
  <si>
    <t>AN62AQACAAAABDExNzMBCAAAAAUAAAABMQEAAAALLTE5MDQ4NjA3NDMDAAAAAzE2MAIAAAAFMjE1NjEEAAAAATAHAAAACDMvNy8yMDI2CAAAAAoxMi8zMS8yMDI0CQAAAAEwR4t1M6J83ghHi3UzonzeCB5DSVEuTllTRTpJQk0uSVFfRElDLjEwMDAuLi4uLkgBAAAA3rYBAAMAAAAAAEeLdTOifN4IR4t1M6J83ggkQ0lRLk5ZU0U6SUJNLklRX0NPTU1PTl9ESVYuOTk2Li4uLi5IAQAAAN62AQACAAAABDU4NjkAR4t1M6J83ghHi3UzonzeCCNDSVEuTllTRTpJQk0uSVFfREFfRUJJVERBLjk5NC4uLi4uSAEAAADetgEAAgAAAAQ2MDU5AQgAAAAFAAAAATEBAAAACy0yMTEwNzY5MzU1AwAAAAMxNjACAAAABDIyMDYEAAAAATAHAAAACDMvNy8yMDI2CAAAAAoxMi8zMS8yMDE5CQAAAAEwR4t1M6J83ghHi3UzonzeCCZDSVEuTllTRTpJQk0uSVFfSU5UX0VYUF9MVEQuMjAwMC4uLi4uSAEAAADetgEAAwAAAAAAR4t1M6J83ghHi3UzonzeCCJDSVEuTllTRTpJQk0uSVFfTklfTk9STS4xMDAwLi4uLi5IAQAAAN62AQACAAAACDY5NzQuMzc1AQgAAAAFAAAAATEBAAAACy0xOTA0ODYwNzQwAwAAAAMxNjACAAAABDQzNzgEAAAAATAHAAAACDMvNy8yMDI2CAAAAAoxMi8zMS8yMDI1CQAAAAEwR4t1M6J83ghHi3UzonzeCDBDSVEuTllTRTpJQk0uSVFfREVGRVJSRURfRk9SRUlHTl9UQVhFUy45OTguLi4uLkgBAAAA3rYB</t>
  </si>
  <si>
    <t>AAIAAAADNDI4AQgAAAAFAAAAATEBAAAACy0xOTA0ODYwNzQ0AwAAAAMxNjACAAAABDMwNTUEAAAAATAHAAAACDMvNy8yMDI2CAAAAAoxMi8zMS8yMDIzCQAAAAEwR4t1M6J83ghHi3UzonzeCCxDSVEuTllTRTpJQk0uSVFfQ1VSUl9GT1JFSUdOX1RBWEVTLjk5Ny4uLi4uSAEAAADetgEAAgAAAAQxNjc2AQgAAAAFAAAAATEBAAAACy0xOTU4MjgxMDk2AwAAAAMxNjACAAAABDMwMzAEAAAAATAHAAAACDMvNy8yMDI2CAAAAAoxMi8zMS8yMDIyCQAAAAEwR4t1M6J83ghHi3UzonzeCDFDSVEuTllTRTpJQk0uSVFfRVhDSVNFX1RBWEVTX0VYQ0xfU0FMRVMuOTk4Li4uLi5IAQAAAN62AQADAAAAAABHi3UzonzeCEeLdTOifN4IKUNJUS5OWVNFOklCTS5JUV9JTlRFUkVTVF9JTkNPTUUuOTkxLi4uLi5IAQAAAN62AQACAAAAAzEwOAEIAAAABQAAAAExAQAAAAoxOTQ3MTc5NTgzAwAAAAMxNjACAAAAAzIxMAQAAAABMAcAAAAIMy83LzIwMjYIAAAACjEyLzMxLzIwMTYJAAAAATBHi3UzonzeCEeLdTOifN4IPENJUS5OWVNFOklCTS5JUV9QUk9WX0JBRF9ERUJUU19QQVRJRU5UX1NFUlZJQ0VfUkVWLjk5Ni4uLi4uSAEAAADetgEAAwAAAAAAR4t1M6J83ghHi3UzonzeCCtDSVEuTllTRTpJQk0uSVFfU1RPQ0tfQkFTRURfT1RIRVIuOTk1Li4uLi5IAQAAAN62AQACAAAAAjY0AQgAAAAFAAAAATEBAAAACy0yMDU5MDcz</t>
  </si>
  <si>
    <t>MjAyAwAAAAMxNjACAAAABTIyNjc2BAAAAAEwBwAAAAgzLzcvMjAyNggAAAAKMTIvMzEvMjAyMAkAAAABMEeLdTOifN4IR4t1M6J83ggpQ0lRLk5ZU0U6SUJNLklRX1NUT0NLX0JBU0VEX1NHQS45OTcuLi4uLkgBAAAA3rYBAAIAAAADNTY2AQgAAAAFAAAAATEBAAAACy0xOTU4MjgxMDk2AwAAAAMxNjACAAAABTIyNjc5BAAAAAEwBwAAAAgzLzcvMjAyNggAAAAKMTIvMzEvMjAyMgkAAAABMBHGdTOifN4IEcZ1M6J83ggoQ0lRLk5ZU0U6SUJNLklRX1NUT0NLX0JBU0VEX1NNLjk5OS4uLi4uSAEAAADetgEAAwAAAAAAEcZ1M6J83ggRxnUzonzeCCtDSVEuTllTRTpJQk0uSVFfU1RPQ0tfQkFTRURfQ09HUy4yMDAwLi4uLi5IAQAAAN62AQACAAAAAzI2OQEIAAAABQAAAAExAQAAAAstMTkwNDg2MDY1NwMAAAADMTYwAgAAAAUyMjY3NAQAAAABMAcAAAAIMy83LzIwMjYIAAAACjEyLzMxLzIwMjUJAAAAATARxnUzonzeCBHGdTOifN4ILkNJUS5OWVNFOklCTS5JUV9ORUdBVElWRV9HV19BTU9SVF9BVC45OTEuLi4uLkgBAAAA3rYBAAMAAAAAABHGdTOifN4IEcZ1M6J83gguQ0lRLk5ZU0U6SUJNLklRX1RPVEFMX1VOVVNVQUxfU1VQUExFLjk5My4uLi4uSAEAAADetgEAAgAAAAMtMTYBCAAAAAUAAAABMQEAAAAKMjA4MTUwNTQwMQMAAAADMTYwAgAAAAUzMzM5MAQAAAABMAcAAAAIMy83LzIwMjYIAAAACjEyLzMx</t>
  </si>
  <si>
    <t>LzIwMTgJAAAAATARxnUzonzeCBHGdTOifN4ILUNJUS5OWVNFOklCTS5JUV9MRUdBTF9TRVRUTEVfU1VQUExFLjk5NS4uLi4uSAEAAADetgEAAwAAAAAAEcZ1M6J83ggRxnUzonzeCDFDSVEuTllTRTpJQk0uSVFfR0FJTl9CQVJHQUlOX0FDUV9TVVBQTEUuOTk3Li4uLi5IAQAAAN62AQADAAAAAAARxnUzonzeCBHGdTOifN4IJUNJUS5OWVNFOklCTS5JUV9JUFJEX1NVUFBMRS45OTkuLi4uLkgBAAAA3rYBAAMAAAAAABHGdTOifN4IEcZ1M6J83ggvQ0lRLk5ZU0U6SUJNLklRX0lNUEFJUk1FTlRfR1dfU1VQUExFLjIwMDAuLi4uLkgBAAAA3rYBAAMAAAAAABHGdTOifN4IEcZ1M6J83ggnQ0lRLk5ZU0U6SUJNLklRX01FUkdFUl9TVVBQTEUuOTkxLi4uLi5IAQAAAN62AQADAAAAAAARxnUzonzeCBHGdTOifN4IMUNJUS5OWVNFOklCTS5JUV9TQUxBUklFU19PVEhFUl9CRU5FRklUUy45OTMuLi4uLkgBAAAA3rYBAAMAAAAAABHGdTOifN4IEcZ1M6J83ggyQ0lRLk5ZU0U6SUJNLklRX0lNUFVUX09QRVJfTEVBU0VfSU5UX0VYUC45OTUuLi4uLkgBAAAA3rYBAAIAAAAKMjM2LjYxMDE0NAEIAAAABQAAAAExAQAAAAstMjA1OTA3MzIwMgMAAAADMTYwAgAAAAUyMTY3MgQAAAABMAcAAAAIMy83LzIwMjYIAAAACjEyLzMxLzIwMjAJAAAAATARxnUzonzeCBHGdTOifN4IMUNJUS5OWVNFOklCTS5JUV9FWFBMT1JFX0RS</t>
  </si>
  <si>
    <t>SUxMX0VYUF9UT1RBTC45OTcuLi4uLkgBAAAA3rYBAAMAAAAAABHGdTOifN4IEcZ1M6J83ggnQ0lRLk5ZU0U6SUJNLklRX0FJUkNSQUZUX1JFTlQuOTk5Li4uLi5IAQAAAN62AQADAAAAAAARxnUzonzeCBHGdTOifN4IKUNJUS5OWVNFOklCTS5JUV9NSU5JTVVNX1JFTlRBTC4yMDAwLi4uLi5IAQAAAN62AQADAAAAAAARxnUzonzeCBHGdTOifN4IK0NJUS5OWVNFOklCTS5JUV9DT05USU5HRU5UX1JFTlRBTC45OTEuLi4uLkgBAAAA3rYBAAMAAAAAABHGdTOifN4IEcZ1M6J83ggoQ0lRLk5ZU0U6SUJNLklRX05FVF9SRU5UQUxfRVhQLjk5My4uLi4uSAEAAADetgEAAwAAAAAAEcZ1M6J83ggRxnUzonzeCCNDSVEuTllTRTpJQk0uSVFfUkRfRVhQX0ZOLjk5NS4uLi4uSAEAAADetgEAAgAAAAQ2MjYyAQgAAAAFAAAAATEBAAAACy0yMDU5MDczMjAyAwAAAAMxNjACAAAABDMxNjgEAAAAATAHAAAACDMvNy8yMDI2CAAAAAoxMi8zMS8yMDIwCQAAAAEwEcZ1M6J83ggRxnUzonzeCClDSVEuTllTRTpJQk0uSVFfU0FMRVNfTUFSS0VUSU5HLjk5Ny4uLi4uSAEAAADetgEAAgAAAAQxMzMwAQgAAAAFAAAAATEBAAAACy0xOTU4MjgxMDk2AwAAAAMxNjACAAAABTIxNTYxBAAAAAEwBwAAAAgzLzcvMjAyNggAAAAKMTIvMzEvMjAyMgkAAAABMBHGdTOifN4IEcZ1M6J83gglQ0lRLk5ZU0U6SUJNLklRX0FEVkVSVElTSU5H</t>
  </si>
  <si>
    <t>Ljk5OS4uLi4uSAEAAADetgEAAgAAAAQxMTczAQgAAAAFAAAAATEBAAAACy0xOTA0ODYwNzQzAwAAAAMxNjACAAAABDMwMTMEAAAAATAHAAAACDMvNy8yMDI2CAAAAAoxMi8zMS8yMDI0CQAAAAEwEcZ1M6J83ggRxnUzonzeCB1DSVEuTllTRTpJQk0uSVFfRElDLjk5My4uLi4uSAEAAADetgEAAwAAAAAAkd6IM6J83giR3ogzonzeCDpDSVEuTllTRTpJQk0uSVFfRElTVFJJQlVUQUJMRV9DQVNIX1NUQU5EQVJESVpFRC4yMDAwLi4uLi5IAQAAAN62AQADAAAAAACR3ogzonzeCJHeiDOifN4ILENJUS5OWVNFOklCTS5JUV9ESVNUUklCVVRBQkxFX0NBU0guOTkxLi4uLi5IAQAAAN62AQADAAAAAACR3ogzonzeCJHeiDOifN4ILUNJUS5OWVNFOklCTS5JUV9OT05DQVNIX1BFTlNJT05fRVhQLjk5My4uLi4uSAEAAADetgEAAgAAAAQxNDMwAQgAAAAFAAAAATEBAAAACjIwODE1MDU0MDEDAAAAAzE2MAIAAAAFMjE2NzgEAAAAATAHAAAACDMvNy8yMDI2CAAAAAoxMi8zMS8yMDE4CQAAAAEwkd6IM6J83giR3ogzonzeCDtDSVEuTllTRTpJQk0uSVFfSU5URVJFU1RfRVhQX0xFQVNFX0xJQUJJTElUWV9ERUJULjk5NS4uLi4uSAEAAADetgEAAwAAAAAAkd6IM6J83giR3ogzonzeCC5DSVEuTllTRTpJQk0uSVFfQ0FQSVRBTElaRURfSU5URVJFU1QuOTk3Li4uLi5IAQAAAN62AQACAAAAATUBCAAAAAUAAAABMQEAAAAL</t>
  </si>
  <si>
    <t>LTE5NTgyODEwOTYDAAAAAzE2MAIAAAAEMzAzMgQAAAABMAcAAAAIMy83LzIwMjYIAAAACjEyLzMxLzIwMjIJAAAAATCR3ogzonzeCJHeiDOifN4IIUNJUS5OWVNFOklCTS5JUV9OSV9OT1JNLjk5OS4uLi4uSAEAAADetgEAAgAAAAg1Njk4LjEyNQEIAAAABQAAAAExAQAAAAstMTkwNDg2MDc0MwMAAAADMTYwAgAAAAQ0Mzc4BAAAAAEwBwAAAAgzLzcvMjAyNggAAAAKMTIvMzEvMjAyNAkAAAABMJHeiDOifN4Ikd6IM6J83ggvQ0lRLk5ZU0U6SUJNLklRX0RFRkVSUkVEX1RBWEVTX1RPVEFMLjIwMDAuLi4uLkgBAAAA3rYBAAIAAAAELTk1NwEIAAAABQAAAAExAQAAAAstMTkwNDg2MDY1NwMAAAADMTYwAgAAAAUzNTM4NQQAAAABMAcAAAAIMy83LzIwMjYIAAAACjEyLzMxLzIwMjUJAAAAATCR3ogzonzeCJHeiDOifN4IMENJUS5OWVNFOklCTS5JUV9ERUZFUlJFRF9GT1JFSUdOX1RBWEVTLjk5MS4uLi4uSAEAAADetgEAAgAAAAQtMTc5AQgAAAAFAAAAATEBAAAACjE5NDcxNzk1ODMDAAAAAzE2MAIAAAAEMzA1NQQAAAABMAcAAAAIMy83LzIwMjYIAAAACjEyLzMxLzIwMTYJAAAAATCR3ogzonzeCJHeiDOifN4IJENJUS5OWVNFOklCTS5JUV9DVVJSX1RBWEVTLjk5My4uLi4uSAEAAADetgEAAgAAAAQxOTIwAQgAAAAFAAAAATEBAAAACjIwODE1MDU0MDEDAAAAAzE2MAIAAAAFMzUzODMEAAAAATAHAAAACDMv</t>
  </si>
  <si>
    <t>Ny8yMDI2CAAAAAoxMi8zMS8yMDE4CQAAAAEwkd6IM6J83giR3ogzonzeCC1DSVEuTllTRTpJQk0uSVFfQ1VSUl9ET01FU1RJQ19UQVhFUy45OTUuLi4uLkgBAAAA3rYBAAIAAAADNjU3AQgAAAAFAAAAATEBAAAACy0yMDU5MDczMjAyAwAAAAMxNjACAAAABDMwMjcEAAAAATAHAAAACDMvNy8yMDI2CAAAAAoxMi8zMS8yMDIwCQAAAAEwkd6IM6J83giR3ogzonzeCDFDSVEuTllTRTpJQk0uSVFfRVhDSVNFX1RBWEVTX0VYQ0xfU0FMRVMuOTk3Li4uLi5IAQAAAN62AQADAAAAAACR3ogzonzeCJHeiDOifN4IOkNJUS5OWVNFOklCTS5JUV9BU1NFVFNfTkVUVElOR19PVEhFUl9BREpVU1RNRU5UUy45OTMuLi4uLkgBAAAA3rYBAAMAAAAAAJHeiDOifN4Ikd6IM6J83ggtQ0lRLk5ZU0U6SUJNLklRX01JTk9SSVRZX0lOVF9SRURFRU0uOTk1Li4uLi5IAQAAAN62AQADAAAAAACR3ogzonzeCJHeiDOifN4IH0NJUS5OWVNFOklCTS5JUV9MSUZPUi45OTkuLi4uLkgBAAAA3rYBAAMAAAAAAJHeiDOifN4Ikd6IM6J83ggxQ0lRLk5ZU0U6SUJNLklRX01JTk9SSVRZX0lOVEVSRVNUX1RPVEFMLjk5MS4uLi4uSAEAAADetgEAAgAAAAMxNDYBCAAAAAUAAAABMQEAAAAKMTk0NzE3OTU4MwMAAAADMTYwAgAAAAQxMzEyBAAAAAEwBwAAAAgzLzcvMjAyNggAAAAKMTIvMzEvMjAxNgkAAAABMJHeiDOifN4Ikd6IM6J83ggdQ0lR</t>
  </si>
  <si>
    <t>Lk5ZU0U6SUJNLklRX1RCVi45OTAuLi4uLkgBAAAA3rYBAAIAAAAGLTIxMjQ2AQgAAAAFAAAAATEBAAAACjE4NzY0MzI4NzIDAAAAAzE2MAIAAAAEMTMxMAQAAAABMAcAAAAIMy83LzIwMjYIAAAACjEyLzMxLzIwMTUJAAAAATCR3ogzonzeCJHeiDOifN4IRkNJUS5OWVNFOklCTS5JUV9GSU5BTkNJTkdfT0JMSUdfTk9OX0NVUlJFTlRfRVhDTF9PUEVSX0xFQVNFUy45OTAuLi4uLkgBAAAA3rYBAAIAAAAFMzM0MzEBCAAAAAUAAAABMQEAAAAKMTg3NjQzMjg3MgMAAAADMTYwAgAAAAU0ODk4MQQAAAABMAcAAAAIMy83LzIwMjYIAAAACjEyLzMxLzIwMTUJAAAAATCR3ogzonzeCJHeiDOifN4IQENJUS5OWVNFOklCTS5JUV9DVVJSRU5UX1BPUlRJT05fT1BFUl9MRUFTRV9MSUFCSUxJVElFUy45OTEuLi4uLkgBAAAA3rYBAAMAAAAAAJHeiDOifN4Ikd6IM6J83ggtQ0lRLk5ZU0U6SUJNLklRX0FEX0VYQ0xfT1BFUl9MRUFTRVMuOTk3Li4uLi5IAQAAAN62AQACAAAABi0xMzM2MQEIAAAABQAAAAExAQAAAAstMTk1ODI4MTA5NgMAAAADMTYwAgAAAAU0ODk3NQQAAAABMAcAAAAIMy83LzIwMjYIAAAACjEyLzMxLzIwMjIJAAAAATCR3ogzonzeCJHeiDOifN4IM0NJUS5OWVNFOklCTS5JUV9SVUFfT1BFUkFUSU5HX0xFQVNFX0dST1NTLjk5Mi4uLi4uSAEAAADetgEAAwAAAAAAkd6IM6J83giR3ogzonzeCCFDSVEu</t>
  </si>
  <si>
    <t>TllTRTpJQk0uSVFfUlVBX05FVC45OTYuLi4uLkgBAAAA3rYBAAMAAAAAAJHeiDOifN4Ikd6IM6J83ggmQ0lRLk5ZU0U6SUJNLklRX1RPVEFMX0VRVUlUWS45OTYuLi4uLkgBAAAA3rYBAAIAAAAFMTg5OTYBCAAAAAUAAAABMQEAAAALLTIwMDg2NDcxOTgDAAAAAzE2MAIAAAAEMTI3NQQAAAABMAcAAAAIMy83LzIwMjYIAAAACjEyLzMxLzIwMjEJAAAAATCR3ogzonzeCJHeiDOifN4II0NJUS5OWVNFOklCTS5JUV9UUkVBU1VSWS4xMDAwLi4uLi5IAQAAAN62AQACAAAABy0xNzA2MDUBCAAAAAUAAAABMQEAAAALLTE5MDQ4NjA3NDADAAAAAzE2MAIAAAAEMTI0OAQAAAABMAcAAAAIMy83LzIwMjYIAAAACjEyLzMxLzIwMjUJAAAAATCR3ogzonzeCJHeiDOifN4IIENJUS5OWVNFOklCTS5JUV9DT01NT04uOTkxLi4uLi5IAQAAAN62AQACAAAABTUzOTM1AQgAAAAFAAAAATEBAAAACjE5NDcxNzk1ODMDAAAAAzE2MAIAAAAEMTEwMwQAAAABMAcAAAAIMy83LzIwMjYIAAAACjEyLzMxLzIwMTYJAAAAATCR3ogzonzeCJHeiDOifN4IKUNJUS5OWVNFOklCTS5JUV9QUkVGX05PTl9SRURFRU0uOTk3Li4uLi5IAQAAAN62AQADAAAAAACR3ogzonzeCJHeiDOifN4IJ0NJUS5OWVNFOklCTS5JUV9PVEhFUl9MSUFCX0xULjk5NS4uLi4uSAEAAADetgEAAgAAAAUxMjUzOQEIAAAABQAAAAExAQAAAAstMjA1OTA3MzIwMgMA</t>
  </si>
  <si>
    <t>AAADMTYwAgAAAAQxMDYyBAAAAAEwBwAAAAgzLzcvMjAyNggAAAAKMTIvMzEvMjAyMAkAAAABMJHeiDOifN4Ikd6IM6J83ggnQ0lRLk5ZU0U6SUJNLklRX1VORUFSTl9SRVZfTFQuOTkyLi4uLi5IAQAAAN62AQACAAAABDM3NDYBCAAAAAUAAAABMQEAAAAKMjAxNzE2NDI0NAMAAAADMTYwAgAAAAQxMjU2BAAAAAEwBwAAAAgzLzcvMjAyNggAAAAKMTIvMzEvMjAxNwkAAAABMJHeiDOifN4Ikd6IM6J83ggiQ0lRLk5ZU0U6SUJNLklRX0xUX0RFQlQuMTAwMC4uLi4uSAEAAADetgEAAgAAAAU1Mzk2MgEIAAAABQAAAAExAQAAAAstMTkwNDg2MDc0MAMAAAADMTYwAgAAAAQxMDQ5BAAAAAEwBwAAAAgzLzcvMjAyNggAAAAKMTIvMzEvMjAyNQkAAAABMJHeiDOifN4Ikd6IM6J83gguQ0lRLk5ZU0U6SUJNLklRX0RFRl9UQVhfTElBQl9DVVJSRU5ULjk5Ni4uLi4uSAEAAADetgEAAwAAAAAAkd6IM6J83giR3ogzonzeCC5DSVEuTllTRTpJQk0uSVFfRklOX0RJVl9MSUFCX0NVUlJFTlQuOTk0Li4uLi5IAQAAAN62AQADAAAAAACR3ogzonzeCJHeiDOifN4IK0NJUS5OWVNFOklCTS5JUV9DVVJSRU5UX1BPUlRfREVCVC45OTUuLi4uLkgBAAAA3rYBAAIAAAAENjk1NgEIAAAABQAAAAExAQAAAAstMjA1OTA3MzIwMgMAAAADMTYwAgAAAAQxMjk3BAAAAAEwBwAAAAgzLzcvMjAyNggAAAAKMTIvMzEvMjAyMAkAAAABMJHe</t>
  </si>
  <si>
    <t>iDOifN4Ikd6IM6J83ggcQ0lRLk5ZU0U6SUJNLklRX0FQLjk5MS4uLi4uSAEAAADetgEAAgAAAAQ2MjA5AQgAAAAFAAAAATEBAAAACjE5NDcxNzk1ODMDAAAAAzE2MAIAAAAEMTAxOAQAAAABMAcAAAAIMy83LzIwMjYIAAAACjEyLzMxLzIwMTYJAAAAATCR3ogzonzeCJHeiDOifN4IKENJUS5OWVNFOklCTS5JUV9ERUZfQ0hBUkdFU19MVC45OTIuLi4uLkgBAAAA3rYBAAIAAAAEMjEzNgEIAAAABQAAAAExAQAAAAoyMDE3MTY0MjQ0AwAAAAMxNjACAAAABDEwMjUEAAAAATAHAAAACDMvNy8yMDI2CAAAAAoxMi8zMS8yMDE3CQAAAAEwkd6IM6J83giR3ogzonzeCB9DSVEuTllTRTpJQk0uSVFfQVJfTFQuOTkyLi4uLi5IAQAAAN62AQADAAAAAACR3ogzonzeCJHeiDOifN4IJUNJUS5OWVNFOklCTS5JUV9PVEhFUl9JTlRBTi45OTIuLi4uLkgBAAAA3rYBAAIAAAAEMzc0MgEIAAAABQAAAAExAQAAAAoyMDE3MTY0MjQ0AwAAAAMxNjACAAAABDEwNDAEAAAAATAHAAAACDMvNy8yMDI2CAAAAAoxMi8zMS8yMDE3CQAAAAEwkd6IM6J83giR3ogzonzeCB5DSVEuTllTRTpJQk0uSVFfTlBQRS45OTQuLi4uLkgBAAAA3rYBAAIAAAAFMTUwMDYBCAAAAAUAAAABMQEAAAALLTIxMTA3NjkzNTUDAAAAAzE2MAIAAAAEMTAwNAQAAAABMAcAAAAIMy83LzIwMjYIAAAACjEyLzMxLzIwMTkJAAAAATCR3ogzonzeCJHeiDOifN4I</t>
  </si>
  <si>
    <t>IkNJUS5OWVNFOklCTS5JUV9UT1RBTF9DQS45OTUuLi4uLkgBAAAA3rYBAAIAAAAFMzkxNjUBCAAAAAUAAAABMQEAAAALLTIwNTkwNzMyMDIDAAAAAzE2MAIAAAAEMTAwOAQAAAABMAcAAAAIMy83LzIwMjYIAAAACjEyLzMxLzIwMjAJAAAAATCR3ogzonzeCJHeiDOifN4IMENJUS5OWVNFOklCTS5JUV9ERUZfVEFYX0FTU0VUU19DVVJSRU5ULjk5OS4uLi4uSAEAAADetgEAAwAAAAAAkd6IM6J83giR3ogzonzeCDBDSVEuTllTRTpJQk0uSVFfRklOX0RJVl9BU1NFVFNfQ1VSUkVOVC45OTMuLi4uLkgBAAAA3rYBAAMAAAAAAJHeiDOifN4Ikd6IM6J83ggjQ0lRLk5ZU0U6SUJNLklRX0lOVkVOVE9SWS45OTUuLi4uLkgBAAAA3rYBAAIAAAAEMTgxMgEIAAAABQAAAAExAQAAAAstMjA1OTA3MzIwMgMAAAADMTYwAgAAAAQxMDQzBAAAAAEwBwAAAAgzLzcvMjAyNggAAAAKMTIvMzEvMjAyMAkAAAABMJHeiDOifN4Ikd6IM6J83ggnQ0lRLk5ZU0U6SUJNLklRX09USEVSX1JFQ0VJVi4yMDAwLi4uLi5IAQAAAN62AQACAAAABDEwNTIBCAAAAAUAAAABMQEAAAALLTE5MDQ4NjA2NTcDAAAAAzE2MAIAAAAEMTIwNgQAAAABMAcAAAAIMy83LzIwMjYIAAAACjEyLzMxLzIwMjUJAAAAATCR3ogzonzeCJHeiDOifN4IKENJUS5OWVNFOklCTS5JUV9DQVNIX1NUX0lOVkVTVC45OTkuLi4uLkgBAAAA3rYBAAIAAAAFMTQ1OTEB</t>
  </si>
  <si>
    <t>CAAAAAUAAAABMQEAAAALLTE5MDQ4NjA3NDMDAAAAAzE2MAIAAAAEMTAwMgQAAAABMAcAAAAIMy83LzIwMjYIAAAACjEyLzMxLzIwMjQJAAAAATCR3ogzonzeCJHeiDOifN4II0NJUS5OWVNFOklCTS5JUV9TVF9JTlZFU1QuOTk0Li4uLi5IAQAAAN62AQACAAAAAzY5NgEIAAAABQAAAAExAQAAAAstMjExMDc2OTM1NQMAAAADMTYwAgAAAAQxMDY5BAAAAAEwBwAAAAgzLzcvMjAyNggAAAAKMTIvMzEvMjAxOQkAAAABMJHeiDOifN4Ikd6IM6J83gguQ0lRLk5ZU0U6SUJNLklRX0dBSU5fQkFSR0FJTl9BQ1FfQ0YuMTAwMC4uLi4uSAEAAADetgEAAwAAAAAAkd6IM6J83giR3ogzonzeCDtDSVEuTllTRTpJQk0uSVFfTE9OR19URVJNX0RFQlRfUkVQQUlEX0VYQ0xfTEVBU0VTLjk5OC4uLi4uSAEAAADetgEAAgAAAAUtNTA4MgEIAAAABQAAAAExAQAAAAstMTkwNDg2MDc0NAMAAAADMTYwAgAAAAU0ODk4NAQAAAABMAcAAAAIMy83LzIwMjYIAAAACjEyLzMxLzIwMjMJAAAAATCR3ogzonzeCJHeiDOifN4INUNJUS5OWVNFOklCTS5JUV9PUEVSQVRJTkdfTEVBU0VfTElBQklMSVRJRVMuOTk1Li4uLi5IAQAAAN62AQADAAAAAACR3ogzonzeCJHeiDOifN4IJ0NJUS5OWVNFOklCTS5JUV9ET19GSU5BTkNFX0NGLjk5NC4uLi4uSAEAAADetgEAAwAAAAAAkd6IM6J83giR3ogzonzeCCVDSVEuTllTRTpJQk0uSVFfTUFJ</t>
  </si>
  <si>
    <t>TlRfQ0FQRVguOTkyLi4uLi5IAQAAAN62AQADAAAAAACR3ogzonzeCJHeiDOifN4IIkNJUS5OWVNFOklCTS5JUV9DRl9TSEFSRS45OTEuLi4uLkgBAAAA3rYBAAIAAAAJMTMuNTM3NDY1AQgAAAAFAAAAATEBAAAACjE5NDcxNzk1ODMDAAAAAzE2MAIAAAAFNDM5MjMEAAAAATAHAAAACDMvNy8yMDI2CAAAAAoxMi8zMS8yMDE2CQAAAAEwkd6IM6J83giR3ogzonzeCCVDSVEuTllTRTpJQk0uSVFfTEVWRVJFRF9GQ0YuOTkwLi4uLi5IAQAAAN62AQACAAAACDg3NDYuNjI1AQgAAAAFAAAAATEBAAAACjE4NzY0MzI4NzIDAAAAAzE2MAIAAAAENDQyMgQAAAABMAcAAAAIMy83LzIwMjYIAAAACjEyLzMxLzIwMTUJAAAAATCR3ogzonzeCJHeiDOifN4IK0NJUS5OWVNFOklCTS5JUV9DQVNIX1RBWEVTX0ZJTkFOLjIwMDAuLi4uLkgBAAAA3rYBAAMAAAAAAJHeiDOifN4Ikd6IM6J83ggpQ0lRLk5ZU0U6SUJNLklRX0NBU0hfVEFYRVNfT1BFUi45OTkuLi4uLkgBAAAA3rYBAAMAAAAAAJHeiDOifN4Ikd6IM6J83ggtQ0lRLk5ZU0U6SUJNLklRX0NBU0hfSU5URVJFU1RfRklOQU4uOTk5Li4uLi5IAQAAAN62AQADAAAAAACR3ogzonzeCJHeiDOifN4ILENJUS5OWVNFOklCTS5JUV9DQVNIX0lOVEVSRVNUX09QRVIuOTk5Li4uLi5IAQAAAN62AQADAAAAAACR3ogzonzeCJHeiDOifN4IK0NJUS5OWVNFOklCTS5JUV9DQVNI</t>
  </si>
  <si>
    <t>X0lOVEVSRVNUX05FVC45OTkuLi4uLkgBAAAA3rYBAAMAAAAAAJHeiDOifN4Ikd6IM6J83gg1Q0lRLk5ZU0U6SUJNLklRX1NBTEVfUFJPQ0VFRFNfUkVOVEFMX0FTU0VUUy45OTguLi4uLkgBAAAA3rYBAAMAAAAAAJHeiDOifN4Ikd6IM6J83ggmQ0lRLk5ZU0U6SUJNLklRX0FNT1JUX0RJQ19DRi45OTguLi4uLkgBAAAA3rYBAAMAAAAAAJHeiDOifN4Ikd6IM6J83ggwQ0lRLk5ZU0U6SUJNLklRX0RBX0NGX0VYQ0xfT1BFUl9MRUFTRVMuOTk4Li4uLi5IAQAAAN62AQACAAAABDI4MzYBCAAAAAUAAAABMQEAAAALLTE5MDQ4NjA3NDQDAAAAAzE2MAIAAAAFNDg5ODUEAAAAATAHAAAACDMvNy8yMDI2CAAAAAoxMi8zMS8yMDIzCQAAAAEwkd6IM6J83giR3ogzonzeCCFDSVEuTllTRTpJQk0uSVFfREVQX1JVQS45OTguLi4uLkgBAAAA3rYBAAIAAAADOTAwAQgAAAAFAAAAATEBAAAACy0xOTA0ODYwNzQ0AwAAAAMxNjACAAAABTQ4MzU3BAAAAAEwBwAAAAgzLzcvMjAyNggAAAAKMTIvMzEvMjAyMwkAAAABMJHeiDOifN4Ikd6IM6J83ggkQ0lRLk5ZU0U6SUJNLklRX0RFUFJFX1NVUFAuOTk4Li4uLi5IAQAAAN62AQADAAAAAACR3ogzonzeCJHeiDOifN4ILUNJUS5OWVNFOklCTS5JUV9EQV9TVVBQTF9QQVJUSUFMX0NGLjk5OC4uLi4uSAEAAADetgEAAwAAAAAAkd6IM6J83giR3ogzonzeCCRDSVEuTllTRTpJQk0u</t>
  </si>
  <si>
    <t>SVFfTkVUX0NIQU5HRS45OTcuLi4uLkgBAAAA3rYBAAIAAAAEMTAzMQEIAAAABQAAAAExAQAAAAstMTk1ODI4MTA5NgMAAAADMTYwAgAAAAQyMDkzBAAAAAEwBwAAAAgzLzcvMjAyNggAAAAKMTIvMzEvMjAyMgkAAAABMJHeiDOifN4Ikd6IM6J83ggcQ0lRLk5ZU0U6SUJNLklRX0ZYLjk5Ny4uLi4uSAEAAADetgEAAgAAAAQtMjQ0AQgAAAAFAAAAATEBAAAACy0xOTU4MjgxMDk2AwAAAAMxNjACAAAABDIxNDQEAAAAATAHAAAACDMvNy8yMDI2CAAAAAoxMi8zMS8yMDIyCQAAAAEwkd6IM6J83giR3ogzonzeCDFDSVEuTllTRTpJQk0uSVFfT1RIRVJfRklOQU5DRV9BQ1RfU1VQUEwuOTk3Li4uLi5IAQAAAN62AQACAAAABC0xMDMBCAAAAAUAAAABMQEAAAALLTE5NTgyODEwOTYDAAAAAzE2MAIAAAAEMjA1MAQAAAABMAcAAAAIMy83LzIwMjYIAAAACjEyLzMxLzIwMjIJAAAAATCR3ogzonzeCJHeiDOifN4IK0NJUS5OWVNFOklCTS5JUV9UT1RBTF9ESVZfUEFJRF9DRi45OTYuLi4uLkgBAAAA3rYBAAIAAAAFLTU4NjkBCAAAAAUAAAABMQEAAAALLTIwMDg2NDcxOTgDAAAAAzE2MAIAAAAEMjAyMgQAAAABMAcAAAAIMy83LzIwMjYIAAAACjEyLzMxLzIwMjEJAAAAATCR3ogzonzeCJHeiDOifN4IJUNJUS5OWVNFOklCTS5JUV9QUkVGX0RJVl9DRi45OTYuLi4uLkgBAAAA3rYBAAMAAAAAAJHeiDOifN4Ikd6IM6J8</t>
  </si>
  <si>
    <t>3ggiQ0lRLk5ZU0U6SUJNLklRX1BSRUZfUkVQLjk5Ni4uLi4uSAEAAADetgEAAwAAAAAAkd6IM6J83giR3ogzonzeCCRDSVEuTllTRTpJQk0uSVFfQ09NTU9OX1JFUC45OTYuLi4uLkgBAAAA3rYBAAIAAAAELTMxOQEIAAAABQAAAAExAQAAAAstMjAwODY0NzE5OAMAAAADMTYwAgAAAAQyMTY0BAAAAAEwBwAAAAgzLzcvMjAyNggAAAAKMTIvMzEvMjAyMQkAAAABMJHeiDOifN4Ikd6IM6J83ggrQ0lRLk5ZU0U6SUJNLklRX1RPVEFMX0RFQlRfUkVQQUlELjk5Ni4uLi4uSAEAAADetgEAAgAAAAUtODYzNwEIAAAABQAAAAExAQAAAAstMjAwODY0NzE5OAMAAAADMTYwAgAAAAQyMTY2BAAAAAEwBwAAAAgzLzcvMjAyNggAAAAKMTIvMzEvMjAyMQkAAAABMJHeiDOifN4Ikd6IM6J83ggoQ0lRLk5ZU0U6SUJNLklRX1NUX0RFQlRfUkVQQUlELjk5Ni4uLi4uSAEAAADetgEAAgAAAAMtNDABCAAAAAUAAAABMQEAAAALLTIwMDg2NDcxOTgDAAAAAzE2MAIAAAAEMjA0NAQAAAABMAcAAAAIMy83LzIwMjYIAAAACjEyLzMxLzIwMjEJAAAAATCR3ogzonzeCJHeiDOifN4IKENJUS5OWVNFOklCTS5JUV9MVF9ERUJUX0lTU1VFRC45OTUuLi4uLkgBAAAA3rYBAAIAAAAFMTA1MDQBCAAAAAUAAAABMQEAAAALLTIwNTkwNzMyMDIDAAAAAzE2MAIAAAAEMjAzNAQAAAABMAcAAAAIMy83LzIwMjYIAAAACjEyLzMxLzIwMjAJAAAA</t>
  </si>
  <si>
    <t>ATCR3ogzonzeCJHeiDOifN4IJUNJUS5OWVNFOklCTS5JUV9DQVNIX0lOVkVTVC45OTUuLi4uLkgBAAAA3rYBAAIAAAAFLTMwMjgBCAAAAAUAAAABMQEAAAALLTIwNTkwNzMyMDIDAAAAAzE2MAIAAAAEMjAwNQQAAAABMAcAAAAIMy83LzIwMjYIAAAACjEyLzMxLzIwMjAJAAAAATCR3ogzonzeCJHeiDOifN4IKUNJUS5OWVNFOklCTS5JUV9JTlZFU1RfTE9BTlNfQ0YuOTk1Li4uLi5IAQAAAN62AQACAAAAAzQ3NQEIAAAABQAAAAExAQAAAAstMjA1OTA3MzIwMgMAAAADMTYwAgAAAAQyMDMyBAAAAAEwBwAAAAgzLzcvMjAyNggAAAAKMTIvMzEvMjAyMAkAAAABMJHeiDOifN4Ikd6IM6J83ggnQ0lRLk5ZU0U6SUJNLklRX1NBTEVfSU5UQU5fQ0YuOTk1Li4uLi5IAQAAAN62AQACAAAABC02MTIBCAAAAAUAAAABMQEAAAALLTIwNTkwNzMyMDIDAAAAAzE2MAIAAAAEMjAyOQQAAAABMAcAAAAIMy83LzIwMjYIAAAACjEyLzMxLzIwMjAJAAAAATCR3ogzonzeCJHeiDOifN4II0NJUS5OWVNFOklCTS5JUV9ESVZFU1RfQ0YuOTk0Li4uLi5IAQAAAN62AQACAAAABDEwNzYBCAAAAAUAAAABMQEAAAALLTIxMTA3NjkzNTUDAAAAAzE2MAIAAAAEMjA3NwQAAAABMAcAAAAIMy83LzIwMjYIAAAACjEyLzMxLzIwMTkJAAAAATCR3ogzonzeCJHeiDOifN4IJUNJUS5OWVNFOklCTS5JUV9TQUxFX1BQRV9DRi45OTQuLi4uLkgB</t>
  </si>
  <si>
    <t>AAAA3rYBAAIAAAADNTM3AQgAAAAFAAAAATEBAAAACy0yMTEwNzY5MzU1AwAAAAMxNjACAAAABDIwNDIEAAAAATAHAAAACDMvNy8yMDI2CAAAAAoxMi8zMS8yMDE5CQAAAAEwkd6IM6J83giR3ogzonzeCCNDSVEuTllTRTpJQk0uSVFfQ0FTSF9PUEVSLjk5NC4uLi4uSAEAAADetgEAAgAAAAUxNDc3MAEIAAAABQAAAAExAQAAAAstMjExMDc2OTM1NQMAAAADMTYwAgAAAAQyMDA2BAAAAAEwBwAAAAgzLzcvMjAyNggAAAAKMTIvMzEvMjAxOQkAAAABMJHeiDOifN4Ikd6IM6J83ggoQ0lRLk5ZU0U6SUJNLklRX0NIQU5HRV9ERUZfVEFYLjk5NC4uLi4uSAEAAADetgEAAwAAAAAAkd6IM6J83giR3ogzonzeCCtDSVEuTllTRTpJQk0uSVFfQ0hBTkdFX1VORUFSTl9SRVYuOTk0Li4uLi5IAQAAAN62AQADAAAAAACR3ogzonzeCJHeiDOifN4IKkNJUS5OWVNFOklCTS5JUV9DSEFOR0VfSU5WRU5UT1JZLjk5NC4uLi4uSAEAAADetgEAAgAAAAI2NwEIAAAABQAAAAExAQAAAAstMjExMDc2OTM1NQMAAAADMTYwAgAAAAQyMDk5BAAAAAEwBwAAAAgzLzcvMjAyNggAAAAKMTIvMzEvMjAxOQkAAAABMJHeiDOifN4Ikd6IM6J83ggvQ0lRLk5ZU0U6SUJNLklRX0NIQU5HRV9UUkFESU5HX0FTU0VUUy45OTUuLi4uLkgBAAAA3rYBAAMAAAAAAJHeiDOifN4Ikd6IM6J83ggfQ0lRLk5ZU0U6SUJNLklRX0RPX0NGLjk5Ny4uLi4u</t>
  </si>
  <si>
    <t>SAEAAADetgEAAwAAAAAAkd6IM6J83giR3ogzonzeCC1DSVEuTllTRTpJQk0uSVFfVEFYX0JFTkVGSVRfT1BUSU9OUy45OTkuLi4uLkgBAAAA3rYBAAMAAAAAAJHeiDOifN4Ikd6IM6J83ggoQ0lRLk5ZU0U6SUJNLklRX0lOQ19FUVVJVFlfQ0YuMjAwMC4uLi4uSAEAAADetgEAAwAAAAAAkd6IM6J83giR3ogzonzeCChDSVEuTllTRTpJQk0uSVFfQ1JFRElUX0xPU1NfQ0YuOTkxLi4uLi5IAQAAAN62AQADAAAAAACR3ogzonzeCJHeiDOifN4ILENJUS5OWVNFOklCTS5JUV9BU1NFVF9XUklURURPV05fQ0YuOTkzLi4uLi5IAQAAAN62AQADAAAAAACR3ogzonzeCJHeiDOifN4IKENJUS5OWVNFOklCTS5JUV9HQUlOX0FTU0VUU19DRi45OTUuLi4uLkgBAAAA3rYBAAIAAAADLTcwAQgAAAAFAAAAATEBAAAACy0yMDU5MDczMjAyAwAAAAMxNjACAAAABDIwMjYEAAAAATAHAAAACDMvNy8yMDI2CAAAAAoxMi8zMS8yMDIwCQAAAAEwkd6IM6J83giR3ogzonzeCCVDSVEuTllTRTpJQk0uSVFfT1RIRVJfQU1PUlQuOTk3Li4uLi5IAQAAAN62AQACAAAAAzY0OAEIAAAABQAAAAExAQAAAAstMTk1ODI4MTA5NgMAAAADMTYwAgAAAAQyMDE0BAAAAAEwBwAAAAgzLzcvMjAyNggAAAAKMTIvMzEvMjAyMgkAAAABMJHeiDOifN4Ikd6IM6J83ggkQ0lRLk5ZU0U6SUJNLklRX09JTF9JTVBBSVIuOTk5Li4uLi5IAQAAAN62AQAD</t>
  </si>
  <si>
    <t>AAAAAACR3ogzonzeCJHeiDOifN4IJkNJUS5OWVNFOklCTS5JUV9EQV9TVVBQTF9DRi4yMDAwLi4uLi5IAQAAAN62AQACAAAABDIyODQBCAAAAAUAAAABMQEAAAALLTE5MDQ4NjA2NTcDAAAAAzE2MAIAAAAEMjE3MQQAAAABMAcAAAAIMy83LzIwMjYIAAAACjEyLzMxLzIwMjUJAAAAATCR3ogzonzeCJHeiDOifN4IH0NJUS5OWVNFOklCTS5JUV9OSV9DRi45OTEuLi4uLkgBAAAA3rYBAAIAAAAFMTE4NzIBCAAAAAUAAAABMQEAAAAKMTk0NzE3OTU4MwMAAAADMTYwAgAAAAQyMTUwBAAAAAEwBwAAAAgzLzcvMjAyNggAAAAKMTIvMzEvMjAxNgkAAAABMJHeiDOifN4Ikd6IM6J83ggqQ0lRLk5ZU0U6SUJNLklRX1NUT0NLX0JBU0VEX0NPTVAuOTk0Li4uLi5IAQAAAN62AQACAAAAAzQ4NACR3ogzonzeCJHeiDOifN4IMUNJUS5OWVNFOklCTS5JUV9TVE9DS19CQVNFRF9DT01QX1BSRVRBWC45OTYuLi4uLkgBAAAA3rYBAAIAAAADOTgyAJHeiDOifN4Ikd6IM6J83ggwQ0lRLk5ZU0U6SUJNLklRX1NUT0NLX09QVElPTlNfQ09NUF9UQVguOTk4Li4uLi5IAQAAAN62AQADAAAAAACR3ogzonzeCJHeiDOifN4IK0NJUS5OWVNFOklCTS5JUV9SRVNUUl9TVE9DS19DT01QLjEwMDAuLi4uLkgBAAAA3rYBAAMAAAAAAJHeiDOifN4Ikd6IM6J83gguQ0lRLk5ZU0U6SUJNLklRX1JFU1RSX1NUT0NLX0NPTVBfVEFYLjk5MC4u</t>
  </si>
  <si>
    <t>Li4uSAEAAADetgEAAwAAAAAAkd6IM6J83giR3ogzonzeCCtDSVEuTllTRTpJQk0uSVFfU1RPQ0tfQkFTRURfVE9UQUwuOTkyLi4uLi5IAQAAAN62AQACAAAAAzUzNAEIAAAABQAAAAExAQAAAAoyMDE3MTY0MjQ0AwAAAAMxNjACAAAABTI0MDM0BAAAAAEwBwAAAAgzLzcvMjAyNggAAAAKMTIvMzEvMjAxNwkAAAABMJHeiDOifN4Ikd6IM6J83ggrQ0lRLk5ZU0U6SUJNLklRX1NUT0NLX0JBU0VEX09USEVSLjk5NC4uLi4uSAEAAADetgEAAgAAAAI1MAEIAAAABQAAAAExAQAAAAstMjExMDc2OTM1NQMAAAADMTYwAgAAAAUyMjY3NgQAAAABMAcAAAAIMy83LzIwMjYIAAAACjEyLzMxLzIwMTkJAAAAATCR3ogzonzeCJHeiDOifN4IKUNJUS5OWVNFOklCTS5JUV9TVE9DS19CQVNFRF9TR0EuOTk2Li4uLi5IAQAAAN62AQACAAAAAzU1NQEIAAAABQAAAAExAQAAAAstMjAwODY0NzE5OAMAAAADMTYwAgAAAAUyMjY3OQQAAAABMAcAAAAIMy83LzIwMjYIAAAACjEyLzMxLzIwMjEJAAAAATCR3ogzonzeCJHeiDOifN4IKENJUS5OWVNFOklCTS5JUV9TVE9DS19CQVNFRF9TTS45OTguLi4uLkgBAAAA3rYBAAMAAAAAAJHeiDOifN4Ikd6IM6J83ggrQ0lRLk5ZU0U6SUJNLklRX1NUT0NLX0JBU0VEX0NPR1MuMTAwMC4uLi4uSAEAAADetgEAAgAAAAMyNjkBCAAAAAUAAAABMQEAAAALLTE5MDQ4NjA3NDADAAAAAzE2MAIA</t>
  </si>
  <si>
    <t>AAAFMjI2NzQEAAAAATAHAAAACDMvNy8yMDI2CAAAAAoxMi8zMS8yMDI1CQAAAAEwkd6IM6J83giR3ogzonzeCC5DSVEuTllTRTpJQk0uSVFfTkVHQVRJVkVfR1dfQU1PUlRfQVQuOTkwLi4uLi5IAQAAAN62AQADAAAAAACR3ogzonzeCJHeiDOifN4ILkNJUS5OWVNFOklCTS5JUV9UT1RBTF9VTlVTVUFMX1NVUFBMRS45OTIuLi4uLkgBAAAA3rYBAAIAAAACOTEBCAAAAAUAAAABMQEAAAAKMjAxNzE2NDI0NAMAAAADMTYwAgAAAAUzMzM5MAQAAAABMAcAAAAIMy83LzIwMjYIAAAACjEyLzMxLzIwMTcJAAAAATCR3ogzonzeCJHeiDOifN4ILUNJUS5OWVNFOklCTS5JUV9MRUdBTF9TRVRUTEVfU1VQUExFLjk5NC4uLi4uSAEAAADetgEAAwAAAAAAkd6IM6J83giR3ogzonzeCDFDSVEuTllTRTpJQk0uSVFfR0FJTl9CQVJHQUlOX0FDUV9TVVBQTEUuOTk2Li4uLi5IAQAAAN62AQADAAAAAACR3ogzonzeCJHeiDOifN4IJUNJUS5OWVNFOklCTS5JUV9JUFJEX1NVUFBMRS45OTguLi4uLkgBAAAA3rYBAAMAAAAAAJHeiDOifN4Ikd6IM6J83ggvQ0lRLk5ZU0U6SUJNLklRX0lNUEFJUk1FTlRfR1dfU1VQUExFLjEwMDAuLi4uLkgBAAAA3rYBAAMAAAAAAJHeiDOifN4Ikd6IM6J83ggnQ0lRLk5ZU0U6SUJNLklRX01FUkdFUl9TVVBQTEUuOTkwLi4uLi5IAQAAAN62AQADAAAAAACR3ogzonzeCJHeiDOifN4IMUNJUS5O</t>
  </si>
  <si>
    <t>WVNFOklCTS5JUV9TQUxBUklFU19PVEhFUl9CRU5FRklUUy45OTIuLi4uLkgBAAAA3rYBAAMAAAAAAJHeiDOifN4Ikd6IM6J83ggyQ0lRLk5ZU0U6SUJNLklRX0lNUFVUX09QRVJfTEVBU0VfSU5UX0VYUC45OTQuLi4uLkgBAAAA3rYBAAIAAAAJMzA3LjEzNjUyAQgAAAAFAAAAATEBAAAACy0yMTEwNzY5MzU1AwAAAAMxNjACAAAABTIxNjcyBAAAAAEwBwAAAAgzLzcvMjAyNggAAAAKMTIvMzEvMjAxOQkAAAABMJHeiDOifN4Ikd6IM6J83ggxQ0lRLk5ZU0U6SUJNLklRX0VYUExPUkVfRFJJTExfRVhQX1RPVEFMLjk5Ni4uLi4uSAEAAADetgEAAwAAAAAAkd6IM6J83giR3ogzonzeCCdDSVEuTllTRTpJQk0uSVFfQUlSQ1JBRlRfUkVOVC45OTguLi4uLkgBAAAA3rYBAAMAAAAAAJHeiDOifN4Ikd6IM6J83ggpQ0lRLk5ZU0U6SUJNLklRX01JTklNVU1fUkVOVEFMLjEwMDAuLi4uLkgBAAAA3rYBAAMAAAAAAJHeiDOifN4Ikd6IM6J83ggrQ0lRLk5ZU0U6SUJNLklRX0NPTlRJTkdFTlRfUkVOVEFMLjk5MC4uLi4uSAEAAADetgEAAwAAAAAAkd6IM6J83giR3ogzonzeCChDSVEuTllTRTpJQk0uSVFfTkVUX1JFTlRBTF9FWFAuOTkyLi4uLi5IAQAAAN62AQADAAAAAACR3ogzonzeCJHeiDOifN4II0NJUS5OWVNFOklCTS5JUV9SRF9FWFBfRk4uOTk0Li4uLi5IAQAAAN62AQACAAAABDU5MTABCAAAAAUAAAABMQEA</t>
  </si>
  <si>
    <t>AAALLTIxMTA3NjkzNTUDAAAAAzE2MAIAAAAEMzE2OAQAAAABMAcAAAAIMy83LzIwMjYIAAAACjEyLzMxLzIwMTkJAAAAATCR3ogzonzeCJHeiDOifN4IKUNJUS5OWVNFOklCTS5JUV9TQUxFU19NQVJLRVRJTkcuOTk2Li4uLi5IAQAAAN62AQACAAAABDE0MTMBCAAAAAUAAAABMQEAAAALLTIwMDg2NDcxOTgDAAAAAzE2MAIAAAAFMjE1NjEEAAAAATAHAAAACDMvNy8yMDI2CAAAAAoxMi8zMS8yMDIxCQAAAAEwkd6IM6J83giR3ogzonzeCCVDSVEuTllTRTpJQk0uSVFfQURWRVJUSVNJTkcuOTk4Li4uLi5IAQAAAN62AQACAAAABDEyMzcBCAAAAAUAAAABMQEAAAALLTE5MDQ4NjA3NDQDAAAAAzE2MAIAAAAEMzAxMwQAAAABMAcAAAAIMy83LzIwMjYIAAAACjEyLzMxLzIwMjMJAAAAATCR3ogzonzeCJHeiDOifN4IHUNJUS5OWVNFOklCTS5JUV9ESUMuOTkyLi4uLi5IAQAAAN62AQADAAAAAACR3ogzonzeCJHeiDOifN4IOkNJUS5OWVNFOklCTS5JUV9ESVNUUklCVVRBQkxFX0NBU0hfU1RBTkRBUkRJWkVELjEwMDAuLi4uLkgBAAAA3rYBAAMAAAAAAJHeiDOifN4Ikd6IM6J83ggsQ0lRLk5ZU0U6SUJNLklRX0RJU1RSSUJVVEFCTEVfQ0FTSC45OTAuLi4uLkgBAAAA3rYBAAMAAAAAAJHeiDOifN4Ikd6IM6J83ggtQ0lRLk5ZU0U6SUJNLklRX05PTkNBU0hfUEVOU0lPTl9FWFAuOTkyLi4uLi5IAQAAAN62AQAC</t>
  </si>
  <si>
    <t>AAAABDExNTgBCAAAAAUAAAABMQEAAAAKMjAxNzE2NDI0NAMAAAADMTYwAgAAAAUyMTY3OAQAAAABMAcAAAAIMy83LzIwMjYIAAAACjEyLzMxLzIwMTcJAAAAATCR3ogzonzeCJHeiDOifN4IO0NJUS5OWVNFOklCTS5JUV9JTlRFUkVTVF9FWFBfTEVBU0VfTElBQklMSVRZX0RFQlQuOTk0Li4uLi5IAQAAAN62AQADAAAAAACR3ogzonzeCJHeiDOifN4ILkNJUS5OWVNFOklCTS5JUV9DQVBJVEFMSVpFRF9JTlRFUkVTVC45OTYuLi4uLkgBAAAA3rYBAAIAAAABMwEIAAAABQAAAAExAQAAAAstMjAwODY0NzE5OAMAAAADMTYwAgAAAAQzMDMyBAAAAAEwBwAAAAgzLzcvMjAyNggAAAAKMTIvMzEvMjAyMQkAAAABMJHeiDOifN4Ikd6IM6J83gghQ0lRLk5ZU0U6SUJNLklRX05JX05PUk0uOTk4Li4uLi5IAQAAAN62AQACAAAACDU0MDYuODc1AQgAAAAFAAAAATEBAAAACy0xOTA0ODYwNzQ0AwAAAAMxNjACAAAABDQzNzgEAAAAATAHAAAACDMvNy8yMDI2CAAAAAoxMi8zMS8yMDIzCQAAAAEwkd6IM6J83giR3ogzonzeCC9DSVEuTllTRTpJQk0uSVFfREVGRVJSRURfVEFYRVNfVE9UQUwuMTAwMC4uLi4uSAEAAADetgEAAgAAAAQtOTU3AQgAAAAFAAAAATEBAAAACy0xOTA0ODYwNzQwAwAAAAMxNjACAAAABTM1Mzg1BAAAAAEwBwAAAAgzLzcvMjAyNggAAAAKMTIvMzEvMjAyNQkAAAABMJHeiDOifN4Ikd6IM6J83ggw</t>
  </si>
  <si>
    <t>Q0lRLk5ZU0U6SUJNLklRX0RFRkVSUkVEX0ZPUkVJR05fVEFYRVMuOTkwLi4uLi5IAQAAAN62AQACAAAAATQBCAAAAAUAAAABMQEAAAAKMTg3NjQzMjg3MgMAAAADMTYwAgAAAAQzMDU1BAAAAAEwBwAAAAgzLzcvMjAyNggAAAAKMTIvMzEvMjAxNQkAAAABMJHeiDOifN4Ikd6IM6J83ggyQ0lRLk5ZU0U6SUJNLklRX01JTk9SSVRZX0lOVF9SRURFRU1fVE9ULjEwMDAuLi4uLkgBAAAA3rYBAAMAAAAAAJHeiDOifN4Ikd6IM6J83ggkQ0lRLk5ZU0U6SUJNLklRX1RPVEFMX0RFQlQuOTkwLi4uLi5IAQAAAN62AQACAAAABTM5ODkyAQgAAAAFAAAAATEBAAAACjE4NzY0MzI4NzIDAAAAAzE2MAIAAAAENDE3MwQAAAABMAcAAAAIMy83LzIwMjYIAAAACjEyLzMxLzIwMTUJAAAAATCR3ogzonzeCJHeiDOifN4IJkNJUS5OWVNFOklCTS5JUV9UT1RBTF9MRUFTRVMuOTk4Li4uLi5IAQAAAN62AQACAAAABDM4ODgBCAAAAAUAAAABMQEAAAALLTE5MDQ4NjA3NDQDAAAAAzE2MAIAAAAFNDg5NzkEAAAAATAHAAAACDMvNy8yMDI2CAAAAAoxMi8zMS8yMDIzCQAAAAEwkd6IM6J83giR3ogzonzeCDBDSVEuTllTRTpJQk0uSVFfUlVBX0NBUElUQUxfTEVBU0VfTkVULjEwMDAuLi4uLkgBAAAA3rYBAAMAAAAAAJHeiDOifN4Ikd6IM6J83ggtQ0lRLk5ZU0U6SUJNLklRX1RPVEFMX0NPTU1PTl9FUVVJVFkuOTk2Li4uLi5IAQAA</t>
  </si>
  <si>
    <t>AN62AQACAAAABTE4OTAxAQgAAAAFAAAAATEBAAAACy0yMDA4NjQ3MTk4AwAAAAMxNjACAAAABDEwMDYEAAAAATAHAAAACDMvNy8yMDI2CAAAAAoxMi8zMS8yMDIxCQAAAAEwkd6IM6J83giR3ogzonzeCClDSVEuTllTRTpJQk0uSVFfUFJFRl9OT05fUkVERUVNLjk5My4uLi4uSAEAAADetgEAAwAAAAAAkd6IM6J83giR3ogzonzeCClDSVEuTllTRTpJQk0uSVFfRklOX0RJVl9MSUFCX0xULjk5My4uLi4uSAEAAADetgEAAwAAAAAAkd6IM6J83giR3ogzonzeCCxDSVEuTllTRTpJQk0uSVFfVU5FQVJOX1JFVl9DVVJSRU5ULjk5Mi4uLi4uSAEAAADetgEAAgAAAAUxMTgyOQEIAAAABQAAAAExAQAAAAoyMDE3MTY0MjQ0AwAAAAMxNjACAAAABDEwNzQEAAAAATAHAAAACDMvNy8yMDI2CAAAAAoxMi8zMS8yMDE3CQAAAAEwkd6IM6J83giR3ogzonzeCBxDSVEuTllTRTpJQk0uSVFfQVAuOTk5Li4uLi5IAQAAAN62AQACAAAABDQwMzIBCAAAAAUAAAABMQEAAAALLTE5MDQ4NjA3NDMDAAAAAzE2MAIAAAAEMTAxOAQAAAABMAcAAAAIMy83LzIwMjYIAAAACjEyLzMxLzIwMjQJAAAAATCR3ogzonzeCJHeiDOifN4ILENJUS5OWVNFOklCTS5JUV9GSU5fRElWX0FTU0VUU19MVC4yMDAwLi4uLi5IAQAAAN62AQADAAAAAACR3ogzonzeCJHeiDOifN4IHkNJUS5OWVNFOklCTS5JUV9OUFBFLjk5My4uLi4uSAEAAADetgEA</t>
  </si>
  <si>
    <t>AgAAAAUxMDc5MgEIAAAABQAAAAExAQAAAAoyMDgxNTA1NDAxAwAAAAMxNjACAAAABDEwMDQEAAAAATAHAAAACDMvNy8yMDI2CAAAAAoxMi8zMS8yMDE4CQAAAAEwkd6IM6J83giR3ogzonzeCDBDSVEuTllTRTpJQk0uSVFfREVGX1RBWF9BU1NFVFNfQ1VSUkVOVC45OTguLi4uLkgBAAAA3rYBAAMAAAAAAJHeiDOifN4Ikd6IM6J83ggkQ0lRLk5ZU0U6SUJNLklRX0lOVkVOVE9SWS4xMDAwLi4uLi5IAQAAAN62AQACAAAABDEyMjABCAAAAAUAAAABMQEAAAALLTE5MDQ4NjA3NDADAAAAAzE2MAIAAAAEMTA0MwQAAAABMAcAAAAIMy83LzIwMjYIAAAACjEyLzMxLzIwMjUJAAAAATCR3ogzonzeCJHeiDOifN4IHENJUS5OWVNFOklCTS5JUV9BUi45OTguLi4uLkgBAAAA3rYBAAIAAAAENzcxOQEIAAAABQAAAAExAQAAAAstMTkwNDg2MDc0NAMAAAADMTYwAgAAAAQxMDIxBAAAAAEwBwAAAAgzLzcvMjAyNggAAAAKMTIvMzEvMjAyMwkAAAABMJHeiDOifN4Ikd6IM6J83ggkQ0lRLk5ZU0U6SUJNLklRX0NBU0hfRVFVSVYuOTk1Li4uLi5IAQAAAN62AQACAAAABTEzMTg4AQgAAAAFAAAAATEBAAAACy0yMDU5MDczMjAyAwAAAAMxNjACAAAABDEwOTYEAAAAATAHAAAACDMvNy8yMDI2CAAAAAoxMi8zMS8yMDIwCQAAAAEwkd6IM6J83giR3ogzonzeCDtDSVEuTllTRTpJQk0uSVFfTE9OR19URVJNX0RFQlRfUkVQQUlE</t>
  </si>
  <si>
    <t>X0VYQ0xfTEVBU0VTLjk5Mi4uLi4uSAEAAADetgEAAgAAAAUtNjgxNgEIAAAABQAAAAExAQAAAAoyMDE3MTY0MjQ0AwAAAAMxNjACAAAABTQ4OTg0BAAAAAEwBwAAAAgzLzcvMjAyNggAAAAKMTIvMzEvMjAxNwkAAAABMJHeiDOifN4Ikd6IM6J83ggnQ0lRLk5ZU0U6SUJNLklRX0RPX0ZJTkFOQ0VfQ0YuOTkxLi4uLi5IAQAAAN62AQADAAAAAACR3ogzonzeCJHeiDOifN4IIkNJUS5OWVNFOklCTS5JUV9DRl9TSEFSRS45OTQuLi4uLkgBAAAA3rYBAAIAAAAJMTMuMzcwNzUxAQgAAAAFAAAAATEBAAAACy0yMTEwNzY5MzU1AwAAAAMxNjACAAAABTQzOTIzBAAAAAEwBwAAAAgzLzcvMjAyNggAAAAKMTIvMzEvMjAxOQkAAAABMJHeiDOifN4Ikd6IM6J83gguQ0lRLk5ZU0U6SUJNLklRX0NIQU5HRV9ERUZfVEFYX1RPVEFMLjk5OS4uLi4uSAEAAADetgEAAgAAAAUtMjMzMAEIAAAABQAAAAExAQAAAAstMTkwNDg2MDc0MwMAAAADMTYwAgAAAAUzMDkyNAQAAAABMAcAAAAIMy83LzIwMjYIAAAACjEyLzMxLzIwMjQJAAAAATCR3ogzonzeCJHeiDOifN4IJUNJUS5OWVNFOklCTS5JUV9DQVNIX1RBWEVTLjEwMDAuLi4uLkgBAAAA3rYBAAIAAAAEMTk0OAEIAAAABQAAAAExAQAAAAstMTkwNDg2MDc0MAMAAAADMTYwAgAAAAQzMDUzBAAAAAEwBwAAAAgzLzcvMjAyNggAAAAKMTIvMzEvMjAyNQkAAAABMJHeiDOifN4I</t>
  </si>
  <si>
    <t>kd6IM6J83ggsQ0lRLk5ZU0U6SUJNLklRX0NBU0hfSU5URVJFU1RfT1BFUi45OTMuLi4uLkgBAAAA3rYBAAMAAAAAAJHeiDOifN4Ikd6IM6J83gg1Q0lRLk5ZU0U6SUJNLklRX1NBTEVfUFJPQ0VFRFNfUkVOVEFMX0FTU0VUUy45OTcuLi4uLkgBAAAA3rYBAAMAAAAAAJHeiDOifN4Ikd6IM6J83gguQ0lRLk5ZU0U6SUJNLklRX05FR0FUSVZFX0dXX0FNT1JUX0NGLjk5Ny4uLi4uSAEAAADetgEAAwAAAAAAkd6IM6J83giR3ogzonzeCCFDSVEuTllTRTpJQk0uSVFfREVQX1JVQS45OTAuLi4uLkgBAAAA3rYBAAMAAAAAAJHeiDOifN4Ikd6IM6J83ggtQ0lRLk5ZU0U6SUJNLklRX0RBX1NVUFBMX1BBUlRJQUxfQ0YuOTk1Li4uLi5IAQAAAN62AQADAAAAAACR3ogzonzeCJHeiDOifN4IJENJUS5OWVNFOklCTS5JUV9DQVNIX0ZJTkFOLjk5OS4uLi4uSAEAAADetgEAAgAAAAUtNzA3OQEIAAAABQAAAAExAQAAAAstMTkwNDg2MDc0MwMAAAADMTYwAgAAAAQyMDA0BAAAAAEwBwAAAAgzLzcvMjAyNggAAAAKMTIvMzEvMjAyNAkAAAABMJHeiDOifN4Ikd6IM6J83ggrQ0lRLk5ZU0U6SUJNLklRX1RPVEFMX0RJVl9QQUlEX0NGLjk5My4uLi4uSAEAAADetgEAAgAAAAUtNTY2NgEIAAAABQAAAAExAQAAAAoyMDgxNTA1NDAxAwAAAAMxNjACAAAABDIwMjIEAAAAATAHAAAACDMvNy8yMDI2CAAAAAoxMi8zMS8yMDE4CQAA</t>
  </si>
  <si>
    <t>AAEwkd6IM6J83giR3ogzonzeCCNDSVEuTllTRTpJQk0uSVFfUFJFRl9SRVAuMjAwMC4uLi4uSAEAAADetgEAAwAAAAAAkd6IM6J83giR3ogzonzeCChDSVEuTllTRTpJQk0uSVFfQ09NTU9OX0lTU1VFRC4xMDAwLi4uLi5IAQAAAN62AQACAAAAAzcxMAEIAAAABQAAAAExAQAAAAstMTkwNDg2MDc0MAMAAAADMTYwAgAAAAQyMTY5BAAAAAEwBwAAAAgzLzcvMjAyNggAAAAKMTIvMzEvMjAyNQkAAAABMJHeiDOifN4Ikd6IM6J83ggoQ0lRLk5ZU0U6SUJNLklRX1NUX0RFQlRfUkVQQUlELjk5OS4uLi4uSAEAAADetgEAAwAAAAAAkd6IM6J83giR3ogzonzeCChDSVEuTllTRTpJQk0uSVFfU1RfREVCVF9JU1NVRUQuOTk5Li4uLi5IAQAAAN62AQACAAAAAjMwAQgAAAAFAAAAATEBAAAACy0xOTA0ODYwNzQzAwAAAAMxNjACAAAABDIwNDMEAAAAATAHAAAACDMvNy8yMDI2CAAAAAoxMi8zMS8yMDI0CQAAAAEwkd6IM6J83giR3ogzonzeCClDSVEuTllTRTpJQk0uSVFfSU5WRVNUX0xPQU5TX0NGLjk5OS4uLi4uSAEAAADetgEAAwAAAAAAkd6IM6J83giR3ogzonzeCC5DSVEuTllTRTpJQk0uSVFfU0FMRV9SRUFMX0VTVEFURV9DRi4yMDAwLi4uLi5IAQAAAN62AQADAAAAAACR3ogzonzeCJHeiDOifN4IJkNJUS5OWVNFOklCTS5JUV9TQUxFX1BQRV9DRi4xMDAwLi4uLi5IAQAAAN62AQACAAAAAzEyMQEIAAAABQAA</t>
  </si>
  <si>
    <t>AAExAQAAAAstMTkwNDg2MDc0MAMAAAADMTYwAgAAAAQyMDQyBAAAAAEwBwAAAAgzLzcvMjAyNggAAAAKMTIvMzEvMjAyNQkAAAABMJHeiDOifN4Ikd6IM6J83ggjQ0lRLk5ZU0U6SUJNLklRX0NBU0hfT1BFUi45OTAuLi4uLkgBAAAA3rYBAAIAAAAFMTcyNTUBCAAAAAUAAAABMQEAAAAKMTg3NjQzMjg3MgMAAAADMTYwAgAAAAQyMDA2BAAAAAEwBwAAAAgzLzcvMjAyNggAAAAKMTIvMzEvMjAxNQkAAAABMJHeiDOifN4Ikd6IM6J83ggoQ0lRLk5ZU0U6SUJNLklRX0NIQU5HRV9JTkNfVEFYLjk5MS4uLi4uSAEAAADetgEAAwAAAAAAkd6IM6J83giR3ogzonzeCCpDSVEuTllTRTpJQk0uSVFfQ0hBTkdFX0lOVkVOVE9SWS45OTAuLi4uLkgBAAAA3rYBAAIAAAADMTMzAQgAAAAFAAAAATEBAAAACjE4NzY0MzI4NzIDAAAAAzE2MAIAAAAEMjA5OQQAAAABMAcAAAAIMy83LzIwMjYIAAAACjEyLzMxLzIwMTUJAAAAATCR3ogzonzeCJHeiDOifN4IKENJUS5OWVNFOklCTS5JUV9PVEhFUl9PUEVSX0FDVC45OTUuLi4uLkgBAAAA3rYBAAIAAAAFLTMyMDQBCAAAAAUAAAABMQEAAAALLTIwNTkwNzMyMDIDAAAAAzE2MAIAAAAEMjA0NwQAAAABMAcAAAAIMy83LzIwMjYIAAAACjEyLzMxLzIwMjAJAAAAATCR3ogzonzeCJHeiDOifN4ILUNJUS5OWVNFOklCTS5JUV9UQVhfQkVORUZJVF9PUFRJT05TLjk5Ny4uLi4uSAEA</t>
  </si>
  <si>
    <t>AADetgEAAwAAAAAAkd6IM6J83giR3ogzonzeCCdDSVEuTllTRTpJQk0uSVFfSU5DX0VRVUlUWV9DRi45OTEuLi4uLkgBAAAA3rYBAAMAAAAAAJHeiDOifN4Ikd6IM6J83ggsQ0lRLk5ZU0U6SUJNLklRX0FTU0VUX1dSSVRFRE9XTl9DRi45OTcuLi4uLkgBAAAA3rYBAAMAAAAAAJHeiDOifN4Ikd6IM6J83ggoQ0lRLk5ZU0U6SUJNLklRX0dBSU5fQVNTRVRTX0NGLjk5MS4uLi4uSAEAAADetgEAAgAAAAI2MgEIAAAABQAAAAExAQAAAAoxOTQ3MTc5NTgzAwAAAAMxNjACAAAABDIwMjYEAAAAATAHAAAACDMvNy8yMDI2CAAAAAoxMi8zMS8yMDE2CQAAAAEwkd6IM6J83giR3ogzonzeCB9DSVEuTllTRTpJQk0uSVFfREFfQ0YuOTk3Li4uLi5IAQAAAN62AQACAAAABDQxNTQBCAAAAAUAAAABMQEAAAALLTE5NTgyODEwOTYDAAAAAzE2MAIAAAAEMjE2MAQAAAABMAcAAAAIMy83LzIwMjYIAAAACjEyLzMxLzIwMjIJAAAAATCR3ogzonzeCJHeiDOifN4IK0NJUS5OWVNFOklCTS5JUV9HV19JTlRBTl9BTU9SVF9DRi45OTIuLi4uLkgBAAAA3rYBAAIAAAAEMTUyMAEIAAAABQAAAAExAQAAAAoyMDE3MTY0MjQ0AwAAAAMxNjACAAAABDIxODIEAAAAATAHAAAACDMvNy8yMDI2CAAAAAoxMi8zMS8yMDE3CQAAAAEwkd6IM6J83giR3ogzonzeCC5DSVEuTllTRTpJQk0uSVFfU1RPQ0tfQkFTRURfQ09NUF9UQVguOTk3Li4u</t>
  </si>
  <si>
    <t>Li5IAQAAAN62AQACAAAABC0yNDkAkd6IM6J83giR3ogzonzeCCxDSVEuTllTRTpJQk0uSVFfU1RPQ0tfT1BUSU9OU19DT01QLjk5My4uLi4uSAEAAADetgEAAwAAAAAAkd6IM6J83giR3ogzonzeCDNDSVEuTllTRTpJQk0uSVFfU1RPQ0tfT1BUSU9OU19DT01QX1BSRVRBWC45OTEuLi4uLkgBAAAA3rYBAAMAAAAAAJHeiDOifN4Ikd6IM6J83ggxQ0lRLk5ZU0U6SUJNLklRX1JFU1RSX1NUT0NLX0NPTVBfUFJFVEFYLjk5OS4uLi4uSAEAAADetgEAAwAAAAAAkd6IM6J83giR3ogzonzeCChDSVEuTllTRTpJQk0uSVFfU1RPQ0tfQkFTRURfQVQuOTk2Li4uLi5IAQAAAN62AQADAAAAAACR3ogzonzeCJHeiDOifN4IM0NJUS5OWVNFOklCTS5JUV9TVE9DS19CQVNFRF9FWFBMT1JFX0RSSUxMLjk5NC4uLi4uSAEAAADetgEAAwAAAAAAkd6IM6J83giR3ogzonzeCChDSVEuTllTRTpJQk0uSVFfU1RPQ0tfQkFTRURfR0EuOTkxLi4uLi5IAQAAAN62AQADAAAAAACR3ogzonzeCJHeiDOifN4IKkNJUS5OWVNFOklCTS5JUV9TVE9DS19CQVNFRF9DT0dTLjk5OS4uLi4uSAEAAADetgEAAgAAAAMyMjMBCAAAAAUAAAABMQEAAAALLTE5MDQ4NjA3NDMDAAAAAzE2MAIAAAAFMjI2NzQEAAAAATAHAAAACDMvNy8yMDI2CAAAAAoxMi8zMS8yMDI0CQAAAAEwkd6IM6J83giR3ogzonzeCCtDSVEuTllTRTpJQk0uSVFfTkVHQVRJ</t>
  </si>
  <si>
    <t>VkVfR1dfQU1PUlQuOTk3Li4uLi5IAQAAAN62AQADAAAAAACR3ogzonzeCJHeiDOifN4ILkNJUS5OWVNFOklCTS5JUV9PVEhFUl9VTlVTVUFMX1NVUFBMRS45OTUuLi4uLkgBAAAA3rYBAAMAAAAAAJHeiDOifN4Ikd6IM6J83ggrQ0lRLk5ZU0U6SUJNLklRX0lOU19TRVRUTEVfU1VQUExFLjk5NC4uLi4uSAEAAADetgEAAwAAAAAAkd6IM6J83giR3ogzonzeCCpDSVEuTllTRTpJQk0uSVFfR0FJTl9CQVJHQUlOX0FDUS45OTIuLi4uLkgBAAAA3rYBAAMAAAAAAJHeiDOifN4Ikd6IM6J83ggwQ0lRLk5ZU0U6SUJNLklRX0FTU0VUX1dSSVRFRE9XTl9TVVBQTEUuOTkyLi4uLi5IAQAAAN62AQADAAAAAACR3ogzonzeCJHeiDOifN4IJ0NJUS5OWVNFOklCTS5JUV9NRVJHRVJfU1VQUExFLjk5Mi4uLi4uSAEAAADetgEAAwAAAAAAkd6IM6J83giR3ogzonzeCDFDSVEuTllTRTpJQk0uSVFfU0FMQVJJRVNfT1RIRVJfQkVORUZJVFMuOTkwLi4uLi5IAQAAAN62AQADAAAAAACR3ogzonzeCJHeiDOifN4ILUNJUS5OWVNFOklCTS5JUV9NSU5PUklUWV9JTlRfUkVERUVNLjk5MC4uLi4uSAEAAADetgEAAwAAAAAAkd6IM6J83giR3ogzonzeCB5DSVEuTllTRTpJQk0uSVFfVEJWLjEwMDAuLi4uLkgBAAAA3rYBAAIAAAAGLTQ2NDYwAQgAAAAFAAAAATEBAAAACy0xOTA0ODYwNzQwAwAAAAMxNjACAAAABDEzMTAEAAAAATAH</t>
  </si>
  <si>
    <t>AAAACDMvNy8yMDI2CAAAAAoxMi8zMS8yMDI1CQAAAAEwkd6IM6J83giR3ogzonzeCCZDSVEuTllTRTpJQk0uSVFfVE9UQUxfTEVBU0VTLjk5Ni4uLi4uSAEAAADetgEAAgAAAAQzNTM1AQgAAAAFAAAAATEBAAAACy0yMDA4NjQ3MTk4AwAAAAMxNjACAAAABTQ4OTc5BAAAAAEwBwAAAAgzLzcvMjAyNggAAAAKMTIvMzEvMjAyMQkAAAABMJHeiDOifN4Ikd6IM6J83ggvQ0lRLk5ZU0U6SUJNLklRX1JVQV9DQVBJVEFMX0xFQVNFX05FVC45OTkuLi4uLkgBAAAA3rYBAAMAAAAAAJHeiDOifN4Ikd6IM6J83ggmQ0lRLk5ZU0U6SUJNLklRX09USEVSX0VRVUlUWS45OTguLi4uLkgBAAAA3rYBAAIAAAAGLTE4NzYyAQgAAAAFAAAAATEBAAAACy0xOTA0ODYwNzQ0AwAAAAMxNjACAAAABDEwMjgEAAAAATAHAAAACDMvNy8yMDI2CAAAAAoxMi8zMS8yMDIzCQAAAAEwkd6IM6J83giR3ogzonzeCClDSVEuTllTRTpJQk0uSVFfUFJFRl9OT05fUkVERUVNLjk5MS4uLi4uSAEAAADetgEAAwAAAAAAkd6IM6J83giR3ogzonzeCClDSVEuTllTRTpJQk0uSVFfRklOX0RJVl9MSUFCX0xULjk5MS4uLi4uSAEAAADetgEAAwAAAAAAkd6IM6J83giR3ogzonzeCC5DSVEuTllTRTpJQk0uSVFfSU5DX1RBWF9QQVlfQ1VSUkVOVC4yMDAwLi4uLi5IAQAAAN62AQACAAAABDIzNDcBCAAAAAUAAAABMQEAAAALLTE5MDQ4NjA2NTcDAAAA</t>
  </si>
  <si>
    <t>AzE2MAIAAAAEMTA5NAQAAAABMAcAAAAIMy83LzIwMjYIAAAACjEyLzMxLzIwMjUJAAAAATCR3ogzonzeCJHeiDOifN4IHENJUS5OWVNFOklCTS5JUV9BUC45OTYuLi4uLkgBAAAA3rYBAAIAAAAEMzk1NQEIAAAABQAAAAExAQAAAAstMjAwODY0NzE5OAMAAAADMTYwAgAAAAQxMDE4BAAAAAEwBwAAAAgzLzcvMjAyNggAAAAKMTIvMzEvMjAyMQkAAAABMJHeiDOifN4Ikd6IM6J83ggsQ0lRLk5ZU0U6SUJNLklRX0ZJTl9ESVZfQVNTRVRTX0xULjEwMDAuLi4uLkgBAAAA3rYBAAMAAAAAAJHeiDOifN4Ikd6IM6J83ggeQ0lRLk5ZU0U6SUJNLklRX05QUEUuOTkyLi4uLi5IAQAAAN62AQACAAAABTExMTE2AQgAAAAFAAAAATEBAAAACjIwMTcxNjQyNDQDAAAAAzE2MAIAAAAEMTAwNAQAAAABMAcAAAAIMy83LzIwMjYIAAAACjEyLzMxLzIwMTcJAAAAATCR3ogzonzeCJHeiDOifN4IMENJUS5OWVNFOklCTS5JUV9ERUZfVEFYX0FTU0VUU19DVVJSRU5ULjk5Ny4uLi4uSAEAAADetgEAAwAAAAAAkd6IM6J83giR3ogzonzeCCNDSVEuTllTRTpJQk0uSVFfSU5WRU5UT1JZLjk5My4uLi4uSAEAAADetgEAAgAAAAQxNjgyAQgAAAAFAAAAATEBAAAACjIwODE1MDU0MDEDAAAAAzE2MAIAAAAEMTA0MwQAAAABMAcAAAAIMy83LzIwMjYIAAAACjEyLzMxLzIwMTgJAAAAATCR3ogzonzeCJHeiDOifN4IHENJUS5OWVNFOklC</t>
  </si>
  <si>
    <t>TS5JUV9BUi45OTEuLi4uLkgBAAAA3rYBAAIAAAAEOTE4MgEIAAAABQAAAAExAQAAAAoxOTQ3MTc5NTgzAwAAAAMxNjACAAAABDEwMjEEAAAAATAHAAAACDMvNy8yMDI2CAAAAAoxMi8zMS8yMDE2CQAAAAEwkd6IM6J83giR3ogzonzeCCRDSVEuTllTRTpJQk0uSVFfQ0FTSF9FUVVJVi45OTQuLi4uLkgBAAAA3rYBAAIAAAAEODE3MgEIAAAABQAAAAExAQAAAAstMjExMDc2OTM1NQMAAAADMTYwAgAAAAQxMDk2BAAAAAEwBwAAAAgzLzcvMjAyNggAAAAKMTIvMzEvMjAxOQkAAAABMJHeiDOifN4Ikd6IM6J83gg7Q0lRLk5ZU0U6SUJNLklRX0xPTkdfVEVSTV9ERUJUX1JFUEFJRF9FWENMX0xFQVNFUy45OTEuLi4uLkgBAAAA3rYBAAIAAAAFLTYzOTUBCAAAAAUAAAABMQEAAAAKMTk0NzE3OTU4MwMAAAADMTYwAgAAAAU0ODk4NAQAAAABMAcAAAAIMy83LzIwMjYIAAAACjEyLzMxLzIwMTYJAAAAATCR3ogzonzeCJHeiDOifN4IJ0NJUS5OWVNFOklCTS5JUV9ET19GSU5BTkNFX0NGLjk5MC4uLi4uSAEAAADetgEAAwAAAAAAkd6IM6J83giR3ogzonzeCCJDSVEuTllTRTpJQk0uSVFfQ0ZfU0hBUkUuOTkwLi4uLi5IAQAAAN62AQACAAAACDEzLjM4ODU4AQgAAAAFAAAAATEBAAAACjE4NzY0MzI4NzIDAAAAAzE2MAIAAAAFNDM5MjMEAAAAATAHAAAACDMvNy8yMDI2CAAAAAoxMi8zMS8yMDE1CQAAAAEwkd6IM6J8</t>
  </si>
  <si>
    <t>3giR3ogzonzeCC5DSVEuTllTRTpJQk0uSVFfQ0hBTkdFX0RFRl9UQVhfVE9UQUwuOTkzLi4uLi5IAQAAAN62AQACAAAAAzg1MwEIAAAABQAAAAExAQAAAAoyMDgxNTA1NDAxAwAAAAMxNjACAAAABTMwOTI0BAAAAAEwBwAAAAgzLzcvMjAyNggAAAAKMTIvMzEvMjAxOAkAAAABMJHeiDOifN4Ikd6IM6J83ggkQ0lRLk5ZU0U6SUJNLklRX0NBU0hfVEFYRVMuOTk5Li4uLi5IAQAAAN62AQACAAAABDE3MjMBCAAAAAUAAAABMQEAAAALLTE5MDQ4NjA3NDMDAAAAAzE2MAIAAAAEMzA1MwQAAAABMAcAAAAIMy83LzIwMjYIAAAACjEyLzMxLzIwMjQJAAAAATCR3ogzonzeCJHeiDOifN4ILENJUS5OWVNFOklCTS5JUV9DQVNIX0lOVEVSRVNUX09QRVIuOTkxLi4uLi5IAQAAAN62AQADAAAAAACR3ogzonzeCJHeiDOifN4INUNJUS5OWVNFOklCTS5JUV9TQUxFX1BST0NFRURTX1JFTlRBTF9BU1NFVFMuOTk2Li4uLi5IAQAAAN62AQADAAAAAACR3ogzonzeCJHeiDOifN4ILkNJUS5OWVNFOklCTS5JUV9ORUdBVElWRV9HV19BTU9SVF9DRi45OTEuLi4uLkgBAAAA3rYBAAMAAAAAAJHeiDOifN4Ikd6IM6J83gg4Q0lRLk5ZU0U6SUJNLklRX0RFUFJFQ0lBVElPTl9SRU5UQUxfQVNTRVRTX0NGLjEwMDAuLi4uLkgBAAAA3rYBAAMAAAAAAJHeiDOifN4Ikd6IM6J83ggtQ0lRLk5ZU0U6SUJNLklRX0RBX1NVUFBMX1BBUlRJ</t>
  </si>
  <si>
    <t>QUxfQ0YuOTk0Li4uLi5IAQAAAN62AQADAAAAAACR3ogzonzeCJHeiDOifN4IJENJUS5OWVNFOklCTS5JUV9DQVNIX0ZJTkFOLjk5OC4uLi4uSAEAAADetgEAAgAAAAUtMTc2OQEIAAAABQAAAAExAQAAAAstMTkwNDg2MDc0NAMAAAADMTYwAgAAAAQyMDA0BAAAAAEwBwAAAAgzLzcvMjAyNggAAAAKMTIvMzEvMjAyMwkAAAABMJHeiDOifN4Ikd6IM6J83ggrQ0lRLk5ZU0U6SUJNLklRX1RPVEFMX0RJVl9QQUlEX0NGLjk5Mi4uLi4uSAEAAADetgEAAgAAAAUtNTUwNgEIAAAABQAAAAExAQAAAAoyMDE3MTY0MjQ0AwAAAAMxNjACAAAABDIwMjIEAAAAATAHAAAACDMvNy8yMDI2CAAAAAoxMi8zMS8yMDE3CQAAAAEwkd6IM6J83giR3ogzonzeCDBDSVEuTllTRTpJQk0uSVFfTEVBU0VIT0xEX0lNUFJPVkVNRU5ULjEwMDAuLi4uLkgBAAAA3rYBAAMAAAAAAJHeiDOifN4Ikd6IM6J83ggdQ0lRLk5ZU0U6SUJNLklRX1RCVi45OTUuLi4uLkgBAAAA3rYBAAIAAAAGLTQ2OTA3AQgAAAAFAAAAATEBAAAACy0yMDU5MDczMjAyAwAAAAMxNjACAAAABDEzMTAEAAAAATAHAAAACDMvNy8yMDI2CAAAAAoxMi8zMS8yMDIwCQAAAAEwkd6IM6J83giR3ogzonzeCCtDSVEuTllTRTpJQk0uSVFfVE9UQUxfT1BFUl9MRUFTRVMuOTk2Li4uLi5IAQAAAN62AQACAAAABDM0MzYBCAAAAAUAAAABMQEAAAALLTIwMDg2NDcxOTgDAAAA</t>
  </si>
  <si>
    <t>AzE2MAIAAAAFNDg5NzgEAAAAATAHAAAACDMvNy8yMDI2CAAAAAoxMi8zMS8yMDIxCQAAAAEwkd6IM6J83giR3ogzonzeCC9DSVEuTllTRTpJQk0uSVFfUlVBX0NBUElUQUxfTEVBU0VfTkVULjk5NS4uLi4uSAEAAADetgEAAwAAAAAAkd6IM6J83giR3ogzonzeCCZDSVEuTllTRTpJQk0uSVFfT1RIRVJfRVFVSVRZLjk5Ny4uLi4uSAEAAADetgEAAgAAAAYtMTY3NDABCAAAAAUAAAABMQEAAAALLTE5NTgyODEwOTYDAAAAAzE2MAIAAAAEMTAyOAQAAAABMAcAAAAIMy83LzIwMjYIAAAACjEyLzMxLzIwMjIJAAAAATCR3ogzonzeCJHeiDOifN4IKUNJUS5OWVNFOklCTS5JUV9QUkVGX05PTl9SRURFRU0uOTkwLi4uLi5IAQAAAN62AQADAAAAAACR3ogzonzeCJHeiDOifN4IKUNJUS5OWVNFOklCTS5JUV9GSU5fRElWX0RFQlRfTFQuOTk5Li4uLi5IAQAAAN62AQADAAAAAACR3ogzonzeCJHeiDOifN4IL0NJUS5OWVNFOklCTS5JUV9GSU5fRElWX0xJQUJfQ1VSUkVOVC4xMDAwLi4uLi5IAQAAAN62AQADAAAAAACR3ogzonzeCJHeiDOifN4IJ0NJUS5OWVNFOklCTS5JUV9UT1RBTF9BU1NFVFMuMjAwMC4uLi4uSAEAAADetgEAAgAAAAYxNTE4ODABCAAAAAUAAAABMQEAAAALLTE5MDQ4NjA2NTcDAAAAAzE2MAIAAAAEMTAwNwQAAAABMAcAAAAIMy83LzIwMjYIAAAACjEyLzMxLzIwMjUJAAAAATCR3ogzonzeCJHe</t>
  </si>
  <si>
    <t>iDOifN4IK0NJUS5OWVNFOklCTS5JUV9GSU5fRElWX0FTU0VUU19MVC45OTguLi4uLkgBAAAA3rYBAAMAAAAAAJHeiDOifN4Ikd6IM6J83ggeQ0lRLk5ZU0U6SUJNLklRX05QUEUuOTkwLi4uLi5IAQAAAN62AQACAAAABTEwNzI3AQgAAAAFAAAAATEBAAAACjE4NzY0MzI4NzIDAAAAAzE2MAIAAAAEMTAwNAQAAAABMAcAAAAIMy83LzIwMjYIAAAACjEyLzMxLzIwMTUJAAAAATCR3ogzonzeCJHeiDOifN4IL0NJUS5OWVNFOklCTS5JUV9MRUFTRUhPTERfSU1QUk9WRU1FTlQuOTk5Li4uLi5IAQAAAN62AQADAAAAAACR3ogzonzeCJHeiDOifN4ILENJUS5OWVNFOklCTS5JUV9UQlZfU0hBUkVfUkVQT1JURUQuOTk5Li4uLi5IAQAAAN62AQADAAAAAACR3ogzonzeCJHeiDOifN4IQUNJUS5OWVNFOklCTS5JUV9DVVJSRU5UX1BPUlRJT05fT1BFUl9MRUFTRV9MSUFCSUxJVElFUy4xMDAwLi4uLi5IAQAAAN62AQACAAAAAzgwMAEIAAAABQAAAAExAQAAAAstMTkwNDg2MDc0MAMAAAADMTYwAgAAAAU0ODM4NQQAAAABMAcAAAAIMy83LzIwMjYIAAAACjEyLzMxLzIwMjUJAAAAATCR3ogzonzeCJHeiDOifN4IL0NJUS5OWVNFOklCTS5JUV9SVUFfQ0FQSVRBTF9MRUFTRV9ORVQuOTk0Li4uLi5IAQAAAN62AQADAAAAAACR3ogzonzeCJHeiDOifN4IIkNJUS5OWVNFOklCTS5JUV9UUkVBU1VSWS45OTcuLi4uLkgBAAAA</t>
  </si>
  <si>
    <t>3rYBAAIAAAAHLTE2OTQ4NAEIAAAABQAAAAExAQAAAAstMTk1ODI4MTA5NgMAAAADMTYwAgAAAAQxMjQ4BAAAAAEwBwAAAAgzLzcvMjAyNggAAAAKMTIvMzEvMjAyMgkAAAABMJHeiDOifN4Ikd6IM6J83ggmQ0lRLk5ZU0U6SUJNLklRX1BSRUZfUkVERUVNLjIwMDAuLi4uLkgBAAAA3rYBAAMAAAAAAJHeiDOifN4Ikd6IM6J83ggpQ0lRLk5ZU0U6SUJNLklRX0ZJTl9ESVZfREVCVF9MVC45OTcuLi4uLkgBAAAA3rYBAAMAAAAAAJHeiDOifN4Ikd6IM6J83gguQ0lRLk5ZU0U6SUJNLklRX0ZJTl9ESVZfTElBQl9DVVJSRU5ULjk5OC4uLi4uSAEAAADetgEAAwAAAAAAkd6IM6J83giR3ogzonzeCCdDSVEuTllTRTpJQk0uSVFfVE9UQUxfQVNTRVRTLjEwMDAuLi4uLkgBAAAA3rYBAAIAAAAGMTUxODgwAQgAAAAFAAAAATEBAAAACy0xOTA0ODYwNzQwAwAAAAMxNjACAAAABDEwMDcEAAAAATAHAAAACDMvNy8yMDI2CAAAAAoxMi8zMS8yMDI1CQAAAAEwkd6IM6J83giR3ogzonzeCCtDSVEuTllTRTpJQk0uSVFfRklOX0RJVl9BU1NFVFNfTFQuOTk3Li4uLi5IAQAAAN62AQADAAAAAACR3ogzonzeCJHeiDOifN4IHENJUS5OWVNFOklCTS5JUV9BRC45OTkuLi4uLkgBAAAA3rYBAAIAAAAGLTExOTU5AQgAAAAFAAAAATEBAAAACy0xOTA0ODYwNzQzAwAAAAMxNjACAAAABDEwNzUEAAAAATAHAAAACDMvNy8yMDI2CAAA</t>
  </si>
  <si>
    <t>AAoxMi8zMS8yMDI0CQAAAAEwkd6IM6J83giR3ogzonzeCDBDSVEuTllTRTpJQk0uSVFfREVGX1RBWF9BU1NFVFNfQ1VSUkVOVC45OTQuLi4uLkgBAAAA3rYBAAMAAAAAAJHeiDOifN4Ikd6IM6J83ggjQ0lRLk5ZU0U6SUJNLklRX0lOVkVOVE9SWS45OTEuLi4uLkgBAAAA3rYBAAIAAAAEMTU1MwEIAAAABQAAAAExAQAAAAoxOTQ3MTc5NTgzAwAAAAMxNjACAAAABDEwNDMEAAAAATAHAAAACDMvNy8yMDI2CAAAAAoxMi8zMS8yMDE2CQAAAAEwkd6IM6J83giR3ogzonzeCChDSVEuTllTRTpJQk0uSVFfQ0FTSF9TVF9JTlZFU1QuOTk4Li4uLi5IAQAAAN62AQACAAAABTEzNDQxAQgAAAAFAAAAATEBAAAACy0xOTA0ODYwNzQ0AwAAAAMxNjACAAAABDEwMDIEAAAAATAHAAAACDMvNy8yMDI2CAAAAAoxMi8zMS8yMDIzCQAAAAEwkd6IM6J83giR3ogzonzeCD1DSVEuTllTRTpJQk0uSVFfT1BFUkFUSU5HX0xFQVNFX0xJQUJJTElUSUVTX05PTkNBU0guOTk4Li4uLi5IAQAAAN62AQADAAAAAACR3ogzonzeCJHeiDOifN4IJ0NJUS5OWVNFOklCTS5JUV9ET19JTlZFU1RfQ0YuMTAwMC4uLi4uSAEAAADetgEAAwAAAAAAkd6IM6J83giR3ogzonzeCChDSVEuTllTRTpJQk0uSVFfVU5MRVZFUkVEX0ZDRi4xMDAwLi4uLi5IAQAAAN62AQACAAAABTE0MzY2AQgAAAAFAAAAATEBAAAACy0xOTA0ODYwNzQwAwAAAAMxNjAC</t>
  </si>
  <si>
    <t>AAAABDQ0MjMEAAAAATAHAAAACDMvNy8yMDI2CAAAAAoxMi8zMS8yMDI1CQAAAAEwkd6IM6J83giR3ogzonzeCCtDSVEuTllTRTpJQk0uSVFfQ0FTSF9UQVhFU19GSU5BTi4xMDAwLi4uLi5IAQAAAN62AQADAAAAAACR3ogzonzeCJHeiDOifN4IJENJUS5OWVNFOklCTS5JUV9DQVNIX1RBWEVTLjk5Mi4uLi4uSAEAAADetgEAAgAAAAQxNTk3AQgAAAAFAAAAATEBAAAACjIwMTcxNjQyNDQDAAAAAzE2MAIAAAAEMzA1MwQAAAABMAcAAAAIMy83LzIwMjYIAAAACjEyLzMxLzIwMTcJAAAAATCR3ogzonzeCJHeiDOifN4IMUNJUS5OWVNFOklCTS5JUV9DQVNIX0lOVEVSRVNUX1JFQ0VJVkVELjEwMDAuLi4uLkgBAAAA3rYBAAMAAAAAAJHeiDOifN4Ikd6IM6J83gg1Q0lRLk5ZU0U6SUJNLklRX1NBTEVfUFJPQ0VFRFNfUkVOVEFMX0FTU0VUUy45OTQuLi4uLkgBAAAA3rYBAAMAAAAAAJHeiDOifN4Ikd6IM6J83ggxQ0lRLk5ZU0U6SUJNLklRX0RBX0NGX0VYQ0xfT1BFUl9MRUFTRVMuMjAwMC4uLi4uSAEAAADetgEAAgAAAAQzNTUwAQgAAAAFAAAAATEBAAAACy0xOTA0ODYwNjU3AwAAAAMxNjACAAAABTQ4OTg1BAAAAAEwBwAAAAgzLzcvMjAyNggAAAAKMTIvMzEvMjAyNQkAAAABMJHeiDOifN4Ikd6IM6J83gg3Q0lRLk5ZU0U6SUJNLklRX0RFUFJFQ0lBVElPTl9SRU5UQUxfQVNTRVRTX0NGLjk5OC4uLi4uSAEA</t>
  </si>
  <si>
    <t>AADetgEAAwAAAAAAkd6IM6J83giR3ogzonzeCC1DSVEuTllTRTpJQk0uSVFfREFfU1VQUExfUEFSVElBTF9DRi45OTIuLi4uLkgBAAAA3rYBAAMAAAAAAJHeiDOifN4Ikd6IM6J83ggkQ0lRLk5ZU0U6SUJNLklRX05FVF9DSEFOR0UuOTk2Li4uLi5IAQAAAN62AQACAAAABS02NzE4AQgAAAAFAAAAATEBAAAACy0yMDA4NjQ3MTk4AwAAAAMxNjACAAAABDIwOTMEAAAAATAHAAAACDMvNy8yMDI2CAAAAAoxMi8zMS8yMDIxCQAAAAEwkd6IM6J83giR3ogzonzeCCRDSVEuTllTRTpJQk0uSVFfQ0FTSF9GSU5BTi45OTYuLi4uLkgBAAAA3rYBAAIAAAAGLTEzMzU0AQgAAAAFAAAAATEBAAAACy0yMDA4NjQ3MTk4AwAAAAMxNjACAAAABDIwMDQEAAAAATAHAAAACDMvNy8yMDI2CAAAAAoxMi8zMS8yMDIxCQAAAAEwkd6IM6J83giR3ogzonzeCC1DSVEuTllTRTpJQk0uSVFfQ09NTU9OX1BSRUZfRElWX0NGLjIwMDAuLi4uLkgBAAAA3rYBAAMAAAAAAJHeiDOifN4Ikd6IM6J83ggiQ0lRLk5ZU0U6SUJNLklRX1BSRUZfUkVQLjk5NS4uLi4uSAEAAADetgEAAwAAAAAAkd6IM6J83giR3ogzonzeCCdDSVEuTllTRTpJQk0uSVFfQ09NTU9OX0lTU1VFRC45OTYuLi4uLkgBAAAA3rYBAAMAAAAAAJHeiDOifN4Ikd6IM6J83ggoQ0lRLk5ZU0U6SUJNLklRX1NUX0RFQlRfUkVQQUlELjk5My4uLi4uSAEAAADetgEAAwAAAAAA</t>
  </si>
  <si>
    <t>kd6IM6J83giR3ogzonzeCChDSVEuTllTRTpJQk0uSVFfU1RfREVCVF9JU1NVRUQuOTk1Li4uLi5IAQAAAN62AQADAAAAAACR3ogzonzeCJHeiDOifN4IKUNJUS5OWVNFOklCTS5JUV9JTlZFU1RfTE9BTlNfQ0YuOTk0Li4uLi5IAQAAAN62AQACAAAABDY3MjABCAAAAAUAAAABMQEAAAALLTIxMTA3NjkzNTUDAAAAAzE2MAIAAAAEMjAzMgQAAAABMAcAAAAIMy83LzIwMjYIAAAACjEyLzMxLzIwMTkJAAAAATCR3ogzonzeCJHeiDOifN4ILUNJUS5OWVNFOklCTS5JUV9TQUxFX1JFQUxfRVNUQVRFX0NGLjk5Ni4uLi4uSAEAAADetgEAAwAAAAAAkd6IM6J83giR3ogzonzeCCVDSVEuTllTRTpJQk0uSVFfU0FMRV9QUEVfQ0YuOTk2Li4uLi5IAQAAAN62AQACAAAAAzM4NwEIAAAABQAAAAExAQAAAAstMjAwODY0NzE5OAMAAAADMTYwAgAAAAQyMDQyBAAAAAEwBwAAAAgzLzcvMjAyNggAAAAKMTIvMzEvMjAyMQkAAAABMJHeiDOifN4Ikd6IM6J83gg2Q0lRLk5ZU0U6SUJNLklRX0NIQU5HRV9PVEhFUl9ORVRfT1BFUl9BU1NFVFMuOTk2Li4uLi5IAQAAAN62AQACAAAAAzE5NgEIAAAABQAAAAExAQAAAAstMjAwODY0NzE5OAMAAAADMTYwAgAAAAQyMDQ1BAAAAAEwBwAAAAgzLzcvMjAyNggAAAAKMTIvMzEvMjAyMQkAAAABMJHeiDOifN4Ikd6IM6J83ggrQ0lRLk5ZU0U6SUJNLklRX0NIQU5HRV9VTkVBUk5fUkVW</t>
  </si>
  <si>
    <t>Ljk5Ny4uLi4uSAEAAADetgEAAwAAAAAAkd6IM6J83giR3ogzonzeCCNDSVEuTllTRTpJQk0uSVFfQ0hBTkdFX0FSLjk5OC4uLi4uSAEAAADetgEAAgAAAAM3MjUBCAAAAAUAAAABMQEAAAALLTE5MDQ4NjA3NDQDAAAAAzE2MAIAAAAEMjAxOAQAAAABMAcAAAAIMy83LzIwMjYIAAAACjEyLzMxLzIwMjMJAAAAATCR3ogzonzeCJHeiDOifN4IIENJUS5OWVNFOklCTS5JUV9ET19DRi4yMDAwLi4uLi5IAQAAAN62AQADAAAAAACR3ogzonzeCJHeiDOifN4ILUNJUS5OWVNFOklCTS5JUV9UQVhfQkVORUZJVF9PUFRJT05TLjk5NC4uLi4uSAEAAADetgEAAwAAAAAAkd6IM6J83giR3ogzonzeCClDSVEuTllTRTpJQk0uSVFfQ1JFRElUX0xPU1NfQ0YuMTAwMC4uLi4uSAEAAADetgEAAwAAAAAAkd6IM6J83giR3ogzonzeCCxDSVEuTllTRTpJQk0uSVFfQVNTRVRfV1JJVEVET1dOX0NGLjk5Mi4uLi4uSAEAAADetgEAAwAAAAAAkd6IM6J83giR3ogzonzeCC5DSVEuTllTRTpJQk0uSVFfTUlOT1JJVFlfSU5URVJFU1RfQ0YuOTk4Li4uLi5IAQAAAN62AQADAAAAAACR3ogzonzeCJHeiDOifN4IH0NJUS5OWVNFOklCTS5JUV9EQV9DRi45OTIuLi4uLkgBAAAA3rYBAAIAAAAENDU0MQEIAAAABQAAAAExAQAAAAoyMDE3MTY0MjQ0AwAAAAMxNjACAAAABDIxNjAEAAAAATAHAAAACDMvNy8yMDI2CAAAAAoxMi8zMS8yMDE3</t>
  </si>
  <si>
    <t>CQAAAAEwkd6IM6J83giR3ogzonzeCCVDSVEuTllTRTpJQk0uSVFfREFfU1VQUExfQ0YuOTk5Li4uLi5IAQAAAN62AQACAAAABDIxNjgBCAAAAAUAAAABMQEAAAALLTE5MDQ4NjA3NDMDAAAAAzE2MAIAAAAEMjE3MQQAAAABMAcAAAAIMy83LzIwMjYIAAAACjEyLzMxLzIwMjQJAAAAATCR3ogzonzeCJHeiDOifN4ILkNJUS5OWVNFOklCTS5JUV9TVE9DS19CQVNFRF9DT01QX1RBWC45OTQuLi4uLkgBAAAA3rYBAAIAAAAELTE0MwCR3ogzonzeCJHeiDOifN4ILENJUS5OWVNFOklCTS5JUV9TVE9DS19PUFRJT05TX0NPTVAuOTkwLi4uLi5IAQAAAN62AQADAAAAAACR3ogzonzeCJHeiDOifN4IKkNJUS5OWVNFOklCTS5JUV9SRVNUUl9TVE9DS19DT01QLjk5OC4uLi4uSAEAAADetgEAAwAAAAAAkd6IM6J83giR3ogzonzeCDFDSVEuTllTRTpJQk0uSVFfUkVTVFJfU1RPQ0tfQ09NUF9QUkVUQVguOTk1Li4uLi5IAQAAAN62AQADAAAAAACR3ogzonzeCJHeiDOifN4IKENJUS5OWVNFOklCTS5JUV9TVE9DS19CQVNFRF9BVC45OTMuLi4uLkgBAAAA3rYBAAMAAAAAAJHeiDOifN4Ikd6IM6J83ggzQ0lRLk5ZU0U6SUJNLklRX1NUT0NLX0JBU0VEX0VYUExPUkVfRFJJTEwuOTkwLi4uLi5IAQAAAN62AQADAAAAAACR3ogzonzeCJHeiDOifN4IMUNJUS5OWVNFOklCTS5JUV9OQVRVUkFMX1JFU09VUkNFU19DT1NULjIw</t>
  </si>
  <si>
    <t>MDAuLi4uLkgBAAAA3rYBAAMAAAAAAJHeiDOifN4Ikd6IM6J83ggsQ0lRLk5ZU0U6SUJNLklRX1RCVl9TSEFSRV9SRVBPUlRFRC45OTUuLi4uLkgBAAAA3rYBAAMAAAAAAJHeiDOifN4Ikd6IM6J83ghAQ0lRLk5ZU0U6SUJNLklRX0NVUlJFTlRfUE9SVElPTl9PUEVSX0xFQVNFX0xJQUJJTElUSUVTLjk5Ny4uLi4uSAEAAADetgEAAgAAAAM4NzQBCAAAAAUAAAABMQEAAAALLTE5NTgyODEwOTYDAAAAAzE2MAIAAAAFNDgzODUEAAAAATAHAAAACDMvNy8yMDI2CAAAAAoxMi8zMS8yMDIyCQAAAAEwkd6IM6J83giR3ogzonzeCDVDSVEuTllTRTpJQk0uSVFfUlVBX0NBUElUQUxfTEVBU0VfQUNDVU1fREVQLjk5MC4uLi4uSAEAAADetgEAAwAAAAAAkd6IM6J83giR3ogzonzeCCJDSVEuTllTRTpJQk0uSVFfVFJFQVNVUlkuOTkzLi4uLi5IAQAAAN62AQACAAAABy0xNjgwNzEBCAAAAAUAAAABMQEAAAAKMjA4MTUwNTQwMQMAAAADMTYwAgAAAAQxMjQ4BAAAAAEwBwAAAAgzLzcvMjAyNggAAAAKMTIvMzEvMjAxOAkAAAABMJHeiDOifN4Ikd6IM6J83gglQ0lRLk5ZU0U6SUJNLklRX1BSRUZfUkVERUVNLjk5NS4uLi4uSAEAAADetgEAAwAAAAAAkd6IM6J83giR3ogzonzeCCpDSVEuTllTRTpJQk0uSVFfTE9OR19URVJNX0xFQVNFUy45OTMuLi4uLkgBAAAA3rYBAAIAAAACMzgBCAAAAAUAAAABMQEAAAAKMjA4MTUw</t>
  </si>
  <si>
    <t>NTQwMQMAAAADMTYwAgAAAAQxMTgzBAAAAAEwBwAAAAgzLzcvMjAyNggAAAAKMTIvMzEvMjAxOAkAAAABMN4FiTOifN4I3gWJM6J83gguQ0lRLk5ZU0U6SUJNLklRX0ZJTl9ESVZfTElBQl9DVVJSRU5ULjk5My4uLi4uSAEAAADetgEAAwAAAAAA3gWJM6J83gjeBYkzonzeCCZDSVEuTllTRTpJQk0uSVFfVE9UQUxfQVNTRVRTLjk5OS4uLi4uSAEAAADetgEAAgAAAAYxMzcxNzUBCAAAAAUAAAABMQEAAAALLTE5MDQ4NjA3NDMDAAAAAzE2MAIAAAAEMTAwNwQAAAABMAcAAAAIMy83LzIwMjYIAAAACjEyLzMxLzIwMjQJAAAAATDeBYkzonzeCN4FiTOifN4IK0NJUS5OWVNFOklCTS5JUV9GSU5fRElWX0FTU0VUU19MVC45OTUuLi4uLkgBAAAA3rYBAAMAAAAAAN4FiTOifN4I3gWJM6J83ggcQ0lRLk5ZU0U6SUJNLklRX0FELjk5Ny4uLi4uSAEAAADetgEAAgAAAAYtMTMzNjEBCAAAAAUAAAABMQEAAAALLTE5NTgyODEwOTYDAAAAAzE2MAIAAAAEMTA3NQQAAAABMAcAAAAIMy83LzIwMjYIAAAACjEyLzMxLzIwMjIJAAAAATDeBYkzonzeCN4FiTOifN4IMENJUS5OWVNFOklCTS5JUV9ERUZfVEFYX0FTU0VUU19DVVJSRU5ULjk5My4uLi4uSAEAAADetgEAAwAAAAAA3gWJM6J83gjeBYkzonzeCCNDSVEuTllTRTpJQk0uSVFfSU5WRU5UT1JZLjk5MC4uLi4uSAEAAADetgEAAgAAAAQxNTUxAQgAAAAFAAAAATEBAAAA</t>
  </si>
  <si>
    <t>CjE4NzY0MzI4NzIDAAAAAzE2MAIAAAAEMTA0MwQAAAABMAcAAAAIMy83LzIwMjYIAAAACjEyLzMxLzIwMTUJAAAAATDeBYkzonzeCN4FiTOifN4IKENJUS5OWVNFOklCTS5JUV9DQVNIX1NUX0lOVkVTVC45OTYuLi4uLkgBAAAA3rYBAAIAAAAENzI1MAEIAAAABQAAAAExAQAAAAstMjAwODY0NzE5OAMAAAADMTYwAgAAAAQxMDAyBAAAAAEwBwAAAAgzLzcvMjAyNggAAAAKMTIvMzEvMjAyMQkAAAABMN4FiTOifN4I3gWJM6J83gg9Q0lRLk5ZU0U6SUJNLklRX09QRVJBVElOR19MRUFTRV9MSUFCSUxJVElFU19OT05DQVNILjk5Ny4uLi4uSAEAAADetgEAAwAAAAAA3gWJM6J83gjeBYkzonzeCCZDSVEuTllTRTpJQk0uSVFfRE9fSU5WRVNUX0NGLjk5OC4uLi4uSAEAAADetgEAAwAAAAAA3gWJM6J83gjeBYkzonzeCCdDSVEuTllTRTpJQk0uSVFfVU5MRVZFUkVEX0ZDRi45OTkuLi4uLkgBAAAA3rYBAAIAAAAHMTAzOTUuNQEIAAAABQAAAAExAQAAAAstMTkwNDg2MDc0MwMAAAADMTYwAgAAAAQ0NDIzBAAAAAEwBwAAAAgzLzcvMjAyNggAAAAKMTIvMzEvMjAyNAkAAAABMN4FiTOifN4I3gWJM6J83ggqQ0lRLk5ZU0U6SUJNLklRX0NBU0hfVEFYRVNfRklOQU4uOTk5Li4uLi5IAQAAAN62AQADAAAAAADeBYkzonzeCN4FiTOifN4IJENJUS5OWVNFOklCTS5JUV9DQVNIX1RBWEVTLjk5MS4uLi4uSAEAAADetgEA</t>
  </si>
  <si>
    <t>AgAAAAQxMDc4AQgAAAAFAAAAATEBAAAACjE5NDcxNzk1ODMDAAAAAzE2MAIAAAAEMzA1MwQAAAABMAcAAAAIMy83LzIwMjYIAAAACjEyLzMxLzIwMTYJAAAAATDeBYkzonzeCN4FiTOifN4IMENJUS5OWVNFOklCTS5JUV9DQVNIX0lOVEVSRVNUX1JFQ0VJVkVELjk5OS4uLi4uSAEAAADetgEAAwAAAAAA3gWJM6J83gjeBYkzonzeCDVDSVEuTllTRTpJQk0uSVFfU0FMRV9QUk9DRUVEU19SRU5UQUxfQVNTRVRTLjk5My4uLi4uSAEAAADetgEAAwAAAAAA3gWJM6J83gjeBYkzonzeCDBDSVEuTllTRTpJQk0uSVFfREFfQ0ZfRVhDTF9PUEVSX0xFQVNFUy45OTcuLi4uLkgBAAAA3rYBAAIAAAAEMzI1NAEIAAAABQAAAAExAQAAAAstMTk1ODI4MTA5NgMAAAADMTYwAgAAAAU0ODk4NQQAAAABMAcAAAAIMy83LzIwMjYIAAAACjEyLzMxLzIwMjIJAAAAATDeBYkzonzeCN4FiTOifN4IN0NJUS5OWVNFOklCTS5JUV9ERVBSRUNJQVRJT05fUkVOVEFMX0FTU0VUU19DRi45OTcuLi4uLkgBAAAA3rYBAAMAAAAAAN4FiTOifN4I3gWJM6J83ggtQ0lRLk5ZU0U6SUJNLklRX0RBX1NVUFBMX1BBUlRJQUxfQ0YuOTkwLi4uLi5IAQAAAN62AQADAAAAAADeBYkzonzeCN4FiTOifN4IJENJUS5OWVNFOklCTS5JUV9ORVRfQ0hBTkdFLjk5NS4uLi4uSAEAAADetgEAAgAAAAQ1MzYxAQgAAAAFAAAAATEBAAAACy0yMDU5MDczMjAy</t>
  </si>
  <si>
    <t>AwAAAAMxNjACAAAABDIwOTMEAAAAATAHAAAACDMvNy8yMDI2CAAAAAoxMi8zMS8yMDIwCQAAAAEw3gWJM6J83gjeBYkzonzeCCRDSVEuTllTRTpJQk0uSVFfQ0FTSF9GSU5BTi45OTAuLi4uLkgBAAAA3rYBAAIAAAAFLTk0MTMBCAAAAAUAAAABMQEAAAAKMTg3NjQzMjg3MgMAAAADMTYwAgAAAAQyMDA0BAAAAAEwBwAAAAgzLzcvMjAyNggAAAAKMTIvMzEvMjAxNQkAAAABMN4FiTOifN4I3gWJM6J83ggsQ0lRLk5ZU0U6SUJNLklRX0NPTU1PTl9QUkVGX0RJVl9DRi45OTkuLi4uLkgBAAAA3rYBAAMAAAAAAN4FiTOifN4I3gWJM6J83ggiQ0lRLk5ZU0U6SUJNLklRX1BSRUZfUkVQLjk5NC4uLi4uSAEAAADetgEAAwAAAAAA3gWJM6J83gjeBYkzonzeCCdDSVEuTllTRTpJQk0uSVFfQ09NTU9OX0lTU1VFRC45OTUuLi4uLkgBAAAA3rYBAAMAAAAAAN4FiTOifN4I3gWJM6J83ggoQ0lRLk5ZU0U6SUJNLklRX1NUX0RFQlRfUkVQQUlELjk5Mi4uLi4uSAEAAADetgEAAwAAAAAA3gWJM6J83gjeBYkzonzeCChDSVEuTllTRTpJQk0uSVFfU1RfREVCVF9JU1NVRUQuOTk0Li4uLi5IAQAAAN62AQADAAAAAADeBYkzonzeCN4FiTOifN4IKUNJUS5OWVNFOklCTS5JUV9JTlZFU1RfTE9BTlNfQ0YuOTkzLi4uLi5IAQAAAN62AQACAAAABC01MDMBCAAAAAUAAAABMQEAAAAKMjA4MTUwNTQwMQMAAAADMTYwAgAAAAQyMDMy</t>
  </si>
  <si>
    <t>BAAAAAEwBwAAAAgzLzcvMjAyNggAAAAKMTIvMzEvMjAxOAkAAAABMN4FiTOifN4I3gWJM6J83ggtQ0lRLk5ZU0U6SUJNLklRX1NBTEVfUkVBTF9FU1RBVEVfQ0YuOTk1Li4uLi5IAQAAAN62AQADAAAAAADeBYkzonzeCN4FiTOifN4IJUNJUS5OWVNFOklCTS5JUV9TQUxFX1BQRV9DRi45OTMuLi4uLkgBAAAA3rYBAAIAAAADMjQ4AQgAAAAFAAAAATEBAAAACjIwODE1MDU0MDEDAAAAAzE2MAIAAAAEMjA0MgQAAAABMAcAAAAIMy83LzIwMjYIAAAACjEyLzMxLzIwMTgJAAAAATDeBYkzonzeCN4FiTOifN4INkNJUS5OWVNFOklCTS5JUV9DSEFOR0VfT1RIRVJfTkVUX09QRVJfQVNTRVRTLjk5NS4uLi4uSAEAAADetgEAAgAAAAQzMDIzAQgAAAAFAAAAATEBAAAACy0yMDU5MDczMjAyAwAAAAMxNjACAAAABDIwNDUEAAAAATAHAAAACDMvNy8yMDI2CAAAAAoxMi8zMS8yMDIwCQAAAAEw3gWJM6J83gjeBYkzonzeCCtDSVEuTllTRTpJQk0uSVFfQ0hBTkdFX1VORUFSTl9SRVYuOTk2Li4uLi5IAQAAAN62AQADAAAAAADeBYkzonzeCN4FiTOifN4II0NJUS5OWVNFOklCTS5JUV9DSEFOR0VfQVIuOTk2Li4uLi5IAQAAAN62AQACAAAABDEzNzIBCAAAAAUAAAABMQEAAAALLTIwMDg2NDcxOTgDAAAAAzE2MAIAAAAEMjAxOAQAAAABMAcAAAAIMy83LzIwMjYIAAAACjEyLzMxLzIwMjEJAAAAATDeBYkzonzeCN4FiTOi</t>
  </si>
  <si>
    <t>fN4IIENJUS5OWVNFOklCTS5JUV9ET19DRi4xMDAwLi4uLi5IAQAAAN62AQADAAAAAADeBYkzonzeCN4FiTOifN4ILUNJUS5OWVNFOklCTS5JUV9UQVhfQkVORUZJVF9PUFRJT05TLjk5Mi4uLi4uSAEAAADetgEAAwAAAAAA3gWJM6J83gjeBYkzonzeCChDSVEuTllTRTpJQk0uSVFfQ1JFRElUX0xPU1NfQ0YuOTk3Li4uLi5IAQAAAN62AQADAAAAAADeBYkzonzeCN4FiTOifN4ILENJUS5OWVNFOklCTS5JUV9BU1NFVF9XUklURURPV05fQ0YuOTkxLi4uLi5IAQAAAN62AQADAAAAAADeBYkzonzeCN4FiTOifN4ILkNJUS5OWVNFOklCTS5JUV9NSU5PUklUWV9JTlRFUkVTVF9DRi45OTcuLi4uLkgBAAAA3rYBAAMAAAAAAN4FiTOifN4I3gWJM6J83ggfQ0lRLk5ZU0U6SUJNLklRX0RBX0NGLjk5MS4uLi4uSAEAAADetgEAAgAAAAQ0MzgxAQgAAAAFAAAAATEBAAAACjE5NDcxNzk1ODMDAAAAAzE2MAIAAAAEMjE2MAQAAAABMAcAAAAIMy83LzIwMjYIAAAACjEyLzMxLzIwMTYJAAAAATDeBYkzonzeCN4FiTOifN4IJUNJUS5OWVNFOklCTS5JUV9EQV9TVVBQTF9DRi45OTguLi4uLkgBAAAA3rYBAAIAAAAEMjEwOQEIAAAABQAAAAExAQAAAAstMTkwNDg2MDc0NAMAAAADMTYwAgAAAAQyMTcxBAAAAAEwBwAAAAgzLzcvMjAyNggAAAAKMTIvMzEvMjAyMwkAAAABMN4FiTOifN4I3gWJM6J83gguQ0lRLk5ZU0U6SUJN</t>
  </si>
  <si>
    <t>LklRX1NUT0NLX0JBU0VEX0NPTVBfVEFYLjk5My4uLi4uSAEAAADetgEAAgAAAAQtMTE2AN4FiTOifN4I3gWJM6J83ggxQ0lRLk5ZU0U6SUJNLklRX1NUT0NLX09QVElPTlNfQ09NUF9UQVguMjAwMC4uLi4uSAEAAADetgEAAwAAAAAA3gWJM6J83gjeBYkzonzeCCpDSVEuTllTRTpJQk0uSVFfUkVTVFJfU1RPQ0tfQ09NUC45OTcuLi4uLkgBAAAA3rYBAAMAAAAAAN4FiTOifN4I3gWJM6J83ggxQ0lRLk5ZU0U6SUJNLklRX1JFU1RSX1NUT0NLX0NPTVBfUFJFVEFYLjk5NC4uLi4uSAEAAADetgEAAwAAAAAA3gWJM6J83gjeBYkzonzeCChDSVEuTllTRTpJQk0uSVFfU1RPQ0tfQkFTRURfQVQuOTkyLi4uLi5IAQAAAN62AQADAAAAAADeBYkzonzeCN4FiTOifN4IKkNJUS5OWVNFOklCTS5JUV9TVE9DS19CQVNFRF9TR0EuMjAwMC4uLi4uSAEAAADetgEAAgAAAAM5MDQBCAAAAAUAAAABMQEAAAALLTE5MDQ4NjA2NTcDAAAAAzE2MAIAAAAFMjI2NzkEAAAAATAHAAAACDMvNy8yMDI2CAAAAAoxMi8zMS8yMDI1CQAAAAEw3gWJM6J83gjeBYkzonzeCChDSVEuTllTRTpJQk0uSVFfU1RPQ0tfQkFTRURfU00uOTk3Li4uLi5IAQAAAN62AQADAAAAAADeBYkzonzeCN4FiTOifN4IKkNJUS5OWVNFOklCTS5JUV9TVE9DS19CQVNFRF9DT0dTLjk5NS4uLi4uSAEAAADetgEAAgAAAAMxMjYBCAAAAAUAAAABMQEAAAALLTIw</t>
  </si>
  <si>
    <t>NTkwNzMyMDIDAAAAAzE2MAIAAAAFMjI2NzQEAAAAATAHAAAACDMvNy8yMDI2CAAAAAoxMi8zMS8yMDIwCQAAAAEw3gWJM6J83gjeBYkzonzeCCtDSVEuTllTRTpJQk0uSVFfTkVHQVRJVkVfR1dfQU1PUlQuOTkyLi4uLi5IAQAAAN62AQADAAAAAADeBYkzonzeCN4FiTOifN4ILkNJUS5OWVNFOklCTS5JUV9PVEhFUl9VTlVTVUFMX1NVUFBMRS45OTEuLi4uLkgBAAAA3rYBAAMAAAAAAN4FiTOifN4I3gWJM6J83ggyQ0lRLk5ZU0U6SUJNLklRX0dBSU5fQkFSR0FJTl9BQ1FfU1VQUExFLjIwMDAuLi4uLkgBAAAA3rYBAAMAAAAAAN4FiTOifN4I3gWJM6J83ggmQ0lRLk5ZU0U6SUJNLklRX0lQUkRfU1VQUExFLjEwMDAuLi4uLkgBAAAA3rYBAAMAAAAAAN4FiTOifN4I3gWJM6J83gguQ0lRLk5ZU0U6SUJNLklRX0lNUEFJUk1FTlRfR1dfU1VQUExFLjk5OC4uLi4uSAEAAADetgEAAwAAAAAA3gWJM6J83gjeBYkzonzeCCxDSVEuTllTRTpJQk0uSVFfUkVTVFJVQ1RVUkVfU1VQUExFLjk5OC4uLi4uSAEAAADetgEAAwAAAAAA3gWJM6J83gjeBYkzonzeCC9DSVEuTllTRTpJQk0uSVFfSU1QVVRfT1BFUl9MRUFTRV9ERVBSLjk5OC4uLi4uSAEAAADetgEAAgAAAAo5OTguODQwMDMyAQgAAAAFAAAAATEBAAAACy0xOTA0ODYwNzQ0AwAAAAMxNjACAAAABTIxNjczBAAAAAEwBwAAAAgzLzcvMjAyNggAAAAKMTIvMzEv</t>
  </si>
  <si>
    <t>MjAyMwkAAAABMN4FiTOifN4I3gWJM6J83ggmQ0lRLk5ZU0U6SUJNLklRX01BSU5UX1JFUEFJUi45OTguLi4uLkgBAAAA3rYBAAMAAAAAAN4FiTOifN4I3gWJM6J83gg0Q0lRLk5ZU0U6SUJNLklRX0RFUFJFQ0lBVElPTl9SRU5UQUxfQVNTRVRTLjk5OC4uLi4uSAEAAADetgEAAwAAAAAA3gWJM6J83gjeBYkzonzeCCZDSVEuTllTRTpJQk0uSVFfT1RIRVJfUkVOVEFMLjk5OC4uLi4uSAEAAADetgEAAwAAAAAA3gWJM6J83gjeBYkzonzeCCtDSVEuTllTRTpJQk0uSVFfQ09OVElOR0VOVF9SRU5UQUwuOTk4Li4uLi5IAQAAAN62AQACAAAAAzMzMQDeBYkzonzeCN4FiTOifN4IKENJUS5OWVNFOklCTS5JUV9ORVRfUkVOVEFMX0VYUC45OTguLi4uLkgBAAAA3rYBAAMAAAAAAN4FiTOifN4I3gWJM6J83ggjQ0lRLk5ZU0U6SUJNLklRX1JEX0VYUF9GTi45OTguLi4uLkgBAAAA3rYBAAIAAAAENjc3NQEIAAAABQAAAAExAQAAAAstMTkwNDg2MDc0NAMAAAADMTYwAgAAAAQzMTY4BAAAAAEwBwAAAAgzLzcvMjAyNggAAAAKMTIvMzEvMjAyMwkAAAABMN4FiTOifN4I3gWJM6J83ggwQ0lRLk5ZU0U6SUJNLklRX05BVFVSQUxfUkVTT1VSQ0VTX0NPU1QuOTk4Li4uLi5IAQAAAN62AQADAAAAAADeBYkzonzeCN4FiTOifN4ILENJUS5OWVNFOklCTS5JUV9UQlZfU0hBUkVfUkVQT1JURUQuOTk0Li4uLi5IAQAAAN62AQAD</t>
  </si>
  <si>
    <t>AAAAAADeBYkzonzeCN4FiTOifN4IL0NJUS5OWVNFOklCTS5JUV9UT1RBTF9GSU5BTkNFX0xFQVNFUy4yMDAwLi4uLi5IAQAAAN62AQACAAAABDExNTMBCAAAAAUAAAABMQEAAAALLTE5MDQ4NjA2NTcDAAAAAzE2MAIAAAAFNDkwMzEEAAAAATAHAAAACDMvNy8yMDI2CAAAAAoxMi8zMS8yMDI1CQAAAAEw3gWJM6J83gjeBYkzonzeCDFDSVEuTllTRTpJQk0uSVFfUlVBX0NBUElUQUxfTEVBU0VfR1JPU1MuOTkwLi4uLi5IAQAAAN62AQADAAAAAADeBYkzonzeCN4FiTOifN4IIkNJUS5OWVNFOklCTS5JUV9UUkVBU1VSWS45OTIuLi4uLkgBAAAA3rYBAAIAAAAHLTE2MzUwNwEIAAAABQAAAAExAQAAAAoyMDE3MTY0MjQ0AwAAAAMxNjACAAAABDEyNDgEAAAAATAHAAAACDMvNy8yMDI2CAAAAAoxMi8zMS8yMDE3CQAAAAEw3gWJM6J83gjeBYkzonzeCCVDSVEuTllTRTpJQk0uSVFfUFJFRl9SRURFRU0uOTkyLi4uLi5IAQAAAN62AQADAAAAAADeBYkzonzeCN4FiTOifN4IKkNJUS5OWVNFOklCTS5JUV9MT05HX1RFUk1fTEVBU0VTLjk5Mi4uLi4uSAEAAADetgEAAwAAAAAA3gWJM6J83gjeBYkzonzeCC5DSVEuTllTRTpJQk0uSVFfRklOX0RJVl9MSUFCX0NVUlJFTlQuOTkxLi4uLi5IAQAAAN62AQADAAAAAADeBYkzonzeCN4FiTOifN4IJkNJUS5OWVNFOklCTS5JUV9UT1RBTF9BU1NFVFMuOTk4Li4uLi5IAQAA</t>
  </si>
  <si>
    <t>AN62AQACAAAABjEzNTI0MQEIAAAABQAAAAExAQAAAAstMTkwNDg2MDc0NAMAAAADMTYwAgAAAAQxMDA3BAAAAAEwBwAAAAgzLzcvMjAyNggAAAAKMTIvMzEvMjAyMwkAAAABMN4FiTOifN4I3gWJM6J83ggrQ0lRLk5ZU0U6SUJNLklRX0ZJTl9ESVZfQVNTRVRTX0xULjk5Mi4uLi4uSAEAAADetgEAAwAAAAAA3gWJM6J83gjeBYkzonzeCBxDSVEuTllTRTpJQk0uSVFfQUQuOTkzLi4uLi5IAQAAAN62AQACAAAABi0yMTY2OAEIAAAABQAAAAExAQAAAAoyMDgxNTA1NDAxAwAAAAMxNjACAAAABDEwNzUEAAAAATAHAAAACDMvNy8yMDI2CAAAAAoxMi8zMS8yMDE4CQAAAAEw3gWJM6J83gjeBYkzonzeCDBDSVEuTllTRTpJQk0uSVFfREVGX1RBWF9BU1NFVFNfQ1VSUkVOVC45OTAuLi4uLkgBAAAA3rYBAAMAAAAAAN4FiTOifN4I3gWJM6J83ggnQ0lRLk5ZU0U6SUJNLklRX1RPVEFMX1JFQ0VJVi4yMDAwLi4uLi5IAQAAAN62AQACAAAABDk2NDYBCAAAAAUAAAABMQEAAAALLTE5MDQ4NjA2NTcDAAAAAzE2MAIAAAAEMTAwMQQAAAABMAcAAAAIMy83LzIwMjYIAAAACjEyLzMxLzIwMjUJAAAAATDeBYkzonzeCN4FiTOifN4IKENJUS5OWVNFOklCTS5JUV9DQVNIX1NUX0lOVkVTVC45OTQuLi4uLkgBAAAA3rYBAAIAAAAEODg2OAEIAAAABQAAAAExAQAAAAstMjExMDc2OTM1NQMAAAADMTYwAgAAAAQxMDAyBAAAAAEw</t>
  </si>
  <si>
    <t>BwAAAAgzLzcvMjAyNggAAAAKMTIvMzEvMjAxOQkAAAABMN4FiTOifN4I3gWJM6J83gg9Q0lRLk5ZU0U6SUJNLklRX09QRVJBVElOR19MRUFTRV9MSUFCSUxJVElFU19OT05DQVNILjk5Ni4uLi4uSAEAAADetgEAAwAAAAAA3gWJM6J83gjeBYkzonzeCCZDSVEuTllTRTpJQk0uSVFfRE9fSU5WRVNUX0NGLjk5Ni4uLi4uSAEAAADetgEAAwAAAAAA3gWJM6J83gjeBYkzonzeCCdDSVEuTllTRTpJQk0uSVFfVU5MRVZFUkVEX0ZDRi45OTguLi4uLkgBAAAA3rYBAAIAAAAJMTE1MjYuMTI1AQgAAAAFAAAAATEBAAAACy0xOTA0ODYwNzQ0AwAAAAMxNjACAAAABDQ0MjMEAAAAATAHAAAACDMvNy8yMDI2CAAAAAoxMi8zMS8yMDIzCQAAAAEw3gWJM6J83gjeBYkzonzeCCpDSVEuTllTRTpJQk0uSVFfQ0FTSF9UQVhFU19GSU5BTi45OTcuLi4uLkgBAAAA3rYBAAMAAAAAAN4FiTOifN4I3gWJM6J83ggtQ0lRLk5ZU0U6SUJNLklRX0NBU0hfSU5URVJFU1RfRklOQU4uOTk4Li4uLi5IAQAAAN62AQADAAAAAADeBYkzonzeCN4FiTOifN4IMENJUS5OWVNFOklCTS5JUV9DQVNIX0lOVEVSRVNUX1JFQ0VJVkVELjk5OC4uLi4uSAEAAADetgEAAwAAAAAA3gWJM6J83gjeBYkzonzeCDVDSVEuTllTRTpJQk0uSVFfU0FMRV9QUk9DRUVEU19SRU5UQUxfQVNTRVRTLjk5MS4uLi4uSAEAAADetgEAAwAAAAAA3gWJM6J83gjeBYkz</t>
  </si>
  <si>
    <t>onzeCDBDSVEuTllTRTpJQk0uSVFfREFfQ0ZfRVhDTF9PUEVSX0xFQVNFUy45OTYuLi4uLkgBAAAA3rYBAAIAAAAENTcyNgEIAAAABQAAAAExAQAAAAstMjAwODY0NzE5OAMAAAADMTYwAgAAAAU0ODk4NQQAAAABMAcAAAAIMy83LzIwMjYIAAAACjEyLzMxLzIwMjEJAAAAATDeBYkzonzeCN4FiTOifN4IN0NJUS5OWVNFOklCTS5JUV9ERVBSRUNJQVRJT05fUkVOVEFMX0FTU0VUU19DRi45OTEuLi4uLkgBAAAA3rYBAAMAAAAAAN4FiTOifN4I3gWJM6J83ggkQ0lRLk5ZU0U6SUJNLklRX05FVF9DSEFOR0UuOTk0Li4uLi5IAQAAAN62AQACAAAABS0zMjkwAQgAAAAFAAAAATEBAAAACy0yMTEwNzY5MzU1AwAAAAMxNjACAAAABDIwOTMEAAAAATAHAAAACDMvNy8yMDI2CAAAAAoxMi8zMS8yMDE5CQAAAAEw3gWJM6J83gjeBYkzonzeCDJDSVEuTllTRTpJQk0uSVFfT1RIRVJfRklOQU5DRV9BQ1RfU1VQUEwuMjAwMC4uLi4uSAEAAADetgEAAgAAAAQtMTM5AQgAAAAFAAAAATEBAAAACy0xOTA0ODYwNjU3AwAAAAMxNjACAAAABDIwNTAEAAAAATAHAAAACDMvNy8yMDI2CAAAAAoxMi8zMS8yMDI1CQAAAAEw3gWJM6J83gjeBYkzonzeCCxDSVEuTllTRTpJQk0uSVFfQ09NTU9OX1BSRUZfRElWX0NGLjk5OC4uLi4uSAEAAADetgEAAwAAAAAA3gWJM6J83gjeBYkzonzeCCJDSVEuTllTRTpJQk0uSVFfUFJFRl9SRVAu</t>
  </si>
  <si>
    <t>OTkzLi4uLi5IAQAAAN62AQADAAAAAADeBYkzonzeCN4FiTOifN4IJ0NJUS5OWVNFOklCTS5JUV9DT01NT05fSVNTVUVELjk5My4uLi4uSAEAAADetgEAAwAAAAAA3gWJM6J83gjeBYkzonzeCChDSVEuTllTRTpJQk0uSVFfU1RfREVCVF9SRVBBSUQuOTkxLi4uLi5IAQAAAN62AQADAAAAAADeBYkzonzeCN4FiTOifN4IKENJUS5OWVNFOklCTS5JUV9TVF9ERUJUX0lTU1VFRC45OTMuLi4uLkgBAAAA3rYBAAIAAAAEMTM0MQEIAAAABQAAAAExAQAAAAoyMDgxNTA1NDAxAwAAAAMxNjACAAAABDIwNDMEAAAAATAHAAAACDMvNy8yMDI2CAAAAAoxMi8zMS8yMDE4CQAAAAEw3gWJM6J83gjeBYkzonzeCClDSVEuTllTRTpJQk0uSVFfSU5WRVNUX0xPQU5TX0NGLjk5MS4uLi4uSAEAAADetgEAAgAAAAQtODkxAQgAAAAFAAAAATEBAAAACjE5NDcxNzk1ODMDAAAAAzE2MAIAAAAEMjAzMgQAAAABMAcAAAAIMy83LzIwMjYIAAAACjEyLzMxLzIwMTYJAAAAATDeBYkzonzeCN4FiTOifN4ILUNJUS5OWVNFOklCTS5JUV9TQUxFX1JFQUxfRVNUQVRFX0NGLjk5NC4uLi4uSAEAAADetgEAAwAAAAAA3gWJM6J83gjeBYkzonzeCCVDSVEuTllTRTpJQk0uSVFfU0FMRV9QUEVfQ0YuOTkyLi4uLi5IAQAAAN62AQACAAAAAzQ2MAEIAAAABQAAAAExAQAAAAoyMDE3MTY0MjQ0AwAAAAMxNjACAAAABDIwNDIEAAAAATAHAAAACDMv</t>
  </si>
  <si>
    <t>Ny8yMDI2CAAAAAoxMi8zMS8yMDE3CQAAAAEw3gWJM6J83gjeBYkzonzeCDZDSVEuTllTRTpJQk0uSVFfQ0hBTkdFX09USEVSX05FVF9PUEVSX0FTU0VUUy45OTQuLi4uLkgBAAAA3rYBAAIAAAAEMTE1OQEIAAAABQAAAAExAQAAAAstMjExMDc2OTM1NQMAAAADMTYwAgAAAAQyMDQ1BAAAAAEwBwAAAAgzLzcvMjAyNggAAAAKMTIvMzEvMjAxOQkAAAABMN4FiTOifN4I3gWJM6J83ggrQ0lRLk5ZU0U6SUJNLklRX0NIQU5HRV9VTkVBUk5fUkVWLjk5My4uLi4uSAEAAADetgEAAwAAAAAA3gWJM6J83gjeBYkzonzeCCNDSVEuTllTRTpJQk0uSVFfQ0hBTkdFX0FSLjk5NS4uLi4uSAEAAADetgEAAgAAAAQ1Mjk3AQgAAAAFAAAAATEBAAAACy0yMDU5MDczMjAyAwAAAAMxNjACAAAABDIwMTgEAAAAATAHAAAACDMvNy8yMDI2CAAAAAoxMi8zMS8yMDIwCQAAAAEw3gWJM6J83gjeBYkzonzeCB9DSVEuTllTRTpJQk0uSVFfRE9fQ0YuOTk5Li4uLi5IAQAAAN62AQADAAAAAADeBYkzonzeCN4FiTOifN4ILUNJUS5OWVNFOklCTS5JUV9UQVhfQkVORUZJVF9PUFRJT05TLjk5MC4uLi4uSAEAAADetgEAAwAAAAAA3gWJM6J83gjeBYkzonzeCChDSVEuTllTRTpJQk0uSVFfQ1JFRElUX0xPU1NfQ0YuOTk2Li4uLi5IAQAAAN62AQADAAAAAADeBYkzonzeCN4FiTOifN4ILENJUS5OWVNFOklCTS5JUV9BU1NFVF9XUklURURP</t>
  </si>
  <si>
    <t>V05fQ0YuOTkwLi4uLi5IAQAAAN62AQADAAAAAADeBYkzonzeCN4FiTOifN4ILkNJUS5OWVNFOklCTS5JUV9NSU5PUklUWV9JTlRFUkVTVF9DRi45OTYuLi4uLkgBAAAA3rYBAAMAAAAAAN4FiTOifN4I3gWJM6J83ggfQ0lRLk5ZU0U6SUJNLklRX0RBX0NGLjk5MC4uLi4uSAEAAADetgEAAgAAAAQzODU1AQgAAAAFAAAAATEBAAAACjE4NzY0MzI4NzIDAAAAAzE2MAIAAAAEMjE2MAQAAAABMAcAAAAIMy83LzIwMjYIAAAACjEyLzMxLzIwMTUJAAAAATDeBYkzonzeCN4FiTOifN4IJUNJUS5OWVNFOklCTS5JUV9EQV9TVVBQTF9DRi45OTcuLi4uLkgBAAAA3rYBAAIAAAAEMjQwNwEIAAAABQAAAAExAQAAAAstMTk1ODI4MTA5NgMAAAADMTYwAgAAAAQyMTcxBAAAAAEwBwAAAAgzLzcvMjAyNggAAAAKMTIvMzEvMjAyMgkAAAABMN4FiTOifN4I3gWJM6J83gguQ0lRLk5ZU0U6SUJNLklRX1NUT0NLX0JBU0VEX0NPTVBfVEFYLjk5MC4uLi4uSAEAAADetgEAAgAAAAQtMTU2AN4FiTOifN4I3gWJM6J83ggxQ0lRLk5ZU0U6SUJNLklRX1NUT0NLX09QVElPTlNfQ09NUF9UQVguMTAwMC4uLi4uSAEAAADetgEAAwAAAAAA3gWJM6J83gjeBYkzonzeCCpDSVEuTllTRTpJQk0uSVFfUkVTVFJfU1RPQ0tfQ09NUC45OTYuLi4uLkgBAAAA3rYBAAMAAAAAAN4FiTOifN4I3gWJM6J83ggxQ0lRLk5ZU0U6SUJNLklRX1JFU1RS</t>
  </si>
  <si>
    <t>X1NUT0NLX0NPTVBfUFJFVEFYLjk5My4uLi4uSAEAAADetgEAAwAAAAAA3gWJM6J83gjeBYkzonzeCChDSVEuTllTRTpJQk0uSVFfU1RPQ0tfQkFTRURfQVQuOTkxLi4uLi5IAQAAAN62AQADAAAAAADeBYkzonzeCN4FiTOifN4IKkNJUS5OWVNFOklCTS5JUV9TVE9DS19CQVNFRF9TR0EuMTAwMC4uLi4uSAEAAADetgEAAgAAAAM5MDQBCAAAAAUAAAABMQEAAAALLTE5MDQ4NjA3NDADAAAAAzE2MAIAAAAFMjI2NzkEAAAAATAHAAAACDMvNy8yMDI2CAAAAAoxMi8zMS8yMDI1CQAAAAEw3gWJM6J83gjeBYkzonzeCChDSVEuTllTRTpJQk0uSVFfU1RPQ0tfQkFTRURfU00uOTk2Li4uLi5IAQAAAN62AQADAAAAAADeBYkzonzeCN4FiTOifN4IKkNJUS5OWVNFOklCTS5JUV9TVE9DS19CQVNFRF9DT0dTLjk5My4uLi4uSAEAAADetgEAAgAAAAI4MgEIAAAABQAAAAExAQAAAAoyMDgxNTA1NDAxAwAAAAMxNjACAAAABTIyNjc0BAAAAAEwBwAAAAgzLzcvMjAyNggAAAAKMTIvMzEvMjAxOAkAAAABMN4FiTOifN4I3gWJM6J83ggrQ0lRLk5ZU0U6SUJNLklRX05FR0FUSVZFX0dXX0FNT1JULjk5MS4uLi4uSAEAAADetgEAAwAAAAAA3gWJM6J83gjeBYkzonzeCC5DSVEuTllTRTpJQk0uSVFfTEVHQUxfU0VUVExFX1NVUFBMRS4yMDAwLi4uLi5IAQAAAN62AQADAAAAAADeBYkzonzeCN4FiTOifN4IMkNJUS5OWVNFOklC</t>
  </si>
  <si>
    <t>TS5JUV9HQUlOX0JBUkdBSU5fQUNRX1NVUFBMRS4xMDAwLi4uLi5IAQAAAN62AQADAAAAAADeBYkzonzeCN4FiTOifN4IJUNJUS5OWVNFOklCTS5JUV9JUFJEX1NVUFBMRS45OTcuLi4uLkgBAAAA3rYBAAMAAAAAAN4FiTOifN4I3gWJM6J83gguQ0lRLk5ZU0U6SUJNLklRX0lNUEFJUk1FTlRfR1dfU1VQUExFLjk5Ny4uLi4uSAEAAADetgEAAwAAAAAA3gWJM6J83gjeBYkzonzeCCxDSVEuTllTRTpJQk0uSVFfUkVTVFJVQ1RVUkVfU1VQUExFLjk5Ny4uLi4uSAEAAADetgEAAwAAAAAA3gWJM6J83gjeBYkzonzeCC9DSVEuTllTRTpJQk0uSVFfSU1QVVRfT1BFUl9MRUFTRV9ERVBSLjk5Ny4uLi4uSAEAAADetgEAAgAAAAsxMDIzLjgxNjkyOAEIAAAABQAAAAExAQAAAAstMTk1ODI4MTA5NgMAAAADMTYwAgAAAAUyMTY3MwQAAAABMAcAAAAIMy83LzIwMjYIAAAACjEyLzMxLzIwMjIJAAAAATDeBYkzonzeCN4FiTOifN4IJkNJUS5OWVNFOklCTS5JUV9NQUlOVF9SRVBBSVIuOTk3Li4uLi5IAQAAAN62AQADAAAAAADeBYkzonzeCN4FiTOifN4INENJUS5OWVNFOklCTS5JUV9ERVBSRUNJQVRJT05fUkVOVEFMX0FTU0VUUy45OTcuLi4uLkgBAAAA3rYBAAMAAAAAAN4FiTOifN4I3gWJM6J83ggmQ0lRLk5ZU0U6SUJNLklRX09USEVSX1JFTlRBTC45OTcuLi4uLkgBAAAA3rYBAAMAAAAAAN4FiTOifN4I3gWJM6J8</t>
  </si>
  <si>
    <t>3ggrQ0lRLk5ZU0U6SUJNLklRX0NPTlRJTkdFTlRfUkVOVEFMLjk5Ny4uLi4uSAEAAADetgEAAgAAAAMyNjIA3gWJM6J83gjeBYkzonzeCChDSVEuTllTRTpJQk0uSVFfTkVUX1JFTlRBTF9FWFAuOTk3Li4uLi5IAQAAAN62AQADAAAAAADeBYkzonzeCN4FiTOifN4II0NJUS5OWVNFOklCTS5JUV9SRF9FWFBfRk4uOTk3Li4uLi5IAQAAAN62AQACAAAABDY1NjcBCAAAAAUAAAABMQEAAAALLTE5NTgyODEwOTYDAAAAAzE2MAIAAAAEMzE2OAQAAAABMAcAAAAIMy83LzIwMjYIAAAACjEyLzMxLzIwMjIJAAAAATDeBYkzonzeCN4FiTOifN4IKUNJUS5OWVNFOklCTS5JUV9TQUxFU19NQVJLRVRJTkcuOTk1Li4uLi5IAQAAAN62AQACAAAABDE1MDkBCAAAAAUAAAABMQEAAAALLTIwNTkwNzMyMDIDAAAAAzE2MAIAAAAFMjE1NjEEAAAAATAHAAAACDMvNy8yMDI2CAAAAAoxMi8zMS8yMDIwCQAAAAEw3gWJM6J83gjeBYkzonzeCCVDSVEuTllTRTpJQk0uSVFfQURWRVJUSVNJTkcuOTk1Li4uLi5IAQAAAN62AQACAAAABDE1MDkBCAAAAAUAAAABMQEAAAALLTIwNTkwNzMyMDIDAAAAAzE2MAIAAAAEMzAxMwQAAAABMAcAAAAIMy83LzIwMjYIAAAACjEyLzMxLzIwMjAJAAAAATDeBYkzonzeCN4FiTOifN4IJENJUS5OWVNFOklCTS5JUV9DT01NT05fRElWLjk5NS4uLi4uSAEAAADetgEAAgAAAAQ1Nzk3AN4FiTOifN4I</t>
  </si>
  <si>
    <t>3gWJM6J83ggwQ0lRLk5ZU0U6SUJNLklRX0FOTlVfRElTVFJJQlVUSU9OX1VOSVQuOTk1Li4uLi5IAQAAAN62AQADAAAAAADeBYkzonzeCN4FiTOifN4ILENJUS5OWVNFOklCTS5JUV9ESVNUUklCVVRBQkxFX0NBU0guOTk1Li4uLi5IAQAAAN62AQADAAAAAADeBYkzonzeCN4FiTOifN4ILUNJUS5OWVNFOklCTS5JUV9OT05DQVNIX1BFTlNJT05fRVhQLjk5NS4uLi4uSAEAAADetgEAAgAAAAM5MDcBCAAAAAUAAAABMQEAAAALLTIwNTkwNzMyMDIDAAAAAzE2MAIAAAAFMjE2NzgEAAAAATAHAAAACDMvNy8yMDI2CAAAAAoxMi8zMS8yMDIwCQAAAAEw3gWJM6J83gjeBYkzonzeCDtDSVEuTllTRTpJQk0uSVFfSU5URVJFU1RfRVhQX0xFQVNFX0xJQUJJTElUWV9ERUJULjk5My4uLi4uSAEAAADetgEAAwAAAAAA3gWJM6J83gjeBYkzonzeCC5DSVEuTllTRTpJQk0uSVFfQ0FQSVRBTElaRURfSU5URVJFU1QuOTkzLi4uLi5IAQAAAN62AQACAAAAATMBCAAAAAUAAAABMQEAAAAKMjA4MTUwNTQwMQMAAAADMTYwAgAAAAQzMDMyBAAAAAEwBwAAAAgzLzcvMjAyNggAAAAKMTIvMzEvMjAxOAkAAAABMN4FiTOifN4I3gWJM6J83gghQ0lRLk5ZU0U6SUJNLklRX05JX05PUk0uOTkzLi4uLi5IAQAAAN62AQACAAAABzcwODguNzUBCAAAAAUAAAABMQEAAAAKMjA4MTUwNTQwMQMAAAADMTYwAgAAAAQ0Mzc4BAAAAAEwBwAA</t>
  </si>
  <si>
    <t>AAgzLzcvMjAyNggAAAAKMTIvMzEvMjAxOAkAAAABMN4FiTOifN4I3gWJM6J83gguQ0lRLk5ZU0U6SUJNLklRX0RFRkVSUkVEX1RBWEVTX1RPVEFMLjk5My4uLi4uSAEAAADetgEAAgAAAAM2OTkBCAAAAAUAAAABMQEAAAAKMjA4MTUwNTQwMQMAAAADMTYwAgAAAAUzNTM4NQQAAAABMAcAAAAIMy83LzIwMjYIAAAACjEyLzMxLzIwMTgJAAAAATDeBYkzonzeCN4FiTOifN4IMUNJUS5OWVNFOklCTS5JUV9ERUZFUlJFRF9ET01FU1RJQ19UQVhFUy45OTMuLi4uLkgBAAAA3rYBAAIAAAAEMTA4NQEIAAAABQAAAAExAQAAAAoyMDgxNTA1NDAxAwAAAAMxNjACAAAABDMwNTQEAAAAATAHAAAACDMvNy8yMDI2CAAAAAoxMi8zMS8yMDE4CQAAAAEw3gWJM6J83gjeBYkzonzeCCxDSVEuTllTRTpJQk0uSVFfQ1VSUl9GT1JFSUdOX1RBWEVTLjk5NC4uLi4uSAEAAADetgEAAgAAAAQxMzc2AQgAAAAFAAAAATEBAAAACy0yMTEwNzY5MzU1AwAAAAMxNjACAAAABDMwMzAEAAAAATAHAAAACDMvNy8yMDI2CAAAAAoxMi8zMS8yMDE5CQAAAAEw3gWJM6J83gjeBYkzonzeCCNDSVEuTllTRTpJQk0uSVFfQlVJTERJTkdTLjk5NS4uLi4uSAEAAADetgEAAgAAAAQ2NDA3AQgAAAAFAAAAATEBAAAACy0yMDU5MDczMjAyAwAAAAMxNjACAAAABDMwMjMEAAAAATAHAAAACDMvNy8yMDI2CAAAAAoxMi8zMS8yMDIwCQAAAAEw3gWJM6J8</t>
  </si>
  <si>
    <t>3gjeBYkzonzeCCxDSVEuTllTRTpJQk0uSVFfVEJWX1NIQVJFX1JFUE9SVEVELjk5Mi4uLi4uSAEAAADetgEAAwAAAAAA3gWJM6J83gjeBYkzonzeCC5DSVEuTllTRTpJQk0uSVFfVE9UQUxfRklOQU5DRV9MRUFTRVMuOTk2Li4uLi5IAQAAAN62AQACAAAAAjk5AQgAAAAFAAAAATEBAAAACy0yMDA4NjQ3MTk4AwAAAAMxNjACAAAABTQ5MDMxBAAAAAEwBwAAAAgzLzcvMjAyNggAAAAKMTIvMzEvMjAyMQkAAAABMN4FiTOifN4I3gWJM6J83ggiQ0lRLk5ZU0U6SUJNLklRX1JVQV9ORVQuMjAwMC4uLi4uSAEAAADetgEAAwAAAAAA3gWJM6J83gjeBYkzonzeCCJDSVEuTllTRTpJQk0uSVFfVFJFQVNVUlkuOTkxLi4uLi5IAQAAAN62AQACAAAABy0xNTkwNTABCAAAAAUAAAABMQEAAAAKMTk0NzE3OTU4MwMAAAADMTYwAgAAAAQxMjQ4BAAAAAEwBwAAAAgzLzcvMjAyNggAAAAKMTIvMzEvMjAxNgkAAAABMN4FiTOifN4I3gWJM6J83ggoQ0lRLk5ZU0U6SUJNLklRX09USEVSX0xJQUJfTFQuMjAwMC4uLi4uSAEAAADetgEAAgAAAAQ5MDI4AQgAAAAFAAAAATEBAAAACy0xOTA0ODYwNjU3AwAAAAMxNjACAAAABDEwNjIEAAAAATAHAAAACDMvNy8yMDI2CAAAAAoxMi8zMS8yMDI1CQAAAAEw3gWJM6J83gjeBYkzonzeCCFDSVEuTllTRTpJQk0uSVFfTFRfREVCVC45OTguLi4uLkgBAAAA3rYBAAIAAAAFNDk3NDIBCAAA</t>
  </si>
  <si>
    <t>AAUAAAABMQEAAAALLTE5MDQ4NjA3NDQDAAAAAzE2MAIAAAAEMTA0OQQAAAABMAcAAAAIMy83LzIwMjYIAAAACjEyLzMxLzIwMjMJAAAAATDeBYkzonzeCN4FiTOifN4IL0NJUS5OWVNFOklCTS5JUV9GSU5fRElWX0RFQlRfQ1VSUkVOVC4yMDAwLi4uLi5IAQAAAN62AQADAAAAAADeBYkzonzeCN4FiTOifN4IJkNJUS5OWVNFOklCTS5JUV9UT1RBTF9BU1NFVFMuOTk2Li4uLi5IAQAAAN62AQACAAAABjEzMjAwMQEIAAAABQAAAAExAQAAAAstMjAwODY0NzE5OAMAAAADMTYwAgAAAAQxMDA3BAAAAAEwBwAAAAgzLzcvMjAyNggAAAAKMTIvMzEvMjAyMQkAAAABMN4FiTOifN4I3gWJM6J83ggrQ0lRLk5ZU0U6SUJNLklRX0ZJTl9ESVZfQVNTRVRTX0xULjk5MC4uLi4uSAEAAADetgEAAwAAAAAA3gWJM6J83gjeBYkzonzeCBxDSVEuTllTRTpJQk0uSVFfQUQuOTkwLi4uLi5IAQAAAN62AQACAAAABi0xODYxNgEIAAAABQAAAAExAQAAAAoxODc2NDMyODcyAwAAAAMxNjACAAAABDEwNzUEAAAAATAHAAAACDMvNy8yMDI2CAAAAAoxMi8zMS8yMDE1CQAAAAEw3gWJM6J83gjeBYkzonzeCChDSVEuTllTRTpJQk0uSVFfTE9BTlNfRk9SX1NBTEUuOTk4Li4uLi5IAQAAAN62AQADAAAAAADeBYkzonzeCN4FiTOifN4IJkNJUS5OWVNFOklCTS5JUV9UT1RBTF9SRUNFSVYuOTk4Li4uLi5IAQAAAN62AQACAAAABDgzNDgB</t>
  </si>
  <si>
    <t>CAAAAAUAAAABMQEAAAALLTE5MDQ4NjA3NDQDAAAAAzE2MAIAAAAEMTAwMQQAAAABMAcAAAAIMy83LzIwMjYIAAAACjEyLzMxLzIwMjMJAAAAATDeBYkzonzeCN4FiTOifN4IKENJUS5OWVNFOklCTS5JUV9DQVNIX1NUX0lOVkVTVC45OTIuLi4uLkgBAAAA3rYBAAIAAAAFMTI1ODIBCAAAAAUAAAABMQEAAAAKMjAxNzE2NDI0NAMAAAADMTYwAgAAAAQxMDAyBAAAAAEwBwAAAAgzLzcvMjAyNggAAAAKMTIvMzEvMjAxNwkAAAABMN4FiTOifN4I3gWJM6J83gg9Q0lRLk5ZU0U6SUJNLklRX09QRVJBVElOR19MRUFTRV9MSUFCSUxJVElFU19OT05DQVNILjk5NS4uLi4uSAEAAADetgEAAwAAAAAA3gWJM6J83gjeBYkzonzeCCZDSVEuTllTRTpJQk0uSVFfRE9fSU5WRVNUX0NGLjk5NS4uLi4uSAEAAADetgEAAwAAAAAA3gWJM6J83gjeBYkzonzeCCdDSVEuTllTRTpJQk0uSVFfVU5MRVZFUkVEX0ZDRi45OTYuLi4uLkgBAAAA3rYBAAIAAAAINTM0OC4zNzUBCAAAAAUAAAABMQEAAAALLTIwMDg2NDcxOTgDAAAAAzE2MAIAAAAENDQyMwQAAAABMAcAAAAIMy83LzIwMjYIAAAACjEyLzMxLzIwMjEJAAAAATDeBYkzonzeCN4FiTOifN4IKkNJUS5OWVNFOklCTS5JUV9DQVNIX1RBWEVTX0ZJTkFOLjk5NS4uLi4uSAEAAADetgEAAwAAAAAA3gWJM6J83gjeBYkzonzeCC1DSVEuTllTRTpJQk0uSVFfQ0FTSF9JTlRFUkVT</t>
  </si>
  <si>
    <t>VF9GSU5BTi45OTcuLi4uLkgBAAAA3rYBAAMAAAAAAN4FiTOifN4I3gWJM6J83ggwQ0lRLk5ZU0U6SUJNLklRX0NBU0hfSU5URVJFU1RfUkVDRUlWRUQuOTkyLi4uLi5IAQAAAN62AQADAAAAAADeBYkzonzeCN4FiTOifN4IM0NJUS5OWVNFOklCTS5JUV9BTU9SVF9TT0ZUV0FSRV9BU1NFVFNfQ0YuMjAwMC4uLi4uSAEAAADetgEAAgAAAAM1NzEBCAAAAAUAAAABMQEAAAALLTE5MDQ4NjA2NTcDAAAAAzE2MAIAAAAFNDYwMTEEAAAAATAHAAAACDMvNy8yMDI2CAAAAAoxMi8zMS8yMDI1CQAAAAEw3gWJM6J83gjeBYkzonzeCDBDSVEuTllTRTpJQk0uSVFfREFfQ0ZfRVhDTF9PUEVSX0xFQVNFUy45OTUuLi4uLkgBAAAA3rYBAAIAAAAENjY5NQEIAAAABQAAAAExAQAAAAstMjA1OTA3MzIwMgMAAAADMTYwAgAAAAU0ODk4NQQAAAABMAcAAAAIMy83LzIwMjYIAAAACjEyLzMxLzIwMjAJAAAAATDeBYkzonzeCN4FiTOifN4IN0NJUS5OWVNFOklCTS5JUV9ERVBSRUNJQVRJT05fUkVOVEFMX0FTU0VUU19DRi45OTAuLi4uLkgBAAAA3rYBAAMAAAAAAN4FiTOifN4I3gWJM6J83ggkQ0lRLk5ZU0U6SUJNLklRX05FVF9DSEFOR0UuOTkzLi4uLi5IAQAAAN62AQACAAAABC02MzABCAAAAAUAAAABMQEAAAAKMjA4MTUwNTQwMQMAAAADMTYwAgAAAAQyMDkzBAAAAAEwBwAAAAgzLzcvMjAyNggAAAAKMTIvMzEvMjAxOAkA</t>
  </si>
  <si>
    <t>AAABMN4FiTOifN4I3gWJM6J83ggyQ0lRLk5ZU0U6SUJNLklRX09USEVSX0ZJTkFOQ0VfQUNUX1NVUFBMLjEwMDAuLi4uLkgBAAAA3rYBAAIAAAAELTEzOQEIAAAABQAAAAExAQAAAAstMTkwNDg2MDc0MAMAAAADMTYwAgAAAAQyMDUwBAAAAAEwBwAAAAgzLzcvMjAyNggAAAAKMTIvMzEvMjAyNQkAAAABMN4FiTOifN4I3gWJM6J83ggsQ0lRLk5ZU0U6SUJNLklRX0NPTU1PTl9QUkVGX0RJVl9DRi45OTcuLi4uLkgBAAAA3rYBAAMAAAAAAN4FiTOifN4I3gWJM6J83ggiQ0lRLk5ZU0U6SUJNLklRX1BSRUZfUkVQLjk5Mi4uLi4uSAEAAADetgEAAwAAAAAA3gWJM6J83gjeBYkzonzeCCxDSVEuTllTRTpJQk0uSVFfVE9UQUxfREVCVF9SRVBBSUQuMjAwMC4uLi4uSAEAAADetgEAAgAAAAUtNTUxOAEIAAAABQAAAAExAQAAAAstMTkwNDg2MDY1NwMAAAADMTYwAgAAAAQyMTY2BAAAAAEwBwAAAAgzLzcvMjAyNggAAAAKMTIvMzEvMjAyNQkAAAABMN4FiTOifN4I3gWJM6J83ggoQ0lRLk5ZU0U6SUJNLklRX1NUX0RFQlRfUkVQQUlELjk5MC4uLi4uSAEAAADetgEAAwAAAAAA3gWJM6J83gjeBYkzonzeCCZDSVEuTllTRTpJQk0uSVFfQ0FTSF9JTlZFU1QuMjAwMC4uLi4uSAEAAADetgEAAgAAAAYtMTAzMDIBCAAAAAUAAAABMQEAAAALLTE5MDQ4NjA2NTcDAAAAAzE2MAIAAAAEMjAwNQQAAAABMAcAAAAIMy83LzIw</t>
  </si>
  <si>
    <t>MjYIAAAACjEyLzMxLzIwMjUJAAAAATDeBYkzonzeCN4FiTOifN4IKUNJUS5OWVNFOklCTS5JUV9JTlZFU1RfTE9BTlNfQ0YuOTkwLi4uLi5IAQAAAN62AQACAAAABC0zOTgBCAAAAAUAAAABMQEAAAAKMTg3NjQzMjg3MgMAAAADMTYwAgAAAAQyMDMyBAAAAAEwBwAAAAgzLzcvMjAyNggAAAAKMTIvMzEvMjAxNQkAAAABMN4FiTOifN4I3gWJM6J83ggtQ0lRLk5ZU0U6SUJNLklRX1NBTEVfUkVBTF9FU1RBVEVfQ0YuOTkzLi4uLi5IAQAAAN62AQADAAAAAADeBYkzonzeCN4FiTOifN4IJUNJUS5OWVNFOklCTS5JUV9TQUxFX1BQRV9DRi45OTEuLi4uLkgBAAAA3rYBAAIAAAADNDI0AQgAAAAFAAAAATEBAAAACjE5NDcxNzk1ODMDAAAAAzE2MAIAAAAEMjA0MgQAAAABMAcAAAAIMy83LzIwMjYIAAAACjEyLzMxLzIwMTYJAAAAATDeBYkzonzeCN4FiTOifN4INkNJUS5OWVNFOklCTS5JUV9DSEFOR0VfT1RIRVJfTkVUX09QRVJfQVNTRVRTLjk5My4uLi4uSAEAAADetgEAAgAAAAQtNDUxAQgAAAAFAAAAATEBAAAACjIwODE1MDU0MDEDAAAAAzE2MAIAAAAEMjA0NQQAAAABMAcAAAAIMy83LzIwMjYIAAAACjEyLzMxLzIwMTgJAAAAATDeBYkzonzeCN4FiTOifN4IK0NJUS5OWVNFOklCTS5JUV9DSEFOR0VfVU5FQVJOX1JFVi45OTIuLi4uLkgBAAAA3rYBAAMAAAAAAN4FiTOifN4I3gWJM6J83ggjQ0lRLk5ZU0U6</t>
  </si>
  <si>
    <t>SUJNLklRX0NIQU5HRV9BUi45OTQuLi4uLkgBAAAA3rYBAAIAAAADNTAyAQgAAAAFAAAAATEBAAAACy0yMTEwNzY5MzU1AwAAAAMxNjACAAAABDIwMTgEAAAAATAHAAAACDMvNy8yMDI2CAAAAAoxMi8zMS8yMDE5CQAAAAEw3gWJM6J83gjeBYkzonzeCB9DSVEuTllTRTpJQk0uSVFfRE9fQ0YuOTk2Li4uLi5IAQAAAN62AQADAAAAAADeBYkzonzeCN4FiTOifN4IKUNJUS5OWVNFOklCTS5JUV9TVE9DS19CQVNFRF9DRi4yMDAwLi4uLi5IAQAAAN62AQACAAAABDE3MTUBCAAAAAUAAAABMQEAAAALLTE5MDQ4NjA2NTcDAAAAAzE2MAIAAAAEMjEyNwQAAAABMAcAAAAIMy83LzIwMjYIAAAACjEyLzMxLzIwMjUJAAAAATDeBYkzonzeCN4FiTOifN4IKENJUS5OWVNFOklCTS5JUV9DUkVESVRfTE9TU19DRi45OTUuLi4uLkgBAAAA3rYBAAMAAAAAAN4FiTOifN4I3gWJM6J83ggpQ0lRLk5ZU0U6SUJNLklRX0dBSU5fSU5WRVNUX0NGLjIwMDAuLi4uLkgBAAAA3rYBAAMAAAAAAN4FiTOifN4I3gWJM6J83gguQ0lRLk5ZU0U6SUJNLklRX01JTk9SSVRZX0lOVEVSRVNUX0NGLjk5NS4uLi4uSAEAAADetgEAAwAAAAAA3gWJM6J83gjeBYkzonzeCCVDSVEuTllTRTpJQk0uSVFfT0lMX0lNUEFJUi4yMDAwLi4uLi5IAQAAAN62AQADAAAAAADeBYkzonzeCN4FiTOifN4IJUNJUS5OWVNFOklCTS5JUV9EQV9TVVBQTF9DRi45</t>
  </si>
  <si>
    <t>OTYuLi4uLkgBAAAA3rYBAAIAAAAEMzg4OAEIAAAABQAAAAExAQAAAAstMjAwODY0NzE5OAMAAAADMTYwAgAAAAQyMTcxBAAAAAEwBwAAAAgzLzcvMjAyNggAAAAKMTIvMzEvMjAyMQkAAAABMN4FiTOifN4I3gWJM6J83ggyQ0lRLk5ZU0U6SUJNLklRX1NUT0NLX0JBU0VEX0NPTVBfUFJFVEFYLjIwMDAuLi4uLkgBAAAA3rYBAAIAAAAEMTcxNQDeBYkzonzeCN4FiTOifN4IMENJUS5OWVNFOklCTS5JUV9TVE9DS19PUFRJT05TX0NPTVBfVEFYLjk5Ny4uLi4uSAEAAADetgEAAwAAAAAA3gWJM6J83gjeBYkzonzeCCpDSVEuTllTRTpJQk0uSVFfUkVTVFJfU1RPQ0tfQ09NUC45OTUuLi4uLkgBAAAA3rYBAAMAAAAAAIkZiTOifN4IiRmJM6J83ggxQ0lRLk5ZU0U6SUJNLklRX1JFU1RSX1NUT0NLX0NPTVBfUFJFVEFYLjk5Mi4uLi4uSAEAAADetgEAAwAAAAAAiRmJM6J83giJGYkzonzeCCxDSVEuTllTRTpJQk0uSVFfU1RPQ0tfQkFTRURfT1RIRVIuMjAwMC4uLi4uSAEAAADetgEAAwAAAAAAiRmJM6J83giJGYkzonzeCClDSVEuTllTRTpJQk0uSVFfU1RPQ0tfQkFTRURfU0dBLjk5OS4uLi4uSAEAAADetgEAAgAAAAM2OTABCAAAAAUAAAABMQEAAAALLTE5MDQ4NjA3NDMDAAAAAzE2MAIAAAAFMjI2NzkEAAAAATAHAAAACDMvNy8yMDI2CAAAAAoxMi8zMS8yMDI0CQAAAAEwiRmJM6J83giJGYkzonzeCChDSVEu</t>
  </si>
  <si>
    <t>TllTRTpJQk0uSVFfU1RPQ0tfQkFTRURfU00uOTk1Li4uLi5IAQAAAN62AQADAAAAAACJGYkzonzeCIkZiTOifN4IKkNJUS5OWVNFOklCTS5JUV9TVE9DS19CQVNFRF9DT0dTLjk5Mi4uLi4uSAEAAADetgEAAgAAAAI5MQEIAAAABQAAAAExAQAAAAoyMDE3MTY0MjQ0AwAAAAMxNjACAAAABTIyNjc0BAAAAAEwBwAAAAgzLzcvMjAyNggAAAAKMTIvMzEvMjAxNwkAAAABMIkZiTOifN4IiRmJM6J83ggrQ0lRLk5ZU0U6SUJNLklRX05FR0FUSVZFX0dXX0FNT1JULjk5MC4uLi4uSAEAAADetgEAAwAAAAAAiRmJM6J83giJGYkzonzeCC5DSVEuTllTRTpJQk0uSVFfTEVHQUxfU0VUVExFX1NVUFBMRS4xMDAwLi4uLi5IAQAAAN62AQADAAAAAACJGYkzonzeCIkZiTOifN4IMUNJUS5OWVNFOklCTS5JUV9HQUlOX0JBUkdBSU5fQUNRX1NVUFBMRS45OTkuLi4uLkgBAAAA3rYBAAMAAAAAAIkZiTOifN4IiRmJM6J83gglQ0lRLk5ZU0U6SUJNLklRX0lQUkRfU1VQUExFLjk5Ni4uLi4uSAEAAADetgEAAwAAAAAAiRmJM6J83giJGYkzonzeCC5DSVEuTllTRTpJQk0uSVFfSU1QQUlSTUVOVF9HV19TVVBQTEUuOTk2Li4uLi5IAQAAAN62AQADAAAAAACJGYkzonzeCIkZiTOifN4ILENJUS5OWVNFOklCTS5JUV9SRVNUUlVDVFVSRV9TVVBQTEUuOTk2Li4uLi5IAQAAAN62AQADAAAAAACJGYkzonzeCIkZiTOifN4IL0NJUS5O</t>
  </si>
  <si>
    <t>WVNFOklCTS5JUV9JTVBVVF9PUEVSX0xFQVNFX0RFUFIuOTk2Li4uLi5IAQAAAN62AQACAAAACzEyMTUuNTUyNTUyAQgAAAAFAAAAATEBAAAACy0yMDA4NjQ3MTk4AwAAAAMxNjACAAAABTIxNjczBAAAAAEwBwAAAAgzLzcvMjAyNggAAAAKMTIvMzEvMjAyMQkAAAABMIkZiTOifN4IiRmJM6J83ggmQ0lRLk5ZU0U6SUJNLklRX01BSU5UX1JFUEFJUi45OTYuLi4uLkgBAAAA3rYBAAMAAAAAAIkZiTOifN4IiRmJM6J83gg0Q0lRLk5ZU0U6SUJNLklRX0RFUFJFQ0lBVElPTl9SRU5UQUxfQVNTRVRTLjk5Ni4uLi4uSAEAAADetgEAAwAAAAAAiRmJM6J83giJGYkzonzeCCZDSVEuTllTRTpJQk0uSVFfT1RIRVJfUkVOVEFMLjk5Ni4uLi4uSAEAAADetgEAAwAAAAAAiRmJM6J83giJGYkzonzeCCtDSVEuTllTRTpJQk0uSVFfQ09OVElOR0VOVF9SRU5UQUwuOTk2Li4uLi5IAQAAAN62AQACAAAAAzMzNgCJGYkzonzeCIkZiTOifN4IKENJUS5OWVNFOklCTS5JUV9ORVRfUkVOVEFMX0VYUC45OTYuLi4uLkgBAAAA3rYBAAMAAAAAAIkZiTOifN4IiRmJM6J83ggjQ0lRLk5ZU0U6SUJNLklRX1JEX0VYUF9GTi45OTYuLi4uLkgBAAAA3rYBAAIAAAAENjQ4OAEIAAAABQAAAAExAQAAAAstMjAwODY0NzE5OAMAAAADMTYwAgAAAAQzMTY4BAAAAAEwBwAAAAgzLzcvMjAyNggAAAAKMTIvMzEvMjAyMQkAAAABMIkZiTOifN4I</t>
  </si>
  <si>
    <t>iRmJM6J83ggpQ0lRLk5ZU0U6SUJNLklRX1NBTEVTX01BUktFVElORy45OTQuLi4uLkgBAAAA3rYBAAIAAAAEMTUwOQEIAAAABQAAAAExAQAAAAstMjExMDc2OTM1NQMAAAADMTYwAgAAAAUyMTU2MQQAAAABMAcAAAAIMy83LzIwMjYIAAAACjEyLzMxLzIwMTkJAAAAATCJGYkzonzeCIkZiTOifN4IJUNJUS5OWVNFOklCTS5JUV9BRFZFUlRJU0lORy45OTQuLi4uLkgBAAAA3rYBAAIAAAAEMTUwOQEIAAAABQAAAAExAQAAAAstMjExMDc2OTM1NQMAAAADMTYwAgAAAAQzMDEzBAAAAAEwBwAAAAgzLzcvMjAyNggAAAAKMTIvMzEvMjAxOQkAAAABMIkZiTOifN4IiRmJM6J83ggkQ0lRLk5ZU0U6SUJNLklRX0NPTU1PTl9ESVYuOTk0Li4uLi5IAQAAAN62AQACAAAABDU3MDcAiRmJM6J83giJGYkzonzeCDBDSVEuTllTRTpJQk0uSVFfQU5OVV9ESVNUUklCVVRJT05fVU5JVC45OTQuLi4uLkgBAAAA3rYBAAMAAAAAAIkZiTOifN4IiRmJM6J83ggsQ0lRLk5ZU0U6SUJNLklRX0RJU1RSSUJVVEFCTEVfQ0FTSC45OTQuLi4uLkgBAAAA3rYBAAMAAAAAAIkZiTOifN4IiRmJM6J83ggtQ0lRLk5ZU0U6SUJNLklRX05PTkNBU0hfUEVOU0lPTl9FWFAuOTk0Li4uLi5IAQAAAN62AQACAAAAAzM5NgEIAAAABQAAAAExAQAAAAstMjExMDc2OTM1NQMAAAADMTYwAgAAAAUyMTY3OAQAAAABMAcAAAAIMy83LzIwMjYIAAAACjEy</t>
  </si>
  <si>
    <t>LzMxLzIwMTkJAAAAATCJGYkzonzeCIkZiTOifN4IO0NJUS5OWVNFOklCTS5JUV9JTlRFUkVTVF9FWFBfTEVBU0VfTElBQklMSVRZX0RFQlQuOTkyLi4uLi5IAQAAAN62AQADAAAAAACJGYkzonzeCIkZiTOifN4ILkNJUS5OWVNFOklCTS5JUV9DQVBJVEFMSVpFRF9JTlRFUkVTVC45OTIuLi4uLkgBAAAA3rYBAAIAAAABNQEIAAAABQAAAAExAQAAAAoyMDE3MTY0MjQ0AwAAAAMxNjACAAAABDMwMzIEAAAAATAHAAAACDMvNy8yMDI2CAAAAAoxMi8zMS8yMDE3CQAAAAEwiRmJM6J83giJGYkzonzeCCFDSVEuTllTRTpJQk0uSVFfTklfTk9STS45OTIuLi4uLkgBAAAA3rYBAAIAAAAENzEyNQEIAAAABQAAAAExAQAAAAoyMDE3MTY0MjQ0AwAAAAMxNjACAAAABDQzNzgEAAAAATAHAAAACDMvNy8yMDI2CAAAAAoxMi8zMS8yMDE3CQAAAAEwiRmJM6J83giJGYkzonzeCC5DSVEuTllTRTpJQk0uSVFfREVGRVJSRURfVEFYRVNfVE9UQUwuOTkyLi4uLi5IAQAAAN62AQACAAAABC02OTIBCAAAAAUAAAABMQEAAAAKMjAxNzE2NDI0NAMAAAADMTYwAgAAAAUzNTM4NQQAAAABMAcAAAAIMy83LzIwMjYIAAAACjEyLzMxLzIwMTcJAAAAATCJGYkzonzeCIkZiTOifN4IMUNJUS5OWVNFOklCTS5JUV9ERUZFUlJFRF9ET01FU1RJQ19UQVhFUy45OTIuLi4uLkgBAAAA3rYBAAIAAAADMTA1AQgAAAAFAAAAATEBAAAACjIwMTcx</t>
  </si>
  <si>
    <t>NjQyNDQDAAAAAzE2MAIAAAAEMzA1NAQAAAABMAcAAAAIMy83LzIwMjYIAAAACjEyLzMxLzIwMTcJAAAAATCJGYkzonzeCIkZiTOifN4ILENJUS5OWVNFOklCTS5JUV9DVVJSX0ZPUkVJR05fVEFYRVMuOTkzLi4uLi5IAQAAAN62AQACAAAABDIxMzUBCAAAAAUAAAABMQEAAAAKMjA4MTUwNTQwMQMAAAADMTYwAgAAAAQzMDMwBAAAAAEwBwAAAAgzLzcvMjAyNggAAAAKMTIvMzEvMjAxOAkAAAABMIkZiTOifN4IiRmJM6J83ggxQ0lRLk5ZU0U6SUJNLklRX0VYQ0lTRV9UQVhFU19JTkNMX1NBTEVTLjk5NC4uLi4uSAEAAADetgEAAwAAAAAAiRmJM6J83giJGYkzonzeCCtDSVEuTllTRTpJQk0uSVFfSU5WRVNUTUVOVF9JTkNPTUUuOTk1Li4uLi5IAQAAAN62AQADAAAAAACJGYkzonzeCIkZiTOifN4IIUNJUS5OWVNFOklCTS5JUV9OSV9TRkFTLjk5Ny4uLi4uSAEAAADetgEAAwAAAAAAiRmJM6J83giJGYkzonzeCDxDSVEuTllTRTpJQk0uSVFfUFJPVl9CQURfREVCVFNfUEFUSUVOVF9TRVJWSUNFX1JFVi45OTkuLi4uLkgBAAAA3rYBAAMAAAAAAIkZiTOifN4IiRmJM6J83ggwQ0lRLk5ZU0U6SUJNLklRX1RPVEFMX1JFVl9BU19SRVBPUlRFRC4yMDAwLi4uLi5IAQAAAN62AQACAAAABTY3NTM1AQgAAAAFAAAAATEBAAAACy0xOTA0ODYwNjU3AwAAAAMxNjACAAAAAzMzOQQAAAABMAcAAAAIMy83LzIwMjYIAAAA</t>
  </si>
  <si>
    <t>CjEyLzMxLzIwMjUJAAAAATCJGYkzonzeCIkZiTOifN4IJkNJUS5OWVNFOklCTS5JUV9FQklUREFfQ0FQRVguOTkzLi4uLi5IAQAAAN62AQACAAAABTE0MzAzAQgAAAAFAAAAATEBAAAACjIwODE1MDU0MDEDAAAAAzE2MAIAAAAFMzUzNzkEAAAAATAHAAAACDMvNy8yMDI2CAAAAAoxMi8zMS8yMDE4CQAAAAEwiRmJM6J83giJGYkzonzeCDFDSVEuTllTRTpJQk0uSVFfRUJJVERBUl9FUV9JTkNfRVhDTF9TQkMuOTk1Li4uLi5IAQAAAN62AQACAAAABTEzODE4AQgAAAAFAAAAATEBAAAACy0yMDU5MDczMjAyAwAAAAMxNjACAAAABTI0MTMzBAAAAAEwBwAAAAgzLzcvMjAyNggAAAAKMTIvMzEvMjAyMAkAAAABMIkZiTOifN4IiRmJM6J83gghQ0lRLk5ZU0U6SUJNLklRX0VCSVREQVIuOTk3Li4uLi5IAQAAAN62AQACAAAABTEyMDIyAQgAAAAFAAAAATEBAAAACy0xOTU4MjgxMDk2AwAAAAMxNjACAAAABTIxNjc0BAAAAAEwBwAAAAgzLzcvMjAyNggAAAAKMTIvMzEvMjAyMgkAAAABMIkZiTOifN4IiRmJM6J83ggvQ0lRLk5ZU0U6SUJNLklRX0VCSVRBX0VRX0lOQ19FWENMX1NCQy45OTkuLi4uLkgBAAAA3rYBAAIAAAAFMTI5MjkBCAAAAAUAAAABMQEAAAALLTE5MDQ4NjA3NDMDAAAAAzE2MAIAAAAFMjQxMzIEAAAAATAHAAAACDMvNy8yMDI2CAAAAAoxMi8zMS8yMDI0CQAAAAEwiRmJM6J83giJGYkzonzeCCBD</t>
  </si>
  <si>
    <t>SVEuTllTRTpJQk0uSVFfRUJJVEEuMjAwMC4uLi4uSAEAAADetgEAAgAAAAUxNDczNAEIAAAABQAAAAExAQAAAAstMTkwNDg2MDY1NwMAAAADMTYwAgAAAAYxMDA2ODkEAAAAATAHAAAACDMvNy8yMDI2CAAAAAoxMi8zMS8yMDI1CQAAAAEwiRmJM6J83giJGYkzonzeCCdDSVEuTllTRTpJQk0uSVFfRUJJVF9FWENMX1NCQy45OTEuLi4uLkgBAAAA3rYBAAIAAAAFMTQ3MTQBCAAAAAUAAAABMQEAAAAKMTk0NzE3OTU4MwMAAAADMTYwAgAAAAUyNDEzNAQAAAABMAcAAAAIMy83LzIwMjYIAAAACjEyLzMxLzIwMTYJAAAAATCJGYkzonzeCIkZiTOifN4IJUNJUS5OWVNFOklCTS5JUV9FQklUX0VRX0lOQy45OTMuLi4uLkgBAAAA3rYBAAIAAAAFMTMyMTgBCAAAAAUAAAABMQEAAAAKMjA4MTUwNTQwMQMAAAADMTYwAgAAAAUyMTY3NQQAAAABMAcAAAAIMy83LzIwMjYIAAAACjEyLzMxLzIwMTgJAAAAATCJGYkzonzeCIkZiTOifN4IO0NJUS5OWVNFOklCTS5JUV9FQklUREFfRVFfSU5DX0VYQ0xfT1BFUl9MRUFTRV9BREouOTk1Li4uLi5IAQAAAN62AQACAAAABTExMzU3AQgAAAAFAAAAATEBAAAACy0yMDU5MDczMjAyAwAAAAMxNjACAAAABTQ4OTg3BAAAAAEwBwAAAAgzLzcvMjAyNggAAAAKMTIvMzEvMjAyMAkAAAABMIkZiTOifN4IiRmJM6J83ggvQ0lRLk5ZU0U6SUJNLklRX0VCSVREQV9MRUFTRV9BREpVU1RF</t>
  </si>
  <si>
    <t>RC45OTcuLi4uLkgBAAAA3rYBAAIAAAAFMTIwMjIBCAAAAAUAAAABMQEAAAALLTE5NTgyODEwOTYDAAAAAzE2MAIAAAAFNDg5OTMEAAAAATAHAAAACDMvNy8yMDI2CAAAAAoxMi8zMS8yMDIyCQAAAAEwiRmJM6J83giJGYkzonzeCDBDSVEuTllTRTpJQk0uSVFfRUJJVERBX0VRX0lOQ19FWENMX1NCQy45OTkuLi4uLkgBAAAA3rYBAAIAAAAFMTQxOTcBCAAAAAUAAAABMQEAAAALLTE5MDQ4NjA3NDMDAAAAAzE2MAIAAAAFMjQxMzEEAAAAATAHAAAACDMvNy8yMDI2CAAAAAoxMi8zMS8yMDI0CQAAAAEwiRmJM6J83giJGYkzonzeCCFDSVEuTllTRTpJQk0uSVFfRUJJVERBLjIwMDAuLi4uLkgBAAAA3rYBAAIAAAAFMTYxMTgBCAAAAAUAAAABMQEAAAALLTE5MDQ4NjA2NTcDAAAAAzE2MAIAAAAENDA1MQQAAAABMAcAAAAIMy83LzIwMjYIAAAACjEyLzMxLzIwMjUJAAAAATCJGYkzonzeCIkZiTOifN4IMkNJUS5OWVNFOklCTS5JUV9ESVNUUklCVVRBQkxFX0NBU0hfU0hBUkUuOTk1Li4uLi5IAQAAAN62AQADAAAAAACJGYkzonzeCIkZiTOifN4IP0NJUS5OWVNFOklCTS5JUV9ESVNUUklCVVRBQkxFX0NBU0hfUEVSX1NIQVJFX0RJTFVURUQuMjAwMC4uLi4uSAEAAADetgEAAwAAAAAAiRmJM6J83giJGYkzonzeCChDSVEuTllTRTpJQk0uSVFfRElMVVRfRVBTX05PUk0uOTkxLi4uLi5IAQAAAN62AQACAAAACDgu</t>
  </si>
  <si>
    <t>NzUxOTU3AQgAAAAFAAAAATEBAAAACjE5NDcxNzk1ODMDAAAAAzE2MAIAAAAENDM4MAQAAAABMAcAAAAIMy83LzIwMjYIAAAACjEyLzMxLzIwMTYJAAAAATCJGYkzonzeCIkZiTOifN4IKENJUS5OWVNFOklCTS5JUV9ESUxVVF9FUFNfSU5DTC45OTUuLi4uLkgBAAAA3rYBAAIAAAAINi4yMzI2ODQBCAAAAAUAAAABMQEAAAALLTIwNTkwNzMyMDIDAAAAAzE2MAIAAAABOAQAAAABMAcAAAAIMy83LzIwMjYIAAAACjEyLzMxLzIwMjAJAAAAATCJGYkzonzeCIkZiTOifN4IKENJUS5OWVNFOklCTS5JUV9CQVNJQ19FUFNfRVhDTC45OTcuLi4uLkgBAAAA3rYBAAIAAAAIMS45NzQxNTYBCAAAAAUAAAABMQEAAAALLTE5NTgyODEwOTYDAAAAAzE2MAIAAAAEMzA2NAQAAAABMAcAAAAIMy83LzIwMjYIAAAACjEyLzMxLzIwMjIJAAAAATCJGYkzonzeCIkZiTOifN4IJ0NJUS5OWVNFOklCTS5JUV9OSV9BVkFJTF9FWENMLjk5OS4uLi4uSAEAAADetgEAAgAAAAQ2MDE1AQgAAAAFAAAAATEBAAAACy0xOTA0ODYwNzQzAwAAAAMxNjACAAAAAzM3OQQAAAABMAcAAAAIMy83LzIwMjYIAAAACjEyLzMxLzIwMjQJAAAAATCJGYkzonzeCIkZiTOifN4IKUNJUS5OWVNFOklCTS5JUV9QUkVGX0RJVl9PVEhFUi4yMDAwLi4uLi5IAQAAAN62AQADAAAAAACJGYkzonzeCIkZiTOifN4IHENJUS5OWVNFOklCTS5JUV9OSS45OTEuLi4u</t>
  </si>
  <si>
    <t>LkgBAAAA3rYBAAIAAAAFMTE4NzIBCAAAAAUAAAABMQEAAAAKMTk0NzE3OTU4MwMAAAADMTYwAgAAAAIxNQQAAAABMAcAAAAIMy83LzIwMjYIAAAACjEyLzMxLzIwMTYJAAAAATCJGYkzonzeCIkZiTOifN4IJENJUS5OWVNFOklCTS5JUV9OSV9DT01QQU5ZLjk5My4uLi4uSAEAAADetgEAAgAAAAQ4NzI4AQgAAAAFAAAAATEBAAAACjIwODE1MDU0MDEDAAAAAzE2MAIAAAAFNDE1NzEEAAAAATAHAAAACDMvNy8yMDI2CAAAAAoxMi8zMS8yMDE4CQAAAAEwiRmJM6J83giJGYkzonzeCBxDSVEuTllTRTpJQk0uSVFfRE8uOTk1Li4uLi5IAQAAAN62AQACAAAABDE2NTgBCAAAAAUAAAABMQEAAAALLTIwNTkwNzMyMDIDAAAAAzE2MAIAAAACNDAEAAAAATAHAAAACDMvNy8yMDI2CAAAAAoxMi8zMS8yMDIwCQAAAAEwiRmJM6J83giJGYkzonzeCCFDSVEuTllTRTpJQk0uSVFfSU5DX1RBWC45OTcuLi4uLkgBAAAA3rYBAAIAAAAELTYyNgEIAAAABQAAAAExAQAAAAstMTk1ODI4MTA5NgMAAAADMTYwAgAAAAI3NQQAAAABMAcAAAAIMy83LzIwMjYIAAAACjEyLzMxLzIwMjIJAAAAATCJGYkzonzeCIkZiTOifN4ILUNJUS5OWVNFOklCTS5JUV9PVEhFUl9VTlVTVUFMX1NVUFBMLjk5OS4uLi4uSAEAAADetgEAAgAAAAUtMzExMwEIAAAABQAAAAExAQAAAAstMTkwNDg2MDc0MwMAAAADMTYwAgAAAAI4NwQAAAABMAcAAAAI</t>
  </si>
  <si>
    <t>My83LzIwMjYIAAAACjEyLzMxLzIwMjQJAAAAATCJGYkzonzeCIkZiTOifN4IJUNJUS5OWVNFOklCTS5JUV9JTlNfU0VUVExFLjIwMDAuLi4uLkgBAAAA3rYBAAMAAAAAAIkZiTOifN4IiRmJM6J83ggeQ0lRLk5ZU0U6SUJNLklRX0lQUkQuOTkxLi4uLi5IAQAAAN62AQADAAAAAACJGYkzonzeCIkZiTOifN4IJUNJUS5OWVNFOklCTS5JUV9HQUlOX0FTU0VUUy45OTMuLi4uLkgBAAAA3rYBAAMAAAAAAIkZiTOifN4IiRmJM6J83ggnQ0lRLk5ZU0U6SUJNLklRX0lNUEFJUk1FTlRfR1cuOTk1Li4uLi5IAQAAAN62AQADAAAAAACJGYkzonzeCIkZiTOifN4IJUNJUS5OWVNFOklCTS5JUV9SRVNUUlVDVFVSRS45OTcuLi4uLkgBAAAA3rYBAAMAAAAAAIkZiTOifN4IiRmJM6J83ggyQ0lRLk5ZU0U6SUJNLklRX09USEVSX05PTl9PUEVSX0VYUF9TVVBQTC45OTkuLi4uLkgBAAAA3rYBAAIAAAADMjc0AQgAAAAFAAAAATEBAAAACy0xOTA0ODYwNzQzAwAAAAMxNjACAAAAAjg1BAAAAAEwBwAAAAgzLzcvMjAyNggAAAAKMTIvMzEvMjAyNAkAAAABMIkZiTOifN4IiRmJM6J83gglQ0lRLk5ZU0U6SUJNLklRX0lOQ19FUVVJVFkuMjAwMC4uLi4uSAEAAADetgEAAwAAAAAAiRmJM6J83giJGYkzonzeCCpDSVEuTllTRTpJQk0uSVFfTkVUX0lOVEVSRVNUX0VYUC45OTEuLi4uLkgBAAAA3rYBAAIAAAAELTUyMgEIAAAABQAA</t>
  </si>
  <si>
    <t>AAExAQAAAAoxOTQ3MTc5NTgzAwAAAAMxNjACAAAAAzM2OAQAAAABMAcAAAAIMy83LzIwMjYIAAAACjEyLzMxLzIwMTYJAAAAATCJGYkzonzeCIkZiTOifN4IJkNJUS5OWVNFOklCTS5JUV9JTlRFUkVTVF9FWFAuOTkzLi4uLi5IAQAAAN62AQACAAAABC03MjMBCAAAAAUAAAABMQEAAAAKMjA4MTUwNTQwMQMAAAADMTYwAgAAAAI4MgQAAAABMAcAAAAIMy83LzIwMjYIAAAACjEyLzMxLzIwMTgJAAAAATCJGYkzonzeCIkZiTOifN4IKkNJUS5OWVNFOklCTS5JUV9UT1RBTF9PVEhFUl9PUEVSLjk5NS4uLi4uSAEAAADetgEAAgAAAAUyNjIwMwEIAAAABQAAAAExAQAAAAstMjA1OTA3MzIwMgMAAAADMTYwAgAAAAMzODAEAAAAATAHAAAACDMvNy8yMDI2CAAAAAoxMi8zMS8yMDIwCQAAAAEwiRmJM6J83giJGYkzonzeCCRDSVEuTllTRTpJQk0uSVFfSU1QQUlSX09JTC45OTcuLi4uLkgBAAAA3rYBAAMAAAAAAIkZiTOifN4IiRmJM6J83ggiQ0lRLk5ZU0U6SUJNLklRX0RBX1NVUFBMLjk5OS4uLi4uSAEAAADetgEAAwAAAAAAiRmJM6J83giJGYkzonzeCChDSVEuTllTRTpJQk0uSVFfUFJFX09QRU5fQ09TVC4yMDAwLi4uLi5IAQAAAN62AQADAAAAAACJGYkzonzeCIkZiTOifN4IJUNJUS5OWVNFOklCTS5JUV9TVE9DS19CQVNFRC45OTEuLi4uLkgBAAAA3rYBAAMAAAAAAIkZiTOifN4IiRmJM6J83ggnQ0lRLk5Z</t>
  </si>
  <si>
    <t>U0U6SUJNLklRX0VYUExPUkVfRFJJTEwuOTkzLi4uLi5IAQAAAN62AQADAAAAAACJGYkzonzeCIkZiTOifN4IHENJUS5OWVNFOklCTS5JUV9HUC45OTUuLi4uLkgBAAAA3rYBAAIAAAAFMzA4NjUBCAAAAAUAAAABMQEAAAALLTIwNTkwNzMyMDIDAAAAAzE2MAIAAAACMTAEAAAAATAHAAAACDMvNy8yMDI2CAAAAAoxMi8zMS8yMDIwCQAAAAEwiRmJM6J83giJGYkzonzeCCVDSVEuTllTRTpJQk0uSVFfSU5TX0RJVl9FWFAuOTk3Li4uLi5IAQAAAN62AQADAAAAAACJGYkzonzeCIkZiTOifN4IHkNJUS5OWVNFOklCTS5JUV9DT0dTLjk5OS4uLi4uSAEAAADetgEAAgAAAAUyNjgzMgEIAAAABQAAAAExAQAAAAstMTkwNDg2MDc0MwMAAAADMTYwAgAAAAIzNAQAAAABMAcAAAAIMy83LzIwMjYIAAAACjEyLzMxLzIwMjQJAAAAATCJGYkzonzeCIkZiTOifN4IL0NJUS5OWVNFOklCTS5JUV9ERUJUX0VRVUlWX09QRVJfTEVBU0UuOTkzLi4uLi5IAQAAAN62AQADAAAAAACJGYkzonzeCIkZiTOifN4IJkNJUS5OWVNFOklCTS5JUV9GSU5JU0hFRF9JTlYuOTkxLi4uLi5IAQAAAN62AQACAAAAAzM1OAEIAAAABQAAAAExAQAAAAoxOTQ3MTc5NTgzAwAAAAMxNjACAAAABDMwNzUEAAAAATAHAAAACDMvNy8yMDI2CAAAAAoxMi8zMS8yMDE2CQAAAAEwiRmJM6J83giJGYkzonzeCCNDSVEuTllTRTpJQk0uSVFfVEJWX1NIQVJF</t>
  </si>
  <si>
    <t>Ljk5My4uLi4uSAEAAADetgEAAgAAAAotMjUuMjczNDEyAQgAAAAFAAAAATEBAAAACjIwODE1MDU0MDEDAAAAAzE2MAIAAAAENDE1NgQAAAABMAcAAAAIMy83LzIwMjYIAAAACjEyLzMxLzIwMTgJAAAAATCJGYkzonzeCIkZiTOifN4ILkNJUS5OWVNFOklCTS5JUV9UT1RBTF9GSU5BTkNFX0xFQVNFUy45OTMuLi4uLkgBAAAA3rYBAAIAAAACNDEBCAAAAAUAAAABMQEAAAAKMjA4MTUwNTQwMQMAAAADMTYwAgAAAAU0OTAzMQQAAAABMAcAAAAIMy83LzIwMjYIAAAACjEyLzMxLzIwMTgJAAAAATCJGYkzonzeCIkZiTOifN4IIUNJUS5OWVNFOklCTS5JUV9SVUFfTkVULjk5Mi4uLi4uSAEAAADetgEAAwAAAAAAiRmJM6J83giJGYkzonzeCCJDSVEuTllTRTpJQk0uSVFfVFJFQVNVUlkuOTkwLi4uLi5IAQAAAN62AQACAAAABy0xNTU1MTgBCAAAAAUAAAABMQEAAAAKMTg3NjQzMjg3MgMAAAADMTYwAgAAAAQxMjQ4BAAAAAEwBwAAAAgzLzcvMjAyNggAAAAKMTIvMzEvMjAxNQkAAAABMIkZiTOifN4IiRmJM6J83ggoQ0lRLk5ZU0U6SUJNLklRX09USEVSX0xJQUJfTFQuMTAwMC4uLi4uSAEAAADetgEAAgAAAAQ5MDI4AQgAAAAFAAAAATEBAAAACy0xOTA0ODYwNzQwAwAAAAMxNjACAAAABDEwNjIEAAAAATAHAAAACDMvNy8yMDI2CAAAAAoxMi8zMS8yMDI1CQAAAAEwiRmJM6J83giJGYkzonzeCCFDSVEuTllTRTpJ</t>
  </si>
  <si>
    <t>Qk0uSVFfTFRfREVCVC45OTcuLi4uLkgBAAAA3rYBAAIAAAAFNDYwMjUBCAAAAAUAAAABMQEAAAALLTE5NTgyODEwOTYDAAAAAzE2MAIAAAAEMTA0OQQAAAABMAcAAAAIMy83LzIwMjYIAAAACjEyLzMxLzIwMjIJAAAAATCJGYkzonzeCIkZiTOifN4IL0NJUS5OWVNFOklCTS5JUV9GSU5fRElWX0RFQlRfQ1VSUkVOVC4xMDAwLi4uLi5IAQAAAN62AQADAAAAAACJGYkzonzeCIkZiTOifN4IJkNJUS5OWVNFOklCTS5JUV9UT1RBTF9BU1NFVFMuOTkzLi4uLi5IAQAAAN62AQACAAAABjEyMzM4MgEIAAAABQAAAAExAQAAAAoyMDgxNTA1NDAxAwAAAAMxNjACAAAABDEwMDcEAAAAATAHAAAACDMvNy8yMDI2CAAAAAoxMi8zMS8yMDE4CQAAAAEwiRmJM6J83giJGYkzonzeCCtDSVEuTllTRTpJQk0uSVFfRklOX0RJVl9MT0FOU19MVC4yMDAwLi4uLi5IAQAAAN62AQACAAAABDc3MDgBCAAAAAUAAAABMQEAAAALLTE5MDQ4NjA2NTcDAAAAAzE2MAIAAAAEMTAzMwQAAAABMAcAAAAIMy83LzIwMjYIAAAACjEyLzMxLzIwMjUJAAAAATCJGYkzonzeCIkZiTOifN4IH0NJUS5OWVNFOklCTS5JUV9HUFBFLjIwMDAuLi4uLkgBAAAA3rYBAAIAAAAFMjEwMDMBCAAAAAUAAAABMQEAAAALLTE5MDQ4NjA2NTcDAAAAAzE2MAIAAAAEMTE2OQQAAAABMAcAAAAIMy83LzIwMjYIAAAACjEyLzMxLzIwMjUJAAAAATCJGYkzonzeCIkZ</t>
  </si>
  <si>
    <t>iTOifN4IKENJUS5OWVNFOklCTS5JUV9MT0FOU19GT1JfU0FMRS45OTcuLi4uLkgBAAAA3rYBAAMAAAAAAIkZiTOifN4IiRmJM6J83ggmQ0lRLk5ZU0U6SUJNLklRX1RPVEFMX1JFQ0VJVi45OTYuLi4uLkgBAAAA3rYBAAIAAAAEODIyNQEIAAAABQAAAAExAQAAAAstMjAwODY0NzE5OAMAAAADMTYwAgAAAAQxMDAxBAAAAAEwBwAAAAgzLzcvMjAyNggAAAAKMTIvMzEvMjAyMQkAAAABMIkZiTOifN4IiRmJM6J83ggoQ0lRLk5ZU0U6SUJNLklRX0NBU0hfU1RfSU5WRVNULjk5MS4uLi4uSAEAAADetgEAAgAAAAQ4NTI3AQgAAAAFAAAAATEBAAAACjE5NDcxNzk1ODMDAAAAAzE2MAIAAAAEMTAwMgQAAAABMAcAAAAIMy83LzIwMjYIAAAACjEyLzMxLzIwMTYJAAAAATCJGYkzonzeCIkZiTOifN4ILUNJUS5OWVNFOklCTS5JUV9HQUlOX0JBUkdBSU5fQUNRX0NGLjk5OS4uLi4uSAEAAADetgEAAwAAAAAAiRmJM6J83giJGYkzonzeCDZDSVEuTllTRTpJQk0uSVFfT1BFUkFUSU5HX0xFQVNFX0xJQUJJTElUSUVTLjIwMDAuLi4uLkgBAAAA3rYBAAMAAAAAAIkZiTOifN4IiRmJM6J83ggmQ0lRLk5ZU0U6SUJNLklRX0RPX0lOVkVTVF9DRi45OTQuLi4uLkgBAAAA3rYBAAMAAAAAAIkZiTOifN4IiRmJM6J83ggnQ0lRLk5ZU0U6SUJNLklRX1VOTEVWRVJFRF9GQ0YuOTkzLi4uLi5IAQAAAN62AQACAAAABzY5MzUuMjUB</t>
  </si>
  <si>
    <t>CAAAAAUAAAABMQEAAAAKMjA4MTUwNTQwMQMAAAADMTYwAgAAAAQ0NDIzBAAAAAEwBwAAAAgzLzcvMjAyNggAAAAKMTIvMzEvMjAxOAkAAAABMIkZiTOifN4IiRmJM6J83ggqQ0lRLk5ZU0U6SUJNLklRX0NBU0hfVEFYRVNfRklOQU4uOTk0Li4uLi5IAQAAAN62AQADAAAAAACJGYkzonzeCIkZiTOifN4ILUNJUS5OWVNFOklCTS5JUV9DQVNIX0lOVEVSRVNUX0ZJTkFOLjk5Ni4uLi4uSAEAAADetgEAAwAAAAAAiRmJM6J83giJGYkzonzeCDBDSVEuTllTRTpJQk0uSVFfQ0FTSF9JTlRFUkVTVF9SRUNFSVZFRC45OTEuLi4uLkgBAAAA3rYBAAMAAAAAAIkZiTOifN4IiRmJM6J83ggzQ0lRLk5ZU0U6SUJNLklRX0FNT1JUX1NPRlRXQVJFX0FTU0VUU19DRi4xMDAwLi4uLi5IAQAAAN62AQACAAAAAzU3MQEIAAAABQAAAAExAQAAAAstMTkwNDg2MDc0MAMAAAADMTYwAgAAAAU0NjAxMQQAAAABMAcAAAAIMy83LzIwMjYIAAAACjEyLzMxLzIwMjUJAAAAATCJGYkzonzeCIkZiTOifN4IMENJUS5OWVNFOklCTS5JUV9EQV9DRl9FWENMX09QRVJfTEVBU0VTLjk5NC4uLi4uSAEAAADetgEAAgAAAAQ2MDU5AQgAAAAFAAAAATEBAAAACy0yMTEwNzY5MzU1AwAAAAMxNjACAAAABTQ4OTg1BAAAAAEwBwAAAAgzLzcvMjAyNggAAAAKMTIvMzEvMjAxOQkAAAABMIkZiTOifN4IiRmJM6J83gglQ0lRLk5ZU0U6SUJNLklRX0RF</t>
  </si>
  <si>
    <t>UFJFX1NVUFAuMjAwMC4uLi4uSAEAAADetgEAAwAAAAAAiRmJM6J83giJGYkzonzeCCRDSVEuTllTRTpJQk0uSVFfTkVUX0NIQU5HRS45OTEuLi4uLkgBAAAA3rYBAAIAAAADMTg4AQgAAAAFAAAAATEBAAAACjE5NDcxNzk1ODMDAAAAAzE2MAIAAAAEMjA5MwQAAAABMAcAAAAIMy83LzIwMjYIAAAACjEyLzMxLzIwMTYJAAAAATCJGYkzonzeCIkZiTOifN4IMUNJUS5OWVNFOklCTS5JUV9PVEhFUl9GSU5BTkNFX0FDVF9TVVBQTC45OTUuLi4uLkgBAAAA3rYBAAIAAAACOTIBCAAAAAUAAAABMQEAAAALLTIwNTkwNzMyMDIDAAAAAzE2MAIAAAAEMjA1MAQAAAABMAcAAAAIMy83LzIwMjYIAAAACjEyLzMxLzIwMjAJAAAAATCJGYkzonzeCIkZiTOifN4ILENJUS5OWVNFOklCTS5JUV9DT01NT05fUFJFRl9ESVZfQ0YuOTk1Li4uLi5IAQAAAN62AQADAAAAAACJGYkzonzeCIkZiTOifN4IIkNJUS5OWVNFOklCTS5JUV9QUkVGX1JFUC45OTEuLi4uLkgBAAAA3rYBAAMAAAAAAIkZiTOifN4IiRmJM6J83ggsQ0lRLk5ZU0U6SUJNLklRX1RPVEFMX0RFQlRfUkVQQUlELjEwMDAuLi4uLkgBAAAA3rYBAAIAAAAFLTU1MTgBCAAAAAUAAAABMQEAAAALLTE5MDQ4NjA3NDADAAAAAzE2MAIAAAAEMjE2NgQAAAABMAcAAAAIMy83LzIwMjYIAAAACjEyLzMxLzIwMjUJAAAAATCJGYkzonzeCIkZiTOifN4ILENJUS5OWVNFOklC</t>
  </si>
  <si>
    <t>TS5JUV9UT1RBTF9ERUJUX0lTU1VFRC4xMDAwLi4uLi5IAQAAAN62AQACAAAABDgzOTEBCAAAAAUAAAABMQEAAAALLTE5MDQ4NjA3NDADAAAAAzE2MAIAAAAEMjE2MQQAAAABMAcAAAAIMy83LzIwMjYIAAAACjEyLzMxLzIwMjUJAAAAATCJGYkzonzeCIkZiTOifN4IJkNJUS5OWVNFOklCTS5JUV9DQVNIX0lOVkVTVC4xMDAwLi4uLi5IAQAAAN62AQACAAAABi0xMDMwMgEIAAAABQAAAAExAQAAAAstMTkwNDg2MDc0MAMAAAADMTYwAgAAAAQyMDA1BAAAAAEwBwAAAAgzLzcvMjAyNggAAAAKMTIvMzEvMjAyNQkAAAABMIkZiTOifN4IiRmJM6J83ggtQ0lRLk5ZU0U6SUJNLklRX0lOVkVTVF9TRUNVUklUWV9DRi4yMDAwLi4uLi5IAQAAAN62AQACAAAABC0zOTEBCAAAAAUAAAABMQEAAAALLTE5MDQ4NjA2NTcDAAAAAzE2MAIAAAAEMjAyNwQAAAABMAcAAAAIMy83LzIwMjYIAAAACjEyLzMxLzIwMjUJAAAAATCJGYkzonzeCIkZiTOifN4IJENJUS5OWVNFOklCTS5JUV9ESVZFU1RfQ0YuMTAwMC4uLi4uSAEAAADetgEAAgAAAAItMQEIAAAABQAAAAExAQAAAAstMTkwNDg2MDc0MAMAAAADMTYwAgAAAAQyMDc3BAAAAAEwBwAAAAgzLzcvMjAyNggAAAAKMTIvMzEvMjAyNQkAAAABMIkZiTOifN4IiRmJM6J83gglQ0lRLk5ZU0U6SUJNLklRX1NBTEVfUFBFX0NGLjk5MC4uLi4uSAEAAADetgEAAgAAAAMzNzABCAAA</t>
  </si>
  <si>
    <t>AAUAAAABMQEAAAAKMTg3NjQzMjg3MgMAAAADMTYwAgAAAAQyMDQyBAAAAAEwBwAAAAgzLzcvMjAyNggAAAAKMTIvMzEvMjAxNQkAAAABMIkZiTOifN4IiRmJM6J83gg2Q0lRLk5ZU0U6SUJNLklRX0NIQU5HRV9PVEhFUl9ORVRfT1BFUl9BU1NFVFMuOTkyLi4uLi5IAQAAAN62AQACAAAABDU0NTEBCAAAAAUAAAABMQEAAAAKMjAxNzE2NDI0NAMAAAADMTYwAgAAAAQyMDQ1BAAAAAEwBwAAAAgzLzcvMjAyNggAAAAKMTIvMzEvMjAxNwkAAAABMIkZiTOifN4IiRmJM6J83ggrQ0lRLk5ZU0U6SUJNLklRX0NIQU5HRV9VTkVBUk5fUkVWLjk5MS4uLi4uSAEAAADetgEAAwAAAAAAiRmJM6J83giJGYkzonzeCCNDSVEuTllTRTpJQk0uSVFfQ0hBTkdFX0FSLjk5My4uLi4uSAEAAADetgEAAgAAAAQxMDA2AQgAAAAFAAAAATEBAAAACjIwODE1MDU0MDEDAAAAAzE2MAIAAAAEMjAxOAQAAAABMAcAAAAIMy83LzIwMjYIAAAACjEyLzMxLzIwMTgJAAAAATCJGYkzonzeCIkZiTOifN4IH0NJUS5OWVNFOklCTS5JUV9ET19DRi45OTUuLi4uLkgBAAAA3rYBAAMAAAAAAIkZiTOifN4IiRmJM6J83ggpQ0lRLk5ZU0U6SUJNLklRX1NUT0NLX0JBU0VEX0NGLjEwMDAuLi4uLkgBAAAA3rYBAAIAAAAEMTcxNQEIAAAABQAAAAExAQAAAAstMTkwNDg2MDc0MAMAAAADMTYwAgAAAAQyMTI3BAAAAAEwBwAAAAgzLzcvMjAyNggAAAAK</t>
  </si>
  <si>
    <t>MTIvMzEvMjAyNQkAAAABMIkZiTOifN4IiRmJM6J83ggoQ0lRLk5ZU0U6SUJNLklRX0NSRURJVF9MT1NTX0NGLjk5NC4uLi4uSAEAAADetgEAAwAAAAAAiRmJM6J83giJGYkzonzeCClDSVEuTllTRTpJQk0uSVFfR0FJTl9JTlZFU1RfQ0YuMTAwMC4uLi4uSAEAAADetgEAAwAAAAAAiRmJM6J83giJGYkzonzeCC5DSVEuTllTRTpJQk0uSVFfTUlOT1JJVFlfSU5URVJFU1RfQ0YuOTk0Li4uLi5IAQAAAN62AQADAAAAAACJGYkzonzeCIkZiTOifN4IJENJUS5OWVNFOklCTS5JUV9PSUxfSU1QQUlSLjk5OC4uLi4uSAEAAADetgEAAwAAAAAAiRmJM6J83giJGYkzonzeCCVDSVEuTllTRTpJQk0uSVFfREFfU1VQUExfQ0YuOTk0Li4uLi5IAQAAAN62AQACAAAABDQyMDkBCAAAAAUAAAABMQEAAAALLTIxMTA3NjkzNTUDAAAAAzE2MAIAAAAEMjE3MQQAAAABMAcAAAAIMy83LzIwMjYIAAAACjEyLzMxLzIwMTkJAAAAATCJGYkzonzeCIkZiTOifN4IMkNJUS5OWVNFOklCTS5JUV9TVE9DS19CQVNFRF9DT01QX1BSRVRBWC4xMDAwLi4uLi5IAQAAAN62AQACAAAABDE3MTUAiRmJM6J83giJGYkzonzeCDBDSVEuTllTRTpJQk0uSVFfU1RPQ0tfT1BUSU9OU19DT01QX1RBWC45OTYuLi4uLkgBAAAA3rYBAAMAAAAAAIkZiTOifN4IiRmJM6J83ggqQ0lRLk5ZU0U6SUJNLklRX1JFU1RSX1NUT0NLX0NPTVAuOTkzLi4uLi5I</t>
  </si>
  <si>
    <t>AQAAAN62AQADAAAAAACJGYkzonzeCIkZiTOifN4IMUNJUS5OWVNFOklCTS5JUV9SRVNUUl9TVE9DS19DT01QX1BSRVRBWC45OTEuLi4uLkgBAAAA3rYBAAMAAAAAAIkZiTOifN4IiRmJM6J83ggsQ0lRLk5ZU0U6SUJNLklRX1NUT0NLX0JBU0VEX09USEVSLjEwMDAuLi4uLkgBAAAA3rYBAAMAAAAAAIkZiTOifN4IiRmJM6J83ggpQ0lRLk5ZU0U6SUJNLklRX1NUT0NLX0JBU0VEX1NHQS45OTguLi4uLkgBAAAA3rYBAAIAAAADNjE2AQgAAAAFAAAAATEBAAAACy0xOTA0ODYwNzQ0AwAAAAMxNjACAAAABTIyNjc5BAAAAAEwBwAAAAgzLzcvMjAyNggAAAAKMTIvMzEvMjAyMwkAAAABMIkZiTOifN4IiRmJM6J83ggoQ0lRLk5ZU0U6SUJNLklRX1NUT0NLX0JBU0VEX1NNLjk5NC4uLi4uSAEAAADetgEAAwAAAAAAiRmJM6J83giJGYkzonzeCCpDSVEuTllTRTpJQk0uSVFfU1RPQ0tfQkFTRURfQ09HUy45OTEuLi4uLkgBAAAA3rYBAAIAAAACODgBCAAAAAUAAAABMQEAAAAKMTk0NzE3OTU4MwMAAAADMTYwAgAAAAUyMjY3NAQAAAABMAcAAAAIMy83LzIwMjYIAAAACjEyLzMxLzIwMTYJAAAAATCJGYkzonzeCIkZiTOifN4IL0NJUS5OWVNFOklCTS5JUV9UT1RBTF9VTlVTVUFMX1NVUFBMRS4yMDAwLi4uLi5IAQAAAN62AQADAAAAAACJGYkzonzeCIkZiTOifN4ILUNJUS5OWVNFOklCTS5JUV9MRUdBTF9TRVRUTEVf</t>
  </si>
  <si>
    <t>U1VQUExFLjk5OS4uLi4uSAEAAADetgEAAwAAAAAAiRmJM6J83giJGYkzonzeCDFDSVEuTllTRTpJQk0uSVFfR0FJTl9CQVJHQUlOX0FDUV9TVVBQTEUuOTk4Li4uLi5IAQAAAN62AQADAAAAAACJGYkzonzeCIkZiTOifN4IJUNJUS5OWVNFOklCTS5JUV9JUFJEX1NVUFBMRS45OTUuLi4uLkgBAAAA3rYBAAMAAAAAAIkZiTOifN4IiRmJM6J83gguQ0lRLk5ZU0U6SUJNLklRX0lNUEFJUk1FTlRfR1dfU1VQUExFLjk5NS4uLi4uSAEAAADetgEAAwAAAAAAiRmJM6J83giJGYkzonzeCCxDSVEuTllTRTpJQk0uSVFfUkVTVFJVQ1RVUkVfU1VQUExFLjk5NS4uLi4uSAEAAADetgEAAwAAAAAAiRmJM6J83giJGYkzonzeCC9DSVEuTllTRTpJQk0uSVFfSU1QVVRfT1BFUl9MRUFTRV9ERVBSLjk5NS4uLi4uSAEAAADetgEAAgAAAAsxMjg3LjM4OTg1NgEIAAAABQAAAAExAQAAAAstMjA1OTA3MzIwMgMAAAADMTYwAgAAAAUyMTY3MwQAAAABMAcAAAAIMy83LzIwMjYIAAAACjEyLzMxLzIwMjAJAAAAATCJGYkzonzeCIkZiTOifN4IJkNJUS5OWVNFOklCTS5JUV9NQUlOVF9SRVBBSVIuOTk1Li4uLi5IAQAAAN62AQADAAAAAACJGYkzonzeCIkZiTOifN4INENJUS5OWVNFOklCTS5JUV9ERVBSRUNJQVRJT05fUkVOVEFMX0FTU0VUUy45OTUuLi4uLkgBAAAA3rYBAAMAAAAAAIkZiTOifN4IiRmJM6J83ggmQ0lRLk5ZU0U6</t>
  </si>
  <si>
    <t>SUJNLklRX09USEVSX1JFTlRBTC45OTUuLi4uLkgBAAAA3rYBAAMAAAAAAIkZiTOifN4IiRmJM6J83ggrQ0lRLk5ZU0U6SUJNLklRX0NPTlRJTkdFTlRfUkVOVEFMLjk5NS4uLi4uSAEAAADetgEAAgAAAAMzNDMAiRmJM6J83giJGYkzonzeCChDSVEuTllTRTpJQk0uSVFfTkVUX1JFTlRBTF9FWFAuOTk1Li4uLi5IAQAAAN62AQADAAAAAACJGYkzonzeCIkZiTOifN4II0NJUS5OWVNFOklCTS5JUV9SRF9FWFBfRk4uOTkzLi4uLi5IAQAAAN62AQACAAAABDUzNzkBCAAAAAUAAAABMQEAAAAKMjA4MTUwNTQwMQMAAAADMTYwAgAAAAQzMTY4BAAAAAEwBwAAAAgzLzcvMjAyNggAAAAKMTIvMzEvMjAxOAkAAAABMIkZiTOifN4IiRmJM6J83ggpQ0lRLk5ZU0U6SUJNLklRX1NBTEVTX01BUktFVElORy45OTMuLi4uLkgBAAAA3rYBAAIAAAAEMTQ2NgEIAAAABQAAAAExAQAAAAoyMDgxNTA1NDAxAwAAAAMxNjACAAAABTIxNTYxBAAAAAEwBwAAAAgzLzcvMjAyNggAAAAKMTIvMzEvMjAxOAkAAAABMIkZiTOifN4IiRmJM6J83gglQ0lRLk5ZU0U6SUJNLklRX0FEVkVSVElTSU5HLjk5My4uLi4uSAEAAADetgEAAgAAAAQxNDY2AQgAAAAFAAAAATEBAAAACjIwODE1MDU0MDEDAAAAAzE2MAIAAAAEMzAxMwQAAAABMAcAAAAIMy83LzIwMjYIAAAACjEyLzMxLzIwMTgJAAAAATCJGYkzonzeCIkZiTOifN4IJENJUS5OWVNF</t>
  </si>
  <si>
    <t>OklCTS5JUV9DT01NT05fRElWLjk5My4uLi4uSAEAAADetgEAAgAAAAQ1NjY2AIkZiTOifN4IiRmJM6J83ggwQ0lRLk5ZU0U6SUJNLklRX0FOTlVfRElTVFJJQlVUSU9OX1VOSVQuOTkzLi4uLi5IAQAAAN62AQADAAAAAACJGYkzonzeCIkZiTOifN4ILENJUS5OWVNFOklCTS5JUV9ESVNUUklCVVRBQkxFX0NBU0guOTkzLi4uLi5IAQAAAN62AQADAAAAAACJGYkzonzeCIkZiTOifN4ILUNJUS5OWVNFOklCTS5JUV9OT05DQVNIX1BFTlNJT05fRVhQLjk5MS4uLi4uSAEAAADetgEAAgAAAAMzMDIBCAAAAAUAAAABMQEAAAAKMTk0NzE3OTU4MwMAAAADMTYwAgAAAAUyMTY3OAQAAAABMAcAAAAIMy83LzIwMjYIAAAACjEyLzMxLzIwMTYJAAAAATCJGYkzonzeCIkZiTOifN4IO0NJUS5OWVNFOklCTS5JUV9JTlRFUkVTVF9FWFBfTEVBU0VfTElBQklMSVRZX0RFQlQuOTkxLi4uLi5IAQAAAN62AQADAAAAAACJGYkzonzeCIkZiTOifN4ILkNJUS5OWVNFOklCTS5JUV9DQVBJVEFMSVpFRF9JTlRFUkVTVC45OTEuLi4uLkgBAAAA3rYBAAIAAAABMgEIAAAABQAAAAExAQAAAAoxOTQ3MTc5NTgzAwAAAAMxNjACAAAABDMwMzIEAAAAATAHAAAACDMvNy8yMDI2CAAAAAoxMi8zMS8yMDE2CQAAAAEwiRmJM6J83giJGYkzonzeCCFDSVEuTllTRTpJQk0uSVFfTklfTk9STS45OTEuLi4uLkgBAAAA3rYBAAIAAAAIODM5MC42</t>
  </si>
  <si>
    <t>MjUBCAAAAAUAAAABMQEAAAAKMTk0NzE3OTU4MwMAAAADMTYwAgAAAAQ0Mzc4BAAAAAEwBwAAAAgzLzcvMjAyNggAAAAKMTIvMzEvMjAxNgkAAAABMIkZiTOifN4IiRmJM6J83gguQ0lRLk5ZU0U6SUJNLklRX0RFRkVSUkVEX1RBWEVTX1RPVEFMLjk5MS4uLi4uSAEAAADetgEAAgAAAAQtOTY5AQgAAAAFAAAAATEBAAAACjE5NDcxNzk1ODMDAAAAAzE2MAIAAAAFMzUzODUEAAAAATAHAAAACDMvNy8yMDI2CAAAAAoxMi8zMS8yMDE2CQAAAAEwiRmJM6J83giJGYkzonzeCDFDSVEuTllTRTpJQk0uSVFfREVGRVJSRURfRE9NRVNUSUNfVEFYRVMuOTkxLi4uLi5IAQAAAN62AQACAAAABC03OTABCAAAAAUAAAABMQEAAAAKMTk0NzE3OTU4MwMAAAADMTYwAgAAAAQzMDU0BAAAAAEwBwAAAAgzLzcvMjAyNggAAAAKMTIvMzEvMjAxNgkAAAABMIkZiTOifN4IiRmJM6J83ggsQ0lRLk5ZU0U6SUJNLklRX0NVUlJfRk9SRUlHTl9UQVhFUy45OTIuLi4uLkgBAAAA3rYBAAIAAAAEMzg5MQEIAAAABQAAAAExAQAAAAoyMDE3MTY0MjQ0AwAAAAMxNjACAAAABDMwMzAEAAAAATAHAAAACDMvNy8yMDI2CAAAAAoxMi8zMS8yMDE3CQAAAAEwiRmJM6J83giJGYkzonzeCDFDSVEuTllTRTpJQk0uSVFfRVhDSVNFX1RBWEVTX0lOQ0xfU0FMRVMuOTkzLi4uLi5IAQAAAN62AQADAAAAAACJGYkzonzeCIkZiTOifN4IK0NJUS5OWVNF</t>
  </si>
  <si>
    <t>OklCTS5JUV9JTlZFU1RNRU5UX0lOQ09NRS45OTQuLi4uLkgBAAAA3rYBAAMAAAAAAIkZiTOifN4IiRmJM6J83gghQ0lRLk5ZU0U6SUJNLklRX05JX1NGQVMuOTk2Li4uLi5IAQAAAN62AQADAAAAAACJGYkzonzeCIkZiTOifN4IPENJUS5OWVNFOklCTS5JUV9QUk9WX0JBRF9ERUJUU19QQVRJRU5UX1NFUlZJQ0VfUkVWLjk5OC4uLi4uSAEAAADetgEAAwAAAAAAiRmJM6J83giJGYkzonzeCDBDSVEuTllTRTpJQk0uSVFfVE9UQUxfUkVWX0FTX1JFUE9SVEVELjEwMDAuLi4uLkgBAAAA3rYBAAIAAAAFNjc1MzUBCAAAAAUAAAABMQEAAAALLTE5MDQ4NjA3NDADAAAAAzE2MAIAAAADMzM5BAAAAAEwBwAAAAgzLzcvMjAyNggAAAAKMTIvMzEvMjAyNQkAAAABMIkZiTOifN4IiRmJM6J83ggmQ0lRLk5ZU0U6SUJNLklRX0VCSVREQV9DQVBFWC45OTIuLi4uLkgBAAAA3rYBAAIAAAAFMTI5OTQBCAAAAAUAAAABMQEAAAAKMjAxNzE2NDI0NAMAAAADMTYwAgAAAAUzNTM3OQQAAAABMAcAAAAIMy83LzIwMjYIAAAACjEyLzMxLzIwMTcJAAAAATCJGYkzonzeCIkZiTOifN4IMUNJUS5OWVNFOklCTS5JUV9FQklUREFSX0VRX0lOQ19FWENMX1NCQy45OTQuLi4uLkgBAAAA3rYBAAIAAAAFMTU5MDABCAAAAAUAAAABMQEAAAALLTIxMTA3NjkzNTUDAAAAAzE2MAIAAAAFMjQxMzMEAAAAATAHAAAACDMvNy8yMDI2CAAAAAox</t>
  </si>
  <si>
    <t>Mi8zMS8yMDE5CQAAAAEwiRmJM6J83giJGYkzonzeCCFDSVEuTllTRTpJQk0uSVFfRUJJVERBUi45OTYuLi4uLkgBAAAA3rYBAAIAAAAFMTI3NDYBCAAAAAUAAAABMQEAAAALLTIwMDg2NDcxOTgDAAAAAzE2MAIAAAAFMjE2NzQEAAAAATAHAAAACDMvNy8yMDI2CAAAAAoxMi8zMS8yMDIxCQAAAAEwiRmJM6J83giJGYkzonzeCC9DSVEuTllTRTpJQk0uSVFfRUJJVEFfRVFfSU5DX0VYQ0xfU0JDLjk5OC4uLi4uSAEAAADetgEAAgAAAAUxMjE4MgEIAAAABQAAAAExAQAAAAstMTkwNDg2MDc0NAMAAAADMTYwAgAAAAUyNDEzMgQAAAABMAcAAAAIMy83LzIwMjYIAAAACjEyLzMxLzIwMjMJAAAAATCJGYkzonzeCIkZiTOifN4IIENJUS5OWVNFOklCTS5JUV9FQklUQS4xMDAwLi4uLi5IAQAAAN62AQACAAAABTE0NzM0AQgAAAAFAAAAATEBAAAACy0xOTA0ODYwNzQwAwAAAAMxNjACAAAABjEwMDY4OQQAAAABMAcAAAAIMy83LzIwMjYIAAAACjEyLzMxLzIwMjUJAAAAATCJGYkzonzeCIkZiTOifN4IJ0NJUS5OWVNFOklCTS5JUV9FQklUX0VYQ0xfU0JDLjk5MC4uLi4uSAEAAADetgEAAgAAAAUxNjk4NQEIAAAABQAAAAExAQAAAAoxODc2NDMyODcyAwAAAAMxNjACAAAABTI0MTM0BAAAAAEwBwAAAAgzLzcvMjAyNggAAAAKMTIvMzEvMjAxNQkAAAABMIkZiTOifN4IiRmJM6J83gglQ0lRLk5ZU0U6SUJNLklRX0VC</t>
  </si>
  <si>
    <t>SVRfRVFfSU5DLjk5Mi4uLi4uSAEAAADetgEAAgAAAAUxMTY4MgEIAAAABQAAAAExAQAAAAoyMDE3MTY0MjQ0AwAAAAMxNjACAAAABTIxNjc1BAAAAAEwBwAAAAgzLzcvMjAyNggAAAAKMTIvMzEvMjAxNwkAAAABMIkZiTOifN4IiRmJM6J83gg7Q0lRLk5ZU0U6SUJNLklRX0VCSVREQV9FUV9JTkNfRVhDTF9PUEVSX0xFQVNFX0FESi45OTQuLi4uLkgBAAAA3rYBAAIAAAAFMTM1OTgBCAAAAAUAAAABMQEAAAALLTIxMTA3NjkzNTUDAAAAAzE2MAIAAAAFNDg5ODcEAAAAATAHAAAACDMvNy8yMDI2CAAAAAoxMi8zMS8yMDE5CQAAAAEwiRmJM6J83giJGYkzonzeCC9DSVEuTllTRTpJQk0uSVFfRUJJVERBX0xFQVNFX0FESlVTVEVELjk5Ni4uLi4uSAEAAADetgEAAgAAAAUxMjc0NgEIAAAABQAAAAExAQAAAAstMjAwODY0NzE5OAMAAAADMTYwAgAAAAU0ODk5MwQAAAABMAcAAAAIMy83LzIwMjYIAAAACjEyLzMxLzIwMjEJAAAAATCJGYkzonzeCIkZiTOifN4IMENJUS5OWVNFOklCTS5JUV9FQklUREFfRVFfSU5DX0VYQ0xfU0JDLjk5OC4uLi4uSAEAAADetgEAAgAAAAUxMzM5MQEIAAAABQAAAAExAQAAAAstMTkwNDg2MDc0NAMAAAADMTYwAgAAAAUyNDEzMQQAAAABMAcAAAAIMy83LzIwMjYIAAAACjEyLzMxLzIwMjMJAAAAATCJGYkzonzeCIkZiTOifN4IIUNJUS5OWVNFOklCTS5JUV9FQklUREEuMTAwMC4u</t>
  </si>
  <si>
    <t>Li4uSAEAAADetgEAAgAAAAUxNjExOAEIAAAABQAAAAExAQAAAAstMTkwNDg2MDc0MAMAAAADMTYwAgAAAAQ0MDUxBAAAAAEwBwAAAAgzLzcvMjAyNggAAAAKMTIvMzEvMjAyNQkAAAABMIkZiTOifN4IiRmJM6J83ggvQ0lRLk5ZU0U6SUJNLklRX0RFQlRfRVFVSVZfT1BFUl9MRUFTRS45OTIuLi4uLkgBAAAA3rYBAAMAAAAAAIkZiTOifN4IiRmJM6J83ggiQ0lRLk5ZU0U6SUJNLklRX1dJUF9JTlYuMjAwMC4uLi4uSAEAAADetgEAAgAAAAM5OTABCAAAAAUAAAABMQEAAAALLTE5MDQ4NjA2NTcDAAAAAzE2MAIAAAAEMzIxOQQAAAABMAcAAAAIMy83LzIwMjYIAAAACjEyLzMxLzIwMjUJAAAAATCJGYkzonzeCIkZiTOifN4II0NJUS5OWVNFOklCTS5JUV9CVl9TSEFSRS4xMDAwLi4uLi5IAQAAAN62AQACAAAACTM0Ljg0NDg5NgEIAAAABQAAAAExAQAAAAstMTkwNDg2MDc0MAMAAAADMTYwAgAAAAQ0MDIwBAAAAAEwBwAAAAgzLzcvMjAyNggAAAAKMTIvMzEvMjAyNQkAAAABMIkZiTOifN4IiRmJM6J83ggzQ0lRLk5ZU0U6SUJNLklRX0ZJTkFOQ0VfTEVBU0VTX0xPTkdfVEVSTS4xMDAwLi4uLi5IAQAAAN62AQACAAAAAzg3NAEIAAAABQAAAAExAQAAAAstMTkwNDg2MDc0MAMAAAADMTYwAgAAAAU0ODk5MQQAAAABMAcAAAAIMy83LzIwMjYIAAAACjEyLzMxLzIwMjUJAAAAATCJGYkzonzeCIkZiTOifN4IIUNJ</t>
  </si>
  <si>
    <t>US5OWVNFOklCTS5JUV9SVUFfTkVULjk5MC4uLi4uSAEAAADetgEAAwAAAAAAiRmJM6J83giJGYkzonzeCBxDSVEuTllTRTpJQk0uSVFfUkUuOTk2Li4uLi5IAQAAAN62AQACAAAABjE1NDIwOQEIAAAABQAAAAExAQAAAAstMjAwODY0NzE5OAMAAAADMTYwAgAAAAQxMjIyBAAAAAEwBwAAAAgzLzcvMjAyNggAAAAKMTIvMzEvMjAyMQkAAAABMIkZiTOifN4IiRmJM6J83ggnQ0lRLk5ZU0U6SUJNLklRX09USEVSX0xJQUJfTFQuOTk0Li4uLi5IAQAAAN62AQACAAAABDkyOTYBCAAAAAUAAAABMQEAAAALLTIxMTA3NjkzNTUDAAAAAzE2MAIAAAAEMTA2MgQAAAABMAcAAAAIMy83LzIwMjYIAAAACjEyLzMxLzIwMTkJAAAAATCJGYkzonzeCIkZiTOifN4IIUNJUS5OWVNFOklCTS5JUV9MVF9ERUJULjk5Ni4uLi4uSAEAAADetgEAAgAAAAU0NDg1NAEIAAAABQAAAAExAQAAAAstMjAwODY0NzE5OAMAAAADMTYwAgAAAAQxMDQ5BAAAAAEwBwAAAAgzLzcvMjAyNggAAAAKMTIvMzEvMjAyMQkAAAABMIkZiTOifN4IiRmJM6J83gguQ0lRLk5ZU0U6SUJNLklRX0ZJTl9ESVZfREVCVF9DVVJSRU5ULjk5OS4uLi4uSAEAAADetgEAAwAAAAAAiRmJM6J83giJGYkzonzeCCZDSVEuTllTRTpJQk0uSVFfVE9UQUxfQVNTRVRTLjk5MC4uLi4uSAEAAADetgEAAgAAAAYxMTA0OTUBCAAAAAUAAAABMQEAAAAKMTg3NjQzMjg3MgMA</t>
  </si>
  <si>
    <t>AAADMTYwAgAAAAQxMDA3BAAAAAEwBwAAAAgzLzcvMjAyNggAAAAKMTIvMzEvMjAxNQkAAAABMIkZiTOifN4IiRmJM6J83ggqQ0lRLk5ZU0U6SUJNLklRX0ZJTl9ESVZfTE9BTlNfTFQuOTk4Li4uLi5IAQAAAN62AQACAAAABDU3NjYBCAAAAAUAAAABMQEAAAALLTE5MDQ4NjA3NDQDAAAAAzE2MAIAAAAEMTAzMwQAAAABMAcAAAAIMy83LzIwMjYIAAAACjEyLzMxLzIwMjMJAAAAATCJGYkzonzeCIkZiTOifN4IH0NJUS5OWVNFOklCTS5JUV9HUFBFLjEwMDAuLi4uLkgBAAAA3rYBAAIAAAAFMjEwMDMBCAAAAAUAAAABMQEAAAALLTE5MDQ4NjA3NDADAAAAAzE2MAIAAAAEMTE2OQQAAAABMAcAAAAIMy83LzIwMjYIAAAACjEyLzMxLzIwMjUJAAAAATCJGYkzonzeCIkZiTOifN4IKENJUS5OWVNFOklCTS5JUV9MT0FOU19GT1JfU0FMRS45OTUuLi4uLkgBAAAA3rYBAAMAAAAAAIkZiTOifN4IiRmJM6J83ggmQ0lRLk5ZU0U6SUJNLklRX1RPVEFMX1JFQ0VJVi45OTUuLi4uLkgBAAAA3rYBAAIAAAAENjkxMAEIAAAABQAAAAExAQAAAAstMjA1OTA3MzIwMgMAAAADMTYwAgAAAAQxMDAxBAAAAAEwBwAAAAgzLzcvMjAyNggAAAAKMTIvMzEvMjAyMAkAAAABMIkZiTOifN4IiRmJM6J83ggpQ0lRLk5ZU0U6SUJNLklRX1RSQURJTkdfQVNTRVRTLjIwMDAuLi4uLkgBAAAA3rYBAAMAAAAAAIkZiTOifN4IiRmJM6J83ggt</t>
  </si>
  <si>
    <t>Q0lRLk5ZU0U6SUJNLklRX0dBSU5fQkFSR0FJTl9BQ1FfQ0YuOTk4Li4uLi5IAQAAAN62AQADAAAAAACJGYkzonzeCIkZiTOifN4INkNJUS5OWVNFOklCTS5JUV9PUEVSQVRJTkdfTEVBU0VfTElBQklMSVRJRVMuMTAwMC4uLi4uSAEAAADetgEAAwAAAAAAiRmJM6J83giJGYkzonzeCCZDSVEuTllTRTpJQk0uSVFfRE9fSU5WRVNUX0NGLjk5My4uLi4uSAEAAADetgEAAwAAAAAAiRmJM6J83giJGYkzonzeCCdDSVEuTllTRTpJQk0uSVFfVU5MRVZFUkVEX0ZDRi45OTEuLi4uLkgBAAAA3rYBAAIAAAAHOTUzMy4yNQEIAAAABQAAAAExAQAAAAoxOTQ3MTc5NTgzAwAAAAMxNjACAAAABDQ0MjMEAAAAATAHAAAACDMvNy8yMDI2CAAAAAoxMi8zMS8yMDE2CQAAAAEwiRmJM6J83giJGYkzonzeCCpDSVEuTllTRTpJQk0uSVFfQ0FTSF9UQVhFU19GSU5BTi45OTIuLi4uLkgBAAAA3rYBAAMAAAAAAIkZiTOifN4IiRmJM6J83ggtQ0lRLk5ZU0U6SUJNLklRX0NBU0hfSU5URVJFU1RfRklOQU4uOTk1Li4uLi5IAQAAAN62AQADAAAAAACJGYkzonzeCIkZiTOifN4IMENJUS5OWVNFOklCTS5JUV9DQVNIX0lOVEVSRVNUX1JFQ0VJVkVELjk5MC4uLi4uSAEAAADetgEAAwAAAAAAiRmJM6J83giJGYkzonzeCDJDSVEuTllTRTpJQk0uSVFfQU1PUlRfU09GVFdBUkVfQVNTRVRTX0NGLjk5OS4uLi4uSAEAAADetgEAAgAAAAM2</t>
  </si>
  <si>
    <t>NjkBCAAAAAUAAAABMQEAAAALLTE5MDQ4NjA3NDMDAAAAAzE2MAIAAAAFNDYwMTEEAAAAATAHAAAACDMvNy8yMDI2CAAAAAoxMi8zMS8yMDI0CQAAAAEwiRmJM6J83giJGYkzonzeCDBDSVEuTllTRTpJQk0uSVFfREFfQ0ZfRVhDTF9PUEVSX0xFQVNFUy45OTMuLi4uLkgBAAAA3rYBAAIAAAAENDQ4MAEIAAAABQAAAAExAQAAAAoyMDgxNTA1NDAxAwAAAAMxNjACAAAABTQ4OTg1BAAAAAEwBwAAAAgzLzcvMjAyNggAAAAKMTIvMzEvMjAxOAkAAAABMIkZiTOifN4IiRmJM6J83ggkQ0lRLk5ZU0U6SUJNLklRX0RFUFJFX1NVUFAuOTk3Li4uLi5IAQAAAN62AQADAAAAAACJGYkzonzeCIkZiTOifN4IKUNJUS5OWVNFOklCTS5JUV9NSVNDX0FESlVTVF9DRi4yMDAwLi4uLi5IAQAAAN62AQADAAAAAACJGYkzonzeCIkZiTOifN4IMUNJUS5OWVNFOklCTS5JUV9PVEhFUl9GSU5BTkNFX0FDVF9TVVBQTC45OTQuLi4uLkgBAAAA3rYBAAIAAAACOTgBCAAAAAUAAAABMQEAAAALLTIxMTA3NjkzNTUDAAAAAzE2MAIAAAAEMjA1MAQAAAABMAcAAAAIMy83LzIwMjYIAAAACjEyLzMxLzIwMTkJAAAAATCJGYkzonzeCIkZiTOifN4ILENJUS5OWVNFOklCTS5JUV9DT01NT05fUFJFRl9ESVZfQ0YuOTkwLi4uLi5IAQAAAN62AQADAAAAAACJGYkzonzeCIkZiTOifN4IJkNJUS5OWVNFOklCTS5JUV9QUkVGX0lTU1VFRC4yMDAw</t>
  </si>
  <si>
    <t>Li4uLi5IAQAAAN62AQADAAAAAACJGYkzonzeCIkZiTOifN4IK0NJUS5OWVNFOklCTS5JUV9UT1RBTF9ERUJUX1JFUEFJRC45OTkuLi4uLkgBAAAA3rYBAAIAAAAFLTY2MTUBCAAAAAUAAAABMQEAAAALLTE5MDQ4NjA3NDMDAAAAAzE2MAIAAAAEMjE2NgQAAAABMAcAAAAIMy83LzIwMjYIAAAACjEyLzMxLzIwMjQJAAAAATCJGYkzonzeCIkZiTOifN4IK0NJUS5OWVNFOklCTS5JUV9UT1RBTF9ERUJUX0lTU1VFRC45OTcuLi4uLkgBAAAA3rYBAAIAAAAEODAyMQEIAAAABQAAAAExAQAAAAstMTk1ODI4MTA5NgMAAAADMTYwAgAAAAQyMTYxBAAAAAEwBwAAAAgzLzcvMjAyNggAAAAKMTIvMzEvMjAyMgkAAAABMIkZiTOifN4IiRmJM6J83gglQ0lRLk5ZU0U6SUJNLklRX0NBU0hfSU5WRVNULjk5OS4uLi4uSAEAAADetgEAAgAAAAUtNDkzNwEIAAAABQAAAAExAQAAAAstMTkwNDg2MDc0MwMAAAADMTYwAgAAAAQyMDA1BAAAAAEwBwAAAAgzLzcvMjAyNggAAAAKMTIvMzEvMjAyNAkAAAABMIkZiTOifN4IiRmJM6J83ggsQ0lRLk5ZU0U6SUJNLklRX0lOVkVTVF9TRUNVUklUWV9DRi45OTkuLi4uLkgBAAAA3rYBAAIAAAAFLTEyMTgBCAAAAAUAAAABMQEAAAALLTE5MDQ4NjA3NDMDAAAAAzE2MAIAAAAEMjAyNwQAAAABMAcAAAAIMy83LzIwMjYIAAAACjEyLzMxLzIwMjQJAAAAATCJGYkzonzeCIkZiTOifN4II0NJ</t>
  </si>
  <si>
    <t>US5OWVNFOklCTS5JUV9ESVZFU1RfQ0YuOTk5Li4uLi5IAQAAAN62AQACAAAAAzY5OAEIAAAABQAAAAExAQAAAAstMTkwNDg2MDc0MwMAAAADMTYwAgAAAAQyMDc3BAAAAAEwBwAAAAgzLzcvMjAyNggAAAAKMTIvMzEvMjAyNAkAAAABMIkZiTOifN4IiRmJM6J83gggQ0lRLk5ZU0U6SUJNLklRX0NBUEVYLjIwMDAuLi4uLkgBAAAA3rYBAAIAAAAFLTEwOTEBCAAAAAUAAAABMQEAAAALLTE5MDQ4NjA2NTcDAAAAAzE2MAIAAAAEMjAyMQQAAAABMAcAAAAIMy83LzIwMjYIAAAACjEyLzMxLzIwMjUJAAAAATCJGYkzonzeCIkZiTOifN4IKENJUS5OWVNFOklCTS5JUV9DSEFOR0VfREVGX1RBWC45OTkuLi4uLkgBAAAA3rYBAAMAAAAAAIkZiTOifN4IiRmJM6J83ggkQ0lRLk5ZU0U6SUJNLklRX0NIQU5HRV9BUC4yMDAwLi4uLi5IAQAAAN62AQACAAAAAzYyNAEIAAAABQAAAAExAQAAAAstMTkwNDg2MDY1NwMAAAADMTYwAgAAAAQyMDE3BAAAAAEwBwAAAAgzLzcvMjAyNggAAAAKMTIvMzEvMjAyNQkAAAABMIkZiTOifN4IiRmJM6J83ggjQ0lRLk5ZU0U6SUJNLklRX0NIQU5HRV9BUi45OTIuLi4uLkgBAAAA3rYBAAIAAAAEMTI5NwEIAAAABQAAAAExAQAAAAoyMDE3MTY0MjQ0AwAAAAMxNjACAAAABDIwMTgEAAAAATAHAAAACDMvNy8yMDI2CAAAAAoxMi8zMS8yMDE3CQAAAAEwiRmJM6J83giJGYkzonzeCB9DSVEu</t>
  </si>
  <si>
    <t>TllTRTpJQk0uSVFfRE9fQ0YuOTk0Li4uLi5IAQAAAN62AQADAAAAAACJGYkzonzeCIkZiTOifN4IKENJUS5OWVNFOklCTS5JUV9TVE9DS19CQVNFRF9DRi45OTkuLi4uLkgBAAAA3rYBAAIAAAAEMTMxMQEIAAAABQAAAAExAQAAAAstMTkwNDg2MDc0MwMAAAADMTYwAgAAAAQyMTI3BAAAAAEwBwAAAAgzLzcvMjAyNggAAAAKMTIvMzEvMjAyNAkAAAABMIkZiTOifN4IiRmJM6J83ggoQ0lRLk5ZU0U6SUJNLklRX0NSRURJVF9MT1NTX0NGLjk5My4uLi4uSAEAAADetgEAAwAAAAAAiRmJM6J83giJGYkzonzeCChDSVEuTllTRTpJQk0uSVFfR0FJTl9JTlZFU1RfQ0YuOTk4Li4uLi5IAQAAAN62AQADAAAAAACJGYkzonzeCIkZiTOifN4ILkNJUS5OWVNFOklCTS5JUV9NSU5PUklUWV9JTlRFUkVTVF9DRi45OTEuLi4uLkgBAAAA3rYBAAMAAAAAAIkZiTOifN4IiRmJM6J83ggkQ0lRLk5ZU0U6SUJNLklRX09JTF9JTVBBSVIuOTk3Li4uLi5IAQAAAN62AQADAAAAAACJGYkzonzeCIkZiTOifN4IJUNJUS5OWVNFOklCTS5JUV9EQV9TVVBQTF9DRi45OTMuLi4uLkgBAAAA3rYBAAIAAAAEMzEyNwEIAAAABQAAAAExAQAAAAoyMDgxNTA1NDAxAwAAAAMxNjACAAAABDIxNzEEAAAAATAHAAAACDMvNy8yMDI2CAAAAAoxMi8zMS8yMDE4CQAAAAEwiRmJM6J83giJGYkzonzeCDFDSVEuTllTRTpJQk0uSVFfU1RPQ0tfQkFT</t>
  </si>
  <si>
    <t>RURfQ09NUF9QUkVUQVguOTk5Li4uLi5IAQAAAN62AQACAAAABDEzMTEAiRmJM6J83giJGYkzonzeCDBDSVEuTllTRTpJQk0uSVFfU1RPQ0tfT1BUSU9OU19DT01QX1RBWC45OTUuLi4uLkgBAAAA3rYBAAMAAAAAAIkZiTOifN4IiRmJM6J83ggqQ0lRLk5ZU0U6SUJNLklRX1JFU1RSX1NUT0NLX0NPTVAuOTkyLi4uLi5IAQAAAN62AQADAAAAAACJGYkzonzeCIkZiTOifN4IMUNJUS5OWVNFOklCTS5JUV9SRVNUUl9TVE9DS19DT01QX1BSRVRBWC45OTAuLi4uLkgBAAAA3rYBAAMAAAAAAIkZiTOifN4IiRmJM6J83ggrQ0lRLk5ZU0U6SUJNLklRX1NUT0NLX0JBU0VEX09USEVSLjk5OS4uLi4uSAEAAADetgEAAwAAAAAAiRmJM6J83giJGYkzonzeCClDSVEuTllTRTpJQk0uSVFfU1RPQ0tfQkFTRURfU0dBLjk5NS4uLi4uSAEAAADetgEAAgAAAAM1NTABCAAAAAUAAAABMQEAAAALLTIwNTkwNzMyMDIDAAAAAzE2MAIAAAAFMjI2NzkEAAAAATAHAAAACDMvNy8yMDI2CAAAAAoxMi8zMS8yMDIwCQAAAAEwiRmJM6J83giJGYkzonzeCChDSVEuTllTRTpJQk0uSVFfU1RPQ0tfQkFTRURfU00uOTkzLi4uLi5IAQAAAN62AQADAAAAAACJGYkzonzeCIkZiTOifN4IKkNJUS5OWVNFOklCTS5JUV9TVE9DS19CQVNFRF9DT0dTLjk5MC4uLi4uSAEAAADetgEAAgAAAAMxMDABCAAAAAUAAAABMQEAAAAKMTg3NjQzMjg3MgMA</t>
  </si>
  <si>
    <t>AAADMTYwAgAAAAUyMjY3NAQAAAABMAcAAAAIMy83LzIwMjYIAAAACjEyLzMxLzIwMTUJAAAAATCJGYkzonzeCIkZiTOifN4ILkNJUS5OWVNFOklCTS5JUV9UT1RBTF9VTlVTVUFMX1NVUFBMRS45OTkuLi4uLkgBAAAA3rYBAAMAAAAAAIkZiTOifN4IiRmJM6J83ggtQ0lRLk5ZU0U6SUJNLklRX0xFR0FMX1NFVFRMRV9TVVBQTEUuOTk4Li4uLi5IAQAAAN62AQADAAAAAACJGYkzonzeCIkZiTOifN4IMUNJUS5OWVNFOklCTS5JUV9HQUlOX0JBUkdBSU5fQUNRX1NVUFBMRS45OTUuLi4uLkgBAAAA3rYBAAMAAAAAAIkZiTOifN4IiRmJM6J83gglQ0lRLk5ZU0U6SUJNLklRX0lQUkRfU1VQUExFLjk5NC4uLi4uSAEAAADetgEAAwAAAAAAiRmJM6J83giJGYkzonzeCC5DSVEuTllTRTpJQk0uSVFfSU1QQUlSTUVOVF9HV19TVVBQTEUuOTk0Li4uLi5IAQAAAN62AQADAAAAAACJGYkzonzeCIkZiTOifN4ILENJUS5OWVNFOklCTS5JUV9SRVNUUlVDVFVSRV9TVVBQTEUuOTk0Li4uLi5IAQAAAN62AQADAAAAAACJGYkzonzeCIkZiTOifN4IL0NJUS5OWVNFOklCTS5JUV9JTVBVVF9PUEVSX0xFQVNFX0RFUFIuOTk0Li4uLi5IAQAAAN62AQACAAAACjEzMTUuODYzNDgBCAAAAAUAAAABMQEAAAALLTIxMTA3NjkzNTUDAAAAAzE2MAIAAAAFMjE2NzMEAAAAATAHAAAACDMvNy8yMDI2CAAAAAoxMi8zMS8yMDE5CQAAAAEw</t>
  </si>
  <si>
    <t>iRmJM6J83giJGYkzonzeCCZDSVEuTllTRTpJQk0uSVFfTUFJTlRfUkVQQUlSLjk5NC4uLi4uSAEAAADetgEAAwAAAAAAiRmJM6J83giJGYkzonzeCDRDSVEuTllTRTpJQk0uSVFfREVQUkVDSUFUSU9OX1JFTlRBTF9BU1NFVFMuOTk0Li4uLi5IAQAAAN62AQADAAAAAACJGYkzonzeCIkZiTOifN4IJkNJUS5OWVNFOklCTS5JUV9PVEhFUl9SRU5UQUwuOTk0Li4uLi5IAQAAAN62AQADAAAAAACJGYkzonzeCIkZiTOifN4IK0NJUS5OWVNFOklCTS5JUV9DT05USU5HRU5UX1JFTlRBTC45OTQuLi4uLkgBAAAA3rYBAAIAAAADMzY0AIkZiTOifN4IiRmJM6J83ggoQ0lRLk5ZU0U6SUJNLklRX05FVF9SRU5UQUxfRVhQLjk5NC4uLi4uSAEAAADetgEAAwAAAAAAiRmJM6J83giJGYkzonzeCCNDSVEuTllTRTpJQk0uSVFfUkRfRVhQX0ZOLjk5Mi4uLi4uSAEAAADetgEAAgAAAAQ1NTkwAQgAAAAFAAAAATEBAAAACjIwMTcxNjQyNDQDAAAAAzE2MAIAAAAEMzE2OAQAAAABMAcAAAAIMy83LzIwMjYIAAAACjEyLzMxLzIwMTcJAAAAATCJGYkzonzeCIkZiTOifN4IKUNJUS5OWVNFOklCTS5JUV9TQUxFU19NQVJLRVRJTkcuOTkyLi4uLi5IAQAAAN62AQACAAAABDE0NDUBCAAAAAUAAAABMQEAAAAKMjAxNzE2NDI0NAMAAAADMTYwAgAAAAUyMTU2MQQAAAABMAcAAAAIMy83LzIwMjYIAAAACjEyLzMxLzIwMTcJAAAAATCJ</t>
  </si>
  <si>
    <t>GYkzonzeCIkZiTOifN4IJUNJUS5OWVNFOklCTS5JUV9BRFZFUlRJU0lORy45OTIuLi4uLkgBAAAA3rYBAAIAAAAEMTQ0NQEIAAAABQAAAAExAQAAAAoyMDE3MTY0MjQ0AwAAAAMxNjACAAAABDMwMTMEAAAAATAHAAAACDMvNy8yMDI2CAAAAAoxMi8zMS8yMDE3CQAAAAEwiRmJM6J83giJGYkzonzeCCRDSVEuTllTRTpJQk0uSVFfQ09NTU9OX0RJVi45OTIuLi4uLkgBAAAA3rYBAAIAAAAENTUwNgCJGYkzonzeCIkZiTOifN4IMENJUS5OWVNFOklCTS5JUV9BTk5VX0RJU1RSSUJVVElPTl9VTklULjk5Mi4uLi4uSAEAAADetgEAAwAAAAAAiRmJM6J83giJGYkzonzeCCxDSVEuTllTRTpJQk0uSVFfRElTVFJJQlVUQUJMRV9DQVNILjk5Mi4uLi4uSAEAAADetgEAAwAAAAAAiRmJM6J83giJGYkzonzeCC1DSVEuTllTRTpJQk0uSVFfTk9OQ0FTSF9QRU5TSU9OX0VYUC45OTAuLi4uLkgBAAAA3rYBAAIAAAADNzA2AQgAAAAFAAAAATEBAAAACjE4NzY0MzI4NzIDAAAAAzE2MAIAAAAFMjE2NzgEAAAAATAHAAAACDMvNy8yMDI2CAAAAAoxMi8zMS8yMDE1CQAAAAEwiRmJM6J83giJGYkzonzeCDtDSVEuTllTRTpJQk0uSVFfSU5URVJFU1RfRVhQX0xFQVNFX0xJQUJJTElUWV9ERUJULjk5MC4uLi4uSAEAAADetgEAAwAAAAAAiRmJM6J83giJGYkzonzeCC5DSVEuTllTRTpJQk0uSVFfQ0FQSVRBTElaRURfSU5URVJF</t>
  </si>
  <si>
    <t>U1QuOTkwLi4uLi5IAQAAAN62AQADAAAAAACJGYkzonzeCIkZiTOifN4IIUNJUS5OWVNFOklCTS5JUV9OSV9OT1JNLjk5MC4uLi4uSAEAAADetgEAAgAAAAkxMDUxMS44NzUBCAAAAAUAAAABMQEAAAAKMTg3NjQzMjg3MgMAAAADMTYwAgAAAAQ0Mzc4BAAAAAEwBwAAAAgzLzcvMjAyNggAAAAKMTIvMzEvMjAxNQkAAAABMIkZiTOifN4IiRmJM6J83gguQ0lRLk5ZU0U6SUJNLklRX0RFRkVSUkVEX1RBWEVTX1RPVEFMLjk5MC4uLi4uSAEAAADetgEAAgAAAAM2NzMBCAAAAAUAAAABMQEAAAAKMTg3NjQzMjg3MgMAAAADMTYwAgAAAAUzNTM4NQQAAAABMAcAAAAIMy83LzIwMjYIAAAACjEyLzMxLzIwMTUJAAAAATCJGYkzonzeCIkZiTOifN4IMUNJUS5OWVNFOklCTS5JUV9ERUZFUlJFRF9ET01FU1RJQ19UQVhFUy45OTAuLi4uLkgBAAAA3rYBAAIAAAADNjY5AQgAAAAFAAAAATEBAAAACjE4NzY0MzI4NzIDAAAAAzE2MAIAAAAEMzA1NAQAAAABMAcAAAAIMy83LzIwMjYIAAAACjEyLzMxLzIwMTUJAAAAATCJGYkzonzeCIkZiTOifN4ILENJUS5OWVNFOklCTS5JUV9DVVJSX0ZPUkVJR05fVEFYRVMuOTkxLi4uLi5IAQAAAN62AQACAAAAAzk4OAEIAAAABQAAAAExAQAAAAoxOTQ3MTc5NTgzAwAAAAMxNjACAAAABDMwMzAEAAAAATAHAAAACDMvNy8yMDI2CAAAAAoxMi8zMS8yMDE2CQAAAAEwiRmJM6J83giJGYkz</t>
  </si>
  <si>
    <t>onzeCDFDSVEuTllTRTpJQk0uSVFfRVhDSVNFX1RBWEVTX0lOQ0xfU0FMRVMuOTkyLi4uLi5IAQAAAN62AQADAAAAAACJGYkzonzeCIkZiTOifN4IK0NJUS5OWVNFOklCTS5JUV9JTlZFU1RNRU5UX0lOQ09NRS45OTMuLi4uLkgBAAAA3rYBAAMAAAAAAIkZiTOifN4IiRmJM6J83gghQ0lRLk5ZU0U6SUJNLklRX05JX1NGQVMuOTk1Li4uLi5IAQAAAN62AQADAAAAAACJGYkzonzeCIkZiTOifN4IPENJUS5OWVNFOklCTS5JUV9QUk9WX0JBRF9ERUJUU19QQVRJRU5UX1NFUlZJQ0VfUkVWLjk5Ny4uLi4uSAEAAADetgEAAwAAAAAAiRmJM6J83giJGYkzonzeCC9DSVEuTllTRTpJQk0uSVFfVE9UQUxfUkVWX0FTX1JFUE9SVEVELjk5OS4uLi4uSAEAAADetgEAAgAAAAU2Mjc1MwEIAAAABQAAAAExAQAAAAstMTkwNDg2MDc0MwMAAAADMTYwAgAAAAMzMzkEAAAAATAHAAAACDMvNy8yMDI2CAAAAAoxMi8zMS8yMDI0CQAAAAEwiRmJM6J83giJGYkzonzeCCxDSVEuTllTRTpJQk0uSVFfRkVFU19PVEhFUl9JTkNPTUUuMjAwMC4uLi4uSAEAAADetgEAAwAAAAAAiRmJM6J83giJGYkzonzeCCZDSVEuTllTRTpJQk0uSVFfRUJJVERBX0NBUEVYLjk5MS4uLi4uSAEAAADetgEAAgAAAAUxNDk4NAEIAAAABQAAAAExAQAAAAoxOTQ3MTc5NTgzAwAAAAMxNjACAAAABTM1Mzc5BAAAAAEwBwAAAAgzLzcvMjAyNggAAAAKMTIv</t>
  </si>
  <si>
    <t>MzEvMjAxNgkAAAABMIkZiTOifN4IiRmJM6J83ggxQ0lRLk5ZU0U6SUJNLklRX0VCSVREQVJfRVFfSU5DX0VYQ0xfU0JDLjk5My4uLi4uSAEAAADetgEAAwAAAAAAiRmJM6J83giJGYkzonzeCCFDSVEuTllTRTpJQk0uSVFfRUJJVERBUi45OTUuLi4uLkgBAAAA3rYBAAIAAAAFMTI4ODEBCAAAAAUAAAABMQEAAAALLTIwNTkwNzMyMDIDAAAAAzE2MAIAAAAFMjE2NzQEAAAAATAHAAAACDMvNy8yMDI2CAAAAAoxMi8zMS8yMDIwCQAAAAEwiRmJM6J83giJGYkzonzeCC9DSVEuTllTRTpJQk0uSVFfRUJJVEFfRVFfSU5DX0VYQ0xfU0JDLjk5Ny4uLi4uSAEAAADetgEAAgAAAAUxMDI1NgEIAAAABQAAAAExAQAAAAstMTk1ODI4MTA5NgMAAAADMTYwAgAAAAUyNDEzMgQAAAABMAcAAAAIMy83LzIwMjYIAAAACjEyLzMxLzIwMjIJAAAAATCJGYkzonzeCIkZiTOifN4IH0NJUS5OWVNFOklCTS5JUV9FQklUQS45OTkuLi4uLkgBAAAA3rYBAAIAAAAFMTE2MTgBCAAAAAUAAAABMQEAAAALLTE5MDQ4NjA3NDMDAAAAAzE2MAIAAAAGMTAwNjg5BAAAAAEwBwAAAAgzLzcvMjAyNggAAAAKMTIvMzEvMjAyNAkAAAABMIkZiTOifN4IiRmJM6J83ggvQ0lRLk5ZU0U6SUJNLklRX0VCSVRfRVFfSU5DX0VYQ0xfU0JDLjIwMDAuLi4uLkgBAAAA3rYBAAIAAAAFMTQyODMBCAAAAAUAAAABMQEAAAALLTE5MDQ4NjA2NTcDAAAAAzE2</t>
  </si>
  <si>
    <t>MAIAAAAFMjQxMzAEAAAAATAHAAAACDMvNy8yMDI2CAAAAAoxMi8zMS8yMDI1CQAAAAEwiRmJM6J83giJGYkzonzeCCVDSVEuTllTRTpJQk0uSVFfRUJJVF9FUV9JTkMuOTkxLi4uLi5IAQAAAN62AQACAAAABTE0MTcwAQgAAAAFAAAAATEBAAAACjE5NDcxNzk1ODMDAAAAAzE2MAIAAAAFMjE2NzUEAAAAATAHAAAACDMvNy8yMDI2CAAAAAoxMi8zMS8yMDE2CQAAAAEwiRmJM6J83giJGYkzonzeCDtDSVEuTllTRTpJQk0uSVFfRUJJVERBX0VRX0lOQ19FWENMX09QRVJfTEVBU0VfQURKLjk5My4uLi4uSAEAAADetgEAAgAAAAUxNzY5OAEIAAAABQAAAAExAQAAAAoyMDgxNTA1NDAxAwAAAAMxNjACAAAABTQ4OTg3BAAAAAEwBwAAAAgzLzcvMjAyNggAAAAKMTIvMzEvMjAxOAkAAAABMIkZiTOifN4IiRmJM6J83ggvQ0lRLk5ZU0U6SUJNLklRX0VCSVREQV9MRUFTRV9BREpVU1RFRC45OTUuLi4uLkgBAAAA3rYBAAIAAAAFMTI4ODEBCAAAAAUAAAABMQEAAAALLTIwNTkwNzMyMDIDAAAAAzE2MAIAAAAFNDg5OTMEAAAAATAHAAAACDMvNy8yMDI2CAAAAAoxMi8zMS8yMDIwCQAAAAEwiRmJM6J83giJGYkzonzeCDBDSVEuTllTRTpJQk0uSVFfRUJJVERBX0VRX0lOQ19FWENMX1NCQy45OTcuLi4uLkgBAAAA3rYBAAIAAAAFMTE3NjMBCAAAAAUAAAABMQEAAAALLTE5NTgyODEwOTYDAAAAAzE2MAIAAAAFMjQxMzEE</t>
  </si>
  <si>
    <t>AAAAATAHAAAACDMvNy8yMDI2CAAAAAoxMi8zMS8yMDIyCQAAAAEwiRmJM6J83giJGYkzonzeCCBDSVEuTllTRTpJQk0uSVFfRUJJVERBLjk5OS4uLi4uSAEAAADetgEAAgAAAAUxMjg4NgEIAAAABQAAAAExAQAAAAstMTkwNDg2MDc0MwMAAAADMTYwAgAAAAQ0MDUxBAAAAAEwBwAAAAgzLzcvMjAyNggAAAAKMTIvMzEvMjAyNAkAAAABMIkZiTOifN4IiRmJM6J83ggyQ0lRLk5ZU0U6SUJNLklRX0RJU1RSSUJVVEFCTEVfQ0FTSF9TSEFSRS45OTMuLi4uLkgBAAAA3rYBAAMAAAAAAIkZiTOifN4IiRmJM6J83gg+Q0lRLk5ZU0U6SUJNLklRX0RJU1RSSUJVVEFCTEVfQ0FTSF9QRVJfU0hBUkVfRElMVVRFRC45OTkuLi4uLkgBAAAA3rYBAAMAAAAAAIkZiTOifN4IiRmJM6J83ggjQ0lRLk5ZU0U6SUJNLklRX0VQU19OT1JNLjIwMDAuLi4uLkgBAAAA3rYBAAIAAAAINy40ODA4NzUBCAAAAAUAAAABMQEAAAALLTE5MDQ4NjA2NTcDAAAAAzE2MAIAAAAENDM3OQQAAAABMAcAAAAIMy83LzIwMjYIAAAACjEyLzMxLzIwMjUJAAAAATCJGYkzonzeCIkZiTOifN4IKENJUS5OWVNFOklCTS5JUV9ESUxVVF9FUFNfSU5DTC45OTMuLi4uLkgBAAAA3rYBAAIAAAAIOS41MTk2NDQBCAAAAAUAAAABMQEAAAAKMjA4MTUwNTQwMQMAAAADMTYwAgAAAAE4BAAAAAEwBwAAAAgzLzcvMjAyNggAAAAKMTIvMzEvMjAxOAkAAAABMIkZ</t>
  </si>
  <si>
    <t>iTOifN4IiRmJM6J83ggoQ0lRLk5ZU0U6SUJNLklRX0JBU0lDX0VQU19FWENMLjk5NS4uLi4uSAEAAADetgEAAgAAAAg0LjQxNjI0NwEIAAAABQAAAAExAQAAAAstMjA1OTA3MzIwMgMAAAADMTYwAgAAAAQzMDY0BAAAAAEwBwAAAAgzLzcvMjAyNggAAAAKMTIvMzEvMjAyMAkAAAABMIkZiTOifN4IiRmJM6J83ggnQ0lRLk5ZU0U6SUJNLklRX05JX0FWQUlMX0VYQ0wuOTk3Li4uLi5IAQAAAN62AQACAAAABDE3ODIBCAAAAAUAAAABMQEAAAALLTE5NTgyODEwOTYDAAAAAzE2MAIAAAADMzc5BAAAAAEwBwAAAAgzLzcvMjAyNggAAAAKMTIvMzEvMjAyMgkAAAABMIkZiTOifN4IiRmJM6J83ggoQ0lRLk5ZU0U6SUJNLklRX1BSRUZfRElWX09USEVSLjk5OS4uLi4uSAEAAADetgEAAwAAAAAAiRmJM6J83giJGYkzonzeCC9DSVEuTllTRTpJQk0uSVFfTUlOT1JJVFlfSU5URVJFU1RfSVMuMjAwMC4uLi4uSAEAAADetgEAAwAAAAAAiRmJM6J83giJGYkzonzeCCRDSVEuTllTRTpJQk0uSVFfTklfQ09NUEFOWS45OTEuLi4uLkgBAAAA3rYBAAIAAAAFMTE4NzIBCAAAAAUAAAABMQEAAAAKMTk0NzE3OTU4MwMAAAADMTYwAgAAAAU0MTU3MQQAAAABMAcAAAAIMy83LzIwMjYIAAAACjEyLzMxLzIwMTYJAAAAATCJGYkzonzeCIkZiTOifN4IHENJUS5OWVNFOklCTS5JUV9ETy45OTMuLi4uLkgBAAAA3rYBAAIAAAABNQEI</t>
  </si>
  <si>
    <t>AAAABQAAAAExAQAAAAoyMDgxNTA1NDAxAwAAAAMxNjACAAAAAjQwBAAAAAEwBwAAAAgzLzcvMjAyNggAAAAKMTIvMzEvMjAxOAkAAAABMIkZiTOifN4IiRmJM6J83gghQ0lRLk5ZU0U6SUJNLklRX0lOQ19UQVguOTk1Li4uLi5IAQAAAN62AQACAAAABS0xMzYwAQgAAAAFAAAAATEBAAAACy0yMDU5MDczMjAyAwAAAAMxNjACAAAAAjc1BAAAAAEwBwAAAAgzLzcvMjAyNggAAAAKMTIvMzEvMjAyMAkAAAABMIkZiTOifN4IiRmJM6J83ggtQ0lRLk5ZU0U6SUJNLklRX09USEVSX1VOVVNVQUxfU1VQUEwuOTk3Li4uLi5IAQAAAN62AQACAAAABS01ODk0AQgAAAAFAAAAATEBAAAACy0xOTU4MjgxMDk2AwAAAAMxNjACAAAAAjg3BAAAAAEwBwAAAAgzLzcvMjAyNggAAAAKMTIvMzEvMjAyMgkAAAABMIkZiTOifN4IiRmJM6J83ggkQ0lRLk5ZU0U6SUJNLklRX0lOU19TRVRUTEUuOTk5Li4uLi5IAQAAAN62AQADAAAAAACJGYkzonzeCIkZiTOifN4IKkNJUS5OWVNFOklCTS5JUV9BU1NFVF9XUklURURPV04uMjAwMC4uLi4uSAEAAADetgEAAwAAAAAAiRmJM6J83giJGYkzonzeCCVDSVEuTllTRTpJQk0uSVFfR0FJTl9BU1NFVFMuOTkxLi4uLi5IAQAAAN62AQACAAAAAjI3AQgAAAAFAAAAATEBAAAACjE5NDcxNzk1ODMDAAAAAzE2MAIAAAACNTYEAAAAATAHAAAACDMvNy8yMDI2CAAAAAoxMi8zMS8yMDE2CQAAAAEw</t>
  </si>
  <si>
    <t>iRmJM6J83giJGYkzonzeCCdDSVEuTllTRTpJQk0uSVFfSU1QQUlSTUVOVF9HVy45OTMuLi4uLkgBAAAA3rYBAAMAAAAAAIkZiTOifN4IiRmJM6J83gglQ0lRLk5ZU0U6SUJNLklRX1JFU1RSVUNUVVJFLjk5NS4uLi4uSAEAAADetgEAAwAAAAAAiRmJM6J83giJGYkzonzeCDJDSVEuTllTRTpJQk0uSVFfT1RIRVJfTk9OX09QRVJfRVhQX1NVUFBMLjk5Ny4uLi4uSAEAAADetgEAAgAAAAMxMDMBCAAAAAUAAAABMQEAAAALLTE5NTgyODEwOTYDAAAAAzE2MAIAAAACODUEAAAAATAHAAAACDMvNy8yMDI2CAAAAAoxMi8zMS8yMDIyCQAAAAEwiRmJM6J83giJGYkzonzeCCRDSVEuTllTRTpJQk0uSVFfSU5DX0VRVUlUWS45OTkuLi4uLkgBAAAA3rYBAAMAAAAAAIkZiTOifN4IiRmJM6J83gguQ0lRLk5ZU0U6SUJNLklRX0lOVEVSRVNUX0lOVkVTVF9JTkMuMjAwMC4uLi4uSAEAAADetgEAAgAAAAM2NDUBCAAAAAUAAAABMQEAAAALLTE5MDQ4NjA2NTcDAAAAAzE2MAIAAAACNjUEAAAAATAHAAAACDMvNy8yMDI2CAAAAAoxMi8zMS8yMDI1CQAAAAEwiRmJM6J83giJGYkzonzeCB9DSVEuTllTRTpJQk0uSVFfTElGT1IuOTk1Li4uLi5IAQAAAN62AQADAAAAAACJGYkzonzeCIkZiTOifN4IMkNJUS5OWVNFOklCTS5JUV9GSU5BTkNFX0xFQVNFU19MT05HX1RFUk0uOTk5Li4uLi5IAQAAAN62AQACAAAAAzgwMwEIAAAA</t>
  </si>
  <si>
    <t>BQAAAAExAQAAAAstMTkwNDg2MDc0MwMAAAADMTYwAgAAAAU0ODk5MQQAAAABMAcAAAAIMy83LzIwMjYIAAAACjEyLzMxLzIwMjQJAAAAATCJGYkzonzeCIkZiTOifN4IJ0NJUS5OWVNFOklCTS5JUV9SVUFfQUNDVU1fREVQLjk5OC4uLi4uSAEAAADetgEAAwAAAAAAiRmJM6J83giJGYkzonzeCBxDSVEuTllTRTpJQk0uSVFfUkUuOTkxLi4uLi5IAQAAAN62AQACAAAABjE1Mjc1OQEIAAAABQAAAAExAQAAAAoxOTQ3MTc5NTgzAwAAAAMxNjACAAAABDEyMjIEAAAAATAHAAAACDMvNy8yMDI2CAAAAAoxMi8zMS8yMDE2CQAAAAEwiRmJM6J83giJGYkzonzeCCdDSVEuTllTRTpJQk0uSVFfT1RIRVJfTElBQl9MVC45OTIuLi4uLkgBAAAA3rYBAAIAAAAEOTM4NgEIAAAABQAAAAExAQAAAAoyMDE3MTY0MjQ0AwAAAAMxNjACAAAABDEwNjIEAAAAATAHAAAACDMvNy8yMDI2CAAAAAoxMi8zMS8yMDE3CQAAAAEwiRmJM6J83giJGYkzonzeCCFDSVEuTllTRTpJQk0uSVFfTFRfREVCVC45OTQuLi4uLkgBAAAA3rYBAAIAAAAFNTM5NTEBCAAAAAUAAAABMQEAAAALLTIxMTA3NjkzNTUDAAAAAzE2MAIAAAAEMTA0OQQAAAABMAcAAAAIMy83LzIwMjYIAAAACjEyLzMxLzIwMTkJAAAAATCJGYkzonzeCIkZiTOifN4ILkNJUS5OWVNFOklCTS5JUV9GSU5fRElWX0RFQlRfQ1VSUkVOVC45OTUuLi4uLkgBAAAA3rYBAAMAAAAA</t>
  </si>
  <si>
    <t>AIkZiTOifN4IiRmJM6J83ggpQ0lRLk5ZU0U6SUJNLklRX09USEVSX0xUX0FTU0VUUy45OTguLi4uLkgBAAAA3rYBAAIAAAAENzU0NQEIAAAABQAAAAExAQAAAAstMTkwNDg2MDc0NAMAAAADMTYwAgAAAAQxMDYwBAAAAAEwBwAAAAgzLzcvMjAyNggAAAAKMTIvMzEvMjAyMwkAAAABMIkZiTOifN4IiRmJM6J83gglQ0lRLk5ZU0U6SUJNLklRX09USEVSX0lOVEFOLjk5OS4uLi4uSAEAAADetgEAAgAAAAUxMDY2MAEIAAAABQAAAAExAQAAAAstMTkwNDg2MDc0MwMAAAADMTYwAgAAAAQxMDQwBAAAAAEwBwAAAAgzLzcvMjAyNggAAAAKMTIvMzEvMjAyNAkAAAABMIkZiTOifN4IiRmJM6J83ggeQ0lRLk5ZU0U6SUJNLklRX0dQUEUuOTkxLi4uLi5IAQAAAN62AQACAAAABTMwMTMzAQgAAAAFAAAAATEBAAAACjE5NDcxNzk1ODMDAAAAAzE2MAIAAAAEMTE2OQQAAAABMAcAAAAIMy83LzIwMjYIAAAACjEyLzMxLzIwMTYJAAAAATCJGYkzonzeCIkZiTOifN4IMENJUS5OWVNFOklCTS5JUV9GSU5fRElWX0FTU0VUU19DVVJSRU5ULjk5OC4uLi4uSAEAAADetgEAAgAAAAM2OTIBCAAAAAUAAAABMQEAAAALLTE5MDQ4NjA3NDQDAAAAAzE2MAIAAAAEMTAyOQQAAAABMAcAAAAIMy83LzIwMjYIAAAACjEyLzMxLzIwMjMJAAAAATCJGYkzonzeCIkZiTOifN4IJkNJUS5OWVNFOklCTS5JUV9UT1RBTF9SRUNFSVYuOTkzLi4u</t>
  </si>
  <si>
    <t>Li5IAQAAAN62AQACAAAABDg2NDUBCAAAAAUAAAABMQEAAAAKMjA4MTUwNTQwMQMAAAADMTYwAgAAAAQxMDAxBAAAAAEwBwAAAAgzLzcvMjAyNggAAAAKMTIvMzEvMjAxOAkAAAABMIkZiTOifN4IiRmJM6J83ggoQ0lRLk5ZU0U6SUJNLklRX1RSQURJTkdfQVNTRVRTLjk5OC4uLi4uSAEAAADetgEAAwAAAAAAiRmJM6J83giJGYkzonzeCC1DSVEuTllTRTpJQk0uSVFfR0FJTl9CQVJHQUlOX0FDUV9DRi45OTcuLi4uLkgBAAAA3rYBAAMAAAAAAIkZiTOifN4IiRmJM6J83gg1Q0lRLk5ZU0U6SUJNLklRX09QRVJBVElOR19MRUFTRV9MSUFCSUxJVElFUy45OTQuLi4uLkgBAAAA3rYBAAMAAAAAAIkZiTOifN4IiRmJM6J83gglQ0lRLk5ZU0U6SUJNLklRX01BSU5UX0NBUEVYLjk5Ny4uLi4uSAEAAADetgEAAwAAAAAAiRmJM6J83giJGYkzonzeCCdDSVEuTllTRTpJQk0uSVFfVU5MRVZFUkVEX0ZDRi45OTAuLi4uLkgBAAAA3rYBAAIAAAAIOTAzOS4xMjUBCAAAAAUAAAABMQEAAAAKMTg3NjQzMjg3MgMAAAADMTYwAgAAAAQ0NDIzBAAAAAEwBwAAAAgzLzcvMjAyNggAAAAKMTIvMzEvMjAxNQkAAAABMIkZiTOifN4IiRmJM6J83ggsQ0lRLk5ZU0U6SUJNLklRX0NBU0hfVEFYRVNfSU5WRVNULjIwMDAuLi4uLkgBAAAA3rYBAAMAAAAAAIkZiTOifN4IiRmJM6J83ggtQ0lRLk5ZU0U6SUJNLklRX0NBU0hfSU5URVJF</t>
  </si>
  <si>
    <t>U1RfRklOQU4uOTkzLi4uLi5IAQAAAN62AQADAAAAAACJGYkzonzeCIkZiTOifN4IK0NJUS5OWVNFOklCTS5JUV9DQVNIX0lOVEVSRVNUX05FVC45OTcuLi4uLkgBAAAA3rYBAAMAAAAAAIkZiTOifN4IiRmJM6J83ggyQ0lRLk5ZU0U6SUJNLklRX0FNT1JUX1NPRlRXQVJFX0FTU0VUU19DRi45OTcuLi4uLkgBAAAA3rYBAAIAAAADNjQ4AQgAAAAFAAAAATEBAAAACy0xOTU4MjgxMDk2AwAAAAMxNjACAAAABTQ2MDExBAAAAAEwBwAAAAgzLzcvMjAyNggAAAAKMTIvMzEvMjAyMgkAAAABMIkZiTOifN4IiRmJM6J83ggwQ0lRLk5ZU0U6SUJNLklRX0RBX0NGX0VYQ0xfT1BFUl9MRUFTRVMuOTkxLi4uLi5IAQAAAN62AQACAAAABDQzODEBCAAAAAUAAAABMQEAAAAKMTk0NzE3OTU4MwMAAAADMTYwAgAAAAU0ODk4NQQAAAABMAcAAAAIMy83LzIwMjYIAAAACjEyLzMxLzIwMTYJAAAAATCJGYkzonzeCIkZiTOifN4IJENJUS5OWVNFOklCTS5JUV9ERVBSRV9TVVBQLjk5Ni4uLi4uSAEAAADetgEAAwAAAAAAiRmJM6J83giJGYkzonzeCChDSVEuTllTRTpJQk0uSVFfTUlTQ19BREpVU1RfQ0YuOTk5Li4uLi5IAQAAAN62AQACAAAAATEBCAAAAAUAAAABMQEAAAALLTE5MDQ4NjA3NDMDAAAAAzE2MAIAAAAEMjE0OQQAAAABMAcAAAAIMy83LzIwMjYIAAAACjEyLzMxLzIwMjQJAAAAATCJGYkzonzeCIkZiTOifN4IMUNJ</t>
  </si>
  <si>
    <t>US5OWVNFOklCTS5JUV9PVEhFUl9GSU5BTkNFX0FDVF9TVVBQTC45OTMuLi4uLkgBAAAA3rYBAAIAAAADMTEyAQgAAAAFAAAAATEBAAAACjIwODE1MDU0MDEDAAAAAzE2MAIAAAAEMjA1MAQAAAABMAcAAAAIMy83LzIwMjYIAAAACjEyLzMxLzIwMTgJAAAAATCJGYkzonzeCIkZiTOifN4IJkNJUS5OWVNFOklCTS5JUV9QUkVGX0RJVl9DRi4yMDAwLi4uLi5IAQAAAN62AQADAAAAAACJGYkzonzeCIkZiTOifN4IJUNJUS5OWVNFOklCTS5JUV9QUkVGX0lTU1VFRC45OTguLi4uLkgBAAAA3rYBAAMAAAAAAIkZiTOifN4IiRmJM6J83ggrQ0lRLk5ZU0U6SUJNLklRX1RPVEFMX0RFQlRfUkVQQUlELjk5NS4uLi4uSAEAAADetgEAAgAAAAYtMTQyMTgBCAAAAAUAAAABMQEAAAALLTIwNTkwNzMyMDIDAAAAAzE2MAIAAAAEMjE2NgQAAAABMAcAAAAIMy83LzIwMjYIAAAACjEyLzMxLzIwMjAJAAAAATCJGYkzonzeCIkZiTOifN4IK0NJUS5OWVNFOklCTS5JUV9UT1RBTF9ERUJUX0lTU1VFRC45OTYuLi4uLkgBAAAA3rYBAAIAAAADNTIyAQgAAAAFAAAAATEBAAAACy0yMDA4NjQ3MTk4AwAAAAMxNjACAAAABDIxNjEEAAAAATAHAAAACDMvNy8yMDI2CAAAAAoxMi8zMS8yMDIxCQAAAAEwiRmJM6J83giJGYkzonzeCCVDSVEuTllTRTpJQk0uSVFfQ0FTSF9JTlZFU1QuOTk3Li4uLi5IAQAAAN62AQACAAAABS00MjAyAQgA</t>
  </si>
  <si>
    <t>AAAFAAAAATEBAAAACy0xOTU4MjgxMDk2AwAAAAMxNjACAAAABDIwMDUEAAAAATAHAAAACDMvNy8yMDI2CAAAAAoxMi8zMS8yMDIyCQAAAAEwiRmJM6J83giJGYkzonzeCCxDSVEuTllTRTpJQk0uSVFfSU5WRVNUX1NFQ1VSSVRZX0NGLjk5Ny4uLi4uSAEAAADetgEAAgAAAAUtMTI2NQEIAAAABQAAAAExAQAAAAstMTk1ODI4MTA5NgMAAAADMTYwAgAAAAQyMDI3BAAAAAEwBwAAAAgzLzcvMjAyNggAAAAKMTIvMzEvMjAyMgkAAAABMIkZiTOifN4IiRmJM6J83ggjQ0lRLk5ZU0U6SUJNLklRX0RJVkVTVF9DRi45OTguLi4uLkgBAAAA3rYBAAIAAAACLTQBCAAAAAUAAAABMQEAAAALLTE5MDQ4NjA3NDQDAAAAAzE2MAIAAAAEMjA3NwQAAAABMAcAAAAIMy83LzIwMjYIAAAACjEyLzMxLzIwMjMJAAAAATCJGYkzonzeCIkZiTOifN4IH0NJUS5OWVNFOklCTS5JUV9DQVBFWC45OTkuLi4uLkgBAAAA3rYBAAIAAAAFLTEwNDgBCAAAAAUAAAABMQEAAAALLTE5MDQ4NjA3NDMDAAAAAzE2MAIAAAAEMjAyMQQAAAABMAcAAAAIMy83LzIwMjYIAAAACjEyLzMxLzIwMjQJAAAAATCJGYkzonzeCIkZiTOifN4IKENJUS5OWVNFOklCTS5JUV9DSEFOR0VfREVGX1RBWC45OTguLi4uLkgBAAAA3rYBAAMAAAAAAIkZiTOifN4IiRmJM6J83ggkQ0lRLk5ZU0U6SUJNLklRX0NIQU5HRV9BUC4xMDAwLi4uLi5IAQAAAN62AQACAAAA</t>
  </si>
  <si>
    <t>AzYyNAEIAAAABQAAAAExAQAAAAstMTkwNDg2MDc0MAMAAAADMTYwAgAAAAQyMDE3BAAAAAEwBwAAAAgzLzcvMjAyNggAAAAKMTIvMzEvMjAyNQkAAAABMIkZiTOifN4IiRmJM6J83ggwQ0lRLk5ZU0U6SUJNLklRX0NIQU5HRV9UUkFESU5HX0FTU0VUUy4xMDAwLi4uLi5IAQAAAN62AQADAAAAAACJGYkzonzeCIkZiTOifN4IH0NJUS5OWVNFOklCTS5JUV9ET19DRi45OTMuLi4uLkgBAAAA3rYBAAMAAAAAAIkZiTOifN4IiRmJM6J83ggoQ0lRLk5ZU0U6SUJNLklRX1NUT0NLX0JBU0VEX0NGLjk5OC4uLi4uSAEAAADetgEAAgAAAAQxMTMzAQgAAAAFAAAAATEBAAAACy0xOTA0ODYwNzQ0AwAAAAMxNjACAAAABDIxMjcEAAAAATAHAAAACDMvNy8yMDI2CAAAAAoxMi8zMS8yMDIzCQAAAAEwiRmJM6J83giJGYkzonzeCChDSVEuTllTRTpJQk0uSVFfQ1JFRElUX0xPU1NfQ0YuOTkwLi4uLi5IAQAAAN62AQADAAAAAACJGYkzonzeCIkZiTOifN4IKENJUS5OWVNFOklCTS5JUV9HQUlOX0lOVkVTVF9DRi45OTYuLi4uLkgBAAAA3rYBAAMAAAAAAIkZiTOifN4IiRmJM6J83gguQ0lRLk5ZU0U6SUJNLklRX01JTk9SSVRZX0lOVEVSRVNUX0NGLjk5MC4uLi4uSAEAAADetgEAAwAAAAAAiRmJM6J83giJGYkzonzeCCRDSVEuTllTRTpJQk0uSVFfT0lMX0lNUEFJUi45OTYuLi4uLkgBAAAA3rYBAAMAAAAAAIkZiTOifN4I</t>
  </si>
  <si>
    <t>iRmJM6J83gglQ0lRLk5ZU0U6SUJNLklRX0RBX1NVUFBMX0NGLjk5Mi4uLi4uSAEAAADetgEAAgAAAAQzMDIxAQgAAAAFAAAAATEBAAAACjIwMTcxNjQyNDQDAAAAAzE2MAIAAAAEMjE3MQQAAAABMAcAAAAIMy83LzIwMjYIAAAACjEyLzMxLzIwMTcJAAAAATCJGYkzonzeCIkZiTOifN4IMUNJUS5OWVNFOklCTS5JUV9TVE9DS19CQVNFRF9DT01QX1BSRVRBWC45OTguLi4uLkgBAAAA3rYBAAIAAAAEMTEzNACJGYkzonzeCIkZiTOifN4IMENJUS5OWVNFOklCTS5JUV9TVE9DS19PUFRJT05TX0NPTVBfVEFYLjk5NC4uLi4uSAEAAADetgEAAwAAAAAAiRmJM6J83giJGYkzonzeCCpDSVEuTllTRTpJQk0uSVFfUkVTVFJfU1RPQ0tfQ09NUC45OTEuLi4uLkgBAAAA3rYBAAMAAAAAAIkZiTOifN4IiRmJM6J83ggsQ0lRLk5ZU0U6SUJNLklRX1NUT0NLX0JBU0VEX1RPVEFMLjIwMDAuLi4uLkgBAAAA3rYBAAIAAAAEMTcxNQEIAAAABQAAAAExAQAAAAstMTkwNDg2MDY1NwMAAAADMTYwAgAAAAUyNDAzNAQAAAABMAcAAAAIMy83LzIwMjYIAAAACjEyLzMxLzIwMjUJAAAAATCJGYkzonzeCIkZiTOifN4IK0NJUS5OWVNFOklCTS5JUV9TVE9DS19CQVNFRF9PVEhFUi45OTguLi4uLkgBAAAA3rYBAAMAAAAAAIkZiTOifN4IiRmJM6J83ggpQ0lRLk5ZU0U6SUJNLklRX1NUT0NLX0JBU0VEX1NHQS45OTQuLi4uLkgBAAAA</t>
  </si>
  <si>
    <t>3rYBAAIAAAADNDE5AQgAAAAFAAAAATEBAAAACy0yMTEwNzY5MzU1AwAAAAMxNjACAAAABTIyNjc5BAAAAAEwBwAAAAgzLzcvMjAyNggAAAAKMTIvMzEvMjAxOQkAAAABMIkZiTOifN4IiRmJM6J83ggoQ0lRLk5ZU0U6SUJNLklRX1NUT0NLX0JBU0VEX1NNLjk5MS4uLi4uSAEAAADetgEAAwAAAAAAiRmJM6J83giJGYkzonzeCC9DSVEuTllTRTpJQk0uSVFfTkVHQVRJVkVfR1dfQU1PUlRfQVQuMjAwMC4uLi4uSAEAAADetgEAAwAAAAAAiRmJM6J83giJGYkzonzeCC5DSVEuTllTRTpJQk0uSVFfVE9UQUxfVU5VU1VBTF9TVVBQTEUuOTk4Li4uLi5IAQAAAN62AQADAAAAAACJGYkzonzeCIkZiTOifN4ILUNJUS5OWVNFOklCTS5JUV9MRUdBTF9TRVRUTEVfU1VQUExFLjk5Ny4uLi4uSAEAAADetgEAAwAAAAAAiRmJM6J83giJGYkzonzeCDFDSVEuTllTRTpJQk0uSVFfR0FJTl9CQVJHQUlOX0FDUV9TVVBQTEUuOTk0Li4uLi5IAQAAAN62AQADAAAAAACJGYkzonzeCIkZiTOifN4IH0NJUS5OWVNFOklCTS5JUV9MSUZPUi45OTIuLi4uLkgBAAAA3rYBAAMAAAAAAIkZiTOifN4IiRmJM6J83ggwQ0lRLk5ZU0U6SUJNLklRX0ZJTkFOQ0VfTEVBU0VTX0NVUlJFTlQuOTk5Li4uLi5IAQAAAN62AQACAAAAAzE5OAEIAAAABQAAAAExAQAAAAstMTkwNDg2MDc0MwMAAAADMTYwAgAAAAU0ODk5MAQAAAABMAcAAAAIMy83</t>
  </si>
  <si>
    <t>LzIwMjYIAAAACjEyLzMxLzIwMjQJAAAAATCJGYkzonzeCIkZiTOifN4IJ0NJUS5OWVNFOklCTS5JUV9SVUFfQUNDVU1fREVQLjk5NS4uLi4uSAEAAADetgEAAwAAAAAAiRmJM6J83giJGYkzonzeCCBDSVEuTllTRTpJQk0uSVFfQ09NTU9OLjk5OS4uLi4uSAEAAADetgEAAgAAAAU2MTM4MAEIAAAABQAAAAExAQAAAAstMTkwNDg2MDc0MwMAAAADMTYwAgAAAAQxMTAzBAAAAAEwBwAAAAgzLzcvMjAyNggAAAAKMTIvMzEvMjAyNAkAAAABMIkZiTOifN4IiRmJM6J83ggnQ0lRLk5ZU0U6SUJNLklRX09USEVSX0xJQUJfTFQuOTkxLi4uLi5IAQAAAN62AQACAAAABDcwNDYBCAAAAAUAAAABMQEAAAAKMTk0NzE3OTU4MwMAAAADMTYwAgAAAAQxMDYyBAAAAAEwBwAAAAgzLzcvMjAyNggAAAAKMTIvMzEvMjAxNgkAAAABMIkZiTOifN4IiRmJM6J83gghQ0lRLk5ZU0U6SUJNLklRX0xUX0RFQlQuOTkyLi4uLi5IAQAAAN62AQACAAAABTM5ODcxAQgAAAAFAAAAATEBAAAACjIwMTcxNjQyNDQDAAAAAzE2MAIAAAAEMTA0OQQAAAABMAcAAAAIMy83LzIwMjYIAAAACjEyLzMxLzIwMTcJAAAAATCJGYkzonzeCIkZiTOifN4ILkNJUS5OWVNFOklCTS5JUV9GSU5fRElWX0RFQlRfQ1VSUkVOVC45OTAuLi4uLkgBAAAA3rYBAAMAAAAAAIkZiTOifN4IiRmJM6J83ggvQ0lRLk5ZU0U6SUJNLklRX05QUEVfRVhDTF9PUEVSX0xF</t>
  </si>
  <si>
    <t>QVNFUy45OTIuLi4uLkgBAAAA3rYBAAIAAAAFMTExMTYBCAAAAAUAAAABMQEAAAAKMjAxNzE2NDI0NAMAAAADMTYwAgAAAAU0ODk3NgQAAAABMAcAAAAIMy83LzIwMjYIAAAACjEyLzMxLzIwMTcJAAAAATCJGYkzonzeCIkZiTOifN4IJ0NJUS5OWVNFOklCTS5JUV9SVUFfQUNDVU1fREVQLjk5NC4uLi4uSAEAAADetgEAAwAAAAAAiRmJM6J83giJGYkzonzeCCBDSVEuTllTRTpJQk0uSVFfQ09NTU9OLjk5OC4uLi4uSAEAAADetgEAAgAAAAU1OTY0MwEIAAAABQAAAAExAQAAAAstMTkwNDg2MDc0NAMAAAADMTYwAgAAAAQxMTAzBAAAAAEwBwAAAAgzLzcvMjAyNggAAAAKMTIvMzEvMjAyMwkAAAABMIkZiTOifN4IiRmJM6J83ggqQ0lRLk5ZU0U6SUJNLklRX0RFRl9UQVhfTElBQl9MVC4xMDAwLi4uLi5IAQAAAN62AQACAAAAAzc4MQEIAAAABQAAAAExAQAAAAstMTkwNDg2MDc0MAMAAAADMTYwAgAAAAQxMDI3BAAAAAEwBwAAAAgzLzcvMjAyNggAAAAKMTIvMzEvMjAyNQkAAAABMIkZiTOifN4IiRmJM6J83ggiQ0lRLk5ZU0U6SUJNLklRX1RPVEFMX0NMLjk5OS4uLi4uSAEAAADetgEAAgAAAAUzMzE0MgEIAAAABQAAAAExAQAAAAstMTkwNDg2MDc0MwMAAAADMTYwAgAAAAQxMDA5BAAAAAEwBwAAAAgzLzcvMjAyNggAAAAKMTIvMzEvMjAyNAkAAAABMIkZiTOifN4IiRmJM6J83ggtQ0lRLk5ZU0U6SUJNLklR</t>
  </si>
  <si>
    <t>X0NVUlJFTlRfUE9SVF9MRUFTRVMuOTk5Li4uLi5IAQAAAN62AQACAAAAAzk2NgEIAAAABQAAAAExAQAAAAstMTkwNDg2MDc0MwMAAAADMTYwAgAAAAQxMDkwBAAAAAEwBwAAAAgzLzcvMjAyNggAAAAKMTIvMzEvMjAyNAkAAAABMIkZiTOifN4IiRmJM6J83ggoQ0lRLk5ZU0U6SUJNLklRX0RFRl9DSEFSR0VTX0xULjk5Ni4uLi4uSAEAAADetgEAAgAAAAM5MjQBCAAAAAUAAAABMQEAAAALLTIwMDg2NDcxOTgDAAAAAzE2MAIAAAAEMTAyNQQAAAABMAcAAAAIMy83LzIwMjYIAAAACjEyLzMxLzIwMjEJAAAAATCJGYkzonzeCIkZiTOifN4IJUNJUS5OWVNFOklCTS5JUV9PVEhFUl9JTlRBTi45OTEuLi4uLkgBAAAA3rYBAAIAAAAENDY4OAEIAAAABQAAAAExAQAAAAoxOTQ3MTc5NTgzAwAAAAMxNjACAAAABDEwNDAEAAAAATAHAAAACDMvNy8yMDI2CAAAAAoxMi8zMS8yMDE2CQAAAAEwiRmJM6J83giJGYkzonzeCCJDSVEuTllTRTpJQk0uSVFfVE9UQUxfQ0EuOTkzLi4uLi5IAQAAAN62AQACAAAABTQ5MTQ2AQgAAAAFAAAAATEBAAAACjIwODE1MDU0MDEDAAAAAzE2MAIAAAAEMTAwOAQAAAABMAcAAAAIMy83LzIwMjYIAAAACjEyLzMxLzIwMTgJAAAAATCJGYkzonzeCIkZiTOifN4IMENJUS5OWVNFOklCTS5JUV9GSU5fRElWX0FTU0VUU19DVVJSRU5ULjk5MS4uLi4uSAEAAADetgEAAwAAAAAAiRmJM6J83giJ</t>
  </si>
  <si>
    <t>GYkzonzeCC9DSVEuTllTRTpJQk0uSVFfTlBQRV9FWENMX09QRVJfTEVBU0VTLjk5MS4uLi4uSAEAAADetgEAAgAAAAUxMDgzMAEIAAAABQAAAAExAQAAAAoxOTQ3MTc5NTgzAwAAAAMxNjACAAAABTQ4OTc2BAAAAAEwBwAAAAgzLzcvMjAyNggAAAAKMTIvMzEvMjAxNgkAAAABMIkZiTOifN4IiRmJM6J83ggkQ0lRLk5ZU0U6SUJNLklRX1JVQV9HUk9TUy4yMDAwLi4uLi5IAQAAAN62AQADAAAAAACJGYkzonzeCIkZiTOifN4IIENJUS5OWVNFOklCTS5JUV9DT01NT04uOTkwLi4uLi5IAQAAAN62AQACAAAABTUzMjYyAQgAAAAFAAAAATEBAAAACjE4NzY0MzI4NzIDAAAAAzE2MAIAAAAEMTEwMwQAAAABMAcAAAAIMy83LzIwMjYIAAAACjEyLzMxLzIwMTUJAAAAATC/QIkzonzeCIkZiTOifN4IKUNJUS5OWVNFOklCTS5JUV9ERUZfVEFYX0xJQUJfTFQuOTk4Li4uLi5IAQAAAN62AQACAAAABDExNDYBCAAAAAUAAAABMQEAAAALLTE5MDQ4NjA3NDQDAAAAAzE2MAIAAAAEMTAyNwQAAAABMAcAAAAIMy83LzIwMjYIAAAACjEyLzMxLzIwMjMJAAAAATC/QIkzonzeCL9AiTOifN4IIkNJUS5OWVNFOklCTS5JUV9UT1RBTF9DTC45OTUuLi4uLkgBAAAA3rYBAAIAAAAFMzk4NjkBCAAAAAUAAAABMQEAAAALLTIwNTkwNzMyMDIDAAAAAzE2MAIAAAAEMTAwOQQAAAABMAcAAAAIMy83LzIwMjYIAAAACjEyLzMxLzIwMjAJ</t>
  </si>
  <si>
    <t>AAAAATC/QIkzonzeCL9AiTOifN4ILENJUS5OWVNFOklCTS5JUV9DVVJSRU5UX1BPUlRfREVCVC4yMDAwLi4uLi5IAQAAAN62AQACAAAABDYxNDUBCAAAAAUAAAABMQEAAAALLTE5MDQ4NjA2NTcDAAAAAzE2MAIAAAAEMTI5NwQAAAABMAcAAAAIMy83LzIwMjYIAAAACjEyLzMxLzIwMjUJAAAAATC/QIkzonzeCL9AiTOifN4ILENJUS5OWVNFOklCTS5JUV9ERUZfVEFYX0FTU0VUU19MVC4yMDAwLi4uLi5IAQAAAN62AQACAAAABDg2MTABCAAAAAUAAAABMQEAAAALLTE5MDQ4NjA2NTcDAAAAAzE2MAIAAAAEMTAyNgQAAAABMAcAAAAIMy83LzIwMjYIAAAACjEyLzMxLzIwMjUJAAAAATC/QIkzonzeCL9AiTOifN4IHUNJUS5OWVNFOklCTS5JUV9HVy4yMDAwLi4uLi5IAQAAAN62AQACAAAABTY3NzE3AQgAAAAFAAAAATEBAAAACy0xOTA0ODYwNjU3AwAAAAMxNjACAAAABDExNzEEAAAAATAHAAAACDMvNy8yMDI2CAAAAAoxMi8zMS8yMDI1CQAAAAEwv0CJM6J83gi/QIkzonzeCCJDSVEuTllTRTpJQk0uSVFfVE9UQUxfQ0EuOTkyLi4uLi5IAQAAAN62AQACAAAABTQ5NzM1AQgAAAAFAAAAATEBAAAACjIwMTcxNjQyNDQDAAAAAzE2MAIAAAAEMTAwOAQAAAABMAcAAAAIMy83LzIwMjYIAAAACjEyLzMxLzIwMTcJAAAAATC/QIkzonzeCL9AiTOifN4IMENJUS5OWVNFOklCTS5JUV9GSU5fRElWX0xPQU5TX0NVUlJF</t>
  </si>
  <si>
    <t>TlQuMjAwMC4uLi4uSAEAAADetgEAAgAAAAQ3MzQ0AQgAAAAFAAAAATEBAAAACy0xOTA0ODYwNjU3AwAAAAMxNjACAAAABDEwMzIEAAAAATAHAAAACDMvNy8yMDI2CAAAAAoxMi8zMS8yMDI1CQAAAAEwv0CJM6J83gi/QIkzonzeCChDSVEuTllTRTpJQk0uSVFfU1RfTk9URV9SRUNFSVYuOTkyLi4uLi5IAQAAAN62AQADAAAAAAC/QIkzonzeCL9AiTOifN4IKENJUS5OWVNFOklCTS5JUV9UUkFESU5HX0FTU0VUUy45OTUuLi4uLkgBAAAA3rYBAAMAAAAAAL9AiTOifN4Iv0CJM6J83ggtQ0lRLk5ZU0U6SUJNLklRX0dBSU5fQkFSR0FJTl9BQ1FfQ0YuOTkwLi4uLi5IAQAAAN62AQADAAAAAAC/QIkzonzeCL9AiTOifN4INUNJUS5OWVNFOklCTS5JUV9PUEVSQVRJTkdfTEVBU0VfTElBQklMSVRJRVMuOTkxLi4uLi5IAQAAAN62AQADAAAAAAC/QIkzonzeCL9AiTOifN4IJUNJUS5OWVNFOklCTS5JUV9NQUlOVF9DQVBFWC45OTAuLi4uLkgBAAAA3rYBAAMAAAAAAL9AiTOifN4Iv0CJM6J83gglQ0lRLk5ZU0U6SUJNLklRX0xFVkVSRURfRkNGLjk5My4uLi4uSAEAAADetgEAAgAAAAg2NDgzLjM3NQEIAAAABQAAAAExAQAAAAoyMDgxNTA1NDAxAwAAAAMxNjACAAAABDQ0MjIEAAAAATAHAAAACDMvNy8yMDI2CAAAAAoxMi8zMS8yMDE4CQAAAAEwv0CJM6J83gi/QIkzonzeCCtDSVEuTllTRTpJQk0uSVFfQ0FTSF9U</t>
  </si>
  <si>
    <t>QVhFU19JTlZFU1QuOTk4Li4uLi5IAQAAAN62AQADAAAAAAC/QIkzonzeCL9AiTOifN4IL0NJUS5OWVNFOklCTS5JUV9DQVNIX0lOVEVSRVNUX0lOVkVTVC4xMDAwLi4uLi5IAQAAAN62AQADAAAAAAC/QIkzonzeCL9AiTOifN4IK0NJUS5OWVNFOklCTS5JUV9DQVNIX0lOVEVSRVNUX05FVC45OTQuLi4uLkgBAAAA3rYBAAMAAAAAAL9AiTOifN4Iv0CJM6J83ggnQ0lRLk5ZU0U6SUJNLklRX0FNT1JUX0RJQ19DRi4yMDAwLi4uLi5IAQAAAN62AQADAAAAAAC/QIkzonzeCL9AiTOifN4INkNJUS5OWVNFOklCTS5JUV9EQV9TVVBQTF9DRl9FWENMX09QRVJfTEVBU0VTLjk5OC4uLi4uSAEAAADetgEAAgAAAAQxMjA5AQgAAAAFAAAAATEBAAAACy0xOTA0ODYwNzQ0AwAAAAMxNjACAAAABTQ4OTgzBAAAAAEwBwAAAAgzLzcvMjAyNggAAAAKMTIvMzEvMjAyMwkAAAABML9AiTOifN4Iv0CJM6J83ggkQ0lRLk5ZU0U6SUJNLklRX0RFUFJFX1NVUFAuOTkyLi4uLi5IAQAAAN62AQADAAAAAAC/QIkzonzeCL9AiTOifN4IKENJUS5OWVNFOklCTS5JUV9NSVNDX0FESlVTVF9DRi45OTYuLi4uLkgBAAAA3rYBAAMAAAAAAL9AiTOifN4Iv0CJM6J83ggpQ0lRLk5ZU0U6SUJNLklRX1NQRUNJQUxfRElWX0NGLjIwMDAuLi4uLkgBAAAA3rYBAAMAAAAAAL9AiTOifN4Iv0CJM6J83gglQ0lRLk5ZU0U6SUJNLklRX1BSRUZfRElW</t>
  </si>
  <si>
    <t>X0NGLjk5NC4uLi4uSAEAAADetgEAAwAAAAAAv0CJM6J83gi/QIkzonzeCCVDSVEuTllTRTpJQk0uSVFfUFJFRl9JU1NVRUQuOTk1Li4uLi5IAQAAAN62AQADAAAAAAC/QIkzonzeCL9AiTOifN4IK0NJUS5OWVNFOklCTS5JUV9UT1RBTF9ERUJUX1JFUEFJRC45OTEuLi4uLkgBAAAA3rYBAAIAAAAFLTYzOTUBCAAAAAUAAAABMQEAAAAKMTk0NzE3OTU4MwMAAAADMTYwAgAAAAQyMTY2BAAAAAEwBwAAAAgzLzcvMjAyNggAAAAKMTIvMzEvMjAxNgkAAAABML9AiTOifN4Iv0CJM6J83ggrQ0lRLk5ZU0U6SUJNLklRX1RPVEFMX0RFQlRfSVNTVUVELjk5My4uLi4uSAEAAADetgEAAgAAAAQ4MjMyAQgAAAAFAAAAATEBAAAACjIwODE1MDU0MDEDAAAAAzE2MAIAAAAEMjE2MQQAAAABMAcAAAAIMy83LzIwMjYIAAAACjEyLzMxLzIwMTgJAAAAATC/QIkzonzeCL9AiTOifN4IJUNJUS5OWVNFOklCTS5JUV9DQVNIX0lOVkVTVC45OTIuLi4uLkgBAAAA3rYBAAIAAAAFLTcwODEBCAAAAAUAAAABMQEAAAAKMjAxNzE2NDI0NAMAAAADMTYwAgAAAAQyMDA1BAAAAAEwBwAAAAgzLzcvMjAyNggAAAAKMTIvMzEvMjAxNwkAAAABML9AiTOifN4Iv0CJM6J83ggsQ0lRLk5ZU0U6SUJNLklRX0lOVkVTVF9TRUNVUklUWV9DRi45OTQuLi4uLkgBAAAA3rYBAAIAAAADMjY4AQgAAAAFAAAAATEBAAAACy0yMTEwNzY5MzU1AwAAAAMx</t>
  </si>
  <si>
    <t>NjACAAAABDIwMjcEAAAAATAHAAAACDMvNy8yMDI2CAAAAAoxMi8zMS8yMDE5CQAAAAEwv0CJM6J83gi/QIkzonzeCCNDSVEuTllTRTpJQk0uSVFfRElWRVNUX0NGLjk5Mi4uLi4uSAEAAADetgEAAgAAAAQtMjA1AQgAAAAFAAAAATEBAAAACjIwMTcxNjQyNDQDAAAAAzE2MAIAAAAEMjA3NwQAAAABMAcAAAAIMy83LzIwMjYIAAAACjEyLzMxLzIwMTcJAAAAATC/QIkzonzeCL9AiTOifN4IH0NJUS5OWVNFOklCTS5JUV9DQVBFWC45OTQuLi4uLkgBAAAA3rYBAAIAAAAFLTIyODYBCAAAAAUAAAABMQEAAAALLTIxMTA3NjkzNTUDAAAAAzE2MAIAAAAEMjAyMQQAAAABMAcAAAAIMy83LzIwMjYIAAAACjEyLzMxLzIwMTkJAAAAATC/QIkzonzeCL9AiTOifN4IKENJUS5OWVNFOklCTS5JUV9DSEFOR0VfREVGX1RBWC45OTMuLi4uLkgBAAAA3rYBAAMAAAAAAL9AiTOifN4Iv0CJM6J83ggjQ0lRLk5ZU0U6SUJNLklRX0NIQU5HRV9BUC45OTUuLi4uLkgBAAAA3rYBAAIAAAADMTM4AQgAAAAFAAAAATEBAAAACy0yMDU5MDczMjAyAwAAAAMxNjACAAAABDIwMTcEAAAAATAHAAAACDMvNy8yMDI2CAAAAAoxMi8zMS8yMDIwCQAAAAEwv0CJM6J83gi/QIkzonzeCC9DSVEuTllTRTpJQk0uSVFfQ0hBTkdFX1RSQURJTkdfQVNTRVRTLjk5Ny4uLi4uSAEAAADetgEAAwAAAAAAv0CJM6J83gi/QIkzonzeCCxDSVEuTllTRTpJ</t>
  </si>
  <si>
    <t>Qk0uSVFfUFJPVl9CQURfREVCVFNfQ0YuMTAwMC4uLi4uSAEAAADetgEAAwAAAAAAv0CJM6J83gi/QIkzonzeCChDSVEuTllTRTpJQk0uSVFfU1RPQ0tfQkFTRURfQ0YuOTkzLi4uLi5IAQAAAN62AQACAAAAAzUxMAEIAAAABQAAAAExAQAAAAoyMDgxNTA1NDAxAwAAAAMxNjACAAAABDIxMjcEAAAAATAHAAAACDMvNy8yMDI2CAAAAAoxMi8zMS8yMDE4CQAAAAEwv0CJM6J83gi/QIkzonzeCCJDSVEuTllTRTpJQk0uSVFfTE9BTlNfQ0YuOTk5Li4uLi5IAQAAAN62AQADAAAAAAC/QIkzonzeCL9AiTOifN4IKENJUS5OWVNFOklCTS5JUV9HQUlOX0lOVkVTVF9DRi45OTMuLi4uLkgBAAAA3rYBAAMAAAAAAL9AiTOifN4Iv0CJM6J83gglQ0lRLk5ZU0U6SUJNLklRX09USEVSX0FNT1JULjk5OS4uLi4uSAEAAADetgEAAgAAAAM2NjkBCAAAAAUAAAABMQEAAAALLTE5MDQ4NjA3NDMDAAAAAzE2MAIAAAAEMjAxNAQAAAABMAcAAAAIMy83LzIwMjYIAAAACjEyLzMxLzIwMjQJAAAAATC/QIkzonzeCL9AiTOifN4IJUNJUS5OWVNFOklCTS5JUV9BUl9VTkJJTExFRC45OTEuLi4uLkgBAAAA3rYBAAIAAAAEMTYxMQEIAAAABQAAAAExAQAAAAoxOTQ3MTc5NTgzAwAAAAMxNjACAAAABTQ1NDIwBAAAAAEwBwAAAAgzLzcvMjAyNggAAAAKMTIvMzEvMjAxNgkAAAABML9AiTOifN4Iv0CJM6J83ggtQ0lRLk5ZU0U6SUJNLklR</t>
  </si>
  <si>
    <t>X0FEX0VYQ0xfT1BFUl9MRUFTRVMuOTk0Li4uLi5IAQAAAN62AQACAAAABi0yMjAxOAEIAAAABQAAAAExAQAAAAstMjExMDc2OTM1NQMAAAADMTYwAgAAAAU0ODk3NQQAAAABMAcAAAAIMy83LzIwMjYIAAAACjEyLzMxLzIwMTkJAAAAATC/QIkzonzeCL9AiTOifN4II0NJUS5OWVNFOklCTS5JUV9SVUFfR1JPU1MuOTk1Li4uLi5IAQAAAN62AQADAAAAAAC/QIkzonzeCL9AiTOifN4IJkNJUS5OWVNFOklCTS5JUV9QUkVGX0VRVUlUWS4yMDAwLi4uLi5IAQAAAN62AQADAAAAAAC/QIkzonzeCL9AiTOifN4IKUNJUS5OWVNFOklCTS5JUV9ERUZfVEFYX0xJQUJfTFQuOTk0Li4uLi5IAQAAAN62AQACAAAABDUyMzABCAAAAAUAAAABMQEAAAALLTIxMTA3NjkzNTUDAAAAAzE2MAIAAAAEMTAyNwQAAAABMAcAAAAIMy83LzIwMjYIAAAACjEyLzMxLzIwMTkJAAAAATC/QIkzonzeCL9AiTOifN4IIkNJUS5OWVNFOklCTS5JUV9UT1RBTF9DTC45OTAuLi4uLkgBAAAA3rYBAAIAAAAFMzQyNjkBCAAAAAUAAAABMQEAAAAKMTg3NjQzMjg3MgMAAAADMTYwAgAAAAQxMDA5BAAAAAEwBwAAAAgzLzcvMjAyNggAAAAKMTIvMzEvMjAxNQkAAAABML9AiTOifN4Iv0CJM6J83ggrQ0lRLk5ZU0U6SUJNLklRX0NVUlJFTlRfUE9SVF9ERUJULjk5OC4uLi4uSAEAAADetgEAAgAAAAQ2MzA0AQgAAAAFAAAAATEBAAAACy0xOTA0ODYw</t>
  </si>
  <si>
    <t>NzQ0AwAAAAMxNjACAAAABDEyOTcEAAAAATAHAAAACDMvNy8yMDI2CAAAAAoxMi8zMS8yMDIzCQAAAAEwv0CJM6J83gi/QIkzonzeCDZDSVEuTllTRTpJQk0uSVFfUkVTVFJJQ1RFRF9DQVNIX05PTl9DVVJSRU5ULjIwMDAuLi4uLkgBAAAA3rYBAAMAAAAAAEITrzOifN4IQhOvM6J83ggsQ0lRLk5ZU0U6SUJNLklRX0RFQlRfRVFVSVZfTkVUX1BCTy45OTQuLi4uLkgBAAAA3rYBAAIAAAAENjQ1MwEIAAAABQAAAAExAQAAAAstMjExMDc2OTM1NQMAAAADMTYwAgAAAAUyMTY3OQQAAAABMAcAAAAIMy83LzIwMjYIAAAACjEyLzMxLzIwMTkJAAAAATBCE68zonzeCEITrzOifN4IMENJUS5OWVNFOklCTS5JUV9GSU5fRElWX1NUX0RFQlRfVE9UQUwuMTAwMC4uLi4uSAEAAADetgEAAwAAAAAAQhOvM6J83ghCE68zonzeCDBDSVEuTllTRTpJQk0uSVFfTElBQklMSVRJRVNfRkFJUl9WQUxVRS45OTIuLi4uLkgBAAAA3rYBAAIAAAAFNDI2NzkAQhOvM6J83ghCE68zonzeCC5DSVEuTllTRTpJQk0uSVFfTElBQklMSVRJRVNfTEVWRUxfMS4yMDAwLi4uLi5IAQAAAN62AQADAAAAAABCE68zonzeCEITrzOifN4IKENJUS5OWVNFOklCTS5JUV9BU1NFVFNfTEVWRUxfMy45OTcuLi4uLkgBAAAA3rYBAAMAAAAAAEITrzOifN4IQhOvM6J83gg8Q0lRLk5ZU0U6SUJNLklRX0xJUVVJREFUSU9OX1ZBTFVFX1BSRUZFUlJFRF9S</t>
  </si>
  <si>
    <t>RURFRU0uOTk4Li4uLi5IAQAAAN62AQADAAAAAABCE68zonzeCEITrzOifN4IOENJUS5OWVNFOklCTS5JUV9UT1RBTF9HRU5FUkFMX1BBUlRORVJfSU5URVJFU1QuOTk0Li4uLi5IAQAAAN62AQADAAAAAABCE68zonzeCEITrzOifN4IN0NJUS5OWVNFOklCTS5JUV9HRU5FUkFMX1BBUlRORVJfQ09NTU9OX0VRVUlUWS45OTMuLi4uLkgBAAAA3rYBAAMAAAAAAEITrzOifN4IQhOvM6J83ggxQ0lRLk5ZU0U6SUJNLklRX01JTk9SSVRZX0lOVF9SRURFRU1fVE9ULjk5MC4uLi4uSAEAAADetgEAAwAAAAAAQhOvM6J83ghCE68zonzeCC9DSVEuTllTRTpJQk0uSVFfTEVBU0VIT0xEX0lNUFJPVkVNRU5ULjk5MC4uLi4uSAEAAADetgEAAwAAAAAAQhOvM6J83ghCE68zonzeCCJDSVEuTllTRTpJQk0uSVFfU09GVFdBUkUuOTkyLi4uLi5IAQAAAN62AQADAAAAAABCE68zonzeCEITrzOifN4IHkNJUS5OWVNFOklCTS5JUV9MQU5ELjk5MS4uLi4uSAEAAADetgEAAgAAAAM1MDYBCAAAAAUAAAABMQEAAAAKMTk0NzE3OTU4MwMAAAADMTYwAgAAAAQzMDk4BAAAAAEwBwAAAAgzLzcvMjAyNggAAAAKMTIvMzEvMjAxNgkAAAABMEITrzOifN4IQhOvM6J83gghQ0lRLk5ZU0U6SUJNLklRX1dJUF9JTlYuOTkyLi4uLi5IAQAAAN62AQACAAAABDEyNTABCAAAAAUAAAABMQEAAAAKMjAxNzE2NDI0NAMAAAADMTYwAgAAAAQzMjE5</t>
  </si>
  <si>
    <t>BAAAAAEwBwAAAAgzLzcvMjAyNggAAAAKMTIvMzEvMjAxNwkAAAABMEITrzOifN4IQhOvM6J83ggqQ0lRLk5ZU0U6SUJNLklRX0FMTE9XX0RPVUJUX0FDQ1QuOTk1Li4uLi5IAQAAAN62AQACAAAAAzI2MAEIAAAABQAAAAExAQAAAAstMjA1OTA3MzIwMgMAAAADMTYwAgAAAAQzMDEyBAAAAAEwBwAAAAgzLzcvMjAyNggAAAAKMTIvMzEvMjAyMAkAAAABMEITrzOifN4IQhOvM6J83gglQ0lRLk5ZU0U6SUJNLklRX1dPUktJTkdfQ0FQLjk5MC4uLi4uSAEAAADetgEAAgAAAAQ4MjM1AQgAAAAFAAAAATEBAAAACjE4NzY0MzI4NzIDAAAAAzE2MAIAAAAENDE2NQQAAAABMAcAAAAIMy83LzIwMjYIAAAACjEyLzMxLzIwMTUJAAAAATBCE68zonzeCEITrzOifN4IIkNJUS5OWVNFOklCTS5JUV9ORVRfREVCVC45OTYuLi4uLkgBAAAA3rYBAAIAAAAFNDc4OTABCAAAAAUAAAABMQEAAAALLTIwMDg2NDcxOTgDAAAAAzE2MAIAAAAENDM2NAQAAAABMAcAAAAIMy83LzIwMjYIAAAACjEyLzMxLzIwMjEJAAAAATBCE68zonzeCEITrzOifN4IJUNJUS5OWVNFOklCTS5JUV9UT1RBTF9ERUJULjIwMDAuLi4uLkgBAAAA3rYBAAIAAAAFNjQ2MDcBCAAAAAUAAAABMQEAAAALLTE5MDQ4NjA2NTcDAAAAAzE2MAIAAAAENDE3MwQAAAABMAcAAAAIMy83LzIwMjYIAAAACjEyLzMxLzIwMjUJAAAAATBCE68zonzeCEITrzOifN4IIkNJ</t>
  </si>
  <si>
    <t>US5OWVNFOklCTS5JUV9HV19JTlRBTi45OTQuLi4uLkgBAAAA3rYBAAIAAAAFNzM0NTcBCAAAAAUAAAABMQEAAAALLTIxMTA3NjkzNTUDAAAAAzE2MAIAAAAFMzUzODEEAAAAATAHAAAACDMvNy8yMDI2CAAAAAoxMi8zMS8yMDE5CQAAAAEwQhOvM6J83ghCE68zonzeCCNDSVEuTllTRTpJQk0uSVFfVEJWX1NIQVJFLjk5OS4uLi4uSAEAAADetgEAAgAAAAotNDcuNTY1MDEzAQgAAAAFAAAAATEBAAAACy0xOTA0ODYwNzQzAwAAAAMxNjACAAAABDQxNTYEAAAAATAHAAAACDMvNy8yMDI2CAAAAAoxMi8zMS8yMDI0CQAAAAEwQhOvM6J83ghCE68zonzeCCJDSVEuTllTRTpJQk0uSVFfQlZfU0hBUkUuOTk0Li4uLi5IAQAAAN62AQACAAAACTIzLjQ5MzEyOAEIAAAABQAAAAExAQAAAAstMjExMDc2OTM1NQMAAAADMTYwAgAAAAQ0MDIwBAAAAAEwBwAAAAgzLzcvMjAyNggAAAAKMTIvMzEvMjAxOQkAAAABMEITrzOifN4IQhOvM6J83ggwQ0lRLk5ZU0U6SUJNLklRX1RPVEFMX0RFQlRfRVhDTF9MRUFTRVMuOTkzLi4uLi5IAQAAAN62AQACAAAABTQ1NzcxAQgAAAAFAAAAATEBAAAACjIwODE1MDU0MDEDAAAAAzE2MAIAAAAFNDg5OTIEAAAAATAHAAAACDMvNy8yMDI2CAAAAAoxMi8zMS8yMDE4CQAAAAEwQhOvM6J83ghCE68zonzeCENDSVEuTllTRTpJQk0uSVFfRklOQU5DSU5HX09CTElHX0NVUlJFTlRfRVhDTF9P</t>
  </si>
  <si>
    <t>UEVSX0xFQVNFUy4xMDAwLi4uLi5IAQAAAN62AQACAAAABDY0MjQBCAAAAAUAAAABMQEAAAALLTE5MDQ4NjA3NDADAAAAAzE2MAIAAAAFNDg5ODAEAAAAATAHAAAACDMvNy8yMDI2CAAAAAoxMi8zMS8yMDI1CQAAAAEwQhOvM6J83ghCE68zonzeCCtDSVEuTllTRTpJQk0uSVFfVE9UQUxfT1BFUl9MRUFTRVMuOTk0Li4uLi5IAQAAAN62AQACAAAABDUyNTkBCAAAAAUAAAABMQEAAAALLTIxMTA3NjkzNTUDAAAAAzE2MAIAAAAFNDg5NzgEAAAAATAHAAAACDMvNy8yMDI2CAAAAAoxMi8zMS8yMDE5CQAAAAEwQhOvM6J83ghCE68zonzeCC5DSVEuTllTRTpJQk0uSVFfVE9UQUxfRklOQU5DRV9MRUFTRVMuOTk5Li4uLi5IAQAAAN62AQACAAAABDEwMDEBCAAAAAUAAAABMQEAAAALLTE5MDQ4NjA3NDMDAAAAAzE2MAIAAAAFNDkwMzEEAAAAATAHAAAACDMvNy8yMDI2CAAAAAoxMi8zMS8yMDI0CQAAAAEwQhOvM6J83ghCE68zonzeCClDSVEuTllTRTpJQk0uSVFfSU5URVJDT01QQU5ZX0NMLjk5Ny4uLi4uSAEAAADetgEAAwAAAAAAQhOvM6J83ghCE68zonzeCCBDSVEuTllTRTpJQk0uSVFfR1dfTkVULjk5NC4uLi4uSAEAAADetgEAAgAAAAU1ODIyMgEIAAAABQAAAAExAQAAAAstMjExMDc2OTM1NQMAAAADMTYwAgAAAAU0ODk2MAQAAAABMAcAAAAIMy83LzIwMjYIAAAACjEyLzMxLzIwMTkJAAAAATBCE68zonze</t>
  </si>
  <si>
    <t>CEITrzOifN4IKENJUS5OWVNFOklCTS5JUV9BQ0NVTV9BTU9SVF9HVy45OTEuLi4uLkgBAAAA3rYBAAMAAAAAAEITrzOifN4IQhOvM6J83gguQ0lRLk5ZU0U6SUJNLklRX0RFUklWQVRJVkVfQVNTRVRTX0xULjk5My4uLi4uSAEAAADetgEAAgAAAAMzNDcBCAAAAAUAAAABMQEAAAAKMjA4MTUwNTQwMQMAAAADMTYwAgAAAAQxMTEwBAAAAAEwBwAAAAgzLzcvMjAyNggAAAAKMTIvMzEvMjAxOAkAAAABMEITrzOifN4IQhOvM6J83gguQ0lRLk5ZU0U6SUJNLklRX0xUX0RFQlRfREVSSVZBVElWRVMuMjAwMC4uLi4uSAEAAADetgEAAwAAAAAAQhOvM6J83ghCE68zonzeCDFDSVEuTllTRTpJQk0uSVFfQ09OVElOR0VOVF9MSUFCSUxJVElFUy4xMDAwLi4uLi5IAQAAAN62AQADAAAAAABCE68zonzeCEITrzOifN4INkNJUS5OWVNFOklCTS5JUV9SRVNUUklDVEVEX0NBU0hfTk9OX0NVUlJFTlQuMTAwMC4uLi4uSAEAAADetgEAAwAAAAAAQhOvM6J83ghCE68zonzeCCxDSVEuTllTRTpJQk0uSVFfREVCVF9FUVVJVl9ORVRfUEJPLjk5MS4uLi4uSAEAAADetgEAAgAAAAQ5Nzc0AQgAAAAFAAAAATEBAAAACjE5NDcxNzk1ODMDAAAAAzE2MAIAAAAFMjE2NzkEAAAAATAHAAAACDMvNy8yMDI2CAAAAAoxMi8zMS8yMDE2CQAAAAEwQhOvM6J83ghCE68zonzeCC9DSVEuTllTRTpJQk0uSVFfRklOX0RJVl9TVF9ERUJUX1RP</t>
  </si>
  <si>
    <t>VEFMLjk5NS4uLi4uSAEAAADetgEAAwAAAAAAQhOvM6J83ghCE68zonzeCEBDSVEuTllTRTpJQk0uSVFfTElBQklMSVRJRVNfTkVUVElOR19PVEhFUl9BREpVU1RNRU5UUy4yMDAwLi4uLi5IAQAAAN62AQADAAAAAABCE68zonzeCEITrzOifN4ILkNJUS5OWVNFOklCTS5JUV9MSUFCSUxJVElFU19MRVZFTF8xLjEwMDAuLi4uLkgBAAAA3rYBAAMAAAAAAEITrzOifN4IQhOvM6J83ggoQ0lRLk5ZU0U6SUJNLklRX0FTU0VUU19MRVZFTF8zLjk5Ni4uLi4uSAEAAADetgEAAwAAAAAAQhOvM6J83ghCE68zonzeCDxDSVEuTllTRTpJQk0uSVFfTElRVUlEQVRJT05fVkFMVUVfUFJFRkVSUkVEX1JFREVFTS45OTUuLi4uLkgBAAAA3rYBAAMAAAAAAEITrzOifN4IQhOvM6J83gg4Q0lRLk5ZU0U6SUJNLklRX1RPVEFMX0dFTkVSQUxfUEFSVE5FUl9JTlRFUkVTVC45OTIuLi4uLkgBAAAA3rYBAAMAAAAAAEITrzOifN4IQhOvM6J83gg3Q0lRLk5ZU0U6SUJNLklRX0dFTkVSQUxfUEFSVE5FUl9DT01NT05fRVFVSVRZLjk5MS4uLi4uSAEAAADetgEAAwAAAAAAQhOvM6J83ghCE68zonzeCDZDSVEuTllTRTpJQk0uSVFfRklOX0RJVl9NSU5PUklUWV9JTlRfUkVERUVNLjIwMDAuLi4uLkgBAAAA3rYBAAMAAAAAAEITrzOifN4IQhOvM6J83ggeQ0lRLk5ZU0U6SUJNLklRX0NJUC4yMDAwLi4uLi5IAQAAAN62AQADAAAAAABC</t>
  </si>
  <si>
    <t>E68zonzeCEITrzOifN4IJENJUS5OWVNFOklCTS5JUV9NQUNISU5FUlkuMjAwMC4uLi4uSAEAAADetgEAAgAAAAUxMjg4NQEIAAAABQAAAAExAQAAAAstMTkwNDg2MDY1NwMAAAADMTYwAgAAAAQzMTE0BAAAAAEwBwAAAAgzLzcvMjAyNggAAAAKMTIvMzEvMjAyNQkAAAABMEITrzOifN4IQhOvM6J83ggeQ0lRLk5ZU0U6SUJNLklRX0xBTkQuOTkwLi4uLi5IAQAAAN62AQACAAAAAzU1OAEIAAAABQAAAAExAQAAAAoxODc2NDMyODcyAwAAAAMxNjACAAAABDMwOTgEAAAAATAHAAAACDMvNy8yMDI2CAAAAAoxMi8zMS8yMDE1CQAAAAEwQhOvM6J83ghCE68zonzeCCFDSVEuTllTRTpJQk0uSVFfV0lQX0lOVi45OTEuLi4uLkgBAAAA3rYBAAIAAAAEMTE5NQEIAAAABQAAAAExAQAAAAoxOTQ3MTc5NTgzAwAAAAMxNjACAAAABDMyMTkEAAAAATAHAAAACDMvNy8yMDI2CAAAAAoxMi8zMS8yMDE2CQAAAAEwQhOvM6J83ghCE68zonzeCCpDSVEuTllTRTpJQk0uSVFfQUxMT1dfRE9VQlRfQUNDVC45OTQuLi4uLkgBAAAA3rYBAAIAAAADMjk5AQgAAAAFAAAAATEBAAAACy0yMTEwNzY5MzU1AwAAAAMxNjACAAAABDMwMTIEAAAAATAHAAAACDMvNy8yMDI2CAAAAAoxMi8zMS8yMDE5CQAAAAEwQhOvM6J83ghCE68zonzeCCRDSVEuTllTRTpJQk0uSVFfVE9UQUxfQ0FQLjIwMDAuLi4uLkgBAAAA3rYBAAIAAAAFOTczNDgB</t>
  </si>
  <si>
    <t>CAAAAAUAAAABMQEAAAALLTE5MDQ4NjA2NTcDAAAAAzE2MAIAAAAENDE3NQQAAAABMAcAAAAIMy83LzIwMjYIAAAACjEyLzMxLzIwMjUJAAAAATBCE68zonzeCEITrzOifN4IIkNJUS5OWVNFOklCTS5JUV9ORVRfREVCVC45OTQuLi4uLkgBAAAA3rYBAAIAAAAFNTkyOTABCAAAAAUAAAABMQEAAAALLTIxMTA3NjkzNTUDAAAAAzE2MAIAAAAENDM2NAQAAAABMAcAAAAIMy83LzIwMjYIAAAACjEyLzMxLzIwMTkJAAAAATBCE68zonzeCEITrzOifN4IJENJUS5OWVNFOklCTS5JUV9UT1RBTF9ERUJULjk5OS4uLi4uSAEAAADetgEAAgAAAAU1ODM5NgEIAAAABQAAAAExAQAAAAstMTkwNDg2MDc0MwMAAAADMTYwAgAAAAQ0MTczBAAAAAEwBwAAAAgzLzcvMjAyNggAAAAKMTIvMzEvMjAyNAkAAAABMEITrzOifN4IQhOvM6J83ggiQ0lRLk5ZU0U6SUJNLklRX0dXX0lOVEFOLjk5My4uLi4uSAEAAADetgEAAgAAAAUzOTM1MgEIAAAABQAAAAExAQAAAAoyMDgxNTA1NDAxAwAAAAMxNjACAAAABTM1MzgxBAAAAAEwBwAAAAgzLzcvMjAyNggAAAAKMTIvMzEvMjAxOAkAAAABMEITrzOifN4IQhOvM6J83ggjQ0lRLk5ZU0U6SUJNLklRX1RCVl9TSEFSRS45OTguLi4uLkgBAAAA3rYBAAIAAAAKLTUzLjIwMjQ4NQEIAAAABQAAAAExAQAAAAstMTkwNDg2MDc0NAMAAAADMTYwAgAAAAQ0MTU2BAAAAAEwBwAAAAgzLzcvMjAy</t>
  </si>
  <si>
    <t>NggAAAAKMTIvMzEvMjAyMwkAAAABMEITrzOifN4IQhOvM6J83ggiQ0lRLk5ZU0U6SUJNLklRX0JWX1NIQVJFLjk5My4uLi4uSAEAAADetgEAAgAAAAkxOC44MTk0ODEBCAAAAAUAAAABMQEAAAAKMjA4MTUwNTQwMQMAAAADMTYwAgAAAAQ0MDIwBAAAAAEwBwAAAAgzLzcvMjAyNggAAAAKMTIvMzEvMjAxOAkAAAABMEITrzOifN4IQhOvM6J83ggwQ0lRLk5ZU0U6SUJNLklRX1RPVEFMX0RFQlRfRVhDTF9MRUFTRVMuOTkyLi4uLi5IAQAAAN62AQACAAAABTQ2ODU4AQgAAAAFAAAAATEBAAAACjIwMTcxNjQyNDQDAAAAAzE2MAIAAAAFNDg5OTIEAAAAATAHAAAACDMvNy8yMDI2CAAAAAoxMi8zMS8yMDE3CQAAAAEwQhOvM6J83ghCE68zonzeCEJDSVEuTllTRTpJQk0uSVFfRklOQU5DSU5HX09CTElHX0NVUlJFTlRfRVhDTF9PUEVSX0xFQVNFUy45OTkuLi4uLkgBAAAA3rYBAAIAAAAENTA4OQEIAAAABQAAAAExAQAAAAstMTkwNDg2MDc0MwMAAAADMTYwAgAAAAU0ODk4MAQAAAABMAcAAAAIMy83LzIwMjYIAAAACjEyLzMxLzIwMjQJAAAAATBCE68zonzeCEITrzOifN4IK0NJUS5OWVNFOklCTS5JUV9UT1RBTF9PUEVSX0xFQVNFUy45OTIuLi4uLkgBAAAA3rYBAAMAAAAAAEITrzOifN4IQhOvM6J83gguQ0lRLk5ZU0U6SUJNLklRX1RPVEFMX0ZJTkFOQ0VfTEVBU0VTLjk5Ny4uLi4uSAEAAADetgEAAgAAAAMy</t>
  </si>
  <si>
    <t>MzkBCAAAAAUAAAABMQEAAAALLTE5NTgyODEwOTYDAAAAAzE2MAIAAAAFNDkwMzEEAAAAATAHAAAACDMvNy8yMDI2CAAAAAoxMi8zMS8yMDIyCQAAAAEwQhOvM6J83ghCE68zonzeCDBDSVEuTllTRTpJQk0uSVFfRklOQU5DRV9MRUFTRVNfQ1VSUkVOVC45OTEuLi4uLkgBAAAA3rYBAAMAAAAAAEITrzOifN4IQhOvM6J83ggvQ0lRLk5ZU0U6SUJNLklRX0dQUEVfRVhDTF9PUEVSX0xFQVNFUy45OTYuLi4uLkgBAAAA3rYBAAIAAAAFMjAwODQBCAAAAAUAAAABMQEAAAALLTIwMDg2NDcxOTgDAAAAAzE2MAIAAAAFNDg5NzQEAAAAATAHAAAACDMvNy8yMDI2CAAAAAoxMi8zMS8yMDIxCQAAAAEwQhOvM6J83ghCE68zonzeCDdDSVEuTllTRTpJQk0uSVFfUlVBX09QRVJBVElOR19MRUFTRV9BQ0NVTV9ERVAuOTkxLi4uLi5IAQAAAN62AQADAAAAAABCE68zonzeCEITrzOifN4INUNJUS5OWVNFOklCTS5JUV9SVUFfQ0FQSVRBTF9MRUFTRV9BQ0NVTV9ERVAuOTk3Li4uLi5IAQAAAN62AQADAAAAAABCE68zonzeCEITrzOifN4IIUNJUS5OWVNFOklCTS5JUV9SVUFfTkVULjk5MS4uLi4uSAEAAADetgEAAwAAAAAAQhOvM6J83ghCE68zonzeCCtDSVEuTllTRTpJQk0uSVFfVE9UQUxfTElBQl9FUVVJVFkuOTk5Li4uLi5IAQAAAN62AQACAAAABjEzNzE3NQEIAAAABQAAAAExAQAAAAstMTkwNDg2MDc0MwMAAAADMTYw</t>
  </si>
  <si>
    <t>AgAAAAQxMDEzBAAAAAEwBwAAAAgzLzcvMjAyNggAAAAKMTIvMzEvMjAyNAkAAAABMEITrzOifN4IQhOvM6J83ggrQ0lRLk5ZU0U6SUJNLklRX01JTk9SSVRZX0lOVEVSRVNULjk5NS4uLi4uSAEAAADetgEAAgAAAAMxMjkBCAAAAAUAAAABMQEAAAALLTIwNTkwNzMyMDIDAAAAAzE2MAIAAAAEMTA1MgQAAAABMAcAAAAIMy83LzIwMjYIAAAACjEyLzMxLzIwMjAJAAAAATBCE68zonzeCEITrzOifN4II0NJUS5OWVNFOklCTS5JUV9UUkVBU1VSWS4yMDAwLi4uLi5IAQAAAN62AQACAAAABy0xNzA2MDUBCAAAAAUAAAABMQEAAAALLTE5MDQ4NjA2NTcDAAAAAzE2MAIAAAAEMTI0OAQAAAABMAcAAAAIMy83LzIwMjYIAAAACjEyLzMxLzIwMjUJAAAAATBCE68zonzeCEITrzOifN4IHkNJUS5OWVNFOklCTS5JUV9BUElDLjk5Ny4uLi4uSAEAAADetgEAAwAAAAAAQhOvM6J83ghCE68zonzeCCVDSVEuTllTRTpJQk0uSVFfUFJFRl9FUVVJVFkuOTk0Li4uLi5IAQAAAN62AQADAAAAAABCE68zonzeCEITrzOifN4IJkNJUS5OWVNFOklCTS5JUV9QUkVGX0NPTlZFUlQuOTkxLi4uLi5IAQAAAN62AQADAAAAAABCE68zonzeCEITrzOifN4IJENJUS5OWVNFOklCTS5JUV9UT1RBTF9MSUFCLjk5OS4uLi4uSAEAAADetgEAAgAAAAYxMDk3ODIBCAAAAAUAAAABMQEAAAALLTE5MDQ4NjA3NDMDAAAAAzE2MAIAAAAEMTI3NgQA</t>
  </si>
  <si>
    <t>AAABMAcAAAAIMy83LzIwMjYIAAAACjEyLzMxLzIwMjQJAAAAATBCE68zonzeCEITrzOifN4IKUNJUS5OWVNFOklCTS5JUV9ERUZfVEFYX0xJQUJfTFQuOTk3Li4uLi5IAQAAAN62AQACAAAABDIyOTIBCAAAAAUAAAABMQEAAAALLTE5NTgyODEwOTYDAAAAAzE2MAIAAAAEMTAyNwQAAAABMAcAAAAIMy83LzIwMjYIAAAACjEyLzMxLzIwMjIJAAAAATBCE68zonzeCEITrzOifN4IJ0NJUS5OWVNFOklCTS5JUV9VTkVBUk5fUkVWX0xULjk5NC4uLi4uSAEAAADetgEAAgAAAAQzODUxAQgAAAAFAAAAATEBAAAACy0yMTEwNzY5MzU1AwAAAAMxNjACAAAABDEyNTYEAAAAATAHAAAACDMvNy8yMDI2CAAAAAoxMi8zMS8yMDE5CQAAAAEwQhOvM6J83ghCE68zonzeCClDSVEuTllTRTpJQk0uSVFfRklOX0RJVl9ERUJUX0xULjk5MS4uLi4uSAEAAADetgEAAwAAAAAAQhOvM6J83ghCE68zonzeCCNDSVEuTllTRTpJQk0uSVFfVE9UQUxfQ0wuMTAwMC4uLi4uSAEAAADetgEAAgAAAAUzODY1OAEIAAAABQAAAAExAQAAAAstMTkwNDg2MDc0MAMAAAADMTYwAgAAAAQxMDA5BAAAAAEwBwAAAAgzLzcvMjAyNggAAAAKMTIvMzEvMjAyNQkAAAABMEITrzOifN4IQhOvM6J83gguQ0lRLk5ZU0U6SUJNLklRX0RFRl9UQVhfTElBQl9DVVJSRU5ULjk5Ny4uLi4uSAEAAADetgEAAwAAAAAAQhOvM6J83ghCE68zonzeCC1DSVEuTllT</t>
  </si>
  <si>
    <t>RTpJQk0uSVFfSU5DX1RBWF9QQVlfQ1VSUkVOVC45OTQuLi4uLkgBAAAA3rYBAAIAAAAEMjgzOQEIAAAABQAAAAExAQAAAAstMjExMDc2OTM1NQMAAAADMTYwAgAAAAQxMDk0BAAAAAEwBwAAAAgzLzcvMjAyNggAAAAKMTIvMzEvMjAxOQkAAAABMAcnrzOifN4IByevM6J83gguQ0lRLk5ZU0U6SUJNLklRX0ZJTl9ESVZfREVCVF9DVVJSRU5ULjk5Mi4uLi4uSAEAAADetgEAAwAAAAAAByevM6J83ggHJ68zonzeCCJDSVEuTllTRTpJQk0uSVFfU1RfREVCVC4yMDAwLi4uLi5IAQAAAN62AQADAAAAAAAHJ68zonzeCAcnrzOifN4IHENJUS5OWVNFOklCTS5JUV9BUC45OTcuLi4uLkgBAAAA3rYBAAIAAAAENDA1MQEIAAAABQAAAAExAQAAAAstMTk1ODI4MTA5NgMAAAADMTYwAgAAAAQxMDE4BAAAAAEwBwAAAAgzLzcvMjAyNggAAAAKMTIvMzEvMjAyMgkAAAABMAcnrzOifN4IByevM6J83ggpQ0lRLk5ZU0U6SUJNLklRX09USEVSX0xUX0FTU0VUUy45OTUuLi4uLkgBAAAA3rYBAAIAAAAFMjI2NzUBCAAAAAUAAAABMQEAAAALLTIwNTkwNzMyMDIDAAAAAzE2MAIAAAAEMTA2MAQAAAABMAcAAAAIMy83LzIwMjYIAAAACjEyLzMxLzIwMjAJAAAAATAHJ68zonzeCAcnrzOifN4IK0NJUS5OWVNFOklCTS5JUV9ERUZfVEFYX0FTU0VUU19MVC45OTIuLi4uLkgBAAAA3rYBAAIAAAAENDg2MgEIAAAABQAAAAExAQAAAAoy</t>
  </si>
  <si>
    <t>MDE3MTY0MjQ0AwAAAAMxNjACAAAABDEwMjYEAAAAATAHAAAACDMvNy8yMDI2CAAAAAoxMi8zMS8yMDE3CQAAAAEwByevM6J83ggHJ68zonzeCB9DSVEuTllTRTpJQk0uSVFfQVJfTFQuOTkwLi4uLi5IAQAAAN62AQADAAAAAAAHJ68zonzeCAcnrzOifN4IJkNJUS5OWVNFOklCTS5JUV9PVEhFUl9JTlRBTi4yMDAwLi4uLi5IAQAAAN62AQACAAAABTExMzkxAQgAAAAFAAAAATEBAAAACy0xOTA0ODYwNjU3AwAAAAMxNjACAAAABDEwNDAEAAAAATAHAAAACDMvNy8yMDI2CAAAAAoxMi8zMS8yMDI1CQAAAAEwByevM6J83ggHJ68zonzeCCRDSVEuTllTRTpJQk0uSVFfTFRfSU5WRVNULjEwMDAuLi4uLkgBAAAA3rYBAAIAAAAEMTc1MQEIAAAABQAAAAExAQAAAAstMTkwNDg2MDc0MAMAAAADMTYwAgAAAAQxMDU0BAAAAAEwBwAAAAgzLzcvMjAyNggAAAAKMTIvMzEvMjAyNQkAAAABMAcnrzOifN4IByevM6J83ggcQ0lRLk5ZU0U6SUJNLklRX0FELjk5OC4uLi4uSAEAAADetgEAAgAAAAYtMTI2MjEBCAAAAAUAAAABMQEAAAALLTE5MDQ4NjA3NDQDAAAAAzE2MAIAAAAEMTA3NQQAAAABMAcAAAAIMy83LzIwMjYIAAAACjEyLzMxLzIwMjMJAAAAATAHJ68zonzeCAcnrzOifN4IIkNJUS5OWVNFOklCTS5JUV9UT1RBTF9DQS45OTguLi4uLkgBAAAA3rYBAAIAAAAFMzI5MDgBCAAAAAUAAAABMQEAAAALLTE5MDQ4NjA3</t>
  </si>
  <si>
    <t>NDQDAAAAAzE2MAIAAAAEMTAwOAQAAAABMAcAAAAIMy83LzIwMjYIAAAACjEyLzMxLzIwMjMJAAAAATAHJ68zonzeCAcnrzOifN4IKUNJUS5OWVNFOklCTS5JUV9SRVNUUklDVEVEX0NBU0guOTk4Li4uLi5IAQAAAN62AQACAAAAAjIxAQgAAAAFAAAAATEBAAAACy0xOTA0ODYwNzQ0AwAAAAMxNjACAAAABDExMDQEAAAAATAHAAAACDMvNy8yMDI2CAAAAAoxMi8zMS8yMDIzCQAAAAEwByevM6J83ggHJ68zonzeCChDSVEuTllTRTpJQk0uSVFfTE9BTlNfRk9SX1NBTEUuOTk5Li4uLi5IAQAAAN62AQADAAAAAAAHJ68zonzeCAcnrzOifN4IMENJUS5OWVNFOklCTS5JUV9GSU5fRElWX0xPQU5TX0NVUlJFTlQuMTAwMC4uLi4uSAEAAADetgEAAgAAAAQ3MzQ0AQgAAAAFAAAAATEBAAAACy0xOTA0ODYwNzQwAwAAAAMxNjACAAAABDEwMzIEAAAAATAHAAAACDMvNy8yMDI2CAAAAAoxMi8zMS8yMDI1CQAAAAEwByevM6J83ggHJ68zonzeCCRDSVEuTllTRTpJQk0uSVFfSU5WRU5UT1JZLjIwMDAuLi4uLkgBAAAA3rYBAAIAAAAEMTIyMAEIAAAABQAAAAExAQAAAAstMTkwNDg2MDY1NwMAAAADMTYwAgAAAAQxMDQzBAAAAAEwBwAAAAgzLzcvMjAyNggAAAAKMTIvMzEvMjAyNQkAAAABMAcnrzOifN4IByevM6J83ggmQ0lRLk5ZU0U6SUJNLklRX1RPVEFMX1JFQ0VJVi45OTAuLi4uLkgBAAAA3rYBAAIAAAAEOTUzNAEI</t>
  </si>
  <si>
    <t>AAAABQAAAAExAQAAAAoxODc2NDMyODcyAwAAAAMxNjACAAAABDEwMDEEAAAAATAHAAAACDMvNy8yMDI2CAAAAAoxMi8zMS8yMDE1CQAAAAEwByevM6J83ggHJ68zonzeCCZDSVEuTllTRTpJQk0uSVFfT1RIRVJfUkVDRUlWLjk5MS4uLi4uSAEAAADetgEAAgAAAAQxMDU3AQgAAAAFAAAAATEBAAAACjE5NDcxNzk1ODMDAAAAAzE2MAIAAAAEMTIwNgQAAAABMAcAAAAIMy83LzIwMjYIAAAACjEyLzMxLzIwMTYJAAAAATAHJ68zonzeCAcnrzOifN4IKENJUS5OWVNFOklCTS5JUV9DQVNIX1NUX0lOVkVTVC45OTMuLi4uLkgBAAAA3rYBAAIAAAAFMTE5OTcBCAAAAAUAAAABMQEAAAAKMjA4MTUwNTQwMQMAAAADMTYwAgAAAAQxMDAyBAAAAAEwBwAAAAgzLzcvMjAyNggAAAAKMTIvMzEvMjAxOAkAAAABMAcnrzOifN4IByevM6J83ggjQ0lRLk5ZU0U6SUJNLklRX1NUX0lOVkVTVC45OTUuLi4uLkgBAAAA3rYBAAIAAAADNjAwAQgAAAAFAAAAATEBAAAACy0yMDU5MDczMjAyAwAAAAMxNjACAAAABDEwNjkEAAAAATAHAAAACDMvNy8yMDI2CAAAAAoxMi8zMS8yMDIwCQAAAAEwByevM6J83ggHJ68zonzeCC1DSVEuTllTRTpJQk0uSVFfR0FJTl9CQVJHQUlOX0FDUV9DRi45OTIuLi4uLkgBAAAA3rYBAAMAAAAAAAcnrzOifN4IByevM6J83gg7Q0lRLk5ZU0U6SUJNLklRX0xPTkdfVEVSTV9ERUJUX1JFUEFJRF9FWENM</t>
  </si>
  <si>
    <t>X0xFQVNFUy45OTQuLi4uLkgBAAAA3rYBAAIAAAAGLTEyOTQ0AQgAAAAFAAAAATEBAAAACy0yMTEwNzY5MzU1AwAAAAMxNjACAAAABTQ4OTg0BAAAAAEwBwAAAAgzLzcvMjAyNggAAAAKMTIvMzEvMjAxOQkAAAABMAcnrzOifN4IByevM6J83gg1Q0lRLk5ZU0U6SUJNLklRX09QRVJBVElOR19MRUFTRV9MSUFCSUxJVElFUy45OTYuLi4uLkgBAAAA3rYBAAMAAAAAAAcnrzOifN4IByevM6J83ggnQ0lRLk5ZU0U6SUJNLklRX0RPX0ZJTkFOQ0VfQ0YuOTk4Li4uLi5IAQAAAN62AQADAAAAAAAHJ68zonzeCAcnrzOifN4IJkNJUS5OWVNFOklCTS5JUV9NQUlOVF9DQVBFWC4xMDAwLi4uLi5IAQAAAN62AQADAAAAAAAHJ68zonzeCAcnrzOifN4IKUNJUS5OWVNFOklCTS5JUV9ORVRfREVCVF9JU1NVRUQuOTkwLi4uLi5IAQAAAN62AQACAAAAAjE5AQgAAAAFAAAAATEBAAAACjE4NzY0MzI4NzIDAAAAAzE2MAIAAAAEMjAwMwQAAAABMAcAAAAIMy83LzIwMjYIAAAACjEyLzMxLzIwMTUJAAAAATAHJ68zonzeCAcnrzOifN4IJ0NJUS5OWVNFOklCTS5JUV9VTkxFVkVSRURfRkNGLjk5Mi4uLi4uSAEAAADetgEAAgAAAAc4NDI2LjI1AQgAAAAFAAAAATEBAAAACjIwMTcxNjQyNDQDAAAAAzE2MAIAAAAENDQyMwQAAAABMAcAAAAIMy83LzIwMjYIAAAACjEyLzMxLzIwMTcJAAAAATAHJ68zonzeCAcnrzOifN4INENJUS5O</t>
  </si>
  <si>
    <t>WVNFOklCTS5JUV9DSEFOR0VfTkVUX1dPUktJTkdfQ0FQSVRBTC45OTQuLi4uLkgBAAAA3rYBAAIAAAAFLTcxMDEBCAAAAAUAAAABMQEAAAALLTIxMTA3NjkzNTUDAAAAAzE2MAIAAAAENDQyMQQAAAABMAcAAAAIMy83LzIwMjYIAAAACjEyLzMxLzIwMTkJAAAAATAHJ68zonzeCAcnrzOifN4IKkNJUS5OWVNFOklCTS5JUV9DQVNIX1RBWEVTX0ZJTkFOLjk5Ni4uLi4uSAEAAADetgEAAwAAAAAAByevM6J83ggHJ68zonzeCClDSVEuTllTRTpJQk0uSVFfSU5URVJDT01QQU5ZX0NMLjk5Ni4uLi4uSAEAAADetgEAAwAAAAAAByevM6J83ggHJ68zonzeCCBDSVEuTllTRTpJQk0uSVFfR1dfTkVULjk5MC4uLi4uSAEAAADetgEAAwAAAAAAByevM6J83ggHJ68zonzeCChDSVEuTllTRTpJQk0uSVFfQUNDVU1fQU1PUlRfR1cuOTkwLi4uLi5IAQAAAN62AQADAAAAAAAHJ68zonzeCAcnrzOifN4ILkNJUS5OWVNFOklCTS5JUV9ERVJJVkFUSVZFX0FTU0VUU19MVC45OTEuLi4uLkgBAAAA3rYBAAIAAAACMzkBCAAAAAUAAAABMQEAAAAKMTk0NzE3OTU4MwMAAAADMTYwAgAAAAQxMTEwBAAAAAEwBwAAAAgzLzcvMjAyNggAAAAKMTIvMzEvMjAxNgkAAAABMAcnrzOifN4IByevM6J83ggtQ0lRLk5ZU0U6SUJNLklRX0xUX0RFQlRfREVSSVZBVElWRVMuOTk4Li4uLi5IAQAAAN62AQADAAAAAAAHJ68zonzeCAcnrzOifN4I</t>
  </si>
  <si>
    <t>MENJUS5OWVNFOklCTS5JUV9DT05USU5HRU5UX0xJQUJJTElUSUVTLjk5OC4uLi4uSAEAAADetgEAAwAAAAAAByevM6J83ggHJ68zonzeCDVDSVEuTllTRTpJQk0uSVFfUkVTVFJJQ1RFRF9DQVNIX05PTl9DVVJSRU5ULjk5OS4uLi4uSAEAAADetgEAAwAAAAAAByevM6J83ggHJ68zonzeCCtDSVEuTllTRTpJQk0uSVFfRklOX0RJVl9TVF9JTlZFU1QuOTk5Li4uLi5IAQAAAN62AQADAAAAAAAHJ68zonzeCAcnrzOifN4IL0NJUS5OWVNFOklCTS5JUV9GSU5fRElWX1NUX0RFQlRfVE9UQUwuOTk0Li4uLi5IAQAAAN62AQADAAAAAAAHJ68zonzeCAcnrzOifN4IP0NJUS5OWVNFOklCTS5JUV9MSUFCSUxJVElFU19ORVRUSU5HX09USEVSX0FESlVTVE1FTlRTLjk5Ny4uLi4uSAEAAADetgEAAwAAAAAAByevM6J83ggHJ68zonzeCC1DSVEuTllTRTpJQk0uSVFfTElBQklMSVRJRVNfTEVWRUxfMS45OTkuLi4uLkgBAAAA3rYBAAMAAAAAAAcnrzOifN4IByevM6J83ggoQ0lRLk5ZU0U6SUJNLklRX0FTU0VUU19MRVZFTF8zLjk5NS4uLi4uSAEAAADetgEAAwAAAAAAByevM6J83ggHJ68zonzeCDxDSVEuTllTRTpJQk0uSVFfTElRVUlEQVRJT05fVkFMVUVfUFJFRkVSUkVEX1JFREVFTS45OTMuLi4uLkgBAAAA3rYBAAMAAAAAAAcnrzOifN4IByevM6J83gg4Q0lRLk5ZU0U6SUJNLklRX1RPVEFMX0dFTkVSQUxfUEFS</t>
  </si>
  <si>
    <t>VE5FUl9JTlRFUkVTVC45OTAuLi4uLkgBAAAA3rYBAAMAAAAAAAcnrzOifN4IByevM6J83gg3Q0lRLk5ZU0U6SUJNLklRX0dFTkVSQUxfUEFSVE5FUl9DT01NT05fRVFVSVRZLjk5MC4uLi4uSAEAAADetgEAAwAAAAAAByevM6J83ggHJ68zonzeCDZDSVEuTllTRTpJQk0uSVFfRklOX0RJVl9NSU5PUklUWV9JTlRfUkVERUVNLjEwMDAuLi4uLkgBAAAA3rYBAAMAAAAAAAcnrzOifN4IByevM6J83ggdQ0lRLk5ZU0U6SUJNLklRX0NJUC45OTkuLi4uLkgBAAAA3rYBAAMAAAAAAAcnrzOifN4IByevM6J83ggkQ0lRLk5ZU0U6SUJNLklRX01BQ0hJTkVSWS4xMDAwLi4uLi5IAQAAAN62AQACAAAABTEyODg1AQgAAAAFAAAAATEBAAAACy0xOTA0ODYwNzQwAwAAAAMxNjACAAAABDMxMTQEAAAAATAHAAAACDMvNy8yMDI2CAAAAAoxMi8zMS8yMDI1CQAAAAEwByevM6J83ggHJ68zonzeCCRDSVEuTllTRTpJQk0uSVFfT1RIRVJfSU5WLjIwMDAuLi4uLkgBAAAA3rYBAAMAAAAAAAcnrzOifN4IByevM6J83ggiQ0lRLk5ZU0U6SUJNLklRX1JBV19JTlYuMTAwMC4uLi4uSAEAAADetgEAAwAAAAAAByevM6J83ggHJ68zonzeCCpDSVEuTllTRTpJQk0uSVFfQUxMT1dfRE9VQlRfQUNDVC45OTMuLi4uLkgBAAAA3rYBAAIAAAADMzA5AQgAAAAFAAAAATEBAAAACjIwODE1MDU0MDEDAAAAAzE2MAIAAAAEMzAxMgQAAAABMAcA</t>
  </si>
  <si>
    <t>AAAIMy83LzIwMjYIAAAACjEyLzMxLzIwMTgJAAAAATAHJ68zonzeCAcnrzOifN4II0NJUS5OWVNFOklCTS5JUV9UT1RBTF9DQVAuOTk4Li4uLi5IAQAAAN62AQACAAAABTgyNTQ4AQgAAAAFAAAAATEBAAAACy0xOTA0ODYwNzQ0AwAAAAMxNjACAAAABDQxNzUEAAAAATAHAAAACDMvNy8yMDI2CAAAAAoxMi8zMS8yMDIzCQAAAAEwByevM6J83ggHJ68zonzeCCJDSVEuTllTRTpJQk0uSVFfTkVUX0RFQlQuOTkxLi4uLi5IAQAAAN62AQACAAAABTMzNjQ5AQgAAAAFAAAAATEBAAAACjE5NDcxNzk1ODMDAAAAAzE2MAIAAAAENDM2NAQAAAABMAcAAAAIMy83LzIwMjYIAAAACjEyLzMxLzIwMTYJAAAAATAHJ68zonzeCAcnrzOifN4IJENJUS5OWVNFOklCTS5JUV9UT1RBTF9ERUJULjk5OC4uLi4uSAEAAADetgEAAgAAAAU1OTkzNQEIAAAABQAAAAExAQAAAAstMTkwNDg2MDc0NAMAAAADMTYwAgAAAAQ0MTczBAAAAAEwBwAAAAgzLzcvMjAyNggAAAAKMTIvMzEvMjAyMwkAAAABMAcnrzOifN4IByevM6J83ggiQ0lRLk5ZU0U6SUJNLklRX0dXX0lOVEFOLjk5Mi4uLi4uSAEAAADetgEAAgAAAAU0MDUzMAEIAAAABQAAAAExAQAAAAoyMDE3MTY0MjQ0AwAAAAMxNjACAAAABTM1MzgxBAAAAAEwBwAAAAgzLzcvMjAyNggAAAAKMTIvMzEvMjAxNwkAAAABMAcnrzOifN4IByevM6J83ggjQ0lRLk5ZU0U6SUJNLklRX1RC</t>
  </si>
  <si>
    <t>Vl9TSEFSRS45OTcuLi4uLkgBAAAA3rYBAAIAAAAJLTQ5Ljg3MjQyAQgAAAAFAAAAATEBAAAACy0xOTU4MjgxMDk2AwAAAAMxNjACAAAABDQxNTYEAAAAATAHAAAACDMvNy8yMDI2CAAAAAoxMi8zMS8yMDIyCQAAAAEwByevM6J83ggHJ68zonzeCCJDSVEuTllTRTpJQk0uSVFfQlZfU0hBUkUuOTkyLi4uLi5IAQAAAN62AQACAAAACDE5LjA3ODcyAQgAAAAFAAAAATEBAAAACjIwMTcxNjQyNDQDAAAAAzE2MAIAAAAENDAyMAQAAAABMAcAAAAIMy83LzIwMjYIAAAACjEyLzMxLzIwMTcJAAAAATAHJ68zonzeCAcnrzOifN4IKUNJUS5OWVNFOklCTS5JUV9JTlRFUkNPTVBBTllfQ0wuOTk1Li4uLi5IAQAAAN62AQADAAAAAAAHJ68zonzeCAcnrzOifN4IJ0NJUS5OWVNFOklCTS5JUV9HV19JTlRBTl9ORVQuMjAwMC4uLi4uSAEAAADetgEAAwAAAAAAByevM6J83ggHJ68zonzeCCJDSVEuTllTRTpJQk0uSVFfR1JPU1NfR1cuOTk3Li4uLi5IAQAAAN62AQADAAAAAAAHJ68zonzeCAcnrzOifN4IM0NJUS5OWVNFOklCTS5JUV9ERVJJVkFUSVZFX0FTU0VUU19DVVJSRU5ULjk5Ny4uLi4uSAEAAADetgEAAgAAAAMyNzEBCAAAAAUAAAABMQEAAAALLTE5NTgyODEwOTYDAAAAAzE2MAIAAAAEMTEwOQQAAAABMAcAAAAIMy83LzIwMjYIAAAACjEyLzMxLzIwMjIJAAAAATAHJ68zonzeCAcnrzOifN4ILUNJUS5OWVNFOklC</t>
  </si>
  <si>
    <t>TS5JUV9MVF9ERUJUX0RFUklWQVRJVkVTLjk5Ny4uLi4uSAEAAADetgEAAwAAAAAAByevM6J83ggHJ68zonzeCDBDSVEuTllTRTpJQk0uSVFfQ09OVElOR0VOVF9MSUFCSUxJVElFUy45OTcuLi4uLkgBAAAA3rYBAAMAAAAAAAcnrzOifN4IByevM6J83gg1Q0lRLk5ZU0U6SUJNLklRX1JFU1RSSUNURURfQ0FTSF9OT05fQ1VSUkVOVC45OTguLi4uLkgBAAAA3rYBAAMAAAAAAAcnrzOifN4IByevM6J83ggrQ0lRLk5ZU0U6SUJNLklRX0ZJTl9ESVZfU1RfSU5WRVNULjk5OC4uLi4uSAEAAADetgEAAwAAAAAAByevM6J83ggHJ68zonzeCC9DSVEuTllTRTpJQk0uSVFfRklOX0RJVl9TVF9ERUJUX1RPVEFMLjk5MS4uLi4uSAEAAADetgEAAwAAAAAAByevM6J83ggHJ68zonzeCD9DSVEuTllTRTpJQk0uSVFfTElBQklMSVRJRVNfTkVUVElOR19PVEhFUl9BREpVU1RNRU5UUy45OTYuLi4uLkgBAAAA3rYBAAMAAAAAAAcnrzOifN4IByevM6J83ggtQ0lRLk5ZU0U6SUJNLklRX0xJQUJJTElUSUVTX0xFVkVMXzEuOTk2Li4uLi5IAQAAAN62AQADAAAAAAAHJ68zonzeCAcnrzOifN4IKENJUS5OWVNFOklCTS5JUV9BU1NFVFNfTEVWRUxfMy45OTMuLi4uLkgBAAAA3rYBAAMAAAAAAAcnrzOifN4IByevM6J83gg8Q0lRLk5ZU0U6SUJNLklRX0xJUVVJREFUSU9OX1ZBTFVFX1BSRUZFUlJFRF9SRURFRU0uOTkyLi4uLi5I</t>
  </si>
  <si>
    <t>AQAAAN62AQADAAAAAAAHJ68zonzeCAcnrzOifN4IPENJUS5OWVNFOklCTS5JUV9HRU5FUkFMX1BBUlRORVJfTUlOT1JJVFlfSU5URVJFU1QuMjAwMC4uLi4uSAEAAADetgEAAwAAAAAAByevM6J83ggHJ68zonzeCDZDSVEuTllTRTpJQk0uSVFfREVGX1RBWF9WQUxVQVRJT05fQUxMT1dBTkNFLjEwMDAuLi4uLkgBAAAA3rYBAAIAAAAEMTE0MwEIAAAABQAAAAExAQAAAAstMTkwNDg2MDc0MAMAAAADMTYwAgAAAAU0NjA0NQQAAAABMAcAAAAIMy83LzIwMjYIAAAACjEyLzMxLzIwMjUJAAAAATAHJ68zonzeCAcnrzOifN4INUNJUS5OWVNFOklCTS5JUV9GSU5fRElWX01JTk9SSVRZX0lOVF9SRURFRU0uOTk5Li4uLi5IAQAAAN62AQADAAAAAAAHJ68zonzeCAcnrzOifN4IHUNJUS5OWVNFOklCTS5JUV9DSVAuOTk2Li4uLi5IAQAAAN62AQADAAAAAAAHJ68zonzeCAcnrzOifN4II0NJUS5OWVNFOklCTS5JUV9NQUNISU5FUlkuOTk5Li4uLi5IAQAAAN62AQACAAAABTEyNjg3AQgAAAAFAAAAATEBAAAACy0xOTA0ODYwNzQzAwAAAAMxNjACAAAABDMxMTQEAAAAATAHAAAACDMvNy8yMDI2CAAAAAoxMi8zMS8yMDI0CQAAAAEwByevM6J83ggHJ68zonzeCCNDSVEuTllTRTpJQk0uSVFfT1RIRVJfSU5WLjk5OS4uLi4uSAEAAADetgEAAwAAAAAAByevM6J83ggHJ68zonzeCCFDSVEuTllTRTpJQk0uSVFfUkFXX0lO</t>
  </si>
  <si>
    <t>Vi45OTkuLi4uLkgBAAAA3rYBAAMAAAAAAAcnrzOifN4IByevM6J83ggmQ0lRLk5ZU0U6SUJNLklRX0FSX1VOQklMTEVELjIwMDAuLi4uLkgBAAAA3rYBAAIAAAADNDgyAQgAAAAFAAAAATEBAAAACy0xOTA0ODYwNjU3AwAAAAMxNjACAAAABTQ1NDIwBAAAAAEwBwAAAAgzLzcvMjAyNggAAAAKMTIvMzEvMjAyNQkAAAABMAcnrzOifN4IByevM6J83ggqQ0lRLk5ZU0U6SUJNLklRX0FMTE9XX0RPVUJUX0FDQ1QuOTkxLi4uLi5IAQAAAN62AQACAAAAAzI5MAEIAAAABQAAAAExAQAAAAoxOTQ3MTc5NTgzAwAAAAMxNjACAAAABDMwMTIEAAAAATAHAAAACDMvNy8yMDI2CAAAAAoxMi8zMS8yMDE2CQAAAAEwByevM6J83ggHJ68zonzeCCNDSVEuTllTRTpJQk0uSVFfVE9UQUxfQ0FQLjk5Ny4uLi4uSAEAAADetgEAAgAAAAU3NjAzNAEIAAAABQAAAAExAQAAAAstMTk1ODI4MTA5NgMAAAADMTYwAgAAAAQ0MTc1BAAAAAEwBwAAAAgzLzcvMjAyNggAAAAKMTIvMzEvMjAyMgkAAAABMAcnrzOifN4IByevM6J83ggiQ0lRLk5ZU0U6SUJNLklRX05FVF9ERUJULjk5MC4uLi4uSAEAAADetgEAAgAAAAUzMTY5OAEIAAAABQAAAAExAQAAAAoxODc2NDMyODcyAwAAAAMxNjACAAAABDQzNjQEAAAAATAHAAAACDMvNy8yMDI2CAAAAAoxMi8zMS8yMDE1CQAAAAEwByevM6J83ggHJ68zonzeCCRDSVEuTllTRTpJQk0uSVFfVE9U</t>
  </si>
  <si>
    <t>QUxfREVCVC45OTcuLi4uLkgBAAAA3rYBAAIAAAAFNTQwMTMBCAAAAAUAAAABMQEAAAALLTE5NTgyODEwOTYDAAAAAzE2MAIAAAAENDE3MwQAAAABMAcAAAAIMy83LzIwMjYIAAAACjEyLzMxLzIwMjIJAAAAATAHJ68zonzeCAcnrzOifN4IIkNJUS5OWVNFOklCTS5JUV9HV19JTlRBTi45OTEuLi4uLkgBAAAA3rYBAAIAAAAFNDA4ODcBCAAAAAUAAAABMQEAAAAKMTk0NzE3OTU4MwMAAAADMTYwAgAAAAUzNTM4MQQAAAABMAcAAAAIMy83LzIwMjYIAAAACjEyLzMxLzIwMTYJAAAAATAHJ68zonzeCAcnrzOifN4II0NJUS5OWVNFOklCTS5JUV9UQlZfU0hBUkUuOTk2Li4uLi5IAQAAAN62AQACAAAACi01NC44NDMyNDkBCAAAAAUAAAABMQEAAAALLTIwMDg2NDcxOTgDAAAAAzE2MAIAAAAENDE1NgQAAAABMAcAAAAIMy83LzIwMjYIAAAACjEyLzMxLzIwMjEJAAAAATAHJ68zonzeCAcnrzOifN4IIkNJUS5OWVNFOklCTS5JUV9CVl9TSEFSRS45OTEuLi4uLkgBAAAA3rYBAAIAAAAIMTkuMjkwMjMBCAAAAAUAAAABMQEAAAAKMTk0NzE3OTU4MwMAAAADMTYwAgAAAAQ0MDIwBAAAAAEwBwAAAAgzLzcvMjAyNggAAAAKMTIvMzEvMjAxNgkAAAABMAcnrzOifN4IByevM6J83gg2Q0lRLk5ZU0U6SUJNLklRX1RPVEFMX0RFQlRfRVhDTF9PUEVSX0xFQVNFUy4yMDAwLi4uLi5IAQAAAN62AQACAAAABTYxMjYwAQgAAAAF</t>
  </si>
  <si>
    <t>AAAAATEBAAAACy0xOTA0ODYwNjU3AwAAAAMxNjACAAAABTQ4OTgyBAAAAAEwBwAAAAgzLzcvMjAyNggAAAAKMTIvMzEvMjAyNQkAAAABMAcnrzOifN4IByevM6J83ghCQ0lRLk5ZU0U6SUJNLklRX0ZJTkFOQ0lOR19PQkxJR19DVVJSRU5UX0VYQ0xfT1BFUl9MRUFTRVMuOTk1Li4uLi5IAQAAAN62AQACAAAABDcxMTYBCAAAAAUAAAABMQEAAAALLTIwNTkwNzMyMDIDAAAAAzE2MAIAAAAFNDg5ODAEAAAAATAHAAAACDMvNy8yMDI2CAAAAAoxMi8zMS8yMDIwCQAAAAEwByevM6J83ggHJ68zonzeCDxDSVEuTllTRTpJQk0uSVFfTFRfUE9SVElPTl9PUEVSX0xFQVNFX0xJQUJJTElUSUVTLjEwMDAuLi4uLkgBAAAA3rYBAAIAAAAEMjU0NwEIAAAABQAAAAExAQAAAAstMTkwNDg2MDc0MAMAAAADMTYwAgAAAAU0ODM4MwQAAAABMAcAAAAIMy83LzIwMjYIAAAACjEyLzMxLzIwMjUJAAAAATAHJ68zonzeCAcnrzOifN4ILkNJUS5OWVNFOklCTS5JUV9UT1RBTF9GSU5BTkNFX0xFQVNFUy45OTUuLi4uLkgBAAAA3rYBAAIAAAACOTABCAAAAAUAAAABMQEAAAALLTIwNTkwNzMyMDIDAAAAAzE2MAIAAAAFNDkwMzEEAAAAATAHAAAACDMvNy8yMDI2CAAAAAoxMi8zMS8yMDIwCQAAAAEwByevM6J83ggHJ68zonzeCDBDSVEuTllTRTpJQk0uSVFfTlBQRV9FWENMX09QRVJfTEVBU0VTLjIwMDAuLi4uLkgBAAAA3rYBAAIA</t>
  </si>
  <si>
    <t>AAAENTg5OQEIAAAABQAAAAExAQAAAAstMTkwNDg2MDY1NwMAAAADMTYwAgAAAAU0ODk3NgQAAAABMAcAAAAIMy83LzIwMjYIAAAACjEyLzMxLzIwMjUJAAAAATAHJ68zonzeCAcnrzOifN4IL0NJUS5OWVNFOklCTS5JUV9HUFBFX0VYQ0xfT1BFUl9MRUFTRVMuOTk0Li4uLi5IAQAAAN62AQACAAAABTMyMDI4AQgAAAAFAAAAATEBAAAACy0yMTEwNzY5MzU1AwAAAAMxNjACAAAABTQ4OTc0BAAAAAEwBwAAAAgzLzcvMjAyNggAAAAKMTIvMzEvMjAxOQkAAAABMAcnrzOifN4IByevM6J83gg0Q0lRLk5ZU0U6SUJNLklRX1JVQV9PUEVSQVRJTkdfTEVBU0VfR1JPU1MuMjAwMC4uLi4uSAEAAADetgEAAgAAAAQzMTI5AQgAAAAFAAAAATEBAAAACy0xOTA0ODYwNjU3AwAAAAMxNjACAAAABTQ4Mzc3BAAAAAEwBwAAAAgzLzcvMjAyNggAAAAKMTIvMzEvMjAyNQkAAAABMAcnrzOifN4IByevM6J83gg1Q0lRLk5ZU0U6SUJNLklRX1JVQV9DQVBJVEFMX0xFQVNFX0FDQ1VNX0RFUC45OTQuLi4uLkgBAAAA3rYBAAMAAAAAAAcnrzOifN4IByevM6J83ggoQ0lRLk5ZU0U6SUJNLklRX1JVQV9BQ0NVTV9ERVAuMjAwMC4uLi4uSAEAAADetgEAAwAAAAAAByevM6J83ggHJ68zonzeCCtDSVEuTllTRTpJQk0uSVFfVE9UQUxfTElBQl9FUVVJVFkuOTk3Li4uLi5IAQAAAN62AQACAAAABjEyNzI0MwEIAAAABQAAAAExAQAAAAst</t>
  </si>
  <si>
    <t>MTk1ODI4MTA5NgMAAAADMTYwAgAAAAQxMDEzBAAAAAEwBwAAAAgzLzcvMjAyNggAAAAKMTIvMzEvMjAyMgkAAAABMAcnrzOifN4IByevM6J83ggrQ0lRLk5ZU0U6SUJNLklRX01JTk9SSVRZX0lOVEVSRVNULjk5My4uLi4uSAEAAADetgEAAgAAAAMxMzQBCAAAAAUAAAABMQEAAAAKMjA4MTUwNTQwMQMAAAADMTYwAgAAAAQxMDUyBAAAAAEwBwAAAAgzLzcvMjAyNggAAAAKMTIvMzEvMjAxOAkAAAABMAcnrzOifN4IByevM6J83ggiQ0lRLk5ZU0U6SUJNLklRX1RSRUFTVVJZLjk5OS4uLi4uSAEAAADetgEAAgAAAActMTY5OTY4AQgAAAAFAAAAATEBAAAACy0xOTA0ODYwNzQzAwAAAAMxNjACAAAABDEyNDgEAAAAATAHAAAACDMvNy8yMDI2CAAAAAoxMi8zMS8yMDI0CQAAAAEwByevM6J83ggHJ68zonzeCB5DSVEuTllTRTpJQk0uSVFfQVBJQy45OTUuLi4uLkgBAAAA3rYBAAMAAAAAAAcnrzOifN4IByevM6J83gglQ0lRLk5ZU0U6SUJNLklRX1BSRUZfRVFVSVRZLjk5MS4uLi4uSAEAAADetgEAAwAAAAAAByevM6J83ggHJ68zonzeCClDSVEuTllTRTpJQk0uSVFfSU5URVJDT01QQU5ZX0NMLjk5MS4uLi4uSAEAAADetgEAAwAAAAAAByevM6J83ggHJ68zonzeCCZDSVEuTllTRTpJQk0uSVFfR1dfSU5UQU5fTkVULjk5OS4uLi4uSAEAAADetgEAAwAAAAAAByevM6J83ggHJ68zonzeCCJDSVEuTllTRTpJQk0u</t>
  </si>
  <si>
    <t>SVFfR1JPU1NfR1cuOTkzLi4uLi5IAQAAAN62AQADAAAAAAAHJ68zonzeCAcnrzOifN4IM0NJUS5OWVNFOklCTS5JUV9ERVJJVkFUSVZFX0FTU0VUU19DVVJSRU5ULjk5NC4uLi4uSAEAAADetgEAAgAAAAMxNDkBCAAAAAUAAAABMQEAAAALLTIxMTA3NjkzNTUDAAAAAzE2MAIAAAAEMTEwOQQAAAABMAcAAAAIMy83LzIwMjYIAAAACjEyLzMxLzIwMTkJAAAAATAHJ68zonzeCAcnrzOifN4ILUNJUS5OWVNFOklCTS5JUV9MVF9ERUJUX0RFUklWQVRJVkVTLjk5Ni4uLi4uSAEAAADetgEAAwAAAAAAByevM6J83ggHJ68zonzeCDBDSVEuTllTRTpJQk0uSVFfQ09OVElOR0VOVF9MSUFCSUxJVElFUy45OTYuLi4uLkgBAAAA3rYBAAMAAAAAAAcnrzOifN4IByevM6J83gg1Q0lRLk5ZU0U6SUJNLklRX1JFU1RSSUNURURfQ0FTSF9OT05fQ1VSUkVOVC45OTYuLi4uLkgBAAAA3rYBAAMAAAAAAAcnrzOifN4IByevM6J83ggrQ0lRLk5ZU0U6SUJNLklRX0ZJTl9ESVZfU1RfSU5WRVNULjk5Ny4uLi4uSAEAAADetgEAAwAAAAAAByevM6J83ggHJ68zonzeCC9DSVEuTllTRTpJQk0uSVFfRklOX0RJVl9MVF9ERUJUX1RPVEFMLjk5OC4uLi4uSAEAAADetgEAAgAAAAUxMTg3OQEIAAAABQAAAAExAQAAAAstMTkwNDg2MDc0NAMAAAADMTYwAgAAAAUyNDUxNQQAAAABMAcAAAAIMy83LzIwMjYIAAAACjEyLzMxLzIwMjMJAAAA</t>
  </si>
  <si>
    <t>ATAHJ68zonzeCAcnrzOifN4IP0NJUS5OWVNFOklCTS5JUV9MSUFCSUxJVElFU19ORVRUSU5HX09USEVSX0FESlVTVE1FTlRTLjk5NS4uLi4uSAEAAADetgEAAwAAAAAAByevM6J83ggHJ68zonzeCC1DSVEuTllTRTpJQk0uSVFfTElBQklMSVRJRVNfTEVWRUxfMS45OTMuLi4uLkgBAAAA3rYBAAMAAAAAAAcnrzOifN4IByevM6J83ggoQ0lRLk5ZU0U6SUJNLklRX0FTU0VUU19MRVZFTF8zLjk5MS4uLi4uSAEAAADetgEAAwAAAAAAByevM6J83ggHJ68zonzeCDxDSVEuTllTRTpJQk0uSVFfTElRVUlEQVRJT05fVkFMVUVfUFJFRkVSUkVEX1JFREVFTS45OTEuLi4uLkgBAAAA3rYBAAMAAAAAAAcnrzOifN4IByevM6J83gg8Q0lRLk5ZU0U6SUJNLklRX0dFTkVSQUxfUEFSVE5FUl9NSU5PUklUWV9JTlRFUkVTVC4xMDAwLi4uLi5IAQAAAN62AQADAAAAAAAHJ68zonzeCAcnrzOifN4INUNJUS5OWVNFOklCTS5JUV9ERUZfVEFYX1ZBTFVBVElPTl9BTExPV0FOQ0UuOTk1Li4uLi5IAQAAAN62AQACAAAAAzg1MAEIAAAABQAAAAExAQAAAAstMjA1OTA3MzIwMgMAAAADMTYwAgAAAAU0NjA0NQQAAAABMAcAAAAIMy83LzIwMjYIAAAACjEyLzMxLzIwMjAJAAAAATAHJ68zonzeCAcnrzOifN4INUNJUS5OWVNFOklCTS5JUV9GSU5fRElWX01JTk9SSVRZX0lOVF9SRURFRU0uOTk4Li4uLi5IAQAAAN62AQADAAAAAAAH</t>
  </si>
  <si>
    <t>J68zonzeCAcnrzOifN4IHUNJUS5OWVNFOklCTS5JUV9DSVAuOTk1Li4uLi5IAQAAAN62AQADAAAAAAAHJ68zonzeCAcnrzOifN4II0NJUS5OWVNFOklCTS5JUV9NQUNISU5FUlkuOTk4Li4uLi5IAQAAAN62AQACAAAABTEyNjA3AQgAAAAFAAAAATEBAAAACy0xOTA0ODYwNzQ0AwAAAAMxNjACAAAABDMxMTQEAAAAATAHAAAACDMvNy8yMDI2CAAAAAoxMi8zMS8yMDIzCQAAAAEwByevM6J83ggHJ68zonzeCCNDSVEuTllTRTpJQk0uSVFfT1RIRVJfSU5WLjk5Ni4uLi4uSAEAAADetgEAAwAAAAAAByevM6J83ggHJ68zonzeCCFDSVEuTllTRTpJQk0uSVFfUkFXX0lOVi45OTguLi4uLkgBAAAA3rYBAAMAAAAAAAcnrzOifN4IByevM6J83gglQ0lRLk5ZU0U6SUJNLklRX0FSX1VOQklMTEVELjk5OS4uLi4uSAEAAADetgEAAgAAAAM0MzMBCAAAAAUAAAABMQEAAAALLTE5MDQ4NjA3NDMDAAAAAzE2MAIAAAAFNDU0MjAEAAAAATAHAAAACDMvNy8yMDI2CAAAAAoxMi8zMS8yMDI0CQAAAAEwByevM6J83ggHJ68zonzeCCpDSVEuTllTRTpJQk0uSVFfQUxMT1dfRE9VQlRfQUNDVC45OTAuLi4uLkgBAAAA3rYBAAIAAAADMzY3AQgAAAAFAAAAATEBAAAACjE4NzY0MzI4NzIDAAAAAzE2MAIAAAAEMzAxMgQAAAABMAcAAAAIMy83LzIwMjYIAAAACjEyLzMxLzIwMTUJAAAAATAHJ68zonzeCAcnrzOifN4II0NJUS5OWVNF</t>
  </si>
  <si>
    <t>OklCTS5JUV9UT1RBTF9DQVAuOTk2Li4uLi5IAQAAAN62AQACAAAABTc0MTM2AQgAAAAFAAAAATEBAAAACy0yMDA4NjQ3MTk4AwAAAAMxNjACAAAABDQxNzUEAAAAATAHAAAACDMvNy8yMDI2CAAAAAoxMi8zMS8yMDIxCQAAAAEwByevM6J83ggHJ68zonzeCDFDSVEuTllTRTpJQk0uSVFfVE9UQUxfREVCVF9OT05fQ1VSUkVOVC4yMDAwLi4uLi5IAQAAAN62AQACAAAABTU3MzgzAQgAAAAFAAAAATEBAAAACy0xOTA0ODYwNjU3AwAAAAMxNjACAAAABTI1MjI0BAAAAAEwBwAAAAgzLzcvMjAyNggAAAAKMTIvMzEvMjAyNQkAAAABMAcnrzOifN4IByevM6J83ggkQ0lRLk5ZU0U6SUJNLklRX1RPVEFMX0RFQlQuOTk2Li4uLi5IAQAAAN62AQACAAAABTU1MTQwAQgAAAAFAAAAATEBAAAACy0yMDA4NjQ3MTk4AwAAAAMxNjACAAAABDQxNzMEAAAAATAHAAAACDMvNy8yMDI2CAAAAAoxMi8zMS8yMDIxCQAAAAEwByevM6J83ggHJ68zonzeCCJDSVEuTllTRTpJQk0uSVFfR1dfSU5UQU4uOTkwLi4uLi5IAQAAAN62AQACAAAABTM1NTA4AQgAAAAFAAAAATEBAAAACjE4NzY0MzI4NzIDAAAAAzE2MAIAAAAFMzUzODEEAAAAATAHAAAACDMvNy8yMDI2CAAAAAoxMi8zMS8yMDE1CQAAAAEwByevM6J83ggHJ68zonzeCCNDSVEuTllTRTpJQk0uSVFfVEJWX1NIQVJFLjk5NS4uLi4uSAEAAADetgEAAgAAAAotNTIuNTQ3ODI5</t>
  </si>
  <si>
    <t>AQgAAAAFAAAAATEBAAAACy0yMDU5MDczMjAyAwAAAAMxNjACAAAABDQxNTYEAAAAATAHAAAACDMvNy8yMDI2CAAAAAoxMi8zMS8yMDIwCQAAAAEwvzqvM6J83gi/Oq8zonzeCDZDSVEuTllTRTpJQk0uSVFfVE9UQUxfREVCVF9FWENMX09QRVJfTEVBU0VTLjEwMDAuLi4uLkgBAAAA3rYBAAIAAAAFNjEyNjABCAAAAAUAAAABMQEAAAALLTE5MDQ4NjA3NDADAAAAAzE2MAIAAAAFNDg5ODIEAAAAATAHAAAACDMvNy8yMDI2CAAAAAoxMi8zMS8yMDI1CQAAAAEwvzqvM6J83gi/Oq8zonzeCEJDSVEuTllTRTpJQk0uSVFfRklOQU5DSU5HX09CTElHX0NVUlJFTlRfRVhDTF9PUEVSX0xFQVNFUy45OTQuLi4uLkgBAAAA3rYBAAIAAAAEODc5NwEIAAAABQAAAAExAQAAAAstMjExMDc2OTM1NQMAAAADMTYwAgAAAAU0ODk4MAQAAAABMAcAAAAIMy83LzIwMjYIAAAACjEyLzMxLzIwMTkJAAAAATC/Oq8zonzeCL86rzOifN4IO0NJUS5OWVNFOklCTS5JUV9MVF9QT1JUSU9OX09QRVJfTEVBU0VfTElBQklMSVRJRVMuOTk5Li4uLi5IAQAAAN62AQACAAAABDI2NTUBCAAAAAUAAAABMQEAAAALLTE5MDQ4NjA3NDMDAAAAAzE2MAIAAAAFNDgzODMEAAAAATAHAAAACDMvNy8yMDI2CAAAAAoxMi8zMS8yMDI0CQAAAAEwvzqvM6J83gi/Oq8zonzeCC5DSVEuTllTRTpJQk0uSVFfVE9UQUxfRklOQU5DRV9MRUFTRVMuOTk0Li4u</t>
  </si>
  <si>
    <t>Li5IAQAAAN62AQACAAAAAzIwMwEIAAAABQAAAAExAQAAAAstMjExMDc2OTM1NQMAAAADMTYwAgAAAAU0OTAzMQQAAAABMAcAAAAIMy83LzIwMjYIAAAACjEyLzMxLzIwMTkJAAAAATC/Oq8zonzeCL86rzOifN4IMENJUS5OWVNFOklCTS5JUV9OUFBFX0VYQ0xfT1BFUl9MRUFTRVMuMTAwMC4uLi4uSAEAAADetgEAAgAAAAQ1ODk5AQgAAAAFAAAAATEBAAAACy0xOTA0ODYwNzQwAwAAAAMxNjACAAAABTQ4OTc2BAAAAAEwBwAAAAgzLzcvMjAyNggAAAAKMTIvMzEvMjAyNQkAAAABML86rzOifN4IvzqvM6J83ggvQ0lRLk5ZU0U6SUJNLklRX0dQUEVfRVhDTF9PUEVSX0xFQVNFUy45OTMuLi4uLkgBAAAA3rYBAAIAAAAFMzI0NjABCAAAAAUAAAABMQEAAAAKMjA4MTUwNTQwMQMAAAADMTYwAgAAAAU0ODk3NAQAAAABMAcAAAAIMy83LzIwMjYIAAAACjEyLzMxLzIwMTgJAAAAATC/Oq8zonzeCL86rzOifN4IM0NJUS5OWVNFOklCTS5JUV9SVUFfT1BFUkFUSU5HX0xFQVNFX0dST1NTLjk5OC4uLi4uSAEAAADetgEAAgAAAAQzMjIwAQgAAAAFAAAAATEBAAAACy0xOTA0ODYwNzQ0AwAAAAMxNjACAAAABTQ4Mzc3BAAAAAEwBwAAAAgzLzcvMjAyNggAAAAKMTIvMzEvMjAyMwkAAAABML86rzOifN4IvzqvM6J83gg1Q0lRLk5ZU0U6SUJNLklRX1JVQV9DQVBJVEFMX0xFQVNFX0FDQ1VNX0RFUC45OTEuLi4uLkgBAAAA</t>
  </si>
  <si>
    <t>3rYBAAMAAAAAAL86rzOifN4IvzqvM6J83ggnQ0lRLk5ZU0U6SUJNLklRX1JVQV9BQ0NVTV9ERVAuOTk5Li4uLi5IAQAAAN62AQADAAAAAAC/Oq8zonzeCL86rzOifN4IK0NJUS5OWVNFOklCTS5JUV9UT1RBTF9MSUFCX0VRVUlUWS45OTYuLi4uLkgBAAAA3rYBAAIAAAAGMTMyMDAxAQgAAAAFAAAAATEBAAAACy0yMDA4NjQ3MTk4AwAAAAMxNjACAAAABDEwMTMEAAAAATAHAAAACDMvNy8yMDI2CAAAAAoxMi8zMS8yMDIxCQAAAAEwvzqvM6J83gi/Oq8zonzeCCtDSVEuTllTRTpJQk0uSVFfTUlOT1JJVFlfSU5URVJFU1QuOTkyLi4uLi5IAQAAAN62AQACAAAAAzEzMQEIAAAABQAAAAExAQAAAAoyMDE3MTY0MjQ0AwAAAAMxNjACAAAABDEwNTIEAAAAATAHAAAACDMvNy8yMDI2CAAAAAoxMi8zMS8yMDE3CQAAAAEwvzqvM6J83gi/Oq8zonzeCCJDSVEuTllTRTpJQk0uSVFfVFJFQVNVUlkuOTk4Li4uLi5IAQAAAN62AQACAAAABy0xNjk2MjQBCAAAAAUAAAABMQEAAAALLTE5MDQ4NjA3NDQDAAAAAzE2MAIAAAAEMTI0OAQAAAABMAcAAAAIMy83LzIwMjYIAAAACjEyLzMxLzIwMjMJAAAAATC/Oq8zonzeCL86rzOifN4IHkNJUS5OWVNFOklCTS5JUV9BUElDLjk5NC4uLi4uSAEAAADetgEAAwAAAAAAvzqvM6J83gi/Oq8zonzeCCVDSVEuTllTRTpJQk0uSVFfUFJFRl9FUVVJVFkuOTkwLi4uLi5IAQAAAN62AQAD</t>
  </si>
  <si>
    <t>AAAAAAC/Oq8zonzeCL86rzOifN4IKUNJUS5OWVNFOklCTS5JUV9QUkVGX05PTl9SRURFRU0uOTk5Li4uLi5IAQAAAN62AQADAAAAAAC/Oq8zonzeCL86rzOifN4IJENJUS5OWVNFOklCTS5JUV9UT1RBTF9MSUFCLjk5Ni4uLi4uSAEAAADetgEAAgAAAAYxMTMwMDUBCAAAAAUAAAABMQEAAAALLTIwMDg2NDcxOTgDAAAAAzE2MAIAAAAEMTI3NgQAAAABMAcAAAAIMy83LzIwMjYIAAAACjEyLzMxLzIwMjEJAAAAATC/Oq8zonzeCL86rzOifN4IKUNJUS5OWVNFOklCTS5JUV9ERUZfVEFYX0xJQUJfTFQuOTkzLi4uLi5IAQAAAN62AQACAAAABDM2OTYBCAAAAAUAAAABMQEAAAAKMjA4MTUwNTQwMQMAAAADMTYwAgAAAAQxMDI3BAAAAAEwBwAAAAgzLzcvMjAyNggAAAAKMTIvMzEvMjAxOAkAAAABML86rzOifN4IvzqvM6J83ggnQ0lRLk5ZU0U6SUJNLklRX1VORUFSTl9SRVZfTFQuOTkwLi4uLi5IAQAAAN62AQACAAAABDM3NzEBCAAAAAUAAAABMQEAAAAKMTg3NjQzMjg3MgMAAAADMTYwAgAAAAQxMjU2BAAAAAEwBwAAAAgzLzcvMjAyNggAAAAKMTIvMzEvMjAxNQkAAAABML86rzOifN4IvzqvM6J83ggrQ0lRLk5ZU0U6SUJNLklRX0xPTkdfVEVSTV9MRUFTRVMuMTAwMC4uLi4uSAEAAADetgEAAgAAAAQzNDIxAQgAAAAFAAAAATEBAAAACy0xOTA0ODYwNzQwAwAAAAMxNjACAAAABDExODMEAAAAATAHAAAACDMv</t>
  </si>
  <si>
    <t>Ny8yMDI2CAAAAAoxMi8zMS8yMDI1CQAAAAEwvzqvM6J83gi/Oq8zonzeCCJDSVEuTllTRTpJQk0uSVFfVE9UQUxfQ0wuOTk2Li4uLi5IAQAAAN62AQACAAAABTMzNjE5AQgAAAAFAAAAATEBAAAACy0yMDA4NjQ3MTk4AwAAAAMxNjACAAAABDEwMDkEAAAAATAHAAAACDMvNy8yMDI2CAAAAAoxMi8zMS8yMDIxCQAAAAEwvzqvM6J83gi/Oq8zonzeCC5DSVEuTllTRTpJQk0uSVFfREVGX1RBWF9MSUFCX0NVUlJFTlQuOTkzLi4uLi5IAQAAAN62AQADAAAAAAC/Oq8zonzeCL86rzOifN4ILUNJUS5OWVNFOklCTS5JUV9JTkNfVEFYX1BBWV9DVVJSRU5ULjk5MS4uLi4uSAEAAADetgEAAgAAAAQzMjM1AQgAAAAFAAAAATEBAAAACjE5NDcxNzk1ODMDAAAAAzE2MAIAAAAEMTA5NAQAAAABMAcAAAAIMy83LzIwMjYIAAAACjEyLzMxLzIwMTYJAAAAATC/Oq8zonzeCL86rzOifN4ILkNJUS5OWVNFOklCTS5JUV9DVVJSRU5UX1BPUlRfTEVBU0VTLjEwMDAuLi4uLkgBAAAA3rYBAAIAAAAEMTA3OQEIAAAABQAAAAExAQAAAAstMTkwNDg2MDc0MAMAAAADMTYwAgAAAAQxMDkwBAAAAAEwBwAAAAgzLzcvMjAyNggAAAAKMTIvMzEvMjAyNQkAAAABML86rzOifN4IvzqvM6J83gghQ0lRLk5ZU0U6SUJNLklRX1NUX0RFQlQuOTk3Li4uLi5IAQAAAN62AQADAAAAAAC/Oq8zonzeCL86rzOifN4IHENJUS5OWVNFOklCTS5JUV9B</t>
  </si>
  <si>
    <t>UC45OTQuLi4uLkgBAAAA3rYBAAIAAAAENDg5NgEIAAAABQAAAAExAQAAAAstMjExMDc2OTM1NQMAAAADMTYwAgAAAAQxMDE4BAAAAAEwBwAAAAgzLzcvMjAyNggAAAAKMTIvMzEvMjAxOQkAAAABML86rzOifN4IvzqvM6J83ggpQ0lRLk5ZU0U6SUJNLklRX09USEVSX0xUX0FTU0VUUy45OTEuLi4uLkgBAAAA3rYBAAIAAAAENTQ2NAEIAAAABQAAAAExAQAAAAoxOTQ3MTc5NTgzAwAAAAMxNjACAAAABDEwNjAEAAAAATAHAAAACDMvNy8yMDI2CAAAAAoxMi8zMS8yMDE2CQAAAAEwvzqvM6J83gi/Oq8zonzeCCpDSVEuTllTRTpJQk0uSVFfTE9BTlNfUkVDRUlWX0xULjEwMDAuLi4uLkgBAAAA3rYBAAMAAAAAAL86rzOifN4IvzqvM6J83ggrQ0lRLk5ZU0U6SUJNLklRX0ZJTl9ESVZfQVNTRVRTX0xULjk5OS4uLi4uSAEAAADetgEAAwAAAAAAvzqvM6J83gi/Oq8zonzeCCVDSVEuTllTRTpJQk0uSVFfT1RIRVJfSU5UQU4uOTk4Li4uLi5IAQAAAN62AQACAAAABTExMDM2AQgAAAAFAAAAATEBAAAACy0xOTA0ODYwNzQ0AwAAAAMxNjACAAAABDEwNDAEAAAAATAHAAAACDMvNy8yMDI2CAAAAAoxMi8zMS8yMDIzCQAAAAEwvzqvM6J83gi/Oq8zonzeCCNDSVEuTllTRTpJQk0uSVFfTFRfSU5WRVNULjk5Ni4uLi4uSAEAAADetgEAAgAAAAQxNzgzAQgAAAAFAAAAATEBAAAACy0yMDA4NjQ3MTk4AwAAAAMxNjACAAAA</t>
  </si>
  <si>
    <t>BDEwNTQEAAAAATAHAAAACDMvNy8yMDI2CAAAAAoxMi8zMS8yMDIxCQAAAAEwvzqvM6J83gi/Oq8zonzeCBxDSVEuTllTRTpJQk0uSVFfQUQuOTk1Li4uLi5IAQAAAN62AQACAAAABi0xMzg5NgEIAAAABQAAAAExAQAAAAstMjA1OTA3MzIwMgMAAAADMTYwAgAAAAQxMDc1BAAAAAEwBwAAAAgzLzcvMjAyNggAAAAKMTIvMzEvMjAyMAkAAAABML86rzOifN4IvzqvM6J83ggiQ0lRLk5ZU0U6SUJNLklRX1RPVEFMX0NBLjk5NC4uLi4uSAEAAADetgEAAgAAAAUzODQyMAEIAAAABQAAAAExAQAAAAstMjExMDc2OTM1NQMAAAADMTYwAgAAAAQxMDA4BAAAAAEwBwAAAAgzLzcvMjAyNggAAAAKMTIvMzEvMjAxOQkAAAABML86rzOifN4IvzqvM6J83ggpQ0lRLk5ZU0U6SUJNLklRX1JFU1RSSUNURURfQ0FTSC45OTUuLi4uLkgBAAAA3rYBAAIAAAADNDYzAQgAAAAFAAAAATEBAAAACy0yMDU5MDczMjAyAwAAAAMxNjACAAAABDExMDQEAAAAATAHAAAACDMvNy8yMDI2CAAAAAoxMi8zMS8yMDIwCQAAAAEwvzqvM6J83gi/Oq8zonzeCChDSVEuTllTRTpJQk0uSVFfTE9BTlNfRk9SX1NBTEUuOTk2Li4uLi5IAQAAAN62AQADAAAAAAC/Oq8zonzeCL86rzOifN4IL0NJUS5OWVNFOklCTS5JUV9GSU5fRElWX0xPQU5TX0NVUlJFTlQuOTk3Li4uLi5IAQAAAN62AQACAAAABDY4NTEBCAAAAAUAAAABMQEAAAALLTE5NTgyODEw</t>
  </si>
  <si>
    <t>OTYDAAAAAzE2MAIAAAAEMTAzMgQAAAABMAcAAAAIMy83LzIwMjYIAAAACjEyLzMxLzIwMjIJAAAAATC/Oq8zonzeCL86rzOifN4II0NJUS5OWVNFOklCTS5JUV9JTlZFTlRPUlkuOTk4Li4uLi5IAQAAAN62AQACAAAABDExNjEBCAAAAAUAAAABMQEAAAALLTE5MDQ4NjA3NDQDAAAAAzE2MAIAAAAEMTA0MwQAAAABMAcAAAAIMy83LzIwMjYIAAAACjEyLzMxLzIwMjMJAAAAATC/Oq8zonzeCL86rzOifN4IKENJUS5OWVNFOklCTS5JUV9TVF9OT1RFX1JFQ0VJVi45OTguLi4uLkgBAAAA3rYBAAMAAAAAAL86rzOifN4IvzqvM6J83ggpQ0lRLk5ZU0U6SUJNLklRX0lOVEVSQ09NUEFOWV9DTC45OTAuLi4uLkgBAAAA3rYBAAMAAAAAAL86rzOifN4IvzqvM6J83ggmQ0lRLk5ZU0U6SUJNLklRX0dXX0lOVEFOX05FVC45OTguLi4uLkgBAAAA3rYBAAMAAAAAAL86rzOifN4IvzqvM6J83ggiQ0lRLk5ZU0U6SUJNLklRX0dST1NTX0dXLjk5MC4uLi4uSAEAAADetgEAAwAAAAAAvzqvM6J83gi/Oq8zonzeCDNDSVEuTllTRTpJQk0uSVFfREVSSVZBVElWRV9BU1NFVFNfQ1VSUkVOVC45OTEuLi4uLkgBAAAA3rYBAAIAAAADNTMyAQgAAAAFAAAAATEBAAAACjE5NDcxNzk1ODMDAAAAAzE2MAIAAAAEMTEwOQQAAAABMAcAAAAIMy83LzIwMjYIAAAACjEyLzMxLzIwMTYJAAAAATC/Oq8zonzeCL86rzOifN4ILUNJUS5OWVNF</t>
  </si>
  <si>
    <t>OklCTS5JUV9MVF9ERUJUX0RFUklWQVRJVkVTLjk5MS4uLi4uSAEAAADetgEAAgAAAAQ3ODUyAQgAAAAFAAAAATEBAAAACjE5NDcxNzk1ODMDAAAAAzE2MAIAAAAFMzA5MTUEAAAAATAHAAAACDMvNy8yMDI2CAAAAAoxMi8zMS8yMDE2CQAAAAEwvzqvM6J83gi/Oq8zonzeCDBDSVEuTllTRTpJQk0uSVFfQ09OVElOR0VOVF9MSUFCSUxJVElFUy45OTUuLi4uLkgBAAAA3rYBAAMAAAAAAL86rzOifN4IvzqvM6J83gg1Q0lRLk5ZU0U6SUJNLklRX1JFU1RSSUNURURfQ0FTSF9OT05fQ1VSUkVOVC45OTUuLi4uLkgBAAAA3rYBAAMAAAAAAL86rzOifN4IvzqvM6J83ggrQ0lRLk5ZU0U6SUJNLklRX0ZJTl9ESVZfU1RfSU5WRVNULjk5NS4uLi4uSAEAAADetgEAAwAAAAAAvzqvM6J83gi/Oq8zonzeCC9DSVEuTllTRTpJQk0uSVFfRklOX0RJVl9MVF9ERUJUX1RPVEFMLjk5Ny4uLi4uSAEAAADetgEAAgAAAAUxMjg3MgEIAAAABQAAAAExAQAAAAstMTk1ODI4MTA5NgMAAAADMTYwAgAAAAUyNDUxNQQAAAABMAcAAAAIMy83LzIwMjYIAAAACjEyLzMxLzIwMjIJAAAAATC/Oq8zonzeCL86rzOifN4IP0NJUS5OWVNFOklCTS5JUV9MSUFCSUxJVElFU19ORVRUSU5HX09USEVSX0FESlVTVE1FTlRTLjk5NC4uLi4uSAEAAADetgEAAwAAAAAAvzqvM6J83gi/Oq8zonzeCC1DSVEuTllTRTpJQk0uSVFfTElBQklMSVRJRVNf</t>
  </si>
  <si>
    <t>TEVWRUxfMS45OTIuLi4uLkgBAAAA3rYBAAMAAAAAAL86rzOifN4IvzqvM6J83ggoQ0lRLk5ZU0U6SUJNLklRX0FTU0VUU19MRVZFTF8zLjk5MC4uLi4uSAEAAADetgEAAwAAAAAAvzqvM6J83gi/Oq8zonzeCEFDSVEuTllTRTpJQk0uSVFfTElRVUlEQVRJT05fVkFMVUVfUFJFRkVSUkVEX05PTl9SRURFRU0uMjAwMC4uLi4uSAEAAADetgEAAwAAAAAAvzqvM6J83gi/Oq8zonzeCDtDSVEuTllTRTpJQk0uSVFfR0VORVJBTF9QQVJUTkVSX01JTk9SSVRZX0lOVEVSRVNULjk5OS4uLi4uSAEAAADetgEAAwAAAAAAvzqvM6J83gi/Oq8zonzeCDVDSVEuTllTRTpJQk0uSVFfREVGX1RBWF9WQUxVQVRJT05fQUxMT1dBTkNFLjk5NC4uLi4uSAEAAADetgEAAgAAAAM2MDgBCAAAAAUAAAABMQEAAAALLTIxMTA3NjkzNTUDAAAAAzE2MAIAAAAFNDYwNDUEAAAAATAHAAAACDMvNy8yMDI2CAAAAAoxMi8zMS8yMDE5CQAAAAEwvzqvM6J83gi/Oq8zonzeCDVDSVEuTllTRTpJQk0uSVFfRklOX0RJVl9NSU5PUklUWV9JTlRfUkVERUVNLjk5NC4uLi4uSAEAAADetgEAAwAAAAAAvzqvM6J83gi/Oq8zonzeCB1DSVEuTllTRTpJQk0uSVFfQ0lQLjk5NC4uLi4uSAEAAADetgEAAwAAAAAAvzqvM6J83gi/Oq8zonzeCCNDSVEuTllTRTpJQk0uSVFfTUFDSElORVJZLjk5Ny4uLi4uSAEAAADetgEAAgAAAAUxMjgwNAEIAAAABQAA</t>
  </si>
  <si>
    <t>AAExAQAAAAstMTk1ODI4MTA5NgMAAAADMTYwAgAAAAQzMTE0BAAAAAEwBwAAAAgzLzcvMjAyNggAAAAKMTIvMzEvMjAyMgkAAAABML86rzOifN4IvzqvM6J83ggjQ0lRLk5ZU0U6SUJNLklRX09USEVSX0lOVi45OTUuLi4uLkgBAAAA3rYBAAMAAAAAAL86rzOifN4IvzqvM6J83gghQ0lRLk5ZU0U6SUJNLklRX1JBV19JTlYuOTk3Li4uLi5IAQAAAN62AQADAAAAAAC/Oq8zonzeCL86rzOifN4IJUNJUS5OWVNFOklCTS5JUV9BUl9VTkJJTExFRC45OTYuLi4uLkgBAAAA3rYBAAIAAAAEMTE5NAEIAAAABQAAAAExAQAAAAstMjAwODY0NzE5OAMAAAADMTYwAgAAAAU0NTQyMAQAAAABMAcAAAAIMy83LzIwMjYIAAAACjEyLzMxLzIwMjEJAAAAATC/Oq8zonzeCL86rzOifN4IKkNJUS5OWVNFOklCTS5JUV9ORVRfV09SS0lOR19DQVAuMjAwMC4uLi4uSAEAAADetgEAAgAAAAUtODkwNwEIAAAABQAAAAExAQAAAAstMTkwNDg2MDY1NwMAAAADMTYwAgAAAAQxMzExBAAAAAEwBwAAAAgzLzcvMjAyNggAAAAKMTIvMzEvMjAyNQkAAAABML86rzOifN4IvzqvM6J83ggjQ0lRLk5ZU0U6SUJNLklRX0lOVEFOX05FVC45OTkuLi4uLkgBAAAA3rYBAAIAAAAFMTA2NjABCAAAAAUAAAABMQEAAAALLTE5MDQ4NjA3NDMDAAAAAzE2MAIAAAAFNDg5NjIEAAAAATAHAAAACDMvNy8yMDI2CAAAAAoxMi8zMS8yMDI0CQAAAAEwvzqv</t>
  </si>
  <si>
    <t>M6J83gi/Oq8zonzeCEBDSVEuTllTRTpJQk0uSVFfTElRVUlEQVRJT05fVkFMVUVfUFJFRkVSUkVEX05PTl9SRURFRU0uOTkzLi4uLi5IAQAAAN62AQADAAAAAAC/Oq8zonzeCL86rzOifN4IMENJUS5OWVNFOklCTS5JUV9OQVRVUkFMX1JFU09VUkNFU19DT1NULjk5MC4uLi4uSAEAAADetgEAAwAAAAAAvzqvM6J83gi/Oq8zonzeCChDSVEuTllTRTpJQk0uSVFfRVFVSVRZX01FVEhPRC4xMDAwLi4uLi5IAQAAAN62AQACAAAAAjYwAQgAAAAFAAAAATEBAAAACy0xOTA0ODYwNzQwAwAAAAMxNjACAAAABDMwNjMEAAAAATAHAAAACDMvNy8yMDI2CAAAAAoxMi8zMS8yMDI1CQAAAAEwvzqvM6J83gi/Oq8zonzeCDBDSVEuTllTRTpJQk0uSVFfVE9UQUxfREVCVF9OT05fQ1VSUkVOVC45OTAuLi4uLkgBAAAA3rYBAAIAAAAFMzM0MzEBCAAAAAUAAAABMQEAAAAKMTg3NjQzMjg3MgMAAAADMTYwAgAAAAUyNTIyNAQAAAABMAcAAAAIMy83LzIwMjYIAAAACjEyLzMxLzIwMTUJAAAAATC/Oq8zonzeCL86rzOifN4II0NJUS5OWVNFOklCTS5JUV9UQlZfU0hBUkUuOTkwLi4uLi5IAQAAAN62AQACAAAACi0yMS45OTk5NjYBCAAAAAUAAAABMQEAAAAKMTg3NjQzMjg3MgMAAAADMTYwAgAAAAQ0MTU2BAAAAAEwBwAAAAgzLzcvMjAyNggAAAAKMTIvMzEvMjAxNQkAAAABML86rzOifN4IvzqvM6J83ggmQ0lRLk5ZU0U6SUJN</t>
  </si>
  <si>
    <t>LklRX1RPVEFMX0xFQVNFUy45OTUuLi4uLkgBAAAA3rYBAAIAAAAEMzg0NQEIAAAABQAAAAExAQAAAAstMjA1OTA3MzIwMgMAAAADMTYwAgAAAAU0ODk3OQQAAAABMAcAAAAIMy83LzIwMjYIAAAACjEyLzMxLzIwMjAJAAAAATC/Oq8zonzeCL86rzOifN4IMkNJUS5OWVNFOklCTS5JUV9GSU5BTkNFX0xFQVNFU19MT05HX1RFUk0uOTk4Li4uLi5IAQAAAN62AQACAAAAAzM3OQEIAAAABQAAAAExAQAAAAstMTkwNDg2MDc0NAMAAAADMTYwAgAAAAU0ODk5MQQAAAABMAcAAAAIMy83LzIwMjYIAAAACjEyLzMxLzIwMjMJAAAAATC/Oq8zonzeCL86rzOifN4IL0NJUS5OWVNFOklCTS5JUV9HUFBFX0VYQ0xfT1BFUl9MRUFTRVMuOTk1Li4uLi5IAQAAAN62AQACAAAABTIwMTAxAQgAAAAFAAAAATEBAAAACy0yMDU5MDczMjAyAwAAAAMxNjACAAAABTQ4OTc0BAAAAAEwBwAAAAgzLzcvMjAyNggAAAAKMTIvMzEvMjAyMAkAAAABML86rzOifN4IvzqvM6J83ggvQ0lRLk5ZU0U6SUJNLklRX1JVQV9DQVBJVEFMX0xFQVNFX05FVC45OTMuLi4uLkgBAAAA3rYBAAMAAAAAAL86rzOifN4IvzqvM6J83ggnQ0lRLk5ZU0U6SUJNLklRX1JVQV9BQ0NVTV9ERVAuOTkyLi4uLi5IAQAAAN62AQADAAAAAAC/Oq8zonzeCL86rzOifN4IK0NJUS5OWVNFOklCTS5JUV9NSU5PUklUWV9JTlRFUkVTVC45OTkuLi4uLkgBAAAA3rYBAAIA</t>
  </si>
  <si>
    <t>AAACODYBCAAAAAUAAAABMQEAAAALLTE5MDQ4NjA3NDMDAAAAAzE2MAIAAAAEMTA1MgQAAAABMAcAAAAIMy83LzIwMjYIAAAACjEyLzMxLzIwMjQJAAAAATC/Oq8zonzeCL86rzOifN4IHUNJUS5OWVNFOklCTS5JUV9SRS4xMDAwLi4uLi5IAQAAAN62AQACAAAABjE1NTY0OAEIAAAABQAAAAExAQAAAAstMTkwNDg2MDc0MAMAAAADMTYwAgAAAAQxMjIyBAAAAAEwBwAAAAgzLzcvMjAyNggAAAAKMTIvMzEvMjAyNQkAAAABML86rzOifN4IvzqvM6J83gglQ0lRLk5ZU0U6SUJNLklRX1BSRUZfRVFVSVRZLjk5Mi4uLi4uSAEAAADetgEAAwAAAAAAvzqvM6J83gi/Oq8zonzeCCZDSVEuTllTRTpJQk0uSVFfUFJFRl9SRURFRU0uMTAwMC4uLi4uSAEAAADetgEAAwAAAAAAvzqvM6J83gi/Oq8zonzeCClDSVEuTllTRTpJQk0uSVFfREVGX1RBWF9MSUFCX0xULjk5NS4uLi4uSAEAAADetgEAAgAAAAQ0OTU4AQgAAAAFAAAAATEBAAAACy0yMDU5MDczMjAyAwAAAAMxNjACAAAABDEwMjcEAAAAATAHAAAACDMvNy8yMDI2CAAAAAoxMi8zMS8yMDIwCQAAAAEwvzqvM6J83gi/Oq8zonzeCClDSVEuTllTRTpJQk0uSVFfRklOX0RJVl9MSUFCX0xULjk5Mi4uLi4uSAEAAADetgEAAwAAAAAAvzqvM6J83gi/Oq8zonzeCCFDSVEuTllTRTpJQk0uSVFfTFRfREVCVC45OTAuLi4uLkgBAAAA3rYBAAIAAAAFMzM0MzEBCAAAAAUA</t>
  </si>
  <si>
    <t>AAABMQEAAAAKMTg3NjQzMjg3MgMAAAADMTYwAgAAAAQxMDQ5BAAAAAEwBwAAAAgzLzcvMjAyNggAAAAKMTIvMzEvMjAxNQkAAAABML86rzOifN4IvzqvM6J83ggsQ0lRLk5ZU0U6SUJNLklRX1VORUFSTl9SRVZfQ1VSUkVOVC45OTcuLi4uLkgBAAAA3rYBAAIAAAAFMTIwMzIBCAAAAAUAAAABMQEAAAALLTE5NTgyODEwOTYDAAAAAzE2MAIAAAAEMTA3NAQAAAABMAcAAAAIMy83LzIwMjYIAAAACjEyLzMxLzIwMjIJAAAAATC/Oq8zonzeCL86rzOifN4ILkNJUS5OWVNFOklCTS5JUV9GSU5fRElWX0RFQlRfQ1VSUkVOVC45OTcuLi4uLkgBAAAA3rYBAAMAAAAAAL86rzOifN4IvzqvM6J83gghQ0lRLk5ZU0U6SUJNLklRX1NUX0RFQlQuOTk0Li4uLi5IAQAAAN62AQACAAAABDEyNzUBCAAAAAUAAAABMQEAAAALLTIxMTA3NjkzNTUDAAAAAzE2MAIAAAAEMTA0NgQAAAABMAcAAAAIMy83LzIwMjYIAAAACjEyLzMxLzIwMTkJAAAAATC/Oq8zonzeCL86rzOifN4IJkNJUS5OWVNFOklCTS5JUV9UT1RBTF9BU1NFVFMuOTk1Li4uLi5IAQAAAN62AQACAAAABjE1NTk3MQEIAAAABQAAAAExAQAAAAstMjA1OTA3MzIwMgMAAAADMTYwAgAAAAQxMDA3BAAAAAEwBwAAAAgzLzcvMjAyNggAAAAKMTIvMzEvMjAyMAkAAAABML86rzOifN4IvzqvM6J83ggrQ0lRLk5ZU0U6SUJNLklRX0RFRl9UQVhfQVNTRVRTX0xULjk5My4u</t>
  </si>
  <si>
    <t>Li4uSAEAAADetgEAAgAAAAQ1MjE2AQgAAAAFAAAAATEBAAAACjIwODE1MDU0MDEDAAAAAzE2MAIAAAAEMTAyNgQAAAABMAcAAAAIMy83LzIwMjYIAAAACjEyLzMxLzIwMTgJAAAAATC/Oq8zonzeCL86rzOifN4IK0NJUS5OWVNFOklCTS5JUV9GSU5fRElWX0FTU0VUU19MVC45OTMuLi4uLkgBAAAA3rYBAAMAAAAAAL86rzOifN4IvzqvM6J83ggcQ0lRLk5ZU0U6SUJNLklRX0dXLjk5Ni4uLi4uSAEAAADetgEAAgAAAAU1NTY0MwEIAAAABQAAAAExAQAAAAstMjAwODY0NzE5OAMAAAADMTYwAgAAAAQxMTcxBAAAAAEwBwAAAAgzLzcvMjAyNggAAAAKMTIvMzEvMjAyMQkAAAABML86rzOifN4IvzqvM6J83ggcQ0lRLk5ZU0U6SUJNLklRX0FELjk5Ni4uLi4uSAEAAADetgEAAgAAAAYtMTQzOTABCAAAAAUAAAABMQEAAAALLTIwMDg2NDcxOTgDAAAAAzE2MAIAAAAEMTA3NQQAAAABMAcAAAAIMy83LzIwMjYIAAAACjEyLzMxLzIwMjEJAAAAATC/Oq8zonzeCL86rzOifN4IKENJUS5OWVNFOklCTS5JUV9PVEhFUl9DQV9TVVBQTC45OTguLi4uLkgBAAAA3rYBAAIAAAAEMTMxMwEIAAAABQAAAAExAQAAAAstMTkwNDg2MDc0NAMAAAADMTYwAgAAAAQxMDU1BAAAAAEwBwAAAAgzLzcvMjAyNggAAAAKMTIvMzEvMjAyMwkAAAABML86rzOifN4IvzqvM6J83ggwQ0lRLk5ZU0U6SUJNLklRX0RFRl9UQVhfQVNTRVRTX0NV</t>
  </si>
  <si>
    <t>UlJFTlQuOTkyLi4uLi5IAQAAAN62AQADAAAAAAC/Oq8zonzeCL86rzOifN4IL0NJUS5OWVNFOklCTS5JUV9GSU5fRElWX0xPQU5TX0NVUlJFTlQuOTk0Li4uLi5IAQAAAN62AQACAAAABTE0MTkyAQgAAAAFAAAAATEBAAAACy0yMTEwNzY5MzU1AwAAAAMxNjACAAAABDEwMzIEAAAAATAHAAAACDMvNy8yMDI2CAAAAAoxMi8zMS8yMDE5CQAAAAEwvzqvM6J83gi/Oq8zonzeCCdDSVEuTllTRTpJQk0uSVFfVE9UQUxfUkVDRUlWLjEwMDAuLi4uLkgBAAAA3rYBAAIAAAAEOTY0NgEIAAAABQAAAAExAQAAAAstMTkwNDg2MDc0MAMAAAADMTYwAgAAAAQxMDAxBAAAAAEwBwAAAAgzLzcvMjAyNggAAAAKMTIvMzEvMjAyNQkAAAABML86rzOifN4IvzqvM6J83ggmQ0lRLk5ZU0U6SUJNLklRX09USEVSX1JFQ0VJVi45OTQuLi4uLkgBAAAA3rYBAAIAAAAEMTcwNwEIAAAABQAAAAExAQAAAAstMjExMDc2OTM1NQMAAAADMTYwAgAAAAQxMjA2BAAAAAEwBwAAAAgzLzcvMjAyNggAAAAKMTIvMzEvMjAxOQkAAAABML86rzOifN4IvzqvM6J83ggoQ0lRLk5ZU0U6SUJNLklRX0NBU0hfU1RfSU5WRVNULjk5MC4uLi4uSAEAAADetgEAAgAAAAQ4MTk0AQgAAAAFAAAAATEBAAAACjE4NzY0MzI4NzIDAAAAAzE2MAIAAAAEMTAwMgQAAAABMAcAAAAIMy83LzIwMjYIAAAACjEyLzMxLzIwMTUJAAAAATC/Oq8zonzeCL86rzOifN4I</t>
  </si>
  <si>
    <t>JENJUS5OWVNFOklCTS5JUV9DQVNIX0VRVUlWLjk5OS4uLi4uSAEAAADetgEAAgAAAAUxMzk0NwEIAAAABQAAAAExAQAAAAstMTkwNDg2MDc0MwMAAAADMTYwAgAAAAQxMDk2BAAAAAEwBwAAAAgzLzcvMjAyNggAAAAKMTIvMzEvMjAyNAkAAAABML86rzOifN4IvzqvM6J83ggtQ0lRLk5ZU0U6SUJNLklRX0dBSU5fQkFSR0FJTl9BQ1FfQ0YuOTkxLi4uLi5IAQAAAN62AQADAAAAAAC/Oq8zonzeCL86rzOifN4IO0NJUS5OWVNFOklCTS5JUV9MT05HX1RFUk1fREVCVF9SRVBBSURfRVhDTF9MRUFTRVMuOTkwLi4uLi5IAQAAAN62AQACAAAABS01NjIyAQgAAAAFAAAAATEBAAAACjE4NzY0MzI4NzIDAAAAAzE2MAIAAAAFNDg5ODQEAAAAATAHAAAACDMvNy8yMDI2CAAAAAoxMi8zMS8yMDE1CQAAAAEwvzqvM6J83gi/Oq8zonzeCDNDSVEuTllTRTpJQk0uSVFfT1BFUkFUSU5HX0xFQVNFX1BBWU1FTlRTLjEwMDAuLi4uLkgBAAAA3rYBAAMAAAAAAL86rzOifN4IvzqvM6J83ggmQ0lRLk5ZU0U6SUJNLklRX0RPX0lOVkVTVF9DRi45OTkuLi4uLkgBAAAA3rYBAAMAAAAAAL86rzOifN4IvzqvM6J83ggpQ0lRLk5ZU0U6SUJNLklRX05FVF9ERUJUX0lTU1VFRC45OTguLi4uLkgBAAAA3rYBAAIAAAAENDQ5NwEIAAAABQAAAAExAQAAAAstMTkwNDg2MDc0NAMAAAADMTYwAgAAAAQyMDAzBAAAAAEwBwAAAAgzLzcvMjAy</t>
  </si>
  <si>
    <t>NggAAAAKMTIvMzEvMjAyMwkAAAABML86rzOifN4IvzqvM6J83ggnQ0lRLk5ZU0U6SUJNLklRX1VOTEVWRVJFRF9GQ0YuOTk3Li4uLi5IAQAAAN62AQACAAAACTEwNDQwLjYyNQEIAAAABQAAAAExAQAAAAstMTk1ODI4MTA5NgMAAAADMTYwAgAAAAQ0NDIzBAAAAAEwBwAAAAgzLzcvMjAyNggAAAAKMTIvMzEvMjAyMgkAAAABML86rzOifN4IvzqvM6J83gg0Q0lRLk5ZU0U6SUJNLklRX0NIQU5HRV9ORVRfV09SS0lOR19DQVBJVEFMLjk5NS4uLi4uSAEAAADetgEAAgAAAAUtODM2OQEIAAAABQAAAAExAQAAAAstMjA1OTA3MzIwMgMAAAADMTYwAgAAAAQ0NDIxBAAAAAEwBwAAAAgzLzcvMjAyNggAAAAKMTIvMzEvMjAyMAkAAAABML86rzOifN4IvzqvM6J83ggqQ0lRLk5ZU0U6SUJNLklRX0NBU0hfVEFYRVNfRklOQU4uOTkzLi4uLi5IAQAAAN62AQADAAAAAAC/Oq8zonzeCL86rzOifN4IKUNJUS5OWVNFOklCTS5JUV9DQVNIX1RBWEVTX09QRVIuOTkzLi4uLi5IAQAAAN62AQADAAAAAAC/Oq8zonzeCL86rzOifN4ILUNJUS5OWVNFOklCTS5JUV9DQVNIX0lOVEVSRVNUX0ZJTkFOLjk5Mi4uLi4uSAEAAADetgEAAwAAAAAAvzqvM6J83gi/Oq8zonzeCCxDSVEuTllTRTpJQk0uSVFfQ0FTSF9JTlRFUkVTVF9PUEVSLjk5Mi4uLi4uSAEAAADetgEAAwAAAAAAvzqvM6J83gi/Oq8zonzeCCtDSVEuTllTRTpJQk0u</t>
  </si>
  <si>
    <t>SVFfQ0FTSF9JTlRFUkVTVF9ORVQuOTkyLi4uLi5IAQAAAN62AQADAAAAAAC/Oq8zonzeCL86rzOifN4INUNJUS5OWVNFOklCTS5JUV9TQUxFX1BST0NFRURTX1JFTlRBTF9BU1NFVFMuOTkyLi4uLi5IAQAAAN62AQADAAAAAAC/Oq8zonzeCL86rzOifN4IJkNJUS5OWVNFOklCTS5JUV9BTU9SVF9ESUNfQ0YuOTkyLi4uLi5IAQAAAN62AQADAAAAAAC/Oq8zonzeCL86rzOifN4IMENJUS5OWVNFOklCTS5JUV9EQV9DRl9FWENMX09QRVJfTEVBU0VTLjk5Mi4uLi4uSAEAAADetgEAAgAAAAQ0NTQxAQgAAAAFAAAAATEBAAAACjIwMTcxNjQyNDQDAAAAAzE2MAIAAAAFNDg5ODUEAAAAATAHAAAACDMvNy8yMDI2CAAAAAoxMi8zMS8yMDE3CQAAAAEwvzqvM6J83gi/Oq8zonzeCCFDSVEuTllTRTpJQk0uSVFfREVQX1JVQS45OTEuLi4uLkgBAAAA3rYBAAMAAAAAAL86rzOifN4IvzqvM6J83ggkQ0lRLk5ZU0U6SUJNLklRX0RFUFJFX1NVUFAuOTkxLi4uLi5IAQAAAN62AQADAAAAAAC/Oq8zonzeCL86rzOifN4ILUNJUS5OWVNFOklCTS5JUV9EQV9TVVBQTF9QQVJUSUFMX0NGLjk5MS4uLi4uSAEAAADetgEAAwAAAAAAvzqvM6J83gi/Oq8zonzeCCRDSVEuTllTRTpJQk0uSVFfTkVUX0NIQU5HRS45OTAuLi4uLkgBAAAA3rYBAAIAAAAELTc5MAEIAAAABQAAAAExAQAAAAoxODc2NDMyODcyAwAAAAMxNjACAAAABDIw</t>
  </si>
  <si>
    <t>OTMEAAAAATAHAAAACDMvNy8yMDI2CAAAAAoxMi8zMS8yMDE1CQAAAAEwvzqvM6J83gi/Oq8zonzeCBxDSVEuTllTRTpJQk0uSVFfRlguOTkwLi4uLi5IAQAAAN62AQACAAAABC00NzMBCAAAAAUAAAABMQEAAAAKMTg3NjQzMjg3MgMAAAADMTYwAgAAAAQyMTQ0BAAAAAEwBwAAAAgzLzcvMjAyNggAAAAKMTIvMzEvMjAxNQkAAAABML86rzOifN4IvzqvM6J83ggxQ0lRLk5ZU0U6SUJNLklRX09USEVSX0ZJTkFOQ0VfQUNUX1NVUFBMLjk5MC4uLi4uSAEAAADetgEAAwAAAAAAvzqvM6J83gi/Oq8zonzeCCtDSVEuTllTRTpJQk0uSVFfVE9UQUxfRElWX1BBSURfQ0YuOTkwLi4uLi5IAQAAAN62AQACAAAABS00ODk3AQgAAAAFAAAAATEBAAAACjE4NzY0MzI4NzIDAAAAAzE2MAIAAAAEMjAyMgQAAAABMAcAAAAIMy83LzIwMjYIAAAACjEyLzMxLzIwMTUJAAAAATC/Oq8zonzeCL86rzOifN4IJUNJUS5OWVNFOklCTS5JUV9QUkVGX0RJVl9DRi45OTAuLi4uLkgBAAAA3rYBAAMAAAAAAL86rzOifN4IvzqvM6J83ggiQ0lRLk5ZU0U6SUJNLklRX1BSRUZfUkVQLjk5MC4uLi4uSAEAAADetgEAAwAAAAAAvzqvM6J83gi/Oq8zonzeCChDSVEuTllTRTpJQk0uSVFfQ09NTU9OX0lTU1VFRC4yMDAwLi4uLi5IAQAAAN62AQACAAAAAzcxMAEIAAAABQAAAAExAQAAAAstMTkwNDg2MDY1NwMAAAADMTYwAgAAAAQyMTY5BAAA</t>
  </si>
  <si>
    <t>AAEwBwAAAAgzLzcvMjAyNggAAAAKMTIvMzEvMjAyNQkAAAABML86rzOifN4IvzqvM6J83ggpQ0lRLk5ZU0U6SUJNLklRX0xUX0RFQlRfUkVQQUlELjIwMDAuLi4uLkgBAAAA3rYBAAIAAAAFLTU0ODkBCAAAAAUAAAABMQEAAAALLTE5MDQ4NjA2NTcDAAAAAzE2MAIAAAAEMjAzNgQAAAABMAcAAAAIMy83LzIwMjYIAAAACjEyLzMxLzIwMjUJAAAAATC/Oq8zonzeCL86rzOifN4ILENJUS5OWVNFOklCTS5JUV9UT1RBTF9ERUJUX0lTU1VFRC4yMDAwLi4uLi5IAQAAAN62AQACAAAABDgzOTEBCAAAAAUAAAABMQEAAAALLTE5MDQ4NjA2NTcDAAAAAzE2MAIAAAAEMjE2MQQAAAABMAcAAAAIMy83LzIwMjYIAAAACjEyLzMxLzIwMjUJAAAAATC/Oq8zonzeCL86rzOifN4IKUNJUS5OWVNFOklCTS5JUV9TVF9ERUJUX0lTU1VFRC4yMDAwLi4uLi5IAQAAAN62AQADAAAAAAC/Oq8zonzeCL86rzOifN4IMUNJUS5OWVNFOklCTS5JUV9PVEhFUl9JTlZFU1RfQUNUX1NVUFBMLjEwMDAuLi4uLkgBAAAA3rYBAAIAAAABMQEIAAAABQAAAAExAQAAAAstMTkwNDg2MDc0MAMAAAADMTYwAgAAAAQyMDUxBAAAAAEwBwAAAAgzLzcvMjAyNggAAAAKMTIvMzEvMjAyNQkAAAABML86rzOifN4IvzqvM6J83ggtQ0lRLk5ZU0U6SUJNLklRX0lOVkVTVF9TRUNVUklUWV9DRi4xMDAwLi4uLi5IAQAAAN62AQACAAAABC0zOTEBCAAAAAUA</t>
  </si>
  <si>
    <t>AAABMQEAAAALLTE5MDQ4NjA3NDADAAAAAzE2MAIAAAAEMjAyNwQAAAABMAcAAAAIMy83LzIwMjYIAAAACjEyLzMxLzIwMjUJAAAAATC/Oq8zonzeCL86rzOifN4ILkNJUS5OWVNFOklCTS5JUV9TQUxFX1JFQUxfRVNUQVRFX0NGLjEwMDAuLi4uLkgBAAAA3rYBAAMAAAAAAL86rzOifN4IvzqvM6J83ggqQ0lRLk5ZU0U6SUJNLklRX0NBU0hfQUNRVUlSRV9DRi4xMDAwLi4uLi5IAQAAAN62AQACAAAABS04Mjk0AQgAAAAFAAAAATEBAAAACy0xOTA0ODYwNzQwAwAAAAMxNjACAAAABDIwNTcEAAAAATAHAAAACDMvNy8yMDI2CAAAAAoxMi8zMS8yMDI1CQAAAAEwvzqvM6J83gi/Oq8zonzeCCBDSVEuTllTRTpJQk0uSVFfQ0FQRVguMTAwMC4uLi4uSAEAAADetgEAAgAAAAUtMTA5MQEIAAAABQAAAAExAQAAAAstMTkwNDg2MDc0MAMAAAADMTYwAgAAAAQyMDIxBAAAAAEwBwAAAAgzLzcvMjAyNggAAAAKMTIvMzEvMjAyNQkAAAABML86rzOifN4IvzqvM6J83gg3Q0lRLk5ZU0U6SUJNLklRX0NIQU5HRV9PVEhFUl9ORVRfT1BFUl9BU1NFVFMuMTAwMC4uLi4uSAEAAADetgEAAgAAAAM0NDUBCAAAAAUAAAABMQEAAAALLTE5MDQ4NjA3NDADAAAAAzE2MAIAAAAEMjA0NQQAAAABMAcAAAAIMy83LzIwMjYIAAAACjEyLzMxLzIwMjUJAAAAATC/Oq8zonzeCL86rzOifN4IKENJUS5OWVNFOklCTS5JUV9DSEFOR0VfSU5D</t>
  </si>
  <si>
    <t>X1RBWC45OTkuLi4uLkgBAAAA3rYBAAMAAAAAAL86rzOifN4IvzqvM6J83ggjQ0lRLk5ZU0U6SUJNLklRX0NIQU5HRV9BUC45OTkuLi4uLkgBAAAA3rYBAAIAAAADLTEzAQgAAAAFAAAAATEBAAAACy0xOTA0ODYwNzQzAwAAAAMxNjACAAAABDIwMTcEAAAAATAHAAAACDMvNy8yMDI2CAAAAAoxMi8zMS8yMDI0CQAAAAEwvzqvM6J83gi/Oq8zonzeCCNDSVEuTllTRTpJQk0uSVFfQ0hBTkdFX0FSLjk5OS4uLi4uSAEAAADetgEAAgAAAAQtMzc0AQgAAAAFAAAAATEBAAAACy0xOTA0ODYwNzQzAwAAAAMxNjACAAAABDIwMTgEAAAAATAHAAAACDMvNy8yMDI2CAAAAAoxMi8zMS8yMDI0CQAAAAEwvzqvM6J83gi/Oq8zonzeCClDSVEuTllTRTpJQk0uSVFfT1RIRVJfT1BFUl9BQ1QuMjAwMC4uLi4uSAEAAADetgEAAgAAAAQtOTU4AQgAAAAFAAAAATEBAAAACy0xOTA0ODYwNjU3AwAAAAMxNjACAAAABDIwNDcEAAAAATAHAAAACDMvNy8yMDI2CAAAAAoxMi8zMS8yMDI1CQAAAAEwvzqvM6J83gi/Oq8zonzeCB9DSVEuTllTRTpJQk0uSVFfRE9fQ0YuOTkxLi4uLi5IAQAAAN62AQADAAAAAAC/Oq8zonzeCL86rzOifN4ILUNJUS5OWVNFOklCTS5JUV9UQVhfQkVORUZJVF9PUFRJT05TLjk5My4uLi4uSAEAAADetgEAAwAAAAAAvzqvM6J83gi/Oq8zonzeCCdDSVEuTllTRTpJQk0uSVFfSU5DX0VRVUlUWV9DRi45OTUu</t>
  </si>
  <si>
    <t>Li4uLkgBAAAA3rYBAAMAAAAAAL86rzOifN4IvzqvM6J83ggiQ0lRLk5ZU0U6SUJNLklRX0xPQU5TX0NGLjk5Ny4uLi4uSAEAAADetgEAAwAAAAAAvzqvM6J83gi/Oq8zonzeCChDSVEuTllTRTpJQk0uSVFfR0FJTl9JTlZFU1RfQ0YuOTk5Li4uLi5IAQAAAN62AQADAAAAAAC/Oq8zonzeCL86rzOifN4IL0NJUS5OWVNFOklCTS5JUV9NSU5PUklUWV9JTlRFUkVTVF9DRi4yMDAwLi4uLi5IAQAAAN62AQADAAAAAAC/Oq8zonzeCL86rzOifN4IJUNJUS5OWVNFOklCTS5JUV9PVEhFUl9BTU9SVC45OTEuLi4uLkgBAAAA3rYBAAMAAAAAAL86rzOifN4IvzqvM6J83ggkQ0lRLk5ZU0U6SUJNLklRX09JTF9JTVBBSVIuOTkzLi4uLi5IAQAAAN62AQADAAAAAAC/Oq8zonzeCL86rzOifN4IJUNJUS5OWVNFOklCTS5JUV9EQV9TVVBQTF9DRi45OTUuLi4uLkgBAAAA3rYBAAIAAAAENDIyNwEIAAAABQAAAAExAQAAAAstMjA1OTA3MzIwMgMAAAADMTYwAgAAAAQyMTcxBAAAAAEwBwAAAAgzLzcvMjAyNggAAAAKMTIvMzEvMjAyMAkAAAABML86rzOifN4IvzqvM6J83ggvQ0lRLk5ZU0U6SUJNLklRX1NUT0NLX0JBU0VEX0NPTVBfVEFYLjEwMDAuLi4uLkgBAAAA3rYBAAIAAAAELTc0MAC/Oq8zonzeCL86rzOifN4IMUNJUS5OWVNFOklCTS5JUV9TVE9DS19CQVNFRF9DT01QX1BSRVRBWC45OTAuLi4uLkgBAAAA3rYBAAIA</t>
  </si>
  <si>
    <t>AAADNDY4AL86rzOifN4IvzqvM6J83ggwQ0lRLk5ZU0U6SUJNLklRX1NUT0NLX09QVElPTlNfQ09NUF9UQVguOTkyLi4uLi5IAQAAAN62AQADAAAAAAC/Oq8zonzeCL86rzOifN4IKkNJUS5OWVNFOklCTS5JUV9SRVNUUl9TVE9DS19DT01QLjk5NC4uLi4uSAEAAADetgEAAwAAAAAAvzqvM6J83gi/Oq8zonzeCDFDSVEuTllTRTpJQk0uSVFfUkVTVFJfU1RPQ0tfQ09NUF9QUkVUQVguOTk2Li4uLi5IAQAAAN62AQADAAAAAAC/Oq8zonzeCL86rzOifN4IKENJUS5OWVNFOklCTS5JUV9TVE9DS19CQVNFRF9BVC45OTguLi4uLkgBAAAA3rYBAAMAAAAAAL86rzOifN4IvzqvM6J83gg0Q0lRLk5ZU0U6SUJNLklRX1NUT0NLX0JBU0VEX0VYUExPUkVfRFJJTEwuMTAwMC4uLi4uSAEAAADetgEAAwAAAAAAvzqvM6J83gi/Oq8zonzeCClDSVEuTllTRTpJQk0uSVFfU1RPQ0tfQkFTRURfU0dBLjk5MC4uLi4uSAEAAADetgEAAgAAAAMzMjIBCAAAAAUAAAABMQEAAAAKMTg3NjQzMjg3MgMAAAADMTYwAgAAAAUyMjY3OQQAAAABMAcAAAAIMy83LzIwMjYIAAAACjEyLzMxLzIwMTUJAAAAATC/Oq8zonzeCL86rzOifN4IKENJUS5OWVNFOklCTS5JUV9TVE9DS19CQVNFRF9TTS45OTIuLi4uLkgBAAAA3rYBAAMAAAAAAL86rzOifN4IvzqvM6J83ggqQ0lRLk5ZU0U6SUJNLklRX1NUT0NLX0JBU0VEX0NPR1MuOTk0Li4uLi5I</t>
  </si>
  <si>
    <t>AQAAAN62AQACAAAAAjg1AQgAAAAFAAAAATEBAAAACy0yMTEwNzY5MzU1AwAAAAMxNjACAAAABTIyNjc0BAAAAAEwBwAAAAgzLzcvMjAyNggAAAAKMTIvMzEvMjAxOQkAAAABML86rzOifN4IvzqvM6J83ggrQ0lRLk5ZU0U6SUJNLklRX05FR0FUSVZFX0dXX0FNT1JULjk5Ni4uLi4uSAEAAADetgEAAwAAAAAAvzqvM6J83gi/Oq8zonzeCCNDSVEuTllTRTpJQk0uSVFfSU5UQU5fTkVULjk5Ny4uLi4uSAEAAADetgEAAgAAAAUxMTE4NAEIAAAABQAAAAExAQAAAAstMTk1ODI4MTA5NgMAAAADMTYwAgAAAAU0ODk2MgQAAAABMAcAAAAIMy83LzIwMjYIAAAACjEyLzMxLzIwMjIJAAAAATC/Oq8zonzeCL86rzOifN4IPkNJUS5OWVNFOklCTS5JUV9MSVFVSURBVElPTl9WQUxVRV9QUkVGRVJSRURfQ09OVkVSVC4yMDAwLi4uLi5IAQAAAN62AQADAAAAAAC/Oq8zonzeCL86rzOifN4IIkNJUS5OWVNFOklCTS5JUV9TT0ZUV0FSRS45OTkuLi4uLkgBAAAA3rYBAAMAAAAAAL86rzOifN4IvzqvM6J83ggnQ0lRLk5ZU0U6SUJNLklRX0VRVUlUWV9NRVRIT0QuOTk5Li4uLi5IAQAAAN62AQACAAAAAzEwOAEIAAAABQAAAAExAQAAAAstMTkwNDg2MDc0MwMAAAADMTYwAgAAAAQzMDYzBAAAAAEwBwAAAAgzLzcvMjAyNggAAAAKMTIvMzEvMjAyNAkAAAABML86rzOifN4IvzqvM6J83ggsQ0lRLk5ZU0U6SUJNLklRX1RPVEFM</t>
  </si>
  <si>
    <t>X0RFQlRfQ1VSUkVOVC45OTkuLi4uLkgBAAAA3rYBAAIAAAAENTg1NwEIAAAABQAAAAExAQAAAAstMTkwNDg2MDc0MwMAAAADMTYwAgAAAAUyNTIyMwQAAAABMAcAAAAIMy83LzIwMjYIAAAACjEyLzMxLzIwMjQJAAAAATC/Oq8zonzeCL86rzOifN4ILENJUS5OWVNFOklCTS5JUV9CVl9TSEFSRV9SRVBPUlRFRC4yMDAwLi4uLi5IAQAAAN62AQADAAAAAAC/Oq8zonzeCL86rzOifN4IJkNJUS5OWVNFOklCTS5JUV9UT1RBTF9MRUFTRVMuOTkxLi4uLi5IAQAAAN62AQADAAAAAAC/Oq8zonzeCL86rzOifN4IMkNJUS5OWVNFOklCTS5JUV9GSU5BTkNFX0xFQVNFU19MT05HX1RFUk0uOTk2Li4uLi5IAQAAAN62AQACAAAAAjYzAQgAAAAFAAAAATEBAAAACy0yMDA4NjQ3MTk4AwAAAAMxNjACAAAABTQ4OTkxBAAAAAEwBwAAAAgzLzcvMjAyNggAAAAKMTIvMzEvMjAyMQkAAAABML86rzOifN4IvzqvM6J83ggvQ0lRLk5ZU0U6SUJNLklRX0dQUEVfRVhDTF9PUEVSX0xFQVNFUy45OTEuLi4uLkgBAAAA3rYBAAIAAAAFMzAxMzMBCAAAAAUAAAABMQEAAAAKMTk0NzE3OTU4MwMAAAADMTYwAgAAAAU0ODk3NAQAAAABMAcAAAAIMy83LzIwMjYIAAAACjEyLzMxLzIwMTYJAAAAATC/Oq8zonzeCL86rzOifN4IL0NJUS5OWVNFOklCTS5JUV9SVUFfQ0FQSVRBTF9MRUFTRV9ORVQuOTkyLi4uLi5IAQAAAN62AQADAAAAAAC/</t>
  </si>
  <si>
    <t>Oq8zonzeCL86rzOifN4IJ0NJUS5OWVNFOklCTS5JUV9SVUFfQUNDVU1fREVQLjk5MS4uLi4uSAEAAADetgEAAwAAAAAAvzqvM6J83gi/Oq8zonzeCCtDSVEuTllTRTpJQk0uSVFfTUlOT1JJVFlfSU5URVJFU1QuOTk2Li4uLi5IAQAAAN62AQACAAAAAjk1AQgAAAAFAAAAATEBAAAACy0yMDA4NjQ3MTk4AwAAAAMxNjACAAAABDEwNTIEAAAAATAHAAAACDMvNy8yMDI2CAAAAAoxMi8zMS8yMDIxCQAAAAEwvzqvM6J83gi/Oq8zonzeCBxDSVEuTllTRTpJQk0uSVFfUkUuOTk5Li4uLi5IAQAAAN62AQACAAAABjE1MTE2MwEIAAAABQAAAAExAQAAAAstMTkwNDg2MDc0MwMAAAADMTYwAgAAAAQxMjIyBAAAAAEwBwAAAAgzLzcvMjAyNggAAAAKMTIvMzEvMjAyNAkAAAABML86rzOifN4IvzqvM6J83gglQ0lRLk5ZU0U6SUJNLklRX1BSRUZfT1RIRVIuMjAwMC4uLi4uSAEAAADetgEAAwAAAAAAvzqvM6J83gi/Oq8zonzeCCVDSVEuTllTRTpJQk0uSVFfUFJFRl9SRURFRU0uOTk4Li4uLi5IAQAAAN62AQADAAAAAAC/Oq8zonzeCL86rzOifN4ILENJUS5OWVNFOklCTS5JUV9MVF9NQVJLX1NFQ1VSSVRJRVMuOTkzLi4uLi5IAQAAAN62AQADAAAAAAC/Oq8zonzeCL86rzOifN4IPUNJUS5OWVNFOklCTS5JUV9MSVFVSURBVElPTl9WQUxVRV9QUkVGRVJSRURfQ09OVkVSVC45OTUuLi4uLkgBAAAA3rYBAAMAAAAAAL86</t>
  </si>
  <si>
    <t>rzOifN4IvzqvM6J83ggiQ0lRLk5ZU0U6SUJNLklRX1NPRlRXQVJFLjk5Ni4uLi4uSAEAAADetgEAAwAAAAAAvzqvM6J83gi/Oq8zonzeCCdDSVEuTllTRTpJQk0uSVFfRVFVSVRZX01FVEhPRC45OTQuLi4uLkgBAAAA3rYBAAIAAAADMTg0AQgAAAAFAAAAATEBAAAACy0yMTEwNzY5MzU1AwAAAAMxNjACAAAABDMwNjMEAAAAATAHAAAACDMvNy8yMDI2CAAAAAoxMi8zMS8yMDE5CQAAAAEwvzqvM6J83gi/Oq8zonzeCCxDSVEuTllTRTpJQk0uSVFfVE9UQUxfREVCVF9DVVJSRU5ULjk5Ni4uLi4uSAEAAADetgEAAgAAAAQ3NzYxAQgAAAAFAAAAATEBAAAACy0yMDA4NjQ3MTk4AwAAAAMxNjACAAAABTI1MjIzBAAAAAEwBwAAAAgzLzcvMjAyNggAAAAKMTIvMzEvMjAyMQkAAAABML86rzOifN4IvzqvM6J83ggrQ0lRLk5ZU0U6SUJNLklRX0JWX1NIQVJFX1JFUE9SVEVELjk5Ny4uLi4uSAEAAADetgEAAwAAAAAAvzqvM6J83gi/Oq8zonzeCCZDSVEuTllTRTpJQk0uSVFfVE9UQUxfTEVBU0VTLjk5MC4uLi4uSAEAAADetgEAAwAAAAAAvzqvM6J83gi/Oq8zonzeCDJDSVEuTllTRTpJQk0uSVFfRklOQU5DRV9MRUFTRVNfTE9OR19URVJNLjk5My4uLi4uSAEAAADetgEAAgAAAAIzOAEIAAAABQAAAAExAQAAAAoyMDgxNTA1NDAxAwAAAAMxNjACAAAABTQ4OTkxBAAAAAEwBwAAAAgzLzcvMjAyNggAAAAKMTIvMzEv</t>
  </si>
  <si>
    <t>MjAxOAkAAAABML86rzOifN4IvzqvM6J83ggyQ0lRLk5ZU0U6SUJNLklRX1JVQV9PUEVSQVRJTkdfTEVBU0VfTkVULjEwMDAuLi4uLkgBAAAA3rYBAAMAAAAAAL86rzOifN4IvzqvM6J83gg2Q0lRLk5ZU0U6SUJNLklRX1JVQV9DQVBJVEFMX0xFQVNFX0FDQ1VNX0RFUC4xMDAwLi4uLi5IAQAAAN62AQADAAAAAAC/Oq8zonzeCL86rzOifN4IJ0NJUS5OWVNFOklCTS5JUV9SVUFfQUNDVU1fREVQLjk5MC4uLi4uSAEAAADetgEAAwAAAAAAvzqvM6J83gi/Oq8zonzeCCtDSVEuTllTRTpJQk0uSVFfTUlOT1JJVFlfSU5URVJFU1QuOTk0Li4uLi5IAQAAAN62AQACAAAAAzE0NAEIAAAABQAAAAExAQAAAAstMjExMDc2OTM1NQMAAAADMTYwAgAAAAQxMDUyBAAAAAEwBwAAAAgzLzcvMjAyNggAAAAKMTIvMzEvMjAxOQkAAAABML86rzOifN4IvzqvM6J83ggcQ0lRLk5ZU0U6SUJNLklRX1JFLjk5Ny4uLi4uSAEAAADetgEAAgAAAAYxNDk4MjUBCAAAAAUAAAABMQEAAAALLTE5NTgyODEwOTYDAAAAAzE2MAIAAAAEMTIyMgQAAAABMAcAAAAIMy83LzIwMjYIAAAACjEyLzMxLzIwMjIJAAAAATC/Oq8zonzeCL86rzOifN4IJENJUS5OWVNFOklCTS5JUV9QUkVGX09USEVSLjk5Ny4uLi4uSAEAAADetgEAAwAAAAAAvzqvM6J83gi/Oq8zonzeCCVDSVEuTllTRTpJQk0uSVFfUFJFRl9SRURFRU0uOTk2Li4uLi5IAQAAAN62</t>
  </si>
  <si>
    <t>AQADAAAAAAC/Oq8zonzeCL86rzOifN4IKUNJUS5OWVNFOklCTS5JUV9ERUZfVEFYX0xJQUJfTFQuOTkyLi4uLi5IAQAAAN62AQACAAAAAzU0NQEIAAAABQAAAAExAQAAAAoyMDE3MTY0MjQ0AwAAAAMxNjACAAAABDEwMjcEAAAAATAHAAAACDMvNy8yMDI2CAAAAAoxMi8zMS8yMDE3CQAAAAEwvzqvM6J83gi/Oq8zonzeCCpDSVEuTllTRTpJQk0uSVFfRklOX0RJVl9ERUJUX0xULjIwMDAuLi4uLkgBAAAA3rYBAAMAAAAAAL86rzOifN4IvzqvM6J83ggiQ0lRLk5ZU0U6SUJNLklRX1RPVEFMX0NMLjk5Ny4uLi4uSAEAAADetgEAAgAAAAUzMTUwNQEIAAAABQAAAAExAQAAAAstMTk1ODI4MTA5NgMAAAADMTYwAgAAAAQxMDA5BAAAAAEwBwAAAAgzLzcvMjAyNggAAAAKMTIvMzEvMjAyMgkAAAABML86rzOifN4IvzqvM6J83ggsQ0lRLk5ZU0U6SUJNLklRX1VORUFSTl9SRVZfQ1VSUkVOVC45OTUuLi4uLkgBAAAA3rYBAAIAAAAFMTIxNDYBCAAAAAUAAAABMQEAAAALLTIwNTkwNzMyMDIDAAAAAzE2MAIAAAAEMTA3NAQAAAABMAcAAAAIMy83LzIwMjYIAAAACjEyLzMxLzIwMjAJAAAAATC/Oq8zonzeCL86rzOifN4ILkNJUS5OWVNFOklCTS5JUV9GSU5fRElWX0RFQlRfQ1VSUkVOVC45OTMuLi4uLkgBAAAA3rYBAAMAAAAAAL86rzOifN4IvzqvM6J83gghQ0lRLk5ZU0U6SUJNLklRX1NUX0RFQlQuOTkxLi4uLi5I</t>
  </si>
  <si>
    <t>AQAAAN62AQACAAAABDEyNzQBCAAAAAUAAAABMQEAAAAKMTk0NzE3OTU4MwMAAAADMTYwAgAAAAQxMDQ2BAAAAAEwBwAAAAgzLzcvMjAyNggAAAAKMTIvMzEvMjAxNgkAAAABML86rzOifN4IvzqvM6J83ggmQ0lRLk5ZU0U6SUJNLklRX1RPVEFMX0FTU0VUUy45OTIuLi4uLkgBAAAA3rYBAAIAAAAGMTI1MzU2AQgAAAAFAAAAATEBAAAACjIwMTcxNjQyNDQDAAAAAzE2MAIAAAAEMTAwNwQAAAABMAcAAAAIMy83LzIwMjYIAAAACjEyLzMxLzIwMTcJAAAAATC/Oq8zonzeCL86rzOifN4IK0NJUS5OWVNFOklCTS5JUV9ERUZfVEFYX0FTU0VUU19MVC45OTAuLi4uLkgBAAAA3rYBAAIAAAAENDgyMgEIAAAABQAAAAExAQAAAAoxODc2NDMyODcyAwAAAAMxNjACAAAABDEwMjYEAAAAATAHAAAACDMvNy8yMDI2CAAAAAoxMi8zMS8yMDE1CQAAAAEwvzqvM6J83gi/Oq8zonzeCCtDSVEuTllTRTpJQk0uSVFfRklOX0RJVl9BU1NFVFNfTFQuOTkxLi4uLi5IAQAAAN62AQADAAAAAAC/Oq8zonzeCL86rzOifN4IHENJUS5OWVNFOklCTS5JUV9HVy45OTMuLi4uLkgBAAAA3rYBAAIAAAAFMzYyNjUBCAAAAAUAAAABMQEAAAAKMjA4MTUwNTQwMQMAAAADMTYwAgAAAAQxMTcxBAAAAAEwBwAAAAgzLzcvMjAyNggAAAAKMTIvMzEvMjAxOAkAAAABML86rzOifN4IvzqvM6J83ggcQ0lRLk5ZU0U6SUJNLklRX0FELjk5Mi4uLi4u</t>
  </si>
  <si>
    <t>SAEAAADetgEAAgAAAAYtMjEyMTUBCAAAAAUAAAABMQEAAAAKMjAxNzE2NDI0NAMAAAADMTYwAgAAAAQxMDc1BAAAAAEwBwAAAAgzLzcvMjAyNggAAAAKMTIvMzEvMjAxNwkAAAABML86rzOifN4IvzqvM6J83ggoQ0lRLk5ZU0U6SUJNLklRX09USEVSX0NBX1NVUFBMLjk5Ni4uLi4uSAEAAADetgEAAgAAAAQyMjY0AQgAAAAFAAAAATEBAAAACy0yMDA4NjQ3MTk4AwAAAAMxNjACAAAABDEwNTUEAAAAATAHAAAACDMvNy8yMDI2CAAAAAoxMi8zMS8yMDIxCQAAAAEwvzqvM6J83gi/Oq8zonzeCClDSVEuTllTRTpJQk0uSVFfTE9BTlNfRk9SX1NBTEUuMTAwMC4uLi4uSAEAAADetgEAAwAAAAAAvzqvM6J83gi/Oq8zonzeCC9DSVEuTllTRTpJQk0uSVFfRklOX0RJVl9MT0FOU19DVVJSRU5ULjk5MS4uLi4uSAEAAADetgEAAgAAAAUxOTAwNgEIAAAABQAAAAExAQAAAAoxOTQ3MTc5NTgzAwAAAAMxNjACAAAABDEwMzIEAAAAATAHAAAACDMvNy8yMDI2CAAAAAoxMi8zMS8yMDE2CQAAAAEwvzqvM6J83gi/Oq8zonzeCCZDSVEuTllTRTpJQk0uSVFfVE9UQUxfUkVDRUlWLjk5Ny4uLi4uSAEAAADetgEAAgAAAAQ3NjgyAQgAAAAFAAAAATEBAAAACy0xOTU4MjgxMDk2AwAAAAMxNjACAAAABDEwMDEEAAAAATAHAAAACDMvNy8yMDI2CAAAAAoxMi8zMS8yMDIyCQAAAAEwvzqvM6J83gi/Oq8zonzeCCZDSVEuTllTRTpJ</t>
  </si>
  <si>
    <t>Qk0uSVFfT1RIRVJfUkVDRUlWLjk5MC4uLi4uSAEAAADetgEAAgAAAAQxMjAxAQgAAAAFAAAAATEBAAAACjE4NzY0MzI4NzIDAAAAAzE2MAIAAAAEMTIwNgQAAAABMAcAAAAIMy83LzIwMjYIAAAACjEyLzMxLzIwMTUJAAAAATC/Oq8zonzeCL86rzOifN4IKUNJUS5OWVNFOklCTS5JUV9UUkFESU5HX0FTU0VUUy4xMDAwLi4uLi5IAQAAAN62AQADAAAAAAC/Oq8zonzeCL86rzOifN4IJENJUS5OWVNFOklCTS5JUV9DQVNIX0VRVUlWLjk5Ny4uLi4uSAEAAADetgEAAgAAAAQ3ODg2AQgAAAAFAAAAATEBAAAACy0xOTU4MjgxMDk2AwAAAAMxNjACAAAABDEwOTYEAAAAATAHAAAACDMvNy8yMDI2CAAAAAoxMi8zMS8yMDIyCQAAAAEwvzqvM6J83gi/Oq8zonzeCDhDSVEuTllTRTpJQk0uSVFfVE9UQUxfREVCVF9SRVBBSURfRVhDTF9MRUFTRVMuMjAwMC4uLi4uSAEAAADetgEAAgAAAAUtNTUxOAEIAAAABQAAAAExAQAAAAstMTkwNDg2MDY1NwMAAAADMTYwAgAAAAU0ODk4NgQAAAABMAcAAAAIMy83LzIwMjYIAAAACjEyLzMxLzIwMjUJAAAAATC/Oq8zonzeCL86rzOifN4IPUNJUS5OWVNFOklCTS5JUV9PUEVSQVRJTkdfTEVBU0VfTElBQklMSVRJRVNfTk9OQ0FTSC45OTkuLi4uLkgBAAAA3rYBAAMAAAAAAL86rzOifN4IvzqvM6J83ggyQ0lRLk5ZU0U6SUJNLklRX09QRVJBVElOR19MRUFTRV9QQVlNRU5UUy45</t>
  </si>
  <si>
    <t>OTguLi4uLkgBAAAA3rYBAAMAAAAAAL86rzOifN4IvzqvM6J83ggmQ0lRLk5ZU0U6SUJNLklRX0RPX0lOVkVTVF9DRi45OTcuLi4uLkgBAAAA3rYBAAMAAAAAAL86rzOifN4IvzqvM6J83ggpQ0lRLk5ZU0U6SUJNLklRX05FVF9ERUJUX0lTU1VFRC45OTYuLi4uLkgBAAAA3rYBAAIAAAAFLTgxMTUBCAAAAAUAAAABMQEAAAALLTIwMDg2NDcxOTgDAAAAAzE2MAIAAAAEMjAwMwQAAAABMAcAAAAIMy83LzIwMjYIAAAACjEyLzMxLzIwMjEJAAAAATC/Oq8zonzeCL86rzOifN4IJ0NJUS5OWVNFOklCTS5JUV9VTkxFVkVSRURfRkNGLjk5NS4uLi4uSAEAAADetgEAAgAAAAgxNTY4NC43NQEIAAAABQAAAAExAQAAAAstMjA1OTA3MzIwMgMAAAADMTYwAgAAAAQ0NDIzBAAAAAEwBwAAAAgzLzcvMjAyNggAAAAKMTIvMzEvMjAyMAkAAAABML86rzOifN4IvzqvM6J83gg0Q0lRLk5ZU0U6SUJNLklRX0NIQU5HRV9ORVRfV09SS0lOR19DQVBJVEFMLjk5Mi4uLi4uSAEAAADetgEAAgAAAAMxNzcBCAAAAAUAAAABMQEAAAAKMjAxNzE2NDI0NAMAAAADMTYwAgAAAAQ0NDIxBAAAAAEwBwAAAAgzLzcvMjAyNggAAAAKMTIvMzEvMjAxNwkAAAABML86rzOifN4IvzqvM6J83ggqQ0lRLk5ZU0U6SUJNLklRX0NBU0hfVEFYRVNfRklOQU4uOTkxLi4uLi5IAQAAAN62AQADAAAAAAC/Oq8zonzeCL86rzOifN4IKUNJUS5OWVNFOklC</t>
  </si>
  <si>
    <t>TS5JUV9DQVNIX1RBWEVTX09QRVIuOTkwLi4uLi5IAQAAAN62AQADAAAAAAC/Oq8zonzeCL86rzOifN4ILUNJUS5OWVNFOklCTS5JUV9DQVNIX0lOVEVSRVNUX0ZJTkFOLjk5MC4uLi4uSAEAAADetgEAAwAAAAAAvzqvM6J83gi/Oq8zonzeCCxDSVEuTllTRTpJQk0uSVFfQ0FTSF9JTlRFUkVTVF9PUEVSLjk5MC4uLi4uSAEAAADetgEAAwAAAAAAvzqvM6J83gi/Oq8zonzeCCtDSVEuTllTRTpJQk0uSVFfQ0FTSF9JTlRFUkVTVF9ORVQuOTkwLi4uLi5IAQAAAN62AQADAAAAAAC/Oq8zonzeCL86rzOifN4INUNJUS5OWVNFOklCTS5JUV9TQUxFX1BST0NFRURTX1JFTlRBTF9BU1NFVFMuOTkwLi4uLi5IAQAAAN62AQADAAAAAAC/Oq8zonzeCL86rzOifN4IJkNJUS5OWVNFOklCTS5JUV9BTU9SVF9ESUNfQ0YuOTkwLi4uLi5IAQAAAN62AQADAAAAAAC/Oq8zonzeCL86rzOifN4IN0NJUS5OWVNFOklCTS5JUV9EQV9TVVBQTF9DRl9FWENMX09QRVJfTEVBU0VTLjIwMDAuLi4uLkgBAAAA3rYBAAIAAAAEMTM4NAEIAAAABQAAAAExAQAAAAstMTkwNDg2MDY1NwMAAAADMTYwAgAAAAU0ODk4MwQAAAABMAcAAAAIMy83LzIwMjYIAAAACjEyLzMxLzIwMjUJAAAAATC/Oq8zonzeCL86rzOifN4IOENJUS5OWVNFOklCTS5JUV9ERVBSRUNJQVRJT05fUkVOVEFMX0FTU0VUU19DRi4yMDAwLi4uLi5IAQAAAN62AQADAAAA</t>
  </si>
  <si>
    <t>AAC/Oq8zonzeCL86rzOifN4INENJUS5OWVNFOklCTS5JUV9HV19JTlRBTl9BTU9SVF9QQVJUSUFMX0NGLjIwMDAuLi4uLkgBAAAA3rYBAAMAAAAAAL86rzOifN4IvzqvM6J83ggpQ0lRLk5ZU0U6SUJNLklRX01JU0NfQURKVVNUX0NGLjEwMDAuLi4uLkgBAAAA3rYBAAMAAAAAAL86rzOifN4IvzqvM6J83gglQ0lRLk5ZU0U6SUJNLklRX0NBU0hfRklOQU4uMTAwMC4uLi4uSAEAAADetgEAAgAAAAUtMzgyOQEIAAAABQAAAAExAQAAAAstMTkwNDg2MDc0MAMAAAADMTYwAgAAAAQyMDA0BAAAAAEwBwAAAAgzLzcvMjAyNggAAAAKMTIvMzEvMjAyNQkAAAABML86rzOifN4IvzqvM6J83ggpQ0lRLk5ZU0U6SUJNLklRX1NQRUNJQUxfRElWX0NGLjEwMDAuLi4uLkgBAAAA3rYBAAMAAAAAAL86rzOifN4IvzqvM6J83ggtQ0lRLk5ZU0U6SUJNLklRX0NPTU1PTl9QUkVGX0RJVl9DRi4xMDAwLi4uLi5IAQAAAN62AQADAAAAAAC/Oq8zonzeCL86rzOifN4IKENJUS5OWVNFOklCTS5JUV9DT01NT05fRElWX0NGLjEwMDAuLi4uLkgBAAAA3rYBAAIAAAAFLTYyNTUBCAAAAAUAAAABMQEAAAALLTE5MDQ4NjA3NDADAAAAAzE2MAIAAAAEMjA3NAQAAAABMAcAAAAIMy83LzIwMjYIAAAACjEyLzMxLzIwMjUJAAAAATC/Oq8zonzeCL86rzOifN4IJUNJUS5OWVNFOklCTS5JUV9QUkVGX0lTU1VFRC45OTkuLi4uLkgBAAAA3rYB</t>
  </si>
  <si>
    <t>AAMAAAAAAL86rzOifN4IvzqvM6J83ggnQ0lRLk5ZU0U6SUJNLklRX0NPTU1PTl9JU1NVRUQuOTk5Li4uLi5IAQAAAN62AQACAAAAAzc0NQEIAAAABQAAAAExAQAAAAstMTkwNDg2MDc0MwMAAAADMTYwAgAAAAQyMTY5BAAAAAEwBwAAAAgzLzcvMjAyNggAAAAKMTIvMzEvMjAyNAkAAAABML86rzOifN4IvzqvM6J83ggoQ0lRLk5ZU0U6SUJNLklRX0xUX0RFQlRfUkVQQUlELjk5OS4uLi4uSAEAAADetgEAAgAAAAUtNjYxNQEIAAAABQAAAAExAQAAAAstMTkwNDg2MDc0MwMAAAADMTYwAgAAAAQyMDM2BAAAAAEwBwAAAAgzLzcvMjAyNggAAAAKMTIvMzEvMjAyNAkAAAABML86rzOifN4IvzqvM6J83ggrQ0lRLk5ZU0U6SUJNLklRX1RPVEFMX0RFQlRfSVNTVUVELjk5OS4uLi4uSAEAAADetgEAAgAAAAQ1NzM1AQgAAAAFAAAAATEBAAAACy0xOTA0ODYwNzQzAwAAAAMxNjACAAAABDIxNjEEAAAAATAHAAAACDMvNy8yMDI2CAAAAAoxMi8zMS8yMDI0CQAAAAEwvzqvM6J83gi/Oq8zonzeCChDSVEuTllTRTpJQk0uSVFfU1RfREVCVF9JU1NVRUQuOTk4Li4uLi5IAQAAAN62AQADAAAAAAC/Oq8zonzeCL86rzOifN4IMENJUS5OWVNFOklCTS5JUV9PVEhFUl9JTlZFU1RfQUNUX1NVUFBMLjk5OC4uLi4uSAEAAADetgEAAgAAAAExAQgAAAAFAAAAATEBAAAACy0xOTA0ODYwNzQ0AwAAAAMxNjACAAAABDIwNTEEAAAA</t>
  </si>
  <si>
    <t>ATAHAAAACDMvNy8yMDI2CAAAAAoxMi8zMS8yMDIzCQAAAAEwvzqvM6J83gi/Oq8zonzeCCxDSVEuTllTRTpJQk0uSVFfSU5WRVNUX1NFQ1VSSVRZX0NGLjk5OC4uLi4uSAEAAADetgEAAgAAAAQtNDk2AQgAAAAFAAAAATEBAAAACy0xOTA0ODYwNzQ0AwAAAAMxNjACAAAABDIwMjcEAAAAATAHAAAACDMvNy8yMDI2CAAAAAoxMi8zMS8yMDIzCQAAAAEwvzqvM6J83gi/Oq8zonzeCC1DSVEuTllTRTpJQk0uSVFfU0FMRV9SRUFMX0VTVEFURV9DRi45OTguLi4uLkgBAAAA3rYBAAMAAAAAAL86rzOifN4IvzqvM6J83ggpQ0lRLk5ZU0U6SUJNLklRX0NBU0hfQUNRVUlSRV9DRi45OTguLi4uLkgBAAAA3rYBAAIAAAAFLTUwODIBCAAAAAUAAAABMQEAAAALLTE5MDQ4NjA3NDQDAAAAAzE2MAIAAAAEMjA1NwQAAAABMAcAAAAIMy83LzIwMjYIAAAACjEyLzMxLzIwMjMJAAAAATC/Oq8zonzeCL86rzOifN4IH0NJUS5OWVNFOklCTS5JUV9DQVBFWC45OTguLi4uLkgBAAAA3rYBAAIAAAAFLTEyNDUBCAAAAAUAAAABMQEAAAALLTE5MDQ4NjA3NDQDAAAAAzE2MAIAAAAEMjAyMQQAAAABMAcAAAAIMy83LzIwMjYIAAAACjEyLzMxLzIwMjMJAAAAATC/Oq8zonzeCL86rzOifN4INkNJUS5OWVNFOklCTS5JUV9DSEFOR0VfT1RIRVJfTkVUX09QRVJfQVNTRVRTLjk5Ny4uLi4uSAEAAADetgEAAgAAAAM0NTcBCAAAAAUAAAAB</t>
  </si>
  <si>
    <t>MQEAAAALLTE5NTgyODEwOTYDAAAAAzE2MAIAAAAEMjA0NQQAAAABMAcAAAAIMy83LzIwMjYIAAAACjEyLzMxLzIwMjIJAAAAATC/Oq8zonzeCL86rzOifN4IKENJUS5OWVNFOklCTS5JUV9DSEFOR0VfSU5DX1RBWC45OTcuLi4uLkgBAAAA3rYBAAMAAAAAAL86rzOifN4IvzqvM6J83ggjQ0lRLk5ZU0U6SUJNLklRX0NIQU5HRV9BUC45OTcuLi4uLkgBAAAA3rYBAAIAAAADMjEzAQgAAAAFAAAAATEBAAAACy0xOTU4MjgxMDk2AwAAAAMxNjACAAAABDIwMTcEAAAAATAHAAAACDMvNy8yMDI2CAAAAAoxMi8zMS8yMDIyCQAAAAEwvzqvM6J83gi/Oq8zonzeCCNDSVEuTllTRTpJQk0uSVFfQ0hBTkdFX0FSLjk5Ny4uLi4uSAEAAADetgEAAgAAAAQtNTM5AQgAAAAFAAAAATEBAAAACy0xOTU4MjgxMDk2AwAAAAMxNjACAAAABDIwMTgEAAAAATAHAAAACDMvNy8yMDI2CAAAAAoxMi8zMS8yMDIyCQAAAAEwvzqvM6J83gi/Oq8zonzeCChDSVEuTllTRTpJQk0uSVFfT1RIRVJfT1BFUl9BQ1QuOTk5Li4uLi5IAQAAAN62AQACAAAAAzc4MwEIAAAABQAAAAExAQAAAAstMTkwNDg2MDc0MwMAAAADMTYwAgAAAAQyMDQ3BAAAAAEwBwAAAAgzLzcvMjAyNggAAAAKMTIvMzEvMjAyNAkAAAABML86rzOifN4IvzqvM6J83ggsQ0lRLk5ZU0U6SUJNLklRX1BST1ZfQkFEX0RFQlRTX0NGLjIwMDAuLi4uLkgBAAAA3rYBAAMAAAAA</t>
  </si>
  <si>
    <t>AL86rzOifN4IvzqvM6J83ggtQ0lRLk5ZU0U6SUJNLklRX1RBWF9CRU5FRklUX09QVElPTlMuOTkxLi4uLi5IAQAAAN62AQADAAAAAAC/Oq8zonzeCL86rzOifN4IJ0NJUS5OWVNFOklCTS5JUV9JTkNfRVFVSVRZX0NGLjk5My4uLi4uSAEAAADetgEAAwAAAAAAvzqvM6J83gi/Oq8zonzeCCJDSVEuTllTRTpJQk0uSVFfTE9BTlNfQ0YuOTk1Li4uLi5IAQAAAN62AQADAAAAAAC/Oq8zonzeCL86rzOifN4IKENJUS5OWVNFOklCTS5JUV9HQUlOX0lOVkVTVF9DRi45OTcuLi4uLkgBAAAA3rYBAAMAAAAAAL86rzOifN4IvzqvM6J83gguQ0lRLk5ZU0U6SUJNLklRX01JTk9SSVRZX0lOVEVSRVNUX0NGLjk5OS4uLi4uSAEAAADetgEAAwAAAAAAvzqvM6J83gi/Oq8zonzeCCBDSVEuTllTRTpJQk0uSVFfREFfQ0YuMjAwMC4uLi4uSAEAAADetgEAAgAAAAQ0NDUwAQgAAAAFAAAAATEBAAAACy0xOTA0ODYwNjU3AwAAAAMxNjACAAAABDIxNjAEAAAAATAHAAAACDMvNy8yMDI2CAAAAAoxMi8zMS8yMDI1CQAAAAEwvzqvM6J83gi/Oq8zonzeCCxDSVEuTllTRTpJQk0uSVFfTFRfTUFSS19TRUNVUklUSUVTLjk5MS4uLi4uSAEAAADetgEAAwAAAAAAvzqvM6J83gi/Oq8zonzeCDlDSVEuTllTRTpJQk0uSVFfRkFJUl9WQUxVRV9DSEFOR0VfSU5DTF9FQVJOSU5HUy45OTYuLi4uLkgBAAAA3rYBAAMAAAAAAL86rzOifN4I</t>
  </si>
  <si>
    <t>vzqvM6J83gg9Q0lRLk5ZU0U6SUJNLklRX0xJUVVJREFUSU9OX1ZBTFVFX1BSRUZFUlJFRF9DT05WRVJULjk5Mi4uLi4uSAEAAADetgEAAwAAAAAAvzqvM6J83gi/Oq8zonzeCCRDSVEuTllTRTpJQk0uSVFfQlVJTERJTkdTLjIwMDAuLi4uLkgBAAAA3rYBAAIAAAAENDgwNwEIAAAABQAAAAExAQAAAAstMTkwNDg2MDY1NwMAAAADMTYwAgAAAAQzMDIzBAAAAAEwBwAAAAgzLzcvMjAyNggAAAAKMTIvMzEvMjAyNQkAAAABML86rzOifN4IvzqvM6J83ggnQ0lRLk5ZU0U6SUJNLklRX0VRVUlUWV9NRVRIT0QuOTkxLi4uLi5IAQAAAN62AQACAAAAAjg1AQgAAAAFAAAAATEBAAAACjE5NDcxNzk1ODMDAAAAAzE2MAIAAAAEMzA2MwQAAAABMAcAAAAIMy83LzIwMjYIAAAACjEyLzMxLzIwMTYJAAAAATC/Oq8zonzeCL86rzOifN4ILENJUS5OWVNFOklCTS5JUV9UT1RBTF9ERUJUX0NVUlJFTlQuOTkzLi4uLi5IAQAAAN62AQACAAAABTEwMjA3AQgAAAAFAAAAATEBAAAACjIwODE1MDU0MDEDAAAAAzE2MAIAAAAFMjUyMjMEAAAAATAHAAAACDMvNy8yMDI2CAAAAAoxMi8zMS8yMDE4CQAAAAEwvzqvM6J83gi/Oq8zonzeCCtDSVEuTllTRTpJQk0uSVFfQlZfU0hBUkVfUkVQT1JURUQuOTk2Li4uLi5IAQAAAN62AQADAAAAAAC/Oq8zonzeCL86rzOifN4IMUNJUS5OWVNFOklCTS5JUV9UT1RBTF9ERUJUX0VYQ0xfTEVB</t>
  </si>
  <si>
    <t>U0VTLjIwMDAuLi4uLkgBAAAA3rYBAAIAAAAFNjAxMDcBCAAAAAUAAAABMQEAAAALLTE5MDQ4NjA2NTcDAAAAAzE2MAIAAAAFNDg5OTIEAAAAATAHAAAACDMvNy8yMDI2CAAAAAoxMi8zMS8yMDI1CQAAAAEwvzqvM6J83gi/Oq8zonzeCCxDSVEuTllTRTpJQk0uSVFfVE9UQUxfT1BFUl9MRUFTRVMuMjAwMC4uLi4uSAEAAADetgEAAgAAAAQzMzQ3AQgAAAAFAAAAATEBAAAACy0xOTA0ODYwNjU3AwAAAAMxNjACAAAABTQ4OTc4BAAAAAEwBwAAAAgzLzcvMjAyNggAAAAKMTIvMzEvMjAyNQkAAAABML86rzOifN4IvzqvM6J83ggyQ0lRLk5ZU0U6SUJNLklRX0ZJTkFOQ0VfTEVBU0VTX0xPTkdfVEVSTS45OTAuLi4uLkgBAAAA3rYBAAMAAAAAAL86rzOifN4IvzqvM6J83ggxQ0lRLk5ZU0U6SUJNLklRX1JVQV9PUEVSQVRJTkdfTEVBU0VfTkVULjk5OS4uLi4uSAEAAADetgEAAwAAAAAAvzqvM6J83gi/Oq8zonzeCDVDSVEuTllTRTpJQk0uSVFfUlVBX0NBUElUQUxfTEVBU0VfQUNDVU1fREVQLjk5OC4uLi4uSAEAAADetgEAAwAAAAAAvzqvM6J83gi/Oq8zonzeCC9DSVEuTllTRTpJQk0uSVFfREVSSVZBVElWRV9BU1NFVFNfTFQuMTAwMC4uLi4uSAEAAADetgEAAgAAAAMzNjEBCAAAAAUAAAABMQEAAAALLTE5MDQ4NjA3NDADAAAAAzE2MAIAAAAEMTExMAQAAAABMAcAAAAIMy83LzIwMjYIAAAACjEyLzMxLzIw</t>
  </si>
  <si>
    <t>MjUJAAAAATC/Oq8zonzeCL86rzOifN4IOUNJUS5OWVNFOklCTS5JUV9GQUlSX1ZBTFVFX0NIQU5HRV9JTkNMX0VBUk5JTkdTLjk5MS4uLi4uSAEAAADetgEAAwAAAAAAvzqvM6J83gi/Oq8zonzeCD1DSVEuTllTRTpJQk0uSVFfTElRVUlEQVRJT05fVkFMVUVfUFJFRkVSUkVEX0NPTlZFUlQuOTkxLi4uLi5IAQAAAN62AQADAAAAAAC/Oq8zonzeCL86rzOifN4II0NJUS5OWVNFOklCTS5JUV9CVUlMRElOR1MuOTk2Li4uLi5IAQAAAN62AQACAAAABDYwNDkBCAAAAAUAAAABMQEAAAALLTIwMDg2NDcxOTgDAAAAAzE2MAIAAAAEMzAyMwQAAAABMAcAAAAIMy83LzIwMjYIAAAACjEyLzMxLzIwMjEJAAAAATC/Oq8zonzeCL86rzOifN4IJ0NJUS5OWVNFOklCTS5JUV9FUVVJVFlfTUVUSE9ELjk5MC4uLi4uSAEAAADetgEAAgAAAAI4MgEIAAAABQAAAAExAQAAAAoxODc2NDMyODcyAwAAAAMxNjACAAAABDMwNjMEAAAAATAHAAAACDMvNy8yMDI2CAAAAAoxMi8zMS8yMDE1CQAAAAEwvzqvM6J83gi/Oq8zonzeCCRDSVEuTllTRTpJQk0uSVFfVE9UQUxfREVCVC45OTUuLi4uLkgBAAAA3rYBAAIAAAAFNjUwODgBCAAAAAUAAAABMQEAAAALLTIwNTkwNzMyMDIDAAAAAzE2MAIAAAAENDE3MwQAAAABMAcAAAAIMy83LzIwMjYIAAAACjEyLzMxLzIwMjAJAAAAATC/Oq8zonzeCL86rzOifN4IK0NJUS5OWVNFOklCTS5J</t>
  </si>
  <si>
    <t>UV9CVl9TSEFSRV9SRVBPUlRFRC45OTIuLi4uLkgBAAAA3rYBAAMAAAAAAL86rzOifN4IvzqvM6J83ggxQ0lRLk5ZU0U6SUJNLklRX1RPVEFMX0RFQlRfRVhDTF9MRUFTRVMuMTAwMC4uLi4uSAEAAADetgEAAgAAAAU2MDEwNwEIAAAABQAAAAExAQAAAAstMTkwNDg2MDc0MAMAAAADMTYwAgAAAAU0ODk5MgQAAAABMAcAAAAIMy83LzIwMjYIAAAACjEyLzMxLzIwMjUJAAAAATC/Oq8zonzeCL86rzOifN4IK0NJUS5OWVNFOklCTS5JUV9UT1RBTF9PUEVSX0xFQVNFUy45OTguLi4uLkgBAAAA3rYBAAIAAAAEMzM4OAEIAAAABQAAAAExAQAAAAstMTkwNDg2MDc0NAMAAAADMTYwAgAAAAU0ODk3OAQAAAABMAcAAAAIMy83LzIwMjYIAAAACjEyLzMxLzIwMjMJAAAAATC/Oq8zonzeCL86rzOifN4IMUNJUS5OWVNFOklCTS5JUV9GSU5BTkNFX0xFQVNFU19DVVJSRU5ULjIwMDAuLi4uLkgBAAAA3rYBAAIAAAADMjc5AQgAAAAFAAAAATEBAAAACy0xOTA0ODYwNjU3AwAAAAMxNjACAAAABTQ4OTkwBAAAAAEwBwAAAAgzLzcvMjAyNggAAAAKMTIvMzEvMjAyNQkAAAABML86rzOifN4IvzqvM6J83ggxQ0lRLk5ZU0U6SUJNLklRX1JVQV9PUEVSQVRJTkdfTEVBU0VfTkVULjk5Ni4uLi4uSAEAAADetgEAAwAAAAAAvzqvM6J83gi/Oq8zonzeCDVDSVEuTllTRTpJQk0uSVFfUlVBX0NBUElUQUxfTEVBU0VfQUNDVU1fREVQ</t>
  </si>
  <si>
    <t>Ljk5Ni4uLi4uSAEAAADetgEAAwAAAAAAvzqvM6J83gi/Oq8zonzeCCNDSVEuTllTRTpJQk0uSVFfUlVBX0dST1NTLjk5OC4uLi4uSAEAAADetgEAAwAAAAAAvzqvM6J83gi/Oq8zonzeCC1DSVEuTllTRTpJQk0uSVFfVE9UQUxfQ09NTU9OX0VRVUlUWS45OTcuLi4uLkgBAAAA3rYBAAIAAAAFMjE5NDQBCAAAAAUAAAABMQEAAAALLTE5NTgyODEwOTYDAAAAAzE2MAIAAAAEMTAwNgQAAAABMAcAAAAIMy83LzIwMjYIAAAACjEyLzMxLzIwMjIJAAAAATC/Oq8zonzeCL86rzOifN4IHENJUS5OWVNFOklCTS5JUV9SRS45OTQuLi4uLkgBAAAA3rYBAAIAAAAGMTYyOTU0AQgAAAAFAAAAATEBAAAACy0yMTEwNzY5MzU1AwAAAAMxNjACAAAABDEyMjIEAAAAATAHAAAACDMvNy8yMDI2CAAAAAoxMi8zMS8yMDE5CQAAAAEwvzqvM6J83gi/Oq8zonzeCCRDSVEuTllTRTpJQk0uSVFfUFJFRl9PVEhFUi45OTQuLi4uLkgBAAAA3rYBAAMAAAAAAL86rzOifN4IvzqvM6J83gglQ0lRLk5ZU0U6SUJNLklRX1BSRUZfUkVERUVNLjk5NC4uLi4uSAEAAADetgEAAwAAAAAAvzqvM6J83gi/Oq8zonzeCCFDSVEuTllTRTpJQk0uSVFfUEVOU0lPTi45OTkuLi4uLkgBAAAA3rYBAAIAAAAEOTQzMgEIAAAABQAAAAExAQAAAAstMTkwNDg2MDc0MwMAAAADMTYwAgAAAAQxMjEzBAAAAAEwBwAAAAgzLzcvMjAyNggAAAAKMTIvMzEvMjAy</t>
  </si>
  <si>
    <t>NAkAAAABML86rzOifN4IvzqvM6J83ggpQ0lRLk5ZU0U6SUJNLklRX0ZJTl9ESVZfREVCVF9MVC45OTguLi4uLkgBAAAA3rYBAAMAAAAAAL86rzOifN4IvzqvM6J83ggiQ0lRLk5ZU0U6SUJNLklRX1RPVEFMX0NMLjk5MS4uLi4uSAEAAADetgEAAgAAAAUzNjI3NQEIAAAABQAAAAExAQAAAAoxOTQ3MTc5NTgzAwAAAAMxNjACAAAABDEwMDkEAAAAATAHAAAACDMvNy8yMDI2CAAAAAoxMi8zMS8yMDE2CQAAAAEwvzqvM6J83gi/Oq8zonzeCCxDSVEuTllTRTpJQk0uSVFfVU5FQVJOX1JFVl9DVVJSRU5ULjk5MS4uLi4uSAEAAADetgEAAgAAAAUxMTI5OQEIAAAABQAAAAExAQAAAAoxOTQ3MTc5NTgzAwAAAAMxNjACAAAABDEwNzQEAAAAATAHAAAACDMvNy8yMDI2CAAAAAoxMi8zMS8yMDE2CQAAAAEwvzqvM6J83gi/Oq8zonzeCC5DSVEuTllTRTpJQk0uSVFfQ1VSUkVOVF9QT1JUX0xFQVNFUy4yMDAwLi4uLi5IAQAAAN62AQACAAAABDEwNzkBCAAAAAUAAAABMQEAAAALLTE5MDQ4NjA2NTcDAAAAAzE2MAIAAAAEMTA5MAQAAAABMAcAAAAIMy83LzIwMjYIAAAACjEyLzMxLzIwMjUJAAAAATC/Oq8zonzeCL86rzOifN4IHUNJUS5OWVNFOklCTS5JUV9BRS4xMDAwLi4uLi5IAQAAAN62AQACAAAABDc5NzYBCAAAAAUAAAABMQEAAAALLTE5MDQ4NjA3NDADAAAAAzE2MAIAAAAEMTAxNgQAAAABMAcAAAAIMy83LzIw</t>
  </si>
  <si>
    <t>MjYIAAAACjEyLzMxLzIwMjUJAAAAATC/Oq8zonzeCL86rzOifN4IKkNJUS5OWVNFOklCTS5JUV9PVEhFUl9MVF9BU1NFVFMuMjAwMC4uLi4uSAEAAADetgEAAgAAAAQ3OTA2AQgAAAAFAAAAATEBAAAACy0xOTA0ODYwNjU3AwAAAAMxNjACAAAABDEwNjAEAAAAATAHAAAACDMvNy8yMDI2CAAAAAoxMi8zMS8yMDI1CQAAAAEwvzqvM6J83gi/Oq8zonzeCClDSVEuTllTRTpJQk0uSVFfTE9BTlNfUkVDRUlWX0xULjk5OC4uLi4uSAEAAADetgEAAwAAAAAAvzqvM6J83gi/Oq8zonzeCC5DSVEuTllTRTpJQk0uSVFfREVSSVZBVElWRV9BU1NFVFNfTFQuOTk5Li4uLi5IAQAAAN62AQACAAAAAjk2AQgAAAAFAAAAATEBAAAACy0xOTA0ODYwNzQzAwAAAAMxNjACAAAABDExMTAEAAAAATAHAAAACDMvNy8yMDI2CAAAAAoxMi8zMS8yMDI0CQAAAAEwvzqvM6J83gi/Oq8zonzeCDFDSVEuTllTRTpJQk0uSVFfTElBQklMSVRJRVNfRkFJUl9WQUxVRS4yMDAwLi4uLi5IAQAAAN62AQACAAAAAzUxMwC/Oq8zonzeCL86rzOifN4IO0NJUS5OWVNFOklCTS5JUV9HRU5FUkFMX1BBUlRORVJfTUlOT1JJVFlfSU5URVJFU1QuOTkyLi4uLi5IAQAAAN62AQADAAAAAAC/Oq8zonzeCL86rzOifN4IMkNJUS5OWVNFOklCTS5JUV9ERVJJVkFUSVZFX0xJQUJfQ1VSUkVOVC4yMDAwLi4uLi5IAQAAAN62AQACAAAAAzI1NAEIAAAABQAA</t>
  </si>
  <si>
    <t>AAExAQAAAAstMTkwNDg2MDY1NwMAAAADMTYwAgAAAAU0MDQxNwQAAAABMAcAAAAIMy83LzIwMjYIAAAACjEyLzMxLzIwMjUJAAAAATC/Oq8zonzeCL86rzOifN4IMUNJUS5OWVNFOklCTS5JUV9MSUFCSUxJVElFU19GQUlSX1ZBTFVFLjEwMDAuLi4uLkgBAAAA3rYBAAIAAAADNTEzAL86rzOifN4IvzqvM6J83gg2Q0lRLk5ZU0U6SUJNLklRX0dFTkVSQUxfUEFSVE5FUl9QUkVGX0VRVUlUWS4xMDAwLi4uLi5IAQAAAN62AQADAAAAAAC/Oq8zonzeCL86rzOifN4II0NJUS5OWVNFOklCTS5JUV9CVUlMRElOR1MuOTkxLi4uLi5IAQAAAN62AQACAAAABDk3NjMBCAAAAAUAAAABMQEAAAAKMTk0NzE3OTU4MwMAAAADMTYwAgAAAAQzMDIzBAAAAAEwBwAAAAgzLzcvMjAyNggAAAAKMTIvMzEvMjAxNgkAAAABML86rzOifN4IvzqvM6J83ggpQ0lRLk5ZU0U6SUJNLklRX05FVF9XT1JLSU5HX0NBUC45OTMuLi4uLkgBAAAA3rYBAAIAAAAEOTEyOQEIAAAABQAAAAExAQAAAAoyMDgxNTA1NDAxAwAAAAMxNjACAAAABDEzMTEEAAAAATAHAAAACDMvNy8yMDI2CAAAAAoxMi8zMS8yMDE4CQAAAAEwvzqvM6J83gi/Oq8zonzeCCVDSVEuTllTRTpJQk0uSVFfQ0FTSF9TSEFSRS4yMDAwLi4uLi5IAQAAAN62AQACAAAACTE0LjUwMTI3NAEIAAAABQAAAAExAQAAAAstMTkwNDg2MDY1NwMAAAADMTYwAgAAAAQ0MzgxBAAAAAEw</t>
  </si>
  <si>
    <t>BwAAAAgzLzcvMjAyNggAAAAKMTIvMzEvMjAyNQkAAAABML86rzOifN4IvzqvM6J83ggiQ0lRLk5ZU0U6SUJNLklRX0JWX1NIQVJFLjk5OS4uLi4uSAEAAADetgEAAgAAAAkyOS40Nzk5NjYBCAAAAAUAAAABMQEAAAALLTE5MDQ4NjA3NDMDAAAAAzE2MAIAAAAENDAyMAQAAAABMAcAAAAIMy83LzIwMjYIAAAACjEyLzMxLzIwMjQJAAAAATC/Oq8zonzeCL86rzOifN4IMENJUS5OWVNFOklCTS5JUV9UT1RBTF9ERUJUX0VYQ0xfTEVBU0VTLjk5MS4uLi4uSAEAAADetgEAAgAAAAU0MjE3NgEIAAAABQAAAAExAQAAAAoxOTQ3MTc5NTgzAwAAAAMxNjACAAAABTQ4OTkyBAAAAAEwBwAAAAgzLzcvMjAyNggAAAAKMTIvMzEvMjAxNgkAAAABML86rzOifN4IvzqvM6J83gg8Q0lRLk5ZU0U6SUJNLklRX0xUX1BPUlRJT05fT1BFUl9MRUFTRV9MSUFCSUxJVElFUy4yMDAwLi4uLi5IAQAAAN62AQACAAAABDI1NDcBCAAAAAUAAAABMQEAAAALLTE5MDQ4NjA2NTcDAAAAAzE2MAIAAAAFNDgzODMEAAAAATAHAAAACDMvNy8yMDI2CAAAAAoxMi8zMS8yMDI1CQAAAAEwvzqvM6J83gi/Oq8zonzeCDBDSVEuTllTRTpJQk0uSVFfRklOQU5DRV9MRUFTRVNfQ1VSUkVOVC45OTguLi4uLkgBAAAA3rYBAAIAAAADMTIxAQgAAAAFAAAAATEBAAAACy0xOTA0ODYwNzQ0AwAAAAMxNjACAAAABTQ4OTkwBAAAAAEwBwAAAAgzLzcvMjAy</t>
  </si>
  <si>
    <t>NggAAAAKMTIvMzEvMjAyMwkAAAABML86rzOifN4IvzqvM6J83ggxQ0lRLk5ZU0U6SUJNLklRX1JVQV9PUEVSQVRJTkdfTEVBU0VfTkVULjk5NC4uLi4uSAEAAADetgEAAwAAAAAAvzqvM6J83gi/Oq8zonzeCDFDSVEuTllTRTpJQk0uSVFfUlVBX0NBUElUQUxfTEVBU0VfR1JPU1MuOTk5Li4uLi5IAQAAAN62AQADAAAAAAC/Oq8zonzeCL86rzOifN4II0NJUS5OWVNFOklCTS5JUV9SVUFfR1JPU1MuOTk0Li4uLi5IAQAAAN62AQADAAAAAAC/Oq8zonzeCL86rzOifN4ILUNJUS5OWVNFOklCTS5JUV9UT1RBTF9DT01NT05fRVFVSVRZLjk5NS4uLi4uSAEAAADetgEAAgAAAAUyMDU5NwEIAAAABQAAAAExAQAAAAstMjA1OTA3MzIwMgMAAAADMTYwAgAAAAQxMDA2BAAAAAEwBwAAAAgzLzcvMjAyNggAAAAKMTIvMzEvMjAyMAkAAAABML86rzOifN4IvzqvM6J83ggfQ0lRLk5ZU0U6SUJNLklRX0FQSUMuMjAwMC4uLi4uSAEAAADetgEAAwAAAAAAvzqvM6J83gi/Oq8zonzeCCRDSVEuTllTRTpJQk0uSVFfUFJFRl9PVEhFUi45OTIuLi4uLkgBAAAA3rYBAAMAAAAAAL86rzOifN4IvzqvM6J83gglQ0lRLk5ZU0U6SUJNLklRX1RPVEFMX0xJQUIuMjAwMC4uLi4uSAEAAADetgEAAgAAAAYxMTkxMzkBCAAAAAUAAAABMQEAAAALLTE5MDQ4NjA2NTcDAAAAAzE2MAIAAAAEMTI3NgQAAAABMAcAAAAIMy83LzIwMjYIAAAA</t>
  </si>
  <si>
    <t>CjEyLzMxLzIwMjUJAAAAATC/Oq8zonzeCL86rzOifN4IIUNJUS5OWVNFOklCTS5JUV9QRU5TSU9OLjk5Ny4uLi4uSAEAAADetgEAAgAAAAQ5NTk2AQgAAAAFAAAAATEBAAAACy0xOTU4MjgxMDk2AwAAAAMxNjACAAAABDEyMTMEAAAAATAHAAAACDMvNy8yMDI2CAAAAAoxMi8zMS8yMDIyCQAAAAEwvzqvM6J83gi/Oq8zonzeCClDSVEuTllTRTpJQk0uSVFfRklOX0RJVl9ERUJUX0xULjk5NS4uLi4uSAEAAADetgEAAwAAAAAAvzqvM6J83gi/Oq8zonzeCClDSVEuTllTRTpJQk0uSVFfT1RIRVJfQ0xfU1VQUEwuMjAwMC4uLi4uSAEAAADetgEAAgAAAAMyNTQBCAAAAAUAAAABMQEAAAALLTE5MDQ4NjA2NTcDAAAAAzE2MAIAAAAEMTA1NwQAAAABMAcAAAAIMy83LzIwMjYIAAAACjEyLzMxLzIwMjUJAAAAATC/Oq8zonzeCL86rzOifN4ILkNJUS5OWVNFOklCTS5JUV9JTkNfVEFYX1BBWV9DVVJSRU5ULjEwMDAuLi4uLkgBAAAA3rYBAAIAAAAEMjM0NwEIAAAABQAAAAExAQAAAAstMTkwNDg2MDc0MAMAAAADMTYwAgAAAAQxMDk0BAAAAAEwBwAAAAgzLzcvMjAyNggAAAAKMTIvMzEvMjAyNQkAAAABML86rzOifN4IvzqvM6J83ggtQ0lRLk5ZU0U6SUJNLklRX0NVUlJFTlRfUE9SVF9MRUFTRVMuOTk4Li4uLi5IAQAAAN62AQACAAAAAzk0MQEIAAAABQAAAAExAQAAAAstMTkwNDg2MDc0NAMAAAADMTYwAgAAAAQx</t>
  </si>
  <si>
    <t>MDkwBAAAAAEwBwAAAAgzLzcvMjAyNggAAAAKMTIvMzEvMjAyMwkAAAABML86rzOifN4IvzqvM6J83ggcQ0lRLk5ZU0U6SUJNLklRX0FFLjk5OC4uLi4uSAEAAADetgEAAgAAAAQ2NzI4AQgAAAAFAAAAATEBAAAACy0xOTA0ODYwNzQ0AwAAAAMxNjACAAAABDEwMTYEAAAAATAHAAAACDMvNy8yMDI2CAAAAAoxMi8zMS8yMDIzCQAAAAEwvzqvM6J83gi/Oq8zonzeCClDSVEuTllTRTpJQk0uSVFfT1RIRVJfTFRfQVNTRVRTLjk5Ni4uLi4uSAEAAADetgEAAgAAAAQ5ODkwAQgAAAAFAAAAATEBAAAACy0yMDA4NjQ3MTk4AwAAAAMxNjACAAAABDEwNjAEAAAAATAHAAAACDMvNy8yMDI2CAAAAAoxMi8zMS8yMDIxCQAAAAEwvzqvM6J83gi/Oq8zonzeCClDSVEuTllTRTpJQk0uSVFfTE9BTlNfUkVDRUlWX0xULjk5NS4uLi4uSAEAAADetgEAAwAAAAAAvzqvM6J83gi/Oq8zonzeCCpDSVEuTllTRTpJQk0uSVFfRklOX0RJVl9MT0FOU19MVC45OTcuLi4uLkgBAAAA3rYBAAIAAAAENTgwNgEIAAAABQAAAAExAQAAAAstMTk1ODI4MTA5NgMAAAADMTYwAgAAAAQxMDMzBAAAAAEwBwAAAAgzLzcvMjAyNggAAAAKMTIvMzEvMjAyMgkAAAABML86rzOifN4IvzqvM6J83ggjQ0lRLk5ZU0U6SUJNLklRX0xUX0lOVkVTVC45OTcuLi4uLkgBAAAA3rYBAAIAAAAEMTYxMAEIAAAABQAAAAExAQAAAAstMTk1ODI4MTA5NgMAAAAD</t>
  </si>
  <si>
    <t>MTYwAgAAAAQxMDU0BAAAAAEwBwAAAAgzLzcvMjAyNggAAAAKMTIvMzEvMjAyMgkAAAABML86rzOifN4IvzqvM6J83ggeQ0lRLk5ZU0U6SUJNLklRX0dQUEUuOTk4Li4uLi5IAQAAAN62AQACAAAABTIxMzQyAQgAAAAFAAAAATEBAAAACy0xOTA0ODYwNzQ0AwAAAAMxNjACAAAABDExNjkEAAAAATAHAAAACDMvNy8yMDI2CAAAAAoxMi8zMS8yMDIzCQAAAAEwvzqvM6J83gi/Oq8zonzeCChDSVEuTllTRTpJQk0uSVFfT1RIRVJfQ0FfU1VQUEwuOTkxLi4uLi5IAQAAAN62AQACAAAAAzUzMgEIAAAABQAAAAExAQAAAAoxOTQ3MTc5NTgzAwAAAAMxNjACAAAABDEwNTUEAAAAATAHAAAACDMvNy8yMDI2CAAAAAoxMi8zMS8yMDE2CQAAAAEwvzqvM6J83gi/Oq8zonzeCChDSVEuTllTRTpJQk0uSVFfTE9BTlNfRk9SX1NBTEUuOTk0Li4uLi5IAQAAAN62AQADAAAAAAC/Oq8zonzeCL86rzOifN4IMUNJUS5OWVNFOklCTS5JUV9ERVJJVkFUSVZFX0xJQUJfQ1VSUkVOVC45OTcuLi4uLkgBAAAA3rYBAAIAAAADNTQ2AQgAAAAFAAAAATEBAAAACy0xOTU4MjgxMDk2AwAAAAMxNjACAAAABTQwNDE3BAAAAAEwBwAAAAgzLzcvMjAyNggAAAAKMTIvMzEvMjAyMgkAAAABML86rzOifN4IvzqvM6J83gguQ0lRLk5ZU0U6SUJNLklRX0xJQUJJTElUSUVTX0xFVkVMXzMuMjAwMC4uLi4uSAEAAADetgEAAwAAAAAAvzqvM6J83gi/</t>
  </si>
  <si>
    <t>Oq8zonzeCDVDSVEuTllTRTpJQk0uSVFfR0VORVJBTF9QQVJUTkVSX1BSRUZfRVFVSVRZLjk5Mi4uLi4uSAEAAADetgEAAwAAAAAAvzqvM6J83gi/Oq8zonzeCB9DSVEuTllTRTpJQk0uSVFfTEFORC4xMDAwLi4uLi5IAQAAAN62AQACAAAAAzE4MgEIAAAABQAAAAExAQAAAAstMTkwNDg2MDc0MAMAAAADMTYwAgAAAAQzMDk4BAAAAAEwBwAAAAgzLzcvMjAyNggAAAAKMTIvMzEvMjAyNQkAAAABML86rzOifN4IvzqvM6J83ggpQ0lRLk5ZU0U6SUJNLklRX05FVF9XT1JLSU5HX0NBUC45OTIuLi4uLkgBAAAA3rYBAAIAAAAENjc3NwEIAAAABQAAAAExAQAAAAoyMDE3MTY0MjQ0AwAAAAMxNjACAAAABDEzMTEEAAAAATAHAAAACDMvNy8yMDI2CAAAAAoxMi8zMS8yMDE3CQAAAAEwvzqvM6J83gi/Oq8zonzeCCRDSVEuTllTRTpJQk0uSVFfQ0FTSF9TSEFSRS45OTguLi4uLkgBAAAA3rYBAAIAAAAJMTQuMjgxNzU0AQgAAAAFAAAAATEBAAAACy0xOTA0ODYwNzQ0AwAAAAMxNjACAAAABDQzODEEAAAAATAHAAAACDMvNy8yMDI2CAAAAAoxMi8zMS8yMDIzCQAAAAEwvzqvM6J83gi/Oq8zonzeCCJDSVEuTllTRTpJQk0uSVFfQlZfU0hBUkUuOTk3Li4uLi5IAQAAAN62AQACAAAACTI0LjIxODI5MQEIAAAABQAAAAExAQAAAAstMTk1ODI4MTA5NgMAAAADMTYwAgAAAAQ0MDIwBAAAAAEwBwAAAAgzLzcvMjAyNggAAAAK</t>
  </si>
  <si>
    <t>MTIvMzEvMjAyMgkAAAABML86rzOifN4IvzqvM6J83gg1Q0lRLk5ZU0U6SUJNLklRX1RPVEFMX0RFQlRfRVhDTF9PUEVSX0xFQVNFUy45OTkuLi4uLkgBAAAA3rYBAAIAAAAFNTQ5NzMBCAAAAAUAAAABMQEAAAALLTE5MDQ4NjA3NDMDAAAAAzE2MAIAAAAFNDg5ODIEAAAAATAHAAAACDMvNy8yMDI2CAAAAAoxMi8zMS8yMDI0CQAAAAEwvzqvM6J83gi/Oq8zonzeCDtDSVEuTllTRTpJQk0uSVFfTFRfUE9SVElPTl9PUEVSX0xFQVNFX0xJQUJJTElUSUVTLjk5OC4uLi4uSAEAAADetgEAAgAAAAQyNTY4AQgAAAAFAAAAATEBAAAACy0xOTA0ODYwNzQ0AwAAAAMxNjACAAAABTQ4MzgzBAAAAAEwBwAAAAgzLzcvMjAyNggAAAAKMTIvMzEvMjAyMwkAAAABML86rzOifN4IvzqvM6J83ggwQ0lRLk5ZU0U6SUJNLklRX0ZJTkFOQ0VfTEVBU0VTX0NVUlJFTlQuOTk2Li4uLi5IAQAAAN62AQACAAAAAjM2AQgAAAAFAAAAATEBAAAACy0yMDA4NjQ3MTk4AwAAAAMxNjACAAAABTQ4OTkwBAAAAAEwBwAAAAgzLzcvMjAyNggAAAAKMTIvMzEvMjAyMQkAAAABML86rzOifN4IvzqvM6J83ggxQ0lRLk5ZU0U6SUJNLklRX1JVQV9PUEVSQVRJTkdfTEVBU0VfTkVULjk5MC4uLi4uSAEAAADetgEAAwAAAAAAvzqvM6J83gi/Oq8zonzeCDFDSVEuTllTRTpJQk0uSVFfUlVBX0NBUElUQUxfTEVBU0VfR1JPU1MuOTk3Li4uLi5IAQAA</t>
  </si>
  <si>
    <t>AN62AQADAAAAAAC/Oq8zonzeCL86rzOifN4II0NJUS5OWVNFOklCTS5JUV9SVUFfR1JPU1MuOTkzLi4uLi5IAQAAAN62AQADAAAAAAC/Oq8zonzeCL86rzOifN4ILUNJUS5OWVNFOklCTS5JUV9UT1RBTF9DT01NT05fRVFVSVRZLjk5My4uLi4uSAEAAADetgEAAgAAAAUxNjc5NgEIAAAABQAAAAExAQAAAAoyMDgxNTA1NDAxAwAAAAMxNjACAAAABDEwMDYEAAAAATAHAAAACDMvNy8yMDI2CAAAAAoxMi8zMS8yMDE4CQAAAAEwvzqvM6J83gi/Oq8zonzeCB5DSVEuTllTRTpJQk0uSVFfQVBJQy45OTkuLi4uLkgBAAAA3rYBAAMAAAAAAL86rzOifN4IvzqvM6J83ggkQ0lRLk5ZU0U6SUJNLklRX1BSRUZfT1RIRVIuOTkxLi4uLi5IAQAAAN62AQADAAAAAAC/Oq8zonzeCL86rzOifN4IJENJUS5OWVNFOklCTS5JUV9UT1RBTF9MSUFCLjk5OC4uLi4uSAEAAADetgEAAgAAAAYxMTI2MjgBCAAAAAUAAAABMQEAAAALLTE5MDQ4NjA3NDQDAAAAAzE2MAIAAAAEMTI3NgQAAAABMAcAAAAIMy83LzIwMjYIAAAACjEyLzMxLzIwMjMJAAAAATC/Oq8zonzeCL86rzOifN4IIUNJUS5OWVNFOklCTS5JUV9QRU5TSU9OLjk5Ni4uLi4uSAEAAADetgEAAgAAAAUxNDQzNQEIAAAABQAAAAExAQAAAAstMjAwODY0NzE5OAMAAAADMTYwAgAAAAQxMjEzBAAAAAEwBwAAAAgzLzcvMjAyNggAAAAKMTIvMzEvMjAyMQkAAAABML86rzOi</t>
  </si>
  <si>
    <t>fN4IvzqvM6J83ggpQ0lRLk5ZU0U6SUJNLklRX0ZJTl9ESVZfREVCVF9MVC45OTIuLi4uLkgBAAAA3rYBAAMAAAAAAL86rzOifN4IvzqvM6J83ggpQ0lRLk5ZU0U6SUJNLklRX09USEVSX0NMX1NVUFBMLjEwMDAuLi4uLkgBAAAA3rYBAAIAAAADMjU0AQgAAAAFAAAAATEBAAAACy0xOTA0ODYwNzQwAwAAAAMxNjACAAAABDEwNTcEAAAAATAHAAAACDMvNy8yMDI2CAAAAAoxMi8zMS8yMDI1CQAAAAEwvzqvM6J83gi/Oq8zonzeCC1DSVEuTllTRTpJQk0uSVFfSU5DX1RBWF9QQVlfQ1VSUkVOVC45OTguLi4uLkgBAAAA3rYBAAIAAAAEMjI3MAEIAAAABQAAAAExAQAAAAstMTkwNDg2MDc0NAMAAAADMTYwAgAAAAQxMDk0BAAAAAEwBwAAAAgzLzcvMjAyNggAAAAKMTIvMzEvMjAyMwkAAAABML86rzOifN4IvzqvM6J83ggtQ0lRLk5ZU0U6SUJNLklRX0NVUlJFTlRfUE9SVF9MRUFTRVMuOTk1Li4uLi5IAQAAAN62AQACAAAABDEwNjUBCAAAAAUAAAABMQEAAAALLTIwNTkwNzMyMDIDAAAAAzE2MAIAAAAEMTA5MAQAAAABMAcAAAAIMy83LzIwMjYIAAAACjEyLzMxLzIwMjAJAAAAATC/Oq8zonzeCL86rzOifN4IHENJUS5OWVNFOklCTS5JUV9BRS45OTYuLi4uLkgBAAAA3rYBAAIAAAAENzAzNgEIAAAABQAAAAExAQAAAAstMjAwODY0NzE5OAMAAAADMTYwAgAAAAQxMDE2BAAAAAEwBwAAAAgzLzcvMjAyNggAAAAK</t>
  </si>
  <si>
    <t>MTIvMzEvMjAyMQkAAAABMFZnrzOifN4IVmevM6J83ggpQ0lRLk5ZU0U6SUJNLklRX09USEVSX0xUX0FTU0VUUy45OTMuLi4uLkgBAAAA3rYBAAIAAAAENjgyNgEIAAAABQAAAAExAQAAAAoyMDgxNTA1NDAxAwAAAAMxNjACAAAABDEwNjAEAAAAATAHAAAACDMvNy8yMDI2CAAAAAoxMi8zMS8yMDE4CQAAAAEwVmevM6J83ghWZ68zonzeCClDSVEuTllTRTpJQk0uSVFfTE9BTlNfUkVDRUlWX0xULjk5NC4uLi4uSAEAAADetgEAAwAAAAAAVmevM6J83ghWZ68zonzeCCpDSVEuTllTRTpJQk0uSVFfRklOX0RJVl9MT0FOU19MVC45OTYuLi4uLkgBAAAA3rYBAAIAAAAENTQyNQEIAAAABQAAAAExAQAAAAstMjAwODY0NzE5OAMAAAADMTYwAgAAAAQxMDMzBAAAAAEwBwAAAAgzLzcvMjAyNggAAAAKMTIvMzEvMjAyMQkAAAABMFZnrzOifN4IVmevM6J83ggjQ0lRLk5ZU0U6SUJNLklRX0xUX0lOVkVTVC45OTUuLi4uLkgBAAAA3rYBAAIAAAADMjE2AQgAAAAFAAAAATEBAAAACy0yMDU5MDczMjAyAwAAAAMxNjACAAAABDEwNTQEAAAAATAHAAAACDMvNy8yMDI2CAAAAAoxMi8zMS8yMDIwCQAAAAEwVmevM6J83ghWZ68zonzeCB5DSVEuTllTRTpJQk0uSVFfR1BQRS45OTcuLi4uLkgBAAAA3rYBAAIAAAAFMjE1NzMBCAAAAAUAAAABMQEAAAALLTE5NTgyODEwOTYDAAAAAzE2MAIAAAAEMTE2OQQAAAABMAcAAAAIMy83</t>
  </si>
  <si>
    <t>LzIwMjYIAAAACjEyLzMxLzIwMjIJAAAAATBWZ68zonzeCFZnrzOifN4IKkNJUS5OWVNFOklCTS5JUV9SRVNUUklDVEVEX0NBU0guMjAwMC4uLi4uSAEAAADetgEAAgAAAAI1NAEIAAAABQAAAAExAQAAAAstMTkwNDg2MDY1NwMAAAADMTYwAgAAAAQxMTA0BAAAAAEwBwAAAAgzLzcvMjAyNggAAAAKMTIvMzEvMjAyNQkAAAABMFZnrzOifN4IVmevM6J83ggoQ0lRLk5ZU0U6SUJNLklRX0xPQU5TX0ZPUl9TQUxFLjk5MS4uLi4uSAEAAADetgEAAwAAAAAAVmevM6J83ghWZ68zonzeCCVDSVEuTllTRTpJQk0uSVFfUFJFUEFJRF9FWFAuOTk3Li4uLi5IAQAAAN62AQACAAAABDE4NzYBCAAAAAUAAAABMQEAAAALLTE5NTgyODEwOTYDAAAAAzE2MAIAAAAEMTIxMgQAAAABMAcAAAAIMy83LzIwMjYIAAAACjEyLzMxLzIwMjIJAAAAATBWZ68zonzeCFZnrzOifN4IKUNJUS5OWVNFOklCTS5JUV9TVF9OT1RFX1JFQ0VJVi4yMDAwLi4uLi5IAQAAAN62AQADAAAAAABWZ68zonzeCFZnrzOifN4IHENJUS5OWVNFOklCTS5JUV9BUi45OTYuLi4uLkgBAAAA3rYBAAIAAAAENzIyNQEIAAAABQAAAAExAQAAAAstMjAwODY0NzE5OAMAAAADMTYwAgAAAAQxMDIxBAAAAAEwBwAAAAgzLzcvMjAyNggAAAAKMTIvMzEvMjAyMQkAAAABMFZnrzOifN4IVmevM6J83ggoQ0lRLk5ZU0U6SUJNLklRX1RSQURJTkdfQVNTRVRTLjk5NC4u</t>
  </si>
  <si>
    <t>Li4uSAEAAADetgEAAwAAAAAAVmevM6J83ghWZ68zonzeCCRDSVEuTllTRTpJQk0uSVFfQ0FTSF9FUVVJVi45OTIuLi4uLkgBAAAA3rYBAAIAAAAFMTE5NzIBCAAAAAUAAAABMQEAAAAKMjAxNzE2NDI0NAMAAAADMTYwAgAAAAQxMDk2BAAAAAEwBwAAAAgzLzcvMjAyNggAAAAKMTIvMzEvMjAxNwkAAAABMFZnrzOifN4IVmevM6J83gg3Q0lRLk5ZU0U6SUJNLklRX1RPVEFMX0RFQlRfUkVQQUlEX0VYQ0xfTEVBU0VTLjk5NS4uLi4uSAEAAADetgEAAgAAAAYtMTQyMTgBCAAAAAUAAAABMQEAAAALLTIwNTkwNzMyMDIDAAAAAzE2MAIAAAAFNDg5ODYEAAAAATAHAAAACDMvNy8yMDI2CAAAAAoxMi8zMS8yMDIwCQAAAAEwVmevM6J83ghWZ68zonzeCD1DSVEuTllTRTpJQk0uSVFfT1BFUkFUSU5HX0xFQVNFX0xJQUJJTElUSUVTX05PTkNBU0guOTk0Li4uLi5IAQAAAN62AQADAAAAAABWZ68zonzeCFZnrzOifN4IMkNJUS5OWVNFOklCTS5JUV9PUEVSQVRJTkdfTEVBU0VfUEFZTUVOVFMuOTkzLi4uLi5IAQAAAN62AQADAAAAAABWZ68zonzeCFZnrzOifN4IJkNJUS5OWVNFOklCTS5JUV9ET19JTlZFU1RfQ0YuOTkyLi4uLi5IAQAAAN62AQADAAAAAABWZ68zonzeCFZnrzOifN4II0NJUS5OWVNFOklCTS5JUV9DRl9TSEFSRS4yMDAwLi4uLi5IAQAAAN62AQACAAAACTEyLjI4Njg5NwEIAAAABQAAAAExAQAAAAst</t>
  </si>
  <si>
    <t>MTkwNDg2MDY1NwMAAAADMTYwAgAAAAU0MzkyMwQAAAABMAcAAAAIMy83LzIwMjYIAAAACjEyLzMxLzIwMjUJAAAAATBWZ68zonzeCFZnrzOifN4IJkNJUS5OWVNFOklCTS5JUV9MRVZFUkVEX0ZDRi4xMDAwLi4uLi5IAQAAAN62AQACAAAACTEzMTU2LjYyNQEIAAAABQAAAAExAQAAAAstMTkwNDg2MDc0MAMAAAADMTYwAgAAAAQ0NDIyBAAAAAEwBwAAAAgzLzcvMjAyNggAAAAKMTIvMzEvMjAyNQkAAAABMFZnrzOifN4IVmevM6J83gguQ0lRLk5ZU0U6SUJNLklRX0NIQU5HRV9ERUZfVEFYX1RPVEFMLjk5OC4uLi4uSAEAAADetgEAAgAAAAUtMTExNAEIAAAABQAAAAExAQAAAAstMTkwNDg2MDc0NAMAAAADMTYwAgAAAAUzMDkyNAQAAAABMAcAAAAIMy83LzIwMjYIAAAACjEyLzMxLzIwMjMJAAAAATBWZ68zonzeCFZnrzOifN4IK0NJUS5OWVNFOklCTS5JUV9DQVNIX1RBWEVTX0lOVkVTVC45OTcuLi4uLkgBAAAA3rYBAAMAAAAAAFZnrzOifN4IVmevM6J83ggkQ0lRLk5ZU0U6SUJNLklRX0NBU0hfVEFYRVMuOTk3Li4uLi5IAQAAAN62AQACAAAABDE4NjUBCAAAAAUAAAABMQEAAAALLTE5NTgyODEwOTYDAAAAAzE2MAIAAAAEMzA1MwQAAAABMAcAAAAIMy83LzIwMjYIAAAACjEyLzMxLzIwMjIJAAAAATBWZ68zonzeCFZnrzOifN4ILkNJUS5OWVNFOklCTS5JUV9DQVNIX0lOVEVSRVNUX0lOVkVTVC45OTcu</t>
  </si>
  <si>
    <t>Li4uLkgBAAAA3rYBAAMAAAAAAFZnrzOifN4IVmevM6J83ggwQ0lRLk5ZU0U6SUJNLklRX0NBU0hfSU5URVJFU1RfUkVDRUlWRUQuOTk3Li4uLi5IAQAAAN62AQADAAAAAABWZ68zonzeCFZnrzOifN4IJ0NJUS5OWVNFOklCTS5JUV9DQVNIX0lOVEVSRVNULjk5Ny4uLi4uSAEAAADetgEAAgAAAAQxNDAxAQgAAAAFAAAAATEBAAAACy0xOTU4MjgxMDk2AwAAAAMxNjACAAAABDMwMjgEAAAAATAHAAAACDMvNy8yMDI2CAAAAAoxMi8zMS8yMDIyCQAAAAEwVmevM6J83ghWZ68zonzeCDJDSVEuTllTRTpJQk0uSVFfQU1PUlRfU09GVFdBUkVfQVNTRVRTX0NGLjk5Ni4uLi4uSAEAAADetgEAAgAAAAM2OTEBCAAAAAUAAAABMQEAAAALLTIwMDg2NDcxOTgDAAAAAzE2MAIAAAAFNDYwMTEEAAAAATAHAAAACDMvNy8yMDI2CAAAAAoxMi8zMS8yMDIxCQAAAAEwVmevM6J83ghWZ68zonzeCC5DSVEuTllTRTpJQk0uSVFfTkVHQVRJVkVfR1dfQU1PUlRfQ0YuOTk2Li4uLi5IAQAAAN62AQADAAAAAABWZ68zonzeCFZnrzOifN4INkNJUS5OWVNFOklCTS5JUV9EQV9TVVBQTF9DRl9FWENMX09QRVJfTEVBU0VTLjk5Ni4uLi4uSAEAAADetgEAAgAAAAQzODg4AQgAAAAFAAAAATEBAAAACy0yMDA4NjQ3MTk4AwAAAAMxNjACAAAABTQ4OTgzBAAAAAEwBwAAAAgzLzcvMjAyNggAAAAKMTIvMzEvMjAyMQkAAAABMFZnrzOifN4I</t>
  </si>
  <si>
    <t>VmevM6J83gg3Q0lRLk5ZU0U6SUJNLklRX0RFUFJFQ0lBVElPTl9SRU5UQUxfQVNTRVRTX0NGLjk5NS4uLi4uSAEAAADetgEAAwAAAAAAVmevM6J83ghWZ68zonzeCDNDSVEuTllTRTpJQk0uSVFfR1dfSU5UQU5fQU1PUlRfUEFSVElBTF9DRi45OTUuLi4uLkgBAAAA3rYBAAMAAAAAAFZnrzOifN4IVmevM6J83ggoQ0lRLk5ZU0U6SUJNLklRX01JU0NfQURKVVNUX0NGLjk5NS4uLi4uSAEAAADetgEAAwAAAAAAVmevM6J83ghWZ68zonzeCCRDSVEuTllTRTpJQk0uSVFfQ0FTSF9GSU5BTi45OTUuLi4uLkgBAAAA3rYBAAIAAAAFLTk3MjEBCAAAAAUAAAABMQEAAAALLTIwNTkwNzMyMDIDAAAAAzE2MAIAAAAEMjAwNAQAAAABMAcAAAAIMy83LzIwMjYIAAAACjEyLzMxLzIwMjAJAAAAATBWZ68zonzeCFZnrzOifN4IKENJUS5OWVNFOklCTS5JUV9TUEVDSUFMX0RJVl9DRi45OTUuLi4uLkgBAAAA3rYBAAMAAAAAAFZnrzOifN4IVmevM6J83ggsQ0lRLk5ZU0U6SUJNLklRX0NPTU1PTl9QUkVGX0RJVl9DRi45OTQuLi4uLkgBAAAA3rYBAAMAAAAAAFZnrzOifN4IVmevM6J83ggtQ0lRLk5ZU0U6SUJNLklRX1NUX0RFQlRfREVSSVZBVElWRVMuOTkwLi4uLi5IAQAAAN62AQADAAAAAABWZ68zonzeCFZnrzOifN4ILUNJUS5OWVNFOklCTS5JUV9MSUFCSUxJVElFU19MRVZFTF8zLjk5Ni4uLi4uSAEAAADetgEAAwAA</t>
  </si>
  <si>
    <t>AAAAVmevM6J83ghWZ68zonzeCDhDSVEuTllTRTpJQk0uSVFfR0VORVJBTF9QQVJUTkVSX0NPTU1PTl9FUVVJVFkuMjAwMC4uLi4uSAEAAADetgEAAwAAAAAAVmevM6J83ghWZ68zonzeCB5DSVEuTllTRTpJQk0uSVFfTEFORC45OTkuLi4uLkgBAAAA3rYBAAIAAAADMTc5AQgAAAAFAAAAATEBAAAACy0xOTA0ODYwNzQzAwAAAAMxNjACAAAABDMwOTgEAAAAATAHAAAACDMvNy8yMDI2CAAAAAoxMi8zMS8yMDI0CQAAAAEwVmevM6J83ghWZ68zonzeCCVDSVEuTllTRTpJQk0uSVFfV09SS0lOR19DQVAuOTk4Li4uLi5IAQAAAN62AQACAAAABS0xMjE0AQgAAAAFAAAAATEBAAAACy0xOTA0ODYwNzQ0AwAAAAMxNjACAAAABDQxNjUEAAAAATAHAAAACDMvNy8yMDI2CAAAAAoxMi8zMS8yMDIzCQAAAAEwVmevM6J83ghWZ68zonzeCCRDSVEuTllTRTpJQk0uSVFfQ0FTSF9TSEFSRS45OTUuLi4uLkgBAAAA3rYBAAIAAAAIMTQuNzczOTMBCAAAAAUAAAABMQEAAAALLTIwNTkwNzMyMDIDAAAAAzE2MAIAAAAENDM4MQQAAAABMAcAAAAIMy83LzIwMjYIAAAACjEyLzMxLzIwMjAJAAAAATBWZ68zonzeCFZnrzOifN4INUNJUS5OWVNFOklCTS5JUV9UT1RBTF9ERUJUX0VYQ0xfT1BFUl9MRUFTRVMuOTk0Li4uLi5IAQAAAN62AQACAAAABTYyODk5AQgAAAAFAAAAATEBAAAACy0yMTEwNzY5MzU1AwAAAAMxNjACAAAABTQ4</t>
  </si>
  <si>
    <t>OTgyBAAAAAEwBwAAAAgzLzcvMjAyNggAAAAKMTIvMzEvMjAxOQkAAAABMFZnrzOifN4IVmevM6J83gg7Q0lRLk5ZU0U6SUJNLklRX0xUX1BPUlRJT05fT1BFUl9MRUFTRV9MSUFCSUxJVElFUy45OTQuLi4uLkgBAAAA3rYBAAIAAAAEMzg3OQEIAAAABQAAAAExAQAAAAstMjExMDc2OTM1NQMAAAADMTYwAgAAAAU0ODM4MwQAAAABMAcAAAAIMy83LzIwMjYIAAAACjEyLzMxLzIwMTkJAAAAATBWZ68zonzeCFZnrzOifN4IMENJUS5OWVNFOklCTS5JUV9GSU5BTkNFX0xFQVNFU19DVVJSRU5ULjk5Mi4uLi4uSAEAAADetgEAAwAAAAAAVmevM6J83ghWZ68zonzeCDdDSVEuTllTRTpJQk0uSVFfUlVBX09QRVJBVElOR19MRUFTRV9BQ0NVTV9ERVAuOTk5Li4uLi5IAQAAAN62AQADAAAAAABWZ68zonzeCFZnrzOifN4IMUNJUS5OWVNFOklCTS5JUV9SVUFfQ0FQSVRBTF9MRUFTRV9HUk9TUy45OTYuLi4uLkgBAAAA3rYBAAMAAAAAAFZnrzOifN4IVmevM6J83ggjQ0lRLk5ZU0U6SUJNLklRX1JVQV9HUk9TUy45OTEuLi4uLkgBAAAA3rYBAAMAAAAAAFZnrzOifN4IVmevM6J83ggtQ0lRLk5ZU0U6SUJNLklRX1RPVEFMX0NPTU1PTl9FUVVJVFkuOTkyLi4uLi5IAQAAAN62AQACAAAABTE3NTk0AQgAAAAFAAAAATEBAAAACjIwMTcxNjQyNDQDAAAAAzE2MAIAAAAEMTAwNgQAAAABMAcAAAAIMy83LzIwMjYIAAAACjEy</t>
  </si>
  <si>
    <t>LzMxLzIwMTcJAAAAATBWZ68zonzeCFZnrzOifN4IHkNJUS5OWVNFOklCTS5JUV9BUElDLjk5Ni4uLi4uSAEAAADetgEAAwAAAAAAVmevM6J83ghWZ68zonzeCCdDSVEuTllTRTpJQk0uSVFfUFJFRl9DT05WRVJULjEwMDAuLi4uLkgBAAAA3rYBAAMAAAAAAFZnrzOifN4IVmevM6J83ggkQ0lRLk5ZU0U6SUJNLklRX1RPVEFMX0xJQUIuOTk3Li4uLi5IAQAAAN62AQACAAAABjEwNTIyMgEIAAAABQAAAAExAQAAAAstMTk1ODI4MTA5NgMAAAADMTYwAgAAAAQxMjc2BAAAAAEwBwAAAAgzLzcvMjAyNggAAAAKMTIvMzEvMjAyMgkAAAABMFZnrzOifN4IVmevM6J83gghQ0lRLk5ZU0U6SUJNLklRX1BFTlNJT04uOTk0Li4uLi5IAQAAAN62AQACAAAABTE3MTQyAQgAAAAFAAAAATEBAAAACy0yMTEwNzY5MzU1AwAAAAMxNjACAAAABDEyMTMEAAAAATAHAAAACDMvNy8yMDI2CAAAAAoxMi8zMS8yMDE5CQAAAAEwVmevM6J83ghWZ68zonzeCClDSVEuTllTRTpJQk0uSVFfRklOX0RJVl9ERUJUX0xULjk5MC4uLi4uSAEAAADetgEAAwAAAAAAVmevM6J83ghWZ68zonzeCChDSVEuTllTRTpJQk0uSVFfT1RIRVJfQ0xfU1VQUEwuOTk5Li4uLi5IAQAAAN62AQACAAAAAzI2MQEIAAAABQAAAAExAQAAAAstMTkwNDg2MDc0MwMAAAADMTYwAgAAAAQxMDU3BAAAAAEwBwAAAAgzLzcvMjAyNggAAAAKMTIvMzEvMjAyNAkAAAAB</t>
  </si>
  <si>
    <t>MFZnrzOifN4IVmevM6J83ggtQ0lRLk5ZU0U6SUJNLklRX0lOQ19UQVhfUEFZX0NVUlJFTlQuOTk1Li4uLi5IAQAAAN62AQACAAAABDMxOTgBCAAAAAUAAAABMQEAAAALLTIwNTkwNzMyMDIDAAAAAzE2MAIAAAAEMTA5NAQAAAABMAcAAAAIMy83LzIwMjYIAAAACjEyLzMxLzIwMjAJAAAAATBWZ68zonzeCFZnrzOifN4ILUNJUS5OWVNFOklCTS5JUV9DVVJSRU5UX1BPUlRfTEVBU0VTLjk5My4uLi4uSAEAAADetgEAAgAAAAEzAQgAAAAFAAAAATEBAAAACjIwODE1MDU0MDEDAAAAAzE2MAIAAAAEMTA5MAQAAAABMAcAAAAIMy83LzIwMjYIAAAACjEyLzMxLzIwMTgJAAAAATBWZ68zonzeCFZnrzOifN4IHENJUS5OWVNFOklCTS5JUV9BRS45OTQuLi4uLkgBAAAA3rYBAAIAAAAENzM2OQEIAAAABQAAAAExAQAAAAstMjExMDc2OTM1NQMAAAADMTYwAgAAAAQxMDE2BAAAAAEwBwAAAAgzLzcvMjAyNggAAAAKMTIvMzEvMjAxOQkAAAABMFZnrzOifN4IVmevM6J83ggpQ0lRLk5ZU0U6SUJNLklRX09USEVSX0xUX0FTU0VUUy45OTIuLi4uLkgBAAAA3rYBAAIAAAAENjg0NgEIAAAABQAAAAExAQAAAAoyMDE3MTY0MjQ0AwAAAAMxNjACAAAABDEwNjAEAAAAATAHAAAACDMvNy8yMDI2CAAAAAoxMi8zMS8yMDE3CQAAAAEwVmevM6J83ghWZ68zonzeCClDSVEuTllTRTpJQk0uSVFfTE9BTlNfUkVDRUlWX0xULjk5My4u</t>
  </si>
  <si>
    <t>Li4uSAEAAADetgEAAwAAAAAAVmevM6J83ghWZ68zonzeCCpDSVEuTllTRTpJQk0uSVFfRklOX0RJVl9MT0FOU19MVC45OTUuLi4uLkgBAAAA3rYBAAIAAAAENzA4NgEIAAAABQAAAAExAQAAAAstMjA1OTA3MzIwMgMAAAADMTYwAgAAAAQxMDMzBAAAAAEwBwAAAAgzLzcvMjAyNggAAAAKMTIvMzEvMjAyMAkAAAABMFZnrzOifN4IVmevM6J83ggjQ0lRLk5ZU0U6SUJNLklRX0xUX0lOVkVTVC45OTQuLi4uLkgBAAAA3rYBAAIAAAADMjIyAQgAAAAFAAAAATEBAAAACy0yMTEwNzY5MzU1AwAAAAMxNjACAAAABDEwNTQEAAAAATAHAAAACDMvNy8yMDI2CAAAAAoxMi8zMS8yMDE5CQAAAAEwVmevM6J83ghWZ68zonzeCB5DSVEuTllTRTpJQk0uSVFfR1BQRS45OTYuLi4uLkgBAAAA3rYBAAIAAAAFMjMzMDYBCAAAAAUAAAABMQEAAAALLTIwMDg2NDcxOTgDAAAAAzE2MAIAAAAEMTE2OQQAAAABMAcAAAAIMy83LzIwMjYIAAAACjEyLzMxLzIwMjEJAAAAATBWZ68zonzeCFZnrzOifN4IKUNJUS5OWVNFOklCTS5JUV9SRVNUUklDVEVEX0NBU0guOTk5Li4uLi5IAQAAAN62AQACAAAAAzIxNAEIAAAABQAAAAExAQAAAAstMTkwNDg2MDc0MwMAAAADMTYwAgAAAAQxMTA0BAAAAAEwBwAAAAgzLzcvMjAyNggAAAAKMTIvMzEvMjAyNAkAAAABMFZnrzOifN4IVmevM6J83ggoQ0lRLk5ZU0U6SUJNLklRX0xPQU5TX0ZPUl9T</t>
  </si>
  <si>
    <t>QUxFLjk5MC4uLi4uSAEAAADetgEAAwAAAAAAVmevM6J83ghWZ68zonzeCCVDSVEuTllTRTpJQk0uSVFfUFJFUEFJRF9FWFAuOTk2Li4uLi5IAQAAAN62AQACAAAABDE4MzABCAAAAAUAAAABMQEAAAALLTIwMDg2NDcxOTgDAAAAAzE2MAIAAAAEMTIxMgQAAAABMAcAAAAIMy83LzIwMjYIAAAACjEyLzMxLzIwMjEJAAAAATBWZ68zonzeCFZnrzOifN4IKUNJUS5OWVNFOklCTS5JUV9TVF9OT1RFX1JFQ0VJVi4xMDAwLi4uLi5IAQAAAN62AQADAAAAAABWZ68zonzeCFZnrzOifN4IHENJUS5OWVNFOklCTS5JUV9BUi45OTUuLi4uLkgBAAAA3rYBAAIAAAAENjIxNQEIAAAABQAAAAExAQAAAAstMjA1OTA3MzIwMgMAAAADMTYwAgAAAAQxMDIxBAAAAAEwBwAAAAgzLzcvMjAyNggAAAAKMTIvMzEvMjAyMAkAAAABMFZnrzOifN4IVmevM6J83ggoQ0lRLk5ZU0U6SUJNLklRX1RSQURJTkdfQVNTRVRTLjk5My4uLi4uSAEAAADetgEAAwAAAAAAVmevM6J83ghWZ68zonzeCCRDSVEuTllTRTpJQk0uSVFfQ0FTSF9FUVVJVi45OTEuLi4uLkgBAAAA3rYBAAIAAAAENzgyNgEIAAAABQAAAAExAQAAAAoxOTQ3MTc5NTgzAwAAAAMxNjACAAAABDEwOTYEAAAAATAHAAAACDMvNy8yMDI2CAAAAAoxMi8zMS8yMDE2CQAAAAEwVmevM6J83ghWZ68zonzeCDdDSVEuTllTRTpJQk0uSVFfVE9UQUxfREVCVF9SRVBBSURfRVhDTF9M</t>
  </si>
  <si>
    <t>RUFTRVMuOTk0Li4uLi5IAQAAAN62AQACAAAABi0xNTU0MQEIAAAABQAAAAExAQAAAAstMjExMDc2OTM1NQMAAAADMTYwAgAAAAU0ODk4NgQAAAABMAcAAAAIMy83LzIwMjYIAAAACjEyLzMxLzIwMTkJAAAAATBWZ68zonzeCFZnrzOifN4IPUNJUS5OWVNFOklCTS5JUV9PUEVSQVRJTkdfTEVBU0VfTElBQklMSVRJRVNfTk9OQ0FTSC45OTMuLi4uLkgBAAAA3rYBAAMAAAAAAFZnrzOifN4IVmevM6J83ggyQ0lRLk5ZU0U6SUJNLklRX09QRVJBVElOR19MRUFTRV9QQVlNRU5UUy45OTIuLi4uLkgBAAAA3rYBAAMAAAAAAFZnrzOifN4IVmevM6J83ggmQ0lRLk5ZU0U6SUJNLklRX0RPX0lOVkVTVF9DRi45OTEuLi4uLkgBAAAA3rYBAAMAAAAAAFZnrzOifN4IVmevM6J83ggjQ0lRLk5ZU0U6SUJNLklRX0NGX1NIQVJFLjEwMDAuLi4uLkgBAAAA3rYBAAIAAAAJMTIuMjg2ODk3AQgAAAAFAAAAATEBAAAACy0xOTA0ODYwNzQwAwAAAAMxNjACAAAABTQzOTIzBAAAAAEwBwAAAAgzLzcvMjAyNggAAAAKMTIvMzEvMjAyNQkAAAABMFZnrzOifN4IVmevM6J83gglQ0lRLk5ZU0U6SUJNLklRX0xFVkVSRURfRkNGLjk5OS4uLi4uSAEAAADetgEAAgAAAAY5MzI1LjUBCAAAAAUAAAABMQEAAAALLTE5MDQ4NjA3NDMDAAAAAzE2MAIAAAAENDQyMgQAAAABMAcAAAAIMy83LzIwMjYIAAAACjEyLzMxLzIwMjQJAAAAATBWZ68z</t>
  </si>
  <si>
    <t>onzeCFZnrzOifN4ILkNJUS5OWVNFOklCTS5JUV9DSEFOR0VfREVGX1RBWF9UT1RBTC45OTcuLi4uLkgBAAAA3rYBAAIAAAAFLTI3MjYBCAAAAAUAAAABMQEAAAALLTE5NTgyODEwOTYDAAAAAzE2MAIAAAAFMzA5MjQEAAAAATAHAAAACDMvNy8yMDI2CAAAAAoxMi8zMS8yMDIyCQAAAAEwVmevM6J83ghWZ68zonzeCCtDSVEuTllTRTpJQk0uSVFfQ0FTSF9UQVhFU19JTlZFU1QuOTk2Li4uLi5IAQAAAN62AQADAAAAAABWZ68zonzeCFZnrzOifN4IJENJUS5OWVNFOklCTS5JUV9DQVNIX1RBWEVTLjk5Ni4uLi4uSAEAAADetgEAAgAAAAQyMTAzAQgAAAAFAAAAATEBAAAACy0yMDA4NjQ3MTk4AwAAAAMxNjACAAAABDMwNTMEAAAAATAHAAAACDMvNy8yMDI2CAAAAAoxMi8zMS8yMDIxCQAAAAEwVmevM6J83ghWZ68zonzeCC5DSVEuTllTRTpJQk0uSVFfQ0FTSF9JTlRFUkVTVF9JTlZFU1QuOTk2Li4uLi5IAQAAAN62AQADAAAAAABWZ68zonzeCFZnrzOifN4IMENJUS5OWVNFOklCTS5JUV9DQVNIX0lOVEVSRVNUX1JFQ0VJVkVELjk5Ni4uLi4uSAEAAADetgEAAwAAAAAAVmevM6J83ghWZ68zonzeCCdDSVEuTllTRTpJQk0uSVFfQ0FTSF9JTlRFUkVTVC45OTUuLi4uLkgBAAAA3rYBAAIAAAAEMTgzMAEIAAAABQAAAAExAQAAAAstMjA1OTA3MzIwMgMAAAADMTYwAgAAAAQzMDI4BAAAAAEwBwAAAAgzLzcvMjAy</t>
  </si>
  <si>
    <t>NggAAAAKMTIvMzEvMjAyMAkAAAABMFZnrzOifN4IVmevM6J83ggyQ0lRLk5ZU0U6SUJNLklRX0FNT1JUX1NPRlRXQVJFX0FTU0VUU19DRi45OTUuLi4uLkgBAAAA3rYBAAMAAAAAAFZnrzOifN4IVmevM6J83gguQ0lRLk5ZU0U6SUJNLklRX05FR0FUSVZFX0dXX0FNT1JUX0NGLjk5NS4uLi4uSAEAAADetgEAAwAAAAAAVmevM6J83ghWZ68zonzeCDZDSVEuTllTRTpJQk0uSVFfREFfU1VQUExfQ0ZfRVhDTF9PUEVSX0xFQVNFUy45OTUuLi4uLkgBAAAA3rYBAAIAAAAENDIyNwEIAAAABQAAAAExAQAAAAstMjA1OTA3MzIwMgMAAAADMTYwAgAAAAU0ODk4MwQAAAABMAcAAAAIMy83LzIwMjYIAAAACjEyLzMxLzIwMjAJAAAAATBWZ68zonzeCFZnrzOifN4IN0NJUS5OWVNFOklCTS5JUV9ERVBSRUNJQVRJT05fUkVOVEFMX0FTU0VUU19DRi45OTQuLi4uLkgBAAAA3rYBAAMAAAAAAFZnrzOifN4IVmevM6J83ggzQ0lRLk5ZU0U6SUJNLklRX0dXX0lOVEFOX0FNT1JUX1BBUlRJQUxfQ0YuOTk0Li4uLi5IAQAAAN62AQADAAAAAABWZ68zonzeCFZnrzOifN4IKENJUS5OWVNFOklCTS5JUV9NSVNDX0FESlVTVF9DRi45OTQuLi4uLkgBAAAA3rYBAAIAAAABMQEIAAAABQAAAAExAQAAAAstMjExMDc2OTM1NQMAAAADMTYwAgAAAAQyMTQ5BAAAAAEwBwAAAAgzLzcvMjAyNggAAAAKMTIvMzEvMjAxOQkAAAABMFZnrzOi</t>
  </si>
  <si>
    <t>fN4IVmevM6J83ggkQ0lRLk5ZU0U6SUJNLklRX0NBU0hfRklOQU4uOTk0Li4uLi5IAQAAAN62AQACAAAABDkwNDIBCAAAAAUAAAABMQEAAAALLTIxMTA3NjkzNTUDAAAAAzE2MAIAAAAEMjAwNAQAAAABMAcAAAAIMy83LzIwMjYIAAAACjEyLzMxLzIwMTkJAAAAATBWZ68zonzeCFZnrzOifN4IKENJUS5OWVNFOklCTS5JUV9TUEVDSUFMX0RJVl9DRi45OTMuLi4uLkgBAAAA3rYBAAMAAAAAAFZnrzOifN4IVmevM6J83ggsQ0lRLk5ZU0U6SUJNLklRX0NPTU1PTl9QUkVGX0RJVl9DRi45OTMuLi4uLkgBAAAA3rYBAAMAAAAAAFZnrzOifN4IVmevM6J83ggnQ0lRLk5ZU0U6SUJNLklRX0NPTU1PTl9ESVZfQ0YuOTkzLi4uLi5IAQAAAN62AQACAAAABS01NjY2AQgAAAAFAAAAATEBAAAACjIwODE1MDU0MDEDAAAAAzE2MAIAAAAEMjA3NAQAAAABMAcAAAAIMy83LzIwMjYIAAAACjEyLzMxLzIwMTgJAAAAATBWZ68zonzeCFZnrzOifN4IJUNJUS5OWVNFOklCTS5JUV9QUkVGX0lTU1VFRC45OTMuLi4uLkgBAAAA3rYBAAMAAAAAAFZnrzOifN4IVmevM6J83ggnQ0lRLk5ZU0U6SUJNLklRX0NPTU1PTl9JU1NVRUQuOTkyLi4uLi5IAQAAAN62AQADAAAAAABWZ68zonzeCFZnrzOifN4IKENJUS5OWVNFOklCTS5JUV9MVF9ERUJUX1JFUEFJRC45OTIuLi4uLkgBAAAA3rYBAAIAAAAFLTY4MTYBCAAAAAUAAAABMQEAAAAK</t>
  </si>
  <si>
    <t>MjAxNzE2NDI0NAMAAAADMTYwAgAAAAQyMDM2BAAAAAEwBwAAAAgzLzcvMjAyNggAAAAKMTIvMzEvMjAxNwkAAAABMFZnrzOifN4IVmevM6J83ggrQ0lRLk5ZU0U6SUJNLklRX1RPVEFMX0RFQlRfSVNTVUVELjk5Mi4uLi4uSAEAAADetgEAAgAAAAUxMDI2MwEIAAAABQAAAAExAQAAAAoyMDE3MTY0MjQ0AwAAAAMxNjACAAAABDIxNjEEAAAAATAHAAAACDMvNy8yMDI2CAAAAAoxMi8zMS8yMDE3CQAAAAEwVmevM6J83ghWZ68zonzeCChDSVEuTllTRTpJQk0uSVFfU1RfREVCVF9JU1NVRUQuOTkyLi4uLi5IAQAAAN62AQACAAAAAzYyMAEIAAAABQAAAAExAQAAAAoyMDE3MTY0MjQ0AwAAAAMxNjACAAAABDIwNDMEAAAAATAHAAAACDMvNy8yMDI2CAAAAAoxMi8zMS8yMDE3CQAAAAEwVmevM6J83ghWZ68zonzeCDBDSVEuTllTRTpJQk0uSVFfT1RIRVJfSU5WRVNUX0FDVF9TVVBQTC45OTIuLi4uLkgBAAAA3rYBAAMAAAAAAFZnrzOifN4IVmevM6J83ggsQ0lRLk5ZU0U6SUJNLklRX0lOVkVTVF9TRUNVUklUWV9DRi45OTIuLi4uLkgBAAAA3rYBAAIAAAAFLTEwMzkBCAAAAAUAAAABMQEAAAAKMjAxNzE2NDI0NAMAAAADMTYwAgAAAAQyMDI3BAAAAAEwBwAAAAgzLzcvMjAyNggAAAAKMTIvMzEvMjAxNwkAAAABMFZnrzOifN4IVmevM6J83ggtQ0lRLk5ZU0U6SUJNLklRX1NBTEVfUkVBTF9FU1RBVEVfQ0YuOTkx</t>
  </si>
  <si>
    <t>Li4uLi5IAQAAAN62AQADAAAAAABWZ68zonzeCFZnrzOifN4IKUNJUS5OWVNFOklCTS5JUV9DQVNIX0FDUVVJUkVfQ0YuOTkxLi4uLi5IAQAAAN62AQACAAAABS01Njk2AQgAAAAFAAAAATEBAAAACjE5NDcxNzk1ODMDAAAAAzE2MAIAAAAEMjA1NwQAAAABMAcAAAAIMy83LzIwMjYIAAAACjEyLzMxLzIwMTYJAAAAATBWZ68zonzeCFZnrzOifN4IH0NJUS5OWVNFOklCTS5JUV9DQVBFWC45OTEuLi4uLkgBAAAA3rYBAAIAAAAFLTM1NjcBCAAAAAUAAAABMQEAAAAKMTk0NzE3OTU4MwMAAAADMTYwAgAAAAQyMDIxBAAAAAEwBwAAAAgzLzcvMjAyNggAAAAKMTIvMzEvMjAxNgkAAAABMFZnrzOifN4IVmevM6J83gg2Q0lRLk5ZU0U6SUJNLklRX0NIQU5HRV9PVEhFUl9ORVRfT1BFUl9BU1NFVFMuOTkxLi4uLi5IAQAAAN62AQACAAAAAzQ2MgEIAAAABQAAAAExAQAAAAoxOTQ3MTc5NTgzAwAAAAMxNjACAAAABDIwNDUEAAAAATAHAAAACDMvNy8yMDI2CAAAAAoxMi8zMS8yMDE2CQAAAAEwVmevM6J83ghWZ68zonzeCChDSVEuTllTRTpJQk0uSVFfQ0hBTkdFX0lOQ19UQVguOTkwLi4uLi5IAQAAAN62AQADAAAAAABWZ68zonzeCFZnrzOifN4II0NJUS5OWVNFOklCTS5JUV9DSEFOR0VfQVAuOTkwLi4uLi5IAQAAAN62AQACAAAAAjgxAQgAAAAFAAAAATEBAAAACjE4NzY0MzI4NzIDAAAAAzE2MAIAAAAEMjAxNwQA</t>
  </si>
  <si>
    <t>AAABMAcAAAAIMy83LzIwMjYIAAAACjEyLzMxLzIwMTUJAAAAATBWZ68zonzeCFZnrzOifN4II0NJUS5OWVNFOklCTS5JUV9DSEFOR0VfQVIuOTkxLi4uLi5IAQAAAN62AQACAAAAAzcxMgEIAAAABQAAAAExAQAAAAoxOTQ3MTc5NTgzAwAAAAMxNjACAAAABDIwMTgEAAAAATAHAAAACDMvNy8yMDI2CAAAAAoxMi8zMS8yMDE2CQAAAAEwVmevM6J83ghWZ68zonzeCChDSVEuTllTRTpJQk0uSVFfT1RIRVJfT1BFUl9BQ1QuOTkzLi4uLi5IAQAAAN62AQACAAAAAzg1MgEIAAAABQAAAAExAQAAAAoyMDgxNTA1NDAxAwAAAAMxNjACAAAABDIwNDcEAAAAATAHAAAACDMvNy8yMDI2CAAAAAoxMi8zMS8yMDE4CQAAAAEwVmevM6J83ghWZ68zonzeCCtDSVEuTllTRTpJQk0uSVFfUFJPVl9CQURfREVCVFNfQ0YuOTk1Li4uLi5IAQAAAN62AQADAAAAAABWZ68zonzeCFZnrzOifN4IKENJUS5OWVNFOklCTS5JUV9TVE9DS19CQVNFRF9DRi45OTcuLi4uLkgBAAAA3rYBAAIAAAADOTg3AQgAAAAFAAAAATEBAAAACy0xOTU4MjgxMDk2AwAAAAMxNjACAAAABDIxMjcEAAAAATAHAAAACDMvNy8yMDI2CAAAAAoxMi8zMS8yMDIyCQAAAAEwVmevM6J83ghWZ68zonzeCChDSVEuTllTRTpJQk0uSVFfQ1JFRElUX0xPU1NfQ0YuOTk5Li4uLi5IAQAAAN62AQADAAAAAABWZ68zonzeCFZnrzOifN4ILUNJUS5OWVNFOklCTS5JUV9B</t>
  </si>
  <si>
    <t>U1NFVF9XUklURURPV05fQ0YuMjAwMC4uLi4uSAEAAADetgEAAwAAAAAAVmevM6J83ghWZ68zonzeCChDSVEuTllTRTpJQk0uSVFfR0FJTl9JTlZFU1RfQ0YuOTkxLi4uLi5IAQAAAN62AQADAAAAAABWZ68zonzeCFZnrzOifN4ILkNJUS5OWVNFOklCTS5JUV9NSU5PUklUWV9JTlRFUkVTVF9DRi45OTMuLi4uLkgBAAAA3rYBAAMAAAAAAFZnrzOifN4IVmevM6J83ggfQ0lRLk5ZU0U6SUJNLklRX0RBX0NGLjk5NS4uLi4uSAEAAADetgEAAgAAAAQ2Njk1AQgAAAAFAAAAATEBAAAACy0yMDU5MDczMjAyAwAAAAMxNjACAAAABDIxNjAEAAAAATAHAAAACDMvNy8yMDI2CAAAAAoxMi8zMS8yMDIwCQAAAAEwVmevM6J83ghWZ68zonzeCCtDSVEuTllTRTpJQk0uSVFfR1dfSU5UQU5fQU1PUlRfQ0YuOTk3Li4uLi5IAQAAAN62AQACAAAABDE3NDcBCAAAAAUAAAABMQEAAAALLTE5NTgyODEwOTYDAAAAAzE2MAIAAAAEMjE4MgQAAAABMAcAAAAIMy83LzIwMjYIAAAACjEyLzMxLzIwMjIJAAAAATBWZ68zonzeCFZnrzOifN4IH0NJUS5OWVNFOklCTS5JUV9OSV9DRi45OTkuLi4uLkgBAAAA3rYBAAIAAAAENjAyMwEIAAAABQAAAAExAQAAAAstMTkwNDg2MDc0MwMAAAADMTYwAgAAAAQyMTUwBAAAAAEwBwAAAAgzLzcvMjAyNggAAAAKMTIvMzEvMjAyNAkAAAABMFZnrzOifN4IVmevM6J83gguQ0lRLk5ZU0U6SUJNLklR</t>
  </si>
  <si>
    <t>X1NUT0NLX0JBU0VEX0NPTVBfVEFYLjk5Mi4uLi4uSAEAAADetgEAAgAAAAQtMTMxAFZnrzOifN4IVmevM6J83ggsQ0lRLk5ZU0U6SUJNLklRX1NUT0NLX09QVElPTlNfQ09NUC45OTQuLi4uLkgBAAAA3rYBAAMAAAAAAFZnrzOifN4IVmevM6J83ggzQ0lRLk5ZU0U6SUJNLklRX1NUT0NLX09QVElPTlNfQ09NUF9QUkVUQVguOTk2Li4uLi5IAQAAAN62AQADAAAAAABWZ68zonzeCFZnrzOifN4ILkNJUS5OWVNFOklCTS5JUV9SRVNUUl9TVE9DS19DT01QX1RBWC45OTguLi4uLkgBAAAA3rYBAAMAAAAAAFZnrzOifN4IVmevM6J83ggsQ0lRLk5ZU0U6SUJNLklRX1NUT0NLX0JBU0VEX1RPVEFMLjEwMDAuLi4uLkgBAAAA3rYBAAIAAAAEMTcxNQEIAAAABQAAAAExAQAAAAstMTkwNDg2MDc0MAMAAAADMTYwAgAAAAUyNDAzNAQAAAABMAcAAAAIMy83LzIwMjYIAAAACjEyLzMxLzIwMjUJAAAAATBWZ68zonzeCFZnrzOifN4IKENJUS5OWVNFOklCTS5JUV9TVE9DS19CQVNFRF9BVC45OTAuLi4uLkgBAAAA3rYBAAMAAAAAAFZnrzOifN4IVmevM6J83ggzQ0lRLk5ZU0U6SUJNLklRX1NUT0NLX0JBU0VEX0VYUExPUkVfRFJJTEwuOTkyLi4uLi5IAQAAAN62AQADAAAAAABWZ68zonzeCFZnrzOifN4IKENJUS5OWVNFOklCTS5JUV9TVE9DS19CQVNFRF9HQS45OTQuLi4uLkgBAAAA3rYBAAMAAAAAAFZnrzOifN4IVmev</t>
  </si>
  <si>
    <t>M6J83ggoQ0lRLk5ZU0U6SUJNLklRX1NUT0NLX0JBU0VEX1JELjk5Ni4uLi4uSAEAAADetgEAAgAAAAMyMTgBCAAAAAUAAAABMQEAAAALLTIwMDg2NDcxOTgDAAAAAzE2MAIAAAAFMjI2NzgEAAAAATAHAAAACDMvNy8yMDI2CAAAAAoxMi8zMS8yMDIxCQAAAAEwVmevM6J83ghWZ68zonzeCC5DSVEuTllTRTpJQk0uSVFfTkVHQVRJVkVfR1dfQU1PUlRfQVQuOTk4Li4uLi5IAQAAAN62AQADAAAAAABWZ68zonzeCFZnrzOifN4IL0NJUS5OWVNFOklCTS5JUV9UT1RBTF9VTlVTVUFMX1NVUFBMRS4xMDAwLi4uLi5IAQAAAN62AQADAAAAAABWZ68zonzeCFZnrzOifN4ILkNJUS5OWVNFOklCTS5JUV9PVEhFUl9VTlVTVUFMX1NVUFBMRS45OTAuLi4uLkgBAAAA3rYBAAMAAAAAAFZnrzOifN4IVmevM6J83ggrQ0lRLk5ZU0U6SUJNLklRX0lOU19TRVRUTEVfU1VQUExFLjk5Mi4uLi4uSAEAAADetgEAAwAAAAAAVmevM6J83ghWZ68zonzeCCpDSVEuTllTRTpJQk0uSVFfR0FJTl9CQVJHQUlOX0FDUS45OTQuLi4uLkgBAAAA3rYBAAMAAAAAAFZnrzOifN4IVmevM6J83ggvQ0lRLk5ZU0U6SUJNLklRX1dBUlJBTlRZX0xJQUJJTElUSUVTLjIwMDAuLi4uLkgBAAAA3rYBAAMAAAAAAFZnrzOifN4IVmevM6J83gguQ0lRLk5ZU0U6SUJNLklRX0xJQUJJTElUSUVTX0xFVkVMXzIuMjAwMC4uLi4uSAEAAADetgEAAgAAAAM1</t>
  </si>
  <si>
    <t>MTMAVmevM6J83ghWZ68zonzeCDhDSVEuTllTRTpJQk0uSVFfR0VORVJBTF9QQVJUTkVSX0NPTU1PTl9FUVVJVFkuMTAwMC4uLi4uSAEAAADetgEAAwAAAAAAVmevM6J83ghWZ68zonzeCCdDSVEuTllTRTpJQk0uSVFfRklOSVNIRURfSU5WLjIwMDAuLi4uLkgBAAAA3rYBAAIAAAADMjMwAQgAAAAFAAAAATEBAAAACy0xOTA0ODYwNjU3AwAAAAMxNjACAAAABDMwNzUEAAAAATAHAAAACDMvNy8yMDI2CAAAAAoxMi8zMS8yMDI1CQAAAAEwVmevM6J83ghWZ68zonzeCCVDSVEuTllTRTpJQk0uSVFfV09SS0lOR19DQVAuOTk2Li4uLi5IAQAAAN62AQACAAAABS00MDgwAQgAAAAFAAAAATEBAAAACy0yMDA4NjQ3MTk4AwAAAAMxNjACAAAABDQxNjUEAAAAATAHAAAACDMvNy8yMDI2CAAAAAoxMi8zMS8yMDIxCQAAAAEwVmevM6J83ghWZ68zonzeCCRDSVEuTllTRTpJQk0uSVFfQ0FTSF9TSEFSRS45OTIuLi4uLkgBAAAA3rYBAAIAAAAJMTIuOTgyMjkyAQgAAAAFAAAAATEBAAAACjIwMTcxNjQyNDQDAAAAAzE2MAIAAAAENDM4MQQAAAABMAcAAAAIMy83LzIwMjYIAAAACjEyLzMxLzIwMTcJAAAAATBWZ68zonzeCFZnrzOifN4INUNJUS5OWVNFOklCTS5JUV9UT1RBTF9ERUJUX0VYQ0xfT1BFUl9MRUFTRVMuOTkzLi4uLi5IAQAAAN62AQACAAAABTQ1ODEyAQgAAAAFAAAAATEBAAAACjIwODE1MDU0MDEDAAAAAzE2</t>
  </si>
  <si>
    <t>MAIAAAAFNDg5ODIEAAAAATAHAAAACDMvNy8yMDI2CAAAAAoxMi8zMS8yMDE4CQAAAAEwVmevM6J83ghWZ68zonzeCDtDSVEuTllTRTpJQk0uSVFfTFRfUE9SVElPTl9PUEVSX0xFQVNFX0xJQUJJTElUSUVTLjk5My4uLi4uSAEAAADetgEAAwAAAAAAVmevM6J83ghWZ68zonzeCDBDSVEuTllTRTpJQk0uSVFfRklOQU5DRV9MRUFTRVNfQ1VSUkVOVC45OTAuLi4uLkgBAAAA3rYBAAMAAAAAAFZnrzOifN4IVmevM6J83gg3Q0lRLk5ZU0U6SUJNLklRX1JVQV9PUEVSQVRJTkdfTEVBU0VfQUNDVU1fREVQLjk5OC4uLi4uSAEAAADetgEAAwAAAAAAVmevM6J83ghWZ68zonzeCDFDSVEuTllTRTpJQk0uSVFfUlVBX0NBUElUQUxfTEVBU0VfR1JPU1MuOTk1Li4uLi5IAQAAAN62AQADAAAAAABWZ68zonzeCFZnrzOifN4ILENJUS5OWVNFOklCTS5JUV9UT1RBTF9MSUFCX0VRVUlUWS4xMDAwLi4uLi5IAQAAAN62AQACAAAABjE1MTg4MAEIAAAABQAAAAExAQAAAAstMTkwNDg2MDc0MAMAAAADMTYwAgAAAAQxMDEzBAAAAAEwBwAAAAgzLzcvMjAyNggAAAAKMTIvMzEvMjAyNQkAAAABMFZnrzOifN4IVmevM6J83ggtQ0lRLk5ZU0U6SUJNLklRX1RPVEFMX0NPTU1PTl9FUVVJVFkuOTkxLi4uLi5IAQAAAN62AQACAAAABTE4MjQ2AQgAAAAFAAAAATEBAAAACjE5NDcxNzk1ODMDAAAAAzE2MAIAAAAEMTAwNgQAAAABMAcA</t>
  </si>
  <si>
    <t>AAAIMy83LzIwMjYIAAAACjEyLzMxLzIwMTYJAAAAATBWZ68zonzeCFZnrzOifN4IHkNJUS5OWVNFOklCTS5JUV9BUElDLjk5My4uLi4uSAEAAADetgEAAwAAAAAAVmevM6J83ghWZ68zonzeCCZDSVEuTllTRTpJQk0uSVFfUFJFRl9DT05WRVJULjk5OS4uLi4uSAEAAADetgEAAwAAAAAAVmevM6J83ghWZ68zonzeCCRDSVEuTllTRTpJQk0uSVFfVE9UQUxfTElBQi45OTUuLi4uLkgBAAAA3rYBAAIAAAAGMTM1MjQ1AQgAAAAFAAAAATEBAAAACy0yMDU5MDczMjAyAwAAAAMxNjACAAAABDEyNzYEAAAAATAHAAAACDMvNy8yMDI2CAAAAAoxMi8zMS8yMDIwCQAAAAEwVmevM6J83ghWZ68zonzeCCFDSVEuTllTRTpJQk0uSVFfUEVOU0lPTi45OTEuLi4uLkgBAAAA3rYBAAIAAAAFMTcwNzABCAAAAAUAAAABMQEAAAAKMTk0NzE3OTU4MwMAAAADMTYwAgAAAAQxMjEzBAAAAAEwBwAAAAgzLzcvMjAyNggAAAAKMTIvMzEvMjAxNgkAAAABMFZnrzOifN4IVmevM6J83ggrQ0lRLk5ZU0U6SUJNLklRX0xPTkdfVEVSTV9MRUFTRVMuMjAwMC4uLi4uSAEAAADetgEAAgAAAAQzNDIxAQgAAAAFAAAAATEBAAAACy0xOTA0ODYwNjU3AwAAAAMxNjACAAAABDExODMEAAAAATAHAAAACDMvNy8yMDI2CAAAAAoxMi8zMS8yMDI1CQAAAAEwVmevM6J83ghWZ68zonzeCChDSVEuTllTRTpJQk0uSVFfT1RIRVJfQ0xfU1VQUEwuOTk4</t>
  </si>
  <si>
    <t>Li4uLi5IAQAAAN62AQACAAAAAzI5NQEIAAAABQAAAAExAQAAAAstMTkwNDg2MDc0NAMAAAADMTYwAgAAAAQxMDU3BAAAAAEwBwAAAAgzLzcvMjAyNggAAAAKMTIvMzEvMjAyMwkAAAABMFZnrzOifN4IVmevM6J83ggtQ0lRLk5ZU0U6SUJNLklRX0lOQ19UQVhfUEFZX0NVUlJFTlQuOTkzLi4uLi5IAQAAAN62AQACAAAABDMwNDYBCAAAAAUAAAABMQEAAAAKMjA4MTUwNTQwMQMAAAADMTYwAgAAAAQxMDk0BAAAAAEwBwAAAAgzLzcvMjAyNggAAAAKMTIvMzEvMjAxOAkAAAABMFZnrzOifN4IVmevM6J83ggtQ0lRLk5ZU0U6SUJNLklRX0NVUlJFTlRfUE9SVF9MRUFTRVMuOTkyLi4uLi5IAQAAAN62AQADAAAAAABWZ68zonzeCFZnrzOifN4IHENJUS5OWVNFOklCTS5JUV9BRS45OTMuLi4uLkgBAAAA3rYBAAIAAAAENjgwMwEIAAAABQAAAAExAQAAAAoyMDgxNTA1NDAxAwAAAAMxNjACAAAABDEwMTYEAAAAATAHAAAACDMvNy8yMDI2CAAAAAoxMi8zMS8yMDE4CQAAAAEwVmevM6J83ghWZ68zonzeCClDSVEuTllTRTpJQk0uSVFfT1RIRVJfTFRfQVNTRVRTLjk5MC4uLi4uSAEAAADetgEAAgAAAAQ0MTY0AQgAAAAFAAAAATEBAAAACjE4NzY0MzI4NzIDAAAAAzE2MAIAAAAEMTA2MAQAAAABMAcAAAAIMy83LzIwMjYIAAAACjEyLzMxLzIwMTUJAAAAATBWZ68zonzeCFZnrzOifN4IKUNJUS5OWVNFOklCTS5JUV9M</t>
  </si>
  <si>
    <t>T0FOU19SRUNFSVZfTFQuOTkxLi4uLi5IAQAAAN62AQADAAAAAABWZ68zonzeCFZnrzOifN4IKkNJUS5OWVNFOklCTS5JUV9GSU5fRElWX0xPQU5TX0xULjk5Mi4uLi4uSAEAAADetgEAAgAAAAQ5NTUwAQgAAAAFAAAAATEBAAAACjIwMTcxNjQyNDQDAAAAAzE2MAIAAAAEMTAzMwQAAAABMAcAAAAIMy83LzIwMjYIAAAACjEyLzMxLzIwMTcJAAAAATBWZ68zonzeCFZnrzOifN4II0NJUS5OWVNFOklCTS5JUV9MVF9JTlZFU1QuOTkxLi4uLi5IAQAAAN62AQACAAAAAzY1OQEIAAAABQAAAAExAQAAAAoxOTQ3MTc5NTgzAwAAAAMxNjACAAAABDEwNTQEAAAAATAHAAAACDMvNy8yMDI2CAAAAAoxMi8zMS8yMDE2CQAAAAEwVmevM6J83ghWZ68zonzeCB5DSVEuTllTRTpJQk0uSVFfR1BQRS45OTQuLi4uLkgBAAAA3rYBAAIAAAAFMzcwMjQBCAAAAAUAAAABMQEAAAALLTIxMTA3NjkzNTUDAAAAAzE2MAIAAAAEMTE2OQQAAAABMAcAAAAIMy83LzIwMjYIAAAACjEyLzMxLzIwMTkJAAAAATBWZ68zonzeCFZnrzOifN4IKUNJUS5OWVNFOklCTS5JUV9SRVNUUklDVEVEX0NBU0guOTk3Li4uLi5IAQAAAN62AQACAAAAAzEwMwEIAAAABQAAAAExAQAAAAstMTk1ODI4MTA5NgMAAAADMTYwAgAAAAQxMTA0BAAAAAEwBwAAAAgzLzcvMjAyNggAAAAKMTIvMzEvMjAyMgkAAAABMFZnrzOifN4IVmevM6J83ggxQ0lRLk5ZU0U6</t>
  </si>
  <si>
    <t>SUJNLklRX0ZJTl9ESVZfQVNTRVRTX0NVUlJFTlQuMjAwMC4uLi4uSAEAAADetgEAAgAAAAQxMTMxAQgAAAAFAAAAATEBAAAACy0xOTA0ODYwNjU3AwAAAAMxNjACAAAABDEwMjkEAAAAATAHAAAACDMvNy8yMDI2CAAAAAoxMi8zMS8yMDI1CQAAAAEwVmevM6J83ghWZ68zonzeCCVDSVEuTllTRTpJQk0uSVFfUFJFUEFJRF9FWFAuOTk1Li4uLi5IAQAAAN62AQACAAAABDE1NzkBCAAAAAUAAAABMQEAAAALLTIwNTkwNzMyMDIDAAAAAzE2MAIAAAAEMTIxMgQAAAABMAcAAAAIMy83LzIwMjYIAAAACjEyLzMxLzIwMjAJAAAAATBWZ68zonzeCFZnrzOifN4IKENJUS5OWVNFOklCTS5JUV9TVF9OT1RFX1JFQ0VJVi45OTcuLi4uLkgBAAAA3rYBAAMAAAAAAFZnrzOifN4IVmevM6J83ggcQ0lRLk5ZU0U6SUJNLklRX0FSLjk5NC4uLi4uSAEAAADetgEAAgAAAAQ4MzYyAQgAAAAFAAAAATEBAAAACy0yMTEwNzY5MzU1AwAAAAMxNjACAAAABDEwMjEEAAAAATAHAAAACDMvNy8yMDI2CAAAAAoxMi8zMS8yMDE5CQAAAAEwVmevM6J83ghWZ68zonzeCChDSVEuTllTRTpJQk0uSVFfVFJBRElOR19BU1NFVFMuOTkyLi4uLi5IAQAAAN62AQACAAAAATIBCAAAAAUAAAABMQEAAAAKMjAxNzE2NDI0NAMAAAADMTYwAgAAAAQxMjQ0BAAAAAEwBwAAAAgzLzcvMjAyNggAAAAKMTIvMzEvMjAxNwkAAAABMFZnrzOifN4IVmevM6J8</t>
  </si>
  <si>
    <t>3ggkQ0lRLk5ZU0U6SUJNLklRX0NBU0hfRVFVSVYuOTkwLi4uLi5IAQAAAN62AQACAAAABDc2ODYBCAAAAAUAAAABMQEAAAAKMTg3NjQzMjg3MgMAAAADMTYwAgAAAAQxMDk2BAAAAAEwBwAAAAgzLzcvMjAyNggAAAAKMTIvMzEvMjAxNQkAAAABMFZnrzOifN4IVmevM6J83gg3Q0lRLk5ZU0U6SUJNLklRX1RPVEFMX0RFQlRfUkVQQUlEX0VYQ0xfTEVBU0VTLjk5My4uLi4uSAEAAADetgEAAgAAAAUtODUzMwEIAAAABQAAAAExAQAAAAoyMDgxNTA1NDAxAwAAAAMxNjACAAAABTQ4OTg2BAAAAAEwBwAAAAgzLzcvMjAyNggAAAAKMTIvMzEvMjAxOAkAAAABMFZnrzOifN4IVmevM6J83gg9Q0lRLk5ZU0U6SUJNLklRX09QRVJBVElOR19MRUFTRV9MSUFCSUxJVElFU19OT05DQVNILjk5Mi4uLi4uSAEAAADetgEAAwAAAAAAVmevM6J83ghWZ68zonzeCDJDSVEuTllTRTpJQk0uSVFfT1BFUkFUSU5HX0xFQVNFX1BBWU1FTlRTLjk5MS4uLi4uSAEAAADetgEAAwAAAAAAVmevM6J83ghWZ68zonzeCCZDSVEuTllTRTpJQk0uSVFfTUFJTlRfQ0FQRVguMjAwMC4uLi4uSAEAAADetgEAAwAAAAAAVmevM6J83ghWZ68zonzeCCJDSVEuTllTRTpJQk0uSVFfQ0ZfU0hBUkUuOTk5Li4uLi5IAQAAAN62AQACAAAACTEyLjc1ODA5MwEIAAAABQAAAAExAQAAAAstMTkwNDg2MDc0MwMAAAADMTYwAgAAAAU0MzkyMwQAAAABMAcA</t>
  </si>
  <si>
    <t>AAAIMy83LzIwMjYIAAAACjEyLzMxLzIwMjQJAAAAATBWZ68zonzeCFZnrzOifN4IJUNJUS5OWVNFOklCTS5JUV9MRVZFUkVEX0ZDRi45OTcuLi4uLkgBAAAA3rYBAAIAAAAIOTY4MC42MjUBCAAAAAUAAAABMQEAAAALLTE5NTgyODEwOTYDAAAAAzE2MAIAAAAENDQyMgQAAAABMAcAAAAIMy83LzIwMjYIAAAACjEyLzMxLzIwMjIJAAAAATBWZ68zonzeCFZnrzOifN4ILkNJUS5OWVNFOklCTS5JUV9DSEFOR0VfREVGX1RBWF9UT1RBTC45OTYuLi4uLkgBAAAA3rYBAAIAAAAFLTIwMDEBCAAAAAUAAAABMQEAAAALLTIwMDg2NDcxOTgDAAAAAzE2MAIAAAAFMzA5MjQEAAAAATAHAAAACDMvNy8yMDI2CAAAAAoxMi8zMS8yMDIxCQAAAAEwVmevM6J83ghWZ68zonzeCCtDSVEuTllTRTpJQk0uSVFfQ0FTSF9UQVhFU19JTlZFU1QuOTk1Li4uLi5IAQAAAN62AQADAAAAAABWZ68zonzeCFZnrzOifN4IJENJUS5OWVNFOklCTS5JUV9DQVNIX1RBWEVTLjk5NS4uLi4uSAEAAADetgEAAgAAAAQyMjUzAQgAAAAFAAAAATEBAAAACy0yMDU5MDczMjAyAwAAAAMxNjACAAAABDMwNTMEAAAAATAHAAAACDMvNy8yMDI2CAAAAAoxMi8zMS8yMDIwCQAAAAEwVmevM6J83ghWZ68zonzeCC5DSVEuTllTRTpJQk0uSVFfQ0FTSF9JTlRFUkVTVF9JTlZFU1QuOTk1Li4uLi5IAQAAAN62AQADAAAAAABWZ68zonzeCFZnrzOifN4IMENJ</t>
  </si>
  <si>
    <t>US5OWVNFOklCTS5JUV9DQVNIX0lOVEVSRVNUX1JFQ0VJVkVELjk5NS4uLi4uSAEAAADetgEAAwAAAAAAVmevM6J83ghWZ68zonzeCCdDSVEuTllTRTpJQk0uSVFfQ0FTSF9JTlRFUkVTVC45OTQuLi4uLkgBAAAA3rYBAAIAAAAEMTY4NQEIAAAABQAAAAExAQAAAAstMjExMDc2OTM1NQMAAAADMTYwAgAAAAQzMDI4BAAAAAEwBwAAAAgzLzcvMjAyNggAAAAKMTIvMzEvMjAxOQkAAAABMFZnrzOifN4IVmevM6J83ggyQ0lRLk5ZU0U6SUJNLklRX0FNT1JUX1NPRlRXQVJFX0FTU0VUU19DRi45OTQuLi4uLkgBAAAA3rYBAAMAAAAAAFZnrzOifN4IVmevM6J83gguQ0lRLk5ZU0U6SUJNLklRX05FR0FUSVZFX0dXX0FNT1JUX0NGLjk5NC4uLi4uSAEAAADetgEAAwAAAAAAVmevM6J83ghWZ68zonzeCDZDSVEuTllTRTpJQk0uSVFfREFfU1VQUExfQ0ZfRVhDTF9PUEVSX0xFQVNFUy45OTMuLi4uLkgBAAAA3rYBAAIAAAAEMzEyNwEIAAAABQAAAAExAQAAAAoyMDgxNTA1NDAxAwAAAAMxNjACAAAABTQ4OTgzBAAAAAEwBwAAAAgzLzcvMjAyNggAAAAKMTIvMzEvMjAxOAkAAAABMFZnrzOifN4IVmevM6J83gg3Q0lRLk5ZU0U6SUJNLklRX0RFUFJFQ0lBVElPTl9SRU5UQUxfQVNTRVRTX0NGLjk5My4uLi4uSAEAAADetgEAAwAAAAAAVmevM6J83ghWZ68zonzeCDNDSVEuTllTRTpJQk0uSVFfR1dfSU5UQU5fQU1PUlRf</t>
  </si>
  <si>
    <t>UEFSVElBTF9DRi45OTMuLi4uLkgBAAAA3rYBAAMAAAAAAFZnrzOifN4IVmevM6J83ggoQ0lRLk5ZU0U6SUJNLklRX01JU0NfQURKVVNUX0NGLjk5My4uLi4uSAEAAADetgEAAwAAAAAAVmevM6J83ghWZ68zonzeCCRDSVEuTllTRTpJQk0uSVFfQ0FTSF9GSU5BTi45OTMuLi4uLkgBAAAA3rYBAAIAAAAGLTEwNDY5AQgAAAAFAAAAATEBAAAACjIwODE1MDU0MDEDAAAAAzE2MAIAAAAEMjAwNAQAAAABMAcAAAAIMy83LzIwMjYIAAAACjEyLzMxLzIwMTgJAAAAATBWZ68zonzeCFZnrzOifN4IKENJUS5OWVNFOklCTS5JUV9TUEVDSUFMX0RJVl9DRi45OTIuLi4uLkgBAAAA3rYBAAMAAAAAAFZnrzOifN4IVmevM6J83ggsQ0lRLk5ZU0U6SUJNLklRX0NPTU1PTl9QUkVGX0RJVl9DRi45OTIuLi4uLkgBAAAA3rYBAAMAAAAAAFZnrzOifN4IVmevM6J83ggnQ0lRLk5ZU0U6SUJNLklRX0NPTU1PTl9ESVZfQ0YuOTkyLi4uLi5IAQAAAN62AQACAAAABS01NTA2AQgAAAAFAAAAATEBAAAACjIwMTcxNjQyNDQDAAAAAzE2MAIAAAAEMjA3NAQAAAABMAcAAAAIMy83LzIwMjYIAAAACjEyLzMxLzIwMTcJAAAAATBWZ68zonzeCFZnrzOifN4IJUNJUS5OWVNFOklCTS5JUV9QUkVGX0lTU1VFRC45OTEuLi4uLkgBAAAA3rYBAAMAAAAAAFZnrzOifN4IVmevM6J83ggnQ0lRLk5ZU0U6SUJNLklRX0NPTU1PTl9JU1NVRUQuOTkx</t>
  </si>
  <si>
    <t>Li4uLi5IAQAAAN62AQADAAAAAABWZ68zonzeCFZnrzOifN4IKENJUS5OWVNFOklCTS5JUV9MVF9ERUJUX1JFUEFJRC45OTEuLi4uLkgBAAAA3rYBAAIAAAAFLTYzOTUBCAAAAAUAAAABMQEAAAAKMTk0NzE3OTU4MwMAAAADMTYwAgAAAAQyMDM2BAAAAAEwBwAAAAgzLzcvMjAyNggAAAAKMTIvMzEvMjAxNgkAAAABMFZnrzOifN4IVmevM6J83ggrQ0lRLk5ZU0U6SUJNLklRX1RPVEFMX0RFQlRfSVNTVUVELjk5MS4uLi4uSAEAAADetgEAAgAAAAQ5MTU4AQgAAAAFAAAAATEBAAAACjE5NDcxNzk1ODMDAAAAAzE2MAIAAAAEMjE2MQQAAAABMAcAAAAIMy83LzIwMjYIAAAACjEyLzMxLzIwMTYJAAAAATBWZ68zonzeCFZnrzOifN4IKENJUS5OWVNFOklCTS5JUV9TVF9ERUJUX0lTU1VFRC45OTEuLi4uLkgBAAAA3rYBAAIAAAACMjYBCAAAAAUAAAABMQEAAAAKMTk0NzE3OTU4MwMAAAADMTYwAgAAAAQyMDQzBAAAAAEwBwAAAAgzLzcvMjAyNggAAAAKMTIvMzEvMjAxNgkAAAABMFZnrzOifN4IVmevM6J83ggwQ0lRLk5ZU0U6SUJNLklRX09USEVSX0lOVkVTVF9BQ1RfU1VQUEwuOTkxLi4uLi5IAQAAAN62AQADAAAAAABWZ68zonzeCFZnrzOifN4ILENJUS5OWVNFOklCTS5JUV9JTlZFU1RfU0VDVVJJVFlfQ0YuOTkxLi4uLi5IAQAAAN62AQACAAAABC0xNjEBCAAAAAUAAAABMQEAAAAKMTk0NzE3OTU4MwMAAAAD</t>
  </si>
  <si>
    <t>MTYwAgAAAAQyMDI3BAAAAAEwBwAAAAgzLzcvMjAyNggAAAAKMTIvMzEvMjAxNgkAAAABMFZnrzOifN4IVmevM6J83ggtQ0lRLk5ZU0U6SUJNLklRX1NBTEVfUkVBTF9FU1RBVEVfQ0YuOTkwLi4uLi5IAQAAAN62AQADAAAAAABWZ68zonzeCFZnrzOifN4IKUNJUS5OWVNFOklCTS5JUV9DQVNIX0FDUVVJUkVfQ0YuOTkwLi4uLi5IAQAAAN62AQACAAAABS0zMzQ5AQgAAAAFAAAAATEBAAAACjE4NzY0MzI4NzIDAAAAAzE2MAIAAAAEMjA1NwQAAAABMAcAAAAIMy83LzIwMjYIAAAACjEyLzMxLzIwMTUJAAAAATBWZ68zonzeCFZnrzOifN4IH0NJUS5OWVNFOklCTS5JUV9DQVBFWC45OTAuLi4uLkgBAAAA3rYBAAIAAAAFLTM1NzkBCAAAAAUAAAABMQEAAAAKMTg3NjQzMjg3MgMAAAADMTYwAgAAAAQyMDIxBAAAAAEwBwAAAAgzLzcvMjAyNggAAAAKMTIvMzEvMjAxNQkAAAABMFZnrzOifN4IVmevM6J83ggpQ0lRLk5ZU0U6SUJNLklRX0NIQU5HRV9ERUZfVEFYLjIwMDAuLi4uLkgBAAAA3rYBAAMAAAAAAFZnrzOifN4IVmevM6J83ggsQ0lRLk5ZU0U6SUJNLklRX0NIQU5HRV9VTkVBUk5fUkVWLjIwMDAuLi4uLkgBAAAA3rYBAAMAAAAAAFZnrzOifN4IVmevM6J83ggrQ0lRLk5ZU0U6SUJNLklRX0NIQU5HRV9JTlZFTlRPUlkuMjAwMC4uLi4uSAEAAADetgEAAgAAAAI3MAEIAAAABQAAAAExAQAAAAstMTkwNDg2</t>
  </si>
  <si>
    <t>MDY1NwMAAAADMTYwAgAAAAQyMDk5BAAAAAEwBwAAAAgzLzcvMjAyNggAAAAKMTIvMzEvMjAyNQkAAAABMFZnrzOifN4IVmevM6J83ggjQ0lRLk5ZU0U6SUJNLklRX0NIQU5HRV9BUi45OTAuLi4uLkgBAAAA3rYBAAIAAAADODEyAQgAAAAFAAAAATEBAAAACjE4NzY0MzI4NzIDAAAAAzE2MAIAAAAEMjAxOAQAAAABMAcAAAAIMy83LzIwMjYIAAAACjEyLzMxLzIwMTUJAAAAATBWZ68zonzeCFZnrzOifN4IKENJUS5OWVNFOklCTS5JUV9PVEhFUl9PUEVSX0FDVC45OTIuLi4uLkgBAAAA3rYBAAIAAAAELTkzMQEIAAAABQAAAAExAQAAAAoyMDE3MTY0MjQ0AwAAAAMxNjACAAAABDIwNDcEAAAAATAHAAAACDMvNy8yMDI2CAAAAAoxMi8zMS8yMDE3CQAAAAEwVmevM6J83ghWZ68zonzeCCtDSVEuTllTRTpJQk0uSVFfUFJPVl9CQURfREVCVFNfQ0YuOTk0Li4uLi5IAQAAAN62AQADAAAAAABWZ68zonzeCFZnrzOifN4IKENJUS5OWVNFOklCTS5JUV9TVE9DS19CQVNFRF9DRi45OTYuLi4uLkgBAAAA3rYBAAIAAAADOTgyAQgAAAAFAAAAATEBAAAACy0yMDA4NjQ3MTk4AwAAAAMxNjACAAAABDIxMjcEAAAAATAHAAAACDMvNy8yMDI2CAAAAAoxMi8zMS8yMDIxCQAAAAEwVmevM6J83ghWZ68zonzeCChDSVEuTllTRTpJQk0uSVFfQ1JFRElUX0xPU1NfQ0YuOTk4Li4uLi5IAQAAAN62AQADAAAAAABWZ68zonzeCFZn</t>
  </si>
  <si>
    <t>rzOifN4ILUNJUS5OWVNFOklCTS5JUV9BU1NFVF9XUklURURPV05fQ0YuMTAwMC4uLi4uSAEAAADetgEAAwAAAAAAVmevM6J83ghWZ68zonzeCChDSVEuTllTRTpJQk0uSVFfR0FJTl9JTlZFU1RfQ0YuOTkwLi4uLi5IAQAAAN62AQADAAAAAABWZ68zonzeCFZnrzOifN4ILkNJUS5OWVNFOklCTS5JUV9NSU5PUklUWV9JTlRFUkVTVF9DRi45OTIuLi4uLkgBAAAA3rYBAAMAAAAAAFZnrzOifN4IVmevM6J83ggfQ0lRLk5ZU0U6SUJNLklRX0RBX0NGLjk5NC4uLi4uSAEAAADetgEAAgAAAAQ2MDU5AQgAAAAFAAAAATEBAAAACy0yMTEwNzY5MzU1AwAAAAMxNjACAAAABDIxNjAEAAAAATAHAAAACDMvNy8yMDI2CAAAAAoxMi8zMS8yMDE5CQAAAAEwVmevM6J83ghWZ68zonzeCCtDSVEuTllTRTpJQk0uSVFfR1dfSU5UQU5fQU1PUlRfQ0YuOTk2Li4uLi5IAQAAAN62AQACAAAABDE4MzgBCAAAAAUAAAABMQEAAAALLTIwMDg2NDcxOTgDAAAAAzE2MAIAAAAEMjE4MgQAAAABMAcAAAAIMy83LzIwMjYIAAAACjEyLzMxLzIwMjEJAAAAATBWZ68zonzeCFZnrzOifN4IH0NJUS5OWVNFOklCTS5JUV9OSV9DRi45OTguLi4uLkgBAAAA3rYBAAIAAAAENzUwMgEIAAAABQAAAAExAQAAAAstMTkwNDg2MDc0NAMAAAADMTYwAgAAAAQyMTUwBAAAAAEwBwAAAAgzLzcvMjAyNggAAAAKMTIvMzEvMjAyMwkAAAABMFZnrzOifN4I</t>
  </si>
  <si>
    <t>VmevM6J83ggrQ0lRLk5ZU0U6SUJNLklRX1NUT0NLX0JBU0VEX0NPTVAuMjAwMC4uLi4uSAEAAADetgEAAgAAAAM5NzUAVmevM6J83ghWZ68zonzeCC5DSVEuTllTRTpJQk0uSVFfU1RPQ0tfQkFTRURfQ09NUF9UQVguOTkxLi4uLi5IAQAAAN62AQACAAAABC0xNzkAVmevM6J83ghWZ68zonzeCC1DSVEuTllTRTpJQk0uSVFfVE9UQUxfREVCVF9FWENMX0ZJTi45OTQuLi4uLkgBAAAA3rYBAAIAAAAFNjgxNTgBCAAAAAUAAAABMQEAAAALLTIxMTA3NjkzNTUDAAAAAzE2MAIAAAAFMjE4NjAEAAAAATAHAAAACDMvNy8yMDI2CAAAAAoxMi8zMS8yMDE5CQAAAAEwVmevM6J83ghWZ68zonzeCC1DSVEuTllTRTpJQk0uSVFfTElBQklMSVRJRVNfTEVWRUxfMi45OTYuLi4uLkgBAAAA3rYBAAIAAAAFNDk2MjQAVmevM6J83ghWZ68zonzeCDRDSVEuTllTRTpJQk0uSVFfRklOX0RJVl9NSU5PUklUWV9JTlRFUkVTVC4yMDAwLi4uLi5IAQAAAN62AQADAAAAAABWZ68zonzeCFZnrzOifN4IJkNJUS5OWVNFOklCTS5JUV9GSU5JU0hFRF9JTlYuOTk4Li4uLi5IAQAAAN62AQACAAAAAjc4AQgAAAAFAAAAATEBAAAACy0xOTA0ODYwNzQ0AwAAAAMxNjACAAAABDMwNzUEAAAAATAHAAAACDMvNy8yMDI2CAAAAAoxMi8zMS8yMDIzCQAAAAEwVmevM6J83ghWZ68zonzeCCVDSVEuTllTRTpJQk0uSVFfV09SS0lOR19DQVAuOTk1</t>
  </si>
  <si>
    <t>Li4uLi5IAQAAAN62AQACAAAABC03MDQBCAAAAAUAAAABMQEAAAALLTIwNTkwNzMyMDIDAAAAAzE2MAIAAAAENDE2NQQAAAABMAcAAAAIMy83LzIwMjYIAAAACjEyLzMxLzIwMjAJAAAAATBWZ68zonzeCFZnrzOifN4II0NJUS5OWVNFOklCTS5JUV9HV19JTlRBTi4yMDAwLi4uLi5IAQAAAN62AQACAAAABTc5MTA4AQgAAAAFAAAAATEBAAAACy0xOTA0ODYwNjU3AwAAAAMxNjACAAAABTM1MzgxBAAAAAEwBwAAAAgzLzcvMjAyNggAAAAKMTIvMzEvMjAyNQkAAAABMFZnrzOifN4IVmevM6J83gg1Q0lRLk5ZU0U6SUJNLklRX1RPVEFMX0RFQlRfRVhDTF9PUEVSX0xFQVNFUy45OTEuLi4uLkgBAAAA3rYBAAIAAAAFNDIxNzYBCAAAAAUAAAABMQEAAAAKMTk0NzE3OTU4MwMAAAADMTYwAgAAAAU0ODk4MgQAAAABMAcAAAAIMy83LzIwMjYIAAAACjEyLzMxLzIwMTYJAAAAATBWZ68zonzeCFZnrzOifN4IO0NJUS5OWVNFOklCTS5JUV9MVF9QT1JUSU9OX09QRVJfTEVBU0VfTElBQklMSVRJRVMuOTkyLi4uLi5IAQAAAN62AQADAAAAAABWZ68zonzeCFZnrzOifN4IL0NJUS5OWVNFOklCTS5JUV9OUFBFX0VYQ0xfT1BFUl9MRUFTRVMuOTk4Li4uLi5IAQAAAN62AQACAAAABDU1MDEBCAAAAAUAAAABMQEAAAALLTE5MDQ4NjA3NDQDAAAAAzE2MAIAAAAFNDg5NzYEAAAAATAHAAAACDMvNy8yMDI2CAAAAAoxMi8zMS8y</t>
  </si>
  <si>
    <t>MDIzCQAAAAEwVmevM6J83ghWZ68zonzeCDdDSVEuTllTRTpJQk0uSVFfUlVBX09QRVJBVElOR19MRUFTRV9BQ0NVTV9ERVAuOTk3Li4uLi5IAQAAAN62AQADAAAAAABWZ68zonzeCFZnrzOifN4IMUNJUS5OWVNFOklCTS5JUV9SVUFfQ0FQSVRBTF9MRUFTRV9HUk9TUy45OTQuLi4uLkgBAAAA3rYBAAMAAAAAAFZnrzOifN4IVmevM6J83ggrQ0lRLk5ZU0U6SUJNLklRX1RPVEFMX0xJQUJfRVFVSVRZLjk5OC4uLi4uSAEAAADetgEAAgAAAAYxMzUyNDEBCAAAAAUAAAABMQEAAAALLTE5MDQ4NjA3NDQDAAAAAzE2MAIAAAAEMTAxMwQAAAABMAcAAAAIMy83LzIwMjYIAAAACjEyLzMxLzIwMjMJAAAAATBWZ68zonzeCFZnrzOifN4IJ0NJUS5OWVNFOklCTS5JUV9PVEhFUl9FUVVJVFkuMjAwMC4uLi4uSAEAAADetgEAAgAAAAYtMTU3MTMBCAAAAAUAAAABMQEAAAALLTE5MDQ4NjA2NTcDAAAAAzE2MAIAAAAEMTAyOAQAAAABMAcAAAAIMy83LzIwMjYIAAAACjEyLzMxLzIwMjUJAAAAATBWZ68zonzeCFZnrzOifN4IIUNJUS5OWVNFOklCTS5JUV9DT01NT04uMjAwMC4uLi4uSAEAAADetgEAAgAAAAU2MzMxOAEIAAAABQAAAAExAQAAAAstMTkwNDg2MDY1NwMAAAADMTYwAgAAAAQxMTAzBAAAAAEwBwAAAAgzLzcvMjAyNggAAAAKMTIvMzEvMjAyNQkAAAABMFZnrzOifN4IVmevM6J83ggmQ0lRLk5ZU0U6SUJNLklR</t>
  </si>
  <si>
    <t>X1BSRUZfQ09OVkVSVC45OTguLi4uLkgBAAAA3rYBAAMAAAAAAFZnrzOifN4IVmevM6J83ggkQ0lRLk5ZU0U6SUJNLklRX1RPVEFMX0xJQUIuOTkxLi4uLi5IAQAAAN62AQACAAAABTk5MDc4AQgAAAAFAAAAATEBAAAACjE5NDcxNzk1ODMDAAAAAzE2MAIAAAAEMTI3NgQAAAABMAcAAAAIMy83LzIwMjYIAAAACjEyLzMxLzIwMTYJAAAAATBWZ68zonzeCFZnrzOifN4IIUNJUS5OWVNFOklCTS5JUV9QRU5TSU9OLjk5MC4uLi4uSAEAAADetgEAAgAAAAUxNjUwNAEIAAAABQAAAAExAQAAAAoxODc2NDMyODcyAwAAAAMxNjACAAAABDEyMTMEAAAAATAHAAAACDMvNy8yMDI2CAAAAAoxMi8zMS8yMDE1CQAAAAEwVmevM6J83ghWZ68zonzeCCpDSVEuTllTRTpJQk0uSVFfTE9OR19URVJNX0xFQVNFUy45OTguLi4uLkgBAAAA3rYBAAIAAAAEMjk0NwEIAAAABQAAAAExAQAAAAstMTkwNDg2MDc0NAMAAAADMTYwAgAAAAQxMTgzBAAAAAEwBwAAAAgzLzcvMjAyNggAAAAKMTIvMzEvMjAyMwkAAAABMFZnrzOifN4IVmevM6J83ggoQ0lRLk5ZU0U6SUJNLklRX09USEVSX0NMX1NVUFBMLjk5NS4uLi4uSAEAAADetgEAAgAAAAQ0NDA2AQgAAAAFAAAAATEBAAAACy0yMDU5MDczMjAyAwAAAAMxNjACAAAABDEwNTcEAAAAATAHAAAACDMvNy8yMDI2CAAAAAoxMi8zMS8yMDIwCQAAAAEwVmevM6J83ghWZ68zonzeCC1DSVEu</t>
  </si>
  <si>
    <t>TllTRTpJQk0uSVFfSU5DX1RBWF9QQVlfQ1VSUkVOVC45OTIuLi4uLkgBAAAA3rYBAAIAAAAENDIxOQEIAAAABQAAAAExAQAAAAoyMDE3MTY0MjQ0AwAAAAMxNjACAAAABDEwOTQEAAAAATAHAAAACDMvNy8yMDI2CAAAAAoxMi8zMS8yMDE3CQAAAAEwVmevM6J83ghWZ68zonzeCC1DSVEuTllTRTpJQk0uSVFfQ1VSUkVOVF9QT1JUX0xFQVNFUy45OTEuLi4uLkgBAAAA3rYBAAMAAAAAAFZnrzOifN4IVmevM6J83ggcQ0lRLk5ZU0U6SUJNLklRX0FFLjk5Mi4uLi4uSAEAAADetgEAAgAAAAQ3NDc0AQgAAAAFAAAAATEBAAAACjIwMTcxNjQyNDQDAAAAAzE2MAIAAAAEMTAxNgQAAAABMAcAAAAIMy83LzIwMjYIAAAACjEyLzMxLzIwMTcJAAAAATBWZ68zonzeCFZnrzOifN4IKUNJUS5OWVNFOklCTS5JUV9ERUZfQ0hBUkdFU19MVC4yMDAwLi4uLi5IAQAAAN62AQACAAAAAzgyNQEIAAAABQAAAAExAQAAAAstMTkwNDg2MDY1NwMAAAADMTYwAgAAAAQxMDI1BAAAAAEwBwAAAAgzLzcvMjAyNggAAAAKMTIvMzEvMjAyNQkAAAABMFZnrzOifN4IVmevM6J83ggpQ0lRLk5ZU0U6SUJNLklRX0xPQU5TX1JFQ0VJVl9MVC45OTAuLi4uLkgBAAAA3rYBAAMAAAAAAFZnrzOifN4IVmevM6J83ggqQ0lRLk5ZU0U6SUJNLklRX0ZJTl9ESVZfTE9BTlNfTFQuOTkwLi4uLi5IAQAAAN62AQACAAAABTEwMDEzAQgAAAAFAAAAATEB</t>
  </si>
  <si>
    <t>AAAACjE4NzY0MzI4NzIDAAAAAzE2MAIAAAAEMTAzMwQAAAABMAcAAAAIMy83LzIwMjYIAAAACjEyLzMxLzIwMTUJAAAAATBWZ68zonzeCFZnrzOifN4II0NJUS5OWVNFOklCTS5JUV9MVF9JTlZFU1QuOTkwLi4uLi5IAQAAAN62AQACAAAABDExMzEBCAAAAAUAAAABMQEAAAAKMTg3NjQzMjg3MgMAAAADMTYwAgAAAAQxMDU0BAAAAAEwBwAAAAgzLzcvMjAyNggAAAAKMTIvMzEvMjAxNQkAAAABMFZnrzOifN4IVmevM6J83ggeQ0lRLk5ZU0U6SUJNLklRX0dQUEUuOTkzLi4uLi5IAQAAAN62AQACAAAABTMyNDYwAQgAAAAFAAAAATEBAAAACjIwODE1MDU0MDEDAAAAAzE2MAIAAAAEMTE2OQQAAAABMAcAAAAIMy83LzIwMjYIAAAACjEyLzMxLzIwMTgJAAAAATBWZ68zonzeCFZnrzOifN4IKUNJUS5OWVNFOklCTS5JUV9SRVNUUklDVEVEX0NBU0guOTk2Li4uLi5IAQAAAN62AQACAAAAAzMwNwEIAAAABQAAAAExAQAAAAstMjAwODY0NzE5OAMAAAADMTYwAgAAAAQxMTA0BAAAAAEwBwAAAAgzLzcvMjAyNggAAAAKMTIvMzEvMjAyMQkAAAABMFZnrzOifN4IVmevM6J83ggxQ0lRLk5ZU0U6SUJNLklRX0ZJTl9ESVZfQVNTRVRTX0NVUlJFTlQuMTAwMC4uLi4uSAEAAADetgEAAgAAAAQxMTMxAQgAAAAFAAAAATEBAAAACy0xOTA0ODYwNzQwAwAAAAMxNjACAAAABDEwMjkEAAAAATAHAAAACDMvNy8yMDI2CAAAAAox</t>
  </si>
  <si>
    <t>Mi8zMS8yMDI1CQAAAAEwVmevM6J83ghWZ68zonzeCCVDSVEuTllTRTpJQk0uSVFfUFJFUEFJRF9FWFAuOTk0Li4uLi5IAQAAAN62AQACAAAABDE0NjABCAAAAAUAAAABMQEAAAALLTIxMTA3NjkzNTUDAAAAAzE2MAIAAAAEMTIxMgQAAAABMAcAAAAIMy83LzIwMjYIAAAACjEyLzMxLzIwMTkJAAAAATBWZ68zonzeCFZnrzOifN4IKENJUS5OWVNFOklCTS5JUV9TVF9OT1RFX1JFQ0VJVi45OTYuLi4uLkgBAAAA3rYBAAMAAAAAAFZnrzOifN4IVmevM6J83ggcQ0lRLk5ZU0U6SUJNLklRX0FSLjk5My4uLi4uSAEAAADetgEAAgAAAAQ3OTAyAQgAAAAFAAAAATEBAAAACjIwODE1MDU0MDEDAAAAAzE2MAIAAAAEMTAyMQQAAAABMAcAAAAIMy83LzIwMjYIAAAACjEyLzMxLzIwMTgJAAAAATBWZ68zonzeCFZnrzOifN4IKENJUS5OWVNFOklCTS5JUV9UUkFESU5HX0FTU0VUUy45OTEuLi4uLkgBAAAA3rYBAAMAAAAAAFZnrzOifN4IVmevM6J83gg3Q0lRLk5ZU0U6SUJNLklRX1RPVEFMX0RFQlRfUkVQQUlEX0VYQ0xfTEVBU0VTLjk5Mi4uLi4uSAEAAADetgEAAgAAAAUtNjgxNgEIAAAABQAAAAExAQAAAAoyMDE3MTY0MjQ0AwAAAAMxNjACAAAABTQ4OTg2BAAAAAEwBwAAAAgzLzcvMjAyNggAAAAKMTIvMzEvMjAxNwkAAAABMFZnrzOifN4IVmevM6J83gg9Q0lRLk5ZU0U6SUJNLklRX09QRVJBVElOR19MRUFTRV9M</t>
  </si>
  <si>
    <t>SUFCSUxJVElFU19OT05DQVNILjk5MS4uLi4uSAEAAADetgEAAwAAAAAAVmevM6J83ghWZ68zonzeCDJDSVEuTllTRTpJQk0uSVFfT1BFUkFUSU5HX0xFQVNFX1BBWU1FTlRTLjk5MC4uLi4uSAEAAADetgEAAwAAAAAAVmevM6J83ghWZ68zonzeCCVDSVEuTllTRTpJQk0uSVFfTUFJTlRfQ0FQRVguOTk5Li4uLi5IAQAAAN62AQADAAAAAABWZ68zonzeCFZnrzOifN4IIkNJUS5OWVNFOklCTS5JUV9DRl9TSEFSRS45OTguLi4uLkgBAAAA3rYBAAIAAAAJMTMuMzAyMDg4AQgAAAAFAAAAATEBAAAACy0xOTA0ODYwNzQ0AwAAAAMxNjACAAAABTQzOTIzBAAAAAEwBwAAAAgzLzcvMjAyNggAAAAKMTIvMzEvMjAyMwkAAAABMFZnrzOifN4IVmevM6J83gglQ0lRLk5ZU0U6SUJNLklRX0xFVkVSRURfRkNGLjk5Ni4uLi4uSAEAAADetgEAAgAAAAY0NjI2LjUBCAAAAAUAAAABMQEAAAALLTIwMDg2NDcxOTgDAAAAAzE2MAIAAAAENDQyMgQAAAABMAcAAAAIMy83LzIwMjYIAAAACjEyLzMxLzIwMjEJAAAAATBWZ68zonzeCFZnrzOifN4ILkNJUS5OWVNFOklCTS5JUV9DSEFOR0VfREVGX1RBWF9UT1RBTC45OTUuLi4uLkgBAAAA3rYBAAIAAAAFLTMyMDMBCAAAAAUAAAABMQEAAAALLTIwNTkwNzMyMDIDAAAAAzE2MAIAAAAFMzA5MjQEAAAAATAHAAAACDMvNy8yMDI2CAAAAAoxMi8zMS8yMDIwCQAAAAEwVmevM6J83ghW</t>
  </si>
  <si>
    <t>Z68zonzeCCtDSVEuTllTRTpJQk0uSVFfQ0FTSF9UQVhFU19JTlZFU1QuOTk0Li4uLi5IAQAAAN62AQADAAAAAABWZ68zonzeCFZnrzOifN4IJENJUS5OWVNFOklCTS5JUV9DQVNIX1RBWEVTLjk5NC4uLi4uSAEAAADetgEAAgAAAAQyMDkxAQgAAAAFAAAAATEBAAAACy0yMTEwNzY5MzU1AwAAAAMxNjACAAAABDMwNTMEAAAAATAHAAAACDMvNy8yMDI2CAAAAAoxMi8zMS8yMDE5CQAAAAEwVmevM6J83ghWZ68zonzeCC5DSVEuTllTRTpJQk0uSVFfQ0FTSF9JTlRFUkVTVF9JTlZFU1QuOTk0Li4uLi5IAQAAAN62AQADAAAAAABWZ68zonzeCFZnrzOifN4IMENJUS5OWVNFOklCTS5JUV9DQVNIX0lOVEVSRVNUX1JFQ0VJVkVELjk5My4uLi4uSAEAAADetgEAAwAAAAAAVmevM6J83ghWZ68zonzeCCdDSVEuTllTRTpJQk0uSVFfQ0FTSF9JTlRFUkVTVC45OTMuLi4uLkgBAAAA3rYBAAIAAAAEMTQyMwEIAAAABQAAAAExAQAAAAoyMDgxNTA1NDAxAwAAAAMxNjACAAAABDMwMjgEAAAAATAHAAAACDMvNy8yMDI2CAAAAAoxMi8zMS8yMDE4CQAAAAEwVmevM6J83ghWZ68zonzeCDJDSVEuTllTRTpJQk0uSVFfQU1PUlRfU09GVFdBUkVfQVNTRVRTX0NGLjk5My4uLi4uSAEAAADetgEAAwAAAAAAVmevM6J83ghWZ68zonzeCC5DSVEuTllTRTpJQk0uSVFfTkVHQVRJVkVfR1dfQU1PUlRfQ0YuOTkzLi4uLi5IAQAAAN62</t>
  </si>
  <si>
    <t>AQADAAAAAABWZ68zonzeCFZnrzOifN4INkNJUS5OWVNFOklCTS5JUV9EQV9TVVBQTF9DRl9FWENMX09QRVJfTEVBU0VTLjk5Mi4uLi4uSAEAAADetgEAAgAAAAQzMDIxAQgAAAAFAAAAATEBAAAACjIwMTcxNjQyNDQDAAAAAzE2MAIAAAAFNDg5ODMEAAAAATAHAAAACDMvNy8yMDI2CAAAAAoxMi8zMS8yMDE3CQAAAAEwVmevM6J83ghWZ68zonzeCDdDSVEuTllTRTpJQk0uSVFfREVQUkVDSUFUSU9OX1JFTlRBTF9BU1NFVFNfQ0YuOTkyLi4uLi5IAQAAAN62AQADAAAAAABWZ68zonzeCFZnrzOifN4IM0NJUS5OWVNFOklCTS5JUV9HV19JTlRBTl9BTU9SVF9QQVJUSUFMX0NGLjk5Mi4uLi4uSAEAAADetgEAAwAAAAAAVmevM6J83ghWZ68zonzeCChDSVEuTllTRTpJQk0uSVFfTUlTQ19BREpVU1RfQ0YuOTkyLi4uLi5IAQAAAN62AQACAAAAAi0xAQgAAAAFAAAAATEBAAAACjIwMTcxNjQyNDQDAAAAAzE2MAIAAAAEMjE0OQQAAAABMAcAAAAIMy83LzIwMjYIAAAACjEyLzMxLzIwMTcJAAAAATBWZ68zonzeCFZnrzOifN4IJENJUS5OWVNFOklCTS5JUV9DQVNIX0ZJTkFOLjk5MS4uLi4uSAEAAADetgEAAgAAAAUtNTkxNwEIAAAABQAAAAExAQAAAAoxOTQ3MTc5NTgzAwAAAAMxNjACAAAABDIwMDQEAAAAATAHAAAACDMvNy8yMDI2CAAAAAoxMi8zMS8yMDE2CQAAAAEwVmevM6J83ghWZ68zonzeCChDSVEuTllT</t>
  </si>
  <si>
    <t>RTpJQk0uSVFfU1BFQ0lBTF9ESVZfQ0YuOTkxLi4uLi5IAQAAAN62AQADAAAAAABWZ68zonzeCFZnrzOifN4ILENJUS5OWVNFOklCTS5JUV9DT01NT05fUFJFRl9ESVZfQ0YuOTkxLi4uLi5IAQAAAN62AQADAAAAAABWZ68zonzeCFZnrzOifN4IJ0NJUS5OWVNFOklCTS5JUV9DT01NT05fRElWX0NGLjk5MS4uLi4uSAEAAADetgEAAgAAAAUtNTI1NgEIAAAABQAAAAExAQAAAAoxOTQ3MTc5NTgzAwAAAAMxNjACAAAABDIwNzQEAAAAATAHAAAACDMvNy8yMDI2CAAAAAoxMi8zMS8yMDE2CQAAAAEwVmevM6J83ghWZ68zonzeCCVDSVEuTllTRTpJQk0uSVFfUFJFRl9JU1NVRUQuOTkwLi4uLi5IAQAAAN62AQADAAAAAABWZ68zonzeCFZnrzOifN4IJ0NJUS5OWVNFOklCTS5JUV9DT01NT05fSVNTVUVELjk5MC4uLi4uSAEAAADetgEAAgAAAAMzMjIBCAAAAAUAAAABMQEAAAAKMTg3NjQzMjg3MgMAAAADMTYwAgAAAAQyMTY5BAAAAAEwBwAAAAgzLzcvMjAyNggAAAAKMTIvMzEvMjAxNQkAAAABMFZnrzOifN4IVmevM6J83ggoQ0lRLk5ZU0U6SUJNLklRX0xUX0RFQlRfUkVQQUlELjk5MC4uLi4uSAEAAADetgEAAgAAAAUtNTYyMgEIAAAABQAAAAExAQAAAAoxODc2NDMyODcyAwAAAAMxNjACAAAABDIwMzYEAAAAATAHAAAACDMvNy8yMDI2CAAAAAoxMi8zMS8yMDE1CQAAAAEwVmevM6J83ghWZ68zonzeCCtDSVEu</t>
  </si>
  <si>
    <t>TllTRTpJQk0uSVFfVE9UQUxfREVCVF9JU1NVRUQuOTkwLi4uLi5IAQAAAN62AQACAAAABDU2NDEBCAAAAAUAAAABMQEAAAAKMTg3NjQzMjg3MgMAAAADMTYwAgAAAAQyMTYxBAAAAAEwBwAAAAgzLzcvMjAyNggAAAAKMTIvMzEvMjAxNQkAAAABMFZnrzOifN4IVmevM6J83ggoQ0lRLk5ZU0U6SUJNLklRX1NUX0RFQlRfSVNTVUVELjk5MC4uLi4uSAEAAADetgEAAgAAAAMxMDEBCAAAAAUAAAABMQEAAAAKMTg3NjQzMjg3MgMAAAADMTYwAgAAAAQyMDQzBAAAAAEwBwAAAAgzLzcvMjAyNggAAAAKMTIvMzEvMjAxNQkAAAABMFZnrzOifN4IVmevM6J83ggwQ0lRLk5ZU0U6SUJNLklRX09USEVSX0lOVkVTVF9BQ1RfU1VQUEwuOTkwLi4uLi5IAQAAAN62AQACAAAAATEBCAAAAAUAAAABMQEAAAAKMTg3NjQzMjg3MgMAAAADMTYwAgAAAAQyMDUxBAAAAAEwBwAAAAgzLzcvMjAyNggAAAAKMTIvMzEvMjAxNQkAAAABMFZnrzOifN4IVmevM6J83ggoQ0lRLk5ZU0U6SUJNLklRX1NBTEVfSU5UQU5fQ0YuMjAwMC4uLi4uSAEAAADetgEAAgAAAAQtNjQ3AQgAAAAFAAAAATEBAAAACy0xOTA0ODYwNjU3AwAAAAMxNjACAAAABDIwMjkEAAAAATAHAAAACDMvNy8yMDI2CAAAAAoxMi8zMS8yMDI1CQAAAAEwVmevM6J83ghWZ68zonzeCCRDSVEuTllTRTpJQk0uSVFfRElWRVNUX0NGLjIwMDAuLi4uLkgBAAAA3rYBAAIAAAAC</t>
  </si>
  <si>
    <t>LTEBCAAAAAUAAAABMQEAAAALLTE5MDQ4NjA2NTcDAAAAAzE2MAIAAAAEMjA3NwQAAAABMAcAAAAIMy83LzIwMjYIAAAACjEyLzMxLzIwMjUJAAAAATBWZ68zonzeCFZnrzOifN4IJkNJUS5OWVNFOklCTS5JUV9TQUxFX1BQRV9DRi4yMDAwLi4uLi5IAQAAAN62AQACAAAAAzEyMQEIAAAABQAAAAExAQAAAAstMTkwNDg2MDY1NwMAAAADMTYwAgAAAAQyMDQyBAAAAAEwBwAAAAgzLzcvMjAyNggAAAAKMTIvMzEvMjAyNQkAAAABMFZnrzOifN4IVmevM6J83ggkQ0lRLk5ZU0U6SUJNLklRX0NBU0hfT1BFUi4yMDAwLi4uLi5IAQAAAN62AQACAAAABTEzMTkzAQgAAAAFAAAAATEBAAAACy0xOTA0ODYwNjU3AwAAAAMxNjACAAAABDIwMDYEAAAAATAHAAAACDMvNy8yMDI2CAAAAAoxMi8zMS8yMDI1CQAAAAEwVmevM6J83ghWZ68zonzeCClDSVEuTllTRTpJQk0uSVFfQ0hBTkdFX0RFRl9UQVguMTAwMC4uLi4uSAEAAADetgEAAwAAAAAAVmevM6J83ghWZ68zonzeCCxDSVEuTllTRTpJQk0uSVFfQ0hBTkdFX1VORUFSTl9SRVYuMTAwMC4uLi4uSAEAAADetgEAAwAAAAAAVmevM6J83ghWZ68zonzeCCtDSVEuTllTRTpJQk0uSVFfQ0hBTkdFX0lOVkVOVE9SWS4xMDAwLi4uLi5IAQAAAN62AQACAAAAAjcwAQgAAAAFAAAAATEBAAAACy0xOTA0ODYwNzQwAwAAAAMxNjACAAAABDIwOTkEAAAAATAHAAAACDMvNy8yMDI2</t>
  </si>
  <si>
    <t>CAAAAAoxMi8zMS8yMDI1CQAAAAEwVmevM6J83ghWZ68zonzeCDBDSVEuTllTRTpJQk0uSVFfQ0hBTkdFX1RSQURJTkdfQVNTRVRTLjIwMDAuLi4uLkgBAAAA3rYBAAMAAAAAAFZnrzOifN4IVmevM6J83ggoQ0lRLk5ZU0U6SUJNLklRX09USEVSX09QRVJfQUNULjk5MS4uLi4uSAEAAADetgEAAgAAAAUtMTEzMgEIAAAABQAAAAExAQAAAAoxOTQ3MTc5NTgzAwAAAAMxNjACAAAABDIwNDcEAAAAATAHAAAACDMvNy8yMDI2CAAAAAoxMi8zMS8yMDE2CQAAAAEwVmevM6J83ghWZ68zonzeCCtDSVEuTllTRTpJQk0uSVFfUFJPVl9CQURfREVCVFNfQ0YuOTkzLi4uLi5IAQAAAN62AQADAAAAAABWZ68zonzeCFZnrzOifN4ILUNJUS5OWVNFOklCTS5JUV9UT1RBTF9ERUJUX0VYQ0xfRklOLjk5My4uLi4uSAEAAADetgEAAgAAAAU0NTgxMgEIAAAABQAAAAExAQAAAAoyMDgxNTA1NDAxAwAAAAMxNjACAAAABTIxODYwBAAAAAEwBwAAAAgzLzcvMjAyNggAAAAKMTIvMzEvMjAxOAkAAAABMFZnrzOifN4IVmevM6J83ggtQ0lRLk5ZU0U6SUJNLklRX0xJQUJJTElUSUVTX0xFVkVMXzIuOTk1Li4uLi5IAQAAAN62AQACAAAABTYyMDg3AFZnrzOifN4IVmevM6J83ggzQ0lRLk5ZU0U6SUJNLklRX0ZJTl9ESVZfTUlOT1JJVFlfSU5URVJFU1QuOTk5Li4uLi5IAQAAAN62AQADAAAAAABWZ68zonzeCFZnrzOifN4IJkNJUS5O</t>
  </si>
  <si>
    <t>WVNFOklCTS5JUV9GSU5JU0hFRF9JTlYuOTk3Li4uLi5IAQAAAN62AQACAAAAAzE1OAEIAAAABQAAAAExAQAAAAstMTk1ODI4MTA5NgMAAAADMTYwAgAAAAQzMDc1BAAAAAEwBwAAAAgzLzcvMjAyNggAAAAKMTIvMzEvMjAyMgkAAAABMFZnrzOifN4IVmevM6J83ggjQ0lRLk5ZU0U6SUJNLklRX1RPVEFMX0NBUC45OTUuLi4uLkgBAAAA3rYBAAIAAAAFODU4MTQBCAAAAAUAAAABMQEAAAALLTIwNTkwNzMyMDIDAAAAAzE2MAIAAAAENDE3NQQAAAABMAcAAAAIMy83LzIwMjYIAAAACjEyLzMxLzIwMjAJAAAAATBWZ68zonzeCFZnrzOifN4II0NJUS5OWVNFOklCTS5JUV9HV19JTlRBTi4xMDAwLi4uLi5IAQAAAN62AQACAAAABTc5MTA4AQgAAAAFAAAAATEBAAAACy0xOTA0ODYwNzQwAwAAAAMxNjACAAAABTM1MzgxBAAAAAEwBwAAAAgzLzcvMjAyNggAAAAKMTIvMzEvMjAyNQkAAAABMFZnrzOifN4IVmevM6J83gg1Q0lRLk5ZU0U6SUJNLklRX1RPVEFMX0RFQlRfRVhDTF9PUEVSX0xFQVNFUy45OTAuLi4uLkgBAAAA3rYBAAIAAAAFMzk4OTIBCAAAAAUAAAABMQEAAAAKMTg3NjQzMjg3MgMAAAADMTYwAgAAAAU0ODk4MgQAAAABMAcAAAAIMy83LzIwMjYIAAAACjEyLzMxLzIwMTUJAAAAATBWZ68zonzeCFZnrzOifN4IO0NJUS5OWVNFOklCTS5JUV9MVF9QT1JUSU9OX09QRVJfTEVBU0VfTElBQklMSVRJRVMu</t>
  </si>
  <si>
    <t>OTkxLi4uLi5IAQAAAN62AQADAAAAAABWZ68zonzeCFZnrzOifN4IL0NJUS5OWVNFOklCTS5JUV9OUFBFX0VYQ0xfT1BFUl9MRUFTRVMuOTkzLi4uLi5IAQAAAN62AQACAAAABTEwNzkyAQgAAAAFAAAAATEBAAAACjIwODE1MDU0MDEDAAAAAzE2MAIAAAAFNDg5NzYEAAAAATAHAAAACDMvNy8yMDI2CAAAAAoxMi8zMS8yMDE4CQAAAAEwVmevM6J83ghWZ68zonzeCDdDSVEuTllTRTpJQk0uSVFfUlVBX09QRVJBVElOR19MRUFTRV9BQ0NVTV9ERVAuOTk1Li4uLi5IAQAAAN62AQADAAAAAABWZ68zonzeCFZnrzOifN4IMUNJUS5OWVNFOklCTS5JUV9SVUFfQ0FQSVRBTF9MRUFTRV9HUk9TUy45OTMuLi4uLkgBAAAA3rYBAAMAAAAAAFZnrzOifN4IVmevM6J83ggrQ0lRLk5ZU0U6SUJNLklRX1RPVEFMX0xJQUJfRVFVSVRZLjk5NC4uLi4uSAEAAADetgEAAgAAAAYxNTIxODYBCAAAAAUAAAABMQEAAAALLTIxMTA3NjkzNTUDAAAAAzE2MAIAAAAEMTAxMwQAAAABMAcAAAAIMy83LzIwMjYIAAAACjEyLzMxLzIwMTkJAAAAATBWZ68zonzeCFZnrzOifN4IJ0NJUS5OWVNFOklCTS5JUV9PVEhFUl9FUVVJVFkuMTAwMC4uLi4uSAEAAADetgEAAgAAAAYtMTU3MTMBCAAAAAUAAAABMQEAAAALLTE5MDQ4NjA3NDADAAAAAzE2MAIAAAAEMTAyOAQAAAABMAcAAAAIMy83LzIwMjYIAAAACjEyLzMxLzIwMjUJAAAAATBWZ68z</t>
  </si>
  <si>
    <t>onzeCFZnrzOifN4IIUNJUS5OWVNFOklCTS5JUV9DT01NT04uMTAwMC4uLi4uSAEAAADetgEAAgAAAAU2MzMxOAEIAAAABQAAAAExAQAAAAstMTkwNDg2MDc0MAMAAAADMTYwAgAAAAQxMTAzBAAAAAEwBwAAAAgzLzcvMjAyNggAAAAKMTIvMzEvMjAyNQkAAAABMFZnrzOifN4IVmevM6J83ggmQ0lRLk5ZU0U6SUJNLklRX1BSRUZfQ09OVkVSVC45OTcuLi4uLkgBAAAA3rYBAAMAAAAAAFZnrzOifN4IVmevM6J83ggkQ0lRLk5ZU0U6SUJNLklRX1RPVEFMX0xJQUIuOTkwLi4uLi5IAQAAAN62AQACAAAABTk2MDcxAQgAAAAFAAAAATEBAAAACjE4NzY0MzI4NzIDAAAAAzE2MAIAAAAEMTI3NgQAAAABMAcAAAAIMy83LzIwMjYIAAAACjEyLzMxLzIwMTUJAAAAATBWZ68zonzeCFZnrzOifN4IKENJUS5OWVNFOklCTS5JUV9VTkVBUk5fUkVWX0xULjIwMDAuLi4uLkgBAAAA3rYBAAIAAAAENDI3MQEIAAAABQAAAAExAQAAAAstMTkwNDg2MDY1NwMAAAADMTYwAgAAAAQxMjU2BAAAAAEwBwAAAAgzLzcvMjAyNggAAAAKMTIvMzEvMjAyNQkAAAABMFZnrzOifN4IVmevM6J83ggqQ0lRLk5ZU0U6SUJNLklRX0xPTkdfVEVSTV9MRUFTRVMuOTk0Li4uLi5IAQAAAN62AQACAAAABDQwMzABCAAAAAUAAAABMQEAAAALLTIxMTA3NjkzNTUDAAAAAzE2MAIAAAAEMTE4MwQAAAABMAcAAAAIMy83LzIwMjYIAAAACjEyLzMxLzIw</t>
  </si>
  <si>
    <t>MTkJAAAAATBWZ68zonzeCFZnrzOifN4IKENJUS5OWVNFOklCTS5JUV9PVEhFUl9DTF9TVVBQTC45OTQuLi4uLkgBAAAA3rYBAAIAAAADMTY3AQgAAAAFAAAAATEBAAAACy0yMTEwNzY5MzU1AwAAAAMxNjACAAAABDEwNTcEAAAAATAHAAAACDMvNy8yMDI2CAAAAAoxMi8zMS8yMDE5CQAAAAEwVmevM6J83ghWZ68zonzeCC1DSVEuTllTRTpJQk0uSVFfSU5DX1RBWF9QQVlfQ1VSUkVOVC45OTAuLi4uLkgBAAAA3rYBAAIAAAAEMjg0NwEIAAAABQAAAAExAQAAAAoxODc2NDMyODcyAwAAAAMxNjACAAAABDEwOTQEAAAAATAHAAAACDMvNy8yMDI2CAAAAAoxMi8zMS8yMDE1CQAAAAEwVmevM6J83ghWZ68zonzeCC1DSVEuTllTRTpJQk0uSVFfQ1VSUkVOVF9QT1JUX0xFQVNFUy45OTAuLi4uLkgBAAAA3rYBAAMAAAAAAFZnrzOifN4IVmevM6J83ggcQ0lRLk5ZU0U6SUJNLklRX0FFLjk5MC4uLi4uSAEAAADetgEAAgAAAAQ3NDk5AQgAAAAFAAAAATEBAAAACjE4NzY0MzI4NzIDAAAAAzE2MAIAAAAEMTAxNgQAAAABMAcAAAAIMy83LzIwMjYIAAAACjEyLzMxLzIwMTUJAAAAATBWZ68zonzeCFZnrzOifN4IKENJUS5OWVNFOklCTS5JUV9ERUZfQ0hBUkdFU19MVC45OTguLi4uLkgBAAAA3rYBAAIAAAADODQyAQgAAAAFAAAAATEBAAAACy0xOTA0ODYwNzQ0AwAAAAMxNjACAAAABDEwMjUEAAAAATAHAAAACDMvNy8y</t>
  </si>
  <si>
    <t>MDI2CAAAAAoxMi8zMS8yMDIzCQAAAAEwVmevM6J83ghWZ68zonzeCCBDSVEuTllTRTpJQk0uSVFfQVJfTFQuMTAwMC4uLi4uSAEAAADetgEAAwAAAAAAVmevM6J83ghWZ68zonzeCCZDSVEuTllTRTpJQk0uSVFfT1RIRVJfSU5UQU4uMTAwMC4uLi4uSAEAAADetgEAAgAAAAUxMTM5MQEIAAAABQAAAAExAQAAAAstMTkwNDg2MDc0MAMAAAADMTYwAgAAAAQxMDQwBAAAAAEwBwAAAAgzLzcvMjAyNggAAAAKMTIvMzEvMjAyNQkAAAABMFZnrzOifN4IVmevM6J83ggfQ0lRLk5ZU0U6SUJNLklRX05QUEUuMjAwMC4uLi4uSAEAAADetgEAAgAAAAQ5MDI4AQgAAAAFAAAAATEBAAAACy0xOTA0ODYwNjU3AwAAAAMxNjACAAAABDEwMDQEAAAAATAHAAAACDMvNy8yMDI2CAAAAAoxMi8zMS8yMDI1CQAAAAEwVmevM6J83ghWZ68zonzeCB5DSVEuTllTRTpJQk0uSVFfR1BQRS45OTIuLi4uLkgBAAAA3rYBAAIAAAAFMzIzMzEBCAAAAAUAAAABMQEAAAAKMjAxNzE2NDI0NAMAAAADMTYwAgAAAAQxMTY5BAAAAAEwBwAAAAgzLzcvMjAyNggAAAAKMTIvMzEvMjAxNwkAAAABMFZnrzOifN4IVmevM6J83ggpQ0lRLk5ZU0U6SUJNLklRX1JFU1RSSUNURURfQ0FTSC45OTQuLi4uLkgBAAAA3rYBAAIAAAADMTQxAQgAAAAFAAAAATEBAAAACy0yMTEwNzY5MzU1AwAAAAMxNjACAAAABDExMDQEAAAAATAHAAAACDMvNy8yMDI2CAAA</t>
  </si>
  <si>
    <t>AAoxMi8zMS8yMDE5CQAAAAEwVmevM6J83ghWZ68zonzeCDBDSVEuTllTRTpJQk0uSVFfRklOX0RJVl9BU1NFVFNfQ1VSUkVOVC45OTkuLi4uLkgBAAAA3rYBAAIAAAADOTAwAQgAAAAFAAAAATEBAAAACy0xOTA0ODYwNzQzAwAAAAMxNjACAAAABDEwMjkEAAAAATAHAAAACDMvNy8yMDI2CAAAAAoxMi8zMS8yMDI0CQAAAAEwVmevM6J83ghWZ68zonzeCCVDSVEuTllTRTpJQk0uSVFfUFJFUEFJRF9FWFAuOTkyLi4uLi5IAQAAAN62AQACAAAABDEyMDMBCAAAAAUAAAABMQEAAAAKMjAxNzE2NDI0NAMAAAADMTYwAgAAAAQxMjEyBAAAAAEwBwAAAAgzLzcvMjAyNggAAAAKMTIvMzEvMjAxNwkAAAABMFZnrzOifN4IVmevM6J83ggoQ0lRLk5ZU0U6SUJNLklRX1NUX05PVEVfUkVDRUlWLjk5NC4uLi4uSAEAAADetgEAAwAAAAAAVmevM6J83ghWZ68zonzeCBxDSVEuTllTRTpJQk0uSVFfQVIuOTkyLi4uLi5IAQAAAN62AQACAAAABDkzOTkBCAAAAAUAAAABMQEAAAAKMjAxNzE2NDI0NAMAAAADMTYwAgAAAAQxMDIxBAAAAAEwBwAAAAgzLzcvMjAyNggAAAAKMTIvMzEvMjAxNwkAAAABMFZnrzOifN4IVmevM6J83ggoQ0lRLk5ZU0U6SUJNLklRX1RSQURJTkdfQVNTRVRTLjk5MC4uLi4uSAEAAADetgEAAwAAAAAAVmevM6J83ghWZ68zonzeCDdDSVEuTllTRTpJQk0uSVFfVE9UQUxfREVCVF9SRVBBSURfRVhDTF9M</t>
  </si>
  <si>
    <t>RUFTRVMuOTkxLi4uLi5IAQAAAN62AQACAAAABS02Mzk1AQgAAAAFAAAAATEBAAAACjE5NDcxNzk1ODMDAAAAAzE2MAIAAAAFNDg5ODYEAAAAATAHAAAACDMvNy8yMDI2CAAAAAoxMi8zMS8yMDE2CQAAAAEwVmevM6J83ghWZ68zonzeCD1DSVEuTllTRTpJQk0uSVFfT1BFUkFUSU5HX0xFQVNFX0xJQUJJTElUSUVTX05PTkNBU0guOTkwLi4uLi5IAQAAAN62AQADAAAAAABWZ68zonzeCFZnrzOifN4IKENJUS5OWVNFOklCTS5JUV9ET19GSU5BTkNFX0NGLjIwMDAuLi4uLkgBAAAA3rYBAAMAAAAAAFZnrzOifN4IVmevM6J83gglQ0lRLk5ZU0U6SUJNLklRX01BSU5UX0NBUEVYLjk5OC4uLi4uSAEAAADetgEAAwAAAAAAVmevM6J83ghWZ68zonzeCCJDSVEuTllTRTpJQk0uSVFfQ0ZfU0hBUkUuOTk3Li4uLi5IAQAAAN62AQACAAAACDkuMzc1NTc5AQgAAAAFAAAAATEBAAAACy0xOTU4MjgxMDk2AwAAAAMxNjACAAAABTQzOTIzBAAAAAEwBwAAAAgzLzcvMjAyNggAAAAKMTIvMzEvMjAyMgkAAAABMFZnrzOifN4IVmevM6J83gglQ0lRLk5ZU0U6SUJNLklRX0xFVkVSRURfRkNGLjk5NS4uLi4uSAEAAADetgEAAgAAAAgxNDg3OS43NQEIAAAABQAAAAExAQAAAAstMjA1OTA3MzIwMgMAAAADMTYwAgAAAAQ0NDIyBAAAAAEwBwAAAAgzLzcvMjAyNggAAAAKMTIvMzEvMjAyMAkAAAABMFZnrzOifN4IVmevM6J83ggu</t>
  </si>
  <si>
    <t>Q0lRLk5ZU0U6SUJNLklRX0NIQU5HRV9ERUZfVEFYX1RPVEFMLjk5NC4uLi4uSAEAAADetgEAAgAAAAUtMTUyNwEIAAAABQAAAAExAQAAAAstMjExMDc2OTM1NQMAAAADMTYwAgAAAAUzMDkyNAQAAAABMAcAAAAIMy83LzIwMjYIAAAACjEyLzMxLzIwMTkJAAAAATBWZ68zonzeCFZnrzOifN4IK0NJUS5OWVNFOklCTS5JUV9DQVNIX1RBWEVTX0lOVkVTVC45OTMuLi4uLkgBAAAA3rYBAAMAAAAAAFZnrzOifN4IVmevM6J83ggkQ0lRLk5ZU0U6SUJNLklRX0NBU0hfVEFYRVMuOTkzLi4uLi5IAQAAAN62AQACAAAABDE3NDUBCAAAAAUAAAABMQEAAAAKMjA4MTUwNTQwMQMAAAADMTYwAgAAAAQzMDUzBAAAAAEwBwAAAAgzLzcvMjAyNggAAAAKMTIvMzEvMjAxOAkAAAABMFZnrzOifN4IVmevM6J83ggsQ0lRLk5ZU0U6SUJNLklRX0ZJTl9ESVZfREVCVF9UT1RBTC45OTUuLi4uLkgBAAAA3rYBAAIAAAAFMjEwOTgBCAAAAAUAAAABMQEAAAALLTIwNTkwNzMyMDIDAAAAAzE2MAIAAAAFMjQ1MTYEAAAAATAHAAAACDMvNy8yMDI2CAAAAAoxMi8zMS8yMDIwCQAAAAEwVmevM6J83ghWZ68zonzeCDtDSVEuTllTRTpJQk0uSVFfQVNTRVRTX05FVFRJTkdfT1RIRVJfQURKVVNUTUVOVFMuMTAwMC4uLi4uSAEAAADetgEAAwAAAAAAVmevM6J83ghWZ68zonzeCDFDSVEuTllTRTpJQk0uSVFfTUlOT1JJVFlfSU5UX1JFREVF</t>
  </si>
  <si>
    <t>TV9UT1QuOTk1Li4uLi5IAQAAAN62AQADAAAAAABWZ68zonzeCFZnrzOifN4IIUNJUS5OWVNFOklCTS5JUV9XSVBfSU5WLjk5OS4uLi4uSAEAAADetgEAAgAAAAQxMTU1AQgAAAAFAAAAATEBAAAACy0xOTA0ODYwNzQzAwAAAAMxNjACAAAABDMyMTkEAAAAATAHAAAACDMvNy8yMDI2CAAAAAoxMi8zMS8yMDI0CQAAAAEwVmevM6J83ghWZ68zonzeCDFDSVEuTllTRTpJQk0uSVFfTUlOT1JJVFlfSU5URVJFU1RfVE9UQUwuOTk3Li4uLi5IAQAAAN62AQACAAAAAjc3AQgAAAAFAAAAATEBAAAACy0xOTU4MjgxMDk2AwAAAAMxNjACAAAABDEzMTIEAAAAATAHAAAACDMvNy8yMDI2CAAAAAoxMi8zMS8yMDIyCQAAAAEwVmevM6J83ghWZ68zonzeCB1DSVEuTllTRTpJQk0uSVFfVEJWLjk5NC4uLi4uSAEAAADetgEAAgAAAAYtNTI2MTYBCAAAAAUAAAABMQEAAAALLTIxMTA3NjkzNTUDAAAAAzE2MAIAAAAEMTMxMAQAAAABMAcAAAAIMy83LzIwMjYIAAAACjEyLzMxLzIwMTkJAAAAATBWZ68zonzeCFZnrzOifN4IRkNJUS5OWVNFOklCTS5JUV9GSU5BTkNJTkdfT0JMSUdfTk9OX0NVUlJFTlRfRVhDTF9PUEVSX0xFQVNFUy45OTQuLi4uLkgBAAAA3rYBAAIAAAAFNTQxMDIBCAAAAAUAAAABMQEAAAALLTIxMTA3NjkzNTUDAAAAAzE2MAIAAAAFNDg5ODEEAAAAATAHAAAACDMvNy8yMDI2CAAAAAoxMi8zMS8yMDE5CQAA</t>
  </si>
  <si>
    <t>AAEwVmevM6J83ghWZ68zonzeCEBDSVEuTllTRTpJQk0uSVFfQ1VSUkVOVF9QT1JUSU9OX09QRVJfTEVBU0VfTElBQklMSVRJRVMuOTk2Li4uLi5IAQAAAN62AQACAAAAAzk3NAEIAAAABQAAAAExAQAAAAstMjAwODY0NzE5OAMAAAADMTYwAgAAAAU0ODM4NQQAAAABMAcAAAAIMy83LzIwMjYIAAAACjEyLzMxLzIwMjEJAAAAATBWZ68zonzeCFZnrzOifN4ILkNJUS5OWVNFOklCTS5JUV9BRF9FWENMX09QRVJfTEVBU0VTLjIwMDAuLi4uLkgBAAAA3rYBAAIAAAAGLTExOTc1AQgAAAAFAAAAATEBAAAACy0xOTA0ODYwNjU3AwAAAAMxNjACAAAABTQ4OTc1BAAAAAEwBwAAAAgzLzcvMjAyNggAAAAKMTIvMzEvMjAyNQkAAAABMFZnrzOifN4IVmevM6J83ggzQ0lRLk5ZU0U6SUJNLklRX1JVQV9PUEVSQVRJTkdfTEVBU0VfR1JPU1MuOTk3Li4uLi5IAQAAAN62AQACAAAABDI4NzgBCAAAAAUAAAABMQEAAAALLTE5NTgyODEwOTYDAAAAAzE2MAIAAAAFNDgzNzcEAAAAATAHAAAACDMvNy8yMDI2CAAAAAoxMi8zMS8yMDIyCQAAAAEwVmevM6J83ghWZ68zonzeCCJDSVEuTllTRTpJQk0uSVFfUlVBX05FVC4xMDAwLi4uLi5IAQAAAN62AQADAAAAAABWZ68zonzeCFZnrzOifN4IJ0NJUS5OWVNFOklCTS5JUV9UT1RBTF9FUVVJVFkuMTAwMC4uLi4uSAEAAADetgEAAgAAAAUzMjc0MQEIAAAABQAAAAExAQAAAAstMTkw</t>
  </si>
  <si>
    <t>NDg2MDc0MAMAAAADMTYwAgAAAAQxMjc1BAAAAAEwBwAAAAgzLzcvMjAyNggAAAAKMTIvMzEvMjAyNQkAAAABMFZnrzOifN4IVmevM6J83ggmQ0lRLk5ZU0U6SUJNLklRX09USEVSX0VRVUlUWS45OTUuLi4uLkgBAAAA3rYBAAIAAAAGLTI5MzM3AQgAAAAFAAAAATEBAAAACy0yMDU5MDczMjAyAwAAAAMxNjACAAAABDEwMjgEAAAAATAHAAAACDMvNy8yMDI2CAAAAAoxMi8zMS8yMDIwCQAAAAEwVmevM6J83ghWZ68zonzeCCBDSVEuTllTRTpJQk0uSVFfQ09NTU9OLjk5Ni4uLi4uSAEAAADetgEAAgAAAAU1NzMxOQEIAAAABQAAAAExAQAAAAstMjAwODY0NzE5OAMAAAADMTYwAgAAAAQxMTAzBAAAAAEwBwAAAAgzLzcvMjAyNggAAAAKMTIvMzEvMjAyMQkAAAABMFZnrzOifN4IVmevM6J83ggmQ0lRLk5ZU0U6SUJNLklRX1BSRUZfQ09OVkVSVC45OTAuLi4uLkgBAAAA3rYBAAMAAAAAAFZnrzOifN4IVmevM6J83ggnQ0lRLk5ZU0U6SUJNLklRX09USEVSX0xJQUJfTFQuOTk4Li4uLi5IAQAAAN62AQACAAAABTEwMzMwAQgAAAAFAAAAATEBAAAACy0xOTA0ODYwNzQ0AwAAAAMxNjACAAAABDEwNjIEAAAAATAHAAAACDMvNy8yMDI2CAAAAAoxMi8zMS8yMDIzCQAAAAEwVmevM6J83ghWZ68zonzeCCdDSVEuTllTRTpJQk0uSVFfVU5FQVJOX1JFVl9MVC45OTUuLi4uLkgBAAAA3rYBAAIAAAAEMzc1OAEIAAAABQAA</t>
  </si>
  <si>
    <t>AAExAQAAAAstMjA1OTA3MzIwMgMAAAADMTYwAgAAAAQxMjU2BAAAAAEwBwAAAAgzLzcvMjAyNggAAAAKMTIvMzEvMjAyMAkAAAABMFZnrzOifN4IVmevM6J83ggqQ0lRLk5ZU0U6SUJNLklRX0xPTkdfVEVSTV9MRUFTRVMuOTkxLi4uLi5IAQAAAN62AQADAAAAAABWZ68zonzeCFZnrzOifN4IL0NJUS5OWVNFOklCTS5JUV9ERUZfVEFYX0xJQUJfQ1VSUkVOVC4yMDAwLi4uLi5IAQAAAN62AQADAAAAAABWZ68zonzeCFZnrzOifN4ILkNJUS5OWVNFOklCTS5JUV9GSU5fRElWX0xJQUJfQ1VSUkVOVC45OTcuLi4uLkgBAAAA3rYBAAMAAAAAAGyOrzOifN4IbI6vM6J83ggrQ0lRLk5ZU0U6SUJNLklRX0NVUlJFTlRfUE9SVF9ERUJULjk5Ny4uLi4uSAEAAADetgEAAgAAAAQ0Njg1AQgAAAAFAAAAATEBAAAACy0xOTU4MjgxMDk2AwAAAAMxNjACAAAABDEyOTcEAAAAATAHAAAACDMvNy8yMDI2CAAAAAoxMi8zMS8yMDIyCQAAAAEwbI6vM6J83ghsjq8zonzeCBxDSVEuTllTRTpJQk0uSVFfQVAuOTk1Li4uLi5IAQAAAN62AQACAAAABDQwMzMBCAAAAAUAAAABMQEAAAALLTIwNTkwNzMyMDIDAAAAAzE2MAIAAAAEMTAxOAQAAAABMAcAAAAIMy83LzIwMjYIAAAACjEyLzMxLzIwMjAJAAAAATBsjq8zonzeCGyOrzOifN4IKENJUS5OWVNFOklCTS5JUV9ERUZfQ0hBUkdFU19MVC45OTUuLi4uLkgBAAAA3rYBAAIAAAAE</t>
  </si>
  <si>
    <t>MTE1MAEIAAAABQAAAAExAQAAAAstMjA1OTA3MzIwMgMAAAADMTYwAgAAAAQxMDI1BAAAAAEwBwAAAAgzLzcvMjAyNggAAAAKMTIvMzEvMjAyMAkAAAABMGyOrzOifN4IbI6vM6J83ggfQ0lRLk5ZU0U6SUJNLklRX0FSX0xULjk5Ni4uLi4uSAEAAADetgEAAwAAAAAAbI6vM6J83ghsjq8zonzeCCVDSVEuTllTRTpJQk0uSVFfT1RIRVJfSU5UQU4uOTk1Li4uLi5IAQAAAN62AQACAAAABTEzNzM5AQgAAAAFAAAAATEBAAAACy0yMDU5MDczMjAyAwAAAAMxNjACAAAABDEwNDAEAAAAATAHAAAACDMvNy8yMDI2CAAAAAoxMi8zMS8yMDIwCQAAAAEwbI6vM6J83ghsjq8zonzeCB5DSVEuTllTRTpJQk0uSVFfTlBQRS45OTguLi4uLkgBAAAA3rYBAAIAAAAEODcyMQEIAAAABQAAAAExAQAAAAstMTkwNDg2MDc0NAMAAAADMTYwAgAAAAQxMDA0BAAAAAEwBwAAAAgzLzcvMjAyNggAAAAKMTIvMzEvMjAyMwkAAAABMGyOrzOifN4IbI6vM6J83ggiQ0lRLk5ZU0U6SUJNLklRX1RPVEFMX0NBLjk5OS4uLi4uSAEAAADetgEAAgAAAAUzNDQ4MgEIAAAABQAAAAExAQAAAAstMTkwNDg2MDc0MwMAAAADMTYwAgAAAAQxMDA4BAAAAAEwBwAAAAgzLzcvMjAyNggAAAAKMTIvMzEvMjAyNAkAAAABMGyOrzOifN4IbI6vM6J83ggxQ0lRLk5ZU0U6SUJNLklRX0RFRl9UQVhfQVNTRVRTX0NVUlJFTlQuMjAwMC4uLi4uSAEAAADetgEA</t>
  </si>
  <si>
    <t>AwAAAAAAbI6vM6J83ghsjq8zonzeCDBDSVEuTllTRTpJQk0uSVFfRklOX0RJVl9BU1NFVFNfQ1VSUkVOVC45OTUuLi4uLkgBAAAA3rYBAAIAAAADMzgzAQgAAAAFAAAAATEBAAAACy0yMDU5MDczMjAyAwAAAAMxNjACAAAABDEwMjkEAAAAATAHAAAACDMvNy8yMDI2CAAAAAoxMi8zMS8yMDIwCQAAAAEwbI6vM6J83ghsjq8zonzeCCNDSVEuTllTRTpJQk0uSVFfSU5WRU5UT1JZLjk5OS4uLi4uSAEAAADetgEAAgAAAAQxMjg5AQgAAAAFAAAAATEBAAAACy0xOTA0ODYwNzQzAwAAAAMxNjACAAAABDEwNDMEAAAAATAHAAAACDMvNy8yMDI2CAAAAAoxMi8zMS8yMDI0CQAAAAEwbI6vM6J83ghsjq8zonzeCChDSVEuTllTRTpJQk0uSVFfU1RfTk9URV9SRUNFSVYuOTkxLi4uLi5IAQAAAN62AQADAAAAAABsjq8zonzeCGyOrzOifN4IKUNJUS5OWVNFOklCTS5JUV9DQVNIX1NUX0lOVkVTVC4yMDAwLi4uLi5IAQAAAN62AQACAAAABTE0NDE3AQgAAAAFAAAAATEBAAAACy0xOTA0ODYwNjU3AwAAAAMxNjACAAAABDEwMDIEAAAAATAHAAAACDMvNy8yMDI2CAAAAAoxMi8zMS8yMDI1CQAAAAEwbI6vM6J83ghsjq8zonzeCCNDSVEuTllTRTpJQk0uSVFfU1RfSU5WRVNULjk5OC4uLi4uSAEAAADetgEAAgAAAAMzNzMBCAAAAAUAAAABMQEAAAALLTE5MDQ4NjA3NDQDAAAAAzE2MAIAAAAEMTA2OQQAAAABMAcAAAAIMy83</t>
  </si>
  <si>
    <t>LzIwMjYIAAAACjEyLzMxLzIwMjMJAAAAATBsjq8zonzeCGyOrzOifN4IPENJUS5OWVNFOklCTS5JUV9MT05HX1RFUk1fREVCVF9SRVBBSURfRVhDTF9MRUFTRVMuMTAwMC4uLi4uSAEAAADetgEAAgAAAAUtNTQ4OQEIAAAABQAAAAExAQAAAAstMTkwNDg2MDc0MAMAAAADMTYwAgAAAAU0ODk4NAQAAAABMAcAAAAIMy83LzIwMjYIAAAACjEyLzMxLzIwMjUJAAAAATBsjq8zonzeCGyOrzOifN4INUNJUS5OWVNFOklCTS5JUV9PUEVSQVRJTkdfTEVBU0VfTElBQklMSVRJRVMuOTk5Li4uLi5IAQAAAN62AQADAAAAAABsjq8zonzeCGyOrzOifN4IJ0NJUS5OWVNFOklCTS5JUV9ET19GSU5BTkNFX0NGLjk5Ni4uLi4uSAEAAADetgEAAwAAAAAAbI6vM6J83ghsjq8zonzeCCVDSVEuTllTRTpJQk0uSVFfTUFJTlRfQ0FQRVguOTk1Li4uLi5IAQAAAN62AQADAAAAAABsjq8zonzeCGyOrzOifN4IIkNJUS5OWVNFOklCTS5JUV9DRl9TSEFSRS45OTMuLi4uLkgBAAAA3rYBAAIAAAAJMTIuMzcxMDU4AQgAAAAFAAAAATEBAAAACjIwODE1MDU0MDEDAAAAAzE2MAIAAAAFNDM5MjMEAAAAATAHAAAACDMvNy8yMDI2CAAAAAoxMi8zMS8yMDE4CQAAAAEwbI6vM6J83ghsjq8zonzeCCVDSVEuTllTRTpJQk0uSVFfTEVWRVJFRF9GQ0YuOTkyLi4uLi5IAQAAAN62AQACAAAACDgwNDEuODc1AQgAAAAFAAAAATEBAAAACjIwMTcx</t>
  </si>
  <si>
    <t>NjQyNDQDAAAAAzE2MAIAAAAENDQyMgQAAAABMAcAAAAIMy83LzIwMjYIAAAACjEyLzMxLzIwMTcJAAAAATBsjq8zonzeCGyOrzOifN4ILkNJUS5OWVNFOklCTS5JUV9DSEFOR0VfREVGX1RBWF9UT1RBTC45OTEuLi4uLkgBAAAA3rYBAAIAAAAFLTExMzIBCAAAAAUAAAABMQEAAAAKMTk0NzE3OTU4MwMAAAADMTYwAgAAAAUzMDkyNAQAAAABMAcAAAAIMy83LzIwMjYIAAAACjEyLzMxLzIwMTYJAAAAATBsjq8zonzeCGyOrzOifN4IK0NJUS5OWVNFOklCTS5JUV9DQVNIX1RBWEVTX0lOVkVTVC45OTAuLi4uLkgBAAAA3rYBAAMAAAAAAGyOrzOifN4IbI6vM6J83gguQ0lRLk5ZU0U6SUJNLklRX0NBU0hfSU5URVJFU1RfRklOQU4uMjAwMC4uLi4uSAEAAADetgEAAwAAAAAAbI6vM6J83ghsjq8zonzeCC1DSVEuTllTRTpJQk0uSVFfQ0FTSF9JTlRFUkVTVF9PUEVSLjIwMDAuLi4uLkgBAAAA3rYBAAMAAAAAAGyOrzOifN4IbI6vM6J83ggsQ0lRLk5ZU0U6SUJNLklRX0NBU0hfSU5URVJFU1RfTkVULjIwMDAuLi4uLkgBAAAA3rYBAAMAAAAAAGyOrzOifN4IbI6vM6J83gg2Q0lRLk5ZU0U6SUJNLklRX1NBTEVfUFJPQ0VFRFNfUkVOVEFMX0FTU0VUUy4yMDAwLi4uLi5IAQAAAN62AQADAAAAAABsjq8zonzeCGyOrzOifN4IJ0NJUS5OWVNFOklCTS5JUV9BTU9SVF9ESUNfQ0YuMTAwMC4uLi4uSAEAAADetgEAAwAA</t>
  </si>
  <si>
    <t>AAAAbI6vM6J83ghsjq8zonzeCDFDSVEuTllTRTpJQk0uSVFfREFfQ0ZfRVhDTF9PUEVSX0xFQVNFUy4xMDAwLi4uLi5IAQAAAN62AQACAAAABDM1NTABCAAAAAUAAAABMQEAAAALLTE5MDQ4NjA3NDADAAAAAzE2MAIAAAAFNDg5ODUEAAAAATAHAAAACDMvNy8yMDI2CAAAAAoxMi8zMS8yMDI1CQAAAAEwbI6vM6J83ghsjq8zonzeCCJDSVEuTllTRTpJQk0uSVFfREVQX1JVQS4xMDAwLi4uLi5IAQAAAN62AQACAAAAAzkwMAEIAAAABQAAAAExAQAAAAstMTkwNDg2MDc0MAMAAAADMTYwAgAAAAU0ODM1NwQAAAABMAcAAAAIMy83LzIwMjYIAAAACjEyLzMxLzIwMjUJAAAAATBsjq8zonzeCGyOrzOifN4IJUNJUS5OWVNFOklCTS5JUV9ERVBSRV9TVVBQLjEwMDAuLi4uLkgBAAAA3rYBAAMAAAAAAGyOrzOifN4IbI6vM6J83gguQ0lRLk5ZU0U6SUJNLklRX0RBX1NVUFBMX1BBUlRJQUxfQ0YuMTAwMC4uLi4uSAEAAADetgEAAwAAAAAAbI6vM6J83ghsjq8zonzeCCRDSVEuTllTRTpJQk0uSVFfTkVUX0NIQU5HRS45OTkuLi4uLkgBAAAA3rYBAAIAAAAEMTA3MQEIAAAABQAAAAExAQAAAAstMTkwNDg2MDc0MwMAAAADMTYwAgAAAAQyMDkzBAAAAAEwBwAAAAgzLzcvMjAyNggAAAAKMTIvMzEvMjAyNAkAAAABMGyOrzOifN4IbI6vM6J83ggcQ0lRLk5ZU0U6SUJNLklRX0ZYLjk5OS4uLi4uSAEAAADetgEAAgAAAAQt</t>
  </si>
  <si>
    <t>MzU5AQgAAAAFAAAAATEBAAAACy0xOTA0ODYwNzQzAwAAAAMxNjACAAAABDIxNDQEAAAAATAHAAAACDMvNy8yMDI2CAAAAAoxMi8zMS8yMDI0CQAAAAEwbI6vM6J83ghsjq8zonzeCDFDSVEuTllTRTpJQk0uSVFfT1RIRVJfRklOQU5DRV9BQ1RfU1VQUEwuOTk5Li4uLi5IAQAAAN62AQACAAAABC0xNDYBCAAAAAUAAAABMQEAAAALLTE5MDQ4NjA3NDMDAAAAAzE2MAIAAAAEMjA1MAQAAAABMAcAAAAIMy83LzIwMjYIAAAACjEyLzMxLzIwMjQJAAAAATBsjq8zonzeCGyOrzOifN4IK0NJUS5OWVNFOklCTS5JUV9UT1RBTF9ESVZfUEFJRF9DRi45OTkuLi4uLkgBAAAA3rYBAAIAAAAFLTYxNDcBCAAAAAUAAAABMQEAAAALLTE5MDQ4NjA3NDMDAAAAAzE2MAIAAAAEMjAyMgQAAAABMAcAAAAIMy83LzIwMjYIAAAACjEyLzMxLzIwMjQJAAAAATBsjq8zonzeCGyOrzOifN4IJUNJUS5OWVNFOklCTS5JUV9QUkVGX0RJVl9DRi45OTguLi4uLkgBAAAA3rYBAAMAAAAAAGyOrzOifN4IbI6vM6J83ggiQ0lRLk5ZU0U6SUJNLklRX1BSRUZfUkVQLjk5OC4uLi4uSAEAAADetgEAAwAAAAAAbI6vM6J83ghsjq8zonzeCCRDSVEuTllTRTpJQk0uSVFfQ09NTU9OX1JFUC45OTguLi4uLkgBAAAA3rYBAAIAAAAELTQwMgEIAAAABQAAAAExAQAAAAstMTkwNDg2MDc0NAMAAAADMTYwAgAAAAQyMTY0BAAAAAEwBwAAAAgzLzcvMjAy</t>
  </si>
  <si>
    <t>NggAAAAKMTIvMzEvMjAyMwkAAAABMGyOrzOifN4IbI6vM6J83ggrQ0lRLk5ZU0U6SUJNLklRX1RPVEFMX0RFQlRfUkVQQUlELjk5OC4uLi4uSAEAAADetgEAAgAAAAUtNTA4OQEIAAAABQAAAAExAQAAAAstMTkwNDg2MDc0NAMAAAADMTYwAgAAAAQyMTY2BAAAAAEwBwAAAAgzLzcvMjAyNggAAAAKMTIvMzEvMjAyMwkAAAABMGyOrzOifN4IbI6vM6J83ggsQ0lRLk5ZU0U6SUJNLklRX0ZJTl9ESVZfREVCVF9UT1RBTC45OTMuLi4uLkgBAAAA3rYBAAIAAAAFMzEyMjcBCAAAAAUAAAABMQEAAAAKMjA4MTUwNTQwMQMAAAADMTYwAgAAAAUyNDUxNgQAAAABMAcAAAAIMy83LzIwMjYIAAAACjEyLzMxLzIwMTgJAAAAATBsjq8zonzeCGyOrzOifN4IOkNJUS5OWVNFOklCTS5JUV9BU1NFVFNfTkVUVElOR19PVEhFUl9BREpVU1RNRU5UUy45OTUuLi4uLkgBAAAA3rYBAAMAAAAAAGyOrzOifN4IbI6vM6J83ggtQ0lRLk5ZU0U6SUJNLklRX01JTk9SSVRZX0lOVF9SRURFRU0uOTk5Li4uLi5IAQAAAN62AQADAAAAAABsjq8zonzeCGyOrzOifN4IIUNJUS5OWVNFOklCTS5JUV9SQVdfSU5WLjk5MC4uLi4uSAEAAADetgEAAwAAAAAAbI6vM6J83ghsjq8zonzeCDFDSVEuTllTRTpJQk0uSVFfTUlOT1JJVFlfSU5URVJFU1RfVE9UQUwuOTkzLi4uLi5IAQAAAN62AQACAAAAAzEzNAEIAAAABQAAAAExAQAAAAoyMDgxNTA1</t>
  </si>
  <si>
    <t>NDAxAwAAAAMxNjACAAAABDEzMTIEAAAAATAHAAAACDMvNy8yMDI2CAAAAAoxMi8zMS8yMDE4CQAAAAEwbI6vM6J83ghsjq8zonzeCB1DSVEuTllTRTpJQk0uSVFfVEJWLjk5MS4uLi4uSAEAAADetgEAAgAAAAYtMjI2NDEBCAAAAAUAAAABMQEAAAAKMTk0NzE3OTU4MwMAAAADMTYwAgAAAAQxMzEwBAAAAAEwBwAAAAgzLzcvMjAyNggAAAAKMTIvMzEvMjAxNgkAAAABMGyOrzOifN4IbI6vM6J83ghGQ0lRLk5ZU0U6SUJNLklRX0ZJTkFOQ0lOR19PQkxJR19OT05fQ1VSUkVOVF9FWENMX09QRVJfTEVBU0VTLjk5My4uLi4uSAEAAADetgEAAgAAAAUzNTYwNQEIAAAABQAAAAExAQAAAAoyMDgxNTA1NDAxAwAAAAMxNjACAAAABTQ4OTgxBAAAAAEwBwAAAAgzLzcvMjAyNggAAAAKMTIvMzEvMjAxOAkAAAABMGyOrzOifN4IbI6vM6J83ghAQ0lRLk5ZU0U6SUJNLklRX0NVUlJFTlRfUE9SVElPTl9PUEVSX0xFQVNFX0xJQUJJTElUSUVTLjk5NC4uLi4uSAEAAADetgEAAgAAAAQxMzgwAQgAAAAFAAAAATEBAAAACy0yMTEwNzY5MzU1AwAAAAMxNjACAAAABTQ4Mzg1BAAAAAEwBwAAAAgzLzcvMjAyNggAAAAKMTIvMzEvMjAxOQkAAAABMGyOrzOifN4IbI6vM6J83gguQ0lRLk5ZU0U6SUJNLklRX0FEX0VYQ0xfT1BFUl9MRUFTRVMuMTAwMC4uLi4uSAEAAADetgEAAgAAAAYtMTE5NzUBCAAAAAUAAAABMQEAAAALLTE5</t>
  </si>
  <si>
    <t>MDQ4NjA3NDADAAAAAzE2MAIAAAAFNDg5NzUEAAAAATAHAAAACDMvNy8yMDI2CAAAAAoxMi8zMS8yMDI1CQAAAAEwbI6vM6J83ghsjq8zonzeCDNDSVEuTllTRTpJQk0uSVFfUlVBX09QRVJBVElOR19MRUFTRV9HUk9TUy45OTQuLi4uLkgBAAAA3rYBAAIAAAAENDk5NgEIAAAABQAAAAExAQAAAAstMjExMDc2OTM1NQMAAAADMTYwAgAAAAU0ODM3NwQAAAABMAcAAAAIMy83LzIwMjYIAAAACjEyLzMxLzIwMTkJAAAAATBsjq8zonzeCGyOrzOifN4IIUNJUS5OWVNFOklCTS5JUV9SVUFfTkVULjk5OS4uLi4uSAEAAADetgEAAwAAAAAAbI6vM6J83ghsjq8zonzeCCZDSVEuTllTRTpJQk0uSVFfVE9UQUxfRVFVSVRZLjk5Ny4uLi4uSAEAAADetgEAAgAAAAUyMjAyMQEIAAAABQAAAAExAQAAAAstMTk1ODI4MTA5NgMAAAADMTYwAgAAAAQxMjc1BAAAAAEwBwAAAAgzLzcvMjAyNggAAAAKMTIvMzEvMjAyMgkAAAABMGyOrzOifN4IbI6vM6J83ggmQ0lRLk5ZU0U6SUJNLklRX09USEVSX0VRVUlUWS45OTIuLi4uLkgBAAAA3rYBAAIAAAAGLTI2NTkxAQgAAAAFAAAAATEBAAAACjIwMTcxNjQyNDQDAAAAAzE2MAIAAAAEMTAyOAQAAAABMAcAAAAIMy83LzIwMjYIAAAACjEyLzMxLzIwMTcJAAAAATBsjq8zonzeCGyOrzOifN4IIENJUS5OWVNFOklCTS5JUV9DT01NT04uOTkzLi4uLi5IAQAAAN62AQACAAAABTU1MTUx</t>
  </si>
  <si>
    <t>AQgAAAAFAAAAATEBAAAACjIwODE1MDU0MDEDAAAAAzE2MAIAAAAEMTEwMwQAAAABMAcAAAAIMy83LzIwMjYIAAAACjEyLzMxLzIwMTgJAAAAATBsjq8zonzeCGyOrzOifN4IKkNJUS5OWVNFOklCTS5JUV9QUkVGX05PTl9SRURFRU0uMTAwMC4uLi4uSAEAAADetgEAAwAAAAAAbI6vM6J83ghsjq8zonzeCCdDSVEuTllTRTpJQk0uSVFfT1RIRVJfTElBQl9MVC45OTcuLi4uLkgBAAAA3rYBAAIAAAAEOTk1MQEIAAAABQAAAAExAQAAAAstMTk1ODI4MTA5NgMAAAADMTYwAgAAAAQxMDYyBAAAAAEwBwAAAAgzLzcvMjAyNggAAAAKMTIvMzEvMjAyMgkAAAABMGyOrzOifN4IbI6vM6J83ggnQ0lRLk5ZU0U6SUJNLklRX1VORUFSTl9SRVZfTFQuOTkzLi4uLi5IAQAAAN62AQACAAAABDM0NDUBCAAAAAUAAAABMQEAAAAKMjA4MTUwNTQwMQMAAAADMTYwAgAAAAQxMjU2BAAAAAEwBwAAAAgzLzcvMjAyNggAAAAKMTIvMzEvMjAxOAkAAAABMGyOrzOifN4IbI6vM6J83ggiQ0lRLk5ZU0U6SUJNLklRX0xUX0RFQlQuMjAwMC4uLi4uSAEAAADetgEAAgAAAAU1Mzk2MgEIAAAABQAAAAExAQAAAAstMTkwNDg2MDY1NwMAAAADMTYwAgAAAAQxMDQ5BAAAAAEwBwAAAAgzLzcvMjAyNggAAAAKMTIvMzEvMjAyNQkAAAABMGyOrzOifN4IbI6vM6J83gguQ0lRLk5ZU0U6SUJNLklRX0RFRl9UQVhfTElBQl9DVVJSRU5ULjk5OC4u</t>
  </si>
  <si>
    <t>Li4uSAEAAADetgEAAwAAAAAAbI6vM6J83ghsjq8zonzeCC5DSVEuTllTRTpJQk0uSVFfRklOX0RJVl9MSUFCX0NVUlJFTlQuOTk2Li4uLi5IAQAAAN62AQADAAAAAABsjq8zonzeCGyOrzOifN4IK0NJUS5OWVNFOklCTS5JUV9DVVJSRU5UX1BPUlRfREVCVC45OTYuLi4uLkgBAAAA3rYBAAIAAAAENjcyOQEIAAAABQAAAAExAQAAAAstMjAwODY0NzE5OAMAAAADMTYwAgAAAAQxMjk3BAAAAAEwBwAAAAgzLzcvMjAyNggAAAAKMTIvMzEvMjAyMQkAAAABMGyOrzOifN4IbI6vM6J83ggcQ0lRLk5ZU0U6SUJNLklRX0FQLjk5My4uLi4uSAEAAADetgEAAgAAAAQ2NTU4AQgAAAAFAAAAATEBAAAACjIwODE1MDU0MDEDAAAAAzE2MAIAAAAEMTAxOAQAAAABMAcAAAAIMy83LzIwMjYIAAAACjEyLzMxLzIwMTgJAAAAATBsjq8zonzeCGyOrzOifN4IKENJUS5OWVNFOklCTS5JUV9ERUZfQ0hBUkdFU19MVC45OTQuLi4uLkgBAAAA3rYBAAIAAAAEMjQ3MgEIAAAABQAAAAExAQAAAAstMjExMDc2OTM1NQMAAAADMTYwAgAAAAQxMDI1BAAAAAEwBwAAAAgzLzcvMjAyNggAAAAKMTIvMzEvMjAxOQkAAAABMGyOrzOifN4IbI6vM6J83ggfQ0lRLk5ZU0U6SUJNLklRX0FSX0xULjk5NC4uLi4uSAEAAADetgEAAwAAAAAAbI6vM6J83ghsjq8zonzeCCVDSVEuTllTRTpJQk0uSVFfT1RIRVJfSU5UQU4uOTkzLi4uLi5IAQAAAN62</t>
  </si>
  <si>
    <t>AQACAAAABDMwODcBCAAAAAUAAAABMQEAAAAKMjA4MTUwNTQwMQMAAAADMTYwAgAAAAQxMDQwBAAAAAEwBwAAAAgzLzcvMjAyNggAAAAKMTIvMzEvMjAxOAkAAAABMGyOrzOifN4IbI6vM6J83ggeQ0lRLk5ZU0U6SUJNLklRX05QUEUuOTk1Li4uLi5IAQAAAN62AQACAAAABDk3NzEBCAAAAAUAAAABMQEAAAALLTIwNTkwNzMyMDIDAAAAAzE2MAIAAAAEMTAwNAQAAAABMAcAAAAIMy83LzIwMjYIAAAACjEyLzMxLzIwMjAJAAAAATBsjq8zonzeCGyOrzOifN4IIkNJUS5OWVNFOklCTS5JUV9UT1RBTF9DQS45OTcuLi4uLkgBAAAA3rYBAAIAAAAFMjkxMTgBCAAAAAUAAAABMQEAAAALLTE5NTgyODEwOTYDAAAAAzE2MAIAAAAEMTAwOAQAAAABMAcAAAAIMy83LzIwMjYIAAAACjEyLzMxLzIwMjIJAAAAATBsjq8zonzeCGyOrzOifN4IMUNJUS5OWVNFOklCTS5JUV9ERUZfVEFYX0FTU0VUU19DVVJSRU5ULjEwMDAuLi4uLkgBAAAA3rYBAAMAAAAAAGyOrzOifN4IbI6vM6J83ggwQ0lRLk5ZU0U6SUJNLklRX0ZJTl9ESVZfQVNTRVRTX0NVUlJFTlQuOTk0Li4uLi5IAQAAAN62AQADAAAAAABsjq8zonzeCGyOrzOifN4II0NJUS5OWVNFOklCTS5JUV9JTlZFTlRPUlkuOTk2Li4uLi5IAQAAAN62AQACAAAABDE2NDkBCAAAAAUAAAABMQEAAAALLTIwMDg2NDcxOTgDAAAAAzE2MAIAAAAEMTA0MwQAAAABMAcAAAAIMy83</t>
  </si>
  <si>
    <t>LzIwMjYIAAAACjEyLzMxLzIwMjEJAAAAATBsjq8zonzeCGyOrzOifN4IKENJUS5OWVNFOklCTS5JUV9TVF9OT1RFX1JFQ0VJVi45OTAuLi4uLkgBAAAA3rYBAAMAAAAAAGyOrzOifN4IbI6vM6J83ggpQ0lRLk5ZU0U6SUJNLklRX0NBU0hfU1RfSU5WRVNULjEwMDAuLi4uLkgBAAAA3rYBAAIAAAAFMTQ0MTcBCAAAAAUAAAABMQEAAAALLTE5MDQ4NjA3NDADAAAAAzE2MAIAAAAEMTAwMgQAAAABMAcAAAAIMy83LzIwMjYIAAAACjEyLzMxLzIwMjUJAAAAATBsjq8zonzeCGyOrzOifN4II0NJUS5OWVNFOklCTS5JUV9TVF9JTlZFU1QuOTk2Li4uLi5IAQAAAN62AQACAAAAAzYwMAEIAAAABQAAAAExAQAAAAstMjAwODY0NzE5OAMAAAADMTYwAgAAAAQxMDY5BAAAAAEwBwAAAAgzLzcvMjAyNggAAAAKMTIvMzEvMjAyMQkAAAABMGyOrzOifN4IbI6vM6J83gguQ0lRLk5ZU0U6SUJNLklRX0dBSU5fQkFSR0FJTl9BQ1FfQ0YuMjAwMC4uLi4uSAEAAADetgEAAwAAAAAAbI6vM6J83ghsjq8zonzeCDtDSVEuTllTRTpJQk0uSVFfTE9OR19URVJNX0RFQlRfUkVQQUlEX0VYQ0xfTEVBU0VTLjk5OS4uLi4uSAEAAADetgEAAgAAAAUtNjYxNQEIAAAABQAAAAExAQAAAAstMTkwNDg2MDc0MwMAAAADMTYwAgAAAAU0ODk4NAQAAAABMAcAAAAIMy83LzIwMjYIAAAACjEyLzMxLzIwMjQJAAAAATBsjq8zonzeCGyOrzOifN4I</t>
  </si>
  <si>
    <t>NUNJUS5OWVNFOklCTS5JUV9PUEVSQVRJTkdfTEVBU0VfTElBQklMSVRJRVMuOTk3Li4uLi5IAQAAAN62AQADAAAAAABsjq8zonzeCGyOrzOifN4IJ0NJUS5OWVNFOklCTS5JUV9ET19GSU5BTkNFX0NGLjk5NS4uLi4uSAEAAADetgEAAwAAAAAAbI6vM6J83ghsjq8zonzeCClDSVEuTllTRTpJQk0uSVFfRklOX0RJVl9ERUJUX0xULjk5My4uLi4uSAEAAADetgEAAwAAAAAAvUpPNKJ83gi9Sk80onzeCCFDSVEuTllTRTpJQk0uSVFfTFRfREVCVC45OTUuLi4uLkgBAAAA3rYBAAIAAAAFNTQxNTcBCAAAAAUAAAABMQEAAAALLTIwNTkwNzMyMDIDAAAAAzE2MAIAAAAEMTA0OQQAAAABMAcAAAAIMy83LzIwMjYIAAAACjEyLzMxLzIwMjAJAAAAATC9Sk80onzeCL1KTzSifN4IKENJUS5OWVNFOklCTS5JUV9PVEhFUl9DTF9TVVBQTC45OTcuLi4uLkgBAAAA3rYBAAIAAAADNTQ2AQgAAAAFAAAAATEBAAAACy0xOTU4MjgxMDk2AwAAAAMxNjACAAAABDEwNTcEAAAAATAHAAAACDMvNy8yMDI2CAAAAAoxMi8zMS8yMDIyCQAAAAEwvUpPNKJ83gi9Sk80onzeCCxDSVEuTllTRTpJQk0uSVFfVU5FQVJOX1JFVl9DVVJSRU5ULjk5OS4uLi4uSAEAAADetgEAAgAAAAUxMzkwNwEIAAAABQAAAAExAQAAAAstMTkwNDg2MDc0MwMAAAADMTYwAgAAAAQxMDc0BAAAAAEwBwAAAAgzLzcvMjAyNggAAAAKMTIvMzEvMjAyNAkAAAAB</t>
  </si>
  <si>
    <t>ML1KTzSifN4IvUpPNKJ83ggvQ0lRLk5ZU0U6SUJNLklRX0ZJTl9ESVZfTElBQl9DVVJSRU5ULjIwMDAuLi4uLkgBAAAA3rYBAAMAAAAAAL1KTzSifN4IvUpPNKJ83gguQ0lRLk5ZU0U6SUJNLklRX0ZJTl9ESVZfREVCVF9DVVJSRU5ULjk5MS4uLi4uSAEAAADetgEAAwAAAAAAvUpPNKJ83gi9Sk80onzeCCtDSVEuTllTRTpJQk0uSVFfQ1VSUkVOVF9QT1JUX0RFQlQuOTkzLi4uLi5IAQAAAN62AQACAAAABDcwNDgBCAAAAAUAAAABMQEAAAAKMjA4MTUwNTQwMQMAAAADMTYwAgAAAAQxMjk3BAAAAAEwBwAAAAgzLzcvMjAyNggAAAAKMTIvMzEvMjAxOAkAAAABML1KTzSifN4IvUpPNKJ83ggcQ0lRLk5ZU0U6SUJNLklRX0FFLjk5NS4uLi4uSAEAAADetgEAAgAAAAQ3OTM1AQgAAAAFAAAAATEBAAAACy0yMDU5MDczMjAyAwAAAAMxNjACAAAABDEwMTYEAAAAATAHAAAACDMvNy8yMDI2CAAAAAoxMi8zMS8yMDIwCQAAAAEwvUpPNKJ83gi9Sk80onzeCCZDSVEuTllTRTpJQk0uSVFfVE9UQUxfQVNTRVRTLjk5Ny4uLi4uSAEAAADetgEAAgAAAAYxMjcyNDMBCAAAAAUAAAABMQEAAAALLTE5NTgyODEwOTYDAAAAAzE2MAIAAAAEMTAwNwQAAAABMAcAAAAIMy83LzIwMjYIAAAACjEyLzMxLzIwMjIJAAAAATC9Sk80onzeCL1KTzSifN4IKENJUS5OWVNFOklCTS5JUV9ERUZfQ0hBUkdFU19MVC45OTkuLi4uLkgBAAAA</t>
  </si>
  <si>
    <t>3rYBAAIAAAADNzg4AQgAAAAFAAAAATEBAAAACy0xOTA0ODYwNzQzAwAAAAMxNjACAAAABDEwMjUEAAAAATAHAAAACDMvNy8yMDI2CAAAAAoxMi8zMS8yMDI0CQAAAAEwvUpPNKJ83gi9Sk80onzeCCpDSVEuTllTRTpJQk0uSVFfTE9BTlNfUkVDRUlWX0xULjIwMDAuLi4uLkgBAAAA3rYBAAMAAAAAAL1KTzSifN4IvUpPNKJ83ggfQ0lRLk5ZU0U6SUJNLklRX0FSX0xULjk5MS4uLi4uSAEAAADetgEAAwAAAAAAvUpPNKJ83gi9Sk80onzeCCpDSVEuTllTRTpJQk0uSVFfRklOX0RJVl9MT0FOU19MVC45OTMuLi4uLkgBAAAA3rYBAAIAAAAEOTE0OAEIAAAABQAAAAExAQAAAAoyMDgxNTA1NDAxAwAAAAMxNjACAAAABDEwMzMEAAAAATAHAAAACDMvNy8yMDI2CAAAAAoxMi8zMS8yMDE4CQAAAAEwvUpPNKJ83gi9Sk80onzeCBxDSVEuTllTRTpJQk0uSVFfR1cuOTk1Li4uLi5IAQAAAN62AQACAAAABTUzNzY1AQgAAAAFAAAAATEBAAAACy0yMDU5MDczMjAyAwAAAAMxNjACAAAABDExNzEEAAAAATAHAAAACDMvNy8yMDI2CAAAAAoxMi8zMS8yMDIwCQAAAAEwvUpPNKJ83gi9Sk80onzeCB5DSVEuTllTRTpJQk0uSVFfTlBQRS45OTcuLi4uLkgBAAAA3rYBAAIAAAAEODIxMgEIAAAABQAAAAExAQAAAAstMTk1ODI4MTA5NgMAAAADMTYwAgAAAAQxMDA0BAAAAAEwBwAAAAgzLzcvMjAyNggAAAAKMTIvMzEvMjAyMgkA</t>
  </si>
  <si>
    <t>AAABML1KTzSifN4IvUpPNKJ83ggeQ0lRLk5ZU0U6SUJNLklRX0dQUEUuOTk5Li4uLi5IAQAAAN62AQACAAAABTIwODg4AQgAAAAFAAAAATEBAAAACy0xOTA0ODYwNzQzAwAAAAMxNjACAAAABDExNjkEAAAAATAHAAAACDMvNy8yMDI2CAAAAAoxMi8zMS8yMDI0CQAAAAEwvUpPNKJ83gi9Sk80onzeCClDSVEuTllTRTpJQk0uSVFfT1RIRVJfQ0FfU1VQUEwuMjAwMC4uLi4uSAEAAADetgEAAgAAAAQxMzE2AQgAAAAFAAAAATEBAAAACy0xOTA0ODYwNjU3AwAAAAMxNjACAAAABDEwNTUEAAAAATAHAAAACDMvNy8yMDI2CAAAAAoxMi8zMS8yMDI1CQAAAAEwvUpPNKJ83gi9Sk80onzeCClDSVEuTllTRTpJQk0uSVFfUkVTVFJJQ1RFRF9DQVNILjk5MS4uLi4uSAEAAADetgEAAwAAAAAAvUpPNKJ83gi9Sk80onzeCChDSVEuTllTRTpJQk0uSVFfTE9BTlNfRk9SX1NBTEUuOTkzLi4uLi5IAQAAAN62AQADAAAAAAC9Sk80onzeCL1KTzSifN4IL0NJUS5OWVNFOklCTS5JUV9GSU5fRElWX0xPQU5TX0NVUlJFTlQuOTk1Li4uLi5IAQAAAN62AQACAAAABTEwNTA5AQgAAAAFAAAAATEBAAAACy0yMDU5MDczMjAyAwAAAAMxNjACAAAABDEwMzIEAAAAATAHAAAACDMvNy8yMDI2CAAAAAoxMi8zMS8yMDIwCQAAAAEwvUpPNKJ83gi9Sk80onzeCCNDSVEuTllTRTpJQk0uSVFfSU5WRU5UT1JZLjk5Ny4uLi4uSAEAAADetgEA</t>
  </si>
  <si>
    <t>AgAAAAQxNTUyAQgAAAAFAAAAATEBAAAACy0xOTU4MjgxMDk2AwAAAAMxNjACAAAABDEwNDMEAAAAATAHAAAACDMvNy8yMDI2CAAAAAoxMi8zMS8yMDIyCQAAAAEwvUpPNKJ83gi9Sk80onzeCChDSVEuTllTRTpJQk0uSVFfU1RfTk9URV9SRUNFSVYuOTk5Li4uLi5IAQAAAN62AQADAAAAAAC9Sk80onzeCL1KTzSifN4ILkNJUS5OWVNFOklCTS5JUV9JTlRFUkNPTVBBTllfTk9OX0NMLjEwMDAuLi4uLkgBAAAA3rYBAAMAAAAAAL1KTzSifN4IvUpPNKJ83ggtQ0lRLk5ZU0U6SUJNLklRX0lOVEVSQ09NUEFOWV9OT05fQ0EuOTk1Li4uLi5IAQAAAN62AQADAAAAAAC9Sk80onzeCL1KTzSifN4II0NJUS5OWVNFOklCTS5JUV9JTlRBTl9ORVQuOTkwLi4uLi5IAQAAAN62AQADAAAAAAC9Sk80onzeCL1KTzSifN4IL0NJUS5OWVNFOklCTS5JUV9BRFZBTkNFU19GT1JfU1VQUExJRVMuOTk3Li4uLi5IAQAAAN62AQADAAAAAAC9Sk80onzeCL1KTzSifN4IKENJUS5OWVNFOklCTS5JUV9BQ0NVTV9BTU9SVF9HVy45OTQuLi4uLkgBAAAA3rYBAAMAAAAAAL1KTzSifN4IvUpPNKJ83ggyQ0lRLk5ZU0U6SUJNLklRX0FDQ1VNX0FNT1JUX0lOVEFOX0FTU0VUUy45OTEuLi4uLkgBAAAA3rYBAAIAAAAFLTMxMTYBCAAAAAUAAAABMQEAAAAKMTk0NzE3OTU4MwMAAAADMTYwAgAAAAUyNDMzMQQAAAABMAcAAAAIMy83LzIwMjYI</t>
  </si>
  <si>
    <t>AAAACjEyLzMxLzIwMTYJAAAAATC9Sk80onzeCL1KTzSifN4IM0NJUS5OWVNFOklCTS5JUV9ERVJJVkFUSVZFX0FTU0VUU19DVVJSRU5ULjk5OS4uLi4uSAEAAADetgEAAgAAAAM1NzUBCAAAAAUAAAABMQEAAAALLTE5MDQ4NjA3NDMDAAAAAzE2MAIAAAAEMTEwOQQAAAABMAcAAAAIMy83LzIwMjYIAAAACjEyLzMxLzIwMjQJAAAAATC9Sk80onzeCL1KTzSifN4INUNJUS5OWVNFOklCTS5JUV9ERVJJVkFUSVZFX0xJQUJfTk9OX0NVUlJFTlQuOTk1Li4uLi5IAQAAAN62AQACAAAAAjQwAQgAAAAFAAAAATEBAAAACy0yMDU5MDczMjAyAwAAAAMxNjACAAAABTQwNDE5BAAAAAEwBwAAAAgzLzcvMjAyNggAAAAKMTIvMzEvMjAyMAkAAAABML1KTzSifN4IvUpPNKJ83ggtQ0lRLk5ZU0U6SUJNLklRX0xUX0RFQlRfREVSSVZBVElWRVMuOTkzLi4uLi5IAQAAAN62AQACAAAABDYyNjEBCAAAAAUAAAABMQEAAAAKMjA4MTUwNTQwMQMAAAADMTYwAgAAAAUzMDkxNQQAAAABMAcAAAAIMy83LzIwMjYIAAAACjEyLzMxLzIwMTgJAAAAATC9Sk80onzeCL1KTzSifN4ILUNJUS5OWVNFOklCTS5JUV9TVF9ERUJUX0RFUklWQVRJVkVTLjk5Mi4uLi4uSAEAAADetgEAAwAAAAAAvUpPNKJ83gi9Sk80onzeCDBDSVEuTllTRTpJQk0uSVFfQ09OVElOR0VOVF9MSUFCSUxJVElFUy45OTEuLi4uLkgBAAAA3rYBAAMAAAAAAL1KTzSi</t>
  </si>
  <si>
    <t>fN4IvUpPNKJ83ggwQ0lRLk5ZU0U6SUJNLklRX1JFU1RSSUNURURfQ0FTSF9UT1RBTC4yMDAwLi4uLi5IAQAAAN62AQACAAAAAjU0AQgAAAAFAAAAATEBAAAACy0xOTA0ODYwNjU3AwAAAAMxNjACAAAABTI0MTkyBAAAAAEwBwAAAAgzLzcvMjAyNggAAAAKMTIvMzEvMjAyNQkAAAABML1KTzSifN4IvUpPNKJ83ggsQ0lRLk5ZU0U6SUJNLklRX0RFQlRfRVFVSVZfTkVUX1BCTy45OTcuLi4uLkgBAAAA3rYBAAIAAAAELTcxMQEIAAAABQAAAAExAQAAAAstMTk1ODI4MTA5NgMAAAADMTYwAgAAAAUyMTY3OQQAAAABMAcAAAAIMy83LzIwMjYIAAAACjEyLzMxLzIwMjIJAAAAATC9Sk80onzeCL1KTzSifN4ILENJUS5OWVNFOklCTS5JUV9GSU5fRElWX0NBU0hfRVFVSVYuOTk3Li4uLi5IAQAAAN62AQADAAAAAAC9Sk80onzeCL1KTzSifN4IL0NJUS5OWVNFOklCTS5JUV9GSU5fRElWX1NUX0RFQlRfVE9UQUwuOTk3Li4uLi5IAQAAAN62AQADAAAAAAC9Sk80onzeCL1KTzSifN4ILUNJUS5OWVNFOklCTS5JUV9JTlRFUkNPTVBBTllfTk9OX0NMLjk5OS4uLi4uSAEAAADetgEAAwAAAAAAvUpPNKJ83gi9Sk80onzeCC1DSVEuTllTRTpJQk0uSVFfSU5URVJDT01QQU5ZX05PTl9DQS45OTQuLi4uLkgBAAAA3rYBAAMAAAAAAL1KTzSifN4IvUpPNKJ83gghQ0lRLk5ZU0U6SUJNLklRX0dXX05FVC4yMDAwLi4uLi5IAQAA</t>
  </si>
  <si>
    <t>AN62AQACAAAABTY3NzE3AQgAAAAFAAAAATEBAAAACy0xOTA0ODYwNjU3AwAAAAMxNjACAAAABTQ4OTYwBAAAAAEwBwAAAAgzLzcvMjAyNggAAAAKMTIvMzEvMjAyNQkAAAABML1KTzSifN4IvUpPNKJ83ggvQ0lRLk5ZU0U6SUJNLklRX0FEVkFOQ0VTX0ZPUl9TVVBQTElFUy45OTYuLi4uLkgBAAAA3rYBAAMAAAAAAL1KTzSifN4IvUpPNKJ83ggoQ0lRLk5ZU0U6SUJNLklRX0FDQ1VNX0FNT1JUX0dXLjk5My4uLi4uSAEAAADetgEAAwAAAAAAvUpPNKJ83gi9Sk80onzeCC1DSVEuTllTRTpJQk0uSVFfR1JPU1NfSU5UQU5fQVNTRVRTLjIwMDAuLi4uLkgBAAAA3rYBAAIAAAAFMjA4MzABCAAAAAUAAAABMQEAAAALLTE5MDQ4NjA2NTcDAAAAAzE2MAIAAAAFMjQyOTMEAAAAATAHAAAACDMvNy8yMDI2CAAAAAoxMi8zMS8yMDI1CQAAAAEwvUpPNKJ83gi9Sk80onzeCDNDSVEuTllTRTpJQk0uSVFfREVSSVZBVElWRV9BU1NFVFNfQ1VSUkVOVC45OTguLi4uLkgBAAAA3rYBAAIAAAADMzA0AQgAAAAFAAAAATEBAAAACy0xOTA0ODYwNzQ0AwAAAAMxNjACAAAABDExMDkEAAAAATAHAAAACDMvNy8yMDI2CAAAAAoxMi8zMS8yMDIzCQAAAAEwvUpPNKJ83gi9Sk80onzeCDVDSVEuTllTRTpJQk0uSVFfREVSSVZBVElWRV9MSUFCX05PTl9DVVJSRU5ULjk5NC4uLi4uSAEAAADetgEAAgAAAAM1MDYBCAAAAAUAAAABMQEA</t>
  </si>
  <si>
    <t>AAALLTIxMTA3NjkzNTUDAAAAAzE2MAIAAAAFNDA0MTkEAAAAATAHAAAACDMvNy8yMDI2CAAAAAoxMi8zMS8yMDE5CQAAAAEwvUpPNKJ83gi9Sk80onzeCC1DSVEuTllTRTpJQk0uSVFfTFRfREVCVF9ERVJJVkFUSVZFUy45OTIuLi4uLkgBAAAA3rYBAAIAAAAENjUwNQEIAAAABQAAAAExAQAAAAoyMDE3MTY0MjQ0AwAAAAMxNjACAAAABTMwOTE1BAAAAAEwBwAAAAgzLzcvMjAyNggAAAAKMTIvMzEvMjAxNwkAAAABML1KTzSifN4IvUpPNKJ83ggtQ0lRLk5ZU0U6SUJNLklRX1NUX0RFQlRfREVSSVZBVElWRVMuOTkxLi4uLi5IAQAAAN62AQADAAAAAAC9Sk80onzeCL1KTzSifN4IMENJUS5OWVNFOklCTS5JUV9DT05USU5HRU5UX0xJQUJJTElUSUVTLjk5MC4uLi4uSAEAAADetgEAAwAAAAAAvUpPNKJ83gi9Sk80onzeCDBDSVEuTllTRTpJQk0uSVFfUkVTVFJJQ1RFRF9DQVNIX1RPVEFMLjEwMDAuLi4uLkgBAAAA3rYBAAIAAAACNTQBCAAAAAUAAAABMQEAAAALLTE5MDQ4NjA3NDADAAAAAzE2MAIAAAAFMjQxOTIEAAAAATAHAAAACDMvNy8yMDI2CAAAAAoxMi8zMS8yMDI1CQAAAAEwvUpPNKJ83gi9Sk80onzeCCxDSVEuTllTRTpJQk0uSVFfREVCVF9FUVVJVl9ORVRfUEJPLjk5Ni4uLi4uSAEAAADetgEAAgAAAAQxNDQ4AQgAAAAFAAAAATEBAAAACy0yMDA4NjQ3MTk4AwAAAAMxNjACAAAABTIxNjc5BAAA</t>
  </si>
  <si>
    <t>AAEwBwAAAAgzLzcvMjAyNggAAAAKMTIvMzEvMjAyMQkAAAABML1KTzSifN4IvUpPNKJ83ggsQ0lRLk5ZU0U6SUJNLklRX0ZJTl9ESVZfQ0FTSF9FUVVJVi45OTYuLi4uLkgBAAAA3rYBAAMAAAAAAL1KTzSifN4IvUpPNKJ83ggvQ0lRLk5ZU0U6SUJNLklRX0ZJTl9ESVZfU1RfREVCVF9UT1RBTC45OTYuLi4uLkgBAAAA3rYBAAMAAAAAAL1KTzSifN4IvUpPNKJ83ggwQ0lRLk5ZU0U6SUJNLklRX0xJQUJJTElUSUVTX0ZBSVJfVkFMVUUuOTk1Li4uLi5IAQAAAN62AQACAAAABTYyMDg3AL1KTzSifN4IvUpPNKJ83ggtQ0lRLk5ZU0U6SUJNLklRX0xJQUJJTElUSUVTX0xFVkVMXzMuOTk1Li4uLi5IAQAAAN62AQADAAAAAAC9Sk80onzeCL1KTzSifN4ILUNJUS5OWVNFOklCTS5JUV9MSUFCSUxJVElFU19MRVZFTF8xLjk5NC4uLi4uSAEAAADetgEAAwAAAAAAvUpPNKJ83gi9Sk80onzeCDpDSVEuTllTRTpJQk0uSVFfQVNTRVRTX05FVFRJTkdfT1RIRVJfQURKVVNUTUVOVFMuOTk0Li4uLi5IAQAAAN62AQADAAAAAAC9Sk80onzeCL1KTzSifN4IKENJUS5OWVNFOklCTS5JUV9BU1NFVFNfTEVWRUxfMi45OTQuLi4uLkgBAAAA3rYBAAIAAAAENTM5NAC9Sk80onzeCL1KTzSifN4IPENJUS5OWVNFOklCTS5JUV9MSVFVSURBVElPTl9WQUxVRV9QUkVGRVJSRURfUkVERUVNLjk5NC4uLi4uSAEAAADetgEAAwAAAAAA</t>
  </si>
  <si>
    <t>vUpPNKJ83gi9Sk80onzeCD1DSVEuTllTRTpJQk0uSVFfTElRVUlEQVRJT05fVkFMVUVfUFJFRkVSUkVEX0NPTlZFUlQuOTk0Li4uLi5IAQAAAN62AQADAAAAAAC9Sk80onzeCL1KTzSifN4IO0NJUS5OWVNFOklCTS5JUV9HRU5FUkFMX1BBUlRORVJfTUlOT1JJVFlfSU5URVJFU1QuOTk0Li4uLi5IAQAAAN62AQADAAAAAAC9Sk80onzeCL1KTzSifN4IN0NJUS5OWVNFOklCTS5JUV9HRU5FUkFMX1BBUlRORVJfQ09NTU9OX0VRVUlUWS45OTQuLi4uLkgBAAAA3rYBAAMAAAAAAL1KTzSifN4IvUpPNKJ83ggzQ0lRLk5ZU0U6SUJNLklRX0ZJTl9ESVZfTUlOT1JJVFlfSU5URVJFU1QuOTkzLi4uLi5IAQAAAN62AQADAAAAAAC9Sk80onzeCL1KTzSifN4INUNJUS5OWVNFOklCTS5JUV9GSU5fRElWX01JTk9SSVRZX0lOVF9SRURFRU0uOTkzLi4uLi5IAQAAAN62AQADAAAAAAC9Sk80onzeCL1KTzSifN4IL0NJUS5OWVNFOklCTS5JUV9MRUFTRUhPTERfSU1QUk9WRU1FTlQuOTkzLi4uLi5IAQAAAN62AQADAAAAAAC9Sk80onzeCL1KTzSifN4IMENJUS5OWVNFOklCTS5JUV9OQVRVUkFMX1JFU09VUkNFU19DT1NULjk5Mi4uLi4uSAEAAADetgEAAwAAAAAAvUpPNKJ83gi9Sk80onzeCCNDSVEuTllTRTpJQk0uSVFfTUFDSElORVJZLjk5Mi4uLi4uSAEAAADetgEAAgAAAAUxNzcxOAEIAAAABQAAAAExAQAAAAoyMDE3</t>
  </si>
  <si>
    <t>MTY0MjQ0AwAAAAMxNjACAAAABDMxMTQEAAAAATAHAAAACDMvNy8yMDI2CAAAAAoxMi8zMS8yMDE3CQAAAAEwvUpPNKJ83gi9Sk80onzeCB5DSVEuTllTRTpJQk0uSVFfTEFORC45OTIuLi4uLkgBAAAA3rYBAAIAAAADNDgwAQgAAAAFAAAAATEBAAAACjIwMTcxNjQyNDQDAAAAAzE2MAIAAAAEMzA5OAQAAAABMAcAAAAIMy83LzIwMjYIAAAACjEyLzMxLzIwMTcJAAAAATC9Sk80onzeCL1KTzSifN4IJkNJUS5OWVNFOklCTS5JUV9GSU5JU0hFRF9JTlYuOTkyLi4uLi5IAQAAAN62AQACAAAAAzMzMwEIAAAABQAAAAExAQAAAAoyMDE3MTY0MjQ0AwAAAAMxNjACAAAABDMwNzUEAAAAATAHAAAACDMvNy8yMDI2CAAAAAoxMi8zMS8yMDE3CQAAAAEwvUpPNKJ83gi9Sk80onzeCCFDSVEuTllTRTpJQk0uSVFfUkFXX0lOVi45OTIuLi4uLkgBAAAA3rYBAAMAAAAAAL1KTzSifN4IvUpPNKJ83ggnQ0lRLk5ZU0U6SUJNLklRX0VRVUlUWV9NRVRIT0QuOTkzLi4uLi5IAQAAAN62AQACAAAAAzE5MgEIAAAABQAAAAExAQAAAAoyMDgxNTA1NDAxAwAAAAMxNjACAAAABDMwNjMEAAAAATAHAAAACDMvNy8yMDI2CAAAAAoxMi8zMS8yMDE4CQAAAAEwvUpPNKJ83gi9Sk80onzeCC1DSVEuTllTRTpJQk0uSVFfSU5URVJDT01QQU5ZX05PTl9DTC45OTYuLi4uLkgBAAAA3rYBAAMAAAAAAL1KTzSifN4IvUpPNKJ83ggqQ0lRLk5Z</t>
  </si>
  <si>
    <t>U0U6SUJNLklRX0lOVEVSQ09NUEFOWV9DQS4yMDAwLi4uLi5IAQAAAN62AQADAAAAAAC9Sk80onzeCL1KTzSifN4IIENJUS5OWVNFOklCTS5JUV9HV19ORVQuOTk2Li4uLi5IAQAAAN62AQACAAAABTU1NjQzAQgAAAAFAAAAATEBAAAACy0yMDA4NjQ3MTk4AwAAAAMxNjACAAAABTQ4OTYwBAAAAAEwBwAAAAgzLzcvMjAyNggAAAAKMTIvMzEvMjAyMQkAAAABML1KTzSifN4IvUpPNKJ83ggvQ0lRLk5ZU0U6SUJNLklRX0FEVkFOQ0VTX0ZPUl9TVVBQTElFUy45OTMuLi4uLkgBAAAA3rYBAAMAAAAAAL1KTzSifN4IvUpPNKJ83ggjQ0lRLk5ZU0U6SUJNLklRX0dST1NTX0dXLjIwMDAuLi4uLkgBAAAA3rYBAAMAAAAAAL1KTzSifN4IvUpPNKJ83ggsQ0lRLk5ZU0U6SUJNLklRX0dST1NTX0lOVEFOX0FTU0VUUy45OTcuLi4uLkgBAAAA3rYBAAIAAAAFMTU5MzgBCAAAAAUAAAABMQEAAAALLTE5NTgyODEwOTYDAAAAAzE2MAIAAAAFMjQyOTMEAAAAATAHAAAACDMvNy8yMDI2CAAAAAoxMi8zMS8yMDIyCQAAAAEwvUpPNKJ83gi9Sk80onzeCDNDSVEuTllTRTpJQk0uSVFfREVSSVZBVElWRV9BU1NFVFNfQ1VSUkVOVC45OTMuLi4uLkgBAAAA3rYBAAIAAAADMzg1AQgAAAAFAAAAATEBAAAACjIwODE1MDU0MDEDAAAAAzE2MAIAAAAEMTEwOQQAAAABMAcAAAAIMy83LzIwMjYIAAAACjEyLzMxLzIwMTgJAAAAATC9Sk80</t>
  </si>
  <si>
    <t>onzeCL1KTzSifN4INUNJUS5OWVNFOklCTS5JUV9ERVJJVkFUSVZFX0xJQUJfTk9OX0NVUlJFTlQuOTkxLi4uLi5IAQAAAN62AQACAAAAAjUzAQgAAAAFAAAAATEBAAAACjE5NDcxNzk1ODMDAAAAAzE2MAIAAAAFNDA0MTkEAAAAATAHAAAACDMvNy8yMDI2CAAAAAoxMi8zMS8yMDE2CQAAAAEwvUpPNKJ83gi9Sk80onzeCDhDSVEuTllTRTpJQk0uSVFfQ1VSUkVOVF9QT1JUX0RFQlRfREVSSVZBVElWRVMuMjAwMC4uLi4uSAEAAADetgEAAwAAAAAAvUpPNKJ83gi9Sk80onzeCC9DSVEuTllTRTpJQk0uSVFfV0FSUkFOVFlfTElBQklMSVRJRVMuMTAwMC4uLi4uSAEAAADetgEAAwAAAAAAvUpPNKJ83gi9Sk80onzeCCdDSVEuTllTRTpJQk0uSVFfT1JERVJfQkFDS0xPRy45OTguLi4uLkgBAAAA3rYBAAMAAAAAAL1KTzSifN4IvUpPNKJ83ggvQ0lRLk5ZU0U6SUJNLklRX1JFU1RSSUNURURfQ0FTSF9UT1RBTC45OTcuLi4uLkgBAAAA3rYBAAIAAAADMTAzAQgAAAAFAAAAATEBAAAACy0xOTU4MjgxMDk2AwAAAAMxNjACAAAABTI0MTkyBAAAAAEwBwAAAAgzLzcvMjAyNggAAAAKMTIvMzEvMjAyMgkAAAABML1KTzSifN4IvUpPNKJ83ggsQ0lRLk5ZU0U6SUJNLklRX0RFQlRfRVFVSVZfTkVUX1BCTy45OTMuLi4uLkgBAAAA3rYBAAIAAAAEODYxMQEIAAAABQAAAAExAQAAAAoyMDgxNTA1NDAxAwAAAAMxNjACAAAA</t>
  </si>
  <si>
    <t>BTIxNjc5BAAAAAEwBwAAAAgzLzcvMjAyNggAAAAKMTIvMzEvMjAxOAkAAAABML1KTzSifN4IvUpPNKJ83ggsQ0lRLk5ZU0U6SUJNLklRX0ZJTl9ESVZfQ0FTSF9FUVVJVi45OTMuLi4uLkgBAAAA3rYBAAMAAAAAAL1KTzSifN4IvUpPNKJ83ggvQ0lRLk5ZU0U6SUJNLklRX0ZJTl9ESVZfU1RfREVCVF9UT1RBTC45OTMuLi4uLkgBAAAA3rYBAAMAAAAAAL1KTzSifN4IvUpPNKJ83ggtQ0lRLk5ZU0U6SUJNLklRX0lOVEVSQ09NUEFOWV9OT05fQ0wuOTk0Li4uLi5IAQAAAN62AQADAAAAAAC9Sk80onzeCL1KTzSifN4IKkNJUS5OWVNFOklCTS5JUV9JTlRFUkNPTVBBTllfQ0EuMTAwMC4uLi4uSAEAAADetgEAAwAAAAAAvUpPNKJ83gi9Sk80onzeCCBDSVEuTllTRTpJQk0uSVFfR1dfTkVULjk5NS4uLi4uSAEAAADetgEAAgAAAAU1Mzc2NQEIAAAABQAAAAExAQAAAAstMjA1OTA3MzIwMgMAAAADMTYwAgAAAAU0ODk2MAQAAAABMAcAAAAIMy83LzIwMjYIAAAACjEyLzMxLzIwMjAJAAAAATC9Sk80onzeCL1KTzSifN4IL0NJUS5OWVNFOklCTS5JUV9BRFZBTkNFU19GT1JfU1VQUExJRVMuOTkyLi4uLi5IAQAAAN62AQADAAAAAAC9Sk80onzeCL1KTzSifN4IIkNJUS5OWVNFOklCTS5JUV9HUk9TU19HVy45OTkuLi4uLkgBAAAA3rYBAAMAAAAAAL1KTzSifN4IvUpPNKJ83ggsQ0lRLk5ZU0U6SUJNLklRX0dST1NT</t>
  </si>
  <si>
    <t>X0lOVEFOX0FTU0VUUy45OTYuLi4uLkgBAAAA3rYBAAIAAAAFMTczMzUBCAAAAAUAAAABMQEAAAALLTIwMDg2NDcxOTgDAAAAAzE2MAIAAAAFMjQyOTMEAAAAATAHAAAACDMvNy8yMDI2CAAAAAoxMi8zMS8yMDIxCQAAAAEwvUpPNKJ83gi9Sk80onzeCDNDSVEuTllTRTpJQk0uSVFfREVSSVZBVElWRV9BU1NFVFNfQ1VSUkVOVC45OTIuLi4uLkgBAAAA3rYBAAIAAAADMTg0AQgAAAAFAAAAATEBAAAACjIwMTcxNjQyNDQDAAAAAzE2MAIAAAAEMTEwOQQAAAABMAcAAAAIMy83LzIwMjYIAAAACjEyLzMxLzIwMTcJAAAAATC9Sk80onzeCL1KTzSifN4INUNJUS5OWVNFOklCTS5JUV9ERVJJVkFUSVZFX0xJQUJfTk9OX0NVUlJFTlQuOTkwLi4uLi5IAQAAAN62AQACAAAAAjE5AQgAAAAFAAAAATEBAAAACjE4NzY0MzI4NzIDAAAAAzE2MAIAAAAFNDA0MTkEAAAAATAHAAAACDMvNy8yMDI2CAAAAAoxMi8zMS8yMDE1CQAAAAEwvUpPNKJ83gi9Sk80onzeCDhDSVEuTllTRTpJQk0uSVFfQ1VSUkVOVF9QT1JUX0RFQlRfREVSSVZBVElWRVMuMTAwMC4uLi4uSAEAAADetgEAAwAAAAAAvUpPNKJ83gi9Sk80onzeCC5DSVEuTllTRTpJQk0uSVFfV0FSUkFOVFlfTElBQklMSVRJRVMuOTk5Li4uLi5IAQAAAN62AQADAAAAAAC9Sk80onzeCL1KTzSifN4IJ0NJUS5OWVNFOklCTS5JUV9PUkRFUl9CQUNLTE9HLjk5Ny4uLi4u</t>
  </si>
  <si>
    <t>SAEAAADetgEAAwAAAAAAvUpPNKJ83gi9Sk80onzeCC9DSVEuTllTRTpJQk0uSVFfUkVTVFJJQ1RFRF9DQVNIX1RPVEFMLjk5NC4uLi4uSAEAAADetgEAAgAAAAMxNDEBCAAAAAUAAAABMQEAAAALLTIxMTA3NjkzNTUDAAAAAzE2MAIAAAAFMjQxOTIEAAAAATAHAAAACDMvNy8yMDI2CAAAAAoxMi8zMS8yMDE5CQAAAAEwvUpPNKJ83gi9Sk80onzeCCxDSVEuTllTRTpJQk0uSVFfREVCVF9FUVVJVl9ORVRfUEJPLjk5Mi4uLi4uSAEAAADetgEAAgAAAAQ4MDYzAQgAAAAFAAAAATEBAAAACjIwMTcxNjQyNDQDAAAAAzE2MAIAAAAFMjE2NzkEAAAAATAHAAAACDMvNy8yMDI2CAAAAAoxMi8zMS8yMDE3CQAAAAEwvUpPNKJ83gi9Sk80onzeCCxDSVEuTllTRTpJQk0uSVFfRklOX0RJVl9DQVNIX0VRVUlWLjk5Mi4uLi4uSAEAAADetgEAAwAAAAAAvUpPNKJ83gi9Sk80onzeCC9DSVEuTllTRTpJQk0uSVFfRklOX0RJVl9TVF9ERUJUX1RPVEFMLjk5Mi4uLi4uSAEAAADetgEAAwAAAAAAvUpPNKJ83gi9Sk80onzeCDBDSVEuTllTRTpJQk0uSVFfTElBQklMSVRJRVNfRkFJUl9WQUxVRS45OTAuLi4uLkgBAAAA3rYBAAIAAAAFMzU0MDYAvUpPNKJ83gi9Sk80onzeCC1DSVEuTllTRTpJQk0uSVFfTElBQklMSVRJRVNfTEVWRUxfMy45OTAuLi4uLkgBAAAA3rYBAAMAAAAAAL1KTzSifN4IvUpPNKJ83ggtQ0lRLk5ZU0U6</t>
  </si>
  <si>
    <t>SUJNLklRX0xJQUJJTElUSUVTX0xFVkVMXzEuOTkwLi4uLi5IAQAAAN62AQADAAAAAAC9Sk80onzeCL1KTzSifN4IOkNJUS5OWVNFOklCTS5JUV9BU1NFVFNfTkVUVElOR19PVEhFUl9BREpVU1RNRU5UUy45OTAuLi4uLkgBAAAA3rYBAAMAAAAAAL1KTzSifN4IvUpPNKJ83ggoQ0lRLk5ZU0U6SUJNLklRX0FTU0VUU19MRVZFTF8yLjk5MC4uLi4uSAEAAADetgEAAgAAAAQ0MzgxAL1KTzSifN4IvUpPNKJ83gg8Q0lRLk5ZU0U6SUJNLklRX0xJUVVJREFUSU9OX1ZBTFVFX1BSRUZFUlJFRF9SRURFRU0uOTkwLi4uLi5IAQAAAN62AQADAAAAAAC9Sk80onzeCL1KTzSifN4IPUNJUS5OWVNFOklCTS5JUV9MSVFVSURBVElPTl9WQUxVRV9QUkVGRVJSRURfQ09OVkVSVC45OTAuLi4uLkgBAAAA3rYBAAMAAAAAAL1KTzSifN4IvUpPNKJ83gg2Q0lRLk5ZU0U6SUJNLklRX0dFTkVSQUxfUEFSVE5FUl9QUkVGX0VRVUlUWS4yMDAwLi4uLi5IAQAAAN62AQADAAAAAAC9Sk80onzeCL1KTzSifN4INkNJUS5OWVNFOklCTS5JUV9ERUZfVEFYX1ZBTFVBVElPTl9BTExPV0FOQ0UuMjAwMC4uLi4uSAEAAADetgEAAgAAAAQxMTQzAQgAAAAFAAAAATEBAAAACy0xOTA0ODYwNjU3AwAAAAMxNjACAAAABTQ2MDQ1BAAAAAEwBwAAAAgzLzcvMjAyNggAAAAKMTIvMzEvMjAyNQkAAAABML1KTzSifN4IvUpPNKJ83ggyQ0lRLk5ZU0U6</t>
  </si>
  <si>
    <t>SUJNLklRX01JTk9SSVRZX0lOVF9SRURFRU1fVE9ULjIwMDAuLi4uLkgBAAAA3rYBAAMAAAAAAL1KTzSifN4IvUpPNKJ83gguQ0lRLk5ZU0U6SUJNLklRX01JTk9SSVRZX0lOVF9SRURFRU0uMTAwMC4uLi4uSAEAAADetgEAAwAAAAAAvUpPNKJ83gi9Sk80onzeCB5DSVEuTllTRTpJQk0uSVFfQ0lQLjEwMDAuLi4uLkgBAAAA3rYBAAMAAAAAAL1KTzSifN4IvUpPNKJ83ggjQ0lRLk5ZU0U6SUJNLklRX1NPRlRXQVJFLjEwMDAuLi4uLkgBAAAA3rYBAAMAAAAAAL1KTzSifN4IvUpPNKJ83ggkQ0lRLk5ZU0U6SUJNLklRX0JVSUxESU5HUy4xMDAwLi4uLi5IAQAAAN62AQACAAAABDQ4MDcBCAAAAAUAAAABMQEAAAALLTE5MDQ4NjA3NDADAAAAAzE2MAIAAAAEMzAyMwQAAAABMAcAAAAIMy83LzIwMjYIAAAACjEyLzMxLzIwMjUJAAAAATC9Sk80onzeCL1KTzSifN4IJENJUS5OWVNFOklCTS5JUV9PVEhFUl9JTlYuMTAwMC4uLi4uSAEAAADetgEAAwAAAAAAvUpPNKJ83gi9Sk80onzeCCJDSVEuTllTRTpJQk0uSVFfV0lQX0lOVi4xMDAwLi4uLi5IAQAAAN62AQACAAAAAzk5MAEIAAAABQAAAAExAQAAAAstMTkwNDg2MDc0MAMAAAADMTYwAgAAAAQzMjE5BAAAAAEwBwAAAAgzLzcvMjAyNggAAAAKMTIvMzEvMjAyNQkAAAABML1KTzSifN4IvUpPNKJ83gggQ0lRLk5ZU0U6SUJNLklRX0xJRk9SLjEwMDAuLi4uLkgB</t>
  </si>
  <si>
    <t>AAAA3rYBAAMAAAAAAL1KTzSifN4IvUpPNKJ83ggmQ0lRLk5ZU0U6SUJNLklRX0FSX1VOQklMTEVELjEwMDAuLi4uLkgBAAAA3rYBAAIAAAADNDgyAQgAAAAFAAAAATEBAAAACy0xOTA0ODYwNzQwAwAAAAMxNjACAAAABTQ1NDIwBAAAAAEwBwAAAAgzLzcvMjAyNggAAAAKMTIvMzEvMjAyNQkAAAABML1KTzSifN4IvUpPNKJ83ggrQ0lRLk5ZU0U6SUJNLklRX0FMTE9XX0RPVUJUX0FDQ1QuMjAwMC4uLi4uSAEAAADetgEAAgAAAAI5OQEIAAAABQAAAAExAQAAAAstMTkwNDg2MDY1NwMAAAADMTYwAgAAAAQzMDEyBAAAAAEwBwAAAAgzLzcvMjAyNggAAAAKMTIvMzEvMjAyNQkAAAABML1KTzSifN4IvUpPNKJ83ggpQ0lRLk5ZU0U6SUJNLklRX05FVF9XT1JLSU5HX0NBUC45OTEuLi4uLkgBAAAA3rYBAAIAAAAENjYwMAEIAAAABQAAAAExAQAAAAoxOTQ3MTc5NTgzAwAAAAMxNjACAAAABDEzMTEEAAAAATAHAAAACDMvNy8yMDI2CAAAAAoxMi8zMS8yMDE2CQAAAAEwvUpPNKJ83gi9Sk80onzeCCNDSVEuTllTRTpJQk0uSVFfVE9UQUxfQ0FQLjk5My4uLi4uSAEAAADetgEAAgAAAAU2Mjc0MgEIAAAABQAAAAExAQAAAAoyMDgxNTA1NDAxAwAAAAMxNjACAAAABDQxNzUEAAAAATAHAAAACDMvNy8yMDI2CAAAAAoxMi8zMS8yMDE4CQAAAAEwvUpPNKJ83gi9Sk80onzeCCJDSVEuTllTRTpJQk0uSVFfTkVUX0RFQlQu</t>
  </si>
  <si>
    <t>OTk1Li4uLi5IAQAAAN62AQACAAAABTUxMzAwAQgAAAAFAAAAATEBAAAACy0yMDU5MDczMjAyAwAAAAMxNjACAAAABDQzNjQEAAAAATAHAAAACDMvNy8yMDI2CAAAAAoxMi8zMS8yMDIwCQAAAAEwvUpPNKJ83gi9Sk80onzeCCxDSVEuTllTRTpJQk0uSVFfVE9UQUxfREVCVF9DVVJSRU5ULjk5Ny4uLi4uSAEAAADetgEAAgAAAAQ1NjM0AQgAAAAFAAAAATEBAAAACy0xOTU4MjgxMDk2AwAAAAMxNjACAAAABTI1MjIzBAAAAAEwBwAAAAgzLzcvMjAyNggAAAAKMTIvMzEvMjAyMgkAAAABML1KTzSifN4IvUpPNKJ83ggkQ0lRLk5ZU0U6SUJNLklRX0NBU0hfU0hBUkUuOTk5Li4uLi5IAQAAAN62AQACAAAACTE1LjA1NjgzOAEIAAAABQAAAAExAQAAAAstMTkwNDg2MDc0MwMAAAADMTYwAgAAAAQ0MzgxBAAAAAEwBwAAAAgzLzcvMjAyNggAAAAKMTIvMzEvMjAyNAkAAAABML1KTzSifN4IvUpPNKJ83ggeQ0lRLk5ZU0U6SUJNLklRX1RCVi4yMDAwLi4uLi5IAQAAAN62AQACAAAABi00NjQ2MAEIAAAABQAAAAExAQAAAAstMTkwNDg2MDY1NwMAAAADMTYwAgAAAAQxMzEwBAAAAAEwBwAAAAgzLzcvMjAyNggAAAAKMTIvMzEvMjAyNQkAAAABML1KTzSifN4IvUpPNKJ83ggsQ0lRLk5ZU0U6SUJNLklRX1RCVl9TSEFSRV9SRVBPUlRFRC45OTEuLi4uLkgBAAAA3rYBAAMAAAAAAL1KTzSifN4IvUpPNKJ83ggrQ0lRLk5Z</t>
  </si>
  <si>
    <t>U0U6SUJNLklRX0JWX1NIQVJFX1JFUE9SVEVELjk5My4uLi4uSAEAAADetgEAAwAAAAAAvUpPNKJ83gi9Sk80onzeCDBDSVEuTllTRTpJQk0uSVFfVE9UQUxfREVCVF9FWENMX0xFQVNFUy45OTkuLi4uLkgBAAAA3rYBAAIAAAAFNTM5NzIBCAAAAAUAAAABMQEAAAALLTE5MDQ4NjA3NDMDAAAAAzE2MAIAAAAFNDg5OTIEAAAAATAHAAAACDMvNy8yMDI2CAAAAAoxMi8zMS8yMDI0CQAAAAEwvUpPNKJ83gi9Sk80onzeCEdDSVEuTllTRTpJQk0uSVFfRklOQU5DSU5HX09CTElHX05PTl9DVVJSRU5UX0VYQ0xfT1BFUl9MRUFTRVMuMjAwMC4uLi4uSAEAAADetgEAAgAAAAU1NDgzNgEIAAAABQAAAAExAQAAAAstMTkwNDg2MDY1NwMAAAADMTYwAgAAAAU0ODk4MQQAAAABMAcAAAAIMy83LzIwMjYIAAAACjEyLzMxLzIwMjUJAAAAATC9Sk80onzeCL1KTzSifN4IQkNJUS5OWVNFOklCTS5JUV9GSU5BTkNJTkdfT0JMSUdfQ1VSUkVOVF9FWENMX09QRVJfTEVBU0VTLjk5MS4uLi4uSAEAAADetgEAAgAAAAQ3NTEzAQgAAAAFAAAAATEBAAAACjE5NDcxNzk1ODMDAAAAAzE2MAIAAAAFNDg5ODAEAAAAATAHAAAACDMvNy8yMDI2CAAAAAoxMi8zMS8yMDE2CQAAAAEwvUpPNKJ83gi9Sk80onzeCCtDSVEuTllTRTpJQk0uSVFfVE9UQUxfT1BFUl9MRUFTRVMuOTkzLi4uLi5IAQAAAN62AQADAAAAAAC9Sk80onzeCL1KTzSi</t>
  </si>
  <si>
    <t>fN4IQENJUS5OWVNFOklCTS5JUV9DVVJSRU5UX1BPUlRJT05fT1BFUl9MRUFTRV9MSUFCSUxJVElFUy45OTUuLi4uLkgBAAAA3rYBAAIAAAAEMTAzNQEIAAAABQAAAAExAQAAAAstMjA1OTA3MzIwMgMAAAADMTYwAgAAAAU0ODM4NQQAAAABMAcAAAAIMy83LzIwMjYIAAAACjEyLzMxLzIwMjAJAAAAATC9Sk80onzeCL1KTzSifN4IMkNJUS5OWVNFOklCTS5JUV9GSU5BTkNFX0xFQVNFU19MT05HX1RFUk0uOTk3Li4uLi5IAQAAAN62AQACAAAAAzE2NAEIAAAABQAAAAExAQAAAAstMTk1ODI4MTA5NgMAAAADMTYwAgAAAAU0ODk5MQQAAAABMAcAAAAIMy83LzIwMjYIAAAACjEyLzMxLzIwMjIJAAAAATC9Sk80onzeCL1KTzSifN4IL0NJUS5OWVNFOklCTS5JUV9OUFBFX0VYQ0xfT1BFUl9MRUFTRVMuOTk5Li4uLi5IAQAAAN62AQACAAAABDU3MzIBCAAAAAUAAAABMQEAAAALLTE5MDQ4NjA3NDMDAAAAAzE2MAIAAAAFNDg5NzYEAAAAATAHAAAACDMvNy8yMDI2CAAAAAoxMi8zMS8yMDI0CQAAAAEwvUpPNKJ83gi9Sk80onzeCDBDSVEuTllTRTpJQk0uSVFfR1BQRV9FWENMX09QRVJfTEVBU0VTLjIwMDAuLi4uLkgBAAAA3rYBAAIAAAAFMTc4NzQBCAAAAAUAAAABMQEAAAALLTE5MDQ4NjA2NTcDAAAAAzE2MAIAAAAFNDg5NzQEAAAAATAHAAAACDMvNy8yMDI2CAAAAAoxMi8zMS8yMDI1CQAAAAEwvUpPNKJ83gi9</t>
  </si>
  <si>
    <t>Sk80onzeCDFDSVEuTllTRTpJQk0uSVFfUlVBX09QRVJBVElOR19MRUFTRV9ORVQuOTkxLi4uLi5IAQAAAN62AQADAAAAAAC9Sk80onzeCL1KTzSifN4IM0NJUS5OWVNFOklCTS5JUV9SVUFfT1BFUkFUSU5HX0xFQVNFX0dST1NTLjk5My4uLi4uSAEAAADetgEAAwAAAAAAvUpPNKJ83gi9Sk80onzeCDVDSVEuTllTRTpJQk0uSVFfUlVBX0NBUElUQUxfTEVBU0VfQUNDVU1fREVQLjk5NS4uLi4uSAEAAADetgEAAwAAAAAAvUpPNKJ83gi9Sk80onzeCCFDSVEuTllTRTpJQk0uSVFfUlVBX05FVC45OTcuLi4uLkgBAAAA3rYBAAMAAAAAAL1KTzSifN4IvUpPNKJ83ggjQ0lRLk5ZU0U6SUJNLklRX1JVQV9HUk9TUy45OTkuLi4uLkgBAAAA3rYBAAMAAAAAAL1KTzSifN4IvUpPNKJ83ggnQ0lRLk5ZU0U6SUJNLklRX1RPVEFMX0VRVUlUWS4yMDAwLi4uLi5IAQAAAN62AQACAAAABTMyNzQxAQgAAAAFAAAAATEBAAAACy0xOTA0ODYwNjU3AwAAAAMxNjACAAAABDEyNzUEAAAAATAHAAAACDMvNy8yMDI2CAAAAAoxMi8zMS8yMDI1CQAAAAEwvUpPNKJ83gi9Sk80onzeCCtDSVEuTllTRTpJQk0uSVFfTUlOT1JJVFlfSU5URVJFU1QuOTkxLi4uLi5IAQAAAN62AQACAAAAAzE0NgEIAAAABQAAAAExAQAAAAoxOTQ3MTc5NTgzAwAAAAMxNjACAAAABDEwNTIEAAAAATAHAAAACDMvNy8yMDI2CAAAAAoxMi8zMS8yMDE2CQAA</t>
  </si>
  <si>
    <t>AAEwvUpPNKJ83gi9Sk80onzeCCZDSVEuTllTRTpJQk0uSVFfT1RIRVJfRVFVSVRZLjk5My4uLi4uSAEAAADetgEAAgAAAAYtMjk0OTABCAAAAAUAAAABMQEAAAAKMjA4MTUwNTQwMQMAAAADMTYwAgAAAAQxMDI4BAAAAAEwBwAAAAgzLzcvMjAyNggAAAAKMTIvMzEvMjAxOAkAAAABML1KTzSifN4IvUpPNKJ83ggcQ0lRLk5ZU0U6SUJNLklRX1JFLjk5NS4uLi4uSAEAAADetgEAAgAAAAYxNjI3MTcBCAAAAAUAAAABMQEAAAALLTIwNTkwNzMyMDIDAAAAAzE2MAIAAAAEMTIyMgQAAAABMAcAAAAIMy83LzIwMjYIAAAACjEyLzMxLzIwMjAJAAAAATC9Sk80onzeCL1KTzSifN4IIENJUS5OWVNFOklCTS5JUV9DT01NT04uOTk3Li4uLi5IAQAAAN62AQACAAAABTU4MzQzAQgAAAAFAAAAATEBAAAACy0xOTU4MjgxMDk2AwAAAAMxNjACAAAABDExMDMEAAAAATAHAAAACDMvNy8yMDI2CAAAAAoxMi8zMS8yMDIyCQAAAAEwvUpPNKJ83gi9Sk80onzeCCRDSVEuTllTRTpJQk0uSVFfUFJFRl9PVEhFUi45OTkuLi4uLkgBAAAA3rYBAAMAAAAAAL1KTzSifN4IvUpPNKJ83ggqQ0lRLk5ZU0U6SUJNLklRX1BSRUZfTk9OX1JFREVFTS4yMDAwLi4uLi5IAQAAAN62AQADAAAAAAC9Sk80onzeCL1KTzSifN4IJUNJUS5OWVNFOklCTS5JUV9QUkVGX1JFREVFTS45OTEuLi4uLkgBAAAA3rYBAAMAAAAAAL1KTzSifN4IvUpPNKJ8</t>
  </si>
  <si>
    <t>3ggnQ0lRLk5ZU0U6SUJNLklRX09USEVSX0xJQUJfTFQuOTkzLi4uLi5IAQAAAN62AQACAAAABDg0NzcBCAAAAAUAAAABMQEAAAAKMjA4MTUwNTQwMQMAAAADMTYwAgAAAAQxMDYyBAAAAAEwBwAAAAgzLzcvMjAyNggAAAAKMTIvMzEvMjAxOAkAAAABML1KTzSifN4IvUpPNKJ83gghQ0lRLk5ZU0U6SUJNLklRX1BFTlNJT04uOTk1Li4uLi5IAQAAAN62AQACAAAABTE3MTg0AQgAAAAFAAAAATEBAAAACy0yMDU5MDczMjAyAwAAAAMxNjACAAAABDEyMTMEAAAAATAHAAAACDMvNy8yMDI2CAAAAAoxMi8zMS8yMDIwCQAAAAEwvUpPNKJ83gi9Sk80onzeCClDSVEuTllTRTpJQk0uSVFfRklOX0RJVl9MSUFCX0xULjk5Ny4uLi4uSAEAAADetgEAAwAAAAAAvUpPNKJ83gi9Sk80onzeCCpDSVEuTllTRTpJQk0uSVFfTE9OR19URVJNX0xFQVNFUy45OTkuLi4uLkgBAAAA3rYBAAIAAAAEMzQ1OAEIAAAABQAAAAExAQAAAAstMTkwNDg2MDc0MwMAAAADMTYwAgAAAAQxMTgzBAAAAAEwBwAAAAgzLzcvMjAyNggAAAAKMTIvMzEvMjAyNAkAAAABML1KTzSifN4IvUpPNKJ83ggjQ0lRLk5ZU0U6SUJNLklRX1RPVEFMX0NMLjIwMDAuLi4uLkgBAAAA3rYBAAIAAAAFMzg2NTgBCAAAAAUAAAABMQEAAAALLTE5MDQ4NjA2NTcDAAAAAzE2MAIAAAAEMTAwOQQAAAABMAcAAAAIMy83LzIwMjYIAAAACjEyLzMxLzIwMjUJAAAAATC9</t>
  </si>
  <si>
    <t>Sk80onzeCL1KTzSifN4IKENJUS5OWVNFOklCTS5JUV9PVEhFUl9DTF9TVVBQTC45OTEuLi4uLkgBAAAA3rYBAAIAAAADMTU5AQgAAAAFAAAAATEBAAAACjE5NDcxNzk1ODMDAAAAAzE2MAIAAAAEMTA1NwQAAAABMAcAAAAIMy83LzIwMjYIAAAACjEyLzMxLzIwMTYJAAAAATC9Sk80onzeCL1KTzSifN4ILENJUS5OWVNFOklCTS5JUV9VTkVBUk5fUkVWX0NVUlJFTlQuOTkzLi4uLi5IAQAAAN62AQACAAAABTExNDM2AQgAAAAFAAAAATEBAAAACjIwODE1MDU0MDEDAAAAAzE2MAIAAAAEMTA3NAQAAAABMAcAAAAIMy83LzIwMjYIAAAACjEyLzMxLzIwMTgJAAAAATC9Sk80onzeCL1KTzSifN4ILkNJUS5OWVNFOklCTS5JUV9GSU5fRElWX0xJQUJfQ1VSUkVOVC45OTUuLi4uLkgBAAAA3rYBAAMAAAAAAL1KTzSifN4IvUpPNKJ83ggtQ0lRLk5ZU0U6SUJNLklRX0NVUlJFTlRfUE9SVF9MRUFTRVMuOTk3Li4uLi5IAQAAAN62AQACAAAAAzk0OQEIAAAABQAAAAExAQAAAAstMTk1ODI4MTA5NgMAAAADMTYwAgAAAAQxMDkwBAAAAAEwBwAAAAgzLzcvMjAyNggAAAAKMTIvMzEvMjAyMgkAAAABML1KTzSifN4IvUpPNKJ83gghQ0lRLk5ZU0U6SUJNLklRX1NUX0RFQlQuOTk5Li4uLi5IAQAAAN62AQACAAAAAjMwAQgAAAAFAAAAATEBAAAACy0xOTA0ODYwNzQzAwAAAAMxNjACAAAABDEwNDYEAAAAATAHAAAACDMvNy8y</t>
  </si>
  <si>
    <t>MDI2CAAAAAoxMi8zMS8yMDI0CQAAAAEwvUpPNKJ83gi9Sk80onzeCB1DSVEuTllTRTpJQk0uSVFfQVAuMjAwMC4uLi4uSAEAAADetgEAAgAAAAQ0NzU2AQgAAAAFAAAAATEBAAAACy0xOTA0ODYwNjU3AwAAAAMxNjACAAAABDEwMTgEAAAAATAHAAAACDMvNy8yMDI2CAAAAAoxMi8zMS8yMDI1CQAAAAEwvUpPNKJ83gi9Sk80onzeCCZDSVEuTllTRTpJQk0uSVFfVE9UQUxfQVNTRVRTLjk5MS4uLi4uSAEAAADetgEAAgAAAAYxMTc0NzABCAAAAAUAAAABMQEAAAAKMTk0NzE3OTU4MwMAAAADMTYwAgAAAAQxMDA3BAAAAAEwBwAAAAgzLzcvMjAyNggAAAAKMTIvMzEvMjAxNgkAAAABML1KTzSifN4IvUpPNKJ83ggoQ0lRLk5ZU0U6SUJNLklRX0RFRl9DSEFSR0VTX0xULjk5My4uLi4uSAEAAADetgEAAgAAAAQyNjc2AQgAAAAFAAAAATEBAAAACjIwODE1MDU0MDEDAAAAAzE2MAIAAAAEMTAyNQQAAAABMAcAAAAIMy83LzIwMjYIAAAACjEyLzMxLzIwMTgJAAAAATC9Sk80onzeCL1KTzSifN4ILUNJUS5OWVNFOklCTS5JUV9JTlRFUkNPTVBBTllfTk9OX0NMLjk5Mi4uLi4uSAEAAADetgEAAwAAAAAAvUpPNKJ83gi9Sk80onzeCClDSVEuTllTRTpJQk0uSVFfSU5URVJDT01QQU5ZX0NBLjk5OC4uLi4uSAEAAADetgEAAwAAAAAAvUpPNKJ83gi9Sk80onzeCCBDSVEuTllTRTpJQk0uSVFfR1dfTkVULjk5My4uLi4u</t>
  </si>
  <si>
    <t>SAEAAADetgEAAgAAAAUzNjI2NQEIAAAABQAAAAExAQAAAAoyMDgxNTA1NDAxAwAAAAMxNjACAAAABTQ4OTYwBAAAAAEwBwAAAAgzLzcvMjAyNggAAAAKMTIvMzEvMjAxOAkAAAABML1KTzSifN4IvUpPNKJ83ggtQ0lRLk5ZU0U6SUJNLklRX0xUX01BUktfU0VDVVJJVElFUy4yMDAwLi4uLi5IAQAAAN62AQADAAAAAAC9Sk80onzeCL1KTzSifN4IIkNJUS5OWVNFOklCTS5JUV9HUk9TU19HVy45OTYuLi4uLkgBAAAA3rYBAAMAAAAAAL1KTzSifN4IvUpPNKJ83ggsQ0lRLk5ZU0U6SUJNLklRX0dST1NTX0lOVEFOX0FTU0VUUy45OTIuLi4uLkgBAAAA3rYBAAIAAAAENTY2MAEIAAAABQAAAAExAQAAAAoyMDE3MTY0MjQ0AwAAAAMxNjACAAAABTI0MjkzBAAAAAEwBwAAAAgzLzcvMjAyNggAAAAKMTIvMzEvMjAxNwkAAAABML1KTzSifN4IvUpPNKJ83ggzQ0lRLk5ZU0U6SUJNLklRX0RFUklWQVRJVkVfQVNTRVRTX0NVUlJFTlQuOTkwLi4uLi5IAQAAAN62AQACAAAAAzI5MwEIAAAABQAAAAExAQAAAAoxODc2NDMyODcyAwAAAAMxNjACAAAABDExMDkEAAAAATAHAAAACDMvNy8yMDI2CAAAAAoxMi8zMS8yMDE1CQAAAAEwvUpPNKJ83gi9Sk80onzeCDJDSVEuTllTRTpJQk0uSVFfREVSSVZBVElWRV9MSUFCX0NVUlJFTlQuMTAwMC4uLi4uSAEAAADetgEAAgAAAAMyNTQBCAAAAAUAAAABMQEAAAALLTE5MDQ4NjA3</t>
  </si>
  <si>
    <t>NDADAAAAAzE2MAIAAAAFNDA0MTcEAAAAATAHAAAACDMvNy8yMDI2CAAAAAoxMi8zMS8yMDI1CQAAAAEwvUpPNKJ83gi9Sk80onzeCDdDSVEuTllTRTpJQk0uSVFfQ1VSUkVOVF9QT1JUX0RFQlRfREVSSVZBVElWRVMuOTk4Li4uLi5IAQAAAN62AQADAAAAAAC9Sk80onzeCL1KTzSifN4ILkNJUS5OWVNFOklCTS5JUV9XQVJSQU5UWV9MSUFCSUxJVElFUy45OTYuLi4uLkgBAAAA3rYBAAMAAAAAAL1KTzSifN4IvUpPNKJ83ggnQ0lRLk5ZU0U6SUJNLklRX09SREVSX0JBQ0tMT0cuOTk1Li4uLi5IAQAAAN62AQADAAAAAAC9Sk80onzeCL1KTzSifN4IL0NJUS5OWVNFOklCTS5JUV9SRVNUUklDVEVEX0NBU0hfVE9UQUwuOTkyLi4uLi5IAQAAAN62AQACAAAAAzI2MgEIAAAABQAAAAExAQAAAAoyMDE3MTY0MjQ0AwAAAAMxNjACAAAABTI0MTkyBAAAAAEwBwAAAAgzLzcvMjAyNggAAAAKMTIvMzEvMjAxNwkAAAABML1KTzSifN4IvUpPNKJ83ggsQ0lRLk5ZU0U6SUJNLklRX0RFQlRfRVFVSVZfTkVUX1BCTy45OTAuLi4uLkgBAAAA3rYBAAIAAAAFMTAzNzMBCAAAAAUAAAABMQEAAAAKMTg3NjQzMjg3MgMAAAADMTYwAgAAAAUyMTY3OQQAAAABMAcAAAAIMy83LzIwMjYIAAAACjEyLzMxLzIwMTUJAAAAATC9Sk80onzeCL1KTzSifN4ILENJUS5OWVNFOklCTS5JUV9GSU5fRElWX0NBU0hfRVFVSVYuOTkwLi4uLi5I</t>
  </si>
  <si>
    <t>AQAAAN62AQADAAAAAAC9Sk80onzeCL1KTzSifN4IL0NJUS5OWVNFOklCTS5JUV9GSU5fRElWX1NUX0RFQlRfVE9UQUwuOTkwLi4uLi5IAQAAAN62AQADAAAAAAC9Sk80onzeCL1KTzSifN4IOkNJUS5OWVNFOklCTS5JUV9GQUlSX1ZBTFVFX0NIQU5HRV9JTkNMX0VBUk5JTkdTLjEwMDAuLi4uLkgBAAAA3rYBAAMAAAAAAL1KTzSifN4IvUpPNKJ83ghAQ0lRLk5ZU0U6SUJNLklRX0xJQUJJTElUSUVTX05FVFRJTkdfT1RIRVJfQURKVVNUTUVOVFMuMTAwMC4uLi4uSAEAAADetgEAAwAAAAAAvUpPNKJ83gi9Sk80onzeCC5DSVEuTllTRTpJQk0uSVFfTElBQklMSVRJRVNfTEVWRUxfMi4xMDAwLi4uLi5IAQAAAN62AQACAAAAAzUxMwC9Sk80onzeCL1KTzSifN4ILENJUS5OWVNFOklCTS5JUV9BU1NFVFNfRkFJUl9WQUxVRS4xMDAwLi4uLi5IAQAAAN62AQACAAAABDg5MDgAvUpPNKJ83gi9Sk80onzeCClDSVEuTllTRTpJQk0uSVFfQVNTRVRTX0xFVkVMXzMuMTAwMC4uLi4uSAEAAADetgEAAwAAAAAAvUpPNKJ83gi9Sk80onzeCClDSVEuTllTRTpJQk0uSVFfQVNTRVRTX0xFVkVMXzEuMTAwMC4uLi4uSAEAAADetgEAAgAAAAM0MTMAvUpPNKJ83gi9Sk80onzeCEFDSVEuTllTRTpJQk0uSVFfTElRVUlEQVRJT05fVkFMVUVfUFJFRkVSUkVEX05PTl9SRURFRU0uMTAwMC4uLi4uSAEAAADetgEAAwAAAAAAvUpP</t>
  </si>
  <si>
    <t>NKJ83gi9Sk80onzeCDhDSVEuTllTRTpJQk0uSVFfVE9UQUxfR0VORVJBTF9QQVJUTkVSX0lOVEVSRVNULjk5OS4uLi4uSAEAAADetgEAAwAAAAAAvUpPNKJ83gi9Sk80onzeCDVDSVEuTllTRTpJQk0uSVFfR0VORVJBTF9QQVJUTkVSX1BSRUZfRVFVSVRZLjk5OS4uLi4uSAEAAADetgEAAwAAAAAAvUpPNKJ83gi9Sk80onzeCDVDSVEuTllTRTpJQk0uSVFfREVGX1RBWF9WQUxVQVRJT05fQUxMT1dBTkNFLjk5OS4uLi4uSAEAAADetgEAAgAAAAQxMjIzAQgAAAAFAAAAATEBAAAACy0xOTA0ODYwNzQzAwAAAAMxNjACAAAABTQ2MDQ1BAAAAAEwBwAAAAgzLzcvMjAyNggAAAAKMTIvMzEvMjAyNAkAAAABML1KTzSifN4IvUpPNKJ83ggxQ0lRLk5ZU0U6SUJNLklRX01JTk9SSVRZX0lOVF9SRURFRU1fVE9ULjk5OC4uLi4uSAEAAADetgEAAwAAAAAAvUpPNKJ83gi9Sk80onzeCC1DSVEuTllTRTpJQk0uSVFfTUlOT1JJVFlfSU5UX1JFREVFTS45OTguLi4uLkgBAAAA3rYBAAMAAAAAAL1KTzSifN4IvUpPNKJ83ggdQ0lRLk5ZU0U6SUJNLklRX0NJUC45OTguLi4uLkgBAAAA3rYBAAMAAAAAAL1KTzSifN4IvUpPNKJ83ggiQ0lRLk5ZU0U6SUJNLklRX1NPRlRXQVJFLjk5OC4uLi4uSAEAAADetgEAAwAAAAAAvUpPNKJ83gi9Sk80onzeCCNDSVEuTllTRTpJQk0uSVFfQlVJTERJTkdTLjk5OC4uLi4uSAEAAADetgEA</t>
  </si>
  <si>
    <t>AgAAAAQ1MzMzAQgAAAAFAAAAATEBAAAACy0xOTA0ODYwNzQ0AwAAAAMxNjACAAAABDMwMjMEAAAAATAHAAAACDMvNy8yMDI2CAAAAAoxMi8zMS8yMDIzCQAAAAEwvUpPNKJ83gi9Sk80onzeCCNDSVEuTllTRTpJQk0uSVFfT1RIRVJfSU5WLjk5OC4uLi4uSAEAAADetgEAAwAAAAAAvUpPNKJ83gi9Sk80onzeCCFDSVEuTllTRTpJQk0uSVFfV0lQX0lOVi45OTguLi4uLkgBAAAA3rYBAAIAAAAEMTA4MwEIAAAABQAAAAExAQAAAAstMTkwNDg2MDc0NAMAAAADMTYwAgAAAAQzMjE5BAAAAAEwBwAAAAgzLzcvMjAyNggAAAAKMTIvMzEvMjAyMwkAAAABML1KTzSifN4IvUpPNKJ83ggfQ0lRLk5ZU0U6SUJNLklRX0xJRk9SLjk5Ny4uLi4uSAEAAADetgEAAwAAAAAAvUpPNKJ83gi9Sk80onzeCCVDSVEuTllTRTpJQk0uSVFfQVJfVU5CSUxMRUQuOTk4Li4uLi5IAQAAAN62AQACAAAABDEzMjEBCAAAAAUAAAABMQEAAAALLTE5MDQ4NjA3NDQDAAAAAzE2MAIAAAAFNDU0MjAEAAAAATAHAAAACDMvNy8yMDI2CAAAAAoxMi8zMS8yMDIzCQAAAAEwvUpPNKJ83gi9Sk80onzeCCpDSVEuTllTRTpJQk0uSVFfQUxMT1dfRE9VQlRfQUNDVC45OTkuLi4uLkgBAAAA3rYBAAIAAAADMTE0AQgAAAAFAAAAATEBAAAACy0xOTA0ODYwNzQzAwAAAAMxNjACAAAABDMwMTIEAAAAATAHAAAACDMvNy8yMDI2CAAAAAoxMi8zMS8yMDI0</t>
  </si>
  <si>
    <t>CQAAAAEwvUpPNKJ83gi9Sk80onzeCCZDSVEuTllTRTpJQk0uSVFfV09SS0lOR19DQVAuMjAwMC4uLi4uSAEAAADetgEAAgAAAAUtMTcxNAEIAAAABQAAAAExAQAAAAstMTkwNDg2MDY1NwMAAAADMTYwAgAAAAQ0MTY1BAAAAAEwBwAAAAgzLzcvMjAyNggAAAAKMTIvMzEvMjAyNQkAAAABML1KTzSifN4IvUpPNKJ83ggjQ0lRLk5ZU0U6SUJNLklRX1RPVEFMX0NBUC45OTEuLi4uLkgBAAAA3rYBAAIAAAAFNjA1NjgBCAAAAAUAAAABMQEAAAAKMTk0NzE3OTU4MwMAAAADMTYwAgAAAAQ0MTc1BAAAAAEwBwAAAAgzLzcvMjAyNggAAAAKMTIvMzEvMjAxNgkAAAABML1KTzSifN4IvUpPNKJ83ggiQ0lRLk5ZU0U6SUJNLklRX05FVF9ERUJULjk5My4uLi4uSAEAAADetgEAAgAAAAUzMzgxNQEIAAAABQAAAAExAQAAAAoyMDgxNTA1NDAxAwAAAAMxNjACAAAABDQzNjQEAAAAATAHAAAACDMvNy8yMDI2CAAAAAoxMi8zMS8yMDE4CQAAAAEwvUpPNKJ83gi9Sk80onzeCCxDSVEuTllTRTpJQk0uSVFfVE9UQUxfREVCVF9DVVJSRU5ULjk5NS4uLi4uSAEAAADetgEAAgAAAAQ4MTUxAQgAAAAFAAAAATEBAAAACy0yMDU5MDczMjAyAwAAAAMxNjACAAAABTI1MjIzBAAAAAEwBwAAAAgzLzcvMjAyNggAAAAKMTIvMzEvMjAyMAkAAAABML1KTzSifN4IvUpPNKJ83ggkQ0lRLk5ZU0U6SUJNLklRX0NBU0hfU0hBUkUuOTk3Li4u</t>
  </si>
  <si>
    <t>Li5IAQAAAN62AQACAAAABzguNzAzMzEBCAAAAAUAAAABMQEAAAALLTE5NTgyODEwOTYDAAAAAzE2MAIAAAAENDM4MQQAAAABMAcAAAAIMy83LzIwMjYIAAAACjEyLzMxLzIwMjIJAAAAATC9Sk80onzeCL1KTzSifN4IHUNJUS5OWVNFOklCTS5JUV9UQlYuOTk5Li4uLi5IAQAAAN62AQACAAAABi00NDA1OQEIAAAABQAAAAExAQAAAAstMTkwNDg2MDc0MwMAAAADMTYwAgAAAAQxMzEwBAAAAAEwBwAAAAgzLzcvMjAyNggAAAAKMTIvMzEvMjAyNAkAAAABML1KTzSifN4IvUpPNKJ83ggkQ0lRLk5ZU0U6SUJNLklRX1RCVl9TSEFSRS4yMDAwLi4uLi5IAQAAAN62AQACAAAACi00OS41ODYzMTEBCAAAAAUAAAABMQEAAAALLTE5MDQ4NjA2NTcDAAAAAzE2MAIAAAAENDE1NgQAAAABMAcAAAAIMy83LzIwMjYIAAAACjEyLzMxLzIwMjUJAAAAATC9Sk80onzeCL1KTzSifN4IK0NJUS5OWVNFOklCTS5JUV9CVl9TSEFSRV9SRVBPUlRFRC45OTEuLi4uLkgBAAAA3rYBAAMAAAAAAL1KTzSifN4IvUpPNKJ83ggwQ0lRLk5ZU0U6SUJNLklRX1RPVEFMX0RFQlRfRVhDTF9MRUFTRVMuOTk3Li4uLi5IAQAAAN62AQACAAAABTUwNzEwAQgAAAAFAAAAATEBAAAACy0xOTU4MjgxMDk2AwAAAAMxNjACAAAABTQ4OTkyBAAAAAEwBwAAAAgzLzcvMjAyNggAAAAKMTIvMzEvMjAyMgkAAAABML1KTzSifN4IvUpPNKJ83ghGQ0lRLk5Z</t>
  </si>
  <si>
    <t>U0U6SUJNLklRX0ZJTkFOQ0lOR19PQkxJR19OT05fQ1VSUkVOVF9FWENMX09QRVJfTEVBU0VTLjk5OS4uLi4uSAEAAADetgEAAgAAAAU0OTg4NAEIAAAABQAAAAExAQAAAAstMTkwNDg2MDc0MwMAAAADMTYwAgAAAAU0ODk4MQQAAAABMAcAAAAIMy83LzIwMjYIAAAACjEyLzMxLzIwMjQJAAAAATC9Sk80onzeCL1KTzSifN4IJ0NJUS5OWVNFOklCTS5JUV9UT1RBTF9MRUFTRVMuMjAwMC4uLi4uSAEAAADetgEAAgAAAAQ0NTAwAQgAAAAFAAAAATEBAAAACy0xOTA0ODYwNjU3AwAAAAMxNjACAAAABTQ4OTc5BAAAAAEwBwAAAAgzLzcvMjAyNggAAAAKMTIvMzEvMjAyNQkAAAABML1KTzSifN4IvUpPNKJ83ggrQ0lRLk5ZU0U6SUJNLklRX1RPVEFMX09QRVJfTEVBU0VTLjk5MS4uLi4uSAEAAADetgEAAwAAAAAAvUpPNKJ83gi9Sk80onzeCEBDSVEuTllTRTpJQk0uSVFfQ1VSUkVOVF9QT1JUSU9OX09QRVJfTEVBU0VfTElBQklMSVRJRVMuOTkzLi4uLi5IAQAAAN62AQADAAAAAAC9Sk80onzeCL1KTzSifN4IMkNJUS5OWVNFOklCTS5JUV9GSU5BTkNFX0xFQVNFU19MT05HX1RFUk0uOTk1Li4uLi5IAQAAAN62AQACAAAAAjYwAQgAAAAFAAAAATEBAAAACy0yMDU5MDczMjAyAwAAAAMxNjACAAAABTQ4OTkxBAAAAAEwBwAAAAgzLzcvMjAyNggAAAAKMTIvMzEvMjAyMAkAAAABML1KTzSifN4IvUpPNKJ83ggvQ0lR</t>
  </si>
  <si>
    <t>Lk5ZU0U6SUJNLklRX05QUEVfRVhDTF9PUEVSX0xFQVNFUy45OTcuLi4uLkgBAAAA3rYBAAIAAAAENTMzNAEIAAAABQAAAAExAQAAAAstMTk1ODI4MTA5NgMAAAADMTYwAgAAAAU0ODk3NgQAAAABMAcAAAAIMy83LzIwMjYIAAAACjEyLzMxLzIwMjIJAAAAATC9Sk80onzeCL1KTzSifN4IL0NJUS5OWVNFOklCTS5JUV9HUFBFX0VYQ0xfT1BFUl9MRUFTRVMuOTk5Li4uLi5IAQAAAN62AQACAAAABTE3NjkxAQgAAAAFAAAAATEBAAAACy0xOTA0ODYwNzQzAwAAAAMxNjACAAAABTQ4OTc0BAAAAAEwBwAAAAgzLzcvMjAyNggAAAAKMTIvMzEvMjAyNAkAAAABML1KTzSifN4IvUpPNKJ83gg4Q0lRLk5ZU0U6SUJNLklRX1JVQV9PUEVSQVRJTkdfTEVBU0VfQUNDVU1fREVQLjIwMDAuLi4uLkgBAAAA3rYBAAMAAAAAAL1KTzSifN4IvUpPNKJ83ggzQ0lRLk5ZU0U6SUJNLklRX1JVQV9PUEVSQVRJTkdfTEVBU0VfR1JPU1MuOTkxLi4uLi5IAQAAAN62AQADAAAAAAC9Sk80onzeCL1KTzSifN4INUNJUS5OWVNFOklCTS5JUV9SVUFfQ0FQSVRBTF9MRUFTRV9BQ0NVTV9ERVAuOTkzLi4uLi5IAQAAAN62AQADAAAAAAC9Sk80onzeCL1KTzSifN4IIUNJUS5OWVNFOklCTS5JUV9SVUFfTkVULjk5NS4uLi4uSAEAAADetgEAAwAAAAAAvUpPNKJ83gi9Sk80onzeCCNDSVEuTllTRTpJQk0uSVFfUlVBX0dST1NTLjk5Ny4uLi4u</t>
  </si>
  <si>
    <t>SAEAAADetgEAAwAAAAAAvUpPNKJ83gi9Sk80onzeCCZDSVEuTllTRTpJQk0uSVFfVE9UQUxfRVFVSVRZLjk5OS4uLi4uSAEAAADetgEAAgAAAAUyNzM5MwEIAAAABQAAAAExAQAAAAstMTkwNDg2MDc0MwMAAAADMTYwAgAAAAQxMjc1BAAAAAEwBwAAAAgzLzcvMjAyNggAAAAKMTIvMzEvMjAyNAkAAAABML1KTzSifN4IvUpPNKJ83gguQ0lRLk5ZU0U6SUJNLklRX1RPVEFMX0NPTU1PTl9FUVVJVFkuMjAwMC4uLi4uSAEAAADetgEAAgAAAAUzMjY0OAEIAAAABQAAAAExAQAAAAstMTkwNDg2MDY1NwMAAAADMTYwAgAAAAQxMDA2BAAAAAEwBwAAAAgzLzcvMjAyNggAAAAKMTIvMzEvMjAyNQkAAAABML1KTzSifN4IvUpPNKJ83ggmQ0lRLk5ZU0U6SUJNLklRX09USEVSX0VRVUlUWS45OTEuLi4uLkgBAAAA3rYBAAIAAAAGLTI5Mzk4AQgAAAAFAAAAATEBAAAACjE5NDcxNzk1ODMDAAAAAzE2MAIAAAAEMTAyOAQAAAABMAcAAAAIMy83LzIwMjYIAAAACjEyLzMxLzIwMTYJAAAAATC9Sk80onzeCL1KTzSifN4IHENJUS5OWVNFOklCTS5JUV9SRS45OTMuLi4uLkgBAAAA3rYBAAIAAAAGMTU5MjA2AQgAAAAFAAAAATEBAAAACjIwODE1MDU0MDEDAAAAAzE2MAIAAAAEMTIyMgQAAAABMAcAAAAIMy83LzIwMjYIAAAACjEyLzMxLzIwMTgJAAAAATC9Sk80onzeCL1KTzSifN4IIENJUS5OWVNFOklCTS5JUV9DT01NT04u</t>
  </si>
  <si>
    <t>OTk1Li4uLi5IAQAAAN62AQACAAAABTU2NTU2AQgAAAAFAAAAATEBAAAACy0yMDU5MDczMjAyAwAAAAMxNjACAAAABDExMDMEAAAAATAHAAAACDMvNy8yMDI2CAAAAAoxMi8zMS8yMDIwCQAAAAEwvUpPNKJ83gi9Sk80onzeCC1DSVEuTllTRTpJQk0uSVFfSU5URVJDT01QQU5ZX05PTl9DTC45OTAuLi4uLkgBAAAA3rYBAAMAAAAAAL1KTzSifN4IvUpPNKJ83ggpQ0lRLk5ZU0U6SUJNLklRX0lOVEVSQ09NUEFOWV9DQS45OTcuLi4uLkgBAAAA3rYBAAMAAAAAAL1KTzSifN4IvUpPNKJ83gggQ0lRLk5ZU0U6SUJNLklRX0dXX05FVC45OTIuLi4uLkgBAAAA3rYBAAMAAAAAAL1KTzSifN4IvUpPNKJ83ggtQ0lRLk5ZU0U6SUJNLklRX0xUX01BUktfU0VDVVJJVElFUy4xMDAwLi4uLi5IAQAAAN62AQADAAAAAAC9Sk80onzeCL1KTzSifN4IIkNJUS5OWVNFOklCTS5JUV9HUk9TU19HVy45OTUuLi4uLkgBAAAA3rYBAAMAAAAAAL1KTzSifN4IvUpPNKJ83ggsQ0lRLk5ZU0U6SUJNLklRX0dST1NTX0lOVEFOX0FTU0VUUy45OTEuLi4uLkgBAAAA3rYBAAIAAAAENjkyOAEIAAAABQAAAAExAQAAAAoxOTQ3MTc5NTgzAwAAAAMxNjACAAAABTI0MjkzBAAAAAEwBwAAAAgzLzcvMjAyNggAAAAKMTIvMzEvMjAxNgkAAAABML1KTzSifN4IvUpPNKJ83gg0Q0lRLk5ZU0U6SUJNLklRX0RFUklWQVRJVkVfVFJBRElOR19BU1NF</t>
  </si>
  <si>
    <t>VFMuMjAwMC4uLi4uSAEAAADetgEAAwAAAAAAvUpPNKJ83gi9Sk80onzeCDFDSVEuTllTRTpJQk0uSVFfREVSSVZBVElWRV9MSUFCX0NVUlJFTlQuOTk5Li4uLi5IAQAAAN62AQACAAAAAzI2MgEIAAAABQAAAAExAQAAAAstMTkwNDg2MDc0MwMAAAADMTYwAgAAAAU0MDQxNwQAAAABMAcAAAAIMy83LzIwMjYIAAAACjEyLzMxLzIwMjQJAAAAATC9Sk80onzeCL1KTzSifN4IN0NJUS5OWVNFOklCTS5JUV9DVVJSRU5UX1BPUlRfREVCVF9ERVJJVkFUSVZFUy45OTcuLi4uLkgBAAAA3rYBAAMAAAAAAL1KTzSifN4IvUpPNKJ83gguQ0lRLk5ZU0U6SUJNLklRX1dBUlJBTlRZX0xJQUJJTElUSUVTLjk5NS4uLi4uSAEAAADetgEAAwAAAAAAvUpPNKJ83gi9Sk80onzeCCdDSVEuTllTRTpJQk0uSVFfT1JERVJfQkFDS0xPRy45OTIuLi4uLkgBAAAA3rYBAAMAAAAAAL1KTzSifN4IvUpPNKJ83ggvQ0lRLk5ZU0U6SUJNLklRX1JFU1RSSUNURURfQ0FTSF9UT1RBTC45OTEuLi4uLkgBAAAA3rYBAAMAAAAAAL1KTzSifN4IvUpPNKJ83ggsQ0lRLk5ZU0U6SUJNLklRX0ZJTl9ESVZfU1RfSU5WRVNULjIwMDAuLi4uLkgBAAAA3rYBAAMAAAAAAL1KTzSifN4IvUpPNKJ83ggtQ0lRLk5ZU0U6SUJNLklRX0ZJTl9ESVZfREVCVF9UT1RBTC4yMDAwLi4uLi5IAQAAAN62AQACAAAABTE1MDkzAQgAAAAFAAAAATEBAAAACy0xOTA0</t>
  </si>
  <si>
    <t>ODYwNjU3AwAAAAMxNjACAAAABTI0NTE2BAAAAAEwBwAAAAgzLzcvMjAyNggAAAAKMTIvMzEvMjAyNQkAAAABML1KTzSifN4IvUpPNKJ83ggwQ0lRLk5ZU0U6SUJNLklRX0ZJTl9ESVZfTFRfREVCVF9UT1RBTC4yMDAwLi4uLi5IAQAAAN62AQACAAAABTE1MDkzAQgAAAAFAAAAATEBAAAACy0xOTA0ODYwNjU3AwAAAAMxNjACAAAABTI0NTE1BAAAAAEwBwAAAAgzLzcvMjAyNggAAAAKMTIvMzEvMjAyNQkAAAABML1KTzSifN4IvUpPNKJ83gg5Q0lRLk5ZU0U6SUJNLklRX0ZBSVJfVkFMVUVfQ0hBTkdFX0lOQ0xfRUFSTklOR1MuOTk5Li4uLi5IAQAAAN62AQADAAAAAAC9Sk80onzeCL1KTzSifN4IP0NJUS5OWVNFOklCTS5JUV9MSUFCSUxJVElFU19ORVRUSU5HX09USEVSX0FESlVTVE1FTlRTLjk5OS4uLi4uSAEAAADetgEAAwAAAAAAvUpPNKJ83gi9Sk80onzeCC1DSVEuTllTRTpJQk0uSVFfTElBQklMSVRJRVNfTEVWRUxfMi45OTkuLi4uLkgBAAAA3rYBAAIAAAADNzI2AL1KTzSifN4IvUpPNKJ83ggrQ0lRLk5ZU0U6SUJNLklRX0FTU0VUU19GQUlSX1ZBTFVFLjk5OS4uLi4uSAEAAADetgEAAgAAAAQ4MjYyAL1KTzSifN4IvUpPNKJ83ggoQ0lRLk5ZU0U6SUJNLklRX0FTU0VUU19MRVZFTF8zLjk5OS4uLi4uSAEAAADetgEAAwAAAAAAvUpPNKJ83gi9Sk80onzeCChDSVEuTllTRTpJQk0uSVFfQVNTRVRT</t>
  </si>
  <si>
    <t>X0xFVkVMXzEuOTk5Li4uLi5IAQAAAN62AQACAAAAAzI4NAC9Sk80onzeCL1KTzSifN4IQENJUS5OWVNFOklCTS5JUV9MSVFVSURBVElPTl9WQUxVRV9QUkVGRVJSRURfTk9OX1JFREVFTS45OTkuLi4uLkgBAAAA3rYBAAMAAAAAAL1KTzSifN4IvUpPNKJ83gg4Q0lRLk5ZU0U6SUJNLklRX1RPVEFMX0dFTkVSQUxfUEFSVE5FUl9JTlRFUkVTVC45OTguLi4uLkgBAAAA3rYBAAMAAAAAAL1KTzSifN4IvUpPNKJ83gg1Q0lRLk5ZU0U6SUJNLklRX0dFTkVSQUxfUEFSVE5FUl9QUkVGX0VRVUlUWS45OTguLi4uLkgBAAAA3rYBAAMAAAAAAL1KTzSifN4IvUpPNKJ83gg1Q0lRLk5ZU0U6SUJNLklRX0RFRl9UQVhfVkFMVUFUSU9OX0FMTE9XQU5DRS45OTguLi4uLkgBAAAA3rYBAAIAAAADNzY1AQgAAAAFAAAAATEBAAAACy0xOTA0ODYwNzQ0AwAAAAMxNjACAAAABTQ2MDQ1BAAAAAEwBwAAAAgzLzcvMjAyNggAAAAKMTIvMzEvMjAyMwkAAAABML1KTzSifN4IvUpPNKJ83ggxQ0lRLk5ZU0U6SUJNLklRX01JTk9SSVRZX0lOVF9SRURFRU1fVE9ULjk5Ny4uLi4uSAEAAADetgEAAwAAAAAAvUpPNKJ83gi9Sk80onzeCC1DSVEuTllTRTpJQk0uSVFfTUlOT1JJVFlfSU5UX1JFREVFTS45OTcuLi4uLkgBAAAA3rYBAAMAAAAAAL1KTzSifN4IvUpPNKJ83ggdQ0lRLk5ZU0U6SUJNLklRX0NJUC45OTcuLi4uLkgBAAAA3rYB</t>
  </si>
  <si>
    <t>AAMAAAAAAL1KTzSifN4IvUpPNKJ83ggiQ0lRLk5ZU0U6SUJNLklRX1NPRlRXQVJFLjk5Ny4uLi4uSAEAAADetgEAAwAAAAAAvUpPNKJ83gi9Sk80onzeCCNDSVEuTllTRTpJQk0uSVFfQlVJTERJTkdTLjk5Ny4uLi4uSAEAAADetgEAAgAAAAQ1Njc4AQgAAAAFAAAAATEBAAAACy0xOTU4MjgxMDk2AwAAAAMxNjACAAAABDMwMjMEAAAAATAHAAAACDMvNy8yMDI2CAAAAAoxMi8zMS8yMDIyCQAAAAEwvUpPNKJ83gi9Sk80onzeCCNDSVEuTllTRTpJQk0uSVFfT1RIRVJfSU5WLjk5Ny4uLi4uSAEAAADetgEAAwAAAAAAvUpPNKJ83gi9Sk80onzeCCFDSVEuTllTRTpJQk0uSVFfV0lQX0lOVi45OTcuLi4uLkgBAAAA3rYBAAIAAAAEMTM5NAEIAAAABQAAAAExAQAAAAstMTk1ODI4MTA5NgMAAAADMTYwAgAAAAQzMjE5BAAAAAEwBwAAAAgzLzcvMjAyNggAAAAKMTIvMzEvMjAyMgkAAAABML1KTzSifN4IvUpPNKJ83ggfQ0lRLk5ZU0U6SUJNLklRX0xJRk9SLjk5Ni4uLi4uSAEAAADetgEAAwAAAAAAvUpPNKJ83gi9Sk80onzeCCVDSVEuTllTRTpJQk0uSVFfQVJfVU5CSUxMRUQuOTk3Li4uLi5IAQAAAN62AQACAAAABDEyNTIBCAAAAAUAAAABMQEAAAALLTE5NTgyODEwOTYDAAAAAzE2MAIAAAAFNDU0MjAEAAAAATAHAAAACDMvNy8yMDI2CAAAAAoxMi8zMS8yMDIyCQAAAAEwvUpPNKJ83gi9Sk80onzeCCpDSVEu</t>
  </si>
  <si>
    <t>TllTRTpJQk0uSVFfQUxMT1dfRE9VQlRfQUNDVC45OTguLi4uLkgBAAAA3rYBAAIAAAADMTkyAQgAAAAFAAAAATEBAAAACy0xOTA0ODYwNzQ0AwAAAAMxNjACAAAABDMwMTIEAAAAATAHAAAACDMvNy8yMDI2CAAAAAoxMi8zMS8yMDIzCQAAAAEwvUpPNKJ83gi9Sk80onzeCCZDSVEuTllTRTpJQk0uSVFfV09SS0lOR19DQVAuMTAwMC4uLi4uSAEAAADetgEAAgAAAAUtMTcxNAEIAAAABQAAAAExAQAAAAstMTkwNDg2MDc0MAMAAAADMTYwAgAAAAQ0MTY1BAAAAAEwBwAAAAgzLzcvMjAyNggAAAAKMTIvMzEvMjAyNQkAAAABML1KTzSifN4IvUpPNKJ83ggjQ0lRLk5ZU0U6SUJNLklRX1RPVEFMX0NBUC45OTAuLi4uLkgBAAAA3rYBAAIAAAAFNTQzMTYBCAAAAAUAAAABMQEAAAAKMTg3NjQzMjg3MgMAAAADMTYwAgAAAAQ0MTc1BAAAAAEwBwAAAAgzLzcvMjAyNggAAAAKMTIvMzEvMjAxNQkAAAABML1KTzSifN4IvUpPNKJ83ggiQ0lRLk5ZU0U6SUJNLklRX05FVF9ERUJULjk5Mi4uLi4uSAEAAADetgEAAgAAAAUzNDI3NgEIAAAABQAAAAExAQAAAAoyMDE3MTY0MjQ0AwAAAAMxNjACAAAABDQzNjQEAAAAATAHAAAACDMvNy8yMDI2CAAAAAoxMi8zMS8yMDE3CQAAAAEwvUpPNKJ83gi9Sk80onzeCCxDSVEuTllTRTpJQk0uSVFfVE9UQUxfREVCVF9DVVJSRU5ULjk5NC4uLi4uSAEAAADetgEAAgAAAAUxMDE3NwEI</t>
  </si>
  <si>
    <t>AAAABQAAAAExAQAAAAstMjExMDc2OTM1NQMAAAADMTYwAgAAAAUyNTIyMwQAAAABMAcAAAAIMy83LzIwMjYIAAAACjEyLzMxLzIwMTkJAAAAATC9Sk80onzeCL1KTzSifN4IJENJUS5OWVNFOklCTS5JUV9DQVNIX1NIQVJFLjk5Ni4uLi4uSAEAAADetgEAAgAAAAg3LjQwNDc3OQEIAAAABQAAAAExAQAAAAstMjAwODY0NzE5OAMAAAADMTYwAgAAAAQ0MzgxBAAAAAEwBwAAAAgzLzcvMjAyNggAAAAKMTIvMzEvMjAyMQkAAAABML1KTzSifN4IvUpPNKJ83ggdQ0lRLk5ZU0U6SUJNLklRX1RCVi45OTguLi4uLkgBAAAA3rYBAAIAAAAGLTQ4NjgxAQgAAAAFAAAAATEBAAAACy0xOTA0ODYwNzQ0AwAAAAMxNjACAAAABDEzMTAEAAAAATAHAAAACDMvNy8yMDI2CAAAAAoxMi8zMS8yMDIzCQAAAAEwvUpPNKJ83gi9Sk80onzeCCRDSVEuTllTRTpJQk0uSVFfVEJWX1NIQVJFLjEwMDAuLi4uLkgBAAAA3rYBAAIAAAAKLTQ5LjU4NjMxMQEIAAAABQAAAAExAQAAAAstMTkwNDg2MDc0MAMAAAADMTYwAgAAAAQ0MTU2BAAAAAEwBwAAAAgzLzcvMjAyNggAAAAKMTIvMzEvMjAyNQkAAAABML1KTzSifN4IvUpPNKJ83ggrQ0lRLk5ZU0U6SUJNLklRX0JWX1NIQVJFX1JFUE9SVEVELjk5MC4uLi4uSAEAAADetgEAAwAAAAAAvUpPNKJ83gi9Sk80onzeCDBDSVEuTllTRTpJQk0uSVFfVE9UQUxfREVCVF9FWENMX0xFQVNFUy45</t>
  </si>
  <si>
    <t>OTYuLi4uLkgBAAAA3rYBAAIAAAAFNTE2MDUBCAAAAAUAAAABMQEAAAALLTIwMDg2NDcxOTgDAAAAAzE2MAIAAAAFNDg5OTIEAAAAATAHAAAACDMvNy8yMDI2CAAAAAoxMi8zMS8yMDIxCQAAAAEwvUpPNKJ83gi9Sk80onzeCEZDSVEuTllTRTpJQk0uSVFfRklOQU5DSU5HX09CTElHX05PTl9DVVJSRU5UX0VYQ0xfT1BFUl9MRUFTRVMuOTk4Li4uLi5IAQAAAN62AQACAAAABTUwMTIxAQgAAAAFAAAAATEBAAAACy0xOTA0ODYwNzQ0AwAAAAMxNjACAAAABTQ4OTgxBAAAAAEwBwAAAAgzLzcvMjAyNggAAAAKMTIvMzEvMjAyMwkAAAABML1KTzSifN4IvUpPNKJ83ggnQ0lRLk5ZU0U6SUJNLklRX1RPVEFMX0xFQVNFUy4xMDAwLi4uLi5IAQAAAN62AQACAAAABDQ1MDABCAAAAAUAAAABMQEAAAALLTE5MDQ4NjA3NDADAAAAAzE2MAIAAAAFNDg5NzkEAAAAATAHAAAACDMvNy8yMDI2CAAAAAoxMi8zMS8yMDI1CQAAAAEwvUpPNKJ83gi9Sk80onzeCCtDSVEuTllTRTpJQk0uSVFfVE9UQUxfT1BFUl9MRUFTRVMuOTkwLi4uLi5IAQAAAN62AQADAAAAAAC9Sk80onzeCL1KTzSifN4IQENJUS5OWVNFOklCTS5JUV9DVVJSRU5UX1BPUlRJT05fT1BFUl9MRUFTRV9MSUFCSUxJVElFUy45OTIuLi4uLkgBAAAA3rYBAAMAAAAAAL1KTzSifN4IvUpPNKJ83ggyQ0lRLk5ZU0U6SUJNLklRX0ZJTkFOQ0VfTEVBU0VTX0xPTkdf</t>
  </si>
  <si>
    <t>VEVSTS45OTQuLi4uLkgBAAAA3rYBAAIAAAADMTUxAQgAAAAFAAAAATEBAAAACy0yMTEwNzY5MzU1AwAAAAMxNjACAAAABTQ4OTkxBAAAAAEwBwAAAAgzLzcvMjAyNggAAAAKMTIvMzEvMjAxOQkAAAABML1KTzSifN4IvUpPNKJ83ggvQ0lRLk5ZU0U6SUJNLklRX05QUEVfRVhDTF9PUEVSX0xFQVNFUy45OTYuLi4uLkgBAAAA3rYBAAIAAAAENTY5NAEIAAAABQAAAAExAQAAAAstMjAwODY0NzE5OAMAAAADMTYwAgAAAAU0ODk3NgQAAAABMAcAAAAIMy83LzIwMjYIAAAACjEyLzMxLzIwMjEJAAAAATC9Sk80onzeCL1KTzSifN4IL0NJUS5OWVNFOklCTS5JUV9HUFBFX0VYQ0xfT1BFUl9MRUFTRVMuOTk4Li4uLi5IAQAAAN62AQACAAAABTE4MTIyAQgAAAAFAAAAATEBAAAACy0xOTA0ODYwNzQ0AwAAAAMxNjACAAAABTQ4OTc0BAAAAAEwBwAAAAgzLzcvMjAyNggAAAAKMTIvMzEvMjAyMwkAAAABML1KTzSifN4IvUpPNKJ83gg4Q0lRLk5ZU0U6SUJNLklRX1JVQV9PUEVSQVRJTkdfTEVBU0VfQUNDVU1fREVQLjEwMDAuLi4uLkgBAAAA3rYBAAMAAAAAAL1KTzSifN4IvUpPNKJ83ggzQ0lRLk5ZU0U6SUJNLklRX1JVQV9PUEVSQVRJTkdfTEVBU0VfR1JPU1MuOTkwLi4uLi5IAQAAAN62AQADAAAAAAC9Sk80onzeCL1KTzSifN4INUNJUS5OWVNFOklCTS5JUV9SVUFfQ0FQSVRBTF9MRUFTRV9BQ0NVTV9ERVAuOTky</t>
  </si>
  <si>
    <t>Li4uLi5IAQAAAN62AQADAAAAAAC9Sk80onzeCL1KTzSifN4IIUNJUS5OWVNFOklCTS5JUV9SVUFfTkVULjk5NC4uLi4uSAEAAADetgEAAwAAAAAAvUpPNKJ83gi9Sk80onzeCCNDSVEuTllTRTpJQk0uSVFfUlVBX0dST1NTLjk5Ni4uLi4uSAEAAADetgEAAwAAAAAAvUpPNKJ83gi9Sk80onzeCCZDSVEuTllTRTpJQk0uSVFfVE9UQUxfRVFVSVRZLjk5OC4uLi4uSAEAAADetgEAAgAAAAUyMjYxMwEIAAAABQAAAAExAQAAAAstMTkwNDg2MDc0NAMAAAADMTYwAgAAAAQxMjc1BAAAAAEwBwAAAAgzLzcvMjAyNggAAAAKMTIvMzEvMjAyMwkAAAABML1KTzSifN4IvUpPNKJ83gguQ0lRLk5ZU0U6SUJNLklRX1RPVEFMX0NPTU1PTl9FUVVJVFkuMTAwMC4uLi4uSAEAAADetgEAAgAAAAUzMjY0OAEIAAAABQAAAAExAQAAAAstMTkwNDg2MDc0MAMAAAADMTYwAgAAAAQxMDA2BAAAAAEwBwAAAAgzLzcvMjAyNggAAAAKMTIvMzEvMjAyNQkAAAABML1KTzSifN4IvUpPNKJ83ggmQ0lRLk5ZU0U6SUJNLklRX09USEVSX0VRVUlUWS45OTAuLi4uLkgBAAAA3rYBAAIAAAAGLTI5NjA2AQgAAAAFAAAAATEBAAAACjE4NzY0MzI4NzIDAAAAAzE2MAIAAAAEMTAyOAQAAAABMAcAAAAIMy83LzIwMjYIAAAACjEyLzMxLzIwMTUJAAAAATC9Sk80onzeCL1KTzSifN4IHENJUS5OWVNFOklCTS5JUV9SRS45OTIuLi4uLkgBAAAA3rYB</t>
  </si>
  <si>
    <t>AAIAAAAGMTUzMTI2AQgAAAAFAAAAATEBAAAACjIwMTcxNjQyNDQDAAAAAzE2MAIAAAAEMTIyMgQAAAABMAcAAAAIMy83LzIwMjYIAAAACjEyLzMxLzIwMTcJAAAAATC9Sk80onzeCL1KTzSifN4IIENJUS5OWVNFOklCTS5JUV9DT01NT04uOTk0Li4uLi5IAQAAAN62AQACAAAABTU1ODk1AQgAAAAFAAAAATEBAAAACy0yMTEwNzY5MzU1AwAAAAMxNjACAAAABDExMDMEAAAAATAHAAAACDMvNy8yMDI2CAAAAAoxMi8zMS8yMDE5CQAAAAEwvUpPNKJ83gi9Sk80onzeCCRDSVEuTllTRTpJQk0uSVFfUFJFRl9PVEhFUi45OTYuLi4uLkgBAAAA3rYBAAMAAAAAAL1KTzSifN4IvUpPNKJ83ggpQ0lRLk5ZU0U6SUJNLklRX1BSRUZfTk9OX1JFREVFTS45OTguLi4uLkgBAAAA3rYBAAMAAAAAAL1KTzSifN4IvUpPNKJ83gglQ0lRLk5ZU0U6SUJNLklRX1RPVEFMX0xJQUIuMTAwMC4uLi4uSAEAAADetgEAAgAAAAYxMTkxMzkBCAAAAAUAAAABMQEAAAALLTE5MDQ4NjA3NDADAAAAAzE2MAIAAAAEMTI3NgQAAAABMAcAAAAIMy83LzIwMjYIAAAACjEyLzMxLzIwMjUJAAAAATC9Sk80onzeCL1KTzSifN4IJ0NJUS5OWVNFOklCTS5JUV9PVEhFUl9MSUFCX0xULjk5MC4uLi4uSAEAAADetgEAAgAAAAQ3ODQzAQgAAAAFAAAAATEBAAAACjE4NzY0MzI4NzIDAAAAAzE2MAIAAAAEMTA2MgQAAAABMAcAAAAIMy83LzIwMjYIAAAA</t>
  </si>
  <si>
    <t>CjEyLzMxLzIwMTUJAAAAATC9Sk80onzeCL1KTzSifN4IIUNJUS5OWVNFOklCTS5JUV9QRU5TSU9OLjk5Mi4uLi4uSAEAAADetgEAAgAAAAUxNjcyMAEIAAAABQAAAAExAQAAAAoyMDE3MTY0MjQ0AwAAAAMxNjACAAAABDEyMTMEAAAAATAHAAAACDMvNy8yMDI2CAAAAAoxMi8zMS8yMDE3CQAAAAEwvUpPNKJ83gi9Sk80onzeCClDSVEuTllTRTpJQk0uSVFfRklOX0RJVl9MSUFCX0xULjk5NC4uLi4uSAEAAADetgEAAwAAAAAAvUpPNKJ83gi9Sk80onzeCCpDSVEuTllTRTpJQk0uSVFfTE9OR19URVJNX0xFQVNFUy45OTYuLi4uLkgBAAAA3rYBAAIAAAAEMjUyNQEIAAAABQAAAAExAQAAAAstMjAwODY0NzE5OAMAAAADMTYwAgAAAAQxMTgzBAAAAAEwBwAAAAgzLzcvMjAyNggAAAAKMTIvMzEvMjAyMQkAAAABML1KTzSifN4IvUpPNKJ83ggiQ0lRLk5ZU0U6SUJNLklRX1RPVEFMX0NMLjk5OC4uLi4uSAEAAADetgEAAgAAAAUzNDEyMgEIAAAABQAAAAExAQAAAAstMTkwNDg2MDc0NAMAAAADMTYwAgAAAAQxMDA5BAAAAAEwBwAAAAgzLzcvMjAyNggAAAAKMTIvMzEvMjAyMwkAAAABML1KTzSifN4IvUpPNKJ83ggvQ0lRLk5ZU0U6SUJNLklRX0RFRl9UQVhfTElBQl9DVVJSRU5ULjEwMDAuLi4uLkgBAAAA3rYBAAMAAAAAAL1KTzSifN4IvUpPNKJ83ggsQ0lRLk5ZU0U6SUJNLklRX1VORUFSTl9SRVZfQ1VSUkVO</t>
  </si>
  <si>
    <t>VC45OTAuLi4uLkgBAAAA3rYBAAIAAAAFMTEyNTkBCAAAAAUAAAABMQEAAAAKMTg3NjQzMjg3MgMAAAADMTYwAgAAAAQxMDc0BAAAAAEwBwAAAAgzLzcvMjAyNggAAAAKMTIvMzEvMjAxNQkAAAABML1KTzSifN4IvUpPNKJ83gguQ0lRLk5ZU0U6SUJNLklRX0ZJTl9ESVZfTElBQl9DVVJSRU5ULjk5Mi4uLi4uSAEAAADetgEAAwAAAAAAvUpPNKJ83gi9Sk80onzeCC1DSVEuTllTRTpJQk0uSVFfQ1VSUkVOVF9QT1JUX0xFQVNFUy45OTQuLi4uLkgBAAAA3rYBAAIAAAAEMTQzMgEIAAAABQAAAAExAQAAAAstMjExMDc2OTM1NQMAAAADMTYwAgAAAAQxMDkwBAAAAAEwBwAAAAgzLzcvMjAyNggAAAAKMTIvMzEvMjAxOQkAAAABML1KTzSifN4IvUpPNKJ83gghQ0lRLk5ZU0U6SUJNLklRX1NUX0RFQlQuOTk2Li4uLi5IAQAAAN62AQACAAAAAjIyAQgAAAAFAAAAATEBAAAACy0yMDA4NjQ3MTk4AwAAAAMxNjACAAAABDEwNDYEAAAAATAHAAAACDMvNy8yMDI2CAAAAAoxMi8zMS8yMDIxCQAAAAEwvUpPNKJ83gi9Sk80onzeCBxDSVEuTllTRTpJQk0uSVFfQVAuOTk4Li4uLi5IAQAAAN62AQACAAAABDQxMzIBCAAAAAUAAAABMQEAAAALLTE5MDQ4NjA3NDQDAAAAAzE2MAIAAAAEMTAxOAQAAAABMAcAAAAIMy83LzIwMjYIAAAACjEyLzMxLzIwMjMJAAAAATC9Sk80onzeCL1KTzSifN4IKkNJUS5OWVNFOklCTS5JUV9P</t>
  </si>
  <si>
    <t>VEhFUl9MVF9BU1NFVFMuMTAwMC4uLi4uSAEAAADetgEAAgAAAAQ3OTA2AQgAAAAFAAAAATEBAAAACy0xOTA0ODYwNzQwAwAAAAMxNjACAAAABDEwNjAEAAAAATAHAAAACDMvNy8yMDI2CAAAAAoxMi8zMS8yMDI1CQAAAAEwvUpPNKJ83gi9Sk80onzeCChDSVEuTllTRTpJQk0uSVFfREVGX0NIQVJHRVNfTFQuOTkwLi4uLi5IAQAAAN62AQACAAAABDE2MjYBCAAAAAUAAAABMQEAAAAKMTg3NjQzMjg3MgMAAAADMTYwAgAAAAQxMDI1BAAAAAEwBwAAAAgzLzcvMjAyNggAAAAKMTIvMzEvMjAxNQkAAAABML1KTzSifN4IvUpPNKJ83ggpQ0lRLk5ZU0U6SUJNLklRX0xPQU5TX1JFQ0VJVl9MVC45OTIuLi4uLkgBAAAA3rYBAAMAAAAAAL1KTzSifN4IvUpPNKJ83ggrQ0lRLk5ZU0U6SUJNLklRX0ZJTl9ESVZfQVNTRVRTX0xULjk5NC4uLi4uSAEAAADetgEAAwAAAAAAvUpPNKJ83gi9Sk80onzeCCVDSVEuTllTRTpJQk0uSVFfT1RIRVJfSU5UQU4uOTk2Li4uLi5IAQAAAN62AQACAAAABTEyNTExAQgAAAAFAAAAATEBAAAACy0yMDA4NjQ3MTk4AwAAAAMxNjACAAAABDEwNDAEAAAAATAHAAAACDMvNy8yMDI2CAAAAAoxMi8zMS8yMDIxCQAAAAEwvUpPNKJ83gi9Sk80onzeCCNDSVEuTllTRTpJQk0uSVFfTFRfSU5WRVNULjk5OC4uLi4uSAEAAADetgEAAgAAAAQxNTg5AQgAAAAFAAAAATEBAAAACy0xOTA0ODYwNzQ0</t>
  </si>
  <si>
    <t>AwAAAAMxNjACAAAABDEwNTQEAAAAATAHAAAACDMvNy8yMDI2CAAAAAoxMi8zMS8yMDIzCQAAAAEwvUpPNKJ83gi9Sk80onzeCB1DSVEuTllTRTpJQk0uSVFfQUQuMTAwMC4uLi4uSAEAAADetgEAAgAAAAYtMTE5NzUBCAAAAAUAAAABMQEAAAALLTE5MDQ4NjA3NDADAAAAAzE2MAIAAAAEMTA3NQQAAAABMAcAAAAIMy83LzIwMjYIAAAACjEyLzMxLzIwMjUJAAAAATC9Sk80onzeCL1KTzSifN4IKUNJUS5OWVNFOklCTS5JUV9JTlRFUkNPTVBBTllfQ0wuOTk5Li4uLi5IAQAAAN62AQADAAAAAAC9Sk80onzeCL1KTzSifN4IKUNJUS5OWVNFOklCTS5JUV9JTlRFUkNPTVBBTllfQ0EuOTk0Li4uLi5IAQAAAN62AQADAAAAAAC9Sk80onzeCL1KTzSifN4IIENJUS5OWVNFOklCTS5JUV9HV19ORVQuOTkxLi4uLi5IAQAAAN62AQADAAAAAAC9Sk80onzeCL1KTzSifN4ILENJUS5OWVNFOklCTS5JUV9MVF9NQVJLX1NFQ1VSSVRJRVMuOTk5Li4uLi5IAQAAAN62AQADAAAAAAC9Sk80onzeCL1KTzSifN4IIkNJUS5OWVNFOklCTS5JUV9HUk9TU19HVy45OTQuLi4uLkgBAAAA3rYBAAMAAAAAAL1KTzSifN4IvUpPNKJ83ggsQ0lRLk5ZU0U6SUJNLklRX0dST1NTX0lOVEFOX0FTU0VUUy45OTAuLi4uLkgBAAAA3rYBAAIAAAAENTE5NgEIAAAABQAAAAExAQAAAAoxODc2NDMyODcyAwAAAAMxNjACAAAABTI0MjkzBAAAAAEw</t>
  </si>
  <si>
    <t>BwAAAAgzLzcvMjAyNggAAAAKMTIvMzEvMjAxNQkAAAABML1KTzSifN4IvUpPNKJ83gg0Q0lRLk5ZU0U6SUJNLklRX0RFUklWQVRJVkVfVFJBRElOR19BU1NFVFMuMTAwMC4uLi4uSAEAAADetgEAAwAAAAAAvUpPNKJ83gi9Sk80onzeCDFDSVEuTllTRTpJQk0uSVFfREVSSVZBVElWRV9MSUFCX0NVUlJFTlQuOTk4Li4uLi5IAQAAAN62AQACAAAAAzI5NAEIAAAABQAAAAExAQAAAAstMTkwNDg2MDc0NAMAAAADMTYwAgAAAAU0MDQxNwQAAAABMAcAAAAIMy83LzIwMjYIAAAACjEyLzMxLzIwMjMJAAAAATC9Sk80onzeCL1KTzSifN4IN0NJUS5OWVNFOklCTS5JUV9DVVJSRU5UX1BPUlRfREVCVF9ERVJJVkFUSVZFUy45OTUuLi4uLkgBAAAA3rYBAAMAAAAAAL1KTzSifN4IvUpPNKJ83gguQ0lRLk5ZU0U6SUJNLklRX1dBUlJBTlRZX0xJQUJJTElUSUVTLjk5NC4uLi4uSAEAAADetgEAAwAAAAAAvUpPNKJ83gi9Sk80onzeCCdDSVEuTllTRTpJQk0uSVFfT1JERVJfQkFDS0xPRy45OTEuLi4uLkgBAAAA3rYBAAMAAAAAAL1KTzSifN4IvUpPNKJ83ggvQ0lRLk5ZU0U6SUJNLklRX1JFU1RSSUNURURfQ0FTSF9UT1RBTC45OTAuLi4uLkgBAAAA3rYBAAMAAAAAAL1KTzSifN4IvUpPNKJ83ggwQ0lRLk5ZU0U6SUJNLklRX0RFQlRfRVFVSVZfT1BFUl9MRUFTRS4yMDAwLi4uLi5IAQAAAN62AQACAAAABTEwNDY0AQgA</t>
  </si>
  <si>
    <t>AAAFAAAAATEBAAAACy0xOTA0ODYwNjU3AwAAAAMxNjACAAAABTIxNjcxBAAAAAEwBwAAAAgzLzcvMjAyNggAAAAKMTIvMzEvMjAyNQkAAAABML1KTzSifN4IvUpPNKJ83ggsQ0lRLk5ZU0U6SUJNLklRX0ZJTl9ESVZfU1RfSU5WRVNULjEwMDAuLi4uLkgBAAAA3rYBAAMAAAAAAL1KTzSifN4IvUpPNKJ83ggtQ0lRLk5ZU0U6SUJNLklRX0ZJTl9ESVZfREVCVF9UT1RBTC4xMDAwLi4uLi5IAQAAAN62AQACAAAABTE1MDkzAQgAAAAFAAAAATEBAAAACy0xOTA0ODYwNzQwAwAAAAMxNjACAAAABTI0NTE2BAAAAAEwBwAAAAgzLzcvMjAyNggAAAAKMTIvMzEvMjAyNQkAAAABML1KTzSifN4IvUpPNKJ83ggvQ0lRLk5ZU0U6SUJNLklRX0ZJTl9ESVZfTFRfREVCVF9UT1RBTC45OTkuLi4uLkgBAAAA3rYBAAIAAAAFMTIxMTYBCAAAAAUAAAABMQEAAAALLTE5MDQ4NjA3NDMDAAAAAzE2MAIAAAAFMjQ1MTUEAAAAATAHAAAACDMvNy8yMDI2CAAAAAoxMi8zMS8yMDI0CQAAAAEwvUpPNKJ83gi9Sk80onzeCDlDSVEuTllTRTpJQk0uSVFfRkFJUl9WQUxVRV9DSEFOR0VfSU5DTF9FQVJOSU5HUy45OTguLi4uLkgBAAAA3rYBAAMAAAAAAL1KTzSifN4IvUpPNKJ83gg/Q0lRLk5ZU0U6SUJNLklRX0xJQUJJTElUSUVTX05FVFRJTkdfT1RIRVJfQURKVVNUTUVOVFMuOTk4Li4uLi5IAQAAAN62AQADAAAAAAC9Sk80onzeCL1K</t>
  </si>
  <si>
    <t>TzSifN4ILUNJUS5OWVNFOklCTS5JUV9MSUFCSUxJVElFU19MRVZFTF8yLjk5OC4uLi4uSAEAAADetgEAAgAAAAU0ODg3NwC9Sk80onzeCL1KTzSifN4IK0NJUS5OWVNFOklCTS5JUV9BU1NFVFNfRkFJUl9WQUxVRS45OTguLi4uLkgBAAAA3rYBAAIAAAAEODQzOQC9Sk80onzeCL1KTzSifN4IKENJUS5OWVNFOklCTS5JUV9BU1NFVFNfTEVWRUxfMy45OTguLi4uLkgBAAAA3rYBAAMAAAAAAL1KTzSifN4IvUpPNKJ83ggoQ0lRLk5ZU0U6SUJNLklRX0FTU0VUU19MRVZFTF8xLjk5OC4uLi4uSAEAAADetgEAAgAAAAM1MTkAvUpPNKJ83gi9Sk80onzeCEBDSVEuTllTRTpJQk0uSVFfTElRVUlEQVRJT05fVkFMVUVfUFJFRkVSUkVEX05PTl9SRURFRU0uOTk3Li4uLi5IAQAAAN62AQADAAAAAAC9Sk80onzeCL1KTzSifN4IOENJUS5OWVNFOklCTS5JUV9UT1RBTF9HRU5FUkFMX1BBUlRORVJfSU5URVJFU1QuOTk3Li4uLi5IAQAAAN62AQADAAAAAAC9Sk80onzeCL1KTzSifN4INUNJUS5OWVNFOklCTS5JUV9HRU5FUkFMX1BBUlRORVJfUFJFRl9FUVVJVFkuOTk3Li4uLi5IAQAAAN62AQADAAAAAAC9Sk80onzeCL1KTzSifN4INUNJUS5OWVNFOklCTS5JUV9ERUZfVEFYX1ZBTFVBVElPTl9BTExPV0FOQ0UuOTk2Li4uLi5IAQAAAN62AQACAAAAAzg4MwEIAAAABQAAAAExAQAAAAstMjAwODY0NzE5OAMAAAADMTYw</t>
  </si>
  <si>
    <t>AgAAAAU0NjA0NQQAAAABMAcAAAAIMy83LzIwMjYIAAAACjEyLzMxLzIwMjEJAAAAATC9Sk80onzeCL1KTzSifN4IMUNJUS5OWVNFOklCTS5JUV9NSU5PUklUWV9JTlRfUkVERUVNX1RPVC45OTYuLi4uLkgBAAAA3rYBAAMAAAAAAL1KTzSifN4IvUpPNKJ83gguQ0lRLk5ZU0U6SUJNLklRX0lOVEVSQ09NUEFOWV9OT05fQ0EuMjAwMC4uLi4uSAEAAADetgEAAwAAAAAAvUpPNKJ83gi9Sk80onzeCCZDSVEuTllTRTpJQk0uSVFfR1dfSU5UQU5fTkVULjk5NS4uLi4uSAEAAADetgEAAwAAAAAAvUpPNKJ83gi9Sk80onzeCDNDSVEuTllTRTpJQk0uSVFfQUNDVU1fQU1PUlRfSU5UQU5fQVNTRVRTLjIwMDAuLi4uLkgBAAAA3rYBAAIAAAAGLTEwNDAzAQgAAAAFAAAAATEBAAAACy0xOTA0ODYwNjU3AwAAAAMxNjACAAAABTI0MzMxBAAAAAEwBwAAAAgzLzcvMjAyNggAAAAKMTIvMzEvMjAyNQkAAAABML1KTzSifN4IvUpPNKJ83ggzQ0lRLk5ZU0U6SUJNLklRX0RFUklWQVRJVkVfVFJBRElOR19BU1NFVFMuOTk5Li4uLi5IAQAAAN62AQADAAAAAAC9Sk80onzeCL1KTzSifN4ILUNJUS5OWVNFOklCTS5JUV9MVF9ERUJUX0RFUklWQVRJVkVTLjk5MC4uLi4uSAEAAADetgEAAgAAAAQ3OTQ4AQgAAAAFAAAAATEBAAAACjE4NzY0MzI4NzIDAAAAAzE2MAIAAAAFMzA5MTUEAAAAATAHAAAACDMvNy8yMDI2CAAAAAoxMi8z</t>
  </si>
  <si>
    <t>MS8yMDE1CQAAAAEw7nxPNKJ83gjufE80onzeCDBDSVEuTllTRTpJQk0uSVFfQ09OVElOR0VOVF9MSUFCSUxJVElFUy45OTQuLi4uLkgBAAAA3rYBAAMAAAAAAO58TzSifN4I7nxPNKJ83gg1Q0lRLk5ZU0U6SUJNLklRX1JFU1RSSUNURURfQ0FTSF9OT05fQ1VSUkVOVC45OTQuLi4uLkgBAAAA3rYBAAMAAAAAAO58TzSifN4I7nxPNKJ83ggrQ0lRLk5ZU0U6SUJNLklRX0ZJTl9ESVZfU1RfSU5WRVNULjk5My4uLi4uSAEAAADetgEAAwAAAAAA7nxPNKJ83gjufE80onzeCC9DSVEuTllTRTpJQk0uSVFfRklOX0RJVl9MVF9ERUJUX1RPVEFMLjk5Ni4uLi4uSAEAAADetgEAAgAAAAUxMzkyOQEIAAAABQAAAAExAQAAAAstMjAwODY0NzE5OAMAAAADMTYwAgAAAAUyNDUxNQQAAAABMAcAAAAIMy83LzIwMjYIAAAACjEyLzMxLzIwMjEJAAAAATDufE80onzeCO58TzSifN4IP0NJUS5OWVNFOklCTS5JUV9MSUFCSUxJVElFU19ORVRUSU5HX09USEVSX0FESlVTVE1FTlRTLjk5Mi4uLi4uSAEAAADetgEAAwAAAAAA7nxPNKJ83gjufE80onzeCC1DSVEuTllTRTpJQk0uSVFfTElBQklMSVRJRVNfTEVWRUxfMS45OTEuLi4uLkgBAAAA3rYBAAMAAAAAAO58TzSifN4I7nxPNKJ83ggpQ0lRLk5ZU0U6SUJNLklRX0FTU0VUU19MRVZFTF8yLjIwMDAuLi4uLkgBAAAA3rYBAAIAAAAEODQ5NQDufE80onzeCO58TzSifN4IQENJ</t>
  </si>
  <si>
    <t>US5OWVNFOklCTS5JUV9MSVFVSURBVElPTl9WQUxVRV9QUkVGRVJSRURfTk9OX1JFREVFTS45OTYuLi4uLkgBAAAA3rYBAAMAAAAAAO58TzSifN4I7nxPNKJ83gg7Q0lRLk5ZU0U6SUJNLklRX0dFTkVSQUxfUEFSVE5FUl9NSU5PUklUWV9JTlRFUkVTVC45OTguLi4uLkgBAAAA3rYBAAMAAAAAAO58TzSifN4I7nxPNKJ83gg1Q0lRLk5ZU0U6SUJNLklRX0RFRl9UQVhfVkFMVUFUSU9OX0FMTE9XQU5DRS45OTMuLi4uLkgBAAAA3rYBAAIAAAADOTE1AQgAAAAFAAAAATEBAAAACjIwODE1MDU0MDEDAAAAAzE2MAIAAAAFNDYwNDUEAAAAATAHAAAACDMvNy8yMDI2CAAAAAoxMi8zMS8yMDE4CQAAAAEw7nxPNKJ83gjufE80onzeCDVDSVEuTllTRTpJQk0uSVFfRklOX0RJVl9NSU5PUklUWV9JTlRfUkVERUVNLjk5Mi4uLi4uSAEAAADetgEAAwAAAAAA7nxPNKJ83gjufE80onzeCB1DSVEuTllTRTpJQk0uSVFfQ0lQLjk5My4uLi4uSAEAAADetgEAAwAAAAAA7nxPNKJ83gjufE80onzeCCNDSVEuTllTRTpJQk0uSVFfTUFDSElORVJZLjk5My4uLi4uSAEAAADetgEAAgAAAAUxODI5MgEIAAAABQAAAAExAQAAAAoyMDgxNTA1NDAxAwAAAAMxNjACAAAABDMxMTQEAAAAATAHAAAACDMvNy8yMDI2CAAAAAoxMi8zMS8yMDE4CQAAAAEw7nxPNKJ83gjufE80onzeCCNDSVEuTllTRTpJQk0uSVFfT1RIRVJfSU5WLjk5My4u</t>
  </si>
  <si>
    <t>Li4uSAEAAADetgEAAwAAAAAA7nxPNKJ83gjufE80onzeCCFDSVEuTllTRTpJQk0uSVFfUkFXX0lOVi45OTYuLi4uLkgBAAAA3rYBAAMAAAAAAO58TzSifN4I7nxPNKJ83gglQ0lRLk5ZU0U6SUJNLklRX0FSX1VOQklMTEVELjk5NS4uLi4uSAEAAADetgEAAgAAAAQxMDc1AQgAAAAFAAAAATEBAAAACy0yMDU5MDczMjAyAwAAAAMxNjACAAAABTQ1NDIwBAAAAAEwBwAAAAgzLzcvMjAyNggAAAAKMTIvMzEvMjAyMAkAAAABMO58TzSifN4I7nxPNKJ83ggqQ0lRLk5ZU0U6SUJNLklRX05FVF9XT1JLSU5HX0NBUC4xMDAwLi4uLi5IAQAAAN62AQACAAAABS04OTA3AQgAAAAFAAAAATEBAAAACy0xOTA0ODYwNzQwAwAAAAMxNjACAAAABDEzMTEEAAAAATAHAAAACDMvNy8yMDI2CAAAAAoxMi8zMS8yMDI1CQAAAAEw7nxPNKJ83gjufE80onzeCCNDSVEuTllTRTpJQk0uSVFfVE9UQUxfQ0FQLjk5NC4uLi4uSAEAAADetgEAAgAAAAU4OTE0MwEIAAAABQAAAAExAQAAAAstMjExMDc2OTM1NQMAAAADMTYwAgAAAAQ0MTc1BAAAAAEwBwAAAAgzLzcvMjAyNggAAAAKMTIvMzEvMjAxOQkAAAABMO58TzSifN4I7nxPNKJ83ggwQ0lRLk5ZU0U6SUJNLklRX1RPVEFMX0RFQlRfTk9OX0NVUlJFTlQuOTk5Li4uLi5IAQAAAN62AQACAAAABTUyNTM5AQgAAAAFAAAAATEBAAAACy0xOTA0ODYwNzQzAwAAAAMxNjACAAAABTI1MjI0</t>
  </si>
  <si>
    <t>BAAAAAEwBwAAAAgzLzcvMjAyNggAAAAKMTIvMzEvMjAyNAkAAAABMO58TzSifN4I7nxPNKJ83ggkQ0lRLk5ZU0U6SUJNLklRX1RPVEFMX0RFQlQuOTkyLi4uLi5IAQAAAN62AQACAAAABTQ2ODU4AQgAAAAFAAAAATEBAAAACjIwMTcxNjQyNDQDAAAAAzE2MAIAAAAENDE3MwQAAAABMAcAAAAIMy83LzIwMjYIAAAACjEyLzMxLzIwMTcJAAAAATDufE80onzeCO58TzSifN4IHUNJUS5OWVNFOklCTS5JUV9UQlYuOTk3Li4uLi5IAQAAAN62AQACAAAABi00NTE4OQEIAAAABQAAAAExAQAAAAstMTk1ODI4MTA5NgMAAAADMTYwAgAAAAQxMzEwBAAAAAEwBwAAAAgzLzcvMjAyNggAAAAKMTIvMzEvMjAyMgkAAAABMO58TzSifN4I7nxPNKJ83ggjQ0lRLk5ZU0U6SUJNLklRX1RCVl9TSEFSRS45OTIuLi4uLkgBAAAA3rYBAAIAAAAKLTI0Ljg3MTUyMQEIAAAABQAAAAExAQAAAAoyMDE3MTY0MjQ0AwAAAAMxNjACAAAABDQxNTYEAAAAATAHAAAACDMvNy8yMDI2CAAAAAoxMi8zMS8yMDE3CQAAAAEw7nxPNKJ83gjufE80onzeCDVDSVEuTllTRTpJQk0uSVFfVE9UQUxfREVCVF9FWENMX09QRVJfTEVBU0VTLjk5OC4uLi4uSAEAAADetgEAAgAAAAU1NjU0NwEIAAAABQAAAAExAQAAAAstMTkwNDg2MDc0NAMAAAADMTYwAgAAAAU0ODk4MgQAAAABMAcAAAAIMy83LzIwMjYIAAAACjEyLzMxLzIwMjMJAAAAATDufE80onze</t>
  </si>
  <si>
    <t>CO58TzSifN4IQkNJUS5OWVNFOklCTS5JUV9GSU5BTkNJTkdfT0JMSUdfQ1VSUkVOVF9FWENMX09QRVJfTEVBU0VTLjk5Mi4uLi4uSAEAAADetgEAAgAAAAQ2OTg3AQgAAAAFAAAAATEBAAAACjIwMTcxNjQyNDQDAAAAAzE2MAIAAAAFNDg5ODAEAAAAATAHAAAACDMvNy8yMDI2CAAAAAoxMi8zMS8yMDE3CQAAAAEw7nxPNKJ83gjufE80onzeCDtDSVEuTllTRTpJQk0uSVFfTFRfUE9SVElPTl9PUEVSX0xFQVNFX0xJQUJJTElUSUVTLjk5Ny4uLi4uSAEAAADetgEAAgAAAAQyMTkwAQgAAAAFAAAAATEBAAAACy0xOTU4MjgxMDk2AwAAAAMxNjACAAAABTQ4MzgzBAAAAAEwBwAAAAgzLzcvMjAyNggAAAAKMTIvMzEvMjAyMgkAAAABMO58TzSifN4I7nxPNKJ83gguQ0lRLk5ZU0U6SUJNLklRX1RPVEFMX0ZJTkFOQ0VfTEVBU0VTLjk5MC4uLi4uSAEAAADetgEAAwAAAAAA7nxPNKJ83gjufE80onzeCC9DSVEuTllTRTpJQk0uSVFfTlBQRV9FWENMX09QRVJfTEVBU0VTLjk5NS4uLi4uSAEAAADetgEAAgAAAAQ2MjA1AQgAAAAFAAAAATEBAAAACy0yMDU5MDczMjAyAwAAAAMxNjACAAAABTQ4OTc2BAAAAAEwBwAAAAgzLzcvMjAyNggAAAAKMTIvMzEvMjAyMAkAAAABMO58TzSifN4I7nxPNKJ83ggvQ0lRLk5ZU0U6SUJNLklRX0dQUEVfRVhDTF9PUEVSX0xFQVNFUy45OTAuLi4uLkgBAAAA3rYBAAIAAAAFMjkzNDMB</t>
  </si>
  <si>
    <t>CAAAAAUAAAABMQEAAAAKMTg3NjQzMjg3MgMAAAADMTYwAgAAAAU0ODk3NAQAAAABMAcAAAAIMy83LzIwMjYIAAAACjEyLzMxLzIwMTUJAAAAATDufE80onzeCO58TzSifN4IM0NJUS5OWVNFOklCTS5JUV9SVUFfT1BFUkFUSU5HX0xFQVNFX0dST1NTLjk5Ni4uLi4uSAEAAADetgEAAgAAAAQzMjIyAQgAAAAFAAAAATEBAAAACy0yMDA4NjQ3MTk4AwAAAAMxNjACAAAABTQ4Mzc3BAAAAAEwBwAAAAgzLzcvMjAyNggAAAAKMTIvMzEvMjAyMQkAAAABMO58TzSifN4I7nxPNKJ83ggyQ0lRLk5ZU0U6SUJNLklRX1JVQV9DQVBJVEFMX0xFQVNFX0dST1NTLjIwMDAuLi4uLkgBAAAA3rYBAAMAAAAAAO58TzSifN4I7nxPNKJ83ggnQ0lRLk5ZU0U6SUJNLklRX1JVQV9BQ0NVTV9ERVAuOTk3Li4uLi5IAQAAAN62AQADAAAAAADufE80onzeCO58TzSifN4IK0NJUS5OWVNFOklCTS5JUV9UT1RBTF9MSUFCX0VRVUlUWS45OTMuLi4uLkgBAAAA3rYBAAIAAAAGMTIzMzgyAQgAAAAFAAAAATEBAAAACjIwODE1MDU0MDEDAAAAAzE2MAIAAAAEMTAxMwQAAAABMAcAAAAIMy83LzIwMjYIAAAACjEyLzMxLzIwMTgJAAAAATDufE80onzeCO58TzSifN4ILUNJUS5OWVNFOklCTS5JUV9UT1RBTF9DT01NT05fRVFVSVRZLjk5OS4uLi4uSAEAAADetgEAAgAAAAUyNzMwNwEIAAAABQAAAAExAQAAAAstMTkwNDg2MDc0MwMAAAADMTYw</t>
  </si>
  <si>
    <t>AgAAAAQxMDA2BAAAAAEwBwAAAAgzLzcvMjAyNggAAAAKMTIvMzEvMjAyNAkAAAABMO58TzSifN4I7nxPNKJ83ggiQ0lRLk5ZU0U6SUJNLklRX1RSRUFTVVJZLjk5NS4uLi4uSAEAAADetgEAAgAAAActMTY5MzM5AQgAAAAFAAAAATEBAAAACy0yMDU5MDczMjAyAwAAAAMxNjACAAAABDEyNDgEAAAAATAHAAAACDMvNy8yMDI2CAAAAAoxMi8zMS8yMDIwCQAAAAEw7nxPNKJ83gjufE80onzeCB5DSVEuTllTRTpJQk0uSVFfQVBJQy45OTIuLi4uLkgBAAAA3rYBAAMAAAAAAO58TzSifN4I7nxPNKJ83gglQ0lRLk5ZU0U6SUJNLklRX1BSRUZfT1RIRVIuMTAwMC4uLi4uSAEAAADetgEAAwAAAAAA7nxPNKJ83gjufE80onzeCClDSVEuTllTRTpJQk0uSVFfUFJFRl9OT05fUkVERUVNLjk5Ni4uLi4uSAEAAADetgEAAwAAAAAA7nxPNKJ83gjufE80onzeCCRDSVEuTllTRTpJQk0uSVFfVE9UQUxfTElBQi45OTMuLi4uLkgBAAAA3rYBAAIAAAAGMTA2NDUyAQgAAAAFAAAAATEBAAAACjIwODE1MDU0MDEDAAAAAzE2MAIAAAAEMTI3NgQAAAABMAcAAAAIMy83LzIwMjYIAAAACjEyLzMxLzIwMTgJAAAAATDufE80onzeCO58TzSifN4IKUNJUS5OWVNFOklCTS5JUV9ERUZfVEFYX0xJQUJfTFQuOTkxLi4uLi5IAQAAAN62AQACAAAAAzQyNAEIAAAABQAAAAExAQAAAAoxOTQ3MTc5NTgzAwAAAAMxNjACAAAABDEwMjcEAAAA</t>
  </si>
  <si>
    <t>ATAHAAAACDMvNy8yMDI2CAAAAAoxMi8zMS8yMDE2CQAAAAEw7nxPNKJ83gjufE80onzeCCpDSVEuTllTRTpJQk0uSVFfRklOX0RJVl9MSUFCX0xULjEwMDAuLi4uLkgBAAAA3rYBAAMAAAAAAO58TzSifN4I7nxPNKJ83ggqQ0lRLk5ZU0U6SUJNLklRX0xPTkdfVEVSTV9MRUFTRVMuOTk3Li4uLi5IAQAAAN62AQACAAAABDIzNTQBCAAAAAUAAAABMQEAAAALLTE5NTgyODEwOTYDAAAAAzE2MAIAAAAEMTE4MwQAAAABMAcAAAAIMy83LzIwMjYIAAAACjEyLzMxLzIwMjIJAAAAATDufE80onzeCO58TzSifN4IIkNJUS5OWVNFOklCTS5JUV9UT1RBTF9DTC45OTQuLi4uLkgBAAAA3rYBAAIAAAAFMzc3MDEBCAAAAAUAAAABMQEAAAALLTIxMTA3NjkzNTUDAAAAAzE2MAIAAAAEMTAwOQQAAAABMAcAAAAIMy83LzIwMjYIAAAACjEyLzMxLzIwMTkJAAAAATDufE80onzeCO58TzSifN4ILkNJUS5OWVNFOklCTS5JUV9ERUZfVEFYX0xJQUJfQ1VSUkVOVC45OTEuLi4uLkgBAAAA3rYBAAMAAAAAAO58TzSifN4I7nxPNKJ83gguQ0lRLk5ZU0U6SUJNLklRX0lOVEVSQ09NUEFOWV9OT05fQ0EuMTAwMC4uLi4uSAEAAADetgEAAwAAAAAA7nxPNKJ83gjufE80onzeCCZDSVEuTllTRTpJQk0uSVFfR1dfSU5UQU5fTkVULjk5My4uLi4uSAEAAADetgEAAwAAAAAA7nxPNKJ83gjufE80onzeCDNDSVEuTllTRTpJQk0uSVFfQUND</t>
  </si>
  <si>
    <t>VU1fQU1PUlRfSU5UQU5fQVNTRVRTLjEwMDAuLi4uLkgBAAAA3rYBAAIAAAAGLTEwNDAzAQgAAAAFAAAAATEBAAAACy0xOTA0ODYwNzQwAwAAAAMxNjACAAAABTI0MzMxBAAAAAEwBwAAAAgzLzcvMjAyNggAAAAKMTIvMzEvMjAyNQkAAAABMO58TzSifN4I7nxPNKJ83ggzQ0lRLk5ZU0U6SUJNLklRX0RFUklWQVRJVkVfVFJBRElOR19BU1NFVFMuOTk4Li4uLi5IAQAAAN62AQADAAAAAADufE80onzeCO58TzSifN4IN0NJUS5OWVNFOklCTS5JUV9DVVJSRU5UX1BPUlRfREVCVF9ERVJJVkFUSVZFUy45OTkuLi4uLkgBAAAA3rYBAAMAAAAAAO58TzSifN4I7nxPNKJ83ggoQ0lRLk5ZU0U6SUJNLklRX09SREVSX0JBQ0tMT0cuMjAwMC4uLi4uSAEAAADetgEAAgAAAAUzMTkwMAEIAAAABQAAAAExAQAAAAstMTkwNDg2MDY1NwMAAAADMTYwAgAAAAQzMTI1BAAAAAEwBwAAAAgzLzcvMjAyNggAAAAKMTIvMzEvMjAyNQkAAAABMO58TzSifN4I7nxPNKJ83gg1Q0lRLk5ZU0U6SUJNLklRX1JFU1RSSUNURURfQ0FTSF9OT05fQ1VSUkVOVC45OTMuLi4uLkgBAAAA3rYBAAMAAAAAAO58TzSifN4I7nxPNKJ83ggrQ0lRLk5ZU0U6SUJNLklRX0ZJTl9ESVZfU1RfSU5WRVNULjk5Mi4uLi4uSAEAAADetgEAAwAAAAAA7nxPNKJ83gjufE80onzeCC9DSVEuTllTRTpJQk0uSVFfRklOX0RJVl9MVF9ERUJUX1RPVEFMLjk5NS4u</t>
  </si>
  <si>
    <t>Li4uSAEAAADetgEAAgAAAAUyMTA5OAEIAAAABQAAAAExAQAAAAstMjA1OTA3MzIwMgMAAAADMTYwAgAAAAUyNDUxNQQAAAABMAcAAAAIMy83LzIwMjYIAAAACjEyLzMxLzIwMjAJAAAAATDufE80onzeCO58TzSifN4IP0NJUS5OWVNFOklCTS5JUV9MSUFCSUxJVElFU19ORVRUSU5HX09USEVSX0FESlVTVE1FTlRTLjk5MS4uLi4uSAEAAADetgEAAwAAAAAA7nxPNKJ83gjufE80onzeCCxDSVEuTllTRTpJQk0uSVFfQVNTRVRTX0ZBSVJfVkFMVUUuMjAwMC4uLi4uSAEAAADetgEAAgAAAAQ4OTA4AO58TzSifN4I7nxPNKJ83ggpQ0lRLk5ZU0U6SUJNLklRX0FTU0VUU19MRVZFTF8yLjEwMDAuLi4uLkgBAAAA3rYBAAIAAAAEODQ5NQDufE80onzeCO58TzSifN4IQENJUS5OWVNFOklCTS5JUV9MSVFVSURBVElPTl9WQUxVRV9QUkVGRVJSRURfTk9OX1JFREVFTS45OTUuLi4uLkgBAAAA3rYBAAMAAAAAAO58TzSifN4I7nxPNKJ83gg7Q0lRLk5ZU0U6SUJNLklRX0dFTkVSQUxfUEFSVE5FUl9NSU5PUklUWV9JTlRFUkVTVC45OTUuLi4uLkgBAAAA3rYBAAMAAAAAAO58TzSifN4I7nxPNKJ83gg1Q0lRLk5ZU0U6SUJNLklRX0RFRl9UQVhfVkFMVUFUSU9OX0FMTE9XQU5DRS45OTIuLi4uLkgBAAAA3rYBAAIAAAAEMTAwNAEIAAAABQAAAAExAQAAAAoyMDE3MTY0MjQ0AwAAAAMxNjACAAAABTQ2MDQ1BAAAAAEwBwAA</t>
  </si>
  <si>
    <t>AAgzLzcvMjAyNggAAAAKMTIvMzEvMjAxNwkAAAABMO58TzSifN4I7nxPNKJ83gg1Q0lRLk5ZU0U6SUJNLklRX0ZJTl9ESVZfTUlOT1JJVFlfSU5UX1JFREVFTS45OTEuLi4uLkgBAAAA3rYBAAMAAAAAAO58TzSifN4I7nxPNKJ83ggdQ0lRLk5ZU0U6SUJNLklRX0NJUC45OTIuLi4uLkgBAAAA3rYBAAMAAAAAAO58TzSifN4I7nxPNKJ83ggjQ0lRLk5ZU0U6SUJNLklRX01BQ0hJTkVSWS45OTEuLi4uLkgBAAAA3rYBAAIAAAAFMTU5OTUBCAAAAAUAAAABMQEAAAAKMTk0NzE3OTU4MwMAAAADMTYwAgAAAAQzMTE0BAAAAAEwBwAAAAgzLzcvMjAyNggAAAAKMTIvMzEvMjAxNgkAAAABMO58TzSifN4I7nxPNKJ83ggjQ0lRLk5ZU0U6SUJNLklRX09USEVSX0lOVi45OTIuLi4uLkgBAAAA3rYBAAMAAAAAAO58TzSifN4I7nxPNKJ83gghQ0lRLk5ZU0U6SUJNLklRX1JBV19JTlYuOTkzLi4uLi5IAQAAAN62AQADAAAAAADufE80onzeCO58TzSifN4IJUNJUS5OWVNFOklCTS5JUV9BUl9VTkJJTExFRC45OTQuLi4uLkgBAAAA3rYBAAIAAAAEMTU2MwEIAAAABQAAAAExAQAAAAstMjExMDc2OTM1NQMAAAADMTYwAgAAAAU0NTQyMAQAAAABMAcAAAAIMy83LzIwMjYIAAAACjEyLzMxLzIwMTkJAAAAATDufE80onzeCO58TzSifN4IKUNJUS5OWVNFOklCTS5JUV9ORVRfV09SS0lOR19DQVAuOTk5Li4uLi5IAQAAAN62AQAC</t>
  </si>
  <si>
    <t>AAAABS03Mzk0AQgAAAAFAAAAATEBAAAACy0xOTA0ODYwNzQzAwAAAAMxNjACAAAABDEzMTEEAAAAATAHAAAACDMvNy8yMDI2CAAAAAoxMi8zMS8yMDI0CQAAAAEw7nxPNKJ83gjufE80onzeCCNDSVEuTllTRTpJQk0uSVFfVE9UQUxfQ0FQLjk5Mi4uLi4uSAEAAADetgEAAgAAAAU2NDU4MwEIAAAABQAAAAExAQAAAAoyMDE3MTY0MjQ0AwAAAAMxNjACAAAABDQxNzUEAAAAATAHAAAACDMvNy8yMDI2CAAAAAoxMi8zMS8yMDE3CQAAAAEw7nxPNKJ83gjufE80onzeCDBDSVEuTllTRTpJQk0uSVFfVE9UQUxfREVCVF9OT05fQ1VSUkVOVC45OTcuLi4uLkgBAAAA3rYBAAIAAAAFNDgzNzkBCAAAAAUAAAABMQEAAAALLTE5NTgyODEwOTYDAAAAAzE2MAIAAAAFMjUyMjQEAAAAATAHAAAACDMvNy8yMDI2CAAAAAoxMi8zMS8yMDIyCQAAAAEw7nxPNKJ83gjufE80onzeCCRDSVEuTllTRTpJQk0uSVFfVE9UQUxfREVCVC45OTEuLi4uLkgBAAAA3rYBAAIAAAAFNDIxNzYBCAAAAAUAAAABMQEAAAAKMTk0NzE3OTU4MwMAAAADMTYwAgAAAAQ0MTczBAAAAAEwBwAAAAgzLzcvMjAyNggAAAAKMTIvMzEvMjAxNgkAAAABMO58TzSifN4I7nxPNKJ83ggdQ0lRLk5ZU0U6SUJNLklRX1RCVi45OTYuLi4uLkgBAAAA3rYBAAIAAAAGLTQ5MjUzAQgAAAAFAAAAATEBAAAACy0yMDA4NjQ3MTk4AwAAAAMxNjACAAAABDEzMTAEAAAA</t>
  </si>
  <si>
    <t>ATAHAAAACDMvNy8yMDI2CAAAAAoxMi8zMS8yMDIxCQAAAAEw7nxPNKJ83gjufE80onzeCCNDSVEuTllTRTpJQk0uSVFfVEJWX1NIQVJFLjk5MS4uLi4uSAEAAADetgEAAgAAAAotMjMuOTM2NzU4AQgAAAAFAAAAATEBAAAACjE5NDcxNzk1ODMDAAAAAzE2MAIAAAAENDE1NgQAAAABMAcAAAAIMy83LzIwMjYIAAAACjEyLzMxLzIwMTYJAAAAATDufE80onzeCO58TzSifN4INUNJUS5OWVNFOklCTS5JUV9UT1RBTF9ERUJUX0VYQ0xfT1BFUl9MRUFTRVMuOTk3Li4uLi5IAQAAAN62AQACAAAABTUwOTQ5AQgAAAAFAAAAATEBAAAACy0xOTU4MjgxMDk2AwAAAAMxNjACAAAABTQ4OTgyBAAAAAEwBwAAAAgzLzcvMjAyNggAAAAKMTIvMzEvMjAyMgkAAAABMO58TzSifN4I7nxPNKJ83ghCQ0lRLk5ZU0U6SUJNLklRX0ZJTkFOQ0lOR19PQkxJR19DVVJSRU5UX0VYQ0xfT1BFUl9MRUFTRVMuOTkwLi4uLi5IAQAAAN62AQACAAAABDY0NjEBCAAAAAUAAAABMQEAAAAKMTg3NjQzMjg3MgMAAAADMTYwAgAAAAU0ODk4MAQAAAABMAcAAAAIMy83LzIwMjYIAAAACjEyLzMxLzIwMTUJAAAAATDufE80onzeCO58TzSifN4IO0NJUS5OWVNFOklCTS5JUV9MVF9QT1JUSU9OX09QRVJfTEVBU0VfTElBQklMSVRJRVMuOTk1Li4uLi5IAQAAAN62AQACAAAABDI3MjABCAAAAAUAAAABMQEAAAALLTIwNTkwNzMyMDIDAAAAAzE2MAIA</t>
  </si>
  <si>
    <t>AAAFNDgzODMEAAAAATAHAAAACDMvNy8yMDI2CAAAAAoxMi8zMS8yMDIwCQAAAAEw7nxPNKJ83gjufE80onzeCDNDSVEuTllTRTpJQk0uSVFfRklOQU5DRV9MRUFTRVNfTE9OR19URVJNLjIwMDAuLi4uLkgBAAAA3rYBAAIAAAADODc0AQgAAAAFAAAAATEBAAAACy0xOTA0ODYwNjU3AwAAAAMxNjACAAAABTQ4OTkxBAAAAAEwBwAAAAgzLzcvMjAyNggAAAAKMTIvMzEvMjAyNQkAAAABMO58TzSifN4I7nxPNKJ83ggvQ0lRLk5ZU0U6SUJNLklRX05QUEVfRVhDTF9PUEVSX0xFQVNFUy45OTQuLi4uLkgBAAAA3rYBAAIAAAAFMTAwMTABCAAAAAUAAAABMQEAAAALLTIxMTA3NjkzNTUDAAAAAzE2MAIAAAAFNDg5NzYEAAAAATAHAAAACDMvNy8yMDI2CAAAAAoxMi8zMS8yMDE5CQAAAAEw7nxPNKJ83gjufE80onzeCDJDSVEuTllTRTpJQk0uSVFfUlVBX09QRVJBVElOR19MRUFTRV9ORVQuMjAwMC4uLi4uSAEAAADetgEAAwAAAAAA7nxPNKJ83gjufE80onzeCDNDSVEuTllTRTpJQk0uSVFfUlVBX09QRVJBVElOR19MRUFTRV9HUk9TUy45OTUuLi4uLkgBAAAA3rYBAAIAAAAEMzU2NgEIAAAABQAAAAExAQAAAAstMjA1OTA3MzIwMgMAAAADMTYwAgAAAAU0ODM3NwQAAAABMAcAAAAIMy83LzIwMjYIAAAACjEyLzMxLzIwMjAJAAAAATDufE80onzeCO58TzSifN4IMkNJUS5OWVNFOklCTS5JUV9SVUFfQ0FQSVRBTF9M</t>
  </si>
  <si>
    <t>RUFTRV9HUk9TUy4xMDAwLi4uLi5IAQAAAN62AQADAAAAAADufE80onzeCO58TzSifN4IJ0NJUS5OWVNFOklCTS5JUV9SVUFfQUNDVU1fREVQLjk5Ni4uLi4uSAEAAADetgEAAwAAAAAA7nxPNKJ83gjufE80onzeCCtDSVEuTllTRTpJQk0uSVFfVE9UQUxfTElBQl9FUVVJVFkuOTkyLi4uLi5IAQAAAN62AQACAAAABjEyNTM1NgEIAAAABQAAAAExAQAAAAoyMDE3MTY0MjQ0AwAAAAMxNjACAAAABDEwMTMEAAAAATAHAAAACDMvNy8yMDI2CAAAAAoxMi8zMS8yMDE3CQAAAAEw7nxPNKJ83gjufE80onzeCC1DSVEuTllTRTpJQk0uSVFfVE9UQUxfQ09NTU9OX0VRVUlUWS45OTguLi4uLkgBAAAA3rYBAAIAAAAFMjI1MzMBCAAAAAUAAAABMQEAAAALLTE5MDQ4NjA3NDQDAAAAAzE2MAIAAAAEMTAwNgQAAAABMAcAAAAIMy83LzIwMjYIAAAACjEyLzMxLzIwMjMJAAAAATDufE80onzeCO58TzSifN4IIkNJUS5OWVNFOklCTS5JUV9UUkVBU1VSWS45OTQuLi4uLkgBAAAA3rYBAAIAAAAHLTE2OTQxMwEIAAAABQAAAAExAQAAAAstMjExMDc2OTM1NQMAAAADMTYwAgAAAAQxMjQ4BAAAAAEwBwAAAAgzLzcvMjAyNggAAAAKMTIvMzEvMjAxOQkAAAABMO58TzSifN4I7nxPNKJ83ggeQ0lRLk5ZU0U6SUJNLklRX0FQSUMuOTkwLi4uLi5IAQAAAN62AQADAAAAAADufE80onzeCO58TzSifN4IJENJUS5OWVNFOklCTS5JUV9Q</t>
  </si>
  <si>
    <t>UkVGX09USEVSLjk5OC4uLi4uSAEAAADetgEAAwAAAAAA7nxPNKJ83gjufE80onzeCClDSVEuTllTRTpJQk0uSVFfUFJFRl9OT05fUkVERUVNLjk5NS4uLi4uSAEAAADetgEAAwAAAAAA7nxPNKJ83gjufE80onzeCCRDSVEuTllTRTpJQk0uSVFfVE9UQUxfTElBQi45OTIuLi4uLkgBAAAA3rYBAAIAAAAGMTA3NjMxAQgAAAAFAAAAATEBAAAACjIwMTcxNjQyNDQDAAAAAzE2MAIAAAAEMTI3NgQAAAABMAcAAAAIMy83LzIwMjYIAAAACjEyLzMxLzIwMTcJAAAAATDufE80onzeCO58TzSifN4IKUNJUS5OWVNFOklCTS5JUV9ERUZfVEFYX0xJQUJfTFQuOTkwLi4uLi5IAQAAAN62AQACAAAAAzI1MwEIAAAABQAAAAExAQAAAAoxODc2NDMyODcyAwAAAAMxNjACAAAABDEwMjcEAAAAATAHAAAACDMvNy8yMDI2CAAAAAoxMi8zMS8yMDE1CQAAAAEw7nxPNKJ83gjufE80onzeCClDSVEuTllTRTpJQk0uSVFfRklOX0RJVl9MSUFCX0xULjk5OS4uLi4uSAEAAADetgEAAwAAAAAA7nxPNKJ83gjufE80onzeCCpDSVEuTllTRTpJQk0uSVFfTE9OR19URVJNX0xFQVNFUy45OTUuLi4uLkgBAAAA3rYBAAIAAAAEMjc4MAEIAAAABQAAAAExAQAAAAstMjA1OTA3MzIwMgMAAAADMTYwAgAAAAQxMTgzBAAAAAEwBwAAAAgzLzcvMjAyNggAAAAKMTIvMzEvMjAyMAkAAAABMO58TzSifN4I7nxPNKJ83ggiQ0lRLk5ZU0U6SUJNLklR</t>
  </si>
  <si>
    <t>X1RPVEFMX0NMLjk5My4uLi4uSAEAAADetgEAAgAAAAUzODIyNwEIAAAABQAAAAExAQAAAAoyMDgxNTA1NDAxAwAAAAMxNjACAAAABDEwMDkEAAAAATAHAAAACDMvNy8yMDI2CAAAAAoxMi8zMS8yMDE4CQAAAAEw7nxPNKJ83gjufE80onzeCC5DSVEuTllTRTpJQk0uSVFfREVGX1RBWF9MSUFCX0NVUlJFTlQuOTkwLi4uLi5IAQAAAN62AQADAAAAAADufE80onzeCO58TzSifN4ILkNJUS5OWVNFOklCTS5JUV9GSU5fRElWX0xJQUJfQ1VSUkVOVC45OTkuLi4uLkgBAAAA3rYBAAMAAAAAAO58TzSifN4I7nxPNKJ83ggtQ0lRLk5ZU0U6SUJNLklRX0NVUlJFTlRfUE9SVF9MRUFTRVMuOTk2Li4uLi5IAQAAAN62AQACAAAABDEwMTABCAAAAAUAAAABMQEAAAALLTIwMDg2NDcxOTgDAAAAAzE2MAIAAAAEMTA5MAQAAAABMAcAAAAIMy83LzIwMjYIAAAACjEyLzMxLzIwMjEJAAAAATDufE80onzeCO58TzSifN4IIUNJUS5OWVNFOklCTS5JUV9TVF9ERUJULjk5My4uLi4uSAEAAADetgEAAgAAAAQzMTU2AQgAAAAFAAAAATEBAAAACjIwODE1MDU0MDEDAAAAAzE2MAIAAAAEMTA0NgQAAAABMAcAAAAIMy83LzIwMjYIAAAACjEyLzMxLzIwMTgJAAAAATDufE80onzeCO58TzSifN4IHENJUS5OWVNFOklCTS5JUV9BUC45OTAuLi4uLkgBAAAA3rYBAAIAAAAENjAyOAEIAAAABQAAAAExAQAAAAoxODc2NDMyODcyAwAAAAMx</t>
  </si>
  <si>
    <t>NjACAAAABDEwMTgEAAAAATAHAAAACDMvNy8yMDI2CAAAAAoxMi8zMS8yMDE1CQAAAAEw7nxPNKJ83gjufE80onzeCClDSVEuTllTRTpJQk0uSVFfREVGX0NIQVJHRVNfTFQuMTAwMC4uLi4uSAEAAADetgEAAgAAAAM4MjUBCAAAAAUAAAABMQEAAAALLTE5MDQ4NjA3NDADAAAAAzE2MAIAAAAEMTAyNQQAAAABMAcAAAAIMy83LzIwMjYIAAAACjEyLzMxLzIwMjUJAAAAATDufE80onzeCO58TzSifN4IKUNJUS5OWVNFOklCTS5JUV9MT0FOU19SRUNFSVZfTFQuOTk3Li4uLi5IAQAAAN62AQADAAAAAADufE80onzeCO58TzSifN4IK0NJUS5OWVNFOklCTS5JUV9GSU5fRElWX0FTU0VUU19MVC45OTYuLi4uLkgBAAAA3rYBAAMAAAAAAO58TzSifN4I7nxPNKJ83gglQ0lRLk5ZU0U6SUJNLklRX09USEVSX0lOVEFOLjk5NC4uLi4uSAEAAADetgEAAgAAAAUxNTIzNQEIAAAABQAAAAExAQAAAAstMjExMDc2OTM1NQMAAAADMTYwAgAAAAQxMDQwBAAAAAEwBwAAAAgzLzcvMjAyNggAAAAKMTIvMzEvMjAxOQkAAAABMO58TzSifN4I7nxPNKJ83ggjQ0lRLk5ZU0U6SUJNLklRX0xUX0lOVkVTVC45OTMuLi4uLkgBAAAA3rYBAAIAAAADMjI2AQgAAAAFAAAAATEBAAAACjIwODE1MDU0MDEDAAAAAzE2MAIAAAAEMTA1NAQAAAABMAcAAAAIMy83LzIwMjYIAAAACjEyLzMxLzIwMTgJAAAAATDufE80onzeCO58TzSifN4IHENJ</t>
  </si>
  <si>
    <t>US5OWVNFOklCTS5JUV9BRC45OTEuLi4uLkgBAAAA3rYBAAIAAAAGLTE5MzAzAQgAAAAFAAAAATEBAAAACjE5NDcxNzk1ODMDAAAAAzE2MAIAAAAEMTA3NQQAAAABMAcAAAAIMy83LzIwMjYIAAAACjEyLzMxLzIwMTYJAAAAATDufE80onzeCO58TzSifN4IIkNJUS5OWVNFOklCTS5JUV9UT1RBTF9DQS45OTEuLi4uLkgBAAAA3rYBAAIAAAAFNDM4ODkBCAAAAAUAAAABMQEAAAAKMTk0NzE3OTU4MwMAAAADMTYwAgAAAAQxMDA4BAAAAAEwBwAAAAgzLzcvMjAyNggAAAAKMTIvMzEvMjAxNgkAAAABMO58TzSifN4I7nxPNKJ83ggpQ0lRLk5ZU0U6SUJNLklRX1JFU1RSSUNURURfQ0FTSC45OTIuLi4uLkgBAAAA3rYBAAIAAAADMjYyAQgAAAAFAAAAATEBAAAACjIwMTcxNjQyNDQDAAAAAzE2MAIAAAAEMTEwNAQAAAABMAcAAAAIMy83LzIwMjYIAAAACjEyLzMxLzIwMTcJAAAAATDufE80onzeCO58TzSifN4IKENJUS5OWVNFOklCTS5JUV9MT0FOU19GT1JfU0FMRS45OTIuLi4uLkgBAAAA3rYBAAMAAAAAAO58TzSifN4I7nxPNKJ83ggvQ0lRLk5ZU0U6SUJNLklRX0ZJTl9ESVZfTE9BTlNfQ1VSUkVOVC45OTMuLi4uLkgBAAAA3rYBAAIAAAAFMjIzODgBCAAAAAUAAAABMQEAAAAKMjA4MTUwNTQwMQMAAAADMTYwAgAAAAQxMDMyBAAAAAEwBwAAAAgzLzcvMjAyNggAAAAKMTIvMzEvMjAxOAkAAAABMO58TzSifN4I</t>
  </si>
  <si>
    <t>7nxPNKJ83ggjQ0lRLk5ZU0U6SUJNLklRX0lOVkVOVE9SWS45OTQuLi4uLkgBAAAA3rYBAAIAAAAEMTYxOQEIAAAABQAAAAExAQAAAAstMjExMDc2OTM1NQMAAAADMTYwAgAAAAQxMDQzBAAAAAEwBwAAAAgzLzcvMjAyNggAAAAKMTIvMzEvMjAxOQkAAAABMO58TzSifN4I7nxPNKJ83ggoQ0lRLk5ZU0U6SUJNLklRX1NUX05PVEVfUkVDRUlWLjk5NS4uLi4uSAEAAADetgEAAwAAAAAA7nxPNKJ83gjufE80onzeCBxDSVEuTllTRTpJQk0uSVFfQVIuOTk3Li4uLi5IAQAAAN62AQACAAAABDcwMDUBCAAAAAUAAAABMQEAAAALLTE5NTgyODEwOTYDAAAAAzE2MAIAAAAEMTAyMQQAAAABMAcAAAAIMy83LzIwMjYIAAAACjEyLzMxLzIwMjIJAAAAATDufE80onzeCO58TzSifN4IKENJUS5OWVNFOklCTS5JUV9UUkFESU5HX0FTU0VUUy45OTkuLi4uLkgBAAAA3rYBAAMAAAAAAO58TzSifN4I7nxPNKJ83gglQ0lRLk5ZU0U6SUJNLklRX0NBU0hfRVFVSVYuMjAwMC4uLi4uSAEAAADetgEAAgAAAAUxMzU4NwEIAAAABQAAAAExAQAAAAstMTkwNDg2MDY1NwMAAAADMTYwAgAAAAQxMDk2BAAAAAEwBwAAAAgzLzcvMjAyNggAAAAKMTIvMzEvMjAyNQkAAAABMO58TzSifN4I7nxPNKJ83gg3Q0lRLk5ZU0U6SUJNLklRX1RPVEFMX0RFQlRfUkVQQUlEX0VYQ0xfTEVBU0VTLjk5OC4uLi4uSAEAAADetgEAAgAAAAUtNTA4OQEI</t>
  </si>
  <si>
    <t>AAAABQAAAAExAQAAAAstMTkwNDg2MDc0NAMAAAADMTYwAgAAAAU0ODk4NgQAAAABMAcAAAAIMy83LzIwMjYIAAAACjEyLzMxLzIwMjMJAAAAATDufE80onzeCO58TzSifN4IPkNJUS5OWVNFOklCTS5JUV9PUEVSQVRJTkdfTEVBU0VfTElBQklMSVRJRVNfTk9OQ0FTSC4xMDAwLi4uLi5IAQAAAN62AQADAAAAAADufE80onzeCO58TzSifN4INUNJUS5OWVNFOklCTS5JUV9PUEVSQVRJTkdfTEVBU0VfTElBQklMSVRJRVMuOTkwLi4uLi5IAQAAAN62AQADAAAAAADufE80onzeCO58TzSifN4IJ0NJUS5OWVNFOklCTS5JUV9ET19GSU5BTkNFX0NGLjk5Mi4uLi4uSAEAAADetgEAAwAAAAAA7nxPNKJ83gjufE80onzeCCVDSVEuTllTRTpJQk0uSVFfTUFJTlRfQ0FQRVguOTk0Li4uLi5IAQAAAN62AQADAAAAAADufE80onzeCO58TzSifN4IIkNJUS5OWVNFOklCTS5JUV9DRl9TSEFSRS45OTYuLi4uLkgBAAAA3rYBAAIAAAAJMTEuMTkyMDc5AQgAAAAFAAAAATEBAAAACy0yMDA4NjQ3MTk4AwAAAAMxNjACAAAABTQzOTIzBAAAAAEwBwAAAAgzLzcvMjAyNggAAAAKMTIvMzEvMjAyMQkAAAABMO58TzSifN4I7nxPNKJ83gglQ0lRLk5ZU0U6SUJNLklRX0xFVkVSRURfRkNGLjk5OC4uLi4uSAEAAADetgEAAgAAAAgxMDUyMS43NQEIAAAABQAAAAExAQAAAAstMTkwNDg2MDc0NAMAAAADMTYwAgAAAAQ0NDIyBAAAAAEw</t>
  </si>
  <si>
    <t>BwAAAAgzLzcvMjAyNggAAAAKMTIvMzEvMjAyMwkAAAABMO58TzSifN4I7nxPNKJ83ggvQ0lRLk5ZU0U6SUJNLklRX0NIQU5HRV9ERUZfVEFYX1RPVEFMLjEwMDAuLi4uLkgBAAAA3rYBAAIAAAAELTk1NwEIAAAABQAAAAExAQAAAAstMTkwNDg2MDc0MAMAAAADMTYwAgAAAAUzMDkyNAQAAAABMAcAAAAIMy83LzIwMjYIAAAACjEyLzMxLzIwMjUJAAAAATDufE80onzeCO58TzSifN4IKkNJUS5OWVNFOklCTS5JUV9DQVNIX1RBWEVTX0ZJTkFOLjk5MC4uLi4uSAEAAADetgEAAwAAAAAA7nxPNKJ83gjufE80onzeCClDSVEuTllTRTpJQk0uSVFfQ0FTSF9UQVhFU19PUEVSLjk5Mi4uLi4uSAEAAADetgEAAwAAAAAA7nxPNKJ83gjufE80onzeCC1DSVEuTllTRTpJQk0uSVFfQ0FTSF9JTlRFUkVTVF9GSU5BTi45OTQuLi4uLkgBAAAA3rYBAAMAAAAAAO58TzSifN4I7nxPNKJ83ggsQ0lRLk5ZU0U6SUJNLklRX0NBU0hfSU5URVJFU1RfT1BFUi45OTYuLi4uLkgBAAAA3rYBAAMAAAAAAO58TzSifN4I7nxPNKJ83ggrQ0lRLk5ZU0U6SUJNLklRX0NBU0hfSU5URVJFU1RfTkVULjk5OC4uLi4uSAEAAADetgEAAwAAAAAA7nxPNKJ83gjufE80onzeCDZDSVEuTllTRTpJQk0uSVFfU0FMRV9QUk9DRUVEU19SRU5UQUxfQVNTRVRTLjEwMDAuLi4uLkgBAAAA3rYBAAMAAAAAAO58TzSifN4I7nxPNKJ83ggyQ0lRLk5ZU0U6</t>
  </si>
  <si>
    <t>SUJNLklRX0FNT1JUX1NPRlRXQVJFX0FTU0VUU19DRi45OTAuLi4uLkgBAAAA3rYBAAMAAAAAAO58TzSifN4I7nxPNKJ83gguQ0lRLk5ZU0U6SUJNLklRX05FR0FUSVZFX0dXX0FNT1JUX0NGLjk5Mi4uLi4uSAEAAADetgEAAwAAAAAA7nxPNKJ83gjufE80onzeCDZDSVEuTllTRTpJQk0uSVFfREFfU1VQUExfQ0ZfRVhDTF9PUEVSX0xFQVNFUy45OTQuLi4uLkgBAAAA3rYBAAIAAAAENDIwOQEIAAAABQAAAAExAQAAAAstMjExMDc2OTM1NQMAAAADMTYwAgAAAAU0ODk4MwQAAAABMAcAAAAIMy83LzIwMjYIAAAACjEyLzMxLzIwMTkJAAAAATDufE80onzeCO58TzSifN4IN0NJUS5OWVNFOklCTS5JUV9ERVBSRUNJQVRJT05fUkVOVEFMX0FTU0VUU19DRi45OTYuLi4uLkgBAAAA3rYBAAMAAAAAAO58TzSifN4I7nxPNKJ83ggzQ0lRLk5ZU0U6SUJNLklRX0dXX0lOVEFOX0FNT1JUX1BBUlRJQUxfQ0YuOTk4Li4uLi5IAQAAAN62AQADAAAAAADufE80onzeCO58TzSifN4IJENJUS5OWVNFOklCTS5JUV9ORVRfQ0hBTkdFLjk5Mi4uLi4uSAEAAADetgEAAgAAAAQ0MTYxAQgAAAAFAAAAATEBAAAACjIwMTcxNjQyNDQDAAAAAzE2MAIAAAAEMjA5MwQAAAABMAcAAAAIMy83LzIwMjYIAAAACjEyLzMxLzIwMTcJAAAAATDufE80onzeCO58TzSifN4IHENJUS5OWVNFOklCTS5JUV9GWC45OTQuLi4uLkgBAAAA3rYBAAIA</t>
  </si>
  <si>
    <t>AAAELTE2NwEIAAAABQAAAAExAQAAAAstMjExMDc2OTM1NQMAAAADMTYwAgAAAAQyMTQ0BAAAAAEwBwAAAAgzLzcvMjAyNggAAAAKMTIvMzEvMjAxOQkAAAABMO58TzSifN4I7nxPNKJ83ggxQ0lRLk5ZU0U6SUJNLklRX09USEVSX0ZJTkFOQ0VfQUNUX1NVUFBMLjk5Ni4uLi4uSAEAAADetgEAAgAAAAM5NDkBCAAAAAUAAAABMQEAAAALLTIwMDg2NDcxOTgDAAAAAzE2MAIAAAAEMjA1MAQAAAABMAcAAAAIMy83LzIwMjYIAAAACjEyLzMxLzIwMjEJAAAAATDufE80onzeCO58TzSifN4IK0NJUS5OWVNFOklCTS5JUV9UT1RBTF9ESVZfUEFJRF9DRi45OTguLi4uLkgBAAAA3rYBAAIAAAAFLTYwNDABCAAAAAUAAAABMQEAAAALLTE5MDQ4NjA3NDQDAAAAAzE2MAIAAAAEMjAyMgQAAAABMAcAAAAIMy83LzIwMjYIAAAACjEyLzMxLzIwMjMJAAAAATDufE80onzeCO58TzSifN4IJkNJUS5OWVNFOklCTS5JUV9QUkVGX0RJVl9DRi4xMDAwLi4uLi5IAQAAAN62AQADAAAAAADufE80onzeCO58TzSifN4IJ0NJUS5OWVNFOklCTS5JUV9DT01NT05fRElWX0NGLjk5MC4uLi4uSAEAAADetgEAAgAAAAUtNDg5NwEIAAAABQAAAAExAQAAAAoxODc2NDMyODcyAwAAAAMxNjACAAAABDIwNzQEAAAAATAHAAAACDMvNy8yMDI2CAAAAAoxMi8zMS8yMDE1CQAAAAEw7nxPNKJ83gjufE80onzeCCVDSVEuTllTRTpJQk0uSVFfUFJF</t>
  </si>
  <si>
    <t>Rl9JU1NVRUQuOTkyLi4uLi5IAQAAAN62AQADAAAAAADufE80onzeCO58TzSifN4IJ0NJUS5OWVNFOklCTS5JUV9DT01NT05fSVNTVUVELjk5NC4uLi4uSAEAAADetgEAAwAAAAAA7nxPNKJ83gjufE80onzeCChDSVEuTllTRTpJQk0uSVFfTFRfREVCVF9SRVBBSUQuOTk2Li4uLi5IAQAAAN62AQACAAAABS04NTk3AQgAAAAFAAAAATEBAAAACy0yMDA4NjQ3MTk4AwAAAAMxNjACAAAABDIwMzYEAAAAATAHAAAACDMvNy8yMDI2CAAAAAoxMi8zMS8yMDIxCQAAAAEw7nxPNKJ83gjufE80onzeCCtDSVEuTllTRTpJQk0uSVFfVE9UQUxfREVCVF9JU1NVRUQuOTk4Li4uLi5IAQAAAN62AQACAAAABDk1ODYBCAAAAAUAAAABMQEAAAALLTE5MDQ4NjA3NDQDAAAAAzE2MAIAAAAEMjE2MQQAAAABMAcAAAAIMy83LzIwMjYIAAAACjEyLzMxLzIwMjMJAAAAATDufE80onzeCO58TzSifN4IKUNJUS5OWVNFOklCTS5JUV9TVF9ERUJUX0lTU1VFRC4xMDAwLi4uLi5IAQAAAN62AQADAAAAAADufE80onzeCO58TzSifN4IJUNJUS5OWVNFOklCTS5JUV9DQVNIX0lOVkVTVC45OTAuLi4uLkgBAAAA3rYBAAIAAAAFLTgxNTkBCAAAAAUAAAABMQEAAAAKMTg3NjQzMjg3MgMAAAADMTYwAgAAAAQyMDA1BAAAAAEwBwAAAAgzLzcvMjAyNggAAAAKMTIvMzEvMjAxNQkAAAABMO58TzSifN4I7nxPNKJ83ggpQ0lRLk5ZU0U6SUJNLklR</t>
  </si>
  <si>
    <t>X0lOVkVTVF9MT0FOU19DRi45OTIuLi4uLkgBAAAA3rYBAAIAAAAFLTIwMjgBCAAAAAUAAAABMQEAAAAKMjAxNzE2NDI0NAMAAAADMTYwAgAAAAQyMDMyBAAAAAEwBwAAAAgzLzcvMjAyNggAAAAKMTIvMzEvMjAxNwkAAAABMO58TzSifN4I7nxPNKJ83ggnQ0lRLk5ZU0U6SUJNLklRX1NBTEVfSU5UQU5fQ0YuOTk0Li4uLi5IAQAAAN62AQACAAAABC02MjEBCAAAAAUAAAABMQEAAAALLTIxMTA3NjkzNTUDAAAAAzE2MAIAAAAEMjAyOQQAAAABMAcAAAAIMy83LzIwMjYIAAAACjEyLzMxLzIwMTkJAAAAATDufE80onzeCO58TzSifN4II0NJUS5OWVNFOklCTS5JUV9ESVZFU1RfQ0YuOTk2Li4uLi5IAQAAAN62AQACAAAAAzExNAEIAAAABQAAAAExAQAAAAstMjAwODY0NzE5OAMAAAADMTYwAgAAAAQyMDc3BAAAAAEwBwAAAAgzLzcvMjAyNggAAAAKMTIvMzEvMjAyMQkAAAABMO58TzSifN4I7nxPNKJ83gglQ0lRLk5ZU0U6SUJNLklRX1NBTEVfUFBFX0NGLjk5OC4uLi4uSAEAAADetgEAAgAAAAMzMjEBCAAAAAUAAAABMQEAAAALLTE5MDQ4NjA3NDQDAAAAAzE2MAIAAAAEMjA0MgQAAAABMAcAAAAIMy83LzIwMjYIAAAACjEyLzMxLzIwMjMJAAAAATDufE80onzeCO58TzSifN4IJENJUS5OWVNFOklCTS5JUV9DQVNIX09QRVIuMTAwMC4uLi4uSAEAAADetgEAAgAAAAUxMzE5MwEIAAAABQAAAAExAQAAAAstMTkw</t>
  </si>
  <si>
    <t>NDg2MDc0MAMAAAADMTYwAgAAAAQyMDA2BAAAAAEwBwAAAAgzLzcvMjAyNggAAAAKMTIvMzEvMjAyNQkAAAABMO58TzSifN4I7nxPNKJ83gg2Q0lRLk5ZU0U6SUJNLklRX0NIQU5HRV9PVEhFUl9ORVRfT1BFUl9BU1NFVFMuOTkwLi4uLi5IAQAAAN62AQACAAAABS0zMjIyAQgAAAAFAAAAATEBAAAACjE4NzY0MzI4NzIDAAAAAzE2MAIAAAAEMjA0NQQAAAABMAcAAAAIMy83LzIwMjYIAAAACjEyLzMxLzIwMTUJAAAAATDufE80onzeCO58TzSifN4IKENJUS5OWVNFOklCTS5JUV9DSEFOR0VfSU5DX1RBWC45OTIuLi4uLkgBAAAA3rYBAAMAAAAAAO58TzSifN4I7nxPNKJ83ggjQ0lRLk5ZU0U6SUJNLklRX0NIQU5HRV9BUC45OTQuLi4uLkgBAAAA3rYBAAIAAAAELTUwMwEIAAAABQAAAAExAQAAAAstMjExMDc2OTM1NQMAAAADMTYwAgAAAAQyMDE3BAAAAAEwBwAAAAgzLzcvMjAyNggAAAAKMTIvMzEvMjAxOQkAAAABMO58TzSifN4I7nxPNKJ83ggtQ0lRLk5ZU0U6SUJNLklRX0lOVEVSQ09NUEFOWV9OT05fQ0EuOTk5Li4uLi5IAQAAAN62AQADAAAAAADufE80onzeCO58TzSifN4IJkNJUS5OWVNFOklCTS5JUV9HV19JTlRBTl9ORVQuOTkyLi4uLi5IAQAAAN62AQADAAAAAADufE80onzeCO58TzSifN4IMkNJUS5OWVNFOklCTS5JUV9BQ0NVTV9BTU9SVF9JTlRBTl9BU1NFVFMuOTk4Li4uLi5IAQAAAN62AQAC</t>
  </si>
  <si>
    <t>AAAABS02NDY2AQgAAAAFAAAAATEBAAAACy0xOTA0ODYwNzQ0AwAAAAMxNjACAAAABTI0MzMxBAAAAAEwBwAAAAgzLzcvMjAyNggAAAAKMTIvMzEvMjAyMwkAAAABMO58TzSifN4I7nxPNKJ83ggzQ0lRLk5ZU0U6SUJNLklRX0RFUklWQVRJVkVfVFJBRElOR19BU1NFVFMuOTk3Li4uLi5IAQAAAN62AQADAAAAAADufE80onzeCO58TzSifN4IN0NJUS5OWVNFOklCTS5JUV9DVVJSRU5UX1BPUlRfREVCVF9ERVJJVkFUSVZFUy45OTQuLi4uLkgBAAAA3rYBAAMAAAAAAO58TzSifN4I7nxPNKJ83ggnQ0lRLk5ZU0U6SUJNLklRX09SREVSX0JBQ0tMT0cuOTk5Li4uLi5IAQAAAN62AQADAAAAAADufE80onzeCO58TzSifN4INUNJUS5OWVNFOklCTS5JUV9SRVNUUklDVEVEX0NBU0hfTk9OX0NVUlJFTlQuOTkxLi4uLi5IAQAAAN62AQADAAAAAADufE80onzeCO58TzSifN4IK0NJUS5OWVNFOklCTS5JUV9GSU5fRElWX1NUX0lOVkVTVC45OTEuLi4uLkgBAAAA3rYBAAMAAAAAAO58TzSifN4I7nxPNKJ83ggvQ0lRLk5ZU0U6SUJNLklRX0ZJTl9ESVZfTFRfREVCVF9UT1RBTC45OTIuLi4uLkgBAAAA3rYBAAIAAAAFMzE0MzQBCAAAAAUAAAABMQEAAAAKMjAxNzE2NDI0NAMAAAADMTYwAgAAAAUyNDUxNQQAAAABMAcAAAAIMy83LzIwMjYIAAAACjEyLzMxLzIwMTcJAAAAATDufE80onzeCO58TzSifN4IP0NJUS5OWVNF</t>
  </si>
  <si>
    <t>OklCTS5JUV9MSUFCSUxJVElFU19ORVRUSU5HX09USEVSX0FESlVTVE1FTlRTLjk5MC4uLi4uSAEAAADetgEAAwAAAAAA7nxPNKJ83gjufE80onzeCCtDSVEuTllTRTpJQk0uSVFfQVNTRVRTX0ZBSVJfVkFMVUUuOTk3Li4uLi5IAQAAAN62AQACAAAABDUxNDgA7nxPNKJ83gjufE80onzeCChDSVEuTllTRTpJQk0uSVFfQVNTRVRTX0xFVkVMXzIuOTk4Li4uLi5IAQAAAN62AQACAAAABDc5MjAA7nxPNKJ83gjufE80onzeCEBDSVEuTllTRTpJQk0uSVFfTElRVUlEQVRJT05fVkFMVUVfUFJFRkVSUkVEX05PTl9SRURFRU0uOTk0Li4uLi5IAQAAAN62AQADAAAAAADufE80onzeCO58TzSifN4IO0NJUS5OWVNFOklCTS5JUV9HRU5FUkFMX1BBUlRORVJfTUlOT1JJVFlfSU5URVJFU1QuOTkzLi4uLi5IAQAAAN62AQADAAAAAADufE80onzeCO58TzSifN4INUNJUS5OWVNFOklCTS5JUV9ERUZfVEFYX1ZBTFVBVElPTl9BTExPV0FOQ0UuOTkwLi4uLi5IAQAAAN62AQACAAAAAzc0MAEIAAAABQAAAAExAQAAAAoxODc2NDMyODcyAwAAAAMxNjACAAAABTQ2MDQ1BAAAAAEwBwAAAAgzLzcvMjAyNggAAAAKMTIvMzEvMjAxNQkAAAABMO58TzSifN4I7nxPNKJ83gg1Q0lRLk5ZU0U6SUJNLklRX0ZJTl9ESVZfTUlOT1JJVFlfSU5UX1JFREVFTS45OTAuLi4uLkgBAAAA3rYBAAMAAAAAAO58TzSifN4I7nxPNKJ83ggdQ0lR</t>
  </si>
  <si>
    <t>Lk5ZU0U6SUJNLklRX0NJUC45OTAuLi4uLkgBAAAA3rYBAAMAAAAAAO58TzSifN4I7nxPNKJ83ggjQ0lRLk5ZU0U6SUJNLklRX01BQ0hJTkVSWS45OTAuLi4uLkgBAAAA3rYBAAIAAAAFMjIyMzMBCAAAAAUAAAABMQEAAAAKMTg3NjQzMjg3MgMAAAADMTYwAgAAAAQzMTE0BAAAAAEwBwAAAAgzLzcvMjAyNggAAAAKMTIvMzEvMjAxNQkAAAABMO58TzSifN4I7nxPNKJ83ggjQ0lRLk5ZU0U6SUJNLklRX09USEVSX0lOVi45OTEuLi4uLkgBAAAA3rYBAAMAAAAAAO58TzSifN4I7nxPNKJ83gghQ0lRLk5ZU0U6SUJNLklRX1JBV19JTlYuOTkxLi4uLi5IAQAAAN62AQADAAAAAADufE80onzeCO58TzSifN4IJUNJUS5OWVNFOklCTS5JUV9BUl9VTkJJTExFRC45OTIuLi4uLkgBAAAA3rYBAAIAAAAEMjIyNwEIAAAABQAAAAExAQAAAAoyMDE3MTY0MjQ0AwAAAAMxNjACAAAABTQ1NDIwBAAAAAEwBwAAAAgzLzcvMjAyNggAAAAKMTIvMzEvMjAxNwkAAAABMO58TzSifN4I7nxPNKJ83ggpQ0lRLk5ZU0U6SUJNLklRX05FVF9XT1JLSU5HX0NBUC45OTYuLi4uLkgBAAAA3rYBAAIAAAAFLTM1NjkBCAAAAAUAAAABMQEAAAALLTIwMDg2NDcxOTgDAAAAAzE2MAIAAAAEMTMxMQQAAAABMAcAAAAIMy83LzIwMjYIAAAACjEyLzMxLzIwMjEJAAAAATDufE80onzeCO58TzSifN4IMkNJUS5OWVNFOklCTS5JUV9NSU5PUklUWV9J</t>
  </si>
  <si>
    <t>TlRFUkVTVF9UT1RBTC4yMDAwLi4uLi5IAQAAAN62AQACAAAAAjkzAQgAAAAFAAAAATEBAAAACy0xOTA0ODYwNjU3AwAAAAMxNjACAAAABDEzMTIEAAAAATAHAAAACDMvNy8yMDI2CAAAAAoxMi8zMS8yMDI1CQAAAAEw7nxPNKJ83gjufE80onzeCC1DSVEuTllTRTpJQk0uSVFfSU5URVJDT01QQU5ZX05PTl9DQS45OTMuLi4uLkgBAAAA3rYBAAMAAAAAAO58TzSifN4I7nxPNKJ83ggmQ0lRLk5ZU0U6SUJNLklRX0dXX0lOVEFOX05FVC45OTEuLi4uLkgBAAAA3rYBAAMAAAAAAO58TzSifN4I7nxPNKJ83ggyQ0lRLk5ZU0U6SUJNLklRX0FDQ1VNX0FNT1JUX0lOVEFOX0FTU0VUUy45OTcuLi4uLkgBAAAA3rYBAAIAAAAFLTU2OTkBCAAAAAUAAAABMQEAAAALLTE5NTgyODEwOTYDAAAAAzE2MAIAAAAFMjQzMzEEAAAAATAHAAAACDMvNy8yMDI2CAAAAAoxMi8zMS8yMDIyCQAAAAEw7nxPNKJ83gjufE80onzeCDNDSVEuTllTRTpJQk0uSVFfREVSSVZBVElWRV9UUkFESU5HX0FTU0VUUy45OTYuLi4uLkgBAAAA3rYBAAMAAAAAAO58TzSifN4I7nxPNKJ83gg3Q0lRLk5ZU0U6SUJNLklRX0NVUlJFTlRfUE9SVF9ERUJUX0RFUklWQVRJVkVTLjk5My4uLi4uSAEAAADetgEAAwAAAAAA7nxPNKJ83gjufE80onzeCCdDSVEuTllTRTpJQk0uSVFfT1JERVJfQkFDS0xPRy45OTYuLi4uLkgBAAAA3rYBAAMAAAAAAO58TzSi</t>
  </si>
  <si>
    <t>fN4I7nxPNKJ83ggrQ0lRLk5ZU0U6SUJNLklRX0ZJTl9ESVZfU1RfSU5WRVNULjk5MC4uLi4uSAEAAADetgEAAwAAAAAA7nxPNKJ83gjufE80onzeCC9DSVEuTllTRTpJQk0uSVFfRklOX0RJVl9MVF9ERUJUX1RPVEFMLjk5MS4uLi4uSAEAAADetgEAAgAAAAUyNzg1OQEIAAAABQAAAAExAQAAAAoxOTQ3MTc5NTgzAwAAAAMxNjACAAAABTI0NTE1BAAAAAEwBwAAAAgzLzcvMjAyNggAAAAKMTIvMzEvMjAxNgkAAAABMO58TzSifN4I7nxPNKJ83ggtQ0lRLk5ZU0U6SUJNLklRX0lOVEVSQ09NUEFOWV9OT05fQ0EuOTkxLi4uLi5IAQAAAN62AQADAAAAAADufE80onzeCO58TzSifN4IJkNJUS5OWVNFOklCTS5JUV9HV19JTlRBTl9ORVQuOTkwLi4uLi5IAQAAAN62AQADAAAAAADufE80onzeCO58TzSifN4IMkNJUS5OWVNFOklCTS5JUV9BQ0NVTV9BTU9SVF9JTlRBTl9BU1NFVFMuOTk2Li4uLi5IAQAAAN62AQACAAAABS01NzY5AQgAAAAFAAAAATEBAAAACy0yMDA4NjQ3MTk4AwAAAAMxNjACAAAABTI0MzMxBAAAAAEwBwAAAAgzLzcvMjAyNggAAAAKMTIvMzEvMjAyMQkAAAABMO58TzSifN4I7nxPNKJ83ggzQ0lRLk5ZU0U6SUJNLklRX0RFUklWQVRJVkVfVFJBRElOR19BU1NFVFMuOTkzLi4uLi5IAQAAAN62AQADAAAAAADufE80onzeCO58TzSifN4IN0NJUS5OWVNFOklCTS5JUV9DVVJSRU5UX1BPUlRfREVC</t>
  </si>
  <si>
    <t>VF9ERVJJVkFUSVZFUy45OTIuLi4uLkgBAAAA3rYBAAMAAAAAAO58TzSifN4I7nxPNKJ83ggnQ0lRLk5ZU0U6SUJNLklRX09SREVSX0JBQ0tMT0cuOTkwLi4uLi5IAQAAAN62AQADAAAAAADufE80onzeCO58TzSifN4ILUNJUS5OWVNFOklCTS5JUV9GSU5fRElWX0NBU0hfRVFVSVYuMTAwMC4uLi4uSAEAAADetgEAAwAAAAAA7nxPNKJ83gjufE80onzeCC9DSVEuTllTRTpJQk0uSVFfRklOX0RJVl9MVF9ERUJUX1RPVEFMLjk5MC4uLi4uSAEAAADetgEAAgAAAAUyNzIwNQEIAAAABQAAAAExAQAAAAoxODc2NDMyODcyAwAAAAMxNjACAAAABTI0NTE1BAAAAAEwBwAAAAgzLzcvMjAyNggAAAAKMTIvMzEvMjAxNQkAAAABMO58TzSifN4I7nxPNKJ83gg5Q0lRLk5ZU0U6SUJNLklRX0ZBSVJfVkFMVUVfQ0hBTkdFX0lOQ0xfRUFSTklOR1MuOTk3Li4uLi5IAQAAAN62AQADAAAAAADufE80onzeCO58TzSifN4ILUNJUS5OWVNFOklCTS5JUV9MSUFCSUxJVElFU19MRVZFTF8zLjk5OS4uLi4uSAEAAADetgEAAwAAAAAA7nxPNKJ83gjufE80onzeCCtDSVEuTllTRTpJQk0uSVFfQVNTRVRTX0ZBSVJfVkFMVUUuOTk1Li4uLi5IAQAAAN62AQACAAAABDkxMzIA7nxPNKJ83gjufE80onzeCChDSVEuTllTRTpJQk0uSVFfQVNTRVRTX0xFVkVMXzIuOTkzLi4uLi5IAQAAAN62AQACAAAABDkwMjYA7nxPNKJ83gjufE80onze</t>
  </si>
  <si>
    <t>CEBDSVEuTllTRTpJQk0uSVFfTElRVUlEQVRJT05fVkFMVUVfUFJFRkVSUkVEX05PTl9SRURFRU0uOTkwLi4uLi5IAQAAAN62AQADAAAAAADufE80onzeCO58TzSifN4IO0NJUS5OWVNFOklCTS5JUV9HRU5FUkFMX1BBUlRORVJfTUlOT1JJVFlfSU5URVJFU1QuOTkxLi4uLi5IAQAAAN62AQADAAAAAADufE80onzeCO58TzSifN4INENJUS5OWVNFOklCTS5JUV9GSU5fRElWX01JTk9SSVRZX0lOVEVSRVNULjEwMDAuLi4uLkgBAAAA3rYBAAMAAAAAAO58TzSifN4I7nxPNKJ83ggtQ0lRLk5ZU0U6SUJNLklRX01JTk9SSVRZX0lOVF9SRURFRU0uOTk2Li4uLi5IAQAAAN62AQADAAAAAADufE80onzeCO58TzSifN4IMENJUS5OWVNFOklCTS5JUV9OQVRVUkFMX1JFU09VUkNFU19DT1NULjk5OS4uLi4uSAEAAADetgEAAwAAAAAA7nxPNKJ83gjufE80onzeCCNDSVEuTllTRTpJQk0uSVFfQlVJTERJTkdTLjk5OS4uLi4uSAEAAADetgEAAgAAAAQ0ODI1AQgAAAAFAAAAATEBAAAACy0xOTA0ODYwNzQzAwAAAAMxNjACAAAABDMwMjMEAAAAATAHAAAACDMvNy8yMDI2CAAAAAoxMi8zMS8yMDI0CQAAAAEw7nxPNKJ83gjufE80onzeCCdDSVEuTllTRTpJQk0uSVFfRklOSVNIRURfSU5WLjEwMDAuLi4uLkgBAAAA3rYBAAIAAAADMjMwAQgAAAAFAAAAATEBAAAACy0xOTA0ODYwNzQwAwAAAAMxNjACAAAABDMwNzUEAAAA</t>
  </si>
  <si>
    <t>ATAHAAAACDMvNy8yMDI2CAAAAAoxMi8zMS8yMDI1CQAAAAEw7nxPNKJ83gjufE80onzeCCBDSVEuTllTRTpJQk0uSVFfTElGT1IuMjAwMC4uLi4uSAEAAADetgEAAwAAAAAA7nxPNKJ83gjufE80onzeCChDSVEuTllTRTpJQk0uSVFfRVFVSVRZX01FVEhPRC4yMDAwLi4uLi5IAQAAAN62AQACAAAAAjYwAQgAAAAFAAAAATEBAAAACy0xOTA0ODYwNjU3AwAAAAMxNjACAAAABDMwNjMEAAAAATAHAAAACDMvNy8yMDI2CAAAAAoxMi8zMS8yMDI1CQAAAAEw7nxPNKJ83gjufE80onzeCClDSVEuTllTRTpJQk0uSVFfTkVUX1dPUktJTkdfQ0FQLjk5NC4uLi4uSAEAAADetgEAAgAAAAQyMDI4AQgAAAAFAAAAATEBAAAACy0yMTEwNzY5MzU1AwAAAAMxNjACAAAABDEzMTEEAAAAATAHAAAACDMvNy8yMDI2CAAAAAoxMi8zMS8yMDE5CQAAAAEw7nxPNKJ83gjufE80onzeCDFDSVEuTllTRTpJQk0uSVFfTUlOT1JJVFlfSU5URVJFU1RfVE9UQUwuOTk5Li4uLi5IAQAAAN62AQACAAAAAjg2AQgAAAAFAAAAATEBAAAACy0xOTA0ODYwNzQzAwAAAAMxNjACAAAABDEzMTIEAAAAATAHAAAACDMvNy8yMDI2CAAAAAoxMi8zMS8yMDI0CQAAAAEw7nxPNKJ83gjufE80onzeCDBDSVEuTllTRTpJQk0uSVFfVE9UQUxfREVCVF9OT05fQ1VSUkVOVC45OTQuLi4uLkgBAAAA3rYBAAIAAAAFNTc5ODEBCAAAAAUAAAABMQEAAAALLTIx</t>
  </si>
  <si>
    <t>MTA3NjkzNTUDAAAAAzE2MAIAAAAFMjUyMjQEAAAAATAHAAAACDMvNy8yMDI2CAAAAAoxMi8zMS8yMDE5CQAAAAEw7nxPNKJ83gjufE80onzeCCVDSVEuTllTRTpJQk0uSVFfQ0FTSF9TSEFSRS4xMDAwLi4uLi5IAQAAAN62AQACAAAACTE0LjUwMTI3NAEIAAAABQAAAAExAQAAAAstMTkwNDg2MDc0MAMAAAADMTYwAgAAAAQ0MzgxBAAAAAEwBwAAAAgzLzcvMjAyNggAAAAKMTIvMzEvMjAyNQkAAAABMO58TzSifN4I7nxPNKJ83ggdQ0lRLk5ZU0U6SUJNLklRX1RCVi45OTMuLi4uLkgBAAAA3rYBAAIAAAAGLTIyNTU2AQgAAAAFAAAAATEBAAAACjIwODE1MDU0MDEDAAAAAzE2MAIAAAAEMTMxMAQAAAABMAcAAAAIMy83LzIwMjYIAAAACjEyLzMxLzIwMTgJAAAAATDufE80onzeCO58TzSifN4IK0NJUS5OWVNFOklCTS5JUV9CVl9TSEFSRV9SRVBPUlRFRC45OTguLi4uLkgBAAAA3rYBAAMAAAAAAO58TzSifN4I7nxPNKJ83gg1Q0lRLk5ZU0U6SUJNLklRX1RPVEFMX0RFQlRfRVhDTF9PUEVSX0xFQVNFUy45OTIuLi4uLkgBAAAA3rYBAAIAAAAFNDY4NTgBCAAAAAUAAAABMQEAAAAKMjAxNzE2NDI0NAMAAAADMTYwAgAAAAU0ODk4MgQAAAABMAcAAAAIMy83LzIwMjYIAAAACjEyLzMxLzIwMTcJAAAAATDufE80onzeCO58TzSifN4IJkNJUS5OWVNFOklCTS5JUV9UT1RBTF9MRUFTRVMuOTk3Li4uLi5IAQAAAN62</t>
  </si>
  <si>
    <t>AQACAAAABDMzMDMBCAAAAAUAAAABMQEAAAALLTE5NTgyODEwOTYDAAAAAzE2MAIAAAAFNDg5NzkEAAAAATAHAAAACDMvNy8yMDI2CAAAAAoxMi8zMS8yMDIyCQAAAAEw7nxPNKJ83gjufE80onzeCClDSVEuTllTRTpJQk0uSVFfSU5URVJDT01QQU5ZX0NBLjk5OS4uLi4uSAEAAADetgEAAwAAAAAA7nxPNKJ83gjufE80onzeCC9DSVEuTllTRTpJQk0uSVFfQURWQU5DRVNfRk9SX1NVUFBMSUVTLjk5NS4uLi4uSAEAAADetgEAAwAAAAAA7nxPNKJ83gjufE80onzeCDJDSVEuTllTRTpJQk0uSVFfQUNDVU1fQU1PUlRfSU5UQU5fQVNTRVRTLjk5NS4uLi4uSAEAAADetgEAAgAAAAUtNDE2OQEIAAAABQAAAAExAQAAAAstMjA1OTA3MzIwMgMAAAADMTYwAgAAAAUyNDMzMQQAAAABMAcAAAAIMy83LzIwMjYIAAAACjEyLzMxLzIwMjAJAAAAATDufE80onzeCO58TzSifN4IM0NJUS5OWVNFOklCTS5JUV9ERVJJVkFUSVZFX1RSQURJTkdfQVNTRVRTLjk5MS4uLi4uSAEAAADetgEAAwAAAAAA7nxPNKJ83gjufE80onzeCDdDSVEuTllTRTpJQk0uSVFfQ1VSUkVOVF9QT1JUX0RFQlRfREVSSVZBVElWRVMuOTkxLi4uLi5IAQAAAN62AQACAAAABDExMjUBCAAAAAUAAAABMQEAAAAKMTk0NzE3OTU4MwMAAAADMTYwAgAAAAUzMDkxNwQAAAABMAcAAAAIMy83LzIwMjYIAAAACjEyLzMxLzIwMTYJAAAAATDufE80onzeCO58</t>
  </si>
  <si>
    <t>TzSifN4ILkNJUS5OWVNFOklCTS5JUV9UT1RBTF9ERUJUX0VYQ0xfRklOLjIwMDAuLi4uLkgBAAAA3rYBAAIAAAAFNjQ2MDcBCAAAAAUAAAABMQEAAAALLTE5MDQ4NjA2NTcDAAAAAzE2MAIAAAAFMjE4NjAEAAAAATAHAAAACDMvNy8yMDI2CAAAAAoxMi8zMS8yMDI1CQAAAAEw7nxPNKJ83gjufE80onzeCCxDSVEuTllTRTpJQk0uSVFfRklOX0RJVl9DQVNIX0VRVUlWLjk5NS4uLi4uSAEAAADetgEAAwAAAAAA7nxPNKJ83gjufE80onzeCClDSVEuTllTRTpJQk0uSVFfSU5URVJDT01QQU5ZX0NBLjk5My4uLi4uSAEAAADetgEAAwAAAAAA7nxPNKJ83gjufE80onzeCC9DSVEuTllTRTpJQk0uSVFfQURWQU5DRVNfRk9SX1NVUFBMSUVTLjk5NC4uLi4uSAEAAADetgEAAwAAAAAA7nxPNKJ83gjufE80onzeCDJDSVEuTllTRTpJQk0uSVFfQUNDVU1fQU1PUlRfSU5UQU5fQVNTRVRTLjk5NC4uLi4uSAEAAADetgEAAgAAAAUtMzMwOQEIAAAABQAAAAExAQAAAAstMjExMDc2OTM1NQMAAAADMTYwAgAAAAUyNDMzMQQAAAABMAcAAAAIMy83LzIwMjYIAAAACjEyLzMxLzIwMTkJAAAAATDufE80onzeCO58TzSifN4IM0NJUS5OWVNFOklCTS5JUV9ERVJJVkFUSVZFX1RSQURJTkdfQVNTRVRTLjk5MC4uLi4uSAEAAADetgEAAwAAAAAA7nxPNKJ83gjufE80onzeCC1DSVEuTllTRTpJQk0uSVFfU1RfREVCVF9ERVJJVkFU</t>
  </si>
  <si>
    <t>SVZFUy45OTkuLi4uLkgBAAAA3rYBAAMAAAAAAO58TzSifN4I7nxPNKJ83gguQ0lRLk5ZU0U6SUJNLklRX1RPVEFMX0RFQlRfRVhDTF9GSU4uMTAwMC4uLi4uSAEAAADetgEAAgAAAAU2NDYwNwEIAAAABQAAAAExAQAAAAstMTkwNDg2MDc0MAMAAAADMTYwAgAAAAUyMTg2MAQAAAABMAcAAAAIMy83LzIwMjYIAAAACjEyLzMxLzIwMjUJAAAAATDufE80onzeCO58TzSifN4IMENJUS5OWVNFOklCTS5JUV9ERUJUX0VRVUlWX09QRVJfTEVBU0UuMTAwMC4uLi4uSAEAAADetgEAAgAAAAUxMDQ2NAEIAAAABQAAAAExAQAAAAstMTkwNDg2MDc0MAMAAAADMTYwAgAAAAUyMTY3MQQAAAABMAcAAAAIMy83LzIwMjYIAAAACjEyLzMxLzIwMjUJAAAAATDufE80onzeCO58TzSifN4ILENJUS5OWVNFOklCTS5JUV9GSU5fRElWX0NBU0hfRVFVSVYuOTk0Li4uLi5IAQAAAN62AQADAAAAAADufE80onzeCO58TzSifN4IOUNJUS5OWVNFOklCTS5JUV9GQUlSX1ZBTFVFX0NIQU5HRV9JTkNMX0VBUk5JTkdTLjk5NS4uLi4uSAEAAADetgEAAwAAAAAA7nxPNKJ83gjufE80onzeCC1DSVEuTllTRTpJQk0uSVFfTElBQklMSVRJRVNfTEVWRUxfMy45OTQuLi4uLkgBAAAA3rYBAAMAAAAAAO58TzSifN4I7nxPNKJ83ggrQ0lRLk5ZU0U6SUJNLklRX0FTU0VUU19GQUlSX1ZBTFVFLjk5MS4uLi4uSAEAAADetgEAAgAAAAQ2NjcyAO58</t>
  </si>
  <si>
    <t>TzSifN4I7nxPNKJ83ggoQ0lRLk5ZU0U6SUJNLklRX0FTU0VUU19MRVZFTF8yLjk5MS4uLi4uSAEAAADetgEAAgAAAAQ1NDYwAO58TzSifN4I7nxPNKJ83gg+Q0lRLk5ZU0U6SUJNLklRX0xJUVVJREFUSU9OX1ZBTFVFX1BSRUZFUlJFRF9DT05WRVJULjEwMDAuLi4uLkgBAAAA3rYBAAMAAAAAAO58TzSifN4I7nxPNKJ83gg1Q0lRLk5ZU0U6SUJNLklRX0dFTkVSQUxfUEFSVE5FUl9QUkVGX0VRVUlUWS45OTYuLi4uLkgBAAAA3rYBAAMAAAAAAO58TzSifN4I7nxPNKJ83ggzQ0lRLk5ZU0U6SUJNLklRX0ZJTl9ESVZfTUlOT1JJVFlfSU5URVJFU1QuOTk4Li4uLi5IAQAAAN62AQADAAAAAADufE80onzeCO58TzSifN4ILUNJUS5OWVNFOklCTS5JUV9NSU5PUklUWV9JTlRfUkVERUVNLjk5NC4uLi4uSAEAAADetgEAAwAAAAAA7nxPNKJ83gjufE80onzeCDBDSVEuTllTRTpJQk0uSVFfTkFUVVJBTF9SRVNPVVJDRVNfQ09TVC45OTcuLi4uLkgBAAAA3rYBAAMAAAAAAO58TzSifN4I7nxPNKJ83ggpQ0lRLk5ZU0U6SUJNLklRX0lOVEVSQ09NUEFOWV9DQS45OTIuLi4uLkgBAAAA3rYBAAMAAAAAAO58TzSifN4I7nxPNKJ83ggvQ0lRLk5ZU0U6SUJNLklRX0FEVkFOQ0VTX0ZPUl9TVVBQTElFUy45OTEuLi4uLkgBAAAA3rYBAAMAAAAAAO58TzSifN4I7nxPNKJ83ggsQ0lRLk5ZU0U6SUJNLklRX0dST1NTX0lOVEFO</t>
  </si>
  <si>
    <t>X0FTU0VUUy45OTkuLi4uLkgBAAAA3rYBAAIAAAAFMTc5NjQBCAAAAAUAAAABMQEAAAALLTE5MDQ4NjA3NDMDAAAAAzE2MAIAAAAFMjQyOTMEAAAAATAHAAAACDMvNy8yMDI2CAAAAAoxMi8zMS8yMDI0CQAAAAEw7nxPNKJ83gjufE80onzeCDZDSVEuTllTRTpJQk0uSVFfREVSSVZBVElWRV9MSUFCX05PTl9DVVJSRU5ULjIwMDAuLi4uLkgBAAAA3rYBAAIAAAADMjU5AQgAAAAFAAAAATEBAAAACy0xOTA0ODYwNjU3AwAAAAMxNjACAAAABTQwNDE5BAAAAAEwBwAAAAgzLzcvMjAyNggAAAAKMTIvMzEvMjAyNQkAAAABMO58TzSifN4I7nxPNKJ83ggtQ0lRLk5ZU0U6SUJNLklRX1NUX0RFQlRfREVSSVZBVElWRVMuOTk4Li4uLi5IAQAAAN62AQADAAAAAADufE80onzeCO58TzSifN4ILUNJUS5OWVNFOklCTS5JUV9UT1RBTF9ERUJUX0VYQ0xfRklOLjk5OS4uLi4uSAEAAADetgEAAgAAAAU1ODM5NgEIAAAABQAAAAExAQAAAAstMTkwNDg2MDc0MwMAAAADMTYwAgAAAAUyMTg2MAQAAAABMAcAAAAIMy83LzIwMjYIAAAACjEyLzMxLzIwMjQJAAAAATDufE80onzeCO58TzSifN4IL0NJUS5OWVNFOklCTS5JUV9ERUJUX0VRVUlWX09QRVJfTEVBU0UuOTk5Li4uLi5IAQAAAN62AQACAAAABTEwNDcyAQgAAAAFAAAAATEBAAAACy0xOTA0ODYwNzQzAwAAAAMxNjACAAAABTIxNjcxBAAAAAEwBwAAAAgzLzcvMjAyNggA</t>
  </si>
  <si>
    <t>AAAKMTIvMzEvMjAyNAkAAAABMO58TzSifN4I7nxPNKJ83ggsQ0lRLk5ZU0U6SUJNLklRX0ZJTl9ESVZfQ0FTSF9FUVVJVi45OTEuLi4uLkgBAAAA3rYBAAMAAAAAAO58TzSifN4I7nxPNKJ83gg5Q0lRLk5ZU0U6SUJNLklRX0ZBSVJfVkFMVUVfQ0hBTkdFX0lOQ0xfRUFSTklOR1MuOTk0Li4uLi5IAQAAAN62AQADAAAAAADufE80onzeCO58TzSifN4ILUNJUS5OWVNFOklCTS5JUV9MSUFCSUxJVElFU19MRVZFTF8zLjk5Mi4uLi4uSAEAAADetgEAAwAAAAAA7nxPNKJ83gjufE80onzeCCtDSVEuTllTRTpJQk0uSVFfQVNTRVRTX0ZBSVJfVkFMVUUuOTkwLi4uLi5IAQAAAN62AQACAAAABDY2NzEA7nxPNKJ83gjufE80onzeCClDSVEuTllTRTpJQk0uSVFfQVNTRVRTX0xFVkVMXzEuMjAwMC4uLi4uSAEAAADetgEAAgAAAAM0MTMA7nxPNKJ83gjufE80onzeCD1DSVEuTllTRTpJQk0uSVFfTElRVUlEQVRJT05fVkFMVUVfUFJFRkVSUkVEX0NPTlZFUlQuOTk5Li4uLi5IAQAAAN62AQADAAAAAADufE80onzeCO58TzSifN4INUNJUS5OWVNFOklCTS5JUV9HRU5FUkFMX1BBUlRORVJfUFJFRl9FUVVJVFkuOTk0Li4uLi5IAQAAAN62AQADAAAAAADufE80onzeCO58TzSifN4IM0NJUS5OWVNFOklCTS5JUV9GSU5fRElWX01JTk9SSVRZX0lOVEVSRVNULjk5NS4uLi4uSAEAAADetgEAAwAAAAAA7nxPNKJ83gjufE80</t>
  </si>
  <si>
    <t>onzeCC1DSVEuTllTRTpJQk0uSVFfTUlOT1JJVFlfSU5UX1JFREVFTS45OTMuLi4uLkgBAAAA3rYBAAMAAAAAAO58TzSifN4I7nxPNKJ83ggwQ0lRLk5ZU0U6SUJNLklRX05BVFVSQUxfUkVTT1VSQ0VTX0NPU1QuOTk0Li4uLi5IAQAAAN62AQADAAAAAADufE80onzeCO58TzSifN4II0NJUS5OWVNFOklCTS5JUV9CVUlMRElOR1MuOTk0Li4uLi5IAQAAAN62AQACAAAABDkzNjQBCAAAAAUAAAABMQEAAAALLTIxMTA3NjkzNTUDAAAAAzE2MAIAAAAEMzAyMwQAAAABMAcAAAAIMy83LzIwMjYIAAAACjEyLzMxLzIwMTkJAAAAATDufE80onzeCO58TzSifN4IJkNJUS5OWVNFOklCTS5JUV9GSU5JU0hFRF9JTlYuOTk2Li4uLi5IAQAAAN62AQACAAAAAzIwOAEIAAAABQAAAAExAQAAAAstMjAwODY0NzE5OAMAAAADMTYwAgAAAAQzMDc1BAAAAAEwBwAAAAgzLzcvMjAyNggAAAAKMTIvMzEvMjAyMQkAAAABMO58TzSifN4I7nxPNKJ83ggfQ0lRLk5ZU0U6SUJNLklRX0xJRk9SLjk5NC4uLi4uSAEAAADetgEAAwAAAAAA7nxPNKJ83gjufE80onzeCCdDSVEuTllTRTpJQk0uSVFfRVFVSVRZX01FVEhPRC45OTguLi4uLkgBAAAA3rYBAAIAAAADMTI1AQgAAAAFAAAAATEBAAAACy0xOTA0ODYwNzQ0AwAAAAMxNjACAAAABDMwNjMEAAAAATAHAAAACDMvNy8yMDI2CAAAAAoxMi8zMS8yMDIzCQAAAAEw7nxPNKJ83gjufE80</t>
  </si>
  <si>
    <t>onzeCClDSVEuTllTRTpJQk0uSVFfTkVUX1dPUktJTkdfQ0FQLjk5MC4uLi4uSAEAAADetgEAAgAAAAQ2NTAyAQgAAAAFAAAAATEBAAAACjE4NzY0MzI4NzIDAAAAAzE2MAIAAAAEMTMxMQQAAAABMAcAAAAIMy83LzIwMjYIAAAACjEyLzMxLzIwMTUJAAAAATDufE80onzeCO58TzSifN4IMUNJUS5OWVNFOklCTS5JUV9NSU5PUklUWV9JTlRFUkVTVF9UT1RBTC45OTUuLi4uLkgBAAAA3rYBAAIAAAADMTI5AQgAAAAFAAAAATEBAAAACy0yMDU5MDczMjAyAwAAAAMxNjACAAAABDEzMTIEAAAAATAHAAAACDMvNy8yMDI2CAAAAAoxMi8zMS8yMDIwCQAAAAEw7nxPNKJ83gjufE80onzeCC1DSVEuTllTRTpJQk0uSVFfVE9UQUxfREVCVF9DVVJSRU5ULjIwMDAuLi4uLkgBAAAA3rYBAAIAAAAENzIyNAEIAAAABQAAAAExAQAAAAstMTkwNDg2MDY1NwMAAAADMTYwAgAAAAUyNTIyMwQAAAABMAcAAAAIMy83LzIwMjYIAAAACjEyLzMxLzIwMjUJAAAAATDufE80onzeCO58TzSifN4IJENJUS5OWVNFOklCTS5JUV9DQVNIX1NIQVJFLjk5NC4uLi4uSAEAAADetgEAAgAAAAc5LjIxMTkzAQgAAAAFAAAAATEBAAAACy0yMTEwNzY5MzU1AwAAAAMxNjACAAAABDQzODEEAAAAATAHAAAACDMvNy8yMDI2CAAAAAoxMi8zMS8yMDE5CQAAAAEw7nxPNKJ83gjufE80onzeCC1DSVEuTllTRTpJQk0uSVFfVEJWX1NIQVJFX1JFUE9S</t>
  </si>
  <si>
    <t>VEVELjIwMDAuLi4uLkgBAAAA3rYBAAMAAAAAAO58TzSifN4I7nxPNKJ83ggrQ0lRLk5ZU0U6SUJNLklRX0JWX1NIQVJFX1JFUE9SVEVELjk5NS4uLi4uSAEAAADetgEAAwAAAAAA7nxPNKJ83gjufE80onzeCEdDSVEuTllTRTpJQk0uSVFfRklOQU5DSU5HX09CTElHX05PTl9DVVJSRU5UX0VYQ0xfT1BFUl9MRUFTRVMuMTAwMC4uLi4uSAEAAADetgEAAgAAAAU1NDgzNgEIAAAABQAAAAExAQAAAAstMTkwNDg2MDc0MAMAAAADMTYwAgAAAAU0ODk4MQQAAAABMAcAAAAIMy83LzIwMjYIAAAACjEyLzMxLzIwMjUJAAAAATDufE80onzeCO58TzSifN4IJkNJUS5OWVNFOklCTS5JUV9UT1RBTF9MRUFTRVMuOTkzLi4uLi5IAQAAAN62AQACAAAAAjQxAQgAAAAFAAAAATEBAAAACjIwODE1MDU0MDEDAAAAAzE2MAIAAAAFNDg5NzkEAAAAATAHAAAACDMvNy8yMDI2CAAAAAoxMi8zMS8yMDE4CQAAAAEw7nxPNKJ83gjufE80onzeCEBDSVEuTllTRTpJQk0uSVFfQ1VSUkVOVF9QT1JUSU9OX09QRVJfTEVBU0VfTElBQklMSVRJRVMuOTk5Li4uLi5IAQAAAN62AQACAAAAAzc2OAEIAAAABQAAAAExAQAAAAstMTkwNDg2MDc0MwMAAAADMTYwAgAAAAU0ODM4NQQAAAABMAcAAAAIMy83LzIwMjYIAAAACjEyLzMxLzIwMjQJAAAAATDufE80onzeCO58TzSifN4IMkNJUS5OWVNFOklCTS5JUV9GSU5BTkNFX0xFQVNFU19MT05H</t>
  </si>
  <si>
    <t>X1RFUk0uOTkyLi4uLi5IAQAAAN62AQADAAAAAADufE80onzeCO58TzSifN4ILUNJUS5OWVNFOklCTS5JUV9BRF9FWENMX09QRVJfTEVBU0VTLjk5OS4uLi4uSAEAAADetgEAAgAAAAYtMTE5NTkBCAAAAAUAAAABMQEAAAALLTE5MDQ4NjA3NDMDAAAAAzE2MAIAAAAFNDg5NzUEAAAAATAHAAAACDMvNy8yMDI2CAAAAAoxMi8zMS8yMDI0CQAAAAEw7nxPNKJ83gjufE80onzeCDFDSVEuTllTRTpJQk0uSVFfUlVBX09QRVJBVElOR19MRUFTRV9ORVQuOTkzLi4uLi5IAQAAAN62AQADAAAAAADufE80onzeCO58TzSifN4IL0NJUS5OWVNFOklCTS5JUV9SVUFfQ0FQSVRBTF9MRUFTRV9ORVQuOTk4Li4uLi5IAQAAAN62AQADAAAAAADufE80onzeCO58TzSifN4IKUNJUS5OWVNFOklCTS5JUV9JTlRFUkNPTVBBTllfQ0EuOTkxLi4uLi5IAQAAAN62AQADAAAAAADufE80onzeCO58TzSifN4ILENJUS5OWVNFOklCTS5JUV9MVF9NQVJLX1NFQ1VSSVRJRVMuOTk3Li4uLi5IAQAAAN62AQADAAAAAADufE80onzeCO58TzSifN4ILENJUS5OWVNFOklCTS5JUV9HUk9TU19JTlRBTl9BU1NFVFMuOTk4Li4uLi5IAQAAAN62AQACAAAABTE2NjI4AQgAAAAFAAAAATEBAAAACy0xOTA0ODYwNzQ0AwAAAAMxNjACAAAABTI0MjkzBAAAAAEwBwAAAAgzLzcvMjAyNggAAAAKMTIvMzEvMjAyMwkAAAABMO58TzSifN4I7nxPNKJ83gg2</t>
  </si>
  <si>
    <t>Q0lRLk5ZU0U6SUJNLklRX0RFUklWQVRJVkVfTElBQl9OT05fQ1VSUkVOVC4xMDAwLi4uLi5IAQAAAN62AQACAAAAAzI1OQEIAAAABQAAAAExAQAAAAstMTkwNDg2MDc0MAMAAAADMTYwAgAAAAU0MDQxOQQAAAABMAcAAAAIMy83LzIwMjYIAAAACjEyLzMxLzIwMjUJAAAAATDufE80onzeCO58TzSifN4ILUNJUS5OWVNFOklCTS5JUV9TVF9ERUJUX0RFUklWQVRJVkVTLjk5Ny4uLi4uSAEAAADetgEAAwAAAAAA7nxPNKJ83gjufE80onzeCC1DSVEuTllTRTpJQk0uSVFfVE9UQUxfREVCVF9FWENMX0ZJTi45OTcuLi4uLkgBAAAA3rYBAAIAAAAFNTQwMTMBCAAAAAUAAAABMQEAAAALLTE5NTgyODEwOTYDAAAAAzE2MAIAAAAFMjE4NjAEAAAAATAHAAAACDMvNy8yMDI2CAAAAAoxMi8zMS8yMDIyCQAAAAEw7nxPNKJ83gjufE80onzeCC9DSVEuTllTRTpJQk0uSVFfREVCVF9FUVVJVl9PUEVSX0xFQVNFLjk5OC4uLi4uSAEAAADetgEAAgAAAAUxMDMzNgEIAAAABQAAAAExAQAAAAstMTkwNDg2MDc0NAMAAAADMTYwAgAAAAUyMTY3MQQAAAABMAcAAAAIMy83LzIwMjYIAAAACjEyLzMxLzIwMjMJAAAAATDufE80onzeCO58TzSifN4ILENJUS5OWVNFOklCTS5JUV9GSU5fRElWX0RFQlRfVE9UQUwuOTk5Li4uLi5IAQAAAN62AQACAAAABTEyMTE2AQgAAAAFAAAAATEBAAAACy0xOTA0ODYwNzQzAwAAAAMxNjACAAAA</t>
  </si>
  <si>
    <t>BTI0NTE2BAAAAAEwBwAAAAgzLzcvMjAyNggAAAAKMTIvMzEvMjAyNAkAAAABMO58TzSifN4I7nxPNKJ83gg5Q0lRLk5ZU0U6SUJNLklRX0ZBSVJfVkFMVUVfQ0hBTkdFX0lOQ0xfRUFSTklOR1MuOTkyLi4uLi5IAQAAAN62AQADAAAAAADufE80onzeCO58TzSifN4ILUNJUS5OWVNFOklCTS5JUV9MSUFCSUxJVElFU19MRVZFTF8zLjk5MS4uLi4uSAEAAADetgEAAwAAAAAA7nxPNKJ83gjufE80onzeCDtDSVEuTllTRTpJQk0uSVFfQVNTRVRTX05FVFRJTkdfT1RIRVJfQURKVVNUTUVOVFMuMjAwMC4uLi4uSAEAAADetgEAAwAAAAAA7nxPNKJ83gjufE80onzeCChDSVEuTllTRTpJQk0uSVFfQVNTRVRTX0xFVkVMXzEuOTk3Li4uLi5IAQAAAN62AQACAAAAAzMwNgDufE80onzeCO58TzSifN4IPUNJUS5OWVNFOklCTS5JUV9MSVFVSURBVElPTl9WQUxVRV9QUkVGRVJSRURfQ09OVkVSVC45OTguLi4uLkgBAAAA3rYBAAMAAAAAAO58TzSifN4I7nxPNKJ83gg1Q0lRLk5ZU0U6SUJNLklRX0dFTkVSQUxfUEFSVE5FUl9QUkVGX0VRVUlUWS45OTMuLi4uLkgBAAAA3rYBAAMAAAAAAO58TzSifN4I7nxPNKJ83ggzQ0lRLk5ZU0U6SUJNLklRX0ZJTl9ESVZfTUlOT1JJVFlfSU5URVJFU1QuOTkyLi4uLi5IAQAAAN62AQADAAAAAADufE80onzeCO58TzSifN4ILUNJUS5OWVNFOklCTS5JUV9NSU5PUklUWV9JTlRfUkVE</t>
  </si>
  <si>
    <t>RUVNLjk5Mi4uLi4uSAEAAADetgEAAwAAAAAA7nxPNKJ83gjufE80onzeCDBDSVEuTllTRTpJQk0uSVFfTkFUVVJBTF9SRVNPVVJDRVNfQ09TVC45OTEuLi4uLkgBAAAA3rYBAAMAAAAAAO58TzSifN4I7nxPNKJ83ggjQ0lRLk5ZU0U6SUJNLklRX0JVSUxESU5HUy45OTMuLi4uLkgBAAAA3rYBAAIAAAAEOTY0MAEIAAAABQAAAAExAQAAAAoyMDgxNTA1NDAxAwAAAAMxNjACAAAABDMwMjMEAAAAATAHAAAACDMvNy8yMDI2CAAAAAoxMi8zMS8yMDE4CQAAAAEw7nxPNKJ83gjufE80onzeCCZDSVEuTllTRTpJQk0uSVFfRklOSVNIRURfSU5WLjk5My4uLi4uSAEAAADetgEAAgAAAAMyNjcBCAAAAAUAAAABMQEAAAAKMjA4MTUwNTQwMQMAAAADMTYwAgAAAAQzMDc1BAAAAAEwBwAAAAgzLzcvMjAyNggAAAAKMTIvMzEvMjAxOAkAAAABMO58TzSifN4I7nxPNKJ83ggfQ0lRLk5ZU0U6SUJNLklRX0xJRk9SLjk5My4uLi4uSAEAAADetgEAAwAAAAAA7nxPNKJ83gjufE80onzeCCdDSVEuTllTRTpJQk0uSVFfRVFVSVRZX01FVEhPRC45OTcuLi4uLkgBAAAA3rYBAAIAAAADMTQyAQgAAAAFAAAAATEBAAAACy0xOTU4MjgxMDk2AwAAAAMxNjACAAAABDMwNjMEAAAAATAHAAAACDMvNy8yMDI2CAAAAAoxMi8zMS8yMDIyCQAAAAEw7nxPNKJ83gjufE80onzeCCVDSVEuTllTRTpJQk0uSVFfV09SS0lOR19DQVAuOTk5Li4u</t>
  </si>
  <si>
    <t>Li5IAQAAAN62AQACAAAABDEzNDABCAAAAAUAAAABMQEAAAALLTE5MDQ4NjA3NDMDAAAAAzE2MAIAAAAENDE2NQQAAAABMAcAAAAIMy83LzIwMjYIAAAACjEyLzMxLzIwMjQJAAAAATDufE80onzeCO58TzSifN4IMUNJUS5OWVNFOklCTS5JUV9NSU5PUklUWV9JTlRFUkVTVF9UT1RBTC45OTQuLi4uLkgBAAAA3rYBAAIAAAADMTQ0AQgAAAAFAAAAATEBAAAACy0yMTEwNzY5MzU1AwAAAAMxNjACAAAABDEzMTIEAAAAATAHAAAACDMvNy8yMDI2CAAAAAoxMi8zMS8yMDE5CQAAAAEw7nxPNKJ83gjufE80onzeCC1DSVEuTllTRTpJQk0uSVFfVE9UQUxfREVCVF9DVVJSRU5ULjEwMDAuLi4uLkgBAAAA3rYBAAIAAAAENzIyNAEIAAAABQAAAAExAQAAAAstMTkwNDg2MDc0MAMAAAADMTYwAgAAAAUyNTIyMwQAAAABMAcAAAAIMy83LzIwMjYIAAAACjEyLzMxLzIwMjUJAAAAATDufE80onzeCO58TzSifN4IJENJUS5OWVNFOklCTS5JUV9DQVNIX1NIQVJFLjk5My4uLi4uSAEAAADetgEAAgAAAAkxMi43NDk4NzMBCAAAAAUAAAABMQEAAAAKMjA4MTUwNTQwMQMAAAADMTYwAgAAAAQ0MzgxBAAAAAEwBwAAAAgzLzcvMjAyNggAAAAKMTIvMzEvMjAxOAkAAAABMO58TzSifN4I7nxPNKJ83ggtQ0lRLk5ZU0U6SUJNLklRX1RCVl9TSEFSRV9SRVBPUlRFRC4xMDAwLi4uLi5IAQAAAN62AQADAAAAAADufE80onzeCO58TzSi</t>
  </si>
  <si>
    <t>fN4IK0NJUS5OWVNFOklCTS5JUV9CVl9TSEFSRV9SRVBPUlRFRC45OTQuLi4uLkgBAAAA3rYBAAMAAAAAAO58TzSifN4I7nxPNKJ83ghGQ0lRLk5ZU0U6SUJNLklRX0ZJTkFOQ0lOR19PQkxJR19OT05fQ1VSUkVOVF9FWENMX09QRVJfTEVBU0VTLjk5Ny4uLi4uSAEAAADetgEAAgAAAAU0NjE4OQEIAAAABQAAAAExAQAAAAstMTk1ODI4MTA5NgMAAAADMTYwAgAAAAU0ODk4MQQAAAABMAcAAAAIMy83LzIwMjYIAAAACjEyLzMxLzIwMjIJAAAAATDufE80onzeCO58TzSifN4IJkNJUS5OWVNFOklCTS5JUV9UT1RBTF9MRUFTRVMuOTkyLi4uLi5IAQAAAN62AQADAAAAAADufE80onzeCO58TzSifN4IQENJUS5OWVNFOklCTS5JUV9DVVJSRU5UX1BPUlRJT05fT1BFUl9MRUFTRV9MSUFCSUxJVElFUy45OTguLi4uLkgBAAAA3rYBAAIAAAADODIwAQgAAAAFAAAAATEBAAAACy0xOTA0ODYwNzQ0AwAAAAMxNjACAAAABTQ4Mzg1BAAAAAEwBwAAAAgzLzcvMjAyNggAAAAKMTIvMzEvMjAyMwkAAAABMO58TzSifN4I7nxPNKJ83ggyQ0lRLk5ZU0U6SUJNLklRX0ZJTkFOQ0VfTEVBU0VTX0xPTkdfVEVSTS45OTEuLi4uLkgBAAAA3rYBAAMAAAAAAO58TzSifN4I7nxPNKJ83ggtQ0lRLk5ZU0U6SUJNLklRX0FEX0VYQ0xfT1BFUl9MRUFTRVMuOTk4Li4uLi5IAQAAAN62AQACAAAABi0xMjYyMQEIAAAABQAAAAExAQAAAAst</t>
  </si>
  <si>
    <t>MTkwNDg2MDc0NAMAAAADMTYwAgAAAAU0ODk3NQQAAAABMAcAAAAIMy83LzIwMjYIAAAACjEyLzMxLzIwMjMJAAAAATDufE80onzeCO58TzSifN4IMUNJUS5OWVNFOklCTS5JUV9SVUFfT1BFUkFUSU5HX0xFQVNFX05FVC45OTIuLi4uLkgBAAAA3rYBAAMAAAAAAO58TzSifN4I7nxPNKJ83ggvQ0lRLk5ZU0U6SUJNLklRX1JVQV9DQVBJVEFMX0xFQVNFX05FVC45OTcuLi4uLkgBAAAA3rYBAAMAAAAAAO58TzSifN4I7nxPNKJ83ggxQ0lRLk5ZU0U6SUJNLklRX1JVQV9DQVBJVEFMX0xFQVNFX0dST1NTLjk5Mi4uLi4uSAEAAADetgEAAwAAAAAA7nxPNKJ83gjufE80onzeCCRDSVEuTllTRTpJQk0uSVFfUlVBX0dST1NTLjEwMDAuLi4uLkgBAAAA3rYBAAMAAAAAAO58TzSifN4I7nxPNKJ83ggmQ0lRLk5ZU0U6SUJNLklRX1RPVEFMX0VRVUlUWS45OTQuLi4uLkgBAAAA3rYBAAIAAAAFMjA5ODUBCAAAAAUAAAABMQEAAAALLTIxMTA3NjkzNTUDAAAAAzE2MAIAAAAEMTI3NQQAAAABMAcAAAAIMy83LzIwMjYIAAAACjEyLzMxLzIwMTkJAAAAATDufE80onzeCO58TzSifN4ILUNJUS5OWVNFOklCTS5JUV9UT1RBTF9DT01NT05fRVFVSVRZLjk5MC4uLi4uSAEAAADetgEAAgAAAAUxNDI2MgEIAAAABQAAAAExAQAAAAoxODc2NDMyODcyAwAAAAMxNjACAAAABDEwMDYEAAAAATAHAAAACDMvNy8yMDI2CAAAAAoxMi8z</t>
  </si>
  <si>
    <t>MS8yMDE1CQAAAAEw7nxPNKJ83gjufE80onzeCBxDSVEuTllTRTpJQk0uSVFfUkUuOTk4Li4uLi5IAQAAAN62AQACAAAABjE1MTI3NgEIAAAABQAAAAExAQAAAAstMTkwNDg2MDc0NAMAAAADMTYwAgAAAAQxMjIyBAAAAAEwBwAAAAgzLzcvMjAyNggAAAAKMTIvMzEvMjAyMwkAAAABMO58TzSifN4I7nxPNKJ83gggQ0lRLk5ZU0U6SUJNLklRX0NPTU1PTi45OTIuLi4uLkgBAAAA3rYBAAIAAAAFNTQ1NjYBCAAAAAUAAAABMQEAAAAKMjAxNzE2NDI0NAMAAAADMTYwAgAAAAQxMTAzBAAAAAEwBwAAAAgzLzcvMjAyNggAAAAKMTIvMzEvMjAxNwkAAAABMO58TzSifN4I7nxPNKJ83ggnQ0lRLk5ZU0U6SUJNLklRX1BSRUZfQ09OVkVSVC4yMDAwLi4uLi5IAQAAAN62AQADAAAAAADufE80onzeCO58TzSifN4IJUNJUS5OWVNFOklCTS5JUV9QUkVGX1JFREVFTS45OTkuLi4uLkgBAAAA3rYBAAMAAAAAAO58TzSifN4I7nxPNKJ83ggnQ0lRLk5ZU0U6SUJNLklRX09USEVSX0xJQUJfTFQuOTk2Li4uLi5IAQAAAN62AQACAAAABTEwMDM5AQgAAAAFAAAAATEBAAAACy0yMDA4NjQ3MTk4AwAAAAMxNjACAAAABDEwNjIEAAAAATAHAAAACDMvNy8yMDI2CAAAAAoxMi8zMS8yMDIxCQAAAAEw7nxPNKJ83gjufE80onzeCCFDSVEuTllTRTpJQk0uSVFfUEVOU0lPTi45OTMuLi4uLkgBAAAA3rYBAAIAAAAFMTcwMDIBCAAAAAUA</t>
  </si>
  <si>
    <t>AAABMQEAAAAKMjA4MTUwNTQwMQMAAAADMTYwAgAAAAQxMjEzBAAAAAEwBwAAAAgzLzcvMjAyNggAAAAKMTIvMzEvMjAxOAkAAAABMO58TzSifN4I7nxPNKJ83ggpQ0lRLk5ZU0U6SUJNLklRX0ZJTl9ESVZfTElBQl9MVC45OTAuLi4uLkgBAAAA3rYBAAMAAAAAAO58TzSifN4I7nxPNKJ83gghQ0lRLk5ZU0U6SUJNLklRX0xUX0RFQlQuOTk5Li4uLi5IAQAAAN62AQACAAAABTQ5MDgxAQgAAAAFAAAAATEBAAAACy0xOTA0ODYwNzQzAwAAAAMxNjACAAAABDEwNDkEAAAAATAHAAAACDMvNy8yMDI2CAAAAAoxMi8zMS8yMDI0CQAAAAEw7nxPNKJ83gjufE80onzeCChDSVEuTllTRTpJQk0uSVFfT1RIRVJfQ0xfU1VQUEwuOTk2Li4uLi5IAQAAAN62AQACAAAAAjYwAQgAAAAFAAAAATEBAAAACy0yMDA4NjQ3MTk4AwAAAAMxNjACAAAABDEwNTcEAAAAATAHAAAACDMvNy8yMDI2CAAAAAoxMi8zMS8yMDIxCQAAAAEw7nxPNKJ83gjufE80onzeCCxDSVEuTllTRTpJQk0uSVFfVU5FQVJOX1JFVl9DVVJSRU5ULjk5NC4uLi4uSAEAAADetgEAAgAAAAUxMjI1MwEIAAAABQAAAAExAQAAAAstMjExMDc2OTM1NQMAAAADMTYwAgAAAAQxMDc0BAAAAAEwBwAAAAgzLzcvMjAyNggAAAAKMTIvMzEvMjAxOQkAAAABMO58TzSifN4I7nxPNKJ83gguQ0lRLk5ZU0U6SUJNLklRX0ZJTl9ESVZfTElBQl9DVVJSRU5ULjk5MC4uLi4u</t>
  </si>
  <si>
    <t>SAEAAADetgEAAwAAAAAA7nxPNKJ83gjufE80onzeCCtDSVEuTllTRTpJQk0uSVFfQ1VSUkVOVF9QT1JUX0RFQlQuOTk5Li4uLi5IAQAAAN62AQACAAAABDQ4NjEBCAAAAAUAAAABMQEAAAALLTE5MDQ4NjA3NDMDAAAAAzE2MAIAAAAEMTI5NwQAAAABMAcAAAAIMy83LzIwMjYIAAAACjEyLzMxLzIwMjQJAAAAATDufE80onzeCO58TzSifN4IHENJUS5OWVNFOklCTS5JUV9BRS45OTcuLi4uLkgBAAAA3rYBAAIAAAAENzA0NgEIAAAABQAAAAExAQAAAAstMTk1ODI4MTA5NgMAAAADMTYwAgAAAAQxMDE2BAAAAAEwBwAAAAgzLzcvMjAyNggAAAAKMTIvMzEvMjAyMgkAAAABMO58TzSifN4I7nxPNKJ83ggmQ0lRLk5ZU0U6SUJNLklRX1RPVEFMX0FTU0VUUy45OTQuLi4uLkgBAAAA3rYBAAIAAAAGMTUyMTg2AQgAAAAFAAAAATEBAAAACy0yMTEwNzY5MzU1AwAAAAMxNjACAAAABDEwMDcEAAAAATAHAAAACDMvNy8yMDI2CAAAAAoxMi8zMS8yMDE5CQAAAAEw7nxPNKJ83gjufE80onzeCChDSVEuTllTRTpJQk0uSVFfREVGX0NIQVJHRVNfTFQuOTkxLi4uLi5IAQAAAN62AQACAAAABDE0OTYBCAAAAAUAAAABMQEAAAAKMTk0NzE3OTU4MwMAAAADMTYwAgAAAAQxMDI1BAAAAAEwBwAAAAgzLzcvMjAyNggAAAAKMTIvMzEvMjAxNgkAAAABMO58TzSifN4I7nxPNKJ83gggQ0lRLk5ZU0U6SUJNLklRX0FSX0xULjIwMDAu</t>
  </si>
  <si>
    <t>Li4uLkgBAAAA3rYBAAMAAAAAAO58TzSifN4I7nxPNKJ83ggqQ0lRLk5ZU0U6SUJNLklRX0ZJTl9ESVZfTE9BTlNfTFQuOTk5Li4uLi5IAQAAAN62AQACAAAABDUzNTMBCAAAAAUAAAABMQEAAAALLTE5MDQ4NjA3NDMDAAAAAzE2MAIAAAAEMTAzMwQAAAABMAcAAAAIMy83LzIwMjYIAAAACjEyLzMxLzIwMjQJAAAAATDufE80onzeCO58TzSifN4IHENJUS5OWVNFOklCTS5JUV9HVy45OTguLi4uLkgBAAAA3rYBAAIAAAAFNjAxNzgBCAAAAAUAAAABMQEAAAALLTE5MDQ4NjA3NDQDAAAAAzE2MAIAAAAEMTE3MQQAAAABMAcAAAAIMy83LzIwMjYIAAAACjEyLzMxLzIwMjMJAAAAATDufE80onzeCO58TzSifN4IHkNJUS5OWVNFOklCTS5JUV9OUFBFLjk5Ni4uLi4uSAEAAADetgEAAgAAAAQ4OTE2AQgAAAAFAAAAATEBAAAACy0yMDA4NjQ3MTk4AwAAAAMxNjACAAAABDEwMDQEAAAAATAHAAAACDMvNy8yMDI2CAAAAAoxMi8zMS8yMDIxCQAAAAEw7nxPNKJ83gjufE80onzeCB5DSVEuTllTRTpJQk0uSVFfR1BQRS45OTUuLi4uLkgBAAAA3rYBAAIAAAAFMjM2NjcBCAAAAAUAAAABMQEAAAALLTIwNTkwNzMyMDIDAAAAAzE2MAIAAAAEMTE2OQQAAAABMAcAAAAIMy83LzIwMjYIAAAACjEyLzMxLzIwMjAJAAAAATDufE80onzeCO58TzSifN4IKENJUS5OWVNFOklCTS5JUV9PVEhFUl9DQV9TVVBQTC45OTUuLi4uLkgB</t>
  </si>
  <si>
    <t>AAAA3rYBAAIAAAAEMzcyMQEIAAAABQAAAAExAQAAAAstMjA1OTA3MzIwMgMAAAADMTYwAgAAAAQxMDU1BAAAAAEwBwAAAAgzLzcvMjAyNggAAAAKMTIvMzEvMjAyMAkAAAABMO58TzSifN4I7nxPNKJ83ggwQ0lRLk5ZU0U6SUJNLklRX0RFRl9UQVhfQVNTRVRTX0NVUlJFTlQuOTk2Li4uLi5IAQAAAN62AQADAAAAAADufE80onzeCO58TzSifN4IMENJUS5OWVNFOklCTS5JUV9GSU5fRElWX0FTU0VUU19DVVJSRU5ULjk5Ny4uLi4uSAEAAADetgEAAgAAAAM5MzkBCAAAAAUAAAABMQEAAAALLTE5NTgyODEwOTYDAAAAAzE2MAIAAAAEMTAyOQQAAAABMAcAAAAIMy83LzIwMjYIAAAACjEyLzMxLzIwMjIJAAAAATDufE80onzeCO58TzSifN4IJUNJUS5OWVNFOklCTS5JUV9QUkVQQUlEX0VYUC45OTguLi4uLkgBAAAA3rYBAAIAAAAEMTgzMAEIAAAABQAAAAExAQAAAAstMTkwNDg2MDc0NAMAAAADMTYwAgAAAAQxMjEyBAAAAAEwBwAAAAgzLzcvMjAyNggAAAAKMTIvMzEvMjAyMwkAAAABMO58TzSifN4I7nxPNKJ83ggmQ0lRLk5ZU0U6SUJNLklRX1RPVEFMX1JFQ0VJVi45OTkuLi4uLkgBAAAA3rYBAAIAAAAEODE4NAEIAAAABQAAAAExAQAAAAstMTkwNDg2MDc0MwMAAAADMTYwAgAAAAQxMDAxBAAAAAEwBwAAAAgzLzcvMjAyNggAAAAKMTIvMzEvMjAyNAkAAAABMO58TzSifN4I7nxPNKJ83ggpQ0lRLk5ZU0U6</t>
  </si>
  <si>
    <t>SUJNLklRX0lOVEVSQ09NUEFOWV9DQS45OTAuLi4uLkgBAAAA3rYBAAMAAAAAAO58TzSifN4I7nxPNKJ83ggsQ0lRLk5ZU0U6SUJNLklRX0xUX01BUktfU0VDVVJJVElFUy45OTUuLi4uLkgBAAAA3rYBAAMAAAAAAO58TzSifN4I7nxPNKJ83ggsQ0lRLk5ZU0U6SUJNLklRX0dST1NTX0lOVEFOX0FTU0VUUy45OTUuLi4uLkgBAAAA3rYBAAIAAAAFMTY5NDUBCAAAAAUAAAABMQEAAAALLTIwNTkwNzMyMDIDAAAAAzE2MAIAAAAFMjQyOTMEAAAAATAHAAAACDMvNy8yMDI2CAAAAAoxMi8zMS8yMDIwCQAAAAEw7nxPNKJ83gjufE80onzeCDVDSVEuTllTRTpJQk0uSVFfREVSSVZBVElWRV9MSUFCX05PTl9DVVJSRU5ULjk5My4uLi4uSAEAAADetgEAAgAAAAMyMDYBCAAAAAUAAAABMQEAAAAKMjA4MTUwNTQwMQMAAAADMTYwAgAAAAU0MDQxOQQAAAABMAcAAAAIMy83LzIwMjYIAAAACjEyLzMxLzIwMTgJAAAAATDufE80onzeCO58TzSifN4ILUNJUS5OWVNFOklCTS5JUV9TVF9ERUJUX0RFUklWQVRJVkVTLjk5Ni4uLi4uSAEAAADetgEAAwAAAAAA7nxPNKJ83gjufE80onzeCC1DSVEuTllTRTpJQk0uSVFfVE9UQUxfREVCVF9FWENMX0ZJTi45OTYuLi4uLkgBAAAA3rYBAAIAAAAFNTUxNDABCAAAAAUAAAABMQEAAAALLTIwMDg2NDcxOTgDAAAAAzE2MAIAAAAFMjE4NjAEAAAAATAHAAAACDMvNy8yMDI2CAAAAAox</t>
  </si>
  <si>
    <t>Mi8zMS8yMDIxCQAAAAEw7nxPNKJ83gjufE80onzeCC9DSVEuTllTRTpJQk0uSVFfREVCVF9FUVVJVl9PUEVSX0xFQVNFLjk5Ny4uLi4uSAEAAADetgEAAgAAAAQ5OTc2AQgAAAAFAAAAATEBAAAACy0xOTU4MjgxMDk2AwAAAAMxNjACAAAABTIxNjcxBAAAAAEwBwAAAAgzLzcvMjAyNggAAAAKMTIvMzEvMjAyMgkAAAABMO58TzSifN4I7nxPNKJ83ggsQ0lRLk5ZU0U6SUJNLklRX0ZJTl9ESVZfREVCVF9UT1RBTC45OTcuLi4uLkgBAAAA3rYBAAIAAAAFMTI4NzIBCAAAAAUAAAABMQEAAAALLTE5NTgyODEwOTYDAAAAAzE2MAIAAAAFMjQ1MTYEAAAAATAHAAAACDMvNy8yMDI2CAAAAAoxMi8zMS8yMDIyCQAAAAEw7nxPNKJ83gjufE80onzeCCRDSVEuTllTRTpJQk0uSVFfSU5UQU5fTkVULjEwMDAuLi4uLkgBAAAA3rYBAAIAAAAFMTEzOTEBCAAAAAUAAAABMQEAAAALLTE5MDQ4NjA3NDADAAAAAzE2MAIAAAAFNDg5NjIEAAAAATAHAAAACDMvNy8yMDI2CAAAAAoxMi8zMS8yMDI1CQAAAAEw7nxPNKJ83gjufE80onzeCCxDSVEuTllTRTpJQk0uSVFfTFRfTUFSS19TRUNVUklUSUVTLjk5NC4uLi4uSAEAAADetgEAAwAAAAAA7nxPNKJ83gjufE80onzeCC9DSVEuTllTRTpJQk0uSVFfREVSSVZBVElWRV9BU1NFVFNfTFQuMjAwMC4uLi4uSAEAAADetgEAAgAAAAMzNjEBCAAAAAUAAAABMQEAAAALLTE5MDQ4NjA2</t>
  </si>
  <si>
    <t>NTcDAAAAAzE2MAIAAAAEMTExMAQAAAABMAcAAAAIMy83LzIwMjYIAAAACjEyLzMxLzIwMjUJAAAAATDufE80onzeCO58TzSifN4INUNJUS5OWVNFOklCTS5JUV9ERVJJVkFUSVZFX0xJQUJfTk9OX0NVUlJFTlQuOTkyLi4uLi5IAQAAAN62AQACAAAAATQBCAAAAAUAAAABMQEAAAAKMjAxNzE2NDI0NAMAAAADMTYwAgAAAAU0MDQxOQQAAAABMAcAAAAIMy83LzIwMjYIAAAACjEyLzMxLzIwMTcJAAAAATDufE80onzeCO58TzSifN4ILUNJUS5OWVNFOklCTS5JUV9TVF9ERUJUX0RFUklWQVRJVkVTLjk5NS4uLi4uSAEAAADetgEAAwAAAAAA7nxPNKJ83gjufE80onzeCC1DSVEuTllTRTpJQk0uSVFfVE9UQUxfREVCVF9FWENMX0ZJTi45OTUuLi4uLkgBAAAA3rYBAAIAAAAFNjUwODgBCAAAAAUAAAABMQEAAAALLTIwNTkwNzMyMDIDAAAAAzE2MAIAAAAFMjE4NjAEAAAAATAHAAAACDMvNy8yMDI2CAAAAAoxMi8zMS8yMDIwCQAAAAEw7nxPNKJ83gjufE80onzeCC9DSVEuTllTRTpJQk0uSVFfREVCVF9FUVVJVl9PUEVSX0xFQVNFLjk5NS4uLi4uSAEAAADetgEAAgAAAAUxMjE5MgEIAAAABQAAAAExAQAAAAstMjA1OTA3MzIwMgMAAAADMTYwAgAAAAUyMTY3MQQAAAABMAcAAAAIMy83LzIwMjYIAAAACjEyLzMxLzIwMjAJAAAAATDufE80onzeCO58TzSifN4ILENJUS5OWVNFOklCTS5JUV9GSU5fRElWX0RFQlRf</t>
  </si>
  <si>
    <t>VE9UQUwuOTk2Li4uLi5IAQAAAN62AQACAAAABTEzOTI5AQgAAAAFAAAAATEBAAAACy0yMDA4NjQ3MTk4AwAAAAMxNjACAAAABTI0NTE2BAAAAAEwBwAAAAgzLzcvMjAyNggAAAAKMTIvMzEvMjAyMQkAAAABMO58TzSifN4I7nxPNKJ83gg5Q0lRLk5ZU0U6SUJNLklRX0ZBSVJfVkFMVUVfQ0hBTkdFX0lOQ0xfRUFSTklOR1MuOTkwLi4uLi5IAQAAAN62AQADAAAAAADufE80onzeCO58TzSifN4ILUNJUS5OWVNFOklCTS5JUV9MSUFCSUxJVElFU19MRVZFTF8yLjk5Ny4uLi4uSAEAAADetgEAAgAAAAU0MzU0OADufE80onzeCO58TzSifN4IOkNJUS5OWVNFOklCTS5JUV9BU1NFVFNfTkVUVElOR19PVEhFUl9BREpVU1RNRU5UUy45OTkuLi4uLkgBAAAA3rYBAAMAAAAAAO58TzSifN4I7nxPNKJ83ggoQ0lRLk5ZU0U6SUJNLklRX0FTU0VUU19MRVZFTF8xLjk5NC4uLi4uSAEAAADetgEAAgAAAAM0MjcA7nxPNKJ83gjufE80onzeCD1DSVEuTllTRTpJQk0uSVFfTElRVUlEQVRJT05fVkFMVUVfUFJFRkVSUkVEX0NPTlZFUlQuOTkzLi4uLi5IAQAAAN62AQADAAAAAADufE80onzeCO58TzSifN4INUNJUS5OWVNFOklCTS5JUV9HRU5FUkFMX1BBUlRORVJfUFJFRl9FUVVJVFkuOTkwLi4uLi5IAQAAAN62AQADAAAAAADufE80onzeCO58TzSifN4IM0NJUS5OWVNFOklCTS5JUV9GSU5fRElWX01JTk9SSVRZX0lOVEVS</t>
  </si>
  <si>
    <t>RVNULjk5MC4uLi4uSAEAAADetgEAAwAAAAAA7nxPNKJ83gjufE80onzeCDBDSVEuTllTRTpJQk0uSVFfTEVBU0VIT0xEX0lNUFJPVkVNRU5ULjIwMDAuLi4uLkgBAAAA3rYBAAMAAAAAAO58TzSifN4I7nxPNKJ83ggjQ0lRLk5ZU0U6SUJNLklRX1NPRlRXQVJFLjIwMDAuLi4uLkgBAAAA3rYBAAMAAAAAAO58TzSifN4I7nxPNKJ83ggfQ0lRLk5ZU0U6SUJNLklRX0xBTkQuMjAwMC4uLi4uSAEAAADetgEAAgAAAAMxODIBCAAAAAUAAAABMQEAAAALLTE5MDQ4NjA2NTcDAAAAAzE2MAIAAAAEMzA5OAQAAAABMAcAAAAIMy83LzIwMjYIAAAACjEyLzMxLzIwMjUJAAAAATDufE80onzeCO58TzSifN4IJkNJUS5OWVNFOklCTS5JUV9GSU5JU0hFRF9JTlYuOTkwLi4uLi5IAQAAAN62AQACAAAAAzM1MgEIAAAABQAAAAExAQAAAAoxODc2NDMyODcyAwAAAAMxNjACAAAABDMwNzUEAAAAATAHAAAACDMvNy8yMDI2CAAAAAoxMi8zMS8yMDE1CQAAAAEw7nxPNKJ83gjufE80onzeCB9DSVEuTllTRTpJQk0uSVFfTElGT1IuOTkwLi4uLi5IAQAAAN62AQADAAAAAADufE80onzeCO58TzSifN4IJ0NJUS5OWVNFOklCTS5JUV9FUVVJVFlfTUVUSE9ELjk5Mi4uLi4uSAEAAADetgEAAgAAAAI5MAEIAAAABQAAAAExAQAAAAoyMDE3MTY0MjQ0AwAAAAMxNjACAAAABDMwNjMEAAAAATAHAAAACDMvNy8yMDI2CAAAAAoxMi8zMS8y</t>
  </si>
  <si>
    <t>MDE3CQAAAAEw7nxPNKJ83gjufE80onzeCCVDSVEuTllTRTpJQk0uSVFfV09SS0lOR19DQVAuOTk3Li4uLi5IAQAAAN62AQACAAAABS0yMzg3AQgAAAAFAAAAATEBAAAACy0xOTU4MjgxMDk2AwAAAAMxNjACAAAABDQxNjUEAAAAATAHAAAACDMvNy8yMDI2CAAAAAoxMi8zMS8yMDIyCQAAAAEw7nxPNKJ83gjufE80onzeCDFDSVEuTllTRTpJQk0uSVFfTUlOT1JJVFlfSU5URVJFU1RfVE9UQUwuOTkyLi4uLi5IAQAAAN62AQACAAAAAzEzMQEIAAAABQAAAAExAQAAAAoyMDE3MTY0MjQ0AwAAAAMxNjACAAAABDEzMTIEAAAAATAHAAAACDMvNy8yMDI2CAAAAAoxMi8zMS8yMDE3CQAAAAEw7nxPNKJ83gjufE80onzeCCxDSVEuTllTRTpJQk0uSVFfVE9UQUxfREVCVF9DVVJSRU5ULjk5OC4uLi4uSAEAAADetgEAAgAAAAQ3MjQ2AQgAAAAFAAAAATEBAAAACy0xOTA0ODYwNzQ0AwAAAAMxNjACAAAABTI1MjIzBAAAAAEwBwAAAAgzLzcvMjAyNggAAAAKMTIvMzEvMjAyMwkAAAABMO58TzSifN4I7nxPNKJ83ggkQ0lRLk5ZU0U6SUJNLklRX0NBU0hfU0hBUkUuOTkxLi4uLi5IAQAAAN62AQACAAAACDguMjczODg2AQgAAAAFAAAAATEBAAAACjE5NDcxNzk1ODMDAAAAAzE2MAIAAAAENDM4MQQAAAABMAcAAAAIMy83LzIwMjYIAAAACjEyLzMxLzIwMTYJAAAAATDufE80onzeCO58TzSifN4ILENJUS5OWVNFOklCTS5J</t>
  </si>
  <si>
    <t>UV9UQlZfU0hBUkVfUkVQT1JURUQuOTk2Li4uLi5IAQAAAN62AQADAAAAAADufE80onzeCO58TzSifN4II0NJUS5OWVNFOklCTS5JUV9CVl9TSEFSRS4yMDAwLi4uLi5IAQAAAN62AQACAAAACTM0Ljg0NDg5NgEIAAAABQAAAAExAQAAAAstMTkwNDg2MDY1NwMAAAADMTYwAgAAAAQ0MDIwBAAAAAEwBwAAAAgzLzcvMjAyNggAAAAKMTIvMzEvMjAyNQkAAAABMO58TzSifN4I7nxPNKJ83ggtQ0lRLk5ZU0U6SUJNLklRX0lOVEVSQ09NUEFOWV9OT05fQ0wuOTk4Li4uLi5IAQAAAN62AQADAAAAAABPpE80onzeCE+kTzSifN4II0NJUS5OWVNFOklCTS5JUV9JTlRBTl9ORVQuOTk2Li4uLi5IAQAAAN62AQACAAAABTEyNTExAQgAAAAFAAAAATEBAAAACy0yMDA4NjQ3MTk4AwAAAAMxNjACAAAABTQ4OTYyBAAAAAEwBwAAAAgzLzcvMjAyNggAAAAKMTIvMzEvMjAyMQkAAAABME+kTzSifN4IT6RPNKJ83ggpQ0lRLk5ZU0U6SUJNLklRX0FDQ1VNX0FNT1JUX0dXLjEwMDAuLi4uLkgBAAAA3rYBAAMAAAAAAE+kTzSifN4IT6RPNKJ83gguQ0lRLk5ZU0U6SUJNLklRX0RFUklWQVRJVkVfQVNTRVRTX0xULjk5OC4uLi4uSAEAAADetgEAAgAAAAIzNwEIAAAABQAAAAExAQAAAAstMTkwNDg2MDc0NAMAAAADMTYwAgAAAAQxMTEwBAAAAAEwBwAAAAgzLzcvMjAyNggAAAAKMTIvMzEvMjAyMwkAAAABME+kTzSifN4IT6RPNKJ8</t>
  </si>
  <si>
    <t>3ggxQ0lRLk5ZU0U6SUJNLklRX0RFUklWQVRJVkVfTElBQl9DVVJSRU5ULjk5NS4uLi4uSAEAAADetgEAAgAAAAM1ODcBCAAAAAUAAAABMQEAAAALLTIwNTkwNzMyMDIDAAAAAzE2MAIAAAAFNDA0MTcEAAAAATAHAAAACDMvNy8yMDI2CAAAAAoxMi8zMS8yMDIwCQAAAAEwT6RPNKJ83ghPpE80onzeCC5DSVEuTllTRTpJQk0uSVFfV0FSUkFOVFlfTElBQklMSVRJRVMuOTk3Li4uLi5IAQAAAN62AQADAAAAAABPpE80onzeCE+kTzSifN4IL0NJUS5OWVNFOklCTS5JUV9SRVNUUklDVEVEX0NBU0hfVE9UQUwuOTk5Li4uLi5IAQAAAN62AQACAAAAAzIxNAEIAAAABQAAAAExAQAAAAstMTkwNDg2MDc0MwMAAAADMTYwAgAAAAUyNDE5MgQAAAABMAcAAAAIMy83LzIwMjYIAAAACjEyLzMxLzIwMjQJAAAAATBPpE80onzeCE+kTzSifN4IL0NJUS5OWVNFOklCTS5JUV9ERUJUX0VRVUlWX09QRVJfTEVBU0UuOTkxLi4uLi5IAQAAAN62AQADAAAAAABPpE80onzeCE+kTzSifN4ILENJUS5OWVNFOklCTS5JUV9GSU5fRElWX0RFQlRfVE9UQUwuOTkyLi4uLi5IAQAAAN62AQACAAAABTMxNDM0AQgAAAAFAAAAATEBAAAACjIwMTcxNjQyNDQDAAAAAzE2MAIAAAAFMjQ1MTYEAAAAATAHAAAACDMvNy8yMDI2CAAAAAoxMi8zMS8yMDE3CQAAAAEwT6RPNKJ83ghPpE80onzeCDBDSVEuTllTRTpJQk0uSVFfTElBQklMSVRJRVNf</t>
  </si>
  <si>
    <t>RkFJUl9WQUxVRS45OTYuLi4uLkgBAAAA3rYBAAIAAAAFNDk2MjQAT6RPNKJ83ghPpE80onzeCC1DSVEuTllTRTpJQk0uSVFfTElBQklMSVRJRVNfTEVWRUxfMi45OTQuLi4uLkgBAAAA3rYBAAIAAAAFNTkwOTkAT6RPNKJ83ghPpE80onzeCDpDSVEuTllTRTpJQk0uSVFfQVNTRVRTX05FVFRJTkdfT1RIRVJfQURKVVNUTUVOVFMuOTkyLi4uLi5IAQAAAN62AQADAAAAAABPpE80onzeCE+kTzSifN4IKENJUS5OWVNFOklCTS5JUV9BU1NFVFNfTEVWRUxfMS45OTAuLi4uLkgBAAAA3rYBAAIAAAAEMjI5MABPpE80onzeCE+kTzSifN4IOUNJUS5OWVNFOklCTS5JUV9UT1RBTF9HRU5FUkFMX1BBUlRORVJfSU5URVJFU1QuMjAwMC4uLi4uSAEAAADetgEAAwAAAAAAT6RPNKJ83ghPpE80onzeCDdDSVEuTllTRTpJQk0uSVFfR0VORVJBTF9QQVJUTkVSX0NPTU1PTl9FUVVJVFkuOTk5Li4uLi5IAQAAAN62AQADAAAAAABPpE80onzeCE+kTzSifN4IMUNJUS5OWVNFOklCTS5JUV9NSU5PUklUWV9JTlRfUkVERUVNX1RPVC45OTQuLi4uLkgBAAAA3rYBAAMAAAAAAE+kTzSifN4IT6RPNKJ83ggvQ0lRLk5ZU0U6SUJNLklRX0xFQVNFSE9MRF9JTVBST1ZFTUVOVC45OTcuLi4uLkgBAAAA3rYBAAMAAAAAAE+kTzSifN4IT6RPNKJ83ggiQ0lRLk5ZU0U6SUJNLklRX1NPRlRXQVJFLjk5NS4uLi4uSAEAAADetgEAAwAAAAAA</t>
  </si>
  <si>
    <t>T6RPNKJ83ghPpE80onzeCB5DSVEuTllTRTpJQk0uSVFfTEFORC45OTguLi4uLkgBAAAA3rYBAAIAAAADMTgyAQgAAAAFAAAAATEBAAAACy0xOTA0ODYwNzQ0AwAAAAMxNjACAAAABDMwOTgEAAAAATAHAAAACDMvNy8yMDI2CAAAAAoxMi8zMS8yMDIzCQAAAAEwT6RPNKJ83ghPpE80onzeCCFDSVEuTllTRTpJQk0uSVFfV0lQX0lOVi45OTUuLi4uLkgBAAAA3rYBAAIAAAAEMTY0OQEIAAAABQAAAAExAQAAAAstMjA1OTA3MzIwMgMAAAADMTYwAgAAAAQzMjE5BAAAAAEwBwAAAAgzLzcvMjAyNggAAAAKMTIvMzEvMjAyMAkAAAABME+kTzSifN4IT6RPNKJ83ggrQ0lRLk5ZU0U6SUJNLklRX0FMTE9XX0RPVUJUX0FDQ1QuMTAwMC4uLi4uSAEAAADetgEAAgAAAAI5OQEIAAAABQAAAAExAQAAAAstMTkwNDg2MDc0MAMAAAADMTYwAgAAAAQzMDEyBAAAAAEwBwAAAAgzLzcvMjAyNggAAAAKMTIvMzEvMjAyNQkAAAABME+kTzSifN4IT6RPNKJ83gglQ0lRLk5ZU0U6SUJNLklRX1dPUktJTkdfQ0FQLjk5My4uLi4uSAEAAADetgEAAgAAAAUxMDkxOQEIAAAABQAAAAExAQAAAAoyMDgxNTA1NDAxAwAAAAMxNjACAAAABDQxNjUEAAAAATAHAAAACDMvNy8yMDI2CAAAAAoxMi8zMS8yMDE4CQAAAAEwT6RPNKJ83ghPpE80onzeCCJDSVEuTllTRTpJQk0uSVFfTkVUX0RFQlQuOTk5Li4uLi5IAQAAAN62AQACAAAABTQzODA1</t>
  </si>
  <si>
    <t>AQgAAAAFAAAAATEBAAAACy0xOTA0ODYwNzQzAwAAAAMxNjACAAAABDQzNjQEAAAAATAHAAAACDMvNy8yMDI2CAAAAAoxMi8zMS8yMDI0CQAAAAEwT6RPNKJ83ghPpE80onzeCCxDSVEuTllTRTpJQk0uSVFfVE9UQUxfREVCVF9DVVJSRU5ULjk5Mi4uLi4uSAEAAADetgEAAgAAAAQ2OTg3AQgAAAAFAAAAATEBAAAACjIwMTcxNjQyNDQDAAAAAzE2MAIAAAAFMjUyMjMEAAAAATAHAAAACDMvNy8yMDI2CAAAAAoxMi8zMS8yMDE3CQAAAAEwT6RPNKJ83ghPpE80onzeCCJDSVEuTllTRTpJQk0uSVFfR1dfSU5UQU4uOTk5Li4uLi5IAQAAAN62AQACAAAABTcxMzY2AQgAAAAFAAAAATEBAAAACy0xOTA0ODYwNzQzAwAAAAMxNjACAAAABTM1MzgxBAAAAAEwBwAAAAgzLzcvMjAyNggAAAAKMTIvMzEvMjAyNAkAAAABME+kTzSifN4IT6RPNKJ83ggsQ0lRLk5ZU0U6SUJNLklRX1RCVl9TSEFSRV9SRVBPUlRFRC45OTMuLi4uLkgBAAAA3rYBAAMAAAAAAE+kTzSifN4IT6RPNKJ83ggiQ0lRLk5ZU0U6SUJNLklRX0JWX1NIQVJFLjk5OC4uLi4uSAEAAADetgEAAgAAAAkyNC42MjU4NjIBCAAAAAUAAAABMQEAAAALLTE5MDQ4NjA3NDQDAAAAAzE2MAIAAAAENDAyMAQAAAABMAcAAAAIMy83LzIwMjYIAAAACjEyLzMxLzIwMjMJAAAAATBPpE80onzeCE+kTzSifN4IMENJUS5OWVNFOklCTS5JUV9UT1RBTF9ERUJUX0VYQ0xf</t>
  </si>
  <si>
    <t>TEVBU0VTLjk5OC4uLi4uSAEAAADetgEAAgAAAAU1NjA0NwEIAAAABQAAAAExAQAAAAstMTkwNDg2MDc0NAMAAAADMTYwAgAAAAU0ODk5MgQAAAABMAcAAAAIMy83LzIwMjYIAAAACjEyLzMxLzIwMjMJAAAAATBPpE80onzeCE+kTzSifN4IRkNJUS5OWVNFOklCTS5JUV9GSU5BTkNJTkdfT0JMSUdfTk9OX0NVUlJFTlRfRVhDTF9PUEVSX0xFQVNFUy45OTEuLi4uLkgBAAAA3rYBAAIAAAAFMzQ2NjMBCAAAAAUAAAABMQEAAAAKMTk0NzE3OTU4MwMAAAADMTYwAgAAAAU0ODk4MQQAAAABMAcAAAAIMy83LzIwMjYIAAAACjEyLzMxLzIwMTYJAAAAATBPpE80onzeCE+kTzSifN4IK0NJUS5OWVNFOklCTS5JUV9UT1RBTF9PUEVSX0xFQVNFUy45OTcuLi4uLkgBAAAA3rYBAAIAAAAEMzA2NAEIAAAABQAAAAExAQAAAAstMTk1ODI4MTA5NgMAAAADMTYwAgAAAAU0ODk3OAQAAAABMAcAAAAIMy83LzIwMjYIAAAACjEyLzMxLzIwMjIJAAAAATBPpE80onzeCE+kTzSifN4IQENJUS5OWVNFOklCTS5JUV9DVVJSRU5UX1BPUlRJT05fT1BFUl9MRUFTRV9MSUFCSUxJVElFUy45OTAuLi4uLkgBAAAA3rYBAAMAAAAAAE+kTzSifN4IT6RPNKJ83ggwQ0lRLk5ZU0U6SUJNLklRX0ZJTkFOQ0VfTEVBU0VTX0NVUlJFTlQuOTk3Li4uLi5IAQAAAN62AQACAAAAAjc1AQgAAAAFAAAAATEBAAAACy0xOTU4MjgxMDk2AwAAAAMxNjAC</t>
  </si>
  <si>
    <t>AAAABTQ4OTkwBAAAAAEwBwAAAAgzLzcvMjAyNggAAAAKMTIvMzEvMjAyMgkAAAABME+kTzSifN4IT6RPNKJ83ggtQ0lRLk5ZU0U6SUJNLklRX0FEX0VYQ0xfT1BFUl9MRUFTRVMuOTkxLi4uLi5IAQAAAN62AQACAAAABi0xOTMwMwEIAAAABQAAAAExAQAAAAoxOTQ3MTc5NTgzAwAAAAMxNjACAAAABTQ4OTc1BAAAAAEwBwAAAAgzLzcvMjAyNggAAAAKMTIvMzEvMjAxNgkAAAABME+kTzSifN4IT6RPNKJ83gg3Q0lRLk5ZU0U6SUJNLklRX1JVQV9PUEVSQVRJTkdfTEVBU0VfQUNDVU1fREVQLjk5Ni4uLi4uSAEAAADetgEAAwAAAAAAT6RPNKJ83ghPpE80onzeCC9DSVEuTllTRTpJQk0uSVFfUlVBX0NBUElUQUxfTEVBU0VfTkVULjk5MS4uLi4uSAEAAADetgEAAwAAAAAAT6RPNKJ83ghPpE80onzeCCFDSVEuTllTRTpJQk0uSVFfUlVBX05FVC45OTguLi4uLkgBAAAA3rYBAAMAAAAAAE+kTzSifN4IT6RPNKJ83ggjQ0lRLk5ZU0U6SUJNLklRX1JVQV9HUk9TUy45OTIuLi4uLkgBAAAA3rYBAAMAAAAAAE+kTzSifN4IT6RPNKJ83ggsQ0lRLk5ZU0U6SUJNLklRX01JTk9SSVRZX0lOVEVSRVNULjEwMDAuLi4uLkgBAAAA3rYBAAIAAAACOTMBCAAAAAUAAAABMQEAAAALLTE5MDQ4NjA3NDADAAAAAzE2MAIAAAAEMTA1MgQAAAABMAcAAAAIMy83LzIwMjYIAAAACjEyLzMxLzIwMjUJAAAAATBPpE80onzeCE+kTzSi</t>
  </si>
  <si>
    <t>fN4IJkNJUS5OWVNFOklCTS5JUV9PVEhFUl9FUVVJVFkuOTk2Li4uLi5IAQAAAN62AQACAAAABi0yMzIzNQEIAAAABQAAAAExAQAAAAstMjAwODY0NzE5OAMAAAADMTYwAgAAAAQxMDI4BAAAAAEwBwAAAAgzLzcvMjAyNggAAAAKMTIvMzEvMjAyMQkAAAABME+kTzSifN4IT6RPNKJ83ggcQ0lRLk5ZU0U6SUJNLklRX1JFLjk5MC4uLi4uSAEAAADetgEAAgAAAAYxNDYxMjQBCAAAAAUAAAABMQEAAAAKMTg3NjQzMjg3MgMAAAADMTYwAgAAAAQxMjIyBAAAAAEwBwAAAAgzLzcvMjAyNggAAAAKMTIvMzEvMjAxNQkAAAABME+kTzSifN4IT6RPNKJ83gglQ0lRLk5ZU0U6SUJNLklRX1BSRUZfRVFVSVRZLjk5OC4uLi4uSAEAAADetgEAAwAAAAAAT6RPNKJ83ghPpE80onzeCCZDSVEuTllTRTpJQk0uSVFfUFJFRl9DT05WRVJULjk5Ni4uLi4uSAEAAADetgEAAwAAAAAAT6RPNKJ83ghPpE80onzeCCVDSVEuTllTRTpJQk0uSVFfUFJFRl9SRURFRU0uOTkzLi4uLi5IAQAAAN62AQADAAAAAABPpE80onzeCE+kTzSifN4IKkNJUS5OWVNFOklCTS5JUV9ERUZfVEFYX0xJQUJfTFQuMjAwMC4uLi4uSAEAAADetgEAAgAAAAM3ODEBCAAAAAUAAAABMQEAAAALLTE5MDQ4NjA2NTcDAAAAAzE2MAIAAAAEMTAyNwQAAAABMAcAAAAIMy83LzIwMjYIAAAACjEyLzMxLzIwMjUJAAAAATBPpE80onzeCE+kTzSifN4IJ0NJUS5OWVNF</t>
  </si>
  <si>
    <t>OklCTS5JUV9VTkVBUk5fUkVWX0xULjk5OS4uLi4uSAEAAADetgEAAgAAAAQzNjIyAQgAAAAFAAAAATEBAAAACy0xOTA0ODYwNzQzAwAAAAMxNjACAAAABDEyNTYEAAAAATAHAAAACDMvNy8yMDI2CAAAAAoxMi8zMS8yMDI0CQAAAAEwT6RPNKJ83ghPpE80onzeCClDSVEuTllTRTpJQk0uSVFfRklOX0RJVl9ERUJUX0xULjk5Ni4uLi4uSAEAAADetgEAAwAAAAAAT6RPNKJ83ghPpE80onzeCCFDSVEuTllTRTpJQk0uSVFfTFRfREVCVC45OTMuLi4uLkgBAAAA3rYBAAIAAAAFMzU1NjcBCAAAAAUAAAABMQEAAAAKMjA4MTUwNTQwMQMAAAADMTYwAgAAAAQxMDQ5BAAAAAEwBwAAAAgzLzcvMjAyNggAAAAKMTIvMzEvMjAxOAkAAAABME+kTzSifN4IT6RPNKJ83ggoQ0lRLk5ZU0U6SUJNLklRX09USEVSX0NMX1NVUFBMLjk5MC4uLi4uSAEAAADetgEAAgAAAAMxNzUBCAAAAAUAAAABMQEAAAAKMTg3NjQzMjg3MgMAAAADMTYwAgAAAAQxMDU3BAAAAAEwBwAAAAgzLzcvMjAyNggAAAAKMTIvMzEvMjAxNQkAAAABME+kTzSifN4IT6RPNKJ83ggtQ0lRLk5ZU0U6SUJNLklRX0lOQ19UQVhfUEFZX0NVUlJFTlQuOTk5Li4uLi5IAQAAAN62AQACAAAABDIwMzMBCAAAAAUAAAABMQEAAAALLTE5MDQ4NjA3NDMDAAAAAzE2MAIAAAAEMTA5NAQAAAABMAcAAAAIMy83LzIwMjYIAAAACjEyLzMxLzIwMjQJAAAAATBPpE80onze</t>
  </si>
  <si>
    <t>CE+kTzSifN4ILkNJUS5OWVNFOklCTS5JUV9GSU5fRElWX0RFQlRfQ1VSUkVOVC45OTYuLi4uLkgBAAAA3rYBAAMAAAAAAE+kTzSifN4IT6RPNKJ83ggrQ0lRLk5ZU0U6SUJNLklRX0NVUlJFTlRfUE9SVF9ERUJULjk5NC4uLi4uSAEAAADetgEAAgAAAAQ3NDcwAQgAAAAFAAAAATEBAAAACy0yMTEwNzY5MzU1AwAAAAMxNjACAAAABDEyOTcEAAAAATAHAAAACDMvNy8yMDI2CAAAAAoxMi8zMS8yMDE5CQAAAAEwT6RPNKJ83ghPpE80onzeCBxDSVEuTllTRTpJQk0uSVFfQUUuOTkxLi4uLi5IAQAAAN62AQACAAAABDc4NjABCAAAAAUAAAABMQEAAAAKMTk0NzE3OTU4MwMAAAADMTYwAgAAAAQxMDE2BAAAAAEwBwAAAAgzLzcvMjAyNggAAAAKMTIvMzEvMjAxNgkAAAABME+kTzSifN4IT6RPNKJ83ggpQ0lRLk5ZU0U6SUJNLklRX09USEVSX0xUX0FTU0VUUy45OTkuLi4uLkgBAAAA3rYBAAIAAAAENzU4OAEIAAAABQAAAAExAQAAAAstMTkwNDg2MDc0MwMAAAADMTYwAgAAAAQxMDYwBAAAAAEwBwAAAAgzLzcvMjAyNggAAAAKMTIvMzEvMjAyNAkAAAABME+kTzSifN4IT6RPNKJ83ggrQ0lRLk5ZU0U6SUJNLklRX0RFRl9UQVhfQVNTRVRTX0xULjk5Ny4uLi4uSAEAAADetgEAAgAAAAQ2MjU2AQgAAAAFAAAAATEBAAAACy0xOTU4MjgxMDk2AwAAAAMxNjACAAAABDEwMjYEAAAAATAHAAAACDMvNy8yMDI2CAAAAAox</t>
  </si>
  <si>
    <t>Mi8zMS8yMDIyCQAAAAEwT6RPNKJ83ghPpE80onzeCB9DSVEuTllTRTpJQk0uSVFfQVJfTFQuOTk1Li4uLi5IAQAAAN62AQADAAAAAABPpE80onzeCE+kTzSifN4IKkNJUS5OWVNFOklCTS5JUV9GSU5fRElWX0xPQU5TX0xULjk5NC4uLi4uSAEAAADetgEAAgAAAAQ4NzEyAQgAAAAFAAAAATEBAAAACy0yMTEwNzY5MzU1AwAAAAMxNjACAAAABDEwMzMEAAAAATAHAAAACDMvNy8yMDI2CAAAAAoxMi8zMS8yMDE5CQAAAAEwT6RPNKJ83ghPpE80onzeCBxDSVEuTllTRTpJQk0uSVFfR1cuOTkyLi4uLi5IAQAAAN62AQACAAAABTM2Nzg4AQgAAAAFAAAAATEBAAAACjIwMTcxNjQyNDQDAAAAAzE2MAIAAAAEMTE3MQQAAAABMAcAAAAIMy83LzIwMjYIAAAACjEyLzMxLzIwMTcJAAAAATBPpE80onzeCE+kTzSifN4IHkNJUS5OWVNFOklCTS5JUV9OUFBFLjk5MS4uLi4uSAEAAADetgEAAgAAAAUxMDgzMAEIAAAABQAAAAExAQAAAAoxOTQ3MTc5NTgzAwAAAAMxNjACAAAABDEwMDQEAAAAATAHAAAACDMvNy8yMDI2CAAAAAoxMi8zMS8yMDE2CQAAAAEwT6RPNKJ83ghPpE80onzeCB5DSVEuTllTRTpJQk0uSVFfR1BQRS45OTAuLi4uLkgBAAAA3rYBAAIAAAAFMjkzNDMBCAAAAAUAAAABMQEAAAAKMTg3NjQzMjg3MgMAAAADMTYwAgAAAAQxMTY5BAAAAAEwBwAAAAgzLzcvMjAyNggAAAAKMTIvMzEvMjAxNQkAAAABME+k</t>
  </si>
  <si>
    <t>TzSifN4IT6RPNKJ83ggoQ0lRLk5ZU0U6SUJNLklRX09USEVSX0NBX1NVUFBMLjk5MC4uLi4uSAEAAADetgEAAgAAAAMyOTMBCAAAAAUAAAABMQEAAAAKMTg3NjQzMjg3MgMAAAADMTYwAgAAAAQxMDU1BAAAAAEwBwAAAAgzLzcvMjAyNggAAAAKMTIvMzEvMjAxNQkAAAABME+kTzSifN4IT6RPNKJ83ggwQ0lRLk5ZU0U6SUJNLklRX0RFRl9UQVhfQVNTRVRTX0NVUlJFTlQuOTkxLi4uLi5IAQAAAN62AQADAAAAAABPpE80onzeCE+kTzSifN4IMENJUS5OWVNFOklCTS5JUV9GSU5fRElWX0FTU0VUU19DVVJSRU5ULjk5Mi4uLi4uSAEAAADetgEAAwAAAAAAT6RPNKJ83ghPpE80onzeCCVDSVEuTllTRTpJQk0uSVFfUFJFUEFJRF9FWFAuOTkzLi4uLi5IAQAAAN62AQACAAAABDE1MjMBCAAAAAUAAAABMQEAAAAKMjA4MTUwNTQwMQMAAAADMTYwAgAAAAQxMjEyBAAAAAEwBwAAAAgzLzcvMjAyNggAAAAKMTIvMzEvMjAxOAkAAAABME+kTzSifN4IT6RPNKJ83ggmQ0lRLk5ZU0U6SUJNLklRX1RPVEFMX1JFQ0VJVi45OTQuLi4uLkgBAAAA3rYBAAIAAAAFMTAwNjkBCAAAAAUAAAABMQEAAAALLTIxMTA3NjkzNTUDAAAAAzE2MAIAAAAEMTAwMQQAAAABMAcAAAAIMy83LzIwMjYIAAAACjEyLzMxLzIwMTkJAAAAATBPpE80onzeCE+kTzSifN4IJkNJUS5OWVNFOklCTS5JUV9PVEhFUl9SRUNFSVYuOTk1Li4uLi5IAQAA</t>
  </si>
  <si>
    <t>AN62AQACAAAAAzY5NQEIAAAABQAAAAExAQAAAAstMjA1OTA3MzIwMgMAAAADMTYwAgAAAAQxMjA2BAAAAAEwBwAAAAgzLzcvMjAyNggAAAAKMTIvMzEvMjAyMAkAAAABME+kTzSifN4IT6RPNKJ83ggoQ0lRLk5ZU0U6SUJNLklRX0NBU0hfU1RfSU5WRVNULjk5Ny4uLi4uSAEAAADetgEAAgAAAAQ4NzM4AQgAAAAFAAAAATEBAAAACy0xOTU4MjgxMDk2AwAAAAMxNjACAAAABDEwMDIEAAAAATAHAAAACDMvNy8yMDI2CAAAAAoxMi8zMS8yMDIyCQAAAAEwT6RPNKJ83ghPpE80onzeCCNDSVEuTllTRTpJQk0uSVFfU1RfSU5WRVNULjk5OS4uLi4uSAEAAADetgEAAgAAAAM2NDQBCAAAAAUAAAABMQEAAAALLTE5MDQ4NjA3NDMDAAAAAzE2MAIAAAAEMTA2OQQAAAABMAcAAAAIMy83LzIwMjYIAAAACjEyLzMxLzIwMjQJAAAAATBPpE80onzeCE+kTzSifN4ILUNJUS5OWVNFOklCTS5JUV9HQUlOX0JBUkdBSU5fQUNRX0NGLjk5Ni4uLi4uSAEAAADetgEAAwAAAAAAT6RPNKJ83ghPpE80onzeCC1DSVEuTllTRTpJQk0uSVFfSU5URVJDT01QQU5ZX05PTl9DTC45OTcuLi4uLkgBAAAA3rYBAAMAAAAAAE+kTzSifN4IT6RPNKJ83ggjQ0lRLk5ZU0U6SUJNLklRX0lOVEFOX05FVC45OTUuLi4uLkgBAAAA3rYBAAIAAAAFMTM3MzkBCAAAAAUAAAABMQEAAAALLTIwNTkwNzMyMDIDAAAAAzE2MAIAAAAFNDg5NjIEAAAAATAH</t>
  </si>
  <si>
    <t>AAAACDMvNy8yMDI2CAAAAAoxMi8zMS8yMDIwCQAAAAEwT6RPNKJ83ghPpE80onzeCChDSVEuTllTRTpJQk0uSVFfQUNDVU1fQU1PUlRfR1cuOTk5Li4uLi5IAQAAAN62AQADAAAAAABPpE80onzeCE+kTzSifN4ILkNJUS5OWVNFOklCTS5JUV9ERVJJVkFUSVZFX0FTU0VUU19MVC45OTYuLi4uLkgBAAAA3rYBAAIAAAACNDABCAAAAAUAAAABMQEAAAALLTIwMDg2NDcxOTgDAAAAAzE2MAIAAAAEMTExMAQAAAABMAcAAAAIMy83LzIwMjYIAAAACjEyLzMxLzIwMjEJAAAAATBPpE80onzeCE+kTzSifN4IMUNJUS5OWVNFOklCTS5JUV9ERVJJVkFUSVZFX0xJQUJfQ1VSUkVOVC45OTMuLi4uLkgBAAAA3rYBAAIAAAADMTc3AQgAAAAFAAAAATEBAAAACjIwODE1MDU0MDEDAAAAAzE2MAIAAAAFNDA0MTcEAAAAATAHAAAACDMvNy8yMDI2CAAAAAoxMi8zMS8yMDE4CQAAAAEwT6RPNKJ83ghPpE80onzeCC5DSVEuTllTRTpJQk0uSVFfV0FSUkFOVFlfTElBQklMSVRJRVMuOTkzLi4uLi5IAQAAAN62AQADAAAAAABPpE80onzeCE+kTzSifN4IL0NJUS5OWVNFOklCTS5JUV9SRVNUUklDVEVEX0NBU0hfVE9UQUwuOTk4Li4uLi5IAQAAAN62AQACAAAAAjIxAQgAAAAFAAAAATEBAAAACy0xOTA0ODYwNzQ0AwAAAAMxNjACAAAABTI0MTkyBAAAAAEwBwAAAAgzLzcvMjAyNggAAAAKMTIvMzEvMjAyMwkAAAABME+kTzSifN4I</t>
  </si>
  <si>
    <t>T6RPNKJ83ggvQ0lRLk5ZU0U6SUJNLklRX0RFQlRfRVFVSVZfT1BFUl9MRUFTRS45OTAuLi4uLkgBAAAA3rYBAAIAAAAFMTE1NjABCAAAAAUAAAABMQEAAAAKMTg3NjQzMjg3MgMAAAADMTYwAgAAAAUyMTY3MQQAAAABMAcAAAAIMy83LzIwMjYIAAAACjEyLzMxLzIwMTUJAAAAATBPpE80onzeCE+kTzSifN4ILENJUS5OWVNFOklCTS5JUV9GSU5fRElWX0RFQlRfVE9UQUwuOTkwLi4uLi5IAQAAAN62AQACAAAABTI3MjA1AQgAAAAFAAAAATEBAAAACjE4NzY0MzI4NzIDAAAAAzE2MAIAAAAFMjQ1MTYEAAAAATAHAAAACDMvNy8yMDI2CAAAAAoxMi8zMS8yMDE1CQAAAAEwT6RPNKJ83ghPpE80onzeCDBDSVEuTllTRTpJQk0uSVFfTElBQklMSVRJRVNfRkFJUl9WQUxVRS45OTQuLi4uLkgBAAAA3rYBAAIAAAAFNTkwOTkAT6RPNKJ83ghPpE80onzeCC1DSVEuTllTRTpJQk0uSVFfTElBQklMSVRJRVNfTEVWRUxfMi45OTIuLi4uLkgBAAAA3rYBAAIAAAAFNDI2NzkAT6RPNKJ83ghPpE80onzeCDpDSVEuTllTRTpJQk0uSVFfQVNTRVRTX05FVFRJTkdfT1RIRVJfQURKVVNUTUVOVFMuOTkxLi4uLi5IAQAAAN62AQADAAAAAABPpE80onzeCE+kTzSifN4IPUNJUS5OWVNFOklCTS5JUV9MSVFVSURBVElPTl9WQUxVRV9QUkVGRVJSRURfUkVERUVNLjEwMDAuLi4uLkgBAAAA3rYBAAMAAAAAAE+kTzSifN4IT6RPNKJ8</t>
  </si>
  <si>
    <t>3gg4Q0lRLk5ZU0U6SUJNLklRX1RPVEFMX0dFTkVSQUxfUEFSVE5FUl9JTlRFUkVTVC45OTYuLi4uLkgBAAAA3rYBAAMAAAAAAE+kTzSifN4IT6RPNKJ83gg3Q0lRLk5ZU0U6SUJNLklRX0dFTkVSQUxfUEFSVE5FUl9DT01NT05fRVFVSVRZLjk5OC4uLi4uSAEAAADetgEAAwAAAAAAT6RPNKJ83ghPpE80onzeCDFDSVEuTllTRTpJQk0uSVFfTUlOT1JJVFlfSU5UX1JFREVFTV9UT1QuOTkzLi4uLi5IAQAAAN62AQADAAAAAABPpE80onzeCE+kTzSifN4IL0NJUS5OWVNFOklCTS5JUV9MRUFTRUhPTERfSU1QUk9WRU1FTlQuOTk0Li4uLi5IAQAAAN62AQADAAAAAABPpE80onzeCE+kTzSifN4IIkNJUS5OWVNFOklCTS5JUV9TT0ZUV0FSRS45OTQuLi4uLkgBAAAA3rYBAAMAAAAAAE+kTzSifN4IT6RPNKJ83ggeQ0lRLk5ZU0U6SUJNLklRX0xBTkQuOTk2Li4uLi5IAQAAAN62AQACAAAAAzIyNAEIAAAABQAAAAExAQAAAAstMjAwODY0NzE5OAMAAAADMTYwAgAAAAQzMDk4BAAAAAEwBwAAAAgzLzcvMjAyNggAAAAKMTIvMzEvMjAyMQkAAAABME+kTzSifN4IT6RPNKJ83gghQ0lRLk5ZU0U6SUJNLklRX1dJUF9JTlYuOTk0Li4uLi5IAQAAAN62AQACAAAABDEzOTkBCAAAAAUAAAABMQEAAAALLTIxMTA3NjkzNTUDAAAAAzE2MAIAAAAEMzIxOQQAAAABMAcAAAAIMy83LzIwMjYIAAAACjEyLzMxLzIwMTkJAAAAATBP</t>
  </si>
  <si>
    <t>pE80onzeCE+kTzSifN4IKkNJUS5OWVNFOklCTS5JUV9BTExPV19ET1VCVF9BQ0NULjk5Ny4uLi4uSAEAAADetgEAAgAAAAMyMzMBCAAAAAUAAAABMQEAAAALLTE5NTgyODEwOTYDAAAAAzE2MAIAAAAEMzAxMgQAAAABMAcAAAAIMy83LzIwMjYIAAAACjEyLzMxLzIwMjIJAAAAATBPpE80onzeCE+kTzSifN4IJUNJUS5OWVNFOklCTS5JUV9XT1JLSU5HX0NBUC45OTIuLi4uLkgBAAAA3rYBAAIAAAAFMTIzNzIBCAAAAAUAAAABMQEAAAAKMjAxNzE2NDI0NAMAAAADMTYwAgAAAAQ0MTY1BAAAAAEwBwAAAAgzLzcvMjAyNggAAAAKMTIvMzEvMjAxNwkAAAABME+kTzSifN4IT6RPNKJ83ggiQ0lRLk5ZU0U6SUJNLklRX05FVF9ERUJULjk5OC4uLi4uSAEAAADetgEAAgAAAAU0NjQ5NAEIAAAABQAAAAExAQAAAAstMTkwNDg2MDc0NAMAAAADMTYwAgAAAAQ0MzY0BAAAAAEwBwAAAAgzLzcvMjAyNggAAAAKMTIvMzEvMjAyMwkAAAABME+kTzSifN4IT6RPNKJ83ggsQ0lRLk5ZU0U6SUJNLklRX1RPVEFMX0RFQlRfQ1VSUkVOVC45OTEuLi4uLkgBAAAA3rYBAAIAAAAENzUxMwEIAAAABQAAAAExAQAAAAoxOTQ3MTc5NTgzAwAAAAMxNjACAAAABTI1MjIzBAAAAAEwBwAAAAgzLzcvMjAyNggAAAAKMTIvMzEvMjAxNgkAAAABME+kTzSifN4IT6RPNKJ83ggiQ0lRLk5ZU0U6SUJNLklRX0dXX0lOVEFOLjk5OC4uLi4uSAEA</t>
  </si>
  <si>
    <t>AADetgEAAgAAAAU3MTIxNAEIAAAABQAAAAExAQAAAAstMTkwNDg2MDc0NAMAAAADMTYwAgAAAAUzNTM4MQQAAAABMAcAAAAIMy83LzIwMjYIAAAACjEyLzMxLzIwMjMJAAAAATBPpE80onzeCE+kTzSifN4ILUNJUS5OWVNFOklCTS5JUV9JTlRFUkNPTVBBTllfTk9OX0NMLjk5My4uLi4uSAEAAADetgEAAwAAAAAAT6RPNKJ83ghPpE80onzeCCFDSVEuTllTRTpJQk0uSVFfR1dfTkVULjEwMDAuLi4uLkgBAAAA3rYBAAIAAAAFNjc3MTcBCAAAAAUAAAABMQEAAAALLTE5MDQ4NjA3NDADAAAAAzE2MAIAAAAFNDg5NjAEAAAAATAHAAAACDMvNy8yMDI2CAAAAAoxMi8zMS8yMDI1CQAAAAEwT6RPNKJ83ghPpE80onzeCChDSVEuTllTRTpJQk0uSVFfQUNDVU1fQU1PUlRfR1cuOTk4Li4uLi5IAQAAAN62AQADAAAAAABPpE80onzeCE+kTzSifN4ILkNJUS5OWVNFOklCTS5JUV9ERVJJVkFUSVZFX0FTU0VUU19MVC45OTUuLi4uLkgBAAAA3rYBAAIAAAADMTUxAQgAAAAFAAAAATEBAAAACy0yMDU5MDczMjAyAwAAAAMxNjACAAAABDExMTAEAAAAATAHAAAACDMvNy8yMDI2CAAAAAoxMi8zMS8yMDIwCQAAAAEwT6RPNKJ83ghPpE80onzeCDFDSVEuTllTRTpJQk0uSVFfREVSSVZBVElWRV9MSUFCX0NVUlJFTlQuOTkyLi4uLi5IAQAAAN62AQACAAAAAzM3OAEIAAAABQAAAAExAQAAAAoyMDE3MTY0MjQ0AwAAAAMxNjAC</t>
  </si>
  <si>
    <t>AAAABTQwNDE3BAAAAAEwBwAAAAgzLzcvMjAyNggAAAAKMTIvMzEvMjAxNwkAAAABME+kTzSifN4IT6RPNKJ83gguQ0lRLk5ZU0U6SUJNLklRX1dBUlJBTlRZX0xJQUJJTElUSUVTLjk5MC4uLi4uSAEAAADetgEAAwAAAAAAT6RPNKJ83ghPpE80onzeCC9DSVEuTllTRTpJQk0uSVFfUkVTVFJJQ1RFRF9DQVNIX1RPVEFMLjk5My4uLi4uSAEAAADetgEAAgAAAAMyMjUBCAAAAAUAAAABMQEAAAAKMjA4MTUwNTQwMQMAAAADMTYwAgAAAAUyNDE5MgQAAAABMAcAAAAIMy83LzIwMjYIAAAACjEyLzMxLzIwMTgJAAAAATBPpE80onzeCE+kTzSifN4ILENJUS5OWVNFOklCTS5JUV9ERUJUX0VRVUlWX05FVF9QQk8uOTk1Li4uLi5IAQAAAN62AQACAAAABDU5OTABCAAAAAUAAAABMQEAAAALLTIwNTkwNzMyMDIDAAAAAzE2MAIAAAAFMjE2NzkEAAAAATAHAAAACDMvNy8yMDI2CAAAAAoxMi8zMS8yMDIwCQAAAAEwT6RPNKJ83ghPpE80onzeCDBDSVEuTllTRTpJQk0uSVFfRklOX0RJVl9TVF9ERUJUX1RPVEFMLjIwMDAuLi4uLkgBAAAA3rYBAAMAAAAAAE+kTzSifN4IT6RPNKJ83ggwQ0lRLk5ZU0U6SUJNLklRX0xJQUJJTElUSUVTX0ZBSVJfVkFMVUUuOTkzLi4uLi5IAQAAAN62AQACAAAABTM2OTMxAE+kTzSifN4IT6RPNKJ83ggtQ0lRLk5ZU0U6SUJNLklRX0xJQUJJTElUSUVTX0xFVkVMXzIuOTkxLi4uLi5IAQAA</t>
  </si>
  <si>
    <t>AN62AQACAAAABTM3MDQ0AE+kTzSifN4IT6RPNKJ83ggpQ0lRLk5ZU0U6SUJNLklRX0FTU0VUU19MRVZFTF8zLjIwMDAuLi4uLkgBAAAA3rYBAAMAAAAAAE+kTzSifN4IT6RPNKJ83gg8Q0lRLk5ZU0U6SUJNLklRX0xJUVVJREFUSU9OX1ZBTFVFX1BSRUZFUlJFRF9SRURFRU0uOTk5Li4uLi5IAQAAAN62AQADAAAAAABPpE80onzeCE+kTzSifN4IOENJUS5OWVNFOklCTS5JUV9UT1RBTF9HRU5FUkFMX1BBUlRORVJfSU5URVJFU1QuOTk1Li4uLi5IAQAAAN62AQADAAAAAABPpE80onzeCE+kTzSifN4IN0NJUS5OWVNFOklCTS5JUV9HRU5FUkFMX1BBUlRORVJfQ09NTU9OX0VRVUlUWS45OTUuLi4uLkgBAAAA3rYBAAMAAAAAAE+kTzSifN4IT6RPNKJ83ggxQ0lRLk5ZU0U6SUJNLklRX01JTk9SSVRZX0lOVF9SRURFRU1fVE9ULjk5Mi4uLi4uSAEAAADetgEAAwAAAAAAT6RPNKJ83ghPpE80onzeCC9DSVEuTllTRTpJQk0uSVFfTEVBU0VIT0xEX0lNUFJPVkVNRU5ULjk5Mi4uLi4uSAEAAADetgEAAwAAAAAAT6RPNKJ83ghPpE80onzeCCJDSVEuTllTRTpJQk0uSVFfU09GVFdBUkUuOTkzLi4uLi5IAQAAAN62AQADAAAAAABPpE80onzeCE+kTzSifN4IHkNJUS5OWVNFOklCTS5JUV9MQU5ELjk5My4uLi4uSAEAAADetgEAAgAAAAM0NDcBCAAAAAUAAAABMQEAAAAKMjA4MTUwNTQwMQMAAAADMTYwAgAAAAQzMDk4</t>
  </si>
  <si>
    <t>BAAAAAEwBwAAAAgzLzcvMjAyNggAAAAKMTIvMzEvMjAxOAkAAAABME+kTzSifN4IT6RPNKJ83gghQ0lRLk5ZU0U6SUJNLklRX1dJUF9JTlYuOTkzLi4uLi5IAQAAAN62AQACAAAABDE0MTUBCAAAAAUAAAABMQEAAAAKMjA4MTUwNTQwMQMAAAADMTYwAgAAAAQzMjE5BAAAAAEwBwAAAAgzLzcvMjAyNggAAAAKMTIvMzEvMjAxOAkAAAABME+kTzSifN4IT6RPNKJ83ggqQ0lRLk5ZU0U6SUJNLklRX0FMTE9XX0RPVUJUX0FDQ1QuOTk2Li4uLi5IAQAAAN62AQACAAAAAzIxOAEIAAAABQAAAAExAQAAAAstMjAwODY0NzE5OAMAAAADMTYwAgAAAAQzMDEyBAAAAAEwBwAAAAgzLzcvMjAyNggAAAAKMTIvMzEvMjAyMQkAAAABME+kTzSifN4IT6RPNKJ83gglQ0lRLk5ZU0U6SUJNLklRX1dPUktJTkdfQ0FQLjk5MS4uLi4uSAEAAADetgEAAgAAAAQ3NjE0AQgAAAAFAAAAATEBAAAACjE5NDcxNzk1ODMDAAAAAzE2MAIAAAAENDE2NQQAAAABMAcAAAAIMy83LzIwMjYIAAAACjEyLzMxLzIwMTYJAAAAATBPpE80onzeCE+kTzSifN4IIkNJUS5OWVNFOklCTS5JUV9ORVRfREVCVC45OTcuLi4uLkgBAAAA3rYBAAIAAAAFNDUyNzUBCAAAAAUAAAABMQEAAAALLTE5NTgyODEwOTYDAAAAAzE2MAIAAAAENDM2NAQAAAABMAcAAAAIMy83LzIwMjYIAAAACjEyLzMxLzIwMjIJAAAAATBPpE80onzeCE+kTzSifN4ILENJUS5OWVNF</t>
  </si>
  <si>
    <t>OklCTS5JUV9UT1RBTF9ERUJUX0NVUlJFTlQuOTkwLi4uLi5IAQAAAN62AQACAAAABDY0NjEBCAAAAAUAAAABMQEAAAAKMTg3NjQzMjg3MgMAAAADMTYwAgAAAAUyNTIyMwQAAAABMAcAAAAIMy83LzIwMjYIAAAACjEyLzMxLzIwMTUJAAAAATBPpE80onzeCE+kTzSifN4IIkNJUS5OWVNFOklCTS5JUV9HV19JTlRBTi45OTcuLi4uLkgBAAAA3rYBAAIAAAAFNjcxMzMBCAAAAAUAAAABMQEAAAALLTE5NTgyODEwOTYDAAAAAzE2MAIAAAAFMzUzODEEAAAAATAHAAAACDMvNy8yMDI2CAAAAAoxMi8zMS8yMDIyCQAAAAEwT6RPNKJ83ghPpE80onzeCCxDSVEuTllTRTpJQk0uSVFfVEJWX1NIQVJFX1JFUE9SVEVELjk5MC4uLi4uSAEAAADetgEAAwAAAAAAT6RPNKJ83ghPpE80onzeCCJDSVEuTllTRTpJQk0uSVFfQlZfU0hBUkUuOTk1Li4uLi5IAQAAAN62AQACAAAACTIzLjA3MzkwNAEIAAAABQAAAAExAQAAAAstMjA1OTA3MzIwMgMAAAADMTYwAgAAAAQ0MDIwBAAAAAEwBwAAAAgzLzcvMjAyNggAAAAKMTIvMzEvMjAyMAkAAAABME+kTzSifN4IT6RPNKJ83ggwQ0lRLk5ZU0U6SUJNLklRX1RPVEFMX0RFQlRfRVhDTF9MRUFTRVMuOTk0Li4uLi5IAQAAAN62AQACAAAABTYyNjk2AQgAAAAFAAAAATEBAAAACy0yMTEwNzY5MzU1AwAAAAMxNjACAAAABTQ4OTkyBAAAAAEwBwAAAAgzLzcvMjAyNggAAAAKMTIvMzEv</t>
  </si>
  <si>
    <t>MjAxOQkAAAABME+kTzSifN4IT6RPNKJ83ghDQ0lRLk5ZU0U6SUJNLklRX0ZJTkFOQ0lOR19PQkxJR19DVVJSRU5UX0VYQ0xfT1BFUl9MRUFTRVMuMjAwMC4uLi4uSAEAAADetgEAAgAAAAQ2NDI0AQgAAAAFAAAAATEBAAAACy0xOTA0ODYwNjU3AwAAAAMxNjACAAAABTQ4OTgwBAAAAAEwBwAAAAgzLzcvMjAyNggAAAAKMTIvMzEvMjAyNQkAAAABME+kTzSifN4IT6RPNKJ83ggrQ0lRLk5ZU0U6SUJNLklRX1RPVEFMX09QRVJfTEVBU0VTLjk5NS4uLi4uSAEAAADetgEAAgAAAAQzNzU1AQgAAAAFAAAAATEBAAAACy0yMDU5MDczMjAyAwAAAAMxNjACAAAABTQ4OTc4BAAAAAEwBwAAAAgzLzcvMjAyNggAAAAKMTIvMzEvMjAyMAkAAAABME+kTzSifN4IT6RPNKJ83ggvQ0lRLk5ZU0U6SUJNLklRX1RPVEFMX0ZJTkFOQ0VfTEVBU0VTLjEwMDAuLi4uLkgBAAAA3rYBAAIAAAAEMTE1MwEIAAAABQAAAAExAQAAAAstMTkwNDg2MDc0MAMAAAADMTYwAgAAAAU0OTAzMQQAAAABMAcAAAAIMy83LzIwMjYIAAAACjEyLzMxLzIwMjUJAAAAATBPpE80onzeCE+kTzSifN4IMENJUS5OWVNFOklCTS5JUV9GSU5BTkNFX0xFQVNFU19DVVJSRU5ULjk5NS4uLi4uSAEAAADetgEAAgAAAAIzMAEIAAAABQAAAAExAQAAAAstMjA1OTA3MzIwMgMAAAADMTYwAgAAAAU0ODk5MAQAAAABMAcAAAAIMy83LzIwMjYIAAAACjEyLzMxLzIw</t>
  </si>
  <si>
    <t>MjAJAAAAATBPpE80onzeCE+kTzSifN4IMENJUS5OWVNFOklCTS5JUV9HUFBFX0VYQ0xfT1BFUl9MRUFTRVMuMTAwMC4uLi4uSAEAAADetgEAAgAAAAUxNzg3NAEIAAAABQAAAAExAQAAAAstMTkwNDg2MDc0MAMAAAADMTYwAgAAAAU0ODk3NAQAAAABMAcAAAAIMy83LzIwMjYIAAAACjEyLzMxLzIwMjUJAAAAATBPpE80onzeCE+kTzSifN4IN0NJUS5OWVNFOklCTS5JUV9SVUFfT1BFUkFUSU5HX0xFQVNFX0FDQ1VNX0RFUC45OTMuLi4uLkgBAAAA3rYBAAMAAAAAAE+kTzSifN4IT6RPNKJ83gg1Q0lRLk5ZU0U6SUJNLklRX1JVQV9DQVBJVEFMX0xFQVNFX0FDQ1VNX0RFUC45OTkuLi4uLkgBAAAA3rYBAAMAAAAAAE+kTzSifN4IT6RPNKJ83gghQ0lRLk5ZU0U6SUJNLklRX1JVQV9ORVQuOTkzLi4uLi5IAQAAAN62AQADAAAAAABPpE80onzeCE+kTzSifN4ILENJUS5OWVNFOklCTS5JUV9UT1RBTF9MSUFCX0VRVUlUWS4yMDAwLi4uLi5IAQAAAN62AQACAAAABjE1MTg4MAEIAAAABQAAAAExAQAAAAstMTkwNDg2MDY1NwMAAAADMTYwAgAAAAQxMDEzBAAAAAEwBwAAAAgzLzcvMjAyNggAAAAKMTIvMzEvMjAyNQkAAAABME+kTzSifN4IT6RPNKJ83ggrQ0lRLk5ZU0U6SUJNLklRX01JTk9SSVRZX0lOVEVSRVNULjk5OC4uLi4uSAEAAADetgEAAgAAAAI4MAEIAAAABQAAAAExAQAAAAstMTkwNDg2MDc0NAMAAAAD</t>
  </si>
  <si>
    <t>MTYwAgAAAAQxMDUyBAAAAAEwBwAAAAgzLzcvMjAyNggAAAAKMTIvMzEvMjAyMwkAAAABME+kTzSifN4IT6RPNKJ83ggmQ0lRLk5ZU0U6SUJNLklRX09USEVSX0VRVUlUWS45OTQuLi4uLkgBAAAA3rYBAAIAAAAGLTI4NTk1AQgAAAAFAAAAATEBAAAACy0yMTEwNzY5MzU1AwAAAAMxNjACAAAABDEwMjgEAAAAATAHAAAACDMvNy8yMDI2CAAAAAoxMi8zMS8yMDE5CQAAAAEwT6RPNKJ83ghPpE80onzeCB9DSVEuTllTRTpJQk0uSVFfQVBJQy4xMDAwLi4uLi5IAQAAAN62AQADAAAAAABPpE80onzeCE+kTzSifN4IJUNJUS5OWVNFOklCTS5JUV9QUkVGX0VRVUlUWS45OTYuLi4uLkgBAAAA3rYBAAMAAAAAAE+kTzSifN4IT6RPNKJ83ggmQ0lRLk5ZU0U6SUJNLklRX1BSRUZfQ09OVkVSVC45OTMuLi4uLkgBAAAA3rYBAAMAAAAAAE+kTzSifN4IT6RPNKJ83gglQ0lRLk5ZU0U6SUJNLklRX1BSRUZfUkVERUVNLjk5MC4uLi4uSAEAAADetgEAAwAAAAAAT6RPNKJ83ghPpE80onzeCClDSVEuTllTRTpJQk0uSVFfREVGX1RBWF9MSUFCX0xULjk5OS4uLi4uSAEAAADetgEAAgAAAAM4MTUBCAAAAAUAAAABMQEAAAALLTE5MDQ4NjA3NDMDAAAAAzE2MAIAAAAEMTAyNwQAAAABMAcAAAAIMy83LzIwMjYIAAAACjEyLzMxLzIwMjQJAAAAATBPpE80onzeCE+kTzSifN4IJ0NJUS5OWVNFOklCTS5JUV9VTkVBUk5fUkVWX0xU</t>
  </si>
  <si>
    <t>Ljk5Ni4uLi4uSAEAAADetgEAAgAAAAQzNTc3AQgAAAAFAAAAATEBAAAACy0yMDA4NjQ3MTk4AwAAAAMxNjACAAAABDEyNTYEAAAAATAHAAAACDMvNy8yMDI2CAAAAAoxMi8zMS8yMDIxCQAAAAEwT6RPNKJ83ghPpE80onzeCClDSVEuTllTRTpJQk0uSVFfRklOX0RJVl9ERUJUX0xULjk5NC4uLi4uSAEAAADetgEAAwAAAAAAT6RPNKJ83ghPpE80onzeCCFDSVEuTllTRTpJQk0uSVFfTFRfREVCVC45OTEuLi4uLkgBAAAA3rYBAAIAAAAFMzQ2NjMBCAAAAAUAAAABMQEAAAAKMTk0NzE3OTU4MwMAAAADMTYwAgAAAAQxMDQ5BAAAAAEwBwAAAAgzLzcvMjAyNggAAAAKMTIvMzEvMjAxNgkAAAABME+kTzSifN4IT6RPNKJ83gguQ0lRLk5ZU0U6SUJNLklRX0RFRl9UQVhfTElBQl9DVVJSRU5ULjk5OS4uLi4uSAEAAADetgEAAwAAAAAAT6RPNKJ83ghPpE80onzeCC1DSVEuTllTRTpJQk0uSVFfSU5DX1RBWF9QQVlfQ1VSUkVOVC45OTcuLi4uLkgBAAAA3rYBAAIAAAAEMjE5NgEIAAAABQAAAAExAQAAAAstMTk1ODI4MTA5NgMAAAADMTYwAgAAAAQxMDk0BAAAAAEwBwAAAAgzLzcvMjAyNggAAAAKMTIvMzEvMjAyMgkAAAABME+kTzSifN4IT6RPNKJ83gguQ0lRLk5ZU0U6SUJNLklRX0ZJTl9ESVZfREVCVF9DVVJSRU5ULjk5NC4uLi4uSAEAAADetgEAAwAAAAAAT6RPNKJ83ghPpE80onzeCCtDSVEuTllTRTpJQk0u</t>
  </si>
  <si>
    <t>SVFfQ1VSUkVOVF9QT1JUX0RFQlQuOTkxLi4uLi5IAQAAAN62AQACAAAABDYyMzkBCAAAAAUAAAABMQEAAAAKMTk0NzE3OTU4MwMAAAADMTYwAgAAAAQxMjk3BAAAAAEwBwAAAAgzLzcvMjAyNggAAAAKMTIvMzEvMjAxNgkAAAABME+kTzSifN4IT6RPNKJ83ggdQ0lRLk5ZU0U6SUJNLklRX0FQLjEwMDAuLi4uLkgBAAAA3rYBAAIAAAAENDc1NgEIAAAABQAAAAExAQAAAAstMTkwNDg2MDc0MAMAAAADMTYwAgAAAAQxMDE4BAAAAAEwBwAAAAgzLzcvMjAyNggAAAAKMTIvMzEvMjAyNQkAAAABME+kTzSifN4IT6RPNKJ83ggpQ0lRLk5ZU0U6SUJNLklRX09USEVSX0xUX0FTU0VUUy45OTcuLi4uLkgBAAAA3rYBAAIAAAAEODI0MgEIAAAABQAAAAExAQAAAAstMTk1ODI4MTA5NgMAAAADMTYwAgAAAAQxMDYwBAAAAAEwBwAAAAgzLzcvMjAyNggAAAAKMTIvMzEvMjAyMgkAAAABME+kTzSifN4IT6RPNKJ83ggrQ0lRLk5ZU0U6SUJNLklRX0RFRl9UQVhfQVNTRVRTX0xULjk5NC4uLi4uSAEAAADetgEAAgAAAAQ1MTgyAQgAAAAFAAAAATEBAAAACy0yMTEwNzY5MzU1AwAAAAMxNjACAAAABDEwMjYEAAAAATAHAAAACDMvNy8yMDI2CAAAAAoxMi8zMS8yMDE5CQAAAAEwT6RPNKJ83ghPpE80onzeCB9DSVEuTllTRTpJQk0uSVFfQVJfTFQuOTkzLi4uLi5IAQAAAN62AQADAAAAAABPpE80onzeCE+kTzSifN4IKkNJUS5O</t>
  </si>
  <si>
    <t>WVNFOklCTS5JUV9GSU5fRElWX0xPQU5TX0xULjk5MS4uLi4uSAEAAADetgEAAgAAAAQ5MDIxAQgAAAAFAAAAATEBAAAACjE5NDcxNzk1ODMDAAAAAzE2MAIAAAAEMTAzMwQAAAABMAcAAAAIMy83LzIwMjYIAAAACjEyLzMxLzIwMTYJAAAAATBPpE80onzeCE+kTzSifN4IHENJUS5OWVNFOklCTS5JUV9HVy45OTAuLi4uLkgBAAAA3rYBAAIAAAAFMzIwMjEBCAAAAAUAAAABMQEAAAAKMTg3NjQzMjg3MgMAAAADMTYwAgAAAAQxMTcxBAAAAAEwBwAAAAgzLzcvMjAyNggAAAAKMTIvMzEvMjAxNQkAAAABME+kTzSifN4IT6RPNKJ83ggdQ0lRLk5ZU0U6SUJNLklRX0FELjIwMDAuLi4uLkgBAAAA3rYBAAIAAAAGLTExOTc1AQgAAAAFAAAAATEBAAAACy0xOTA0ODYwNjU3AwAAAAMxNjACAAAABDEwNzUEAAAAATAHAAAACDMvNy8yMDI2CAAAAAoxMi8zMS8yMDI1CQAAAAEwT6RPNKJ83ghPpE80onzeCCNDSVEuTllTRTpJQk0uSVFfVE9UQUxfQ0EuMTAwMC4uLi4uSAEAAADetgEAAgAAAAUzNjk0NAEIAAAABQAAAAExAQAAAAstMTkwNDg2MDc0MAMAAAADMTYwAgAAAAQxMDA4BAAAAAEwBwAAAAgzLzcvMjAyNggAAAAKMTIvMzEvMjAyNQkAAAABME+kTzSifN4IT6RPNKJ83ggqQ0lRLk5ZU0U6SUJNLklRX1JFU1RSSUNURURfQ0FTSC4xMDAwLi4uLi5IAQAAAN62AQACAAAAAjU0AQgAAAAFAAAAATEBAAAACy0xOTA0</t>
  </si>
  <si>
    <t>ODYwNzQwAwAAAAMxNjACAAAABDExMDQEAAAAATAHAAAACDMvNy8yMDI2CAAAAAoxMi8zMS8yMDI1CQAAAAEwT6RPNKJ83ghPpE80onzeCClDSVEuTllTRTpJQk0uSVFfTE9BTlNfRk9SX1NBTEUuMjAwMC4uLi4uSAEAAADetgEAAwAAAAAAT6RPNKJ83ghPpE80onzeCDBDSVEuTllTRTpJQk0uSVFfRklOX0RJVl9BU1NFVFNfQ1VSUkVOVC45OTAuLi4uLkgBAAAA3rYBAAMAAAAAAE+kTzSifN4IT6RPNKJ83gglQ0lRLk5ZU0U6SUJNLklRX1BSRVBBSURfRVhQLjk5MS4uLi4uSAEAAADetgEAAgAAAAQ0MDMyAQgAAAAFAAAAATEBAAAACjE5NDcxNzk1ODMDAAAAAzE2MAIAAAAEMTIxMgQAAAABMAcAAAAIMy83LzIwMjYIAAAACjEyLzMxLzIwMTYJAAAAATBPpE80onzeCE+kTzSifN4IJkNJUS5OWVNFOklCTS5JUV9UT1RBTF9SRUNFSVYuOTkyLi4uLi5IAQAAAN62AQACAAAABTEwMzgwAQgAAAAFAAAAATEBAAAACjIwMTcxNjQyNDQDAAAAAzE2MAIAAAAEMTAwMQQAAAABMAcAAAAIMy83LzIwMjYIAAAACjEyLzMxLzIwMTcJAAAAATBPpE80onzeCE+kTzSifN4IJkNJUS5OWVNFOklCTS5JUV9PVEhFUl9SRUNFSVYuOTkzLi4uLi5IAQAAAN62AQACAAAAAzc0MwEIAAAABQAAAAExAQAAAAoyMDgxNTA1NDAxAwAAAAMxNjACAAAABDEyMDYEAAAAATAHAAAACDMvNy8yMDI2CAAAAAoxMi8zMS8yMDE4CQAAAAEwT6RP</t>
  </si>
  <si>
    <t>NKJ83ghPpE80onzeCChDSVEuTllTRTpJQk0uSVFfQ0FTSF9TVF9JTlZFU1QuOTk1Li4uLi5IAQAAAN62AQACAAAABTEzNzg4AQgAAAAFAAAAATEBAAAACy0yMDU5MDczMjAyAwAAAAMxNjACAAAABDEwMDIEAAAAATAHAAAACDMvNy8yMDI2CAAAAAoxMi8zMS8yMDIwCQAAAAEwT6RPNKJ83ghPpE80onzeCCNDSVEuTllTRTpJQk0uSVFfU1RfSU5WRVNULjk5Ny4uLi4uSAEAAADetgEAAgAAAAM4NTIBCAAAAAUAAAABMQEAAAALLTE5NTgyODEwOTYDAAAAAzE2MAIAAAAEMTA2OQQAAAABMAcAAAAIMy83LzIwMjYIAAAACjEyLzMxLzIwMjIJAAAAATBPpE80onzeCE+kTzSifN4ILUNJUS5OWVNFOklCTS5JUV9HQUlOX0JBUkdBSU5fQUNRX0NGLjk5NC4uLi4uSAEAAADetgEAAwAAAAAAT6RPNKJ83ghPpE80onzeCDtDSVEuTllTRTpJQk0uSVFfTE9OR19URVJNX0RFQlRfUkVQQUlEX0VYQ0xfTEVBU0VTLjk5Ni4uLi4uSAEAAADetgEAAgAAAAUtODU5NwEIAAAABQAAAAExAQAAAAstMjAwODY0NzE5OAMAAAADMTYwAgAAAAU0ODk4NAQAAAABMAcAAAAIMy83LzIwMjYIAAAACjEyLzMxLzIwMjEJAAAAATBPpE80onzeCE+kTzSifN4INUNJUS5OWVNFOklCTS5JUV9PUEVSQVRJTkdfTEVBU0VfTElBQklMSVRJRVMuOTk4Li4uLi5IAQAAAN62AQADAAAAAABPpE80onzeCE+kTzSifN4IKENJUS5OWVNFOklCTS5JUV9E</t>
  </si>
  <si>
    <t>T19GSU5BTkNFX0NGLjEwMDAuLi4uLkgBAAAA3rYBAAMAAAAAAE+kTzSifN4IT6RPNKJ83ggmQ0lRLk5ZU0U6SUJNLklRX0RPX0lOVkVTVF9DRi45OTAuLi4uLkgBAAAA3rYBAAMAAAAAAE+kTzSifN4IT6RPNKJ83ggpQ0lRLk5ZU0U6SUJNLklRX05FVF9ERUJUX0lTU1VFRC45OTIuLi4uLkgBAAAA3rYBAAIAAAAEMzQ0NwEIAAAABQAAAAExAQAAAAoyMDE3MTY0MjQ0AwAAAAMxNjACAAAABDIwMDMEAAAAATAHAAAACDMvNy8yMDI2CAAAAAoxMi8zMS8yMDE3CQAAAAEwT6RPNKJ83ghPpE80onzeCCdDSVEuTllTRTpJQk0uSVFfVU5MRVZFUkVEX0ZDRi45OTQuLi4uLkgBAAAA3rYBAAIAAAAJMTU2NDMuODc1AQgAAAAFAAAAATEBAAAACy0yMTEwNzY5MzU1AwAAAAMxNjACAAAABDQ0MjMEAAAAATAHAAAACDMvNy8yMDI2CAAAAAoxMi8zMS8yMDE5CQAAAAEwT6RPNKJ83ghPpE80onzeCDRDSVEuTllTRTpJQk0uSVFfQ0hBTkdFX05FVF9XT1JLSU5HX0NBUElUQUwuOTk2Li4uLi5IAQAAAN62AQACAAAABDI3NzIBCAAAAAUAAAABMQEAAAALLTIwMDg2NDcxOTgDAAAAAzE2MAIAAAAENDQyMQQAAAABMAcAAAAIMy83LzIwMjYIAAAACjEyLzMxLzIwMjEJAAAAATBPpE80onzeCE+kTzSifN4IKkNJUS5OWVNFOklCTS5JUV9DQVNIX1RBWEVTX0ZJTkFOLjk5OC4uLi4uSAEAAADetgEAAwAAAAAAT6RPNKJ83ghPpE80</t>
  </si>
  <si>
    <t>onzeCCpDSVEuTllTRTpJQk0uSVFfQ0FTSF9UQVhFU19PUEVSLjEwMDAuLi4uLkgBAAAA3rYBAAMAAAAAAE+kTzSifN4IT6RPNKJ83ggkQ0lRLk5ZU0U6SUJNLklRX0NBU0hfVEFYRVMuOTkwLi4uLi5IAQAAAN62AQACAAAABDI2NTcBCAAAAAUAAAABMQEAAAAKMTg3NjQzMjg3MgMAAAADMTYwAgAAAAQzMDUzBAAAAAEwBwAAAAgzLzcvMjAyNggAAAAKMTIvMzEvMjAxNQkAAAABME+kTzSifN4IT6RPNKJ83gguQ0lRLk5ZU0U6SUJNLklRX0NBU0hfSU5URVJFU1RfSU5WRVNULjk5Mi4uLi4uSAEAAADetgEAAwAAAAAAT6RPNKJ83ghPpE80onzeCDBDSVEuTllTRTpJQk0uSVFfQ0FTSF9JTlRFUkVTVF9SRUNFSVZFRC45OTQuLi4uLkgBAAAA3rYBAAMAAAAAAE+kTzSifN4IT6RPNKJ83ggnQ0lRLk5ZU0U6SUJNLklRX0NBU0hfSU5URVJFU1QuOTk2Li4uLi5IAQAAAN62AQACAAAABDE1MTIBCAAAAAUAAAABMQEAAAALLTIwMDg2NDcxOTgDAAAAAzE2MAIAAAAEMzAyOAQAAAABMAcAAAAIMy83LzIwMjYIAAAACjEyLzMxLzIwMjEJAAAAATBPpE80onzeCE+kTzSifN4IMkNJUS5OWVNFOklCTS5JUV9BTU9SVF9TT0ZUV0FSRV9BU1NFVFNfQ0YuOTk4Li4uLi5IAQAAAN62AQACAAAAAzY2MAEIAAAABQAAAAExAQAAAAstMTkwNDg2MDc0NAMAAAADMTYwAgAAAAU0NjAxMQQAAAABMAcAAAAIMy83LzIwMjYIAAAACjEy</t>
  </si>
  <si>
    <t>LzMxLzIwMjMJAAAAATBPpE80onzeCE+kTzSifN4IL0NJUS5OWVNFOklCTS5JUV9ORUdBVElWRV9HV19BTU9SVF9DRi4xMDAwLi4uLi5IAQAAAN62AQADAAAAAABPpE80onzeCE+kTzSifN4IMENJUS5OWVNFOklCTS5JUV9EQV9DRl9FWENMX09QRVJfTEVBU0VTLjk5MC4uLi4uSAEAAADetgEAAgAAAAQzODU1AQgAAAAFAAAAATEBAAAACjE4NzY0MzI4NzIDAAAAAzE2MAIAAAAFNDg5ODUEAAAAATAHAAAACDMvNy8yMDI2CAAAAAoxMi8zMS8yMDE1CQAAAAEwT6RPNKJ83ghPpE80onzeCCFDSVEuTllTRTpJQk0uSVFfREVQX1JVQS45OTIuLi4uLkgBAAAA3rYBAAMAAAAAAE+kTzSifN4IT6RPNKJ83ggkQ0lRLk5ZU0U6SUJNLklRX0RFUFJFX1NVUFAuOTk0Li4uLi5IAQAAAN62AQADAAAAAABPpE80onzeCE+kTzSifN4ILUNJUS5OWVNFOklCTS5JUV9EQV9TVVBQTF9QQVJUSUFMX0NGLjk5Ni4uLi4uSAEAAADetgEAAwAAAAAAT6RPNKJ83ghPpE80onzeCCVDSVEuTllTRTpJQk0uSVFfTkVUX0NIQU5HRS4xMDAwLi4uLi5IAQAAAN62AQACAAAABC01MjABCAAAAAUAAAABMQEAAAALLTE5MDQ4NjA3NDADAAAAAzE2MAIAAAAEMjA5MwQAAAABMAcAAAAIMy83LzIwMjYIAAAACjEyLzMxLzIwMjUJAAAAATBPpE80onzeCE+kTzSifN4IKENJUS5OWVNFOklCTS5JUV9NSVNDX0FESlVTVF9DRi45OTAuLi4uLkgBAAAA</t>
  </si>
  <si>
    <t>3rYBAAMAAAAAAE+kTzSifN4IT6RPNKJ83ggkQ0lRLk5ZU0U6SUJNLklRX0NBU0hfRklOQU4uOTkyLi4uLi5IAQAAAN62AQACAAAABS02NDE4AQgAAAAFAAAAATEBAAAACjIwMTcxNjQyNDQDAAAAAzE2MAIAAAAEMjAwNAQAAAABMAcAAAAIMy83LzIwMjYIAAAACjEyLzMxLzIwMTcJAAAAATBPpE80onzeCE+kTzSifN4IKENJUS5OWVNFOklCTS5JUV9TUEVDSUFMX0RJVl9DRi45OTQuLi4uLkgBAAAA3rYBAAMAAAAAAE+kTzSifN4IT6RPNKJ83ggsQ0lRLk5ZU0U6SUJNLklRX0NPTU1PTl9QUkVGX0RJVl9DRi45OTYuLi4uLkgBAAAA3rYBAAMAAAAAAE+kTzSifN4IT6RPNKJ83ggnQ0lRLk5ZU0U6SUJNLklRX0NPTU1PTl9ESVZfQ0YuOTk4Li4uLi5IAQAAAN62AQACAAAABS02MDQwAQgAAAAFAAAAATEBAAAACy0xOTA0ODYwNzQ0AwAAAAMxNjACAAAABDIwNzQEAAAAATAHAAAACDMvNy8yMDI2CAAAAAoxMi8zMS8yMDIzCQAAAAEwT6RPNKJ83ghPpE80onzeCCZDSVEuTllTRTpJQk0uSVFfUFJFRl9JU1NVRUQuMTAwMC4uLi4uSAEAAADetgEAAwAAAAAAT6RPNKJ83ghPpE80onzeCCRDSVEuTllTRTpJQk0uSVFfQ09NTU9OX1JFUC45OTAuLi4uLkgBAAAA3rYBAAIAAAAFLTQ4NTcBCAAAAAUAAAABMQEAAAAKMTg3NjQzMjg3MgMAAAADMTYwAgAAAAQyMTY0BAAAAAEwBwAAAAgzLzcvMjAyNggAAAAKMTIvMzEv</t>
  </si>
  <si>
    <t>MjAxNQkAAAABME+kTzSifN4IT6RPNKJ83ggrQ0lRLk5ZU0U6SUJNLklRX1RPVEFMX0RFQlRfUkVQQUlELjk5Mi4uLi4uSAEAAADetgEAAgAAAAUtNjgxNgEIAAAABQAAAAExAQAAAAoyMDE3MTY0MjQ0AwAAAAMxNjACAAAABDIxNjYEAAAAATAHAAAACDMvNy8yMDI2CAAAAAoxMi8zMS8yMDE3CQAAAAEwT6RPNKJ83ghPpE80onzeCChDSVEuTllTRTpJQk0uSVFfU1RfREVCVF9SRVBBSUQuOTk0Li4uLi5IAQAAAN62AQACAAAABS0yNTk3AQgAAAAFAAAAATEBAAAACy0yMTEwNzY5MzU1AwAAAAMxNjACAAAABDIwNDQEAAAAATAHAAAACDMvNy8yMDI2CAAAAAoxMi8zMS8yMDE5CQAAAAEwT6RPNKJ83ghPpE80onzeCChDSVEuTllTRTpJQk0uSVFfTFRfREVCVF9JU1NVRUQuOTk2Li4uLi5IAQAAAN62AQACAAAAAzUyMgEIAAAABQAAAAExAQAAAAstMjAwODY0NzE5OAMAAAADMTYwAgAAAAQyMDM0BAAAAAEwBwAAAAgzLzcvMjAyNggAAAAKMTIvMzEvMjAyMQkAAAABME+kTzSifN4IT6RPNKJ83gglQ0lRLk5ZU0U6SUJNLklRX0NBU0hfSU5WRVNULjk5OC4uLi4uSAEAAADetgEAAgAAAAUtNzA3MAEIAAAABQAAAAExAQAAAAstMTkwNDg2MDc0NAMAAAADMTYwAgAAAAQyMDA1BAAAAAEwBwAAAAgzLzcvMjAyNggAAAAKMTIvMzEvMjAyMwkAAAABME+kTzSifN4IT6RPNKJ83ggqQ0lRLk5ZU0U6SUJNLklRX0lOVkVT</t>
  </si>
  <si>
    <t>VF9MT0FOU19DRi4xMDAwLi4uLi5IAQAAAN62AQADAAAAAABPpE80onzeCE+kTzSifN4ILENJUS5OWVNFOklCTS5JUV9JTlZFU1RfU0VDVVJJVFlfQ0YuOTkwLi4uLi5IAQAAAN62AQACAAAABC0yMzEBCAAAAAUAAAABMQEAAAAKMTg3NjQzMjg3MgMAAAADMTYwAgAAAAQyMDI3BAAAAAEwBwAAAAgzLzcvMjAyNggAAAAKMTIvMzEvMjAxNQkAAAABME+kTzSifN4IT6RPNKJ83ggtQ0lRLk5ZU0U6SUJNLklRX1NBTEVfUkVBTF9FU1RBVEVfQ0YuOTkyLi4uLi5IAQAAAN62AQADAAAAAABPpE80onzeCE+kTzSifN4IKUNJUS5OWVNFOklCTS5JUV9DQVNIX0FDUVVJUkVfQ0YuOTk0Li4uLi5IAQAAAN62AQACAAAABi0zMjYzMAEIAAAABQAAAAExAQAAAAstMjExMDc2OTM1NQMAAAADMTYwAgAAAAQyMDU3BAAAAAEwBwAAAAgzLzcvMjAyNggAAAAKMTIvMzEvMjAxOQkAAAABME+kTzSifN4IT6RPNKJ83ggfQ0lRLk5ZU0U6SUJNLklRX0NBUEVYLjk5Ni4uLi4uSAEAAADetgEAAgAAAAUtMjA2MgEIAAAABQAAAAExAQAAAAstMjAwODY0NzE5OAMAAAADMTYwAgAAAAQyMDIxBAAAAAEwBwAAAAgzLzcvMjAyNggAAAAKMTIvMzEvMjAyMQkAAAABME+kTzSifN4IT6RPNKJ83gg2Q0lRLk5ZU0U6SUJNLklRX0NIQU5HRV9PVEhFUl9ORVRfT1BFUl9BU1NFVFMuOTk4Li4uLi5IAQAAAN62AQACAAAABDEwMDQBCAAAAAUAAAAB</t>
  </si>
  <si>
    <t>MQEAAAALLTE5MDQ4NjA3NDQDAAAAAzE2MAIAAAAEMjA0NQQAAAABMAcAAAAIMy83LzIwMjYIAAAACjEyLzMxLzIwMjMJAAAAATBPpE80onzeCE+kTzSifN4IKUNJUS5OWVNFOklCTS5JUV9DSEFOR0VfSU5DX1RBWC4xMDAwLi4uLi5IAQAAAN62AQADAAAAAABWy080onzeCFbLTzSifN4IK0NJUS5OWVNFOklCTS5JUV9DSEFOR0VfVU5FQVJOX1JFVi45OTAuLi4uLkgBAAAA3rYBAAMAAAAAAFbLTzSifN4IVstPNKJ83ggqQ0lRLk5ZU0U6SUJNLklRX0NIQU5HRV9JTlZFTlRPUlkuOTkyLi4uLi5IAQAAAN62AQACAAAAAjE4AQgAAAAFAAAAATEBAAAACjIwMTcxNjQyNDQDAAAAAzE2MAIAAAAEMjA5OQQAAAABMAcAAAAIMy83LzIwMjYIAAAACjEyLzMxLzIwMTcJAAAAATBWy080onzeCFbLTzSifN4IKUNJUS5OWVNFOklCTS5JUV9JTlRFUkNPTVBBTllfQ0wuOTk4Li4uLi5IAQAAAN62AQADAAAAAABWy080onzeCFbLTzSifN4IIENJUS5OWVNFOklCTS5JUV9HV19ORVQuOTk5Li4uLi5IAQAAAN62AQACAAAABTYwNzA2AQgAAAAFAAAAATEBAAAACy0xOTA0ODYwNzQzAwAAAAMxNjACAAAABTQ4OTYwBAAAAAEwBwAAAAgzLzcvMjAyNggAAAAKMTIvMzEvMjAyNAkAAAABMFbLTzSifN4IVstPNKJ83ggoQ0lRLk5ZU0U6SUJNLklRX0FDQ1VNX0FNT1JUX0dXLjk5Ny4uLi4uSAEAAADetgEAAwAAAAAAVstPNKJ83ghW</t>
  </si>
  <si>
    <t>y080onzeCC5DSVEuTllTRTpJQk0uSVFfREVSSVZBVElWRV9BU1NFVFNfTFQuOTk0Li4uLi5IAQAAAN62AQACAAAAAjk0AQgAAAAFAAAAATEBAAAACy0yMTEwNzY5MzU1AwAAAAMxNjACAAAABDExMTAEAAAAATAHAAAACDMvNy8yMDI2CAAAAAoxMi8zMS8yMDE5CQAAAAEwVstPNKJ83ghWy080onzeCDFDSVEuTllTRTpJQk0uSVFfREVSSVZBVElWRV9MSUFCX0NVUlJFTlQuOTkwLi4uLi5IAQAAAN62AQACAAAAAzE2NAEIAAAABQAAAAExAQAAAAoxODc2NDMyODcyAwAAAAMxNjACAAAABTQwNDE3BAAAAAEwBwAAAAgzLzcvMjAyNggAAAAKMTIvMzEvMjAxNQkAAAABMFbLTzSifN4IVstPNKJ83ggxQ0lRLk5ZU0U6SUJNLklRX0NPTlRJTkdFTlRfTElBQklMSVRJRVMuMjAwMC4uLi4uSAEAAADetgEAAwAAAAAAVstPNKJ83ghWy080onzeCC1DSVEuTllTRTpJQk0uSVFfVE9UQUxfUkVWX0VNUExPWUVFLjIwMDAuLi4uLkgBAAAA3rYBAAIAAAAHMjU1LjUyNAEIAAAABQAAAAExAQAAAAstMTkwNDg2MDY1NwMAAAADMTYwAgAAAAQ0MTIzBAAAAAEwBwAAAAgzLzcvMjAyNggAAAAKMTIvMzEvMjAyNQkAAAABMDuSdTSifN4IO5J1NKJ83ggsQ0lRLk5ZU0U6SUJNLklRX1RPVEFMX1JFVl9FTVBMT1lFRS45OTUuLi4uLkgBAAAA3rYBAAIAAAAHMTU5LjUyMgEIAAAABQAAAAExAQAAAAstMjA1OTA3MzIwMgMAAAADMTYw</t>
  </si>
  <si>
    <t>AgAAAAQ0MTIzBAAAAAEwBwAAAAgzLzcvMjAyNggAAAAKMTIvMzEvMjAyMAkAAAABMDuSdTSifN4IO5J1NKJ83ggsQ0lRLk5ZU0U6SUJNLklRX1RPVEFMX1JFVl9FTVBMT1lFRS45OTQuLi4uLkgBAAAA3rYBAAIAAAAHMTYzLjY4MQEIAAAABQAAAAExAQAAAAstMjExMDc2OTM1NQMAAAADMTYwAgAAAAQ0MTIzBAAAAAEwBwAAAAgzLzcvMjAyNggAAAAKMTIvMzEvMjAxOQkAAAABMDuSdTSifN4IO5J1NKJ83ggsQ0lRLk5ZU0U6SUJNLklRX1RPVEFMX1JFVl9FTVBMT1lFRS45OTYuLi4uLkgBAAAA3rYBAAIAAAAFMjAzLjMBCAAAAAUAAAABMQEAAAALLTIwMDg2NDcxOTgDAAAAAzE2MAIAAAAENDEyMwQAAAABMAcAAAAIMy83LzIwMjYIAAAACjEyLzMxLzIwMjEJAAAAATDEuXU0onzeCMS5dTSifN4ILENJUS5OWVNFOklCTS5JUV9UT1RBTF9SRVZfRU1QTE9ZRUUuOTk5Li4uLi5IAQAAAN62AQACAAAABjIzMi4xNgEIAAAABQAAAAExAQAAAAstMTkwNDg2MDc0MwMAAAADMTYwAgAAAAQ0MTIzBAAAAAEwBwAAAAgzLzcvMjAyNggAAAAKMTIvMzEvMjAyNAkAAAABMMS5dTSifN4IxLl1NKJ83ggsQ0lRLk5ZU0U6SUJNLklRX1RPVEFMX1JFVl9FTVBMT1lFRS45OTguLi4uLkgBAAAA3rYBAAIAAAAHMjE5LjIwNgEIAAAABQAAAAExAQAAAAstMTkwNDg2MDc0NAMAAAADMTYwAgAAAAQ0MTIzBAAAAAEwBwAAAAgzLzcv</t>
  </si>
  <si>
    <t>MjAyNggAAAAKMTIvMzEvMjAyMwkAAAABMMS5dTSifN4IxLl1NKJ83ggsQ0lRLk5ZU0U6SUJNLklRX1RPVEFMX1JFVl9FTVBMT1lFRS45OTcuLi4uLkgBAAAA3rYBAAIAAAAHMjA5Ljk1NAEIAAAABQAAAAExAQAAAAstMTk1ODI4MTA5NgMAAAADMTYwAgAAAAQ0MTIzBAAAAAEwBwAAAAgzLzcvMjAyNggAAAAKMTIvMzEvMjAyMgkAAAABMMS5dTSifN4IxLl1NKJ83ggsQ0lRLk5ZU0U6SUJNLklRX1RPVEFMX1JFVl9FTVBMT1lFRS45OTMuLi4uLkgBAAAA3rYBAAIAAAAHMjI3LjAxMwEIAAAABQAAAAExAQAAAAoyMDgxNTA1NDAxAwAAAAMxNjACAAAABDQxMjMEAAAAATAHAAAACDMvNy8yMDI2CAAAAAoxMi8zMS8yMDE4CQAAAAEwxLl1NKJ83gjEuXU0onzeCCxDSVEuTllTRTpJQk0uSVFfVE9UQUxfUkVWX0VNUExPWUVFLjk5Mi4uLi4uSAEAAADetgEAAgAAAAcyMTUuODcyAQgAAAAFAAAAATEBAAAACjIwMTcxNjQyNDQDAAAAAzE2MAIAAAAENDEyMwQAAAABMAcAAAAIMy83LzIwMjYIAAAACjEyLzMxLzIwMTcJAAAAATDEuXU0onzeCMS5dTSifN4ILENJUS5OWVNFOklCTS5JUV9UT1RBTF9SRVZfRU1QTE9ZRUUuOTkxLi4uLi5IAQAAAN62AQACAAAABzIxMC4xNDcBCAAAAAUAAAABMQEAAAAKMTk0NzE3OTU4MwMAAAADMTYwAgAAAAQ0MTIzBAAAAAEwBwAAAAgzLzcvMjAyNggAAAAKMTIvMzEvMjAxNgkAAAAB</t>
  </si>
  <si>
    <t>MMS5dTSifN4IxLl1NKJ83ggsQ0lRLk5ZU0U6SUJNLklRX1RPVEFMX1JFVl9FTVBMT1lFRS45OTAuLi4uLkgBAAAA3rYBAAIAAAAHMjE2LjM4NQEIAAAABQAAAAExAQAAAAoxODc2NDMyODcyAwAAAAMxNjACAAAABDQxMjMEAAAAATAHAAAACDMvNy8yMDI2CAAAAAoxMi8zMS8yMDE1CQAAAAEwxLl1NKJ83gjEuXU0onzeCC1DSVEuTllTRTpJQk0uSVFfVE9UQUxfUkVWX0VNUExPWUVFLjEwMDAuLi4uLkgBAAAA3rYBAAIAAAAHMjU1LjUyNAEIAAAABQAAAAExAQAAAAstMTkwNDg2MDc0MAMAAAADMTYwAgAAAAQ0MTIzBAAAAAEwBwAAAAgzLzcvMjAyNggAAAAKMTIvMzEvMjAyNQkAAAABMKjgdTSifN4IqOB1NKJ83ggqQ0lRLk5ZU0U6SUJNLklRX0lOVEVSQ09NUEFOWV9DTC4xMDAwLi4uLi5IAQAAAN62AQADAAAAAACo4HU0onzeCKjgdTSifN4ILUNJUS5OWVNFOklCTS5JUV9JTlRFUkNPTVBBTllfTk9OX0NMLjk5NS4uLi4uSAEAAADetgEAAwAAAAAAqOB1NKJ83gio4HU0onzeCC1DSVEuTllTRTpJQk0uSVFfSU5URVJDT01QQU5ZX05PTl9DQS45OTYuLi4uLkgBAAAA3rYBAAMAAAAAAKjgdTSifN4IqOB1NKJ83ggjQ0lRLk5ZU0U6SUJNLklRX0lOVEFOX05FVC45OTguLi4uLkgBAAAA3rYBAAIAAAAFMTEwMzYBCAAAAAUAAAABMQEAAAALLTE5MDQ4NjA3NDQDAAAAAzE2MAIAAAAFNDg5NjIEAAAAATAHAAAA</t>
  </si>
  <si>
    <t>CDMvNy8yMDI2CAAAAAoxMi8zMS8yMDIzCQAAAAEwqOB1NKJ83gio4HU0onzeCCdDSVEuTllTRTpJQk0uSVFfR1dfSU5UQU5fTkVULjEwMDAuLi4uLkgBAAAA3rYBAAMAAAAAAKjgdTSifN4IqOB1NKJ83ggvQ0lRLk5ZU0U6SUJNLklRX0FEVkFOQ0VTX0ZPUl9TVVBQTElFUy45OTAuLi4uLkgBAAAA3rYBAAMAAAAAAKjgdTSifN4IqOB1NKJ83ggoQ0lRLk5ZU0U6SUJNLklRX0FDQ1VNX0FNT1JUX0dXLjk5Mi4uLi4uSAEAAADetgEAAwAAAAAAqOB1NKJ83gio4HU0onzeCC1DSVEuTllTRTpJQk0uSVFfSU5URVJDT01QQU5ZX05PTl9DTC45OTEuLi4uLkgBAAAA3rYBAAMAAAAAAKjgdTSifN4IqOB1NKJ83ggtQ0lRLk5ZU0U6SUJNLklRX0lOVEVSQ09NUEFOWV9OT05fQ0EuOTkyLi4uLi5IAQAAAN62AQADAAAAAACo4HU0onzeCKjgdTSifN4II0NJUS5OWVNFOklCTS5JUV9JTlRBTl9ORVQuOTk0Li4uLi5IAQAAAN62AQACAAAABTE1MjM1AQgAAAAFAAAAATEBAAAACy0yMTEwNzY5MzU1AwAAAAMxNjACAAAABTQ4OTYyBAAAAAEwBwAAAAgzLzcvMjAyNggAAAAKMTIvMzEvMjAxOQkAAAABMKjgdTSifN4IqOB1NKJ83ggmQ0lRLk5ZU0U6SUJNLklRX0dXX0lOVEFOX05FVC45OTYuLi4uLkgBAAAA3rYBAAMAAAAAAKjgdTSifN4IqOB1NKJ83ggsQ0lRLk5ZU0U6SUJNLklRX0xUX01BUktfU0VDVVJJVElFUy45OTgu</t>
  </si>
  <si>
    <t>Li4uLkgBAAAA3rYBAAMAAAAAAKjgdTSifN4IqOB1NKJ83ggjQ0lRLk5ZU0U6SUJNLklRX0dST1NTX0dXLjEwMDAuLi4uLkgBAAAA3rYBAAMAAAAAAKjgdTSifN4IqOB1NKJ83ggyQ0lRLk5ZU0U6SUJNLklRX0FDQ1VNX0FNT1JUX0lOVEFOX0FTU0VUUy45OTAuLi4uLkgBAAAA3rYBAAIAAAAFLTI0NzYBCAAAAAUAAAABMQEAAAAKMTg3NjQzMjg3MgMAAAADMTYwAgAAAAUyNDMzMQQAAAABMAcAAAAIMy83LzIwMjYIAAAACjEyLzMxLzIwMTUJAAAAATCo4HU0onzeCKjgdTSifN4ILkNJUS5OWVNFOklCTS5JUV9ERVJJVkFUSVZFX0FTU0VUU19MVC45OTIuLi4uLkgBAAAA3rYBAAIAAAADMjk4AQgAAAAFAAAAATEBAAAACjIwMTcxNjQyNDQDAAAAAzE2MAIAAAAEMTExMAQAAAABMAcAAAAIMy83LzIwMjYIAAAACjEyLzMxLzIwMTcJAAAAATCo4HU0onzeCKjgdTSifN4IM0NJUS5OWVNFOklCTS5JUV9ERVJJVkFUSVZFX1RSQURJTkdfQVNTRVRTLjk5NC4uLi4uSAEAAADetgEAAwAAAAAAqOB1NKJ83gio4HU0onzeCDFDSVEuTllTRTpJQk0uSVFfREVSSVZBVElWRV9MSUFCX0NVUlJFTlQuOTk2Li4uLi5IAQAAAN62AQACAAAAAjYwAQgAAAAFAAAAATEBAAAACy0yMDA4NjQ3MTk4AwAAAAMxNjACAAAABTQwNDE3BAAAAAEwBwAAAAgzLzcvMjAyNggAAAAKMTIvMzEvMjAyMQkAAAABMKjgdTSifN4IqOB1NKJ83ggq</t>
  </si>
  <si>
    <t>Q0lRLk5ZU0U6SUJNLklRX0lOVEVSQ09NUEFOWV9DTC4yMDAwLi4uLi5IAQAAAN62AQADAAAAAACo4HU0onzeCKjgdTSifN4ILUNJUS5OWVNFOklCTS5JUV9JTlRFUkNPTVBBTllfTk9OX0NBLjk5MC4uLi4uSAEAAADetgEAAwAAAAAAqOB1NKJ83gio4HU0onzeCCNDSVEuTllTRTpJQk0uSVFfSU5UQU5fTkVULjk5Mi4uLi4uSAEAAADetgEAAwAAAAAAqOB1NKJ83gio4HU0onzeCCZDSVEuTllTRTpJQk0uSVFfR1dfSU5UQU5fTkVULjk5NC4uLi4uSAEAAADetgEAAwAAAAAAqOB1NKJ83gio4HU0onzeCCxDSVEuTllTRTpJQk0uSVFfTFRfTUFSS19TRUNVUklUSUVTLjk5Ni4uLi4uSAEAAADetgEAAwAAAAAAqOB1NKJ83gio4HU0onzeCCJDSVEuTllTRTpJQk0uSVFfR1JPU1NfR1cuOTk4Li4uLi5IAQAAAN62AQADAAAAAACo4HU0onzeCKjgdTSifN4ILUNJUS5OWVNFOklCTS5JUV9HUk9TU19JTlRBTl9BU1NFVFMuMTAwMC4uLi4uSAEAAADetgEAAgAAAAUyMDgzMAEIAAAABQAAAAExAQAAAAstMTkwNDg2MDc0MAMAAAADMTYwAgAAAAUyNDI5MwQAAAABMAcAAAAIMy83LzIwMjYIAAAACjEyLzMxLzIwMjUJAAAAATCo4HU0onzeCKjgdTSifN4ILkNJUS5OWVNFOklCTS5JUV9ERVJJVkFUSVZFX0FTU0VUU19MVC45OTAuLi4uLkgBAAAA3rYBAAIAAAACNDUBCAAAAAUAAAABMQEAAAAKMTg3NjQzMjg3MgMAAAAD</t>
  </si>
  <si>
    <t>MTYwAgAAAAQxMTEwBAAAAAEwBwAAAAgzLzcvMjAyNggAAAAKMTIvMzEvMjAxNQkAAAABMKjgdTSifN4IqOB1NKJ83ggzQ0lRLk5ZU0U6SUJNLklRX0RFUklWQVRJVkVfVFJBRElOR19BU1NFVFMuOTkyLi4uLi5IAQAAAN62AQACAAAAATIBCAAAAAUAAAABMQEAAAAKMjAxNzE2NDI0NAMAAAADMTYwAgAAAAU0MDQxNQQAAAABMAcAAAAIMy83LzIwMjYIAAAACjEyLzMxLzIwMTcJAAAAATCo4HU0onzeCKjgdTSifN4IMUNJUS5OWVNFOklCTS5JUV9ERVJJVkFUSVZFX0xJQUJfQ1VSUkVOVC45OTQuLi4uLkgBAAAA3rYBAAIAAAADMTY3AQgAAAAFAAAAATEBAAAACy0yMTEwNzY5MzU1AwAAAAMxNjACAAAABTQwNDE3BAAAAAEwBwAAAAgzLzcvMjAyNggAAAAKMTIvMzEvMjAxOQkAAAABMKjgdTSifN4IqOB1NKJ83gg3Q0lRLk5ZU0U6SUJNLklRX0NVUlJFTlRfUE9SVF9ERUJUX0RFUklWQVRJVkVTLjk5Ni4uLi4uSAEAAADetgEAAwAAAAAAqOB1NKJ83gio4HU0onzeCC5DSVEuTllTRTpJQk0uSVFfV0FSUkFOVFlfTElBQklMSVRJRVMuOTk4Li4uLi5IAQAAAN62AQADAAAAAACo4HU0onzeCKjgdTSifN4IKENJUS5OWVNFOklCTS5JUV9PUkRFUl9CQUNLTE9HLjEwMDAuLi4uLkgBAAAA3rYBAAIAAAAFMzE5MDABCAAAAAUAAAABMQEAAAALLTE5MDQ4NjA3NDADAAAAAzE2MAIAAAAEMzEyNQQAAAABMAcAAAAIMy83</t>
  </si>
  <si>
    <t>LzIwMjYIAAAACjEyLzMxLzIwMjUJAAAAATCo4HU0onzeCKjgdTSifN4ILUNJUS5OWVNFOklCTS5JUV9UT1RBTF9ERUJUX0VYQ0xfRklOLjk5MC4uLi4uSAEAAADetgEAAgAAAAUzOTg5MgEIAAAABQAAAAExAQAAAAoxODc2NDMyODcyAwAAAAMxNjACAAAABTIxODYwBAAAAAEwBwAAAAgzLzcvMjAyNggAAAAKMTIvMzEvMjAxNQkAAAABMKjgdTSifN4IqOB1NKJ83gg1Q0lRLk5ZU0U6SUJNLklRX1JFU1RSSUNURURfQ0FTSF9OT05fQ1VSUkVOVC45OTIuLi4uLkgBAAAA3rYBAAMAAAAAAKjgdTSifN4IqOB1NKJ83ggvQ0lRLk5ZU0U6SUJNLklRX0RFQlRfRVFVSVZfT1BFUl9MRUFTRS45OTQuLi4uLkgBAAAA3rYBAAIAAAAFMTI5ODQBCAAAAAUAAAABMQEAAAALLTIxMTA3NjkzNTUDAAAAAzE2MAIAAAAFMjE2NzEEAAAAATAHAAAACDMvNy8yMDI2CAAAAAoxMi8zMS8yMDE5CQAAAAEwqOB1NKJ83gio4HU0onzeCCtDSVEuTllTRTpJQk0uSVFfRklOX0RJVl9TVF9JTlZFU1QuOTk2Li4uLi5IAQAAAN62AQADAAAAAACo4HU0onzeCKjgdTSifN4ILENJUS5OWVNFOklCTS5JUV9GSU5fRElWX0RFQlRfVE9UQUwuOTk4Li4uLi5IAQAAAN62AQACAAAABTExODc5AQgAAAAFAAAAATEBAAAACy0xOTA0ODYwNzQ0AwAAAAMxNjACAAAABTI0NTE2BAAAAAEwBwAAAAgzLzcvMjAyNggAAAAKMTIvMzEvMjAyMwkAAAABMKjg</t>
  </si>
  <si>
    <t>dTSifN4IqOB1NKJ83ggwQ0lRLk5ZU0U6SUJNLklRX0ZJTl9ESVZfTFRfREVCVF9UT1RBTC4xMDAwLi4uLi5IAQAAAN62AQACAAAABTE1MDkzAQgAAAAFAAAAATEBAAAACy0xOTA0ODYwNzQwAwAAAAMxNjACAAAABTI0NTE1BAAAAAEwBwAAAAgzLzcvMjAyNggAAAAKMTIvMzEvMjAyNQkAAAABMKjgdTSifN4IqOB1NKJ83ggwQ0lRLk5ZU0U6SUJNLklRX0xJQUJJTElUSUVTX0ZBSVJfVkFMVUUuOTk4Li4uLi5IAQAAAN62AQACAAAABTQ4ODc3AKjgdTSifN4IqOB1NKJ83gguQ0lRLk5ZU0U6SUJNLklRX0xJQUJJTElUSUVTX0xFVkVMXzMuMTAwMC4uLi4uSAEAAADetgEAAwAAAAAAqOB1NKJ83gio4HU0onzeCC1DSVEuTllTRTpJQk0uSVFfTElBQklMSVRJRVNfTEVWRUxfMi45OTAuLi4uLkgBAAAA3rYBAAIAAAAFMzU0MDYAqOB1NKJ83gio4HU0onzeCCtDSVEuTllTRTpJQk0uSVFfQVNTRVRTX0ZBSVJfVkFMVUUuOTkyLi4uLi5IAQAAAN62AQACAAAABTEwMTUxAKjgdTSifN4IqOB1NKJ83ggoQ0lRLk5ZU0U6SUJNLklRX0FTU0VUU19MRVZFTF8zLjk5NC4uLi4uSAEAAADetgEAAwAAAAAAqOB1NKJ83gio4HU0onzeCChDSVEuTllTRTpJQk0uSVFfQVNTRVRTX0xFVkVMXzEuOTk2Li4uLi5IAQAAAN62AQACAAAABDEwNzAAqOB1NKJ83gio4HU0onzeCEBDSVEuTllTRTpJQk0uSVFfTElRVUlEQVRJT05fVkFM</t>
  </si>
  <si>
    <t>VUVfUFJFRkVSUkVEX05PTl9SRURFRU0uOTk4Li4uLi5IAQAAAN62AQADAAAAAACo4HU0onzeCKjgdTSifN4IOUNJUS5OWVNFOklCTS5JUV9UT1RBTF9HRU5FUkFMX1BBUlRORVJfSU5URVJFU1QuMTAwMC4uLi4uSAEAAADetgEAAwAAAAAAqOB1NKJ83gio4HU0onzeCDtDSVEuTllTRTpJQk0uSVFfR0VORVJBTF9QQVJUTkVSX01JTk9SSVRZX0lOVEVSRVNULjk5MC4uLi4uSAEAAADetgEAAwAAAAAAqOB1NKJ83gio4HU0onzeCDdDSVEuTllTRTpJQk0uSVFfR0VORVJBTF9QQVJUTkVSX0NPTU1PTl9FUVVJVFkuOTkyLi4uLi5IAQAAAN62AQADAAAAAACo4HU0onzeCKjgdTSifN4IM0NJUS5OWVNFOklCTS5JUV9GSU5fRElWX01JTk9SSVRZX0lOVEVSRVNULjk5NC4uLi4uSAEAAADetgEAAwAAAAAAqOB1NKJ83gio4HU0onzeCDVDSVEuTllTRTpJQk0uSVFfRklOX0RJVl9NSU5PUklUWV9JTlRfUkVERUVNLjk5Ni4uLi4uSAEAAADetgEAAwAAAAAAqOB1NKJ83gio4HU0onzeCC9DSVEuTllTRTpJQk0uSVFfTEVBU0VIT0xEX0lNUFJPVkVNRU5ULjk5OC4uLi4uSAEAAADetgEAAwAAAAAAqOB1NKJ83gio4HU0onzeCDFDSVEuTllTRTpJQk0uSVFfTkFUVVJBTF9SRVNPVVJDRVNfQ09TVC4xMDAwLi4uLi5IAQAAAN62AQADAAAAAACo4HU0onzeCKjgdTSifN4IIkNJUS5OWVNFOklCTS5JUV9TT0ZUV0FSRS45OTAu</t>
  </si>
  <si>
    <t>Li4uLkgBAAAA3rYBAAMAAAAAAKjgdTSifN4IqOB1NKJ83ggjQ0lRLk5ZU0U6SUJNLklRX0JVSUxESU5HUy45OTIuLi4uLkgBAAAA3rYBAAIAAAAFMTAwNzMBCAAAAAUAAAABMQEAAAAKMjAxNzE2NDI0NAMAAAADMTYwAgAAAAQzMDIzBAAAAAEwBwAAAAgzLzcvMjAyNggAAAAKMTIvMzEvMjAxNwkAAAABMKjgdTSifN4IqOB1NKJ83ggjQ0lRLk5ZU0U6SUJNLklRX09USEVSX0lOVi45OTQuLi4uLkgBAAAA3rYBAAMAAAAAAKjgdTSifN4IqOB1NKJ83gghQ0lRLk5ZU0U6SUJNLklRX1dJUF9JTlYuOTk2Li4uLi5IAQAAAN62AQACAAAABDE0NDEBCAAAAAUAAAABMQEAAAALLTIwMDg2NDcxOTgDAAAAAzE2MAIAAAAEMzIxOQQAAAABMAcAAAAIMy83LzIwMjYIAAAACjEyLzMxLzIwMjEJAAAAATCo4HU0onzeCKjgdTSifN4IH0NJUS5OWVNFOklCTS5JUV9MSUZPUi45OTguLi4uLkgBAAAA3rYBAAMAAAAAAKjgdTSifN4IqOB1NKJ83ggpQ0lRLk5ZU0U6SUJNLklRX0lOVEVSQ09NUEFOWV9DTC45OTQuLi4uLkgBAAAA3rYBAAMAAAAAAKjgdTSifN4IqOB1NKJ83ggpQ0lRLk5ZU0U6SUJNLklRX0lOVEVSQ09NUEFOWV9DQS45OTYuLi4uLkgBAAAA3rYBAAMAAAAAAKjgdTSifN4IqOB1NKJ83gggQ0lRLk5ZU0U6SUJNLklRX0dXX05FVC45OTguLi4uLkgBAAAA3rYBAAIAAAAFNjAxNzgBCAAAAAUAAAABMQEAAAALLTE5</t>
  </si>
  <si>
    <t>MDQ4NjA3NDQDAAAAAzE2MAIAAAAFNDg5NjAEAAAAATAHAAAACDMvNy8yMDI2CAAAAAoxMi8zMS8yMDIzCQAAAAEwqOB1NKJ83gio4HU0onzeCDBDSVEuTllTRTpJQk0uSVFfQURWQU5DRVNfRk9SX1NVUFBMSUVTLjEwMDAuLi4uLkgBAAAA3rYBAAMAAAAAAKjgdTSifN4IqOB1NKJ83ggsQ0lRLk5ZU0U6SUJNLklRX0xUX01BUktfU0VDVVJJVElFUy45OTAuLi4uLkgBAAAA3rYBAAMAAAAAAKjgdTSifN4IqOB1NKJ83ggiQ0lRLk5ZU0U6SUJNLklRX0dST1NTX0dXLjk5Mi4uLi4uSAEAAADetgEAAwAAAAAAqOB1NKJ83gio4HU0onzeCCxDSVEuTllTRTpJQk0uSVFfR1JPU1NfSU5UQU5fQVNTRVRTLjk5NC4uLi4uSAEAAADetgEAAgAAAAUxNzUzOAEIAAAABQAAAAExAQAAAAstMjExMDc2OTM1NQMAAAADMTYwAgAAAAUyNDI5MwQAAAABMAcAAAAIMy83LzIwMjYIAAAACjEyLzMxLzIwMTkJAAAAATCo4HU0onzeCKjgdTSifN4IM0NJUS5OWVNFOklCTS5JUV9ERVJJVkFUSVZFX0FTU0VUU19DVVJSRU5ULjk5Ni4uLi4uSAEAAADetgEAAgAAAAMzNTgBCAAAAAUAAAABMQEAAAALLTIwMDg2NDcxOTgDAAAAAzE2MAIAAAAEMTEwOQQAAAABMAcAAAAIMy83LzIwMjYIAAAACjEyLzMxLzIwMjEJAAAAATCo4HU0onzeCKjgdTSifN4INUNJUS5OWVNFOklCTS5JUV9ERVJJVkFUSVZFX0xJQUJfTk9OX0NVUlJFTlQuOTk4</t>
  </si>
  <si>
    <t>Li4uLi5IAQAAAN62AQACAAAAAzI5OQEIAAAABQAAAAExAQAAAAstMTkwNDg2MDc0NAMAAAADMTYwAgAAAAU0MDQxOQQAAAABMAcAAAAIMy83LzIwMjYIAAAACjEyLzMxLzIwMjMJAAAAATCo4HU0onzeCKjgdTSifN4ILkNJUS5OWVNFOklCTS5JUV9MVF9ERUJUX0RFUklWQVRJVkVTLjEwMDAuLi4uLkgBAAAA3rYBAAMAAAAAAKjgdTSifN4IqOB1NKJ83gg3Q0lRLk5ZU0U6SUJNLklRX0NVUlJFTlRfUE9SVF9ERUJUX0RFUklWQVRJVkVTLjk5MC4uLi4uSAEAAADetgEAAwAAAAAAqOB1NKJ83gio4HU0onzeCC5DSVEuTllTRTpJQk0uSVFfV0FSUkFOVFlfTElBQklMSVRJRVMuOTkyLi4uLi5IAQAAAN62AQADAAAAAACo4HU0onzeCKjgdTSifN4IJ0NJUS5OWVNFOklCTS5JUV9PUkRFUl9CQUNLTE9HLjk5NC4uLi4uSAEAAADetgEAAwAAAAAAqOB1NKJ83gio4HU0onzeCC9DSVEuTllTRTpJQk0uSVFfUkVTVFJJQ1RFRF9DQVNIX1RPVEFMLjk5Ni4uLi4uSAEAAADetgEAAgAAAAMzMDcBCAAAAAUAAAABMQEAAAALLTIwMDg2NDcxOTgDAAAAAzE2MAIAAAAFMjQxOTIEAAAAATAHAAAACDMvNy8yMDI2CAAAAAoxMi8zMS8yMDIxCQAAAAEwqOB1NKJ83gio4HU0onzeCC1DSVEuTllTRTpJQk0uSVFfREVCVF9FUVVJVl9ORVRfUEJPLjEwMDAuLi4uLkgBAAAA3rYBAAIAAAAELTQ3NAEIAAAABQAAAAExAQAAAAstMTkw</t>
  </si>
  <si>
    <t>NDg2MDc0MAMAAAADMTYwAgAAAAUyMTY3OQQAAAABMAcAAAAIMy83LzIwMjYIAAAACjEyLzMxLzIwMjUJAAAAATCo4HU0onzeCKjgdTSifN4IKUNJUS5OWVNFOklCTS5JUV9JTlRFUkNPTVBBTllfQ0wuOTkzLi4uLi5IAQAAAN62AQADAAAAAACo4HU0onzeCKjgdTSifN4IKUNJUS5OWVNFOklCTS5JUV9JTlRFUkNPTVBBTllfQ0EuOTk1Li4uLi5IAQAAAN62AQADAAAAAACo4HU0onzeCKjgdTSifN4IIENJUS5OWVNFOklCTS5JUV9HV19ORVQuOTk3Li4uLi5IAQAAAN62AQACAAAABTU1OTQ5AQgAAAAFAAAAATEBAAAACy0xOTU4MjgxMDk2AwAAAAMxNjACAAAABTQ4OTYwBAAAAAEwBwAAAAgzLzcvMjAyNggAAAAKMTIvMzEvMjAyMgkAAAABMKjgdTSifN4IqOB1NKJ83ggvQ0lRLk5ZU0U6SUJNLklRX0FEVkFOQ0VTX0ZPUl9TVVBQTElFUy45OTkuLi4uLkgBAAAA3rYBAAMAAAAAAKjgdTSifN4IqOB1NKJ83ggpQ0lRLk5ZU0U6SUJNLklRX0FDQ1VNX0FNT1JUX0dXLjIwMDAuLi4uLkgBAAAA3rYBAAMAAAAAAKjgdTSifN4IqOB1NKJ83ggiQ0lRLk5ZU0U6SUJNLklRX0dST1NTX0dXLjk5MS4uLi4uSAEAAADetgEAAwAAAAAAqOB1NKJ83gio4HU0onzeCCxDSVEuTllTRTpJQk0uSVFfR1JPU1NfSU5UQU5fQVNTRVRTLjk5My4uLi4uSAEAAADetgEAAgAAAAQ0OTIxAQgAAAAFAAAAATEBAAAACjIwODE1MDU0MDED</t>
  </si>
  <si>
    <t>AAAAAzE2MAIAAAAFMjQyOTMEAAAAATAHAAAACDMvNy8yMDI2CAAAAAoxMi8zMS8yMDE4CQAAAAEwqOB1NKJ83gio4HU0onzeCDNDSVEuTllTRTpJQk0uSVFfREVSSVZBVElWRV9BU1NFVFNfQ1VSUkVOVC45OTUuLi4uLkgBAAAA3rYBAAIAAAACODUBCAAAAAUAAAABMQEAAAALLTIwNTkwNzMyMDIDAAAAAzE2MAIAAAAEMTEwOQQAAAABMAcAAAAIMy83LzIwMjYIAAAACjEyLzMxLzIwMjAJAAAAATCo4HU0onzeCKjgdTSifN4INUNJUS5OWVNFOklCTS5JUV9ERVJJVkFUSVZFX0xJQUJfTk9OX0NVUlJFTlQuOTk3Li4uLi5IAQAAAN62AQACAAAAAzQ4OAEIAAAABQAAAAExAQAAAAstMTk1ODI4MTA5NgMAAAADMTYwAgAAAAU0MDQxOQQAAAABMAcAAAAIMy83LzIwMjYIAAAACjEyLzMxLzIwMjIJAAAAATCo4HU0onzeCKjgdTSifN4ILUNJUS5OWVNFOklCTS5JUV9MVF9ERUJUX0RFUklWQVRJVkVTLjk5OS4uLi4uSAEAAADetgEAAwAAAAAAqOB1NKJ83gio4HU0onzeCC5DSVEuTllTRTpJQk0uSVFfU1RfREVCVF9ERVJJVkFUSVZFUy4yMDAwLi4uLi5IAQAAAN62AQADAAAAAACo4HU0onzeCKjgdTSifN4ILkNJUS5OWVNFOklCTS5JUV9XQVJSQU5UWV9MSUFCSUxJVElFUy45OTEuLi4uLkgBAAAA3rYBAAMAAAAAAKjgdTSifN4IqOB1NKJ83ggnQ0lRLk5ZU0U6SUJNLklRX09SREVSX0JBQ0tMT0cuOTkzLi4uLi5I</t>
  </si>
  <si>
    <t>AQAAAN62AQADAAAAAACo4HU0onzeCKjgdTSifN4IL0NJUS5OWVNFOklCTS5JUV9SRVNUUklDVEVEX0NBU0hfVE9UQUwuOTk1Li4uLi5IAQAAAN62AQACAAAAAzQ2MwEIAAAABQAAAAExAQAAAAstMjA1OTA3MzIwMgMAAAADMTYwAgAAAAUyNDE5MgQAAAABMAcAAAAIMy83LzIwMjYIAAAACjEyLzMxLzIwMjAJAAAAATCo4HU0onzeCKjgdTSifN4ILENJUS5OWVNFOklCTS5JUV9ERUJUX0VRVUlWX05FVF9QQk8uOTk5Li4uLi5IAQAAAN62AQACAAAAAy04NwEIAAAABQAAAAExAQAAAAstMTkwNDg2MDc0MwMAAAADMTYwAgAAAAUyMTY3OQQAAAABMAcAAAAIMy83LzIwMjYIAAAACjEyLzMxLzIwMjQJAAAAATCo4HU0onzeCKjgdTSifN4ILUNJUS5OWVNFOklCTS5JUV9GSU5fRElWX0NBU0hfRVFVSVYuMjAwMC4uLi4uSAEAAADetgEAAwAAAAAAqOB1NKJ83gio4HU0onzeCCxDSVEuTllTRTpJQk0uSVFfRklOX0RJVl9ERUJUX1RPVEFMLjk5MS4uLi4uSAEAAADetgEAAgAAAAUyNzg1OQEIAAAABQAAAAExAQAAAAoxOTQ3MTc5NTgzAwAAAAMxNjACAAAABTI0NTE2BAAAAAEwBwAAAAgzLzcvMjAyNggAAAAKMTIvMzEvMjAxNgkAAAABMKjgdTSifN4IqOB1NKJ83ggvQ0lRLk5ZU0U6SUJNLklRX0ZJTl9ESVZfTFRfREVCVF9UT1RBTC45OTMuLi4uLkgBAAAA3rYBAAIAAAAFMzEyMjcBCAAAAAUAAAABMQEAAAAKMjA4</t>
  </si>
  <si>
    <t>MTUwNTQwMQMAAAADMTYwAgAAAAUyNDUxNQQAAAABMAcAAAAIMy83LzIwMjYIAAAACjEyLzMxLzIwMTgJAAAAATCo4HU0onzeCKjgdTSifN4IOkNJUS5OWVNFOklCTS5JUV9GQUlSX1ZBTFVFX0NIQU5HRV9JTkNMX0VBUk5JTkdTLjIwMDAuLi4uLkgBAAAA3rYBAAMAAAAAAKjgdTSifN4IqOB1NKJ83ggwQ0lRLk5ZU0U6SUJNLklRX0xJQUJJTElUSUVTX0ZBSVJfVkFMVUUuOTkxLi4uLi5IAQAAAN62AQACAAAABTM3MDQ0AKjgdTSifN4IqOB1NKJ83ggtQ0lRLk5ZU0U6SUJNLklRX0xJQUJJTElUSUVTX0xFVkVMXzMuOTkzLi4uLi5IAQAAAN62AQADAAAAAACo4HU0onzeCKjgdTSifN4ILUNJUS5OWVNFOklCTS5JUV9MSUFCSUxJVElFU19MRVZFTF8xLjk5NS4uLi4uSAEAAADetgEAAwAAAAAAqOB1NKJ83gio4HU0onzeCDpDSVEuTllTRTpJQk0uSVFfQVNTRVRTX05FVFRJTkdfT1RIRVJfQURKVVNUTUVOVFMuOTk3Li4uLi5IAQAAAN62AQADAAAAAACo4HU0onzeCKjgdTSifN4IKENJUS5OWVNFOklCTS5JUV9BU1NFVFNfTEVWRUxfMi45OTkuLi4uLkgBAAAA3rYBAAIAAAAENzk3OACo4HU0onzeCKjgdTSifN4IPUNJUS5OWVNFOklCTS5JUV9MSVFVSURBVElPTl9WQUxVRV9QUkVGRVJSRURfUkVERUVNLjIwMDAuLi4uLkgBAAAA3rYBAAMAAAAAAKjgdTSifN4IqOB1NKJ83ghAQ0lRLk5ZU0U6SUJNLklRX0xJ</t>
  </si>
  <si>
    <t>UVVJREFUSU9OX1ZBTFVFX1BSRUZFUlJFRF9OT05fUkVERUVNLjk5MS4uLi4uSAEAAADetgEAAwAAAAAAqOB1NKJ83gio4HU0onzeCDhDSVEuTllTRTpJQk0uSVFfVE9UQUxfR0VORVJBTF9QQVJUTkVSX0lOVEVSRVNULjk5My4uLi4uSAEAAADetgEAAwAAAAAAqOB1NKJ83gio4HU0onzeCDVDSVEuTllTRTpJQk0uSVFfR0VORVJBTF9QQVJUTkVSX1BSRUZfRVFVSVRZLjk5NS4uLi4uSAEAAADetgEAAwAAAAAAqOB1NKJ83gio4HU0onzeCDVDSVEuTllTRTpJQk0uSVFfREVGX1RBWF9WQUxVQVRJT05fQUxMT1dBTkNFLjk5Ny4uLi4uSAEAAADetgEAAgAAAAM3NzABCAAAAAUAAAABMQEAAAALLTE5NTgyODEwOTYDAAAAAzE2MAIAAAAFNDYwNDUEAAAAATAHAAAACDMvNy8yMDI2CAAAAAoxMi8zMS8yMDIyCQAAAAEwqOB1NKJ83gio4HU0onzeCDFDSVEuTllTRTpJQk0uSVFfTUlOT1JJVFlfSU5UX1JFREVFTV9UT1QuOTk5Li4uLi5IAQAAAN62AQADAAAAAACo4HU0onzeCKjgdTSifN4ILkNJUS5OWVNFOklCTS5JUV9NSU5PUklUWV9JTlRfUkVERUVNLjIwMDAuLi4uLkgBAAAA3rYBAAMAAAAAAKjgdTSifN4IqOB1NKJ83ggvQ0lRLk5ZU0U6SUJNLklRX0xFQVNFSE9MRF9JTVBST1ZFTUVOVC45OTEuLi4uLkgBAAAA3rYBAAMAAAAAAKjgdTSifN4IqOB1NKJ83ggwQ0lRLk5ZU0U6SUJNLklRX05BVFVSQUxfUkVT</t>
  </si>
  <si>
    <t>T1VSQ0VTX0NPU1QuOTkzLi4uLi5IAQAAAN62AQADAAAAAACo4HU0onzeCKjgdTSifN4II0NJUS5OWVNFOklCTS5JUV9NQUNISU5FUlkuOTk1Li4uLi5IAQAAAN62AQACAAAABTEzNDYwAQgAAAAFAAAAATEBAAAACy0yMDU5MDczMjAyAwAAAAMxNjACAAAABDMxMTQEAAAAATAHAAAACDMvNy8yMDI2CAAAAAoxMi8zMS8yMDIwCQAAAAEwqOB1NKJ83gio4HU0onzeCB5DSVEuTllTRTpJQk0uSVFfTEFORC45OTcuLi4uLkgBAAAA3rYBAAIAAAADMjEzAQgAAAAFAAAAATEBAAAACy0xOTU4MjgxMDk2AwAAAAMxNjACAAAABDMwOTgEAAAAATAHAAAACDMvNy8yMDI2CAAAAAoxMi8zMS8yMDIyCQAAAAEwqOB1NKJ83gio4HU0onzeCCZDSVEuTllTRTpJQk0uSVFfRklOSVNIRURfSU5WLjk5OS4uLi4uSAEAAADetgEAAgAAAAMxMzQBCAAAAAUAAAABMQEAAAALLTE5MDQ4NjA3NDMDAAAAAzE2MAIAAAAEMzA3NQQAAAABMAcAAAAIMy83LzIwMjYIAAAACjEyLzMxLzIwMjQJAAAAATCo4HU0onzeCKjgdTSifN4IIkNJUS5OWVNFOklCTS5JUV9SQVdfSU5WLjIwMDAuLi4uLkgBAAAA3rYBAAMAAAAAAKjgdTSifN4IqOB1NKJ83ggfQ0lRLk5ZU0U6SUJNLklRX0xJRk9SLjk5MS4uLi4uSAEAAADetgEAAwAAAAAAqOB1NKJ83gio4HU0onzeCCVDSVEuTllTRTpJQk0uSVFfQVJfVU5CSUxMRUQuOTkzLi4uLi5IAQAAAN62AQAC</t>
  </si>
  <si>
    <t>AAAABDE1NDUBCAAAAAUAAAABMQEAAAAKMjA4MTUwNTQwMQMAAAADMTYwAgAAAAU0NTQyMAQAAAABMAcAAAAIMy83LzIwMjYIAAAACjEyLzMxLzIwMTgJAAAAATCo4HU0onzeCKjgdTSifN4IKUNJUS5OWVNFOklCTS5JUV9JTlRFUkNPTVBBTllfQ0wuOTkyLi4uLi5IAQAAAN62AQADAAAAAACo4HU0onzeCKjgdTSifN4IJENJUS5OWVNFOklCTS5JUV9JTlRBTl9ORVQuMjAwMC4uLi4uSAEAAADetgEAAgAAAAUxMTM5MQEIAAAABQAAAAExAQAAAAstMTkwNDg2MDY1NwMAAAADMTYwAgAAAAU0ODk2MgQAAAABMAcAAAAIMy83LzIwMjYIAAAACjEyLzMxLzIwMjUJAAAAATCo4HU0onzeCKjgdTSifN4IJkNJUS5OWVNFOklCTS5JUV9HV19JTlRBTl9ORVQuOTk3Li4uLi5IAQAAAN62AQADAAAAAACo4HU0onzeCKjgdTSifN4ILENJUS5OWVNFOklCTS5JUV9MVF9NQVJLX1NFQ1VSSVRJRVMuOTkyLi4uLi5IAQAAAN62AQADAAAAAACo4HU0onzeCKjgdTSifN4IMkNJUS5OWVNFOklCTS5JUV9BQ0NVTV9BTU9SVF9JTlRBTl9BU1NFVFMuOTk5Li4uLi5IAQAAAN62AQACAAAABS04MDk0AQgAAAAFAAAAATEBAAAACy0xOTA0ODYwNzQzAwAAAAMxNjACAAAABTI0MzMxBAAAAAEwBwAAAAgzLzcvMjAyNggAAAAKMTIvMzEvMjAyNAkAAAABMKjgdTSifN4IqOB1NKJ83gguQ0lRLk5ZU0U6SUJNLklRX0RFUklWQVRJVkVfQVNT</t>
  </si>
  <si>
    <t>RVRTX0xULjk5Ny4uLi4uSAEAAADetgEAAgAAAAE3AQgAAAAFAAAAATEBAAAACy0xOTU4MjgxMDk2AwAAAAMxNjACAAAABDExMTAEAAAAATAHAAAACDMvNy8yMDI2CAAAAAoxMi8zMS8yMDIyCQAAAAEwqOB1NKJ83gio4HU0onzeCDNDSVEuTllTRTpJQk0uSVFfREVSSVZBVElWRV9UUkFESU5HX0FTU0VUUy45OTUuLi4uLkgBAAAA3rYBAAMAAAAAAKjgdTSifN4IqOB1NKJ83ggxQ0lRLk5ZU0U6SUJNLklRX0RFUklWQVRJVkVfTElBQl9DVVJSRU5ULjk5MS4uLi4uSAEAAADetgEAAgAAAAMxNDUBCAAAAAUAAAABMQEAAAAKMTk0NzE3OTU4MwMAAAADMTYwAgAAAAU0MDQxNwQAAAABMAcAAAAIMy83LzIwMjYIAAAACjEyLzMxLzIwMTYJAAAAATCo4HU0onzeCKjgdTSifN4ILkNJUS5OWVNFOklCTS5JUV9TVF9ERUJUX0RFUklWQVRJVkVTLjEwMDAuLi4uLkgBAAAA3rYBAAMAAAAAAKjgdTSifN4IqOB1NKJ83ggwQ0lRLk5ZU0U6SUJNLklRX0NPTlRJTkdFTlRfTElBQklMSVRJRVMuOTk5Li4uLi5IAQAAAN62AQADAAAAAACo4HU0onzeCKjgdTSifN4ILUNJUS5OWVNFOklCTS5JUV9UT1RBTF9ERUJUX0VYQ0xfRklOLjk5OC4uLi4uSAEAAADetgEAAgAAAAU1OTkzNQEIAAAABQAAAAExAQAAAAstMTkwNDg2MDc0NAMAAAADMTYwAgAAAAUyMTg2MAQAAAABMAcAAAAIMy83LzIwMjYIAAAACjEyLzMxLzIwMjMJAAAA</t>
  </si>
  <si>
    <t>ATCo4HU0onzeCKjgdTSifN4INUNJUS5OWVNFOklCTS5JUV9SRVNUUklDVEVEX0NBU0hfTk9OX0NVUlJFTlQuOTk3Li4uLi5IAQAAAN62AQADAAAAAACo4HU0onzeCKjgdTSifN4IL0NJUS5OWVNFOklCTS5JUV9ERUJUX0VRVUlWX09QRVJfTEVBU0UuOTk2Li4uLi5IAQAAAN62AQACAAAABTExNDk2AQgAAAAFAAAAATEBAAAACy0yMDA4NjQ3MTk4AwAAAAMxNjACAAAABTIxNjcxBAAAAAEwBwAAAAgzLzcvMjAyNggAAAAKMTIvMzEvMjAyMQkAAAABMKjgdTSifN4IqOB1NKJ83ggrQ0lRLk5ZU0U6SUJNLklRX0ZJTl9ESVZfU1RfSU5WRVNULjk5NC4uLi4uSAEAAADetgEAAwAAAAAAqOB1NKJ83gio4HU0onzeCCxDSVEuTllTRTpJQk0uSVFfRklOX0RJVl9ERUJUX1RPVEFMLjk5NC4uLi4uSAEAAADetgEAAgAAAAUyNDcyNwEIAAAABQAAAAExAQAAAAstMjExMDc2OTM1NQMAAAADMTYwAgAAAAUyNDUxNgQAAAABMAcAAAAIMy83LzIwMjYIAAAACjEyLzMxLzIwMTkJAAAAATCo4HU0onzeCKjgdTSifN4IL0NJUS5OWVNFOklCTS5JUV9GSU5fRElWX0xUX0RFQlRfVE9UQUwuOTk0Li4uLi5IAQAAAN62AQACAAAABTI0NzI3AQgAAAAFAAAAATEBAAAACy0yMTEwNzY5MzU1AwAAAAMxNjACAAAABTI0NTE1BAAAAAEwBwAAAAgzLzcvMjAyNggAAAAKMTIvMzEvMjAxOQkAAAABMKjgdTSifN4IqOB1NKJ83gg5Q0lRLk5Z</t>
  </si>
  <si>
    <t>U0U6SUJNLklRX0ZBSVJfVkFMVUVfQ0hBTkdFX0lOQ0xfRUFSTklOR1MuOTkzLi4uLi5IAQAAAN62AQADAAAAAACo4HU0onzeCKjgdTSifN4IP0NJUS5OWVNFOklCTS5JUV9MSUFCSUxJVElFU19ORVRUSU5HX09USEVSX0FESlVTVE1FTlRTLjk5My4uLi4uSAEAAADetgEAAwAAAAAAqOB1NKJ83gio4HU0onzeCC1DSVEuTllTRTpJQk0uSVFfTElBQklMSVRJRVNfTEVWRUxfMi45OTMuLi4uLkgBAAAA3rYBAAIAAAAFMzY5MzEAqOB1NKJ83gio4HU0onzeCCtDSVEuTllTRTpJQk0uSVFfQVNTRVRTX0ZBSVJfVkFMVUUuOTkzLi4uLi5IAQAAAN62AQACAAAABDkwNTEAqOB1NKJ83gio4HU0onzeCChDSVEuTllTRTpJQk0uSVFfQVNTRVRTX0xFVkVMXzMuOTkyLi4uLi5IAQAAAN62AQADAAAAAACo4HU0onzeCKjgdTSifN4IKENJUS5OWVNFOklCTS5JUV9BU1NFVFNfTEVWRUxfMS45OTIuLi4uLkgBAAAA3rYBAAIAAAACMzQAqOB1NKJ83gio4HU0onzeCEBDSVEuTllTRTpJQk0uSVFfTElRVUlEQVRJT05fVkFMVUVfUFJFRkVSUkVEX05PTl9SRURFRU0uOTkyLi4uLi5IAQAAAN62AQADAAAAAACo4HU0onzeCKjgdTSifN4IOENJUS5OWVNFOklCTS5JUV9UT1RBTF9HRU5FUkFMX1BBUlRORVJfSU5URVJFU1QuOTkxLi4uLi5IAQAAAN62AQADAAAAAACo4HU0onzeCKjgdTSifN4INUNJUS5OWVNFOklCTS5JUV9HRU5F</t>
  </si>
  <si>
    <t>UkFMX1BBUlRORVJfUFJFRl9FUVVJVFkuOTkxLi4uLi5IAQAAAN62AQADAAAAAACo4HU0onzeCKjgdTSifN4INUNJUS5OWVNFOklCTS5JUV9ERUZfVEFYX1ZBTFVBVElPTl9BTExPV0FOQ0UuOTkxLi4uLi5IAQAAAN62AQACAAAAAzkxNgEIAAAABQAAAAExAQAAAAoxOTQ3MTc5NTgzAwAAAAMxNjACAAAABTQ2MDQ1BAAAAAEwBwAAAAgzLzcvMjAyNggAAAAKMTIvMzEvMjAxNgkAAAABMKjgdTSifN4IqOB1NKJ83ggxQ0lRLk5ZU0U6SUJNLklRX01JTk9SSVRZX0lOVF9SRURFRU1fVE9ULjk5MS4uLi4uSAEAAADetgEAAwAAAAAAqOB1NKJ83gio4HU0onzeCC1DSVEuTllTRTpJQk0uSVFfTUlOT1JJVFlfSU5UX1JFREVFTS45OTEuLi4uLkgBAAAA3rYBAAMAAAAAAKjgdTSifN4IqOB1NKJ83ggdQ0lRLk5ZU0U6SUJNLklRX0NJUC45OTEuLi4uLkgBAAAA3rYBAAMAAAAAAKjgdTSifN4IqOB1NKJ83ggiQ0lRLk5ZU0U6SUJNLklRX1NPRlRXQVJFLjk5MS4uLi4uSAEAAADetgEAAwAAAAAAqOB1NKJ83gio4HU0onzeCCNDSVEuTllTRTpJQk0uSVFfQlVJTERJTkdTLjk5MC4uLi4uSAEAAADetgEAAgAAAAQ2NTUyAQgAAAAFAAAAATEBAAAACjE4NzY0MzI4NzIDAAAAAzE2MAIAAAAEMzAyMwQAAAABMAcAAAAIMy83LzIwMjYIAAAACjEyLzMxLzIwMTUJAAAAATCo4HU0onzeCKjgdTSifN4II0NJUS5OWVNFOklCTS5J</t>
  </si>
  <si>
    <t>UV9PVEhFUl9JTlYuOTkwLi4uLi5IAQAAAN62AQADAAAAAACo4HU0onzeCKjgdTSifN4IIUNJUS5OWVNFOklCTS5JUV9XSVBfSU5WLjk5MC4uLi4uSAEAAADetgEAAgAAAAQxMTk5AQgAAAAFAAAAATEBAAAACjE4NzY0MzI4NzIDAAAAAzE2MAIAAAAEMzIxOQQAAAABMAcAAAAIMy83LzIwMjYIAAAACjEyLzMxLzIwMTUJAAAAATCo4HU0onzeCKjgdTSifN4IJUNJUS5OWVNFOklCTS5JUV9BUl9VTkJJTExFRC45OTAuLi4uLkgBAAAA3rYBAAIAAAAEMTYzMAEIAAAABQAAAAExAQAAAAoxODc2NDMyODcyAwAAAAMxNjACAAAABTQ1NDIwBAAAAAEwBwAAAAgzLzcvMjAyNggAAAAKMTIvMzEvMjAxNQkAAAABMKjgdTSifN4IqOB1NKJ83ggqQ0lRLk5ZU0U6SUJNLklRX0FMTE9XX0RPVUJUX0FDQ1QuOTkyLi4uLi5IAQAAAN62AQACAAAAAzI5NwEIAAAABQAAAAExAQAAAAoyMDE3MTY0MjQ0AwAAAAMxNjACAAAABDMwMTIEAAAAATAHAAAACDMvNy8yMDI2CAAAAAoxMi8zMS8yMDE3CQAAAAEwqOB1NKJ83gio4HU0onzeCCVDSVEuTllTRTpJQk0uSVFfV09SS0lOR19DQVAuOTk0Li4uLi5IAQAAAN62AQACAAAAAzcxOQEIAAAABQAAAAExAQAAAAstMjExMDc2OTM1NQMAAAADMTYwAgAAAAQ0MTY1BAAAAAEwBwAAAAgzLzcvMjAyNggAAAAKMTIvMzEvMjAxOQkAAAABMKjgdTSifN4IqOB1NKJ83ggxQ0lRLk5ZU0U6SUJN</t>
  </si>
  <si>
    <t>LklRX01JTk9SSVRZX0lOVEVSRVNUX1RPVEFMLjk5Ni4uLi4uSAEAAADetgEAAgAAAAI5NQEIAAAABQAAAAExAQAAAAstMjAwODY0NzE5OAMAAAADMTYwAgAAAAQxMzEyBAAAAAEwBwAAAAgzLzcvMjAyNggAAAAKMTIvMzEvMjAyMQkAAAABMKjgdTSifN4IqOB1NKJ83ggwQ0lRLk5ZU0U6SUJNLklRX1RPVEFMX0RFQlRfTk9OX0NVUlJFTlQuOTk4Li4uLi5IAQAAAN62AQACAAAABTUyNjg5AQgAAAAFAAAAATEBAAAACy0xOTA0ODYwNzQ0AwAAAAMxNjACAAAABTI1MjI0BAAAAAEwBwAAAAgzLzcvMjAyNggAAAAKMTIvMzEvMjAyMwkAAAABMKjgdTSifN4IqOB1NKJ83gglQ0lRLk5ZU0U6SUJNLklRX1RPVEFMX0RFQlQuMTAwMC4uLi4uSAEAAADetgEAAgAAAAU2NDYwNwEIAAAABQAAAAExAQAAAAstMTkwNDg2MDc0MAMAAAADMTYwAgAAAAQ0MTczBAAAAAEwBwAAAAgzLzcvMjAyNggAAAAKMTIvMzEvMjAyNQkAAAABMKjgdTSifN4IqOB1NKJ83ggkQ0lRLk5ZU0U6SUJNLklRX0NBU0hfU0hBUkUuOTkwLi4uLi5IAQAAAN62AQACAAAACDcuOTU4NzU2AQgAAAAFAAAAATEBAAAACjE4NzY0MzI4NzIDAAAAAzE2MAIAAAAENDM4MQQAAAABMAcAAAAIMy83LzIwMjYIAAAACjEyLzMxLzIwMTUJAAAAATCo4HU0onzeCKjgdTSifN4IHUNJUS5OWVNFOklCTS5JUV9UQlYuOTkyLi4uLi5IAQAAAN62AQACAAAABi0yMjkz</t>
  </si>
  <si>
    <t>NgEIAAAABQAAAAExAQAAAAoyMDE3MTY0MjQ0AwAAAAMxNjACAAAABDEzMTAEAAAAATAHAAAACDMvNy8yMDI2CAAAAAoxMi8zMS8yMDE3CQAAAAEwqOB1NKJ83gio4HU0onzeCCNDSVEuTllTRTpJQk0uSVFfVEJWX1NIQVJFLjk5NC4uLi4uSAEAAADetgEAAgAAAAotNTkuMzExNjY3AQgAAAAFAAAAATEBAAAACy0yMTEwNzY5MzU1AwAAAAMxNjACAAAABDQxNTYEAAAAATAHAAAACDMvNy8yMDI2CAAAAAoxMi8zMS8yMDE5CQAAAAEwqOB1NKJ83gio4HU0onzeCCJDSVEuTllTRTpJQk0uSVFfQlZfU0hBUkUuOTk2Li4uLi5IAQAAAN62AQACAAAACTIxLjA0NjI3NgEIAAAABQAAAAExAQAAAAstMjAwODY0NzE5OAMAAAADMTYwAgAAAAQ0MDIwBAAAAAEwBwAAAAgzLzcvMjAyNggAAAAKMTIvMzEvMjAyMQkAAAABMKjgdTSifN4IqOB1NKJ83ggwQ0lRLk5ZU0U6SUJNLklRX1RPVEFMX0RFQlRfRVhDTF9MRUFTRVMuOTkwLi4uLi5IAQAAAN62AQACAAAABTM5ODkyAQgAAAAFAAAAATEBAAAACjE4NzY0MzI4NzIDAAAAAzE2MAIAAAAFNDg5OTIEAAAAATAHAAAACDMvNy8yMDI2CAAAAAoxMi8zMS8yMDE1CQAAAAEwqOB1NKJ83gio4HU0onzeCEZDSVEuTllTRTpJQk0uSVFfRklOQU5DSU5HX09CTElHX05PTl9DVVJSRU5UX0VYQ0xfT1BFUl9MRUFTRVMuOTkyLi4uLi5IAQAAAN62AQACAAAABTM5ODcxAQgAAAAFAAAA</t>
  </si>
  <si>
    <t>ATEBAAAACjIwMTcxNjQyNDQDAAAAAzE2MAIAAAAFNDg5ODEEAAAAATAHAAAACDMvNy8yMDI2CAAAAAoxMi8zMS8yMDE3CQAAAAEwqOB1NKJ83gio4HU0onzeCCZDSVEuTllTRTpJQk0uSVFfVE9UQUxfTEVBU0VTLjk5NC4uLi4uSAEAAADetgEAAgAAAAQ1NDYyAQgAAAAFAAAAATEBAAAACy0yMTEwNzY5MzU1AwAAAAMxNjACAAAABTQ4OTc5BAAAAAEwBwAAAAgzLzcvMjAyNggAAAAKMTIvMzEvMjAxOQkAAAABMKjgdTSifN4IqOB1NKJ83gg7Q0lRLk5ZU0U6SUJNLklRX0xUX1BPUlRJT05fT1BFUl9MRUFTRV9MSUFCSUxJVElFUy45OTYuLi4uLkgBAAAA3rYBAAIAAAAEMjQ2MgEIAAAABQAAAAExAQAAAAstMjAwODY0NzE5OAMAAAADMTYwAgAAAAU0ODM4MwQAAAABMAcAAAAIMy83LzIwMjYIAAAACjEyLzMxLzIwMjEJAAAAATCo4HU0onzeCKjgdTSifN4ILkNJUS5OWVNFOklCTS5JUV9UT1RBTF9GSU5BTkNFX0xFQVNFUy45OTguLi4uLkgBAAAA3rYBAAIAAAADNTAwAQgAAAAFAAAAATEBAAAACy0xOTA0ODYwNzQ0AwAAAAMxNjACAAAABTQ5MDMxBAAAAAEwBwAAAAgzLzcvMjAyNggAAAAKMTIvMzEvMjAyMwkAAAABMKjgdTSifN4IqOB1NKJ83ggxQ0lRLk5ZU0U6SUJNLklRX0ZJTkFOQ0VfTEVBU0VTX0NVUlJFTlQuMTAwMC4uLi4uSAEAAADetgEAAgAAAAMyNzkBCAAAAAUAAAABMQEAAAALLTE5MDQ4NjA3</t>
  </si>
  <si>
    <t>NDADAAAAAzE2MAIAAAAFNDg5OTAEAAAAATAHAAAACDMvNy8yMDI2CAAAAAoxMi8zMS8yMDI1CQAAAAEwqOB1NKJ83gio4HU0onzeCC9DSVEuTllTRTpJQk0uSVFfTlBQRV9FWENMX09QRVJfTEVBU0VTLjk5MC4uLi4uSAEAAADetgEAAgAAAAUxMDcyNwEIAAAABQAAAAExAQAAAAoxODc2NDMyODcyAwAAAAMxNjACAAAABTQ4OTc2BAAAAAEwBwAAAAgzLzcvMjAyNggAAAAKMTIvMzEvMjAxNQkAAAABMKjgdTSifN4IqOB1NKJ83ggvQ0lRLk5ZU0U6SUJNLklRX0dQUEVfRVhDTF9PUEVSX0xFQVNFUy45OTIuLi4uLkgBAAAA3rYBAAIAAAAFMzIzMzEBCAAAAAUAAAABMQEAAAAKMjAxNzE2NDI0NAMAAAADMTYwAgAAAAU0ODk3NAQAAAABMAcAAAAIMy83LzIwMjYIAAAACjEyLzMxLzIwMTcJAAAAATCo4HU0onzeCKjgdTSifN4IN0NJUS5OWVNFOklCTS5JUV9SVUFfT1BFUkFUSU5HX0xFQVNFX0FDQ1VNX0RFUC45OTQuLi4uLkgBAAAA3rYBAAMAAAAAAKjgdTSifN4IqOB1NKJ83ggvQ0lRLk5ZU0U6SUJNLklRX1JVQV9DQVBJVEFMX0xFQVNFX05FVC45OTYuLi4uLkgBAAAA3rYBAAMAAAAAAKjgdTSifN4IqOB1NKJ83ggxQ0lRLk5ZU0U6SUJNLklRX1JVQV9DQVBJVEFMX0xFQVNFX0dST1NTLjk5OC4uLi4uSAEAAADetgEAAwAAAAAAqOB1NKJ83gio4HU0onzeCChDSVEuTllTRTpJQk0uSVFfUlVBX0FDQ1VNX0RF</t>
  </si>
  <si>
    <t>UC4xMDAwLi4uLi5IAQAAAN62AQADAAAAAACo4HU0onzeCKjgdTSifN4II0NJUS5OWVNFOklCTS5JUV9SVUFfR1JPU1MuOTkwLi4uLi5IAQAAAN62AQADAAAAAACo4HU0onzeCKjgdTSifN4IJkNJUS5OWVNFOklCTS5JUV9UT1RBTF9FUVVJVFkuOTkyLi4uLi5IAQAAAN62AQACAAAABTE3NzI1AQgAAAAFAAAAATEBAAAACjIwMTcxNjQyNDQDAAAAAzE2MAIAAAAEMTI3NQQAAAABMAcAAAAIMy83LzIwMjYIAAAACjEyLzMxLzIwMTcJAAAAATCo4HU0onzeCKjgdTSifN4ILUNJUS5OWVNFOklCTS5JUV9UT1RBTF9DT01NT05fRVFVSVRZLjk5NC4uLi4uSAEAAADetgEAAgAAAAUyMDg0MQEIAAAABQAAAAExAQAAAAstMjExMDc2OTM1NQMAAAADMTYwAgAAAAQxMDA2BAAAAAEwBwAAAAgzLzcvMjAyNggAAAAKMTIvMzEvMjAxOQkAAAABMKjgdTSifN4IqOB1NKJ83ggiQ0lRLk5ZU0U6SUJNLklRX1RSRUFTVVJZLjk5Ni4uLi4uSAEAAADetgEAAgAAAActMTY5MzkyAQgAAAAFAAAAATEBAAAACy0yMDA4NjQ3MTk4AwAAAAMxNjACAAAABDEyNDgEAAAAATAHAAAACDMvNy8yMDI2CAAAAAoxMi8zMS8yMDIxCQAAAAEwqOB1NKJ83gio4HU0onzeCB5DSVEuTllTRTpJQk0uSVFfQVBJQy45OTguLi4uLkgBAAAA3rYBAAMAAAAAAKjgdTSifN4IqOB1NKJ83ggmQ0lRLk5ZU0U6SUJNLklRX1BSRUZfRVFVSVRZLjEwMDAuLi4u</t>
  </si>
  <si>
    <t>LkgBAAAA3rYBAAMAAAAAAKjgdTSifN4IqOB1NKJ83ggkQ0lRLk5ZU0U6SUJNLklRX1BSRUZfT1RIRVIuOTkwLi4uLi5IAQAAAN62AQADAAAAAACo4HU0onzeCKjgdTSifN4IKUNJUS5OWVNFOklCTS5JUV9QUkVGX05PTl9SRURFRU0uOTkyLi4uLi5IAQAAAN62AQADAAAAAACo4HU0onzeCKjgdTSifN4IJENJUS5OWVNFOklCTS5JUV9UT1RBTF9MSUFCLjk5NC4uLi4uSAEAAADetgEAAgAAAAYxMzEyMDEBCAAAAAUAAAABMQEAAAALLTIxMTA3NjkzNTUDAAAAAzE2MAIAAAAEMTI3NgQAAAABMAcAAAAIMy83LzIwMjYIAAAACjEyLzMxLzIwMTkJAAAAATCo4HU0onzeCKjgdTSifN4IKUNJUS5OWVNFOklCTS5JUV9ERUZfVEFYX0xJQUJfTFQuOTk2Li4uLi5IAQAAAN62AQACAAAABDM5NTYBCAAAAAUAAAABMQEAAAALLTIwMDg2NDcxOTgDAAAAAzE2MAIAAAAEMTAyNwQAAAABMAcAAAAIMy83LzIwMjYIAAAACjEyLzMxLzIwMjEJAAAAATCo4HU0onzeCKjgdTSifN4IJ0NJUS5OWVNFOklCTS5JUV9VTkVBUk5fUkVWX0xULjk5OC4uLi4uSAEAAADetgEAAgAAAAQzNTMzAQgAAAAFAAAAATEBAAAACy0xOTA0ODYwNzQ0AwAAAAMxNjACAAAABDEyNTYEAAAAATAHAAAACDMvNy8yMDI2CAAAAAoxMi8zMS8yMDIzCQAAAAEwqOB1NKJ83gio4HU0onzeCCpDSVEuTllTRTpJQk0uSVFfRklOX0RJVl9ERUJUX0xULjEwMDAu</t>
  </si>
  <si>
    <t>Li4uLkgBAAAA3rYBAAMAAAAAAKjgdTSifN4IqOB1NKJ83ggqQ0lRLk5ZU0U6SUJNLklRX0xPTkdfVEVSTV9MRUFTRVMuOTkwLi4uLi5IAQAAAN62AQADAAAAAACo4HU0onzeCKjgdTSifN4IIkNJUS5OWVNFOklCTS5JUV9UT1RBTF9DTC45OTIuLi4uLkgBAAAA3rYBAAIAAAAFMzczNjMBCAAAAAUAAAABMQEAAAAKMjAxNzE2NDI0NAMAAAADMTYwAgAAAAQxMDA5BAAAAAEwBwAAAAgzLzcvMjAyNggAAAAKMTIvMzEvMjAxNwkAAAABMKjgdTSifN4IqOB1NKJ83gguQ0lRLk5ZU0U6SUJNLklRX0RFRl9UQVhfTElBQl9DVVJSRU5ULjk5NC4uLi4uSAEAAADetgEAAwAAAAAAqOB1NKJ83gio4HU0onzeCC1DSVEuTllTRTpJQk0uSVFfSU5DX1RBWF9QQVlfQ1VSUkVOVC45OTYuLi4uLkgBAAAA3rYBAAIAAAAEMjI4OQEIAAAABQAAAAExAQAAAAstMjAwODY0NzE5OAMAAAADMTYwAgAAAAQxMDk0BAAAAAEwBwAAAAgzLzcvMjAyNggAAAAKMTIvMzEvMjAyMQkAAAABMKjgdTSifN4IqOB1NKJ83gguQ0lRLk5ZU0U6SUJNLklRX0ZJTl9ESVZfREVCVF9DVVJSRU5ULjk5OC4uLi4uSAEAAADetgEAAwAAAAAAqOB1NKJ83gio4HU0onzeCCxDSVEuTllTRTpJQk0uSVFfQ1VSUkVOVF9QT1JUX0RFQlQuMTAwMC4uLi4uSAEAAADetgEAAgAAAAQ2MTQ1AQgAAAAFAAAAATEBAAAACy0xOTA0ODYwNzQwAwAAAAMxNjACAAAABDEy</t>
  </si>
  <si>
    <t>OTcEAAAAATAHAAAACDMvNy8yMDI2CAAAAAoxMi8zMS8yMDI1CQAAAAEwqOB1NKJ83gio4HU0onzeCCFDSVEuTllTRTpJQk0uSVFfU1RfREVCVC45OTAuLi4uLkgBAAAA3rYBAAIAAAAEMTE5MAEIAAAABQAAAAExAQAAAAoxODc2NDMyODcyAwAAAAMxNjACAAAABDEwNDYEAAAAATAHAAAACDMvNy8yMDI2CAAAAAoxMi8zMS8yMDE1CQAAAAEwqOB1NKJ83gio4HU0onzeCBxDSVEuTllTRTpJQk0uSVFfQVAuOTkyLi4uLi5IAQAAAN62AQACAAAABDY0NTEBCAAAAAUAAAABMQEAAAAKMjAxNzE2NDI0NAMAAAADMTYwAgAAAAQxMDE4BAAAAAEwBwAAAAgzLzcvMjAyNggAAAAKMTIvMzEvMjAxNwkAAAABMKjgdTSifN4IqOB1NKJ83ggpQ0lRLk5ZU0U6SUJNLklRX09USEVSX0xUX0FTU0VUUy45OTQuLi4uLkgBAAAA3rYBAAIAAAAEODcxNQEIAAAABQAAAAExAQAAAAstMjExMDc2OTM1NQMAAAADMTYwAgAAAAQxMDYwBAAAAAEwBwAAAAgzLzcvMjAyNggAAAAKMTIvMzEvMjAxOQkAAAABMKjgdTSifN4IqOB1NKJ83ggrQ0lRLk5ZU0U6SUJNLklRX0RFRl9UQVhfQVNTRVRTX0xULjk5Ni4uLi4uSAEAAADetgEAAgAAAAQ3MzcwAQgAAAAFAAAAATEBAAAACy0yMDA4NjQ3MTk4AwAAAAMxNjACAAAABDEwMjYEAAAAATAHAAAACDMvNy8yMDI2CAAAAAoxMi8zMS8yMDIxCQAAAAEwqOB1NKJ83gio4HU0onzeCB9DSVEuTllT</t>
  </si>
  <si>
    <t>RTpJQk0uSVFfQVJfTFQuOTk4Li4uLi5IAQAAAN62AQADAAAAAACo4HU0onzeCKjgdTSifN4IK0NJUS5OWVNFOklCTS5JUV9GSU5fRElWX0xPQU5TX0xULjEwMDAuLi4uLkgBAAAA3rYBAAIAAAAENzcwOAEIAAAABQAAAAExAQAAAAstMTkwNDg2MDc0MAMAAAADMTYwAgAAAAQxMDMzBAAAAAEwBwAAAAgzLzcvMjAyNggAAAAKMTIvMzEvMjAyNQkAAAABMKjgdTSifN4IqOB1NKJ83gglQ0lRLk5ZU0U6SUJNLklRX09USEVSX0lOVEFOLjk5MC4uLi4uSAEAAADetgEAAgAAAAQzNDg3AQgAAAAFAAAAATEBAAAACjE4NzY0MzI4NzIDAAAAAzE2MAIAAAAEMTA0MAQAAAABMAcAAAAIMy83LzIwMjYIAAAACjEyLzMxLzIwMTUJAAAAATCo4HU0onzeCKjgdTSifN4II0NJUS5OWVNFOklCTS5JUV9MVF9JTlZFU1QuOTkyLi4uLi5IAQAAAN62AQACAAAAAzU4MQEIAAAABQAAAAExAQAAAAoyMDE3MTY0MjQ0AwAAAAMxNjACAAAABDEwNTQEAAAAATAHAAAACDMvNy8yMDI2CAAAAAoxMi8zMS8yMDE3CQAAAAEwqOB1NKJ83gio4HU0onzeCBxDSVEuTllTRTpJQk0uSVFfQUQuOTk0Li4uLi5IAQAAAN62AQACAAAABi0yMjAxOAEIAAAABQAAAAExAQAAAAstMjExMDc2OTM1NQMAAAADMTYwAgAAAAQxMDc1BAAAAAEwBwAAAAgzLzcvMjAyNggAAAAKMTIvMzEvMjAxOQkAAAABMKjgdTSifN4IqOB1NKJ83ggiQ0lRLk5ZU0U6SUJN</t>
  </si>
  <si>
    <t>LklRX1RPVEFMX0NBLjk5Ni4uLi4uSAEAAADetgEAAgAAAAUyOTUzOQEIAAAABQAAAAExAQAAAAstMjAwODY0NzE5OAMAAAADMTYwAgAAAAQxMDA4BAAAAAEwBwAAAAgzLzcvMjAyNggAAAAKMTIvMzEvMjAyMQkAAAABMKjgdTSifN4IqOB1NKJ83ggtQ0lRLk5ZU0U6SUJNLklRX0lOVEVSQ09NUEFOWV9OT05fQ0EuOTk4Li4uLi5IAQAAAN62AQADAAAAAACo4HU0onzeCKjgdTSifN4II0NJUS5OWVNFOklCTS5JUV9JTlRBTl9ORVQuOTkzLi4uLi5IAQAAAN62AQACAAAABDMwODcBCAAAAAUAAAABMQEAAAAKMjA4MTUwNTQwMQMAAAADMTYwAgAAAAU0ODk2MgQAAAABMAcAAAAIMy83LzIwMjYIAAAACjEyLzMxLzIwMTgJAAAAATCo4HU0onzeCKjgdTSifN4IMENJUS5OWVNFOklCTS5JUV9BRFZBTkNFU19GT1JfU1VQUExJRVMuMjAwMC4uLi4uSAEAAADetgEAAwAAAAAAqOB1NKJ83gio4HU0onzeCChDSVEuTllTRTpJQk0uSVFfQUNDVU1fQU1PUlRfR1cuOTk2Li4uLi5IAQAAAN62AQADAAAAAACo4HU0onzeCKjgdTSifN4IMkNJUS5OWVNFOklCTS5JUV9BQ0NVTV9BTU9SVF9JTlRBTl9BU1NFVFMuOTkzLi4uLi5IAQAAAN62AQACAAAABS0yNzcyAQgAAAAFAAAAATEBAAAACjIwODE1MDU0MDEDAAAAAzE2MAIAAAAFMjQzMzEEAAAAATAHAAAACDMvNy8yMDI2CAAAAAoxMi8zMS8yMDE4CQAAAAEwqOB1NKJ83gio</t>
  </si>
  <si>
    <t>4HU0onzeCDRDSVEuTllTRTpJQk0uSVFfREVSSVZBVElWRV9BU1NFVFNfQ1VSUkVOVC4yMDAwLi4uLi5IAQAAAN62AQACAAAAAzIzMgEIAAAABQAAAAExAQAAAAstMTkwNDg2MDY1NwMAAAADMTYwAgAAAAQxMTA5BAAAAAEwBwAAAAgzLzcvMjAyNggAAAAKMTIvMzEvMjAyNQkAAAABMKjgdTSifN4IqOB1NKJ83gg1Q0lRLk5ZU0U6SUJNLklRX0RFUklWQVRJVkVfTElBQl9OT05fQ1VSUkVOVC45OTkuLi4uLkgBAAAA3rYBAAIAAAADNDYzAQgAAAAFAAAAATEBAAAACy0xOTA0ODYwNzQzAwAAAAMxNjACAAAABTQwNDE5BAAAAAEwBwAAAAgzLzcvMjAyNggAAAAKMTIvMzEvMjAyNAkAAAABMKjgdTSifN4IqOB1NKJ83ggtQ0lRLk5ZU0U6SUJNLklRX0xUX0RFQlRfREVSSVZBVElWRVMuOTk1Li4uLi5IAQAAAN62AQADAAAAAACo4HU0onzeCKjgdTSifN4ILUNJUS5OWVNFOklCTS5JUV9TVF9ERUJUX0RFUklWQVRJVkVTLjk5NC4uLi4uSAEAAADetgEAAwAAAAAAqOB1NKJ83gio4HU0onzeCDBDSVEuTllTRTpJQk0uSVFfQ09OVElOR0VOVF9MSUFCSUxJVElFUy45OTMuLi4uLkgBAAAA3rYBAAMAAAAAAKjgdTSifN4IqOB1NKJ83ggtQ0lRLk5ZU0U6SUJNLklRX1RPVEFMX0RFQlRfRVhDTF9GSU4uOTkyLi4uLi5IAQAAAN62AQACAAAABTQ2ODU4AQgAAAAFAAAAATEBAAAACjIwMTcxNjQyNDQDAAAAAzE2MAIAAAAF</t>
  </si>
  <si>
    <t>MjE4NjAEAAAAATAHAAAACDMvNy8yMDI2CAAAAAoxMi8zMS8yMDE3CQAAAAEwqOB1NKJ83gio4HU0onzeCDVDSVEuTllTRTpJQk0uSVFfUkVTVFJJQ1RFRF9DQVNIX05PTl9DVVJSRU5ULjk5MC4uLi4uSAEAAADetgEAAwAAAAAAqOB1NKJ83gio4HU0onzeCC1DSVEuTllTRTpJQk0uSVFfREVCVF9FUVVJVl9ORVRfUEJPLjIwMDAuLi4uLkgBAAAA3rYBAAIAAAAELTQ3NAEIAAAABQAAAAExAQAAAAstMTkwNDg2MDY1NwMAAAADMTYwAgAAAAUyMTY3OQQAAAABMAcAAAAIMy83LzIwMjYIAAAACjEyLzMxLzIwMjUJAAAAATCo4HU0onzeCKjgdTSifN4ILENJUS5OWVNFOklCTS5JUV9GSU5fRElWX0NBU0hfRVFVSVYuOTk5Li4uLi5IAQAAAN62AQADAAAAAACo4HU0onzeCKjgdTSifN4IL0NJUS5OWVNFOklCTS5JUV9GSU5fRElWX1NUX0RFQlRfVE9UQUwuOTk5Li4uLi5IAQAAAN62AQADAAAAAACo4HU0onzeCKjgdTSifN4IMENJUS5OWVNFOklCTS5JUV9MSUFCSUxJVElFU19GQUlSX1ZBTFVFLjk5OS4uLi4uSAEAAADetgEAAgAAAAM3MjYAqOB1NKJ83gio4HU0onzeCC1DSVEuTllTRTpJQk0uSVFfTElBQklMSVRJRVNfTEVWRUxfMy45OTguLi4uLkgBAAAA3rYBAAMAAAAAAKjgdTSifN4IqOB1NKJ83ggtQ0lRLk5ZU0U6SUJNLklRX0xJQUJJTElUSUVTX0xFVkVMXzEuOTk4Li4uLi5IAQAAAN62AQADAAAAAACo</t>
  </si>
  <si>
    <t>4HU0onzeCKjgdTSifN4IOkNJUS5OWVNFOklCTS5JUV9BU1NFVFNfTkVUVElOR19PVEhFUl9BREpVU1RNRU5UUy45OTguLi4uLkgBAAAA3rYBAAMAAAAAAKjgdTSifN4IqOB1NKJ83ggoQ0lRLk5ZU0U6SUJNLklRX0FTU0VUU19MRVZFTF8yLjk5Ny4uLi4uSAEAAADetgEAAgAAAAQ0ODQyAKjgdTSifN4IqOB1NKJ83gg8Q0lRLk5ZU0U6SUJNLklRX0xJUVVJREFUSU9OX1ZBTFVFX1BSRUZFUlJFRF9SRURFRU0uOTk3Li4uLi5IAQAAAN62AQADAAAAAACo4HU0onzeCKjgdTSifN4IPUNJUS5OWVNFOklCTS5JUV9MSVFVSURBVElPTl9WQUxVRV9QUkVGRVJSRURfQ09OVkVSVC45OTcuLi4uLkgBAAAA3rYBAAMAAAAAAKjgdTSifN4IqOB1NKJ83gg7Q0lRLk5ZU0U6SUJNLklRX0dFTkVSQUxfUEFSVE5FUl9NSU5PUklUWV9JTlRFUkVTVC45OTcuLi4uLkgBAAAA3rYBAAMAAAAAAKjgdTSifN4IqOB1NKJ83gg3Q0lRLk5ZU0U6SUJNLklRX0dFTkVSQUxfUEFSVE5FUl9DT01NT05fRVFVSVRZLjk5Ny4uLi4uSAEAAADetgEAAwAAAAAAqOB1NKJ83gio4HU0onzeCDNDSVEuTllTRTpJQk0uSVFfRklOX0RJVl9NSU5PUklUWV9JTlRFUkVTVC45OTcuLi4uLkgBAAAA3rYBAAMAAAAAAKjgdTSifN4IqOB1NKJ83gg1Q0lRLk5ZU0U6SUJNLklRX0ZJTl9ESVZfTUlOT1JJVFlfSU5UX1JFREVFTS45OTcuLi4uLkgBAAAA3rYB</t>
  </si>
  <si>
    <t>AAMAAAAAAKjgdTSifN4IqOB1NKJ83ggvQ0lRLk5ZU0U6SUJNLklRX0xFQVNFSE9MRF9JTVBST1ZFTUVOVC45OTYuLi4uLkgBAAAA3rYBAAMAAAAAAKjgdTSifN4IqOB1NKJ83ggwQ0lRLk5ZU0U6SUJNLklRX05BVFVSQUxfUkVTT1VSQ0VTX0NPU1QuOTk2Li4uLi5IAQAAAN62AQADAAAAAACo4HU0onzeCKjgdTSifN4II0NJUS5OWVNFOklCTS5JUV9NQUNISU5FUlkuOTk2Li4uLi5IAQAAAN62AQACAAAABTEzODExAQgAAAAFAAAAATEBAAAACy0yMDA4NjQ3MTk4AwAAAAMxNjACAAAABDMxMTQEAAAAATAHAAAACDMvNy8yMDI2CAAAAAoxMi8zMS8yMDIxCQAAAAEwqOB1NKJ83gio4HU0onzeCB5DSVEuTllTRTpJQk0uSVFfTEFORC45OTUuLi4uLkgBAAAA3rYBAAIAAAADMjM0AQgAAAAFAAAAATEBAAAACy0yMDU5MDczMjAyAwAAAAMxNjACAAAABDMwOTgEAAAAATAHAAAACDMvNy8yMDI2CAAAAAoxMi8zMS8yMDIwCQAAAAEwqOB1NKJ83gio4HU0onzeCCZDSVEuTllTRTpJQk0uSVFfRklOSVNIRURfSU5WLjk5NS4uLi4uSAEAAADetgEAAgAAAAMxNjMBCAAAAAUAAAABMQEAAAALLTIwNTkwNzMyMDIDAAAAAzE2MAIAAAAEMzA3NQQAAAABMAcAAAAIMy83LzIwMjYIAAAACjEyLzMxLzIwMjAJAAAAATCo4HU0onzeCKjgdTSifN4IIUNJUS5OWVNFOklCTS5JUV9SQVdfSU5WLjk5NS4uLi4uSAEAAADetgEAAwAA</t>
  </si>
  <si>
    <t>AAAAqOB1NKJ83gio4HU0onzeCCdDSVEuTllTRTpJQk0uSVFfRVFVSVRZX01FVEhPRC45OTYuLi4uLkgBAAAA3rYBAAIAAAADMTU5AQgAAAAFAAAAATEBAAAACy0yMDA4NjQ3MTk4AwAAAAMxNjACAAAABDMwNjMEAAAAATAHAAAACDMvNy8yMDI2CAAAAAoxMi8zMS8yMDIxCQAAAAEwqOB1NKJ83gio4HU0onzeCClDSVEuTllTRTpJQk0uSVFfTkVUX1dPUktJTkdfQ0FQLjk5OC4uLi4uSAEAAADetgEAAgAAAAUtNzQwOQEIAAAABQAAAAExAQAAAAstMTkwNDg2MDc0NAMAAAADMTYwAgAAAAQxMzExBAAAAAEwBwAAAAgzLzcvMjAyNggAAAAKMTIvMzEvMjAyMwkAAAABMKjgdTSifN4IqOB1NKJ83ggkQ0lRLk5ZU0U6SUJNLklRX1RPVEFMX0NBUC4xMDAwLi4uLi5IAQAAAN62AQACAAAABTk3MzQ4AQgAAAAFAAAAATEBAAAACy0xOTA0ODYwNzQwAwAAAAMxNjACAAAABDQxNzUEAAAAATAHAAAACDMvNy8yMDI2CAAAAAoxMi8zMS8yMDI1CQAAAAEwqOB1NKJ83gio4HU0onzeCDFDSVEuTllTRTpJQk0uSVFfTUlOT1JJVFlfSU5URVJFU1RfVE9UQUwuOTkwLi4uLi5IAQAAAN62AQACAAAAAzE2MgEIAAAABQAAAAExAQAAAAoxODc2NDMyODcyAwAAAAMxNjACAAAABDEzMTIEAAAAATAHAAAACDMvNy8yMDI2CAAAAAoxMi8zMS8yMDE1CQAAAAEwqOB1NKJ83gio4HU0onzeCDBDSVEuTllTRTpJQk0uSVFfVE9UQUxfREVC</t>
  </si>
  <si>
    <t>VF9OT05fQ1VSUkVOVC45OTIuLi4uLkgBAAAA3rYBAAIAAAAFMzk4NzEBCAAAAAUAAAABMQEAAAAKMjAxNzE2NDI0NAMAAAADMTYwAgAAAAUyNTIyNAQAAAABMAcAAAAIMy83LzIwMjYIAAAACjEyLzMxLzIwMTcJAAAAATCo4HU0onzeCKjgdTSifN4IJENJUS5OWVNFOklCTS5JUV9UT1RBTF9ERUJULjk5NC4uLi4uSAEAAADetgEAAgAAAAU2ODE1OAEIAAAABQAAAAExAQAAAAstMjExMDc2OTM1NQMAAAADMTYwAgAAAAQ0MTczBAAAAAEwBwAAAAgzLzcvMjAyNggAAAAKMTIvMzEvMjAxOQkAAAABMKjgdTSifN4IqOB1NKJ83ggiQ0lRLk5ZU0U6SUJNLklRX0dXX0lOVEFOLjk5Ni4uLi4uSAEAAADetgEAAgAAAAU2ODE1NAEIAAAABQAAAAExAQAAAAstMjAwODY0NzE5OAMAAAADMTYwAgAAAAUzNTM4MQQAAAABMAcAAAAIMy83LzIwMjYIAAAACjEyLzMxLzIwMjEJAAAAATCo4HU0onzeCKjgdTSifN4ILENJUS5OWVNFOklCTS5JUV9UQlZfU0hBUkVfUkVQT1JURUQuOTk4Li4uLi5IAQAAAN62AQADAAAAAACo4HU0onzeCKjgdTSifN4ILENJUS5OWVNFOklCTS5JUV9CVl9TSEFSRV9SRVBPUlRFRC4xMDAwLi4uLi5IAQAAAN62AQADAAAAAACo4HU0onzeCKjgdTSifN4IIkNJUS5OWVNFOklCTS5JUV9CVl9TSEFSRS45OTAuLi4uLkgBAAAA3rYBAAIAAAAJMTQuNzY4MTIyAQgAAAAFAAAAATEBAAAACjE4NzY0MzI4</t>
  </si>
  <si>
    <t>NzIDAAAAAzE2MAIAAAAENDAyMAQAAAABMAcAAAAIMy83LzIwMjYIAAAACjEyLzMxLzIwMTUJAAAAATCo4HU0onzeCKjgdTSifN4INUNJUS5OWVNFOklCTS5JUV9UT1RBTF9ERUJUX0VYQ0xfT1BFUl9MRUFTRVMuOTk2Li4uLi5IAQAAAN62AQACAAAABTUxNzA0AQgAAAAFAAAAATEBAAAACy0yMDA4NjQ3MTk4AwAAAAMxNjACAAAABTQ4OTgyBAAAAAEwBwAAAAgzLzcvMjAyNggAAAAKMTIvMzEvMjAyMQkAAAABMKjgdTSifN4IqOB1NKJ83ghCQ0lRLk5ZU0U6SUJNLklRX0ZJTkFOQ0lOR19PQkxJR19DVVJSRU5UX0VYQ0xfT1BFUl9MRUFTRVMuOTk4Li4uLi5IAQAAAN62AQACAAAABDY0MjYBCAAAAAUAAAABMQEAAAALLTE5MDQ4NjA3NDQDAAAAAzE2MAIAAAAFNDg5ODAEAAAAATAHAAAACDMvNy8yMDI2CAAAAAoxMi8zMS8yMDIzCQAAAAEwqOB1NKJ83gio4HU0onzeCCxDSVEuTllTRTpJQk0uSVFfVE9UQUxfT1BFUl9MRUFTRVMuMTAwMC4uLi4uSAEAAADetgEAAgAAAAQzMzQ3AQgAAAAFAAAAATEBAAAACy0xOTA0ODYwNzQwAwAAAAMxNjACAAAABTQ4OTc4BAAAAAEwBwAAAAgzLzcvMjAyNggAAAAKMTIvMzEvMjAyNQkAAAABMKjgdTSifN4IqOB1NKJ83gg7Q0lRLk5ZU0U6SUJNLklRX0xUX1BPUlRJT05fT1BFUl9MRUFTRV9MSUFCSUxJVElFUy45OTAuLi4uLkgBAAAA3rYBAAMAAAAAAKjgdTSifN4IqOB1</t>
  </si>
  <si>
    <t>NKJ83gguQ0lRLk5ZU0U6SUJNLklRX1RPVEFMX0ZJTkFOQ0VfTEVBU0VTLjk5Mi4uLi4uSAEAAADetgEAAwAAAAAAqOB1NKJ83gio4HU0onzeCDBDSVEuTllTRTpJQk0uSVFfRklOQU5DRV9MRUFTRVNfQ1VSUkVOVC45OTQuLi4uLkgBAAAA3rYBAAIAAAACNTIBCAAAAAUAAAABMQEAAAALLTIxMTA3NjkzNTUDAAAAAzE2MAIAAAAFNDg5OTAEAAAAATAHAAAACDMvNy8yMDI2CAAAAAoxMi8zMS8yMDE5CQAAAAEwCgh2NKJ83ggKCHY0onzeCC1DSVEuTllTRTpJQk0uSVFfQURfRVhDTF9PUEVSX0xFQVNFUy45OTYuLi4uLkgBAAAA3rYBAAIAAAAGLTE0MzkwAQgAAAAFAAAAATEBAAAACy0yMDA4NjQ3MTk4AwAAAAMxNjACAAAABTQ4OTc1BAAAAAEwBwAAAAgzLzcvMjAyNggAAAAKMTIvMzEvMjAyMQkAAAABMAoIdjSifN4ICgh2NKJ83ggxQ0lRLk5ZU0U6SUJNLklRX1JVQV9PUEVSQVRJTkdfTEVBU0VfTkVULjk5OC4uLi4uSAEAAADetgEAAwAAAAAACgh2NKJ83ggKCHY0onzeCDRDSVEuTllTRTpJQk0uSVFfUlVBX09QRVJBVElOR19MRUFTRV9HUk9TUy4xMDAwLi4uLi5IAQAAAN62AQACAAAABDMxMjkBCAAAAAUAAAABMQEAAAALLTE5MDQ4NjA3NDADAAAAAzE2MAIAAAAFNDgzNzcEAAAAATAHAAAACDMvNy8yMDI2CAAAAAoxMi8zMS8yMDI1CQAAAAEwCgh2NKJ83ggKCHY0onzeCC9DSVEuTllTRTpJQk0uSVFf</t>
  </si>
  <si>
    <t>UlVBX0NBUElUQUxfTEVBU0VfTkVULjk5MC4uLi4uSAEAAADetgEAAwAAAAAACgh2NKJ83ggKCHY0onzeCC5DSVEuTllTRTpJQk0uSVFfSU5URVJDT01QQU5ZX05PTl9DTC4yMDAwLi4uLi5IAQAAAN62AQADAAAAAAAKCHY0onzeCAoIdjSifN4ILUNJUS5OWVNFOklCTS5JUV9JTlRFUkNPTVBBTllfTk9OX0NBLjk5Ny4uLi4uSAEAAADetgEAAwAAAAAACgh2NKJ83ggKCHY0onzeCCNDSVEuTllTRTpJQk0uSVFfSU5UQU5fTkVULjk5MS4uLi4uSAEAAADetgEAAwAAAAAACgh2NKJ83ggKCHY0onzeCC9DSVEuTllTRTpJQk0uSVFfQURWQU5DRVNfRk9SX1NVUFBMSUVTLjk5OC4uLi4uSAEAAADetgEAAwAAAAAACgh2NKJ83ggKCHY0onzeCChDSVEuTllTRTpJQk0uSVFfQUNDVU1fQU1PUlRfR1cuOTk1Li4uLi5IAQAAAN62AQADAAAAAAAKCHY0onzeCAoIdjSifN4IMkNJUS5OWVNFOklCTS5JUV9BQ0NVTV9BTU9SVF9JTlRBTl9BU1NFVFMuOTkyLi4uLi5IAQAAAN62AQACAAAABS0yNzI4AQgAAAAFAAAAATEBAAAACjIwMTcxNjQyNDQDAAAAAzE2MAIAAAAFMjQzMzEEAAAAATAHAAAACDMvNy8yMDI2CAAAAAoxMi8zMS8yMDE3CQAAAAEwCgh2NKJ83ggKCHY0onzeCDRDSVEuTllTRTpJQk0uSVFfREVSSVZBVElWRV9BU1NFVFNfQ1VSUkVOVC4xMDAwLi4uLi5IAQAAAN62AQACAAAAAzIzMgEIAAAABQAAAAExAQAA</t>
  </si>
  <si>
    <t>AAstMTkwNDg2MDc0MAMAAAADMTYwAgAAAAQxMTA5BAAAAAEwBwAAAAgzLzcvMjAyNggAAAAKMTIvMzEvMjAyNQkAAAABMAoIdjSifN4ICgh2NKJ83gg1Q0lRLk5ZU0U6SUJNLklRX0RFUklWQVRJVkVfTElBQl9OT05fQ1VSUkVOVC45OTYuLi4uLkgBAAAA3rYBAAIAAAADMTAzAQgAAAAFAAAAATEBAAAACy0yMDA4NjQ3MTk4AwAAAAMxNjACAAAABTQwNDE5BAAAAAEwBwAAAAgzLzcvMjAyNggAAAAKMTIvMzEvMjAyMQkAAAABMAoIdjSifN4ICgh2NKJ83ggtQ0lRLk5ZU0U6SUJNLklRX0xUX0RFQlRfREVSSVZBVElWRVMuOTk0Li4uLi5IAQAAAN62AQACAAAABDczMDABCAAAAAUAAAABMQEAAAALLTIxMTA3NjkzNTUDAAAAAzE2MAIAAAAFMzA5MTUEAAAAATAHAAAACDMvNy8yMDI2CAAAAAoxMi8zMS8yMDE5CQAAAAEwCgh2NKJ83ggKCHY0onzeCC1DSVEuTllTRTpJQk0uSVFfU1RfREVCVF9ERVJJVkFUSVZFUy45OTMuLi4uLkgBAAAA3rYBAAMAAAAAAAoIdjSifN4ICgh2NKJ83ggwQ0lRLk5ZU0U6SUJNLklRX0NPTlRJTkdFTlRfTElBQklMSVRJRVMuOTkyLi4uLi5IAQAAAN62AQADAAAAAAAKCHY0onzeCAoIdjSifN4ILUNJUS5OWVNFOklCTS5JUV9UT1RBTF9ERUJUX0VYQ0xfRklOLjk5MS4uLi4uSAEAAADetgEAAgAAAAU0MjE3NgEIAAAABQAAAAExAQAAAAoxOTQ3MTc5NTgzAwAAAAMxNjACAAAABTIx</t>
  </si>
  <si>
    <t>ODYwBAAAAAEwBwAAAAgzLzcvMjAyNggAAAAKMTIvMzEvMjAxNgkAAAABMAoIdjSifN4ICgh2NKJ83ggsQ0lRLk5ZU0U6SUJNLklRX0RFQlRfRVFVSVZfTkVUX1BCTy45OTguLi4uLkgBAAAA3rYBAAIAAAAEMTIxOAEIAAAABQAAAAExAQAAAAstMTkwNDg2MDc0NAMAAAADMTYwAgAAAAUyMTY3OQQAAAABMAcAAAAIMy83LzIwMjYIAAAACjEyLzMxLzIwMjMJAAAAATAKCHY0onzeCAoIdjSifN4ILENJUS5OWVNFOklCTS5JUV9GSU5fRElWX0NBU0hfRVFVSVYuOTk4Li4uLi5IAQAAAN62AQADAAAAAAAKCHY0onzeCAoIdjSifN4IL0NJUS5OWVNFOklCTS5JUV9GSU5fRElWX1NUX0RFQlRfVE9UQUwuOTk4Li4uLi5IAQAAAN62AQADAAAAAAAKCHY0onzeCAoIdjSifN4IMENJUS5OWVNFOklCTS5JUV9MSUFCSUxJVElFU19GQUlSX1ZBTFVFLjk5Ny4uLi4uSAEAAADetgEAAgAAAAU0MzU0OAAKCHY0onzeCAoIdjSifN4ILUNJUS5OWVNFOklCTS5JUV9MSUFCSUxJVElFU19MRVZFTF8zLjk5Ny4uLi4uSAEAAADetgEAAwAAAAAACgh2NKJ83ggKCHY0onzeCC1DSVEuTllTRTpJQk0uSVFfTElBQklMSVRJRVNfTEVWRUxfMS45OTcuLi4uLkgBAAAA3rYBAAMAAAAAAAoIdjSifN4ICgh2NKJ83gg6Q0lRLk5ZU0U6SUJNLklRX0FTU0VUU19ORVRUSU5HX09USEVSX0FESlVTVE1FTlRTLjk5Ni4uLi4uSAEAAADetgEAAwAA</t>
  </si>
  <si>
    <t>AAAACgh2NKJ83ggKCHY0onzeCChDSVEuTllTRTpJQk0uSVFfQVNTRVRTX0xFVkVMXzIuOTk2Li4uLi5IAQAAAN62AQACAAAABDM0OTQACgh2NKJ83ggKCHY0onzeCDxDSVEuTllTRTpJQk0uSVFfTElRVUlEQVRJT05fVkFMVUVfUFJFRkVSUkVEX1JFREVFTS45OTYuLi4uLkgBAAAA3rYBAAMAAAAAAAoIdjSifN4ICgh2NKJ83gg9Q0lRLk5ZU0U6SUJNLklRX0xJUVVJREFUSU9OX1ZBTFVFX1BSRUZFUlJFRF9DT05WRVJULjk5Ni4uLi4uSAEAAADetgEAAwAAAAAACgh2NKJ83ggKCHY0onzeCDtDSVEuTllTRTpJQk0uSVFfR0VORVJBTF9QQVJUTkVSX01JTk9SSVRZX0lOVEVSRVNULjk5Ni4uLi4uSAEAAADetgEAAwAAAAAACgh2NKJ83ggKCHY0onzeCDdDSVEuTllTRTpJQk0uSVFfR0VORVJBTF9QQVJUTkVSX0NPTU1PTl9FUVVJVFkuOTk2Li4uLi5IAQAAAN62AQADAAAAAAAKCHY0onzeCAoIdjSifN4IM0NJUS5OWVNFOklCTS5JUV9GSU5fRElWX01JTk9SSVRZX0lOVEVSRVNULjk5Ni4uLi4uSAEAAADetgEAAwAAAAAACgh2NKJ83ggKCHY0onzeCDVDSVEuTllTRTpJQk0uSVFfRklOX0RJVl9NSU5PUklUWV9JTlRfUkVERUVNLjk5NS4uLi4uSAEAAADetgEAAwAAAAAACgh2NKJ83ggKCHY0onzeCC9DSVEuTllTRTpJQk0uSVFfTEVBU0VIT0xEX0lNUFJPVkVNRU5ULjk5NS4uLi4uSAEAAADetgEAAwAAAAAA</t>
  </si>
  <si>
    <t>Cgh2NKJ83ggKCHY0onzeCDBDSVEuTllTRTpJQk0uSVFfTkFUVVJBTF9SRVNPVVJDRVNfQ09TVC45OTUuLi4uLkgBAAAA3rYBAAMAAAAAAAoIdjSifN4ICgh2NKJ83ggjQ0lRLk5ZU0U6SUJNLklRX01BQ0hJTkVSWS45OTQuLi4uLkgBAAAA3rYBAAIAAAAFMTg1NzgBCAAAAAUAAAABMQEAAAALLTIxMTA3NjkzNTUDAAAAAzE2MAIAAAAEMzExNAQAAAABMAcAAAAIMy83LzIwMjYIAAAACjEyLzMxLzIwMTkJAAAAATAKCHY0onzeCAoIdjSifN4IHkNJUS5OWVNFOklCTS5JUV9MQU5ELjk5NC4uLi4uSAEAAADetgEAAgAAAAMzNjUBCAAAAAUAAAABMQEAAAALLTIxMTA3NjkzNTUDAAAAAzE2MAIAAAAEMzA5OAQAAAABMAcAAAAIMy83LzIwMjYIAAAACjEyLzMxLzIwMTkJAAAAATAKCHY0onzeCAoIdjSifN4IJkNJUS5OWVNFOklCTS5JUV9GSU5JU0hFRF9JTlYuOTk0Li4uLi5IAQAAAN62AQACAAAAAzIyMAEIAAAABQAAAAExAQAAAAstMjExMDc2OTM1NQMAAAADMTYwAgAAAAQzMDc1BAAAAAEwBwAAAAgzLzcvMjAyNggAAAAKMTIvMzEvMjAxOQkAAAABMAoIdjSifN4ICgh2NKJ83gghQ0lRLk5ZU0U6SUJNLklRX1JBV19JTlYuOTk0Li4uLi5IAQAAAN62AQADAAAAAAAKCHY0onzeCAoIdjSifN4IJ0NJUS5OWVNFOklCTS5JUV9FUVVJVFlfTUVUSE9ELjk5NS4uLi4uSAEAAADetgEAAgAAAAMxNzABCAAAAAUAAAAB</t>
  </si>
  <si>
    <t>MQEAAAALLTIwNTkwNzMyMDIDAAAAAzE2MAIAAAAEMzA2MwQAAAABMAcAAAAIMy83LzIwMjYIAAAACjEyLzMxLzIwMjAJAAAAATAKCHY0onzeCAoIdjSifN4IKUNJUS5OWVNFOklCTS5JUV9ORVRfV09SS0lOR19DQVAuOTk3Li4uLi5IAQAAAN62AQACAAAABS01NDkxAQgAAAAFAAAAATEBAAAACy0xOTU4MjgxMDk2AwAAAAMxNjACAAAABDEzMTEEAAAAATAHAAAACDMvNy8yMDI2CAAAAAoxMi8zMS8yMDIyCQAAAAEwCgh2NKJ83ggKCHY0onzeCCNDSVEuTllTRTpJQk0uSVFfVE9UQUxfQ0FQLjk5OS4uLi4uSAEAAADetgEAAgAAAAU4NTc4OQEIAAAABQAAAAExAQAAAAstMTkwNDg2MDc0MwMAAAADMTYwAgAAAAQ0MTc1BAAAAAEwBwAAAAgzLzcvMjAyNggAAAAKMTIvMzEvMjAyNAkAAAABMAoIdjSifN4ICgh2NKJ83ggjQ0lRLk5ZU0U6SUJNLklRX05FVF9ERUJULjIwMDAuLi4uLkgBAAAA3rYBAAIAAAAFNTAxOTABCAAAAAUAAAABMQEAAAALLTE5MDQ4NjA2NTcDAAAAAzE2MAIAAAAENDM2NAQAAAABMAcAAAAIMy83LzIwMjYIAAAACjEyLzMxLzIwMjUJAAAAATAKCHY0onzeCAoIdjSifN4IMENJUS5OWVNFOklCTS5JUV9UT1RBTF9ERUJUX05PTl9DVVJSRU5ULjk5MS4uLi4uSAEAAADetgEAAgAAAAUzNDY2MwEIAAAABQAAAAExAQAAAAoxOTQ3MTc5NTgzAwAAAAMxNjACAAAABTI1MjI0BAAAAAEwBwAAAAgz</t>
  </si>
  <si>
    <t>LzcvMjAyNggAAAAKMTIvMzEvMjAxNgkAAAABMAoIdjSifN4ICgh2NKJ83ggkQ0lRLk5ZU0U6SUJNLklRX1RPVEFMX0RFQlQuOTkzLi4uLi5IAQAAAN62AQACAAAABTQ1ODEyAQgAAAAFAAAAATEBAAAACjIwODE1MDU0MDEDAAAAAzE2MAIAAAAENDE3MwQAAAABMAcAAAAIMy83LzIwMjYIAAAACjEyLzMxLzIwMTgJAAAAATAKCHY0onzeCAoIdjSifN4IIkNJUS5OWVNFOklCTS5JUV9HV19JTlRBTi45OTUuLi4uLkgBAAAA3rYBAAIAAAAFNjc1MDQBCAAAAAUAAAABMQEAAAALLTIwNTkwNzMyMDIDAAAAAzE2MAIAAAAFMzUzODEEAAAAATAHAAAACDMvNy8yMDI2CAAAAAoxMi8zMS8yMDIwCQAAAAEwCgh2NKJ83ggKCHY0onzeCCxDSVEuTllTRTpJQk0uSVFfVEJWX1NIQVJFX1JFUE9SVEVELjk5Ny4uLi4uSAEAAADetgEAAwAAAAAACgh2NKJ83ggKCHY0onzeCCtDSVEuTllTRTpJQk0uSVFfQlZfU0hBUkVfUkVQT1JURUQuOTk5Li4uLi5IAQAAAN62AQADAAAAAAAKCHY0onzeCAoIdjSifN4INUNJUS5OWVNFOklCTS5JUV9UT1RBTF9ERUJUX0VYQ0xfT1BFUl9MRUFTRVMuOTk1Li4uLi5IAQAAAN62AQACAAAABTYxMzMzAQgAAAAFAAAAATEBAAAACy0yMDU5MDczMjAyAwAAAAMxNjACAAAABTQ4OTgyBAAAAAEwBwAAAAgzLzcvMjAyNggAAAAKMTIvMzEvMjAyMAkAAAABMAoIdjSifN4ICgh2NKJ83ghCQ0lRLk5Z</t>
  </si>
  <si>
    <t>U0U6SUJNLklRX0ZJTkFOQ0lOR19PQkxJR19DVVJSRU5UX0VYQ0xfT1BFUl9MRUFTRVMuOTk3Li4uLi5IAQAAAN62AQACAAAABDQ3NjABCAAAAAUAAAABMQEAAAALLTE5NTgyODEwOTYDAAAAAzE2MAIAAAAFNDg5ODAEAAAAATAHAAAACDMvNy8yMDI2CAAAAAoxMi8zMS8yMDIyCQAAAAEwCgh2NKJ83ggKCHY0onzeCCtDSVEuTllTRTpJQk0uSVFfVE9UQUxfT1BFUl9MRUFTRVMuOTk5Li4uLi5IAQAAAN62AQACAAAABDM0MjMBCAAAAAUAAAABMQEAAAALLTE5MDQ4NjA3NDMDAAAAAzE2MAIAAAAFNDg5NzgEAAAAATAHAAAACDMvNy8yMDI2CAAAAAoxMi8zMS8yMDI0CQAAAAEwCgh2NKJ83ggKCHY0onzeCEFDSVEuTllTRTpJQk0uSVFfQ1VSUkVOVF9QT1JUSU9OX09QRVJfTEVBU0VfTElBQklMSVRJRVMuMjAwMC4uLi4uSAEAAADetgEAAgAAAAM4MDABCAAAAAUAAAABMQEAAAALLTE5MDQ4NjA2NTcDAAAAAzE2MAIAAAAFNDgzODUEAAAAATAHAAAACDMvNy8yMDI2CAAAAAoxMi8zMS8yMDI1CQAAAAEwCgh2NKJ83ggKCHY0onzeCC5DSVEuTllTRTpJQk0uSVFfVE9UQUxfRklOQU5DRV9MRUFTRVMuOTkxLi4uLi5IAQAAAN62AQADAAAAAAAKCHY0onzeCAoIdjSifN4IMENJUS5OWVNFOklCTS5JUV9GSU5BTkNFX0xFQVNFU19DVVJSRU5ULjk5My4uLi4uSAEAAADetgEAAgAAAAEzAQgAAAAFAAAAATEBAAAACjIw</t>
  </si>
  <si>
    <t>ODE1MDU0MDEDAAAAAzE2MAIAAAAFNDg5OTAEAAAAATAHAAAACDMvNy8yMDI2CAAAAAoxMi8zMS8yMDE4CQAAAAEwCgh2NKJ83ggKCHY0onzeCC1DSVEuTllTRTpJQk0uSVFfQURfRVhDTF9PUEVSX0xFQVNFUy45OTUuLi4uLkgBAAAA3rYBAAIAAAAGLTEzODk2AQgAAAAFAAAAATEBAAAACy0yMDU5MDczMjAyAwAAAAMxNjACAAAABTQ4OTc1BAAAAAEwBwAAAAgzLzcvMjAyNggAAAAKMTIvMzEvMjAyMAkAAAABMAoIdjSifN4ICgh2NKJ83ggxQ0lRLk5ZU0U6SUJNLklRX1JVQV9PUEVSQVRJTkdfTEVBU0VfTkVULjk5Ny4uLi4uSAEAAADetgEAAwAAAAAACgh2NKJ83ggKCHY0onzeCDNDSVEuTllTRTpJQk0uSVFfUlVBX09QRVJBVElOR19MRUFTRV9HUk9TUy45OTkuLi4uLkgBAAAA3rYBAAIAAAAEMzE5NwEIAAAABQAAAAExAQAAAAstMTkwNDg2MDc0MwMAAAADMTYwAgAAAAU0ODM3NwQAAAABMAcAAAAIMy83LzIwMjYIAAAACjEyLzMxLzIwMjQJAAAAATAKCHY0onzeCAoIdjSifN4INkNJUS5OWVNFOklCTS5JUV9SVUFfQ0FQSVRBTF9MRUFTRV9BQ0NVTV9ERVAuMjAwMC4uLi4uSAEAAADetgEAAwAAAAAACgh2NKJ83ggKCHY0onzeCDFDSVEuTllTRTpJQk0uSVFfUlVBX0NBUElUQUxfTEVBU0VfR1JPU1MuOTkxLi4uLi5IAQAAAN62AQADAAAAAAAKCHY0onzeCAoIdjSifN4IJ0NJUS5OWVNFOklCTS5JUV9S</t>
  </si>
  <si>
    <t>VUFfQUNDVU1fREVQLjk5My4uLi4uSAEAAADetgEAAwAAAAAACgh2NKJ83ggKCHY0onzeCCtDSVEuTllTRTpJQk0uSVFfVE9UQUxfTElBQl9FUVVJVFkuOTk1Li4uLi5IAQAAAN62AQACAAAABjE1NTk3MQEIAAAABQAAAAExAQAAAAstMjA1OTA3MzIwMgMAAAADMTYwAgAAAAQxMDEzBAAAAAEwBwAAAAgzLzcvMjAyNggAAAAKMTIvMzEvMjAyMAkAAAABMAoIdjSifN4ICgh2NKJ83ggrQ0lRLk5ZU0U6SUJNLklRX01JTk9SSVRZX0lOVEVSRVNULjk5Ny4uLi4uSAEAAADetgEAAgAAAAI3NwEIAAAABQAAAAExAQAAAAstMTk1ODI4MTA5NgMAAAADMTYwAgAAAAQxMDUyBAAAAAEwBwAAAAgzLzcvMjAyNggAAAAKMTIvMzEvMjAyMgkAAAABMAoIdjSifN4ICgh2NKJ83ggmQ0lRLk5ZU0U6SUJNLklRX09USEVSX0VRVUlUWS45OTkuLi4uLkgBAAAA3rYBAAIAAAAGLTE1MjY4AQgAAAAFAAAAATEBAAAACy0xOTA0ODYwNzQzAwAAAAMxNjACAAAABDEwMjgEAAAAATAHAAAACDMvNy8yMDI2CAAAAAoxMi8zMS8yMDI0CQAAAAEwCgh2NKJ83ggKCHY0onzeCB1DSVEuTllTRTpJQk0uSVFfUkUuMjAwMC4uLi4uSAEAAADetgEAAgAAAAYxNTU2NDgBCAAAAAUAAAABMQEAAAALLTE5MDQ4NjA2NTcDAAAAAzE2MAIAAAAEMTIyMgQAAAABMAcAAAAIMy83LzIwMjYIAAAACjEyLzMxLzIwMjUJAAAAATAKCHY0onzeCAoIdjSifN4I</t>
  </si>
  <si>
    <t>HkNJUS5OWVNFOklCTS5JUV9BUElDLjk5MS4uLi4uSAEAAADetgEAAwAAAAAACgh2NKJ83ggKCHY0onzeCCVDSVEuTllTRTpJQk0uSVFfUFJFRl9FUVVJVFkuOTkzLi4uLi5IAQAAAN62AQADAAAAAAAKCHY0onzeCAoIdjSifN4IJkNJUS5OWVNFOklCTS5JUV9QUkVGX0NPTlZFUlQuOTk1Li4uLi5IAQAAAN62AQADAAAAAAAKCHY0onzeCAoIdjSifN4IJUNJUS5OWVNFOklCTS5JUV9QUkVGX1JFREVFTS45OTcuLi4uLkgBAAAA3rYBAAMAAAAAAAoIdjSifN4ICgh2NKJ83ggnQ0lRLk5ZU0U6SUJNLklRX09USEVSX0xJQUJfTFQuOTk5Li4uLi5IAQAAAN62AQACAAAABTEwMjMyAQgAAAAFAAAAATEBAAAACy0xOTA0ODYwNzQzAwAAAAMxNjACAAAABDEwNjIEAAAAATAHAAAACDMvNy8yMDI2CAAAAAoxMi8zMS8yMDI0CQAAAAEwCgh2NKJ83ggKCHY0onzeCCJDSVEuTllTRTpJQk0uSVFfUEVOU0lPTi4yMDAwLi4uLi5IAQAAAN62AQACAAAABDkwMTgBCAAAAAUAAAABMQEAAAALLTE5MDQ4NjA2NTcDAAAAAzE2MAIAAAAEMTIxMwQAAAABMAcAAAAIMy83LzIwMjYIAAAACjEyLzMxLzIwMjUJAAAAATAKCHY0onzeCAoIdjSifN4IJ0NJUS5OWVNFOklCTS5JUV9VTkVBUk5fUkVWX0xULjk5MS4uLi4uSAEAAADetgEAAgAAAAQzNjAwAQgAAAAFAAAAATEBAAAACjE5NDcxNzk1ODMDAAAAAzE2MAIAAAAEMTI1NgQAAAAB</t>
  </si>
  <si>
    <t>MAcAAAAIMy83LzIwMjYIAAAACjEyLzMxLzIwMTYJAAAAATAKCHY0onzeCAoIdjSifN4ILENJUS4jTkEuSVFfUEVfRVhDTC4yMDAwLihJTlZBTElEIElERU5USUZJRVIpBQAAAAAAAAAIAAAAGyhJbnZhbGlkIEFzIE9mIFRpbWUgUGVyaW9kKQCClz+ifN4IYQAFAKN83ggyQ0lRLiNOQS5JUV9URVZfVE9UQUxfUkVWLjIwMDAuKElOVkFMSUQgSURFTlRJRklFUikFAAAAAAAAAAgAAAAbKEludmFsaWQgQXMgT2YgVGltZSBQZXJpb2QpAIKXP6J83ghhAAUAo3zeCC9DSVEuI05BLklRX1RFVl9FQklUREEuMjAwMC4oSU5WQUxJRCBJREVOVElGSUVSKQUAAAAAAAAACAAAABsoSW52YWxpZCBBcyBPZiBUaW1lIFBlcmlvZCkAgpc/onzeCGEABQCjfN4IKkNJUS5OWVNFOklCTS5JUV9QRVJJT0REQVRFLjE5OTkuMDcvMDMvMjAyNgEAAADetgEABQAAAAozMC8wOS8yMDI1AIZCr4eifN4IpamEeKN83gg7Q0lRQVZHLk5ZU0U6SUJNLklRX1RFVl9UT1RBTF9SRVYuMjAwMC4zMS8xMi8yMDE1LjMxLzEyLzIwMTQFAAAAAAAAAAgAAAASKEludmFsaWQgRW5kIERhdGUpzXOPjqJ83giJUbWVonzeCDFDSVFBVkcuTllTRTpJQk0uSVFfVEVWX1RPVEFMX1JFVi4yMDAwLi4zMS8xMi8yMDI1BQAAAAEAAAAIAAAAEihJbnZhbGlkIEVuZCBEYXRlKeCvnLqifN4I4K+cuqJ83ggoQ0lRQVZHLk5ZU0U6SUJNLklRX1BUQlYuMjAwMC4u</t>
  </si>
  <si>
    <t>AAAAEDM4Ljg2ODU1MDE5MzQ1MDUBBwAAAAUAAAABMQEAAAALLTE5NTYzMDQ5MjADAAAAATACAAAABjEwMDA2NgQAAAABMAcAAAAJNS8zMC8yMDI1CAAAAAk1LzMwLzIwMjXf4c86znveCPxMB8ukfN4IK0NJUS5OWVNFOk9SQ0wuSVFfVEVWX0VCSVREQS4yMDAwLjMxLzA1LzIwMjUBAAAA51YAAAIAAAAQMjMuMDU4MDg4MTU4MDY5MwEHAAAABQAAAAExAQAAAAstMTk1NjMwNDkyMAMAAAABMAIAAAAGMTAwMDYzBAAAAAEwBwAAAAk1LzMwLzIwMjUIAAAACTUvMzAvMjAyNd/hzzrOe94I/EwHy6R83gguQ0lRLk5ZU0U6T1JDTC5JUV9URVZfVE9UQUxfUkVWLjIwMDAuMzEvMDUvMjAyNQEAAADnVgAAAgAAABA5Ljk2ODQyODYyNTU2NjkzAQcAAAAFAAAAATEBAAAACy0xOTU2MzA0OTIwAwAAAAEwAgAAAAYxMDAwNjEEAAAAATAHAAAACTUvMzAvMjAyNQgAAAAJNS8zMC8yMDI13+HPOs573gj8TAfLpHzeCDJDSVFBVkcuTllTRTpJQk0uSVFfUFRCVi4yMDAwLjMwLzA5LzIwMjUuMzEvMTIvMjAyNQEAAADetgEAAwAAAAJOTQDf4c86znveCCe3znijfN4INkNJUUFWRy5OWVNFOklCTS5JUV9URVZfRUJJVC4yMDAwLjMwLzA5LzIwMjUuMzEvMTIvMjAyNQEAAADetgEAAgAAABAyOS4xMzQ0NjM5MDg4OTcyAN/hzzrOe94IJ7fOeKN83ggxQ0lRQVZHLk5ZU0U6SUJNLklRX1BCVi4yMDAwLjMwLzA5LzIwMjUuMzEvMTIv</t>
  </si>
  <si>
    <t>MjAyNQEAAADetgEAAgAAABAxMC4wNDg0NDQ4MDk3NTE1AN/hzzrOe94IJ7fOeKN83gg4Q0lRQVZHLk5ZU0U6SUJNLklRX1RFVl9FQklUREEuMjAwMC4zMC8wOS8yMDI1LjMxLzEyLzIwMjUBAAAA3rYBAAIAAAAPMjAuNTE2NTAxNDE3MjQ5AN/hzzrOe94I6LrAeKN83gg1Q0lRQVZHLk5ZU0U6SUJNLklRX1BFX0VYQ0wuMjAwMC4zMC8wOS8yMDI1LjMxLzEyLzIwMjUBAAAA3rYBAAIAAAAQMzguNjQ5Mjk5MjQ3NTg0NADf4c86znveCCe3znijfN4IO0NJUUFWRy5OWVNFOklCTS5JUV9URVZfVE9UQUxfUkVWLjIwMDAuMzAvMDkvMjAyNS4zMS8xMi8yMDI1AQAAAN62AQACAAAAEDUuMDkyMzEwNzEyNTEyMTUA3+HPOs573ggnt854o3zeCClDSVEuTllTRTpJQk0uSVFfUEVSSU9EREFURS45OTAuMDcvMDMvMjAyNgEAAADetgEABQAAAAozMS8xMi8yMDE1AKhwZiObfN4Iy3kFy6R83ghAQ0lRLk5ZU0U6SUJNLklRX0VCSVREQV9FWENMX09QRVJfTEVBU0VTX0NBUEVYX0lOVC45OTAuMDcvMDMvMjAyNgEAAADetgEAAgAAAAkzNS44ODI0NzgBCAAAAAUAAAABMQEAAAAKMTg3NjQzMjg3MgMAAAADMTYwAgAAAAU0OTE3NAQAAAABMAcAAAAIMy83LzIwMjYIAAAACjEyLzMxLzIwMTUJAAAAATDNa9kfm3zeCK3uAcukfN4IMUNJUS5OWVNFOklCTS5JUV9EQVlTX0lOVkVOVE9SWV9PVVQuOTkwLjA3LzAzLzIwMjYBAAAA</t>
  </si>
  <si>
    <t>3rYBAAIAAAAIMTYuNjUyMDMBCAAAAAUAAAABMQEAAAAKMTg3NjQzMjg3MgMAAAADMTYwAgAAAAQ0MDM1BAAAAAEwBwAAAAgzLzcvMjAyNggAAAAKMTIvMzEvMjAxNQkAAAABMIVE2R+bfN4IW/MAy6R83ggyQ0lRLk5ZU0U6SUJNLklRX01BSU5UX0NBUEVYLjk5MC4wNy8wMy8yMDI2Li4uVVNELkgBAAAA3rYBAAMAAAAAAPsdXiGbfN4I+hUCy6R83gg+Q0lRLk5ZU0U6SUJNLklRX1JVQV9PUEVSQVRJTkdfTEVBU0VfTkVULjk5MC4wNy8wMy8yMDI2Li4uVVNELkgBAAAA3rYBAAMAAAAAAMwCWiGbfN4IXO0Cy6R83ggpQ0lRLk5ZU0U6SUJNLklRX0ZYLjk5MC4wNy8wMy8yMDI2Li4uVVNELkgBAAAA3rYBAAIAAAAELTQ3MwEIAAAABQAAAAExAQAAAAoxODc2NDMyODcyAwAAAAMxNjACAAAABDIxNDQEAAAAATAHAAAACDMvNy8yMDI2CAAAAAoxMi8zMS8yMDE1CQAAAAEw8F2HIZt83git7gHLpHzeCC5DSVEuTllTRTpJQk0uSVFfREVQX1JVQS45OTAuMDcvMDMvMjAyNi4uLlVTRC5IAQAAAN62AQADAAAAAAD2mIkhm3zeCFztAsukfN4IMENJUS5OWVNFOklCTS5JUV9DSEFOR0VfQVAuOTkwLjA3LzAzLzIwMjYuLi5VU0QuSAEAAADetgEAAgAAAAI4MQEIAAAABQAAAAExAQAAAAoxODc2NDMyODcyAwAAAAMxNjACAAAABDIwMTcEAAAAATAHAAAACDMvNy8yMDI2CAAAAAoxMi8zMS8yMDE1CQAAAAEwpDaHIZt83ghW</t>
  </si>
  <si>
    <t>dgPLpHzeCDVDSVEuTllTRTpJQk0uSVFfQ0hBTkdFX0lOQ19UQVguOTkwLjA3LzAzLzIwMjYuLi5VU0QuSAEAAADetgEAAwAAAAAApDaHIZt83ghYEgDLpHzeCDBDSVEuTllTRTpJQk0uSVFfVE9UQUxfREVCVF9FQklUREEuOTkwLjA3LzAzLzIwMjYBAAAA3rYBAAIAAAAIMS45NTgxNzcBCAAAAAUAAAABMQEAAAAKMTg3NjQzMjg3MgMAAAADMTYwAgAAAAQ0MTkyBAAAAAEwBwAAAAgzLzcvMjAyNggAAAAKMTIvMzEvMjAxNQkAAAABMM1r2R+bfN4IGWQCy6R83gg8Q0lRLk5ZU0U6SUJNLklRX0FEVkFOQ0VTX0ZPUl9TVVBQTElFUy45OTAuMDcvMDMvMjAyNi4uLlVTRC5IAQAAAN62AQADAAAAAAB18QMhm3zeCH07A8ukfN4INENJUS5OWVNFOklCTS5JUV9VTkxFVkVSRURfRkNGLjk5MC4wNy8wMy8yMDI2Li4uVVNELkgBAAAA3rYBAAIAAAAIOTAzOS4xMjUBCAAAAAUAAAABMQEAAAAKMTg3NjQzMjg3MgMAAAADMTYwAgAAAAQ0NDIzBAAAAAEwBwAAAAgzLzcvMjAyNggAAAAKMTIvMzEvMjAxNQkAAAABMPsdXiGbfN4Il+8Ey6R83ggzQ0lRLk5ZU0U6SUJNLklRX0lOVEVSRVNUX0VYUC45OTAuMDcvMDMvMjAyNi4uLlVTRC5IAQAAAN62AQACAAAABC00NjgBCAAAAAUAAAABMQEAAAAKMTg3NjQzMjg3MgMAAAADMTYwAgAAAAI4MgQAAAABMAcAAAAIMy83LzIwMjYIAAAACjEyLzMxLzIwMTUJAAAAATBNFWYjm3ze</t>
  </si>
  <si>
    <t>CBfE/8qkfN4IPUNJUS5OWVNFOklCTS5JUV9ERUZFUlJFRF9GT1JFSUdOX1RBWEVTLjk5MC4wNy8wMy8yMDI2Li4uVVNELkgBAAAA3rYBAAIAAAABNAEIAAAABQAAAAExAQAAAAoxODc2NDMyODcyAwAAAAMxNjACAAAABDMwNTUEAAAAATAHAAAACDMvNy8yMDI2CAAAAAoxMi8zMS8yMDE1CQAAAAEwJkAwIpt83gjZ6wPLpHzeCENDSVEuTllTRTpJQk0uSVFfQ0hBTkdFX09USEVSX05FVF9PUEVSX0FTU0VUUy45OTAuMDcvMDMvMjAyNi4uLlVTRC5IAQAAAN62AQACAAAABS0zMjIyAQgAAAAFAAAAATEBAAAACjE4NzY0MzI4NzIDAAAAAzE2MAIAAAAEMjA0NQQAAAABMAcAAAAIMy83LzIwMjYIAAAACjEyLzMxLzIwMTUJAAAAATCkNochm3zeCNqcAMukfN4INUNJUS5OWVNFOklCTS5JUV9DSEFOR0VfREVGX1RBWC45OTAuMDcvMDMvMjAyNi4uLlVTRC5IAQAAAN62AQADAAAAAACkNochm3zeCME6AMukfN4IMkNJUS5OWVNFOklCTS5JUV9MRVZFUkVEX0ZDRi45OTAuMDcvMDMvMjAyNi4uLlVTRC5IAQAAAN62AQACAAAACDg3NDYuNjI1AQgAAAAFAAAAATEBAAAACjE4NzY0MzI4NzIDAAAAAzE2MAIAAAAENDQyMgQAAAABMAcAAAAIMy83LzIwMjYIAAAACjEyLzMxLzIwMTUJAAAAATDm9l0hm3zeCNw9BcukfN4IMUNJUS5OWVNFOklCTS5JUV9UT1RBTF9ERUJUX0NBUElUQUwuOTkwLjA3LzAzLzIwMjYBAAAA3rYB</t>
  </si>
  <si>
    <t>AAIAAAAHNzMuNDQ0MgEIAAAABQAAAAExAQAAAAoxODc2NDMyODcyAwAAAAMxNjACAAAABDQxODYEAAAAATAHAAAACDMvNy8yMDI2CAAAAAoxMi8zMS8yMDE1CQAAAAEwzWvZH5t83gjBOgDLpHzeCC9DSVEuTllTRTpJQk0uSVFfQ0ZPX0NVUlJFTlRfTElBQi45OTAuMDcvMDMvMjAyNgEAAADetgEAAgAAAAgwLjUwMzUxNgEIAAAABQAAAAExAQAAAAoxODc2NDMyODcyAwAAAAMxNjACAAAABDQxODUEAAAAATAHAAAACDMvNy8yMDI2CAAAAAoxMi8zMS8yMDE1CQAAAAEwhUTZH5t83giHQQHLpHzeCEBDSVEuTllTRTpJQk0uSVFfREVSSVZBVElWRV9BU1NFVFNfQ1VSUkVOVC45OTAuMDcvMDMvMjAyNi4uLlVTRC5IAQAAAN62AQACAAAAAzI5MwEIAAAABQAAAAExAQAAAAoxODc2NDMyODcyAwAAAAMxNjACAAAABDExMDkEAAAAATAHAAAACDMvNy8yMDI2CAAAAAoxMi8zMS8yMDE1CQAAAAEwdfEDIZt83gifnQPLpHzeCEBDSVEuTllTRTpJQk0uSVFfRElTVFJJQlVUQUJMRV9DQVNIX1NIQVJFU19ESUxVVEVELjk5MC4wNy8wMy8yMDI2AQAAAN62AQADAAAAAACocGYjm3zeCM4WBcukfN4IOUNJUS5OWVNFOklCTS5JUV9ESVNUUklCVVRBQkxFX0NBU0guOTkwLjA3LzAzLzIwMjYuLi5VU0QuSAEAAADetgEAAwAAAAAAJkAwIpt83gjanADLpHzeCDhDSVEuTllTRTpJQk0uSVFfTkVHQVRJVkVfR1dfQU1PUlQuOTkw</t>
  </si>
  <si>
    <t>LjA3LzAzLzIwMjYuLi5VU0QuSAEAAADetgEAAwAAAAAAJI4wIpt83ghYEgDLpHzeCDVDSVEuTllTRTpJQk0uSVFfU1RPQ0tfQkFTRURfQVQuOTkwLjA3LzAzLzIwMjYuLi5VU0QuSAEAAADetgEAAwAAAAAAsfiGIZt83gjNxAPLpHzeCDVDSVEuTllTRTpJQk0uSVFfTFRfREVCVF9JU1NVRUQuOTkwLjA3LzAzLzIwMjYuLi5VU0QuSAEAAADetgEAAgAAAAQ1NTQwAQgAAAAFAAAAATEBAAAACjE4NzY0MzI4NzIDAAAAAzE2MAIAAAAEMjAzNAQAAAABMAcAAAAIMy83LzIwMjYIAAAACjEyLzMxLzIwMTUJAAAAATCkNochm3zeCJfvBMukfN4IMkNJUS5OWVNFOklCTS5JUV9SRVNUUlVDVFVSRS45OTAuMDcvMDMvMjAyNi4uLlVTRC5IAQAAAN62AQACAAAABC01ODcBCAAAAAUAAAABMQEAAAAKMTg3NjQzMjg3MgMAAAADMTYwAgAAAAI5OAQAAAABMAcAAAAIMy83LzIwMjYIAAAACjEyLzMxLzIwMTUJAAAAATBTSWYjm3zeCOqeAsukfN4IMkNJUS5OWVNFOklCTS5JUV9FQklUXzFZUl9BTk5fR1JPV1RILjk5MC4wNy8wMy8yMDI2AQAAAN62AQACAAAACC0xNy45NDQzAQgAAAAFAAAAATEBAAAACjE4NzY0MzI4NzIDAAAAAzE2MAIAAAAENDE5NwQAAAABMAcAAAAIMy83LzIwMjYIAAAACjEyLzMxLzIwMTUJAAAAATDNa9kfm3zeCOthAMukfN4ILENJUS5OWVNFOklCTS5JUV9SRVRVUk5fQVNTRVRTLjk5MC4wNy8wMy8y</t>
  </si>
  <si>
    <t>MDI2AQAAAN62AQACAAAABjkuMDY0NgEIAAAABQAAAAExAQAAAAoxODc2NDMyODcyAwAAAAMxNjACAAAABDQxNzgEAAAAATAHAAAACDMvNy8yMDI2CAAAAAoxMi8zMS8yMDE1CQAAAAEwEz/7H5t83gj5wwDLpHzeCDFDSVEuTllTRTpJQk0uSVFfRVBTXzFZUl9BTk5fR1JPV1RILjk5MC4wNy8wMy8yMDI2AQAAAN62AQACAAAABy0xMi43OTMBCAAAAAUAAAABMQEAAAAKMTg3NjQzMjg3MgMAAAADMTYwAgAAAAQ0MjAwBAAAAAEwBwAAAAgzLzcvMjAyNggAAAAKMTIvMzEvMjAxNQkAAAABMM1r2R+bfN4IZRoBy6R83gg4Q0lRLk5ZU0U6SUJNLklRX0FTU0VUU19GQUlSX1ZBTFVFLjk5MC4wNy8wMy8yMDI2Li4uVVNELkgBAAAA3rYBAAIAAAAENjY3MQCgtgMhm3zeCJfvBMukfN4IPUNJUS5OWVNFOklCTS5JUV9BTk5VX0RJU1RSSUJVVElPTl9VTklULjk5MC4wNy8wMy8yMDI2Li4uVVNELkgBAAAA3rYBAAMAAAAAAB1nMCKbfN4In50Dy6R83ggzQ0lRLk5ZU0U6SUJNLklRX1RPVEFMX0xFQVNFUy45OTAuMDcvMDMvMjAyNi4uLlVTRC5IAQAAAN62AQADAAAAAAC1PVohm3zeCM4WBcukfN4INUNJUS5OWVNFOklCTS5JUV9TVF9ERUJUX1JFUEFJRC45OTAuMDcvMDMvMjAyNi4uLlVTRC5IAQAAAN62AQADAAAAAACkNochm3zeCIdhBMukfN4INUNJUS5OWVNFOklCTS5JUV9FQklUREFSX0VRX0lOQy45OTAuMDcvMDMv</t>
  </si>
  <si>
    <t>MjAyNi4uLlVTRC5IAQAAAN62AQACAAAABTIxODE3AQgAAAAFAAAAATEBAAAACjE4NzY0MzI4NzIDAAAAAzE2MAIAAAAFMjQxMjkEAAAAATAHAAAACDMvNy8yMDI2CAAAAAoxMi8zMS8yMDE1CQAAAAEw1xgwIpt83gjcPQXLpHzeCClDSVEuTllTRTpJQk0uSVFfRUJJVERBX0lOVC45OTAuMDcvMDMvMjAyNgEAAADetgEAAgAAAAk0My41Mjk5MTQBCAAAAAUAAAABMQEAAAAKMTg3NjQzMjg3MgMAAAADMTYwAgAAAAQ0MTkwBAAAAAEwBwAAAAgzLzcvMjAyNggAAAAKMTIvMzEvMjAxNQkAAAABMM1r2R+bfN4In50Dy6R83gg4Q0lRLk5ZU0U6SUJNLklRX1RPVEFMX0xJQUJfRVFVSVRZLjk5MC4wNy8wMy8yMDI2Li4uVVNELkgBAAAA3rYBAAIAAAAGMTEwNDk1AQgAAAAFAAAAATEBAAAACjE4NzY0MzI4NzIDAAAAAzE2MAIAAAAEMTAxMwQAAAABMAcAAAAIMy83LzIwMjYIAAAACjEyLzMxLzIwMTUJAAAAATDMAlohm3zeCImPAcukfN4IOENJUS5OWVNFOklCTS5JUV9ESVNUUklCVVRBQkxFX0NBU0hfUEFZT1VULjk5MC4wNy8wMy8yMDI2AQAAAN62AQADAAAAAAAdZzAim3zeCGgUA8ukfN4IL0NJUS5OWVNFOklCTS5JUV9ESUxVVF9OSS45OTAuMDcvMDMvMjAyNi4uLlVTRC5IAQAAAN62AQACAAAABTEzMzYzAQgAAAAFAAAAATEBAAAACjE4NzY0MzI4NzIDAAAAAzE2MAIAAAAEMzUyMgQAAAABMAcAAAAIMy83LzIw</t>
  </si>
  <si>
    <t>MjYIAAAACjEyLzMxLzIwMTUJAAAAATAmQDAim3zeCFvzAMukfN4IQENJUS5OWVNFOklCTS5JUV9TVE9DS19PUFRJT05TX0NPTVBfUFJFVEFYLjk5MC4wNy8wMy8yMDI2Li4uVVNELkgBAAAA3rYBAAMAAAAAALH4hiGbfN4Il+8Ey6R83gguQ0lRLk5ZU0U6SUJNLklRX05JXzVZUl9BTk5fQ0FHUi45OTAuMDcvMDMvMjAyNgEAAADetgEAAgAAAActMi4zMjA2AQgAAAAFAAAAATEBAAAACjE4NzY0MzI4NzIDAAAAAzE2MAIAAAAENDIzOAQAAAABMAcAAAAIMy83LzIwMjYIAAAACjEyLzMxLzIwMTUJAAAAATCgptkfm3zeCNw9BcukfN4IR0NJUS5OWVNFOklCTS5JUV9UT1RBTF9ERUJUX0VCSVREQV9FWENMX09QRVJfTEVBU0VTX0NBUEVYLjk5MC4wNy8wMy8yMDI2AQAAAN62AQACAAAACDIuMzc1NTEzAQgAAAAFAAAAATEBAAAACjE4NzY0MzI4NzIDAAAAAzE2MAIAAAAFNDkxODMEAAAAATAHAAAACDMvNy8yMDI2CAAAAAoxMi8zMS8yMDE1CQAAAAEwzWvZH5t83gjOFgXLpHzeCCxDSVEuTllTRTpJQk0uSVFfQ1VSUkVOVF9SQVRJTy45OTAuMDcvMDMvMjAyNgEAAADetgEAAgAAAAgxLjI0MDMwNAEIAAAABQAAAAExAQAAAAoxODc2NDMyODcyAwAAAAMxNjACAAAABDQwMzAEAAAAATAHAAAACDMvNy8yMDI2CAAAAAoxMi8zMS8yMDE1CQAAAAEwhUTZH5t83gjOFgXLpHzeCEBDSVEuTllTRTpJQk0uSVFfUlVBX09Q</t>
  </si>
  <si>
    <t>RVJBVElOR19MRUFTRV9HUk9TUy45OTAuMDcvMDMvMjAyNi4uLlVTRC5IAQAAAN62AQADAAAAAADMAlohm3zeCJfvBMukfN4IK0NJUS5OWVNFOklCTS5JUV9MQU5ELjk5MC4wNy8wMy8yMDI2Li4uVVNELkgBAAAA3rYBAAIAAAADNTU4AQgAAAAFAAAAATEBAAAACjE4NzY0MzI4NzIDAAAAAzE2MAIAAAAEMzA5OAQAAAABMAcAAAAIMy83LzIwMjYIAAAACjEyLzMxLzIwMTUJAAAAATC7Z1ohm3zeCNw9BcukfN4IQENJUS5OWVNFOklCTS5JUV9TVE9DS19CQVNFRF9FWFBMT1JFX0RSSUxMLjk5MC4wNy8wMy8yMDI2Li4uVVNELkgBAAAA3rYBAAMAAAAAALH4hiGbfN4I6p4Cy6R83gg1Q0lRLk5ZU0U6SUJNLklRX1NQRUNJQUxfRElWX0NGLjk5MC4wNy8wMy8yMDI2Li4uVVNELkgBAAAA3rYBAAMAAAAAAPBdhyGbfN4ItIgEy6R83gg1Q0lRLk5ZU0U6SUJNLklRX0NBU0hfU1RfSU5WRVNULjk5MC4wNy8wMy8yMDI2Li4uVVNELkgBAAAA3rYBAAIAAAAEODE5NAEIAAAABQAAAAExAQAAAAoxODc2NDMyODcyAwAAAAMxNjACAAAABDEwMDIEAAAAATAHAAAACDMvNy8yMDI2CAAAAAoxMi8zMS8yMDE1CQAAAAEw+x1eIZt83gh9OwPLpHzeCDNDSVEuTllTRTpJQk0uSVFfRklOSVNIRURfSU5WLjk5MC4wNy8wMy8yMDI2Li4uVVNELkgBAAAA3rYBAAIAAAADMzUyAQgAAAAFAAAAATEBAAAACjE4NzY0MzI4NzIDAAAAAzE2</t>
  </si>
  <si>
    <t>MAIAAAAEMzA3NQQAAAABMAcAAAAIMy83LzIwMjYIAAAACjEyLzMxLzIwMTUJAAAAATC7Z1ohm3zeCH07A8ukfN4IL0NJUS5OWVNFOklCTS5JUV9TT0ZUV0FSRS45OTAuMDcvMDMvMjAyNi4uLlVTRC5IAQAAAN62AQADAAAAAAC7Z1ohm3zeCPnDAMukfN4IOENJUS5OWVNFOklCTS5JUV9CVl9TSEFSRV9SRVBPUlRFRC45OTAuMDcvMDMvMjAyNi4uLlVTRC5IAQAAAN62AQADAAAAAAC1PVohm3zeCDsTBMukfN4IPENJUS5OWVNFOklCTS5JUV9SRVNUUklDVEVEX0NBU0hfVE9UQUwuOTkwLjA3LzAzLzIwMjYuLi5VU0QuSAEAAADetgEAAwAAAAAAXsoDIZt83gjLeQXLpHzeCCZDSVEuTllTRTpJQk0uSVFfR0FBUF9DRi45OTAuMDcvMDMvMjAyNgEAAADetgEAAwAAAAdVUyBHQUFQAPsdXiGbfN4IaBQDy6R83ghFQ0lRLk5ZU0U6SUJNLklRX05FVF9ERUJUX0VCSVREQV9FWENMX09QRVJfTEVBU0VTX0NBUEVYLjk5MC4wNy8wMy8yMDI2AQAAAN62AQACAAAACDEuODg3NTcyAQgAAAAFAAAAATEBAAAACjE4NzY0MzI4NzIDAAAAAzE2MAIAAAAFNDkxODIEAAAAATAHAAAACDMvNy8yMDI2CAAAAAoxMi8zMS8yMDE1CQAAAAEwzWvZH5t83ghoFAPLpHzeCC9DSVEuTllTRTpJQk0uSVFfRVBTXzVZUl9BTk5fQ0FHUi45OTAuMDcvMDMvMjAyNgEAAADetgEAAgAAAAYzLjM3MjcBCAAAAAUAAAABMQEAAAAKMTg3NjQzMjg3</t>
  </si>
  <si>
    <t>MgMAAAADMTYwAgAAAAQ0MjM5BAAAAAEwBwAAAAgzLzcvMjAyNggAAAAKMTIvMzEvMjAxNQkAAAABMKCm2R+bfN4Il+8Ey6R83ggoQ0lRLk5ZU0U6SUJNLklRX05JX01BUkdJTi45OTAuMDcvMDMvMjAyNgEAAADetgEAAgAAAAcxNi4xMzYzAQgAAAAFAAAAATEBAAAACjE4NzY0MzI4NzIDAAAAAzE2MAIAAAAENDA5NAQAAAABMAcAAAAIMy83LzIwMjYIAAAACjEyLzMxLzIwMTUJAAAAATDnUvsfm3zeCK3uAcukfN4INkNJUS5OWVNFOklCTS5JUV9UT1RBTF9ERUJUX0VCSVREQV9DQVBFWC45OTAuMDcvMDMvMjAyNgEAAADetgEAAgAAAAgyLjM3NTUxMwEIAAAABQAAAAExAQAAAAoxODc2NDMyODcyAwAAAAMxNjACAAAABTIzMzEzBAAAAAEwBwAAAAgzLzcvMjAyNggAAAAKMTIvMzEvMjAxNQkAAAABMM1r2R+bfN4I3D0Fy6R83ggsQ0lRLk5ZU0U6SUJNLklRX1JFVFVSTl9FUVVJVFkuOTkwLjA3LzAzLzIwMjYBAAAA3rYBAAIAAAAIMTAxLjA5NjkBCAAAAAUAAAABMQEAAAAKMTg3NjQzMjg3MgMAAAADMTYwAgAAAAQ0MTI4BAAAAAEwBwAAAAgzLzcvMjAyNggAAAAKMTIvMzEvMjAxNQkAAAABMBM/+x+bfN4IjmgBy6R83gg9Q0lRLk5ZU0U6SUJNLklRX1RPVEFMX0RFQlRfTk9OX0NVUlJFTlQuOTkwLjA3LzAzLzIwMjYuLi5VU0QuSAEAAADetgEAAgAAAAUzMzQzMQEIAAAABQAAAAExAQAAAAoxODc2NDMyODcy</t>
  </si>
  <si>
    <t>AwAAAAMxNjACAAAABTI1MjI0BAAAAAEwBwAAAAgzLzcvMjAyNggAAAAKMTIvMzEvMjAxNQkAAAABMMdTWiGbfN4Iw3UAy6R83ggvQ0lRLk5ZU0U6SUJNLklRX05FVF9ERUJULjk5MC4wNy8wMy8yMDI2Li4uVVNELkgBAAAA3rYBAAIAAAAFMzE2OTgBCAAAAAUAAAABMQEAAAAKMTg3NjQzMjg3MgMAAAADMTYwAgAAAAQ0MzY0BAAAAAEwBwAAAAgzLzcvMjAyNggAAAAKMTIvMzEvMjAxNQkAAAABMMdTWiGbfN4IWBIAy6R83gg9Q0lRLk5ZU0U6SUJNLklRX1RPVEFMX0RFQlRfRVhDTF9MRUFTRVMuOTkwLjA3LzAzLzIwMjYuLi5VU0QuSAEAAADetgEAAgAAAAUzOTg5MgEIAAAABQAAAAExAQAAAAoxODc2NDMyODcyAwAAAAMxNjACAAAABTQ4OTkyBAAAAAEwBwAAAAgzLzcvMjAyNggAAAAKMTIvMzEvMjAxNQkAAAABMLU9WiGbfN4Ire4By6R83ghKQ0lRLk5ZU0U6SUJNLklRX0xJUVVJREFUSU9OX1ZBTFVFX1BSRUZFUlJFRF9DT05WRVJULjk5MC4wNy8wMy8yMDI2Li4uVVNELkgBAAAA3rYBAAMAAAAAAJ+PAyGbfN4I6p4Cy6R83ggrQ0lRLk5ZU0U6SUJNLklRX0NBTENfVFlQRV9DRi45OTAuMDcvMDMvMjAyNgEAAADetgEAAwAAAANSRVAA+x1eIZt83gjNxAPLpHzeCCxDSVEuTllTRTpJQk0uSVFfQVJfTFQuOTkwLjA3LzAzLzIwMjYuLi5VU0QuSAEAAADetgEAAwAAAAAAz1heIZt83gh9OwPLpHzeCDpDSVEu</t>
  </si>
  <si>
    <t>TllTRTpJQk0uSVFfTElBQklMSVRJRVNfTEVWRUxfMS45OTAuMDcvMDMvMjAyNi4uLlVTRC5IAQAAAN62AQADAAAAAACgtgMhm3zeCMt5BcukfN4IMkNJUS5OWVNFOklCTS5JUV9QUkVGX0VRVUlUWS45OTAuMDcvMDMvMjAyNi4uLlVTRC5IAQAAAN62AQADAAAAAADMAlohm3zeCMN1AMukfN4IOkNJUS5OWVNFOklCTS5JUV9NSU5PUklUWV9JTlRfUkVERUVNLjk5MC4wNy8wMy8yMDI2Li4uVVNELkgBAAAA3rYBAAMAAAAAALtnWiGbfN4Iw3UAy6R83ggwQ0lRLk5ZU0U6SUJNLklRX0RJVkVTVF9DRi45OTAuMDcvMDMvMjAyNi4uLlVTRC5IAQAAAN62AQACAAAABC00MDEBCAAAAAUAAAABMQEAAAAKMTg3NjQzMjg3MgMAAAADMTYwAgAAAAQyMDc3BAAAAAEwBwAAAAgzLzcvMjAyNggAAAAKMTIvMzEvMjAxNQkAAAABMKQ2hyGbfN4IprYBy6R83gg+Q0lRLk5ZU0U6SUJNLklRX1JFU1RSX1NUT0NLX0NPTVBfUFJFVEFYLjk5MC4wNy8wMy8yMDI2Li4uVVNELkgBAAAA3rYBAAMAAAAAALH4hiGbfN4IfTsDy6R83ggxQ0lRLk5ZU0U6SUJNLklRX0lOU19TRVRUTEUuOTkwLjA3LzAzLzIwMjYuLi5VU0QuSAEAAADetgEAAwAAAAAAU0lmI5t83gjNxAPLpHzeCDlDSVEuTllTRTpJQk0uSVFfU1RPQ0tfT1BUSU9OU19DT01QLjk5MC4wNy8wMy8yMDI2Li4uVVNELkgBAAAA3rYBAAMAAAAAALH4hiGbfN4IGWQCy6R83ggs</t>
  </si>
  <si>
    <t>Q0lRLk5ZU0U6SUJNLklRX0NBUEVYLjk5MC4wNy8wMy8yMDI2Li4uVVNELkgBAAAA3rYBAAIAAAAFLTM1NzkBCAAAAAUAAAABMQEAAAAKMTg3NjQzMjg3MgMAAAADMTYwAgAAAAQyMDIxBAAAAAEwBwAAAAgzLzcvMjAyNggAAAAKMTIvMzEvMjAxNQkAAAABMKQ2hyGbfN4IVnYDy6R83gg2Q0lRLk5ZU0U6SUJNLklRX09USEVSX1JFVl9TVVBQTC45OTAuMDcvMDMvMjAyNi4uLlVTRC5IAQAAAN62AQACAAAAAi0xAQgAAAAFAAAAATEBAAAACjE4NzY0MzI4NzIDAAAAAzE2MAIAAAACOTAEAAAAATAHAAAACDMvNy8yMDI2CAAAAAoxMi8zMS8yMDE1CQAAAAEwTRVmI5t83ghYEgDLpHzeCC5DSVEuTllTRTpJQk0uSVFfRklMSU5HX0NVUlJFTkNZLjk5MC4wNy8wMy8yMDI2AQAAAN62AQADAAAAA1VTRAAdZzAim3zeCNnrA8ukfN4IK0NJUS5OWVNFOklCTS5JUV9DT0dTLjk5MC4wNy8wMy8yMDI2Li4uVVNELkgBAAAA3rYBAAIAAAAFNDAwNDYBCAAAAAUAAAABMQEAAAAKMTg3NjQzMjg3MgMAAAADMTYwAgAAAAIzNAQAAAABMAcAAAAIMy83LzIwMjYIAAAACjEyLzMxLzIwMTUJAAAAATBNFWYjm3zeCCo9AsukfN4IN0NJUS5OWVNFOklCTS5JUV9HQUlOX0JBUkdBSU5fQUNRLjk5MC4wNy8wMy8yMDI2Li4uVVNELkgBAAAA3rYBAAMAAAAAACSOMCKbfN4IW/MAy6R83ggyQ0lRLk5ZU0U6SUJNLklRX1NUT0NLX0JBU0VE</t>
  </si>
  <si>
    <t>Ljk5MC4wNy8wMy8yMDI2Li4uVVNELkgBAAAA3rYBAAMAAAAAAE0VZiObfN4I6p4Cy6R83ggtQ0lRLk5ZU0U6SUJNLklRX1JEX0VYUC45OTAuMDcvMDMvMjAyNi4uLlVTRC5IAQAAAN62AQACAAAABDUyNDcBCAAAAAUAAAABMQEAAAAKMTg3NjQzMjg3MgMAAAADMTYwAgAAAAMxMDAEAAAAATAHAAAACDMvNy8yMDI2CAAAAAoxMi8zMS8yMDE1CQAAAAEwTRVmI5t83gjZ6wPLpHzeCDxDSVEuTllTRTpJQk0uSVFfRUJJVEFfRVFfSU5DX0VYQ0xfU0JDLjk5MC4wNy8wMy8yMDI2Li4uVVNELkgBAAAA3rYBAAIAAAAFMTgxNzgBCAAAAAUAAAABMQEAAAAKMTg3NjQzMjg3MgMAAAADMTYwAgAAAAUyNDEzMgQAAAABMAcAAAAIMy83LzIwMjYIAAAACjEyLzMxLzIwMTUJAAAAATDXGDAim3zeCNnrA8ukfN4IOkNJUS5OWVNFOklCTS5JUV9DVVJSRU5UX1BPUlRfTEVBU0VTLjk5MC4wNy8wMy8yMDI2Li4uVVNELkgBAAAA3rYBAAMAAAAAAM9YXiGbfN4I2pwAy6R83gg5Q0lRLk5ZU0U6SUJNLklRX0NPTU1PTl9QUkVGX0RJVl9DRi45OTAuMDcvMDMvMjAyNi4uLlVTRC5IAQAAAN62AQADAAAAAADwXYchm3zeCOqeAsukfN4INUNJUS5OWVNFOklCTS5JUV9HQUlOX0FTU0VUU19DRi45OTAuMDcvMDMvMjAyNi4uLlVTRC5IAQAAAN62AQACAAAAAzQ4MQEIAAAABQAAAAExAQAAAAoxODc2NDMyODcyAwAAAAMxNjACAAAABDIw</t>
  </si>
  <si>
    <t>MjYEAAAAATAHAAAACDMvNy8yMDI2CAAAAAoxMi8zMS8yMDE1CQAAAAEw0x+HIZt83gjOFgXLpHzeCDRDSVEuTllTRTpJQk0uSVFfTklfQVZBSUxfRVhDTC45OTAuMDcvMDMvMjAyNi4uLlVTRC5IAQAAAN62AQACAAAABTEzMzY0AQgAAAAFAAAAATEBAAAACjE4NzY0MzI4NzIDAAAAAzE2MAIAAAADMzc5BAAAAAEwBwAAAAgzLzcvMjAyNggAAAAKMTIvMzEvMjAxNQkAAAABMKhwZiObfN4Ih2EEy6R83gg7Q0lRLk5ZU0U6SUJNLklRX1NUT0NLX0JBU0VEX0NPTVBfVEFYLjk5MC4wNy8wMy8yMDI2Li4uVVNELkgBAAAA3rYBAAIAAAAELTE1NgCx+IYhm3zeCH07A8ukfN4IMUNJUS5OWVNFOklCTS5JUV9DVVJSX1RBWEVTLjk5MC4wNy8wMy8yMDI2Li4uVVNELkgBAAAA3rYBAAIAAAAEMTkwOAEIAAAABQAAAAExAQAAAAoxODc2NDMyODcyAwAAAAMxNjACAAAABTM1MzgzBAAAAAEwBwAAAAgzLzcvMjAyNggAAAAKMTIvMzEvMjAxNQkAAAABMCZAMCKbfN4ITsYCy6R83ggxQ0lRLk5ZU0U6SUJNLklRX0VBUk5JTkdfQ08uOTkwLjA3LzAzLzIwMjYuLi5VU0QuSAEAAADetgEAAgAAAAUxMzM2NAEIAAAABQAAAAExAQAAAAoxODc2NDMyODcyAwAAAAMxNjACAAAAATcEAAAAATAHAAAACDMvNy8yMDI2CAAAAAoxMi8zMS8yMDE1CQAAAAEwU0lmI5t83git7gHLpHzeCD5DSVEuTllTRTpJQk0uSVFfRVhQTE9SRV9EUklM</t>
  </si>
  <si>
    <t>TF9FWFBfVE9UQUwuOTkwLjA3LzAzLzIwMjYuLi5VU0QuSAEAAADetgEAAwAAAAAAJI4wIpt83giprwTLpHzeCDZDSVEuTllTRTpJQk0uSVFfR0FJTl9JTlZFU1RfUkVWLjk5MC4wNy8wMy8yMDI2Li4uVVNELkgBAAAA3rYBAAMAAAAAAE0VZiObfN4IW/MAy6R83gg7Q0lRLk5ZU0U6SUJNLklRX0lNUEFJUk1FTlRfR1dfU1VQUExFLjk5MC4wNy8wMy8yMDI2Li4uVVNELkgBAAAA3rYBAAMAAAAAACSOMCKbfN4Iqa8Ey6R83gg+Q0lRLk5ZU0U6SUJNLklRX1NBTEFSSUVTX09USEVSX0JFTkVGSVRTLjk5MC4wNy8wMy8yMDI2Li4uVVNELkgBAAAA3rYBAAMAAAAAACSOMCKbfN4ITsYCy6R83gg1Q0lRLk5ZU0U6SUJNLklRX1BST1ZfQkFEX0RFQlRTLjk5MC4wNy8wMy8yMDI2Li4uVVNELkgBAAAA3rYBAAMAAAAAAE0VZiObfN4I6p4Cy6R83ggzQ0lRLk5ZU0U6SUJNLklRX0xFR0FMX1NFVFRMRS45OTAuMDcvMDMvMjAyNi4uLlVTRC5IAQAAAN62AQACAAAABC0yMzMBCAAAAAUAAAABMQEAAAAKMTg3NjQzMjg3MgMAAAADMTYwAgAAAAI3NwQAAAABMAcAAAAIMy83LzIwMjYIAAAACjEyLzMxLzIwMTUJAAAAATBTSWYjm3zeCNnrA8ukfN4IK0NJUS5OWVNFOklCTS5JUV9JUFJELjk5MC4wNy8wMy8yMDI2Li4uVVNELkgBAAAA3rYBAAMAAAAAAFNJZiObfN4ITsYCy6R83ggtQ0lRLk5ZU0U6SUJNLklRX0dBX0VYUC45</t>
  </si>
  <si>
    <t>OTAuMDcvMDMvMjAyNi4uLlVTRC5IAQAAAN62AQADAAAAAAAdZzAim3zeCH07A8ukfN4INENJUS5OWVNFOklCTS5JUV9BSVJDUkFGVF9SRU5ULjk5MC4wNy8wMy8yMDI2Li4uVVNELkgBAAAA3rYBAAMAAAAAAB1nMCKbfN4In50Dy6R83ggrQ0lRLk5ZU0U6SUJNLklRX0RJTFVUX1dFSUdIVC45OTAuMDcvMDMvMjAyNgEAAADetgEAAgAAAAo5ODIuNzAwMjY3AKhwZiObfN4IprYBy6R83ggwQ0lRLk5ZU0U6SUJNLklRX1NHQV9TVVBQTC45OTAuMDcvMDMvMjAyNi4uLlVTRC5IAQAAAN62AQACAAAABTE5NTg5AQgAAAAFAAAAATEBAAAACjE4NzY0MzI4NzIDAAAAAzE2MAIAAAADMTAyBAAAAAEwBwAAAAgzLzcvMjAyNggAAAAKMTIvMzEvMjAxNQkAAAABME0VZiObfN4IaBQDy6R83ggwQ0lRLk5ZU0U6SUJNLklRX0RBX0VCSVREQS45OTAuMDcvMDMvMjAyNi4uLlVTRC5IAQAAAN62AQACAAAABDM4NTUBCAAAAAUAAAABMQEAAAAKMTg3NjQzMjg3MgMAAAADMTYwAgAAAAQyMjA2BAAAAAEwBwAAAAgzLzcvMjAyNggAAAAKMTIvMzEvMjAxNQkAAAABMCZAMCKbfN4IWBIAy6R83ghIQ0lRLk5ZU0U6SUJNLklRX0VCSVREQV9FUV9JTkNfRVhDTF9PUEVSX0xFQVNFX0FESi45OTAuMDcvMDMvMjAyNi4uLlVTRC5IAQAAAN62AQACAAAABTIwMzcyAQgAAAAFAAAAATEBAAAACjE4NzY0MzI4NzIDAAAAAzE2MAIAAAAFNDg5</t>
  </si>
  <si>
    <t>ODcEAAAAATAHAAAACDMvNy8yMDI2CAAAAAoxMi8zMS8yMDE1CQAAAAEwq5dmI5t83gjOFgXLpHzeCEJDSVEuTllTRTpJQk0uSVFfR0VORVJBTF9QQVJUTkVSX1BSRUZfRVFVSVRZLjk5MC4wNy8wMy8yMDI2Li4uVVNELkgBAAAA3rYBAAMAAAAAAPKOWiGbfN4ItIgEy6R83gg8Q0lRLk5ZU0U6SUJNLklRX05QUEVfRVhDTF9PUEVSX0xFQVNFUy45OTAuMDcvMDMvMjAyNi4uLlVTRC5IAQAAAN62AQACAAAABTEwNzI3AQgAAAAFAAAAATEBAAAACjE4NzY0MzI4NzIDAAAAAzE2MAIAAAAFNDg5NzYEAAAAATAHAAAACDMvNy8yMDI2CAAAAAoxMi8zMS8yMDE1CQAAAAEwzAJaIZt83giHYQTLpHzeCD1DSVEuTllTRTpJQk0uSVFfU1RPQ0tfT1BUSU9OU19DT01QX1RBWC45OTAuMDcvMDMvMjAyNi4uLlVTRC5IAQAAAN62AQADAAAAAACx+IYhm3zeCNw9BcukfN4INUNJUS5OWVNFOklCTS5JUV9BQ0NVTV9BTU9SVF9HVy45OTAuMDcvMDMvMjAyNi4uLlVTRC5IAQAAAN62AQADAAAAAAB18QMhm3zeCBlkAsukfN4IOkNJUS5OWVNFOklCTS5JUV9MSUFCSUxJVElFU19MRVZFTF8zLjk5MC4wNy8wMy8yMDI2Li4uVVNELkgBAAAA3rYBAAMAAAAAAKC2AyGbfN4IW/MAy6R83ghIQ0lRLk5ZU0U6SUJNLklRX0xUX1BPUlRJT05fT1BFUl9MRUFTRV9MSUFCSUxJVElFUy45OTAuMDcvMDMvMjAyNi4uLlVTRC5IAQAAAN62AQAD</t>
  </si>
  <si>
    <t>AAAAAADMAlohm3zeCFvzAMukfN4IOUNJUS5OWVNFOklCTS5JUV9JTlZFU1RfU0VDVVJJVFlfQ0YuOTkwLjA3LzAzLzIwMjYuLi5VU0QuSAEAAADetgEAAgAAAAQtMjMxAQgAAAAFAAAAATEBAAAACjE4NzY0MzI4NzIDAAAAAzE2MAIAAAAEMjAyNwQAAAABMAcAAAAIMy83LzIwMjYIAAAACjEyLzMxLzIwMTUJAAAAATCkNochm3zeCOqeAsukfN4IOUNJUS5OWVNFOklCTS5JUV9SRVNUUlVDVFVSRV9TVVBQTEUuOTkwLjA3LzAzLzIwMjYuLi5VU0QuSAEAAADetgEAAwAAAAAAJI4wIpt83gjZ6wPLpHzeCDZDSVEuTllTRTpJQk0uSVFfSU5WRVNUX0xPQU5TX0NGLjk5MC4wNy8wMy8yMDI2Li4uVVNELkgBAAAA3rYBAAIAAAAELTM5OAEIAAAABQAAAAExAQAAAAoxODc2NDMyODcyAwAAAAMxNjACAAAABDIwMzIEAAAAATAHAAAACDMvNy8yMDI2CAAAAAoxMi8zMS8yMDE1CQAAAAEwpDaHIZt83ghOxgLLpHzeCCxDSVEuTllTRTpJQk0uSVFfRUJJVERBX01BUkdJTi45OTAuMDcvMDMvMjAyNgEAAADetgEAAgAAAAcyNC45MjI2AQgAAAAFAAAAATEBAAAACjE4NzY0MzI4NzIDAAAAAzE2MAIAAAAENDA0NwQAAAABMAcAAAAIMy83LzIwMjYIAAAACjEyLzMxLzIwMTUJAAAAATDnUvsfm3zeCKa2AcukfN4IT0NJUS5OWVNFOklCTS5JUV9GSU5BTkNJTkdfT0JMSUdfQ1VSUkVOVF9FWENMX09QRVJfTEVBU0VTLjk5MC4w</t>
  </si>
  <si>
    <t>Ny8wMy8yMDI2Li4uVVNELkgBAAAA3rYBAAIAAAAENjQ2MQEIAAAABQAAAAExAQAAAAoxODc2NDMyODcyAwAAAAMxNjACAAAABTQ4OTgwBAAAAAEwBwAAAAgzLzcvMjAyNggAAAAKMTIvMzEvMjAxNQkAAAABMLU9WiGbfN4IzhYFy6R83ggzQ0lRLk5ZU0U6SUJNLklRX09USEVSX1JFTlRBTC45OTAuMDcvMDMvMjAyNi4uLlVTRC5IAQAAAN62AQADAAAAAAAdZzAim3zeCGUaAcukfN4IM0NJUS5OWVNFOklCTS5JUV9BTU9SVF9ESUNfQ0YuOTkwLjA3LzAzLzIwMjYuLi5VU0QuSAEAAADetgEAAwAAAAAA5vZdIZt83gjDdQDLpHzeCDRDSVEuTllTRTpJQk0uSVFfQ0FTSF9JTlRFUkVTVC45OTAuMDcvMDMvMjAyNi4uLlVTRC5IAQAAAN62AQACAAAAAzk5NQEIAAAABQAAAAExAQAAAAoxODc2NDMyODcyAwAAAAMxNjACAAAABDMwMjgEAAAAATAHAAAACDMvNy8yMDI2CAAAAAoxMi8zMS8yMDE1CQAAAAEw5vZdIZt83gj5wwDLpHzeCDVDSVEuTllTRTpJQk0uSVFfQVNTRVRTX0xFVkVMXzIuOTkwLjA3LzAzLzIwMjYuLi5VU0QuSAEAAADetgEAAgAAAAQ0MzgxAJ+PAyGbfN4IfTsDy6R83ggtQ0lRLk5ZU0U6SUJNLklRX01FUkdFUi45OTAuMDcvMDMvMjAyNi4uLlVTRC5IAQAAAN62AQACAAAAAy0yNgEIAAAABQAAAAExAQAAAAoxODc2NDMyODcyAwAAAAMxNjACAAAAAjgwBAAAAAEwBwAAAAgzLzcvMjAyNggAAAAK</t>
  </si>
  <si>
    <t>MTIvMzEvMjAxNQkAAAABMFNJZiObfN4IiY8By6R83ghNQ0lRLk5ZU0U6SUJNLklRX0NVUlJFTlRfUE9SVElPTl9PUEVSX0xFQVNFX0xJQUJJTElUSUVTLjk5MC4wNy8wMy8yMDI2Li4uVVNELkgBAAAA3rYBAAMAAAAAAMwCWiGbfN4I+cMAy6R83ggwQ0lRLk5ZU0U6SUJNLklRX1JEX0VYUF9GTi45OTAuMDcvMDMvMjAyNi4uLlVTRC5IAQAAAN62AQACAAAABDUyNDcBCAAAAAUAAAABMQEAAAAKMTg3NjQzMjg3MgMAAAADMTYwAgAAAAQzMTY4BAAAAAEwBwAAAAgzLzcvMjAyNggAAAAKMTIvMzEvMjAxNQkAAAABMB1nMCKbfN4Ih2EEy6R83gg8Q0lRLk5ZU0U6SUJNLklRX0lNUFVUX09QRVJfTEVBU0VfREVQUi45OTAuMDcvMDMvMjAyNi4uLlVTRC5IAQAAAN62AQACAAAACTEzMTAuNzg4NAEIAAAABQAAAAExAQAAAAoxODc2NDMyODcyAwAAAAMxNjACAAAABTIxNjczBAAAAAEwBwAAAAgzLzcvMjAyNggAAAAKMTIvMzEvMjAxNQkAAAABMCSOMCKbfN4ITsYCy6R83ggxQ0lRLk5ZU0U6SUJNLklRX09USEVSX09QRVIuOTkwLjA3LzAzLzIwMjYuLi5VU0QuSAEAAADetgEAAgAAAAQtNjY5AQgAAAAFAAAAATEBAAAACjE4NzY0MzI4NzIDAAAAAzE2MAIAAAADMjYwBAAAAAEwBwAAAAgzLzcvMjAyNggAAAAKMTIvMzEvMjAxNQkAAAABME0VZiObfN4IdDoEy6R83gguQ0lRLk5ZU0U6SUJNLklRX05JXzNZUl9BTk5f</t>
  </si>
  <si>
    <t>Q0FHUi45OTAuMDcvMDMvMjAyNgEAAADetgEAAgAAAActNy4zODU5AQgAAAAFAAAAATEBAAAACjE4NzY0MzI4NzIDAAAAAzE2MAIAAAAENDIyNQQAAAABMAcAAAAIMy83LzIwMjYIAAAACjEyLzMxLzIwMTUJAAAAATCgptkfm3zeCIdBAcukfN4IMENJUS5OWVNFOklCTS5JUV9UT1RBTF9ERUJUX0VRVUlUWS45OTAuMDcvMDMvMjAyNgEAAADetgEAAgAAAAgyNzYuNTY2OAEIAAAABQAAAAExAQAAAAoxODc2NDMyODcyAwAAAAMxNjACAAAABDQwMzQEAAAAATAHAAAACDMvNy8yMDI2CAAAAAoxMi8zMS8yMDE1CQAAAAEwzWvZH5t83ghYEgDLpHzeCC5DSVEuTllTRTpJQk0uSVFfR1BfM1lSX0FOTl9DQUdSLjk5MC4wNy8wMy8yMDI2AQAAAN62AQACAAAABy02Ljg2NjMBCAAAAAUAAAABMQEAAAAKMTg3NjQzMjg3MgMAAAADMTYwAgAAAAQ0MjIxBAAAAAEwBwAAAAgzLzcvMjAyNggAAAAKMTIvMzEvMjAxNQkAAAABMM1r2R+bfN4IzhYFy6R83ggtQ0lRLk5ZU0U6SUJNLklRX0RBWVNfU0FMRVNfT1VULjk5MC4wNy8wMy8yMDI2AQAAAN62AQACAAAABzM5LjgwNjkBCAAAAAUAAAABMQEAAAAKMTg3NjQzMjg3MgMAAAADMTYwAgAAAAQ0MDQyBAAAAAEwBwAAAAgzLzcvMjAyNggAAAAKMTIvMzEvMjAxNQkAAAABMIVE2R+bfN4IF8T/yqR83ggqQ0lRLk5ZU0U6SUJNLklRX0NJUC45OTAuMDcvMDMvMjAyNi4uLlVTRC5I</t>
  </si>
  <si>
    <t>AQAAAN62AQADAAAAAAC7Z1ohm3zeCIdBAcukfN4IMENJUS5OWVNFOklCTS5JUV9PVEhFUl9JTlYuOTkwLjA3LzAzLzIwMjYuLi5VU0QuSAEAAADetgEAAwAAAAAAu2daIZt83gg7EwTLpHzeCDlDSVEuTllTRTpJQk0uSVFfVE9UQUxfREVCVF9DVVJSRU5ULjk5MC4wNy8wMy8yMDI2Li4uVVNELkgBAAAA3rYBAAIAAAAENjQ2MQEIAAAABQAAAAExAQAAAAoxODc2NDMyODcyAwAAAAMxNjACAAAABTI1MjIzBAAAAAEwBwAAAAgzLzcvMjAyNggAAAAKMTIvMzEvMjAxNQkAAAABMMdTWiGbfN4I62EAy6R83ghGQ0lRLk5ZU0U6SUJNLklRX0ZBSVJfVkFMVUVfQ0hBTkdFX0lOQ0xfRUFSTklOR1MuOTkwLjA3LzAzLzIwMjYuLi5VU0QuSAEAAADetgEAAwAAAAAAXsoDIZt83gjDdQDLpHzeCDhDSVEuTllTRTpJQk0uSVFfRklOX0RJVl9BU1NFVFNfTFQuOTkwLjA3LzAzLzIwMjYuLi5VU0QuSAEAAADetgEAAwAAAAAAz1heIZt83ghc7QLLpHzeCDFDSVEuTllTRTpJQk0uSVFfQ0FTSF9FUVVJVi45OTAuMDcvMDMvMjAyNi4uLlVTRC5IAQAAAN62AQACAAAABDc2ODYBCAAAAAUAAAABMQEAAAAKMTg3NjQzMjg3MgMAAAADMTYwAgAAAAQxMDk2BAAAAAEwBwAAAAgzLzcvMjAyNggAAAAKMTIvMzEvMjAxNQkAAAABMPsdXiGbfN4IprYBy6R83gguQ0lRLk5ZU0U6SUJNLklRX0xUX0RFQlQuOTkwLjA3LzAzLzIwMjYuLi5V</t>
  </si>
  <si>
    <t>U0QuSAEAAADetgEAAgAAAAUzMzQzMQEIAAAABQAAAAExAQAAAAoxODc2NDMyODcyAwAAAAMxNjACAAAABDEwNDkEAAAAATAHAAAACDMvNy8yMDI2CAAAAAoxMi8zMS8yMDE1CQAAAAEwz1heIZt83gjqngLLpHzeCD9DSVEuTllTRTpJQk0uSVFfT1BFUkFUSU5HX0xFQVNFX1BBWU1FTlRTLjk5MC4wNy8wMy8yMDI2Li4uVVNELkgBAAAA3rYBAAMAAAAAAPsdXiGbfN4Iw3UAy6R83ggrQ0lRLk5ZU0U6SUJNLklRX0FQSUMuOTkwLjA3LzAzLzIwMjYuLi5VU0QuSAEAAADetgEAAwAAAAAAzAJaIZt83gjBOgDLpHzeCCtDSVEuTllTRTpJQk0uSVFfR1JPU1NfTUFSR0lOLjk5MC4wNy8wMy8yMDI2AQAAAN62AQACAAAABzQ5Ljc3MTgBCAAAAAUAAAABMQEAAAAKMTg3NjQzMjg3MgMAAAADMTYwAgAAAAQ0MDc0BAAAAAEwBwAAAAgzLzcvMjAyNggAAAAKMTIvMzEvMjAxNQkAAAABMOdS+x+bfN4ItIgEy6R83gg/Q0lRLk5ZU0U6SUJNLklRX05FVF9ERUJUX0VCSVREQV9FWENMX09QRVJfTEVBU0VTLjk5MC4wNy8wMy8yMDI2AQAAAN62AQACAAAACDEuNTU1OTU5AQgAAAAFAAAAATEBAAAACjE4NzY0MzI4NzIDAAAAAzE2MAIAAAAFNDkxNzUEAAAAATAHAAAACDMvNy8yMDI2CAAAAAoxMi8zMS8yMDE1CQAAAAEwzWvZH5t83gh0OgTLpHzeCEJDSVEuTllTRTpJQk0uSVFfRklOX0RJVl9NSU5PUklUWV9JTlRfUkVERUVN</t>
  </si>
  <si>
    <t>Ljk5MC4wNy8wMy8yMDI2Li4uVVNELkgBAAAA3rYBAAMAAAAAALtnWiGbfN4IWBIAy6R83ghEQ0lRLk5ZU0U6SUJNLklRX0dFTkVSQUxfUEFSVE5FUl9DT01NT05fRVFVSVRZLjk5MC4wNy8wMy8yMDI2Li4uVVNELkgBAAAA3rYBAAMAAAAAAPKOWiGbfN4IKj0Cy6R83gg5Q0lRLk5ZU0U6SUJNLklRX0RFQlRfRVFVSVZfTkVUX1BCTy45OTAuMDcvMDMvMjAyNi4uLlVTRC5IAQAAAN62AQACAAAABTEwMzczAQgAAAAFAAAAATEBAAAACjE4NzY0MzI4NzIDAAAAAzE2MAIAAAAFMjE2NzkEAAAAATAHAAAACDMvNy8yMDI2CAAAAAoxMi8zMS8yMDE1CQAAAAEwXsoDIZt83gh9OwPLpHzeCDNDSVEuTllTRTpJQk0uSVFfVE9UQUxfQVNTRVRTLjk5MC4wNy8wMy8yMDI2Li4uVVNELkgBAAAA3rYBAAIAAAAGMTEwNDk1AQgAAAAFAAAAATEBAAAACjE4NzY0MzI4NzIDAAAAAzE2MAIAAAAEMTAwNwQAAAABMAcAAAAIMy83LzIwMjYIAAAACjEyLzMxLzIwMTUJAAAAATDPWF4hm3zeCIdBAcukfN4INUNJUS5OWVNFOklCTS5JUV9PVEhFUl9DQV9TVVBQTC45OTAuMDcvMDMvMjAyNi4uLlVTRC5IAQAAAN62AQACAAAAAzI5MwEIAAAABQAAAAExAQAAAAoxODc2NDMyODcyAwAAAAMxNjACAAAABDEwNTUEAAAAATAHAAAACDMvNy8yMDI2CAAAAAoxMi8zMS8yMDE1CQAAAAEw+x1eIZt83gj5wwDLpHzeCDJDSVEuTllTRTpJQk0u</t>
  </si>
  <si>
    <t>SVFfU0FMRV9QUEVfQ0YuOTkwLjA3LzAzLzIwMjYuLi5VU0QuSAEAAADetgEAAgAAAAMzNzABCAAAAAUAAAABMQEAAAAKMTg3NjQzMjg3MgMAAAADMTYwAgAAAAQyMDQyBAAAAAEwBwAAAAgzLzcvMjAyNggAAAAKMTIvMzEvMjAxNQkAAAABMKQ2hyGbfN4I6p4Cy6R83gg1Q0lRLk5ZU0U6SUJNLklRX1RSQURJTkdfQVNTRVRTLjk5MC4wNy8wMy8yMDI2Li4uVVNELkgBAAAA3rYBAAMAAAAAAPsdXiGbfN4IXO0Cy6R83ggvQ0lRLk5ZU0U6SUJNLklRX1RSRUFTVVJZLjk5MC4wNy8wMy8yMDI2Li4uVVNELkgBAAAA3rYBAAIAAAAHLTE1NTUxOAEIAAAABQAAAAExAQAAAAoxODc2NDMyODcyAwAAAAMxNjACAAAABDEyNDgEAAAAATAHAAAACDMvNy8yMDI2CAAAAAoxMi8zMS8yMDE1CQAAAAEwzAJaIZt83giOaAHLpHzeCDRDSVEuTllTRTpJQk0uSVFfVU5FQVJOX1JFVl9MVC45OTAuMDcvMDMvMjAyNi4uLlVTRC5IAQAAAN62AQACAAAABDM3NzEBCAAAAAUAAAABMQEAAAAKMTg3NjQzMjg3MgMAAAADMTYwAgAAAAQxMjU2BAAAAAEwBwAAAAgzLzcvMjAyNggAAAAKMTIvMzEvMjAxNQkAAAABMBqAXiGbfN4IfTsDy6R83gg1Q0lRLk5ZU0U6SUJNLklRX01JU0NfQURKVVNUX0NGLjk5MC4wNy8wMy8yMDI2Li4uVVNELkgBAAAA3rYBAAMAAAAAAPBdhyGbfN4IKj0Cy6R83gguQ0lRLk5ZU0U6SUJNLklRX0VCSVREQVIu</t>
  </si>
  <si>
    <t>OTkwLjA3LzAzLzIwMjYuLi5VU0QuSAEAAADetgEAAgAAAAUyMTgxNwEIAAAABQAAAAExAQAAAAoxODc2NDMyODcyAwAAAAMxNjACAAAABTIxNjc0BAAAAAEwBwAAAAgzLzcvMjAyNggAAAAKMTIvMzEvMjAxNQkAAAABMNcYMCKbfN4I9NsEy6R83ggvQ0lRLk5ZU0U6SUJNLklRX0RSX1JBVElPX1BSSU1BUlkuOTkwLjA3LzAzLzIwMjYBAAAA3rYBAAIAAAABMQCocGYjm3zeCNw9BcukfN4IOENJUS5OWVNFOklCTS5JUV9UT1RBTF9ERUJUX1JFUEFJRC45OTAuMDcvMDMvMjAyNi4uLlVTRC5IAQAAAN62AQACAAAABS01NjIyAQgAAAAFAAAAATEBAAAACjE4NzY0MzI4NzIDAAAAAzE2MAIAAAAEMjE2NgQAAAABMAcAAAAIMy83LzIwMjYIAAAACjEyLzMxLzIwMTUJAAAAATCkNochm3zeCPoVAsukfN4IK0NJUS5OWVNFOklCTS5JUV9QQVlPVVRfUkFUSU8uOTkwLjA3LzAzLzIwMjYBAAAA3rYBAAIAAAAHMzcuMTI2NgEIAAAABQAAAAExAQAAAAoxODc2NDMyODcyAwAAAAMxNjACAAAABDQzNzcEAAAAATAHAAAACDMvNy8yMDI2CAAAAAoxMi8zMS8yMDE1CQAAAAEwHWcwIpt83gjNxAPLpHzeCERDSVEuTllTRTpJQk0uSVFfREVQUkVDSUFUSU9OX1JFTlRBTF9BU1NFVFNfQ0YuOTkwLjA3LzAzLzIwMjYuLi5VU0QuSAEAAADetgEAAwAAAAAAfoSJIZt83gjcPQXLpHzeCDRDSVEuTllTRTpJQk0uSVFfUFJFX09QRU5f</t>
  </si>
  <si>
    <t>Q09TVC45OTAuMDcvMDMvMjAyNi4uLlVTRC5IAQAAAN62AQADAAAAAABNFWYjm3zeCH07A8ukfN4IMUNJUS5OWVNFOklCTS5JUV9DT01NT05fRElWLjk5MC4wNy8wMy8yMDI2Li4uVVNELkgBAAAA3rYBAAIAAAAENDg5NwAdZzAim3zeCJ+dA8ukfN4IM0NJUS5OWVNFOklCTS5JUV9NQUlOVF9SRVBBSVIuOTkwLjA3LzAzLzIwMjYuLi5VU0QuSAEAAADetgEAAwAAAAAAJI4wIpt83giJjwHLpHzeCDJDSVEuTllTRTpJQk0uSVFfSU5TX0RJVl9SRVYuOTkwLjA3LzAzLzIwMjYuLi5VU0QuSAEAAADetgEAAwAAAAAATRVmI5t83gj6FQLLpHzeCDRDSVEuTllTRTpJQk0uSVFfSU1QQUlSTUVOVF9HVy45OTAuMDcvMDMvMjAyNi4uLlVTRC5IAQAAAN62AQADAAAAAABTSWYjm3zeCLSIBMukfN4ISkNJUS5OWVNFOklCTS5JUV9PUEVSQVRJTkdfTEVBU0VfTElBQklMSVRJRVNfTk9OQ0FTSC45OTAuMDcvMDMvMjAyNi4uLlVTRC5IAQAAAN62AQADAAAAAAD7HV4hm3zeCME6AMukfN4IOENJUS5OWVNFOklCTS5JUV9JTlZFU1RNRU5UX0lOQ09NRS45OTAuMDcvMDMvMjAyNi4uLlVTRC5IAQAAAN62AQADAAAAAADXGDAim3zeCImPAcukfN4IOENJUS5OWVNFOklCTS5JUV9TUEVDSUFMX0RJVl9TSEFSRS45OTAuMDcvMDMvMjAyNi4uLlVTRC5IAQAAAN62AQADAAAAAACocGYjm3zeCBfE/8qkfN4INUNJUS5OWVNFOklCTS5J</t>
  </si>
  <si>
    <t>UV9TVE9DS19CQVNFRF9SRC45OTAuMDcvMDMvMjAyNi4uLlVTRC5IAQAAAN62AQACAAAAAjUxAQgAAAAFAAAAATEBAAAACjE4NzY0MzI4NzIDAAAAAzE2MAIAAAAFMjI2NzgEAAAAATAHAAAACDMvNy8yMDI2CAAAAAoxMi8zMS8yMDE1CQAAAAEwJI4wIpt83ggqPQLLpHzeCClDSVEuTllTRTpJQk0uSVFfR1AuOTkwLjA3LzAzLzIwMjYuLi5VU0QuSAEAAADetgEAAgAAAAU0MDY4NAEIAAAABQAAAAExAQAAAAoxODc2NDMyODcyAwAAAAMxNjACAAAAAjEwBAAAAAEwBwAAAAgzLzcvMjAyNggAAAAKMTIvMzEvMjAxNQkAAAABME0VZiObfN4IXO0Cy6R83ggxQ0lRLk5ZU0U6SUJNLklRX0lOQ19FUVVJVFkuOTkwLjA3LzAzLzIwMjYuLi5VU0QuSAEAAADetgEAAwAAAAAAU0lmI5t83ghYEgDLpHzeCDBDSVEuTllTRTpJQk0uSVFfVE9UQUxfUkVWLjk5MC4wNy8wMy8yMDI2Li4uVVNELkgBAAAA3rYBAAIAAAAFODE3NDEBCAAAAAUAAAABMQEAAAAKMTg3NjQzMjg3MgMAAAADMTYwAgAAAAIyOAQAAAABMAcAAAAIMy83LzIwMjYIAAAACjEyLzMxLzIwMTUJAAAAATBNFWYjm3zeCNqcAMukfN4INENJUS5OWVNFOklCTS5JUV9DT01NT05fRElWX0NGLjk5MC4wNy8wMy8yMDI2Li4uVVNELkgBAAAA3rYBAAIAAAAFLTQ4OTcBCAAAAAUAAAABMQEAAAAKMTg3NjQzMjg3MgMAAAADMTYwAgAAAAQyMDc0BAAAAAEwBwAAAAgz</t>
  </si>
  <si>
    <t>LzcvMjAyNggAAAAKMTIvMzEvMjAxNQkAAAABMPBdhyGbfN4I+cMAy6R83gg6Q0lRLk5ZU0U6SUJNLklRX1RBWF9CRU5FRklUX09QVElPTlMuOTkwLjA3LzAzLzIwMjYuLi5VU0QuSAEAAADetgEAAwAAAAAA0x+HIZt83gg7EwTLpHzeCDBDSVEuTllTRTpJQk0uSVFfQ0FTSF9PUEVSLjk5MC4wNy8wMy8yMDI2Li4uVVNELkgBAAAA3rYBAAIAAAAFMTcyNTUBCAAAAAUAAAABMQEAAAAKMTg3NjQzMjg3MgMAAAADMTYwAgAAAAQyMDA2BAAAAAEwBwAAAAgzLzcvMjAyNggAAAAKMTIvMzEvMjAxNQkAAAABMKQ2hyGbfN4IjmgBy6R83gg3Q0lRLk5ZU0U6SUJNLklRX0lOVF9FWFBfSU5DTF9DQVAuOTkwLjA3LzAzLzIwMjYuLi5VU0QuSAEAAADetgEAAgAAAAM0NjgBCAAAAAUAAAABMQEAAAAKMTg3NjQzMjg3MgMAAAADMTYwAgAAAAUyMTg2MQQAAAABMAcAAAAIMy83LzIwMjYIAAAACjEyLzMxLzIwMTUJAAAAATAmQDAim3zeCOthAMukfN4IKUNJUS5OWVNFOklCTS5JUV9JTlZfTUVUSE9ELjk5MC4wNy8wMy8yMDI2AQAAAN62AQADAAAACEF2ZyBDb3N0ALtnWiGbfN4IzcQDy6R83ggpQ0lRLk5ZU0U6SUJNLklRX0FELjk5MC4wNy8wMy8yMDI2Li4uVVNELkgBAAAA3rYBAAIAAAAGLTE4NjE2AQgAAAAFAAAAATEBAAAACjE4NzY0MzI4NzIDAAAAAzE2MAIAAAAEMTA3NQQAAAABMAcAAAAIMy83LzIwMjYIAAAACjEy</t>
  </si>
  <si>
    <t>LzMxLzIwMTUJAAAAATD7HV4hm3zeCI5oAcukfN4IKUNJUS5OWVNFOklCTS5JUV9BUi45OTAuMDcvMDMvMjAyNi4uLlVTRC5IAQAAAN62AQACAAAABDgzMzMBCAAAAAUAAAABMQEAAAAKMTg3NjQzMjg3MgMAAAADMTYwAgAAAAQxMDIxBAAAAAEwBwAAAAgzLzcvMjAyNggAAAAKMTIvMzEvMjAxNQkAAAABMPsdXiGbfN4IOxMEy6R83gg1Q0lRLk5ZU0U6SUJNLklRX0VCSVRBX0VYQ0xfU0JDLjk5MC4wNy8wMy8yMDI2Li4uVVNELkgBAAAA3rYBAAIAAAAFMTgxNzgBCAAAAAUAAAABMQEAAAAKMTg3NjQzMjg3MgMAAAADMTYwAgAAAAUyNDEzNgQAAAABMAcAAAAIMy83LzIwMjYIAAAACjEyLzMxLzIwMTUJAAAAATDXGDAim3zeCM4WBcukfN4IMUNJUS5OWVNFOklCTS5JUV9OSV9DT01QQU5ZLjk5MC4wNy8wMy8yMDI2Li4uVVNELkgBAAAA3rYBAAIAAAAFMTMxOTABCAAAAAUAAAABMQEAAAAKMTg3NjQzMjg3MgMAAAADMTYwAgAAAAU0MTU3MQQAAAABMAcAAAAIMy83LzIwMjYIAAAACjEyLzMxLzIwMTUJAAAAATBTSWYjm3zeCIdhBMukfN4IKkNJUS5OWVNFOklCTS5JUV9FQklUX01BUkdJTi45OTAuMDcvMDMvMjAyNgEAAADetgEAAgAAAAcyMC4yMDY1AQgAAAAFAAAAATEBAAAACjE4NzY0MzI4NzIDAAAAAzE2MAIAAAAENDA1MwQAAAABMAcAAAAIMy83LzIwMjYIAAAACjEyLzMxLzIwMTUJAAAAATDnUvsfm3ze</t>
  </si>
  <si>
    <t>CGUaAcukfN4INUNJUS5OWVNFOklCTS5JUV9UT1RBTF9SRVZfM1lSX0FOTl9DQUdSLjk5MC4wNy8wMy8yMDI2AQAAAN62AQACAAAABy03LjM3ODYBCAAAAAUAAAABMQEAAAAKMTg3NjQzMjg3MgMAAAADMTYwAgAAAAQ0MjIwBAAAAAEwBwAAAAgzLzcvMjAyNggAAAAKMTIvMzEvMjAxNQkAAAABMM1r2R+bfN4IKj0Cy6R83gguQ0lRLk5ZU0U6SUJNLklRX0NBU0hfQ09OVkVSU0lPTi45OTAuMDcvMDMvMjAyNgEAAADetgEAAgAAAAgtMy4xMTQxOAEIAAAABQAAAAExAQAAAAoxODc2NDMyODcyAwAAAAMxNjACAAAABDQxODQEAAAAATAHAAAACDMvNy8yMDI2CAAAAAoxMi8zMS8yMDE1CQAAAAEwzWvZH5t83ghB6//KpHzeCDVDSVEuTllTRTpJQk0uSVFfQVNTRVRTX0xFVkVMXzMuOTkwLjA3LzAzLzIwMjYuLi5VU0QuSAEAAADetgEAAwAAAAAAoLYDIZt83gg7EwTLpHzeCDpDSVEuTllTRTpJQk0uSVFfTElBQklMSVRJRVNfTEVWRUxfMi45OTAuMDcvMDMvMjAyNi4uLlVTRC5IAQAAAN62AQACAAAABTM1NDA2AKC2AyGbfN4Ire4By6R83gg5Q0lRLk5ZU0U6SUJNLklRX0dST1NTX0lOVEFOX0FTU0VUUy45OTAuMDcvMDMvMjAyNi4uLlVTRC5IAQAAAN62AQACAAAABDUxOTYBCAAAAAUAAAABMQEAAAAKMTg3NjQzMjg3MgMAAAADMTYwAgAAAAUyNDI5MwQAAAABMAcAAAAIMy83LzIwMjYIAAAACjEyLzMxLzIwMTUJ</t>
  </si>
  <si>
    <t>AAAAATB18QMhm3zeCM3EA8ukfN4ILkNJUS5OWVNFOklCTS5JUV9QRU5TSU9OLjk5MC4wNy8wMy8yMDI2Li4uVVNELkgBAAAA3rYBAAIAAAAFMTY1MDQBCAAAAAUAAAABMQEAAAAKMTg3NjQzMjg3MgMAAAADMTYwAgAAAAQxMjEzBAAAAAEwBwAAAAgzLzcvMjAyNggAAAAKMTIvMzEvMjAxNQkAAAABMBqAXiGbfN4IOxMEy6R83gg0Q0lRLk5ZU0U6SUJNLklRX09USEVSX0xJQUJfTFQuOTkwLjA3LzAzLzIwMjYuLi5VU0QuSAEAAADetgEAAgAAAAQ3ODQzAQgAAAAFAAAAATEBAAAACjE4NzY0MzI4NzIDAAAAAzE2MAIAAAAEMTA2MgQAAAABMAcAAAAIMy83LzIwMjYIAAAACjEyLzMxLzIwMTUJAAAAATDMAlohm3zeCJfvBMukfN4IOkNJUS5OWVNFOklCTS5JUV9TQUxFX1JFQUxfRVNUQVRFX0NGLjk5MC4wNy8wMy8yMDI2Li4uVVNELkgBAAAA3rYBAAMAAAAAAKQ2hyGbfN4IzcQDy6R83ggzQ0lRLk5ZU0U6SUJNLklRX09USEVSX1JFQ0VJVi45OTAuMDcvMDMvMjAyNi4uLlVTRC5IAQAAAN62AQACAAAABDEyMDEBCAAAAAUAAAABMQEAAAAKMTg3NjQzMjg3MgMAAAADMTYwAgAAAAQxMjA2BAAAAAEwBwAAAAgzLzcvMjAyNggAAAAKMTIvMzEvMjAxNQkAAAABMPsdXiGbfN4I3D0Fy6R83gg2Q0lRLk5ZU0U6SUJNLklRX09USEVSX0xUX0FTU0VUUy45OTAuMDcvMDMvMjAyNi4uLlVTRC5IAQAAAN62AQACAAAABDQx</t>
  </si>
  <si>
    <t>NjQBCAAAAAUAAAABMQEAAAAKMTg3NjQzMjg3MgMAAAADMTYwAgAAAAQxMDYwBAAAAAEwBwAAAAgzLzcvMjAyNggAAAAKMTIvMzEvMjAxNQkAAAABMM9YXiGbfN4I3D0Fy6R83gg2Q0lRLk5ZU0U6SUJNLklRX0RFRl9UQVhfTElBQl9MVC45OTAuMDcvMDMvMjAyNi4uLlVTRC5IAQAAAN62AQACAAAAAzI1MwEIAAAABQAAAAExAQAAAAoxODc2NDMyODcyAwAAAAMxNjACAAAABDEwMjcEAAAAATAHAAAACDMvNy8yMDI2CAAAAAoxMi8zMS8yMDE1CQAAAAEwGoBeIZt83gjcPQXLpHzeCDhDSVEuTllTRTpJQk0uSVFfTkVUX1JFTlRBTF9FWFBfRk4uOTkwLjA3LzAzLzIwMjYuLi5VU0QuSAEAAADetgEAAgAAAAQxNDQ1AQgAAAAFAAAAATEBAAAACjE4NzY0MzI4NzIDAAAAAzE2MAIAAAAEMzE3MAQAAAABMAcAAAAIMy83LzIwMjYIAAAACjEyLzMxLzIwMTUJAAAAATAdZzAim3zeCEHr/8qkfN4IL0NJUS5OWVNFOklCTS5JUV9DRl9TSEFSRS45OTAuMDcvMDMvMjAyNi4uLlVTRC5IAQAAAN62AQACAAAACDEzLjM4ODU4AQgAAAAFAAAAATEBAAAACjE4NzY0MzI4NzIDAAAAAzE2MAIAAAAFNDM5MjMEAAAAATAHAAAACDMvNy8yMDI2CAAAAAoxMi8zMS8yMDE1CQAAAAEw+x1eIZt83gjcPQXLpHzeCCtDSVEuTllTRTpJQk0uSVFfQ0FMQ19UWVBFX0lTLjk5MC4wNy8wMy8yMDI2AQAAAN62AQADAAAAA1JFUAAdZzAim3ze</t>
  </si>
  <si>
    <t>CNw9BcukfN4IMkNJUS5OWVNFOklCTS5JUV9QUkVGX0RJVl9DRi45OTAuMDcvMDMvMjAyNi4uLlVTRC5IAQAAAN62AQADAAAAAADwXYchm3zeCLSIBMukfN4ILkNJUS5OWVNFOklCTS5JUV9QRVJJT0RMRU5HVEhfQ0YuOTkwLjA3LzAzLzIwMjYBAAAA3rYBAAEAAAACMTIA8F2HIZt83gh9OwPLpHzeCD5DSVEuTllTRTpJQk0uSVFfRElTVFJJQlVUQUJMRV9DQVNIX1NIQVJFU19CQVNJQy45OTAuMDcvMDMvMjAyNgEAAADetgEAAwAAAAAAqHBmI5t83gh0OgTLpHzeCDlDSVEuTllTRTpJQk0uSVFfQ1VSUl9GT1JFSUdOX1RBWEVTLjk5MC4wNy8wMy8yMDI2Li4uVVNELkgBAAAA3rYBAAIAAAAEMjEwMQEIAAAABQAAAAExAQAAAAoxODc2NDMyODcyAwAAAAMxNjACAAAABDMwMzAEAAAAATAHAAAACDMvNy8yMDI2CAAAAAoxMi8zMS8yMDE1CQAAAAEwJkAwIpt83gh9OwPLpHzeCC1DSVEuTllTRTpJQk0uSVFfUkVTVEFURU1FTlRfQ0YuOTkwLjA3LzAzLzIwMjYBAAAA3rYBAAMAAAACUlMA+x1eIZt83gjOFgXLpHzeCCpDSVEuTllTRTpJQk0uSVFfQVNTRVRfVFVSTlMuOTkwLjA3LzAzLzIwMjYBAAAA3rYBAAIAAAAIMC43MTc3NjIBCAAAAAUAAAABMQEAAAAKMTg3NjQzMjg3MgMAAAADMTYwAgAAAAQ0MTc3BAAAAAEwBwAAAAgzLzcvMjAyNggAAAAKMTIvMzEvMjAxNQkAAAABMOdS+x+bfN4IXO0Cy6R83gguQ0lR</t>
  </si>
  <si>
    <t>Lk5ZU0U6SUJNLklRX0dQXzVZUl9BTk5fQ0FHUi45OTAuMDcvMDMvMjAyNgEAAADetgEAAgAAAActMi40MzE3AQgAAAAFAAAAATEBAAAACjE4NzY0MzI4NzIDAAAAAzE2MAIAAAAENDIzNAQAAAABMAcAAAAIMy83LzIwMjYIAAAACjEyLzMxLzIwMTUJAAAAATCgptkfm3zeCFztAsukfN4ILkNJUS5OWVNFOklCTS5JUV9ORVRfREVCVF9FQklUREEuOTkwLjA3LzAzLzIwMjYBAAAA3rYBAAIAAAAIMS41NTU5NTkBCAAAAAUAAAABMQEAAAAKMTg3NjQzMjg3MgMAAAADMTYwAgAAAAQ0MTkzBAAAAAEwBwAAAAgzLzcvMjAyNggAAAAKMTIvMzEvMjAxNQkAAAABMM1r2R+bfN4IVnYDy6R83ggsQ0lRLk5ZU0U6SUJNLklRX0FWR19FTVBMT1lFRVMuOTkwLjA3LzAzLzIwMjYBAAAA3rYBAAMAAAAAAF7KAyGbfN4Ih2EEy6R83ghCQ0lRLk5ZU0U6SUJNLklRX1JFU1RSSUNURURfQ0FTSF9OT05fQ1VSUkVOVC45OTAuMDcvMDMvMjAyNi4uLlVTRC5IAQAAAN62AQADAAAAAABeygMhm3zeCM4WBcukfN4IO0NJUS5OWVNFOklCTS5JUV9XQVJSQU5UWV9MSUFCSUxJVElFUy45OTAuMDcvMDMvMjAyNi4uLlVTRC5IAQAAAN62AQADAAAAAAB18QMhm3zeCCo9AsukfN4IOkNJUS5OWVNFOklCTS5JUV9UT1RBTF9DT01NT05fRVFVSVRZLjk5MC4wNy8wMy8yMDI2Li4uVVNELkgBAAAA3rYBAAIAAAAFMTQyNjIBCAAAAAUAAAABMQEA</t>
  </si>
  <si>
    <t>AAAKMTg3NjQzMjg3MgMAAAADMTYwAgAAAAQxMDA2BAAAAAEwBwAAAAgzLzcvMjAyNggAAAAKMTIvMzEvMjAxNQkAAAABMMwCWiGbfN4In50Dy6R83ggvQ0lRLk5ZU0U6SUJNLklRX0JWX1NIQVJFLjk5MC4wNy8wMy8yMDI2Li4uVVNELkgBAAAA3rYBAAIAAAAJMTQuNzY4MTIyAQgAAAAFAAAAATEBAAAACjE4NzY0MzI4NzIDAAAAAzE2MAIAAAAENDAyMAQAAAABMAcAAAAIMy83LzIwMjYIAAAACjEyLzMxLzIwMTUJAAAAATC1PVohm3zeCH07A8ukfN4IMUNJUS5OWVNFOklCTS5JUV9DT01NT05fUkVQLjk5MC4wNy8wMy8yMDI2Li4uVVNELkgBAAAA3rYBAAIAAAAFLTQ4NTcBCAAAAAUAAAABMQEAAAAKMTg3NjQzMjg3MgMAAAADMTYwAgAAAAQyMTY0BAAAAAEwBwAAAAgzLzcvMjAyNggAAAAKMTIvMzEvMjAxNQkAAAABMKQ2hyGbfN4IQev/yqR83gg9Q0lRLk5ZU0U6SUJNLklRX0ZJTl9ESVZfQVNTRVRTX0NVUlJFTlQuOTkwLjA3LzAzLzIwMjYuLi5VU0QuSAEAAADetgEAAwAAAAAA+x1eIZt83ghb8wDLpHzeCClDSVEuTllTRTpJQk0uSVFfQVAuOTkwLjA3LzAzLzIwMjYuLi5VU0QuSAEAAADetgEAAgAAAAQ2MDI4AQgAAAAFAAAAATEBAAAACjE4NzY0MzI4NzIDAAAAAzE2MAIAAAAEMTAxOAQAAAABMAcAAAAIMy83LzIwMjYIAAAACjEyLzMxLzIwMTUJAAAAATDPWF4hm3zeCAmd/8qkfN4IMUNJUS5OWVNF</t>
  </si>
  <si>
    <t>OklCTS5JUV9UT1RBTF9MSUFCLjk5MC4wNy8wMy8yMDI2Li4uVVNELkgBAAAA3rYBAAIAAAAFOTYwNzEBCAAAAAUAAAABMQEAAAAKMTg3NjQzMjg3MgMAAAADMTYwAgAAAAQxMjc2BAAAAAEwBwAAAAgzLzcvMjAyNggAAAAKMTIvMzEvMjAxNQkAAAABMMwCWiGbfN4Iy3kFy6R83gg4Q0lRLk5ZU0U6SUJNLklRX1RPVEFMX0RFQlRfSVNTVUVELjk5MC4wNy8wMy8yMDI2Li4uVVNELkgBAAAA3rYBAAIAAAAENTY0MQEIAAAABQAAAAExAQAAAAoxODc2NDMyODcyAwAAAAMxNjACAAAABDIxNjEEAAAAATAHAAAACDMvNy8yMDI2CAAAAAoxMi8zMS8yMDE1CQAAAAEwpDaHIZt83gjLeQXLpHzeCDpDSVEuTllTRTpJQk0uSVFfQ1VSUl9ET01FU1RJQ19UQVhFUy45OTAuMDcvMDMvMjAyNi4uLlVTRC5IAQAAAN62AQACAAAABC0xOTMBCAAAAAUAAAABMQEAAAAKMTg3NjQzMjg3MgMAAAADMTYwAgAAAAQzMDI3BAAAAAEwBwAAAAgzLzcvMjAyNggAAAAKMTIvMzEvMjAxNQkAAAABMCZAMCKbfN4IprYBy6R83gg7Q0lRLk5ZU0U6SUJNLklRX0VCSVRfRVFfSU5DX0VYQ0xfU0JDLjk5MC4wNy8wMy8yMDI2Li4uVVNELkgBAAAA3rYBAAIAAAAFMTY5ODUBCAAAAAUAAAABMQEAAAAKMTg3NjQzMjg3MgMAAAADMTYwAgAAAAUyNDEzMAQAAAABMAcAAAAIMy83LzIwMjYIAAAACjEyLzMxLzIwMTUJAAAAATCrl2Yjm3zeCKa2Acuk</t>
  </si>
  <si>
    <t>fN4INUNJUS5OWVNFOklCTS5JUV9HQUlOX0lOVkVTVF9DRi45OTAuMDcvMDMvMjAyNi4uLlVTRC5IAQAAAN62AQADAAAAAADTH4chm3zeCPnDAMukfN4IN0NJUS5OWVNFOklCTS5JUV9SRVNUUl9TVE9DS19DT01QLjk5MC4wNy8wMy8yMDI2Li4uVVNELkgBAAAA3rYBAAMAAAAAALH4hiGbfN4I3D0Fy6R83ggrQ0lRLk5ZU0U6SUJNLklRX0VCSVQuOTkwLjA3LzAzLzIwMjYuLi5VU0QuSAEAAADetgEAAgAAAAUxNjUxNwEIAAAABQAAAAExAQAAAAoxODc2NDMyODcyAwAAAAMxNjACAAAAAzQwMAQAAAABMAcAAAAIMy83LzIwMjYIAAAACjEyLzMxLzIwMTUJAAAAATCrl2Yjm3zeCJ+dA8ukfN4IL0NJUS5OWVNFOklCTS5JUV9EQV9TVVBQTC45OTAuMDcvMDMvMjAyNi4uLlVTRC5IAQAAAN62AQADAAAAAABNFWYjm3zeCKmvBMukfN4IMkNJUS5OWVNFOklCTS5JUV9JTlRfRVhQX0xURC45OTAuMDcvMDMvMjAyNi4uLlVTRC5IAQAAAN62AQADAAAAAAAmQDAim3zeCBlkAsukfN4IPkNJUS5OWVNFOklCTS5JUV9PVEhFUl9GSU5BTkNFX0FDVF9TVVBQTC45OTAuMDcvMDMvMjAyNi4uLlVTRC5IAQAAAN62AQADAAAAAADwXYchm3zeCGgUA8ukfN4IKkNJUS5OWVNFOklCTS5JUV9ESUMuOTkwLjA3LzAzLzIwMjYuLi5VU0QuSAEAAADetgEAAwAAAAAAHWcwIpt83ghOxgLLpHzeCDtDSVEuTllTRTpJQk0uSVFfTkVHQVRJ</t>
  </si>
  <si>
    <t>VkVfR1dfQU1PUlRfQVQuOTkwLjA3LzAzLzIwMjYuLi5VU0QuSAEAAADetgEAAwAAAAAAJI4wIpt83gjanADLpHzeCC9DSVEuTllTRTpJQk0uSVFfTE9BTlNfQ0YuOTkwLjA3LzAzLzIwMjYuLi5VU0QuSAEAAADetgEAAwAAAAAA0x+HIZt83gimtgHLpHzeCD5DSVEuTllTRTpJQk0uSVFfREVGRVJSRURfRE9NRVNUSUNfVEFYRVMuOTkwLjA3LzAzLzIwMjYuLi5VU0QuSAEAAADetgEAAgAAAAM2NjkBCAAAAAUAAAABMQEAAAAKMTg3NjQzMjg3MgMAAAADMTYwAgAAAAQzMDU0BAAAAAEwBwAAAAgzLzcvMjAyNggAAAAKMTIvMzEvMjAxNQkAAAABMCZAMCKbfN4IaBQDy6R83gg6Q0lRLk5ZU0U6SUJNLklRX0xUX0RFQlRfREVSSVZBVElWRVMuOTkwLjA3LzAzLzIwMjYuLi5VU0QuSAEAAADetgEAAgAAAAQ3OTQ4AQgAAAAFAAAAATEBAAAACjE4NzY0MzI4NzIDAAAAAzE2MAIAAAAFMzA5MTUEAAAAATAHAAAACDMvNy8yMDI2CAAAAAoxMi8zMS8yMDE1CQAAAAEwdfEDIZt83gjBOgDLpHzeCDVDSVEuTllTRTpJQk0uSVFfU1RfTk9URV9SRUNFSVYuOTkwLjA3LzAzLzIwMjYuLi5VU0QuSAEAAADetgEAAwAAAAAA+x1eIZt83giX7wTLpHzeCC1DSVEuTllTRTpJQk0uSVFfQ09TVF9CT1JST1dJTkcuOTkwLjA3LzAzLzIwMjYBAAAA3rYBAAIAAAAFMS4xNjEBCAAAAAUAAAABMQEAAAAKMTg3NjQzMjg3MgMAAAADMTYw</t>
  </si>
  <si>
    <t>AgAAAAUyMTY4MQQAAAABMAcAAAAIMy83LzIwMjYIAAAACjEyLzMxLzIwMTUJAAAAATBeygMhm3zeCNw9BcukfN4IMUNJUS5OWVNFOklCTS5JUV9UT1RBTF9ERUJULjk5MC4wNy8wMy8yMDI2Li4uVVNELkgBAAAA3rYBAAIAAAAFMzk4OTIBCAAAAAUAAAABMQEAAAAKMTg3NjQzMjg3MgMAAAADMTYwAgAAAAQ0MTczBAAAAAEwBwAAAAgzLzcvMjAyNggAAAAKMTIvMzEvMjAxNQkAAAABMMdTWiGbfN4I6p4Cy6R83gg0Q0lRLk5ZU0U6SUJNLklRX0RPX0ZJTkFOQ0VfQ0YuOTkwLjA3LzAzLzIwMjYuLi5VU0QuSAEAAADetgEAAwAAAAAA+x1eIZt83gh0OgTLpHzeCDJDSVEuTllTRTpJQk0uSVFfQURWRVJUSVNJTkcuOTkwLjA3LzAzLzIwMjYuLi5VU0QuSAEAAADetgEAAgAAAAQxMjkwAQgAAAAFAAAAATEBAAAACjE4NzY0MzI4NzIDAAAAAzE2MAIAAAAEMzAxMwQAAAABMAcAAAAIMy83LzIwMjYIAAAACjEyLzMxLzIwMTUJAAAAATAdZzAim3zeCNw9BcukfN4IOENJUS5OWVNFOklCTS5JUV9QUk9WX0JBRF9ERUJUU19DRi45OTAuMDcvMDMvMjAyNi4uLlVTRC5IAQAAAN62AQADAAAAAADTH4chm3zeCKmvBMukfN4INENJUS5OWVNFOklCTS5JUV9JTkNfRVFVSVRZX0NGLjk5MC4wNy8wMy8yMDI2Li4uVVNELkgBAAAA3rYBAAMAAAAAANMfhyGbfN4ITsYCy6R83gg1Q0lRLk5ZU0U6SUJNLklRX0dXX0lOVEFOX0FN</t>
  </si>
  <si>
    <t>T1JULjk5MC4wNy8wMy8yMDI2Li4uVVNELkgBAAAA3rYBAAMAAAAAAE0VZiObfN4I9NsEy6R83gg1Q0lRLk5ZU0U6SUJNLklRX1NUT0NLX0JBU0VEX1NNLjk5MC4wNy8wMy8yMDI2Li4uVVNELkgBAAAA3rYBAAMAAAAAACSOMCKbfN4IZRoBy6R83gg1Q0lRLk5ZU0U6SUJNLklRX0JBU0lDX0VQU19JTkNMLjk5MC4wNy8wMy8yMDI2Li4uVVNELkgBAAAA3rYBAAIAAAAJMTMuNDc2NDQ4AQgAAAAFAAAAATEBAAAACjE4NzY0MzI4NzIDAAAAAzE2MAIAAAABOQQAAAABMAcAAAAIMy83LzIwMjYIAAAACjEyLzMxLzIwMTUJAAAAATCocGYjm3zeCGUaAcukfN4IOkNJUS5OWVNFOklCTS5JUV9JTlRFUkNPTVBBTllfTk9OX0NBLjk5MC4wNy8wMy8yMDI2Li4uVVNELkgBAAAA3rYBAAMAAAAAAHXxAyGbfN4IGWQCy6R83gg8Q0lRLk5ZU0U6SUJNLklRX0ZJTl9ESVZfTFRfREVCVF9UT1RBTC45OTAuMDcvMDMvMjAyNi4uLlVTRC5IAQAAAN62AQACAAAABTI3MjA1AQgAAAAFAAAAATEBAAAACjE4NzY0MzI4NzIDAAAAAzE2MAIAAAAFMjQ1MTUEAAAAATAHAAAACDMvNy8yMDI2CAAAAAoxMi8zMS8yMDE1CQAAAAEwXsoDIZt83giprwTLpHzeCDBDSVEuTllTRTpJQk0uSVFfUlVBX0dST1NTLjk5MC4wNy8wMy8yMDI2Li4uVVNELkgBAAAA3rYBAAMAAAAAAMwCWiGbfN4Ire4By6R83ggyQ0lRLk5ZU0U6SUJNLklRX1BSRVBB</t>
  </si>
  <si>
    <t>SURfRVhQLjk5MC4wNy8wMy8yMDI2Li4uVVNELkgBAAAA3rYBAAIAAAAEMzkxMgEIAAAABQAAAAExAQAAAAoxODc2NDMyODcyAwAAAAMxNjACAAAABDEyMTIEAAAAATAHAAAACDMvNy8yMDI2CAAAAAoxMi8zMS8yMDE1CQAAAAEw+x1eIZt83gh0OgTLpHzeCDBDSVEuTllTRTpJQk0uSVFfTFRfSU5WRVNULjk5MC4wNy8wMy8yMDI2Li4uVVNELkgBAAAA3rYBAAIAAAAEMTEzMQEIAAAABQAAAAExAQAAAAoxODc2NDMyODcyAwAAAAMxNjACAAAABDEwNTQEAAAAATAHAAAACDMvNy8yMDI2CAAAAAoxMi8zMS8yMDE1CQAAAAEwz1heIZt83gi0iATLpHzeCDBDSVEuTllTRTpJQk0uSVFfTUFDSElORVJZLjk5MC4wNy8wMy8yMDI2Li4uVVNELkgBAAAA3rYBAAIAAAAFMjIyMzMBCAAAAAUAAAABMQEAAAAKMTg3NjQzMjg3MgMAAAADMTYwAgAAAAQzMTE0BAAAAAEwBwAAAAgzLzcvMjAyNggAAAAKMTIvMzEvMjAxNQkAAAABMLtnWiGbfN4Iy3kFy6R83gg1Q0lRLk5ZU0U6SUJNLklRX1NUT0NLX0JBU0VEX0NGLjk5MC4wNy8wMy8yMDI2Li4uVVNELkgBAAAA3rYBAAIAAAADNDY4AQgAAAAFAAAAATEBAAAACjE4NzY0MzI4NzIDAAAAAzE2MAIAAAAEMjEyNwQAAAABMAcAAAAIMy83LzIwMjYIAAAACjEyLzMxLzIwMTUJAAAAATDTH4chm3zeCH07A8ukfN4IPkNJUS5OWVNFOklCTS5JUV9TVE9DS19CQVNFRF9DT01QX1BS</t>
  </si>
  <si>
    <t>RVRBWC45OTAuMDcvMDMvMjAyNi4uLlVTRC5IAQAAAN62AQACAAAAAzQ2OACx+IYhm3zeCIdBAcukfN4IOENJUS5OWVNFOklCTS5JUV9UT1RBTF9ESVZfUEFJRF9DRi45OTAuMDcvMDMvMjAyNi4uLlVTRC5IAQAAAN62AQACAAAABS00ODk3AQgAAAAFAAAAATEBAAAACjE4NzY0MzI4NzIDAAAAAzE2MAIAAAAEMjAyMgQAAAABMAcAAAAIMy83LzIwMjYIAAAACjEyLzMxLzIwMTUJAAAAATDwXYchm3zeCFZ2A8ukfN4ILkNJUS5OWVNFOklCTS5JUV9QRVJJT0RMRU5HVEhfSVMuOTkwLjA3LzAzLzIwMjYBAAAA3rYBAAEAAAACMTIAqHBmI5t83giHQQHLpHzeCElDSVEuTllTRTpJQk0uSVFfUFJPVl9CQURfREVCVFNfUEFUSUVOVF9TRVJWSUNFX1JFVi45OTAuMDcvMDMvMjAyNi4uLlVTRC5IAQAAAN62AQADAAAAAADXGDAim3zeCNqcAMukfN4ILUNJUS5OWVNFOklCTS5JUV9MVF9ERUJUX0VRVUlUWS45OTAuMDcvMDMvMjAyNgEAAADetgEAAgAAAAgyMzEuNzczNAEIAAAABQAAAAExAQAAAAoxODc2NDMyODcyAwAAAAMxNjACAAAABDQwODUEAAAAATAHAAAACDMvNy8yMDI2CAAAAAoxMi8zMS8yMDE1CQAAAAEwzWvZH5t83gj5wwDLpHzeCDpDSVEuTllTRTpJQk0uSVFfVE9UQUxfREVCVF9FWENMX0ZJTi45OTAuMDcvMDMvMjAyNi4uLlVTRC5IAQAAAN62AQACAAAABTM5ODkyAQgAAAAFAAAAATEBAAAACjE4NzY0</t>
  </si>
  <si>
    <t>MzI4NzIDAAAAAzE2MAIAAAAFMjE4NjAEAAAAATAHAAAACDMvNy8yMDI2CAAAAAoxMi8zMS8yMDE1CQAAAAEwdfEDIZt83ggXxP/KpHzeCDRDSVEuTllTRTpJQk0uSVFfT1JERVJfQkFDS0xPRy45OTAuMDcvMDMvMjAyNi4uLlVTRC5IAQAAAN62AQADAAAAAAB18QMhm3zeCHQ6BMukfN4ILkNJUS5OWVNFOklCTS5JUV9TVF9ERUJULjk5MC4wNy8wMy8yMDI2Li4uVVNELkgBAAAA3rYBAAIAAAAEMTE5MAEIAAAABQAAAAExAQAAAAoxODc2NDMyODcyAwAAAAMxNjACAAAABDEwNDYEAAAAATAHAAAACDMvNy8yMDI2CAAAAAoxMi8zMS8yMDE1CQAAAAEwz1heIZt83gj6FQLLpHzeCDxDSVEuTllTRTpJQk0uSVFfRklOX0RJVl9TVF9ERUJUX1RPVEFMLjk5MC4wNy8wMy8yMDI2Li4uVVNELkgBAAAA3rYBAAMAAAAAAF7KAyGbfN4IprYBy6R83ggzQ0lRLk5ZU0U6SUJNLklRX1RPVEFMX0VRVUlUWS45OTAuMDcvMDMvMjAyNi4uLlVTRC5IAQAAAN62AQACAAAABTE0NDI0AQgAAAAFAAAAATEBAAAACjE4NzY0MzI4NzIDAAAAAzE2MAIAAAAEMTI3NQQAAAABMAcAAAAIMy83LzIwMjYIAAAACjEyLzMxLzIwMTUJAAAAATDMAlohm3zeCM3EA8ukfN4INkNJUS5OWVNFOklCTS5JUV9ORVRfV09SS0lOR19DQVAuOTkwLjA3LzAzLzIwMjYuLi5VU0QuSAEAAADetgEAAgAAAAQ2NTAyAQgAAAAFAAAAATEBAAAACjE4NzY0MzI4</t>
  </si>
  <si>
    <t>NzIDAAAAAzE2MAIAAAAEMTMxMQQAAAABMAcAAAAIMy83LzIwMjYIAAAACjEyLzMxLzIwMTUJAAAAATC7Z1ohm3zeCJ+dA8ukfN4IOkNJUS5OWVNFOklCTS5JUV9JTkNfVEFYX1BBWV9DVVJSRU5ULjk5MC4wNy8wMy8yMDI2Li4uVVNELkgBAAAA3rYBAAIAAAAEMjg0NwEIAAAABQAAAAExAQAAAAoxODc2NDMyODcyAwAAAAMxNjACAAAABDEwOTQEAAAAATAHAAAACDMvNy8yMDI2CAAAAAoxMi8zMS8yMDE1CQAAAAEwz1heIZt83ggZZALLpHzeCDpDSVEuTllTRTpJQk0uSVFfQURfRVhDTF9PUEVSX0xFQVNFUy45OTAuMDcvMDMvMjAyNi4uLlVTRC5IAQAAAN62AQACAAAABi0xODYxNgEIAAAABQAAAAExAQAAAAoxODc2NDMyODcyAwAAAAMxNjACAAAABTQ4OTc1BAAAAAEwBwAAAAgzLzcvMjAyNggAAAAKMTIvMzEvMjAxNQkAAAABMMwCWiGbfN4IfTsDy6R83gg8Q0lRLk5ZU0U6SUJNLklRX0ZJTl9ESVZfTE9BTlNfQ1VSUkVOVC45OTAuMDcvMDMvMjAyNi4uLlVTRC5IAQAAAN62AQACAAAABTE5MDIwAQgAAAAFAAAAATEBAAAACjE4NzY0MzI4NzIDAAAAAzE2MAIAAAAEMTAzMgQAAAABMAcAAAAIMy83LzIwMjYIAAAACjEyLzMxLzIwMTUJAAAAATD7HV4hm3zeCHQ6BMukfN4IMUNJUS5OWVNFOklCTS5JUV9DQVNIX1RBWEVTLjk5MC4wNy8wMy8yMDI2Li4uVVNELkgBAAAA3rYBAAIAAAAEMjY1NwEIAAAABQAA</t>
  </si>
  <si>
    <t>AAExAQAAAAoxODc2NDMyODcyAwAAAAMxNjACAAAABDMwNTMEAAAAATAHAAAACDMvNy8yMDI2CAAAAAoxMi8zMS8yMDE1CQAAAAEw5vZdIZt83gjNxAPLpHzeCDpDSVEuTllTRTpJQk0uSVFfTk9OQ0FTSF9QRU5TSU9OX0VYUC45OTAuMDcvMDMvMjAyNi4uLlVTRC5IAQAAAN62AQACAAAAAzcwNgEIAAAABQAAAAExAQAAAAoxODc2NDMyODcyAwAAAAMxNjACAAAABTIxNjc4BAAAAAEwBwAAAAgzLzcvMjAyNggAAAAKMTIvMzEvMjAxNQkAAAABMCZAMCKbfN4Iw3UAy6R83gg3Q0lRLk5ZU0U6SUJNLklRX1NUT0NLX0JBU0VEX0NPTVAuOTkwLjA3LzAzLzIwMjYuLi5VU0QuSAEAAADetgEAAgAAAAMzMTIAsfiGIZt83ggXxP/KpHzeCD1DSVEuTllTRTpJQk0uSVFfT1RIRVJfSU5WRVNUX0FDVF9TVVBQTC45OTAuMDcvMDMvMjAyNi4uLlVTRC5IAQAAAN62AQACAAAAATEBCAAAAAUAAAABMQEAAAAKMTg3NjQzMjg3MgMAAAADMTYwAgAAAAQyMDUxBAAAAAEwBwAAAAgzLzcvMjAyNggAAAAKMTIvMzEvMjAxNQkAAAABMKQ2hyGbfN4IfTsDy6R83ghDQ0lRLk5ZU0U6SUJNLklRX0RBX1NVUFBMX0NGX0VYQ0xfT1BFUl9MRUFTRVMuOTkwLjA3LzAzLzIwMjYuLi5VU0QuSAEAAADetgEAAgAAAAQyNjYyAQgAAAAFAAAAATEBAAAACjE4NzY0MzI4NzIDAAAAAzE2MAIAAAAFNDg5ODMEAAAAATAHAAAACDMvNy8yMDI2CAAA</t>
  </si>
  <si>
    <t>AAoxMi8zMS8yMDE1CQAAAAEw9piJIZt83ggXxP/KpHzeCCxDSVEuTllTRTpJQk0uSVFfRUJJVEEuOTkwLjA3LzAzLzIwMjYuLi5VU0QuSAEAAADetgEAAgAAAAUxNzcxMAEIAAAABQAAAAExAQAAAAoxODc2NDMyODcyAwAAAAMxNjACAAAABjEwMDY4OQQAAAABMAcAAAAIMy83LzIwMjYIAAAACjEyLzMxLzIwMTUJAAAAATCQ8S8im3zeCE7GAsukfN4INUNJUS5OWVNFOklCTS5JUV9QUkVGX0RJVl9PVEhFUi45OTAuMDcvMDMvMjAyNi4uLlVTRC5IAQAAAN62AQADAAAAAABTSWYjm3zeCFgSAMukfN4INkNJUS5OWVNFOklCTS5JUV9BU1NFVF9XUklURURPV04uOTkwLjA3LzAzLzIwMjYuLi5VU0QuSAEAAADetgEAAwAAAAAAU0lmI5t83gjqngLLpHzeCDNDSVEuTllTRTpJQk0uSVFfRUJJVEFfRVFfSU5DLjk5MC4wNy8wMy8yMDI2Li4uVVNELkgBAAAA3rYBAAIAAAAFMTc3MTABCAAAAAUAAAABMQEAAAAKMTg3NjQzMjg3MgMAAAADMTYwAgAAAAUyMTY3NgQAAAABMAcAAAAIMy83LzIwMjYIAAAACjEyLzMxLzIwMTUJAAAAATCQ8S8im3zeCNnrA8ukfN4INkNJUS5OWVNFOklCTS5JUV9JTlRFUkVTVF9JTkNPTUUuOTkwLjA3LzAzLzIwMjYuLi5VU0QuSAEAAADetgEAAgAAAAI3MgEIAAAABQAAAAExAQAAAAoxODc2NDMyODcyAwAAAAMxNjACAAAAAzIxMAQAAAABMAcAAAAIMy83LzIwMjYIAAAACjEyLzMxLzIw</t>
  </si>
  <si>
    <t>MTUJAAAAATDXGDAim3zeCCo9AsukfN4INUNJUS5OWVNFOklCTS5JUV9ORVRfUkVOVEFMX0VYUC45OTAuMDcvMDMvMjAyNi4uLlVTRC5IAQAAAN62AQACAAAABDE0NDUBCAAAAAUAAAABMQEAAAAKMTg3NjQzMjg3MgMAAAADMTYwAgAAAAUyNDI2MQQAAAABMAcAAAAIMy83LzIwMjYIAAAACjEyLzMxLzIwMTUJAAAAATAdZzAim3zeCEHr/8qkfN4IMkNJUS5OWVNFOklCTS5JUV9EQV9TVVBQTF9DRi45OTAuMDcvMDMvMjAyNi4uLlVTRC5IAQAAAN62AQACAAAABDI2NjIBCAAAAAUAAAABMQEAAAAKMTg3NjQzMjg3MgMAAAADMTYwAgAAAAQyMTcxBAAAAAEwBwAAAAgzLzcvMjAyNggAAAAKMTIvMzEvMjAxNQkAAAABMLH4hiGbfN4I2pwAy6R83gg+Q0lRLk5ZU0U6SUJNLklRX01JTk9SSVRZX0lOVF9SRURFRU1fVE9ULjk5MC4wNy8wMy8yMDI2Li4uVVNELkgBAAAA3rYBAAMAAAAAALtnWiGbfN4I62EAy6R83gg9Q0lRLk5ZU0U6SUJNLklRX0ZJTkFOQ0VfTEVBU0VTX0NVUlJFTlQuOTkwLjA3LzAzLzIwMjYuLi5VU0QuSAEAAADetgEAAwAAAAAAzAJaIZt83ghB6//KpHzeCDZDSVEuTllTRTpJQk0uSVFfUFJFRl9OT05fUkVERUVNLjk5MC4wNy8wMy8yMDI2Li4uVVNELkgBAAAA3rYBAAMAAAAAAMwCWiGbfN4IXO0Cy6R83gg7Q0lRLk5ZU0U6SUJNLklRX0NBU0hfSU5URVJFU1RfSU5WRVNULjk5MC4wNy8wMy8y</t>
  </si>
  <si>
    <t>MDI2Li4uVVNELkgBAAAA3rYBAAMAAAAAAOb2XSGbfN4IiY8By6R83gg0Q0lRLk5ZU0U6SUJNLklRX0VYUExPUkVfRFJJTEwuOTkwLjA3LzAzLzIwMjYuLi5VU0QuSAEAAADetgEAAwAAAAAATRVmI5t83gimtgHLpHzeCDRDSVEuTllTRTpJQk0uSVFfRUJJVF9FWENMX1NCQy45OTAuMDcvMDMvMjAyNi4uLlVTRC5IAQAAAN62AQACAAAABTE2OTg1AQgAAAAFAAAAATEBAAAACjE4NzY0MzI4NzIDAAAAAzE2MAIAAAAFMjQxMzQEAAAAATAHAAAACDMvNy8yMDI2CAAAAAoxMi8zMS8yMDE1CQAAAAEwq5dmI5t83ghOxgLLpHzeCDhDSVEuTllTRTpJQk0uSVFfQ0FTSF9UQVhFU19JTlZFU1QuOTkwLjA3LzAzLzIwMjYuLi5VU0QuSAEAAADetgEAAwAAAAAA5vZdIZt83ggqPQLLpHzeCCxDSVEuTllTRTpJQk0uSVFfRklMSU5HREFURV9JUy45OTAuMDcvMDMvMjAyNgEAAADetgEABQAAAAoyNy8wMi8yMDE4AKhwZiObfN4I+hUCy6R83ghBQ0lRLk5ZU0U6SUJNLklRX0RFUFJFQ0lBVElPTl9SRU5UQUxfQVNTRVRTLjk5MC4wNy8wMy8yMDI2Li4uVVNELkgBAAAA3rYBAAMAAAAAAB1nMCKbfN4ItIgEy6R83ggyQ0lRLk5ZU0U6SUJNLklRX0ZJTl9ESVZfUkVWLjk5MC4wNy8wMy8yMDI2Li4uVVNELkgBAAAA3rYBAAIAAAAEMTg2NAEIAAAABQAAAAExAQAAAAoxODc2NDMyODcyAwAAAAMxNjACAAAAAjUyBAAAAAEwBwAA</t>
  </si>
  <si>
    <t>AAgzLzcvMjAyNggAAAAKMTIvMzEvMjAxNQkAAAABME0VZiObfN4Ire4By6R83gg0Q0lRLk5ZU0U6SUJNLklRX0VCSVREQV9FUV9JTkMuOTkwLjA3LzAzLzIwMjYuLi5VU0QuSAEAAADetgEAAgAAAAUyMDM3MgEIAAAABQAAAAExAQAAAAoxODc2NDMyODcyAwAAAAMxNjACAAAABTIxNjc3BAAAAAEwBwAAAAgzLzcvMjAyNggAAAAKMTIvMzEvMjAxNQkAAAABMKhwZiObfN4IwToAy6R83gg6Q0lRLk5ZU0U6SUJNLklRX0xFR0FMX1NFVFRMRV9TVVBQTEUuOTkwLjA3LzAzLzIwMjYuLi5VU0QuSAEAAADetgEAAwAAAAAAJI4wIpt83ghb8wDLpHzeCDZDSVEuTllTRTpJQk0uSVFfSU5URVJDT01QQU5ZX0NMLjk5MC4wNy8wMy8yMDI2Li4uVVNELkgBAAAA3rYBAAMAAAAAAHXxAyGbfN4I+hUCy6R83gg4Q0lRLk5ZU0U6SUJNLklRX1RPVEFMX09QRVJfTEVBU0VTLjk5MC4wNy8wMy8yMDI2Li4uVVNELkgBAAAA3rYBAAMAAAAAALU9WiGbfN4IjmgBy6R83gg3Q0lRLk5ZU0U6SUJNLklRX0xPTkdfVEVSTV9MRUFTRVMuOTkwLjA3LzAzLzIwMjYuLi5VU0QuSAEAAADetgEAAwAAAAAAz1heIZt83gimtgHLpHzeCD5DSVEuTllTRTpJQk0uSVFfTUlOT1JJVFlfSU5URVJFU1RfVE9UQUwuOTkwLjA3LzAzLzIwMjYuLi5VU0QuSAEAAADetgEAAgAAAAMxNjIBCAAAAAUAAAABMQEAAAAKMTg3NjQzMjg3MgMAAAADMTYwAgAA</t>
  </si>
  <si>
    <t>AAQxMzEyBAAAAAEwBwAAAAgzLzcvMjAyNggAAAAKMTIvMzEvMjAxNQkAAAABMMdTWiGbfN4IwToAy6R83gg/Q0lRLk5ZU0U6SUJNLklRX0lNUFVUX09QRVJfTEVBU0VfSU5UX0VYUC45OTAuMDcvMDMvMjAyNi4uLlVTRC5IAQAAAN62AQACAAAACDEzNC4yMTE2AQgAAAAFAAAAATEBAAAACjE4NzY0MzI4NzIDAAAAAzE2MAIAAAAFMjE2NzIEAAAAATAHAAAACDMvNy8yMDI2CAAAAAoxMi8zMS8yMDE1CQAAAAEwJI4wIpt83gimtgHLpHzeCDZDSVEuTllTRTpJQk0uSVFfRUJJVERBX0VYQ0xfU0JDLjk5MC4wNy8wMy8yMDI2Li4uVVNELkgBAAAA3rYBAAIAAAAFMjA4NDABCAAAAAUAAAABMQEAAAAKMTg3NjQzMjg3MgMAAAADMTYwAgAAAAUyNDEzNQQAAAABMAcAAAAIMy83LzIwMjYIAAAACjEyLzMxLzIwMTUJAAAAATCocGYjm3zeCIdBAcukfN4IL0NJUS5OWVNFOklCTS5JUV9EQVlTX1BBWUFCTEVfT1VULjk5MC4wNy8wMy8yMDI2AQAAAN62AQACAAAACDU5LjU3MzExAQgAAAAFAAAAATEBAAAACjE4NzY0MzI4NzIDAAAAAzE2MAIAAAAENDE4MwQAAAABMAcAAAAIMy83LzIwMjYIAAAACjEyLzMxLzIwMTUJAAAAATDNa9kfm3zeCFZ2A8ukfN4IQkNJUS5OWVNFOklCTS5JUV9PUEVSQVRJTkdfTEVBU0VfTElBQklMSVRJRVMuOTkwLjA3LzAzLzIwMjYuLi5VU0QuSAEAAADetgEAAwAAAAAA+x1eIZt83gjanADL</t>
  </si>
  <si>
    <t>pHzeCCxDSVEuTllTRTpJQk0uSVFfRE9fQ0YuOTkwLjA3LzAzLzIwMjYuLi5VU0QuSAEAAADetgEAAgAAAAI3MQEIAAAABQAAAAExAQAAAAoxODc2NDMyODcyAwAAAAMxNjACAAAABDIwODEEAAAAATAHAAAACDMvNy8yMDI2CAAAAAoxMi8zMS8yMDE1CQAAAAEw0x+HIZt83gj02wTLpHzeCDhDSVEuTllTRTpJQk0uSVFfQ0hBTkdFX1VORUFSTl9SRVYuOTkwLjA3LzAzLzIwMjYuLi5VU0QuSAEAAADetgEAAwAAAAAApDaHIZt83gjDdQDLpHzeCDRDSVEuTllTRTpJQk0uSVFfUlVBX0FDQ1VNX0RFUC45OTAuMDcvMDMvMjAyNi4uLlVTRC5IAQAAAN62AQADAAAAAADMAlohm3zeCBlkAsukfN4IQENJUS5OWVNFOklCTS5JUV9ERVJJVkFUSVZFX1RSQURJTkdfQVNTRVRTLjk5MC4wNy8wMy8yMDI2Li4uVVNELkgBAAAA3rYBAAMAAAAAAHXxAyGbfN4I6p4Cy6R83gg2Q0lRLk5ZU0U6SUJNLklRX0ZJTl9ESVZfTElBQl9MVC45OTAuMDcvMDMvMjAyNi4uLlVTRC5IAQAAAN62AQADAAAAAAAagF4hm3zeCE7GAsukfN4IO0NJUS5OWVNFOklCTS5JUV9DSEFOR0VfREVGX1RBWF9UT1RBTC45OTAuMDcvMDMvMjAyNi4uLlVTRC5IAQAAAN62AQACAAAABDEzODcBCAAAAAUAAAABMQEAAAAKMTg3NjQzMjg3MgMAAAADMTYwAgAAAAUzMDkyNAQAAAABMAcAAAAIMy83LzIwMjYIAAAACjEyLzMxLzIwMTUJAAAAATDm9l0hm3ze</t>
  </si>
  <si>
    <t>CH07A8ukfN4IQkNJUS5OWVNFOklCTS5JUV9TQUxFX1BST0NFRURTX1JFTlRBTF9BU1NFVFMuOTkwLjA3LzAzLzIwMjYuLi5VU0QuSAEAAADetgEAAwAAAAAA5vZdIZt83gjBOgDLpHzeCDJDSVEuTllTRTpJQk0uSVFfUFJFRl9SRURFRU0uOTkwLjA3LzAzLzIwMjYuLi5VU0QuSAEAAADetgEAAwAAAAAAzAJaIZt83gh0OgTLpHzeCD1DSVEuTllTRTpJQk0uSVFfQ0FTSF9JTlRFUkVTVF9SRUNFSVZFRC45OTAuMDcvMDMvMjAyNi4uLlVTRC5IAQAAAN62AQADAAAAAADm9l0hm3zeCIdhBMukfN4ILUNJUS5OWVNFOklCTS5JUV9SRVNUQVRFTUVOVF9JUy45OTAuMDcvMDMvMjAyNgEAAADetgEAAwAAAAJSQwAdZzAim3zeCNnrA8ukfN4ILENJUS5OWVNFOklCTS5JUV9EQV9DRi45OTAuMDcvMDMvMjAyNi4uLlVTRC5IAQAAAN62AQACAAAABDM4NTUBCAAAAAUAAAABMQEAAAAKMTg3NjQzMjg3MgMAAAADMTYwAgAAAAQyMTYwBAAAAAEwBwAAAAgzLzcvMjAyNggAAAAKMTIvMzEvMjAxNQkAAAABMLH4hiGbfN4IVnYDy6R83gg7Q0lRLk5ZU0U6SUJNLklRX05FR0FUSVZFX0dXX0FNT1JUX0NGLjk5MC4wNy8wMy8yMDI2Li4uVVNELkgBAAAA3rYBAAMAAAAAAPaYiSGbfN4I62EAy6R83gg3Q0lRLk5ZU0U6SUJNLklRX0VCSVREQVJfRVhDTF9TQkMuOTkwLjA3LzAzLzIwMjYuLi5VU0QuSAEAAADetgEAAgAAAAUyMjI4</t>
  </si>
  <si>
    <t>NQEIAAAABQAAAAExAQAAAAoxODc2NDMyODcyAwAAAAMxNjACAAAABTI0MTM3BAAAAAEwBwAAAAgzLzcvMjAyNggAAAAKMTIvMzEvMjAxNQkAAAABMNcYMCKbfN4IF8T/yqR83ggwQ0lRLk5ZU0U6SUJNLklRX0RJVl9TSEFSRS45OTAuMDcvMDMvMjAyNi4uLlVTRC5IAQAAAN62AQACAAAAATUBCAAAAAUAAAABMQEAAAAKMTg3NjQzMjg3MgMAAAADMTYwAgAAAAQzMDU4BAAAAAEwBwAAAAgzLzcvMjAyNggAAAAKMTIvMzEvMjAxNQkAAAABMKhwZiObfN4I9NsEy6R83gg3Q0lRLk5ZU0U6SUJNLklRX05FVF9JTlRFUkVTVF9FWFAuOTkwLjA3LzAzLzIwMjYuLi5VU0QuSAEAAADetgEAAgAAAAQtMzk2AQgAAAAFAAAAATEBAAAACjE4NzY0MzI4NzIDAAAAAzE2MAIAAAADMzY4BAAAAAEwBwAAAAgzLzcvMjAyNggAAAAKMTIvMzEvMjAxNQkAAAABMFNJZiObfN4Iw3UAy6R83gg1Q0lRLk5ZU0U6SUJNLklRX1NUX0RFQlRfSVNTVUVELjk5MC4wNy8wMy8yMDI2Li4uVVNELkgBAAAA3rYBAAIAAAADMTAxAQgAAAAFAAAAATEBAAAACjE4NzY0MzI4NzIDAAAAAzE2MAIAAAAEMjA0MwQAAAABMAcAAAAIMy83LzIwMjYIAAAACjEyLzMxLzIwMTUJAAAAATCkNochm3zeCKmvBMukfN4IPENJUS5OWVNFOklCTS5JUV9FQklUREFfTEVBU0VfQURKVVNURUQuOTkwLjA3LzAzLzIwMjYuLi5VU0QuSAEAAADetgEAAgAAAAUyMDM3</t>
  </si>
  <si>
    <t>MgEIAAAABQAAAAExAQAAAAoxODc2NDMyODcyAwAAAAMxNjACAAAABTQ4OTkzBAAAAAEwBwAAAAgzLzcvMjAyNggAAAAKMTIvMzEvMjAxNQkAAAABMKuXZiObfN4IjmgBy6R83gguQ0lRLk5ZU0U6SUJNLklRX0lOVkVOVE9SWV9UVVJOUy45OTAuMDcvMDMvMjAyNgEAAADetgEAAgAAAAkyMS45MTg5OTIBCAAAAAUAAAABMQEAAAAKMTg3NjQzMjg3MgMAAAADMTYwAgAAAAQ0MDgyBAAAAAEwBwAAAAgzLzcvMjAyNggAAAAKMTIvMzEvMjAxNQkAAAABMIVE2R+bfN4I9NsEy6R83gguQ0lRLk5ZU0U6SUJNLklRX1JVQV9ORVQuOTkwLjA3LzAzLzIwMjYuLi5VU0QuSAEAAADetgEAAwAAAAAAzAJaIZt83ghOxgLLpHzeCDVDSVEuTllTRTpJQk0uSVFfT1RIRVJfT1BFUl9BQ1QuOTkwLjA3LzAzLzIwMjYuLi5VU0QuSAEAAADetgEAAgAAAAQxMzg2AQgAAAAFAAAAATEBAAAACjE4NzY0MzI4NzIDAAAAAzE2MAIAAAAEMjA0NwQAAAABMAcAAAAIMy83LzIwMjYIAAAACjEyLzMxLzIwMTUJAAAAATDTH4chm3zeCNw9BcukfN4INkNJUS5OWVNFOklCTS5JUV9DQVNIX0FDUVVJUkVfQ0YuOTkwLjA3LzAzLzIwMjYuLi5VU0QuSAEAAADetgEAAgAAAAUtMzM0OQEIAAAABQAAAAExAQAAAAoxODc2NDMyODcyAwAAAAMxNjACAAAABDIwNTcEAAAAATAHAAAACDMvNy8yMDI2CAAAAAoxMi8zMS8yMDE1CQAAAAEwpDaHIZt83gif</t>
  </si>
  <si>
    <t>nQPLpHzeCDlDSVEuTllTRTpJQk0uSVFfRklOX0RJVl9DQVNIX0VRVUlWLjk5MC4wNy8wMy8yMDI2Li4uVVNELkgBAAAA3rYBAAMAAAAAAF7KAyGbfN4IGWQCy6R83ggvQ0lRLk5ZU0U6SUJNLklRX1RPVEFMX0NMLjk5MC4wNy8wMy8yMDI2Li4uVVNELkgBAAAA3rYBAAIAAAAFMzQyNjkBCAAAAAUAAAABMQEAAAAKMTg3NjQzMjg3MgMAAAADMTYwAgAAAAQxMDA5BAAAAAEwBwAAAAgzLzcvMjAyNggAAAAKMTIvMzEvMjAxNQkAAAABMM9YXiGbfN4IaBQDy6R83ggpQ0lRLk5ZU0U6SUJNLklRX0dXLjk5MC4wNy8wMy8yMDI2Li4uVVNELkgBAAAA3rYBAAIAAAAFMzIwMjEBCAAAAAUAAAABMQEAAAAKMTg3NjQzMjg3MgMAAAADMTYwAgAAAAQxMTcxBAAAAAEwBwAAAAgzLzcvMjAyNggAAAAKMTIvMzEvMjAxNQkAAAABMM9YXiGbfN4IzcQDy6R83ghGQ0lRLk5ZU0U6SUJNLklRX0RJU1RSSUJVVEFCTEVfQ0FTSF9TVEFOREFSRElaRUQuOTkwLjA3LzAzLzIwMjYuLi5VU0QuSAEAAADetgEAAwAAAAAAJkAwIpt83ghWdgPLpHzeCDRDSVEuTllTRTpJQk0uSVFfTklfQVZBSUxfSU5DTC45OTAuMDcvMDMvMjAyNi4uLlVTRC5IAQAAAN62AQACAAAABTEzMTkwAQgAAAAFAAAAATEBAAAACjE4NzY0MzI4NzIDAAAAAzE2MAIAAAACMTYEAAAAATAHAAAACDMvNy8yMDI2CAAAAAoxMi8zMS8yMDE1CQAAAAEwU0lmI5t83gja</t>
  </si>
  <si>
    <t>nADLpHzeCDNDSVEuTllTRTpJQk0uSVFfR1dfSU5UQU5fTkVULjk5MC4wNy8wMy8yMDI2Li4uVVNELkgBAAAA3rYBAAMAAAAAAHXxAyGbfN4IOxMEy6R83ghFQ0lRLk5ZU0U6SUJNLklRX1RPVEFMX0dFTkVSQUxfUEFSVE5FUl9JTlRFUkVTVC45OTAuMDcvMDMvMjAyNi4uLlVTRC5IAQAAAN62AQADAAAAAADyjlohm3zeCGgUA8ukfN4IKUNJUS5OWVNFOklCTS5JUV9BRS45OTAuMDcvMDMvMjAyNi4uLlVTRC5IAQAAAN62AQACAAAABDc0OTkBCAAAAAUAAAABMQEAAAAKMTg3NjQzMjg3MgMAAAADMTYwAgAAAAQxMDE2BAAAAAEwBwAAAAgzLzcvMjAyNggAAAAKMTIvMzEvMjAxNQkAAAABMM9YXiGbfN4IF8T/yqR83gg4Q0lRLk5ZU0U6SUJNLklRX0RFRl9UQVhfQVNTRVRTX0xULjk5MC4wNy8wMy8yMDI2Li4uVVNELkgBAAAA3rYBAAIAAAAENDgyMgEIAAAABQAAAAExAQAAAAoxODc2NDMyODcyAwAAAAMxNjACAAAABDEwMjYEAAAAATAHAAAACDMvNy8yMDI2CAAAAAoxMi8zMS8yMDE1CQAAAAEwz1heIZt83giprwTLpHzeCD5DSVEuTllTRTpJQk0uSVFfUlVBX0NBUElUQUxfTEVBU0VfR1JPU1MuOTkwLjA3LzAzLzIwMjYuLi5VU0QuSAEAAADetgEAAwAAAAAAzAJaIZt83gh9OwPLpHzeCDZDSVEuTllTRTpJQk0uSVFfVE9UQUxfUkVWX1NIQVJFLjk5MC4wNy8wMy8yMDI2Li4uVVNELkgBAAAA3rYBAAIAAAAJ</t>
  </si>
  <si>
    <t>ODMuNTE2MTc2AQgAAAAFAAAAATEBAAAACjE4NzY0MzI4NzIDAAAAAzE2MAIAAAAENDM4MgQAAAABMAcAAAAIMy83LzIwMjYIAAAACjEyLzMxLzIwMTUJAAAAATCocGYjm3zeCHQ6BMukfN4IL0NJUS5OWVNFOklCTS5JUV9FUFNfTk9STS45OTAuMDcvMDMvMjAyNi4uLlVTRC5IAQAAAN62AQACAAAACTEwLjc0MDE2MgEIAAAABQAAAAExAQAAAAoxODc2NDMyODcyAwAAAAMxNjACAAAABDQzNzkEAAAAATAHAAAACDMvNy8yMDI2CAAAAAoxMi8zMS8yMDE1CQAAAAEwqHBmI5t83gh9OwPLpHzeCDxDSVEuTllTRTpJQk0uSVFfUlVBX0NBUElUQUxfTEVBU0VfTkVULjk5MC4wNy8wMy8yMDI2Li4uVVNELkgBAAAA3rYBAAMAAAAAAMwCWiGbfN4I3D0Fy6R83ghIQ0lRLk5ZU0U6SUJNLklRX0lOVEVSRVNUX0VYUF9MRUFTRV9MSUFCSUxJVFlfREVCVC45OTAuMDcvMDMvMjAyNi4uLlVTRC5IAQAAAN62AQADAAAAAAAmQDAim3zeCBfE/8qkfN4IL0NJUS5OWVNFOklCTS5JUV9PUEVSX0lOQy45OTAuMDcvMDMvMjAyNi4uLlVTRC5IAQAAAN62AQACAAAABTE2NTE3AQgAAAAFAAAAATEBAAAACjE4NzY0MzI4NzIDAAAAAzE2MAIAAAACMjEEAAAAATAHAAAACDMvNy8yMDI2CAAAAAoxMi8zMS8yMDE1CQAAAAEwTRVmI5t83gh0OgTLpHzeCCpDSVEuTllTRTpJQk0uSVFfRUJULjk5MC4wNy8wMy8yMDI2Li4uVVNELkgBAAAA</t>
  </si>
  <si>
    <t>3rYBAAIAAAAFMTU5NDUBCAAAAAUAAAABMQEAAAAKMTg3NjQzMjg3MgMAAAADMTYwAgAAAAMxMzkEAAAAATAHAAAACDMvNy8yMDI2CAAAAAoxMi8zMS8yMDE1CQAAAAEwU0lmI5t83gj02wTLpHzeCD5DSVEuTllTRTpJQk0uSVFfRUJJVERBUl9FUV9JTkNfRVhDTF9TQkMuOTkwLjA3LzAzLzIwMjYuLi5VU0QuSAEAAADetgEAAgAAAAUyMjI4NQEIAAAABQAAAAExAQAAAAoxODc2NDMyODcyAwAAAAMxNjACAAAABTI0MTMzBAAAAAEwBwAAAAgzLzcvMjAyNggAAAAKMTIvMzEvMjAxNQkAAAABMNcYMCKbfN4IZRoBy6R83ggsQ0lRLk5ZU0U6SUJNLklRX0NBUEVYX1BDVF9SRVYuOTkwLjA3LzAzLzIwMjYBAAAA3rYBAAIAAAAGNC4zNzg0AQgAAAAFAAAAATEBAAAACjE4NzY0MzI4NzIDAAAAAzE2MAIAAAAFMzUzODAEAAAAATAHAAAACDMvNy8yMDI2CAAAAAoxMi8zMS8yMDE1CQAAAAEw51L7H5t83ggZZALLpHzeCCdDSVEuTllTRTpJQk0uSVFfRUJJVF9JTlQuOTkwLjA3LzAzLzIwMjYBAAAA3rYBAAIAAAAJMzUuMjkyNzM1AQgAAAAFAAAAATEBAAAACjE4NzY0MzI4NzIDAAAAAzE2MAIAAAAENDE4OQQAAAABMAcAAAAIMy83LzIwMjYIAAAACjEyLzMxLzIwMTUJAAAAATDNa9kfm3zeCI5oAcukfN4IPUNJUS5OWVNFOklCTS5JUV9DT05USU5HRU5UX0xJQUJJTElUSUVTLjk5MC4wNy8wMy8yMDI2Li4uVVNELkgB</t>
  </si>
  <si>
    <t>AAAA3rYBAAMAAAAAAHXxAyGbfN4IVnYDy6R83ghCQ0lRLk5ZU0U6SUJNLklRX1JVQV9DQVBJVEFMX0xFQVNFX0FDQ1VNX0RFUC45OTAuMDcvMDMvMjAyNi4uLlVTRC5IAQAAAN62AQADAAAAAADMAlohm3zeCDsTBMukfN4IO0NJUS5OWVNFOklCTS5JUV9ERVJJVkFUSVZFX0FTU0VUU19MVC45OTAuMDcvMDMvMjAyNi4uLlVTRC5IAQAAAN62AQACAAAAAjQ1AQgAAAAFAAAAATEBAAAACjE4NzY0MzI4NzIDAAAAAzE2MAIAAAAEMTExMAQAAAABMAcAAAAIMy83LzIwMjYIAAAACjEyLzMxLzIwMTUJAAAAATB18QMhm3zeCImPAcukfN4ILUNJUS5OWVNFOklCTS5JUV9HV19ORVQuOTkwLjA3LzAzLzIwMjYuLi5VU0QuSAEAAADetgEAAwAAAAAAdfEDIZt83giprwTLpHzeCERDSVEuTllTRTpJQk0uSVFfVE9UQUxfREVCVF9SRVBBSURfRVhDTF9MRUFTRVMuOTkwLjA3LzAzLzIwMjYuLi5VU0QuSAEAAADetgEAAgAAAAUtNTYyMgEIAAAABQAAAAExAQAAAAoxODc2NDMyODcyAwAAAAMxNjACAAAABTQ4OTg2BAAAAAEwBwAAAAgzLzcvMjAyNggAAAAKMTIvMzEvMjAxNQkAAAABMPsdXiGbfN4IdDoEy6R83gg7Q0lRLk5ZU0U6SUJNLklRX0ZJTl9ESVZfTElBQl9DVVJSRU5ULjk5MC4wNy8wMy8yMDI2Li4uVVNELkgBAAAA3rYBAAMAAAAAAM9YXiGbfN4I+cMAy6R83gguQ0lRLk5ZU0U6SUJNLklRX1JBV19JTlYuOTkw</t>
  </si>
  <si>
    <t>LjA3LzAzLzIwMjYuLi5VU0QuSAEAAADetgEAAwAAAAAAu2daIZt83ggqPQLLpHzeCCtDSVEuTllTRTpJQk0uSVFfR1BQRS45OTAuMDcvMDMvMjAyNi4uLlVTRC5IAQAAAN62AQACAAAABTI5MzQzAQgAAAAFAAAAATEBAAAACjE4NzY0MzI4NzIDAAAAAzE2MAIAAAAEMTE2OQQAAAABMAcAAAAIMy83LzIwMjYIAAAACjEyLzMxLzIwMTUJAAAAATD7HV4hm3zeCI5oAcukfN4IO0NJUS5OWVNFOklCTS5JUV9UT1RBTF9GSU5BTkNFX0xFQVNFUy45OTAuMDcvMDMvMjAyNi4uLlVTRC5IAQAAAN62AQADAAAAAADMAlohm3zeCME6AMukfN4IOkNJUS5OWVNFOklCTS5JUV9DQVNIX0lOVEVSRVNUX0ZJTkFOLjk5MC4wNy8wMy8yMDI2Li4uVVNELkgBAAAA3rYBAAMAAAAAAOb2XSGbfN4ItIgEy6R83ggyQ0lRLk5ZU0U6SUJNLklRX0lQUkRfU1VQUExFLjk5MC4wNy8wMy8yMDI2Li4uVVNELkgBAAAA3rYBAAMAAAAAACSOMCKbfN4I3D0Fy6R83gg3Q0lRLk5ZU0U6SUJNLklRX0NIQU5HRV9JTlZFTlRPUlkuOTkwLjA3LzAzLzIwMjYuLi5VU0QuSAEAAADetgEAAgAAAAMxMzMBCAAAAAUAAAABMQEAAAAKMTg3NjQzMjg3MgMAAAADMTYwAgAAAAQyMDk5BAAAAAEwBwAAAAgzLzcvMjAyNggAAAAKMTIvMzEvMjAxNQkAAAABMKQ2hyGbfN4IW/MAy6R83ghIQ0lRLk5ZU0U6SUJNLklRX0xPTkdfVEVSTV9ERUJUX1JFUEFJRF9F</t>
  </si>
  <si>
    <t>WENMX0xFQVNFUy45OTAuMDcvMDMvMjAyNi4uLlVTRC5IAQAAAN62AQACAAAABS01NjIyAQgAAAAFAAAAATEBAAAACjE4NzY0MzI4NzIDAAAAAzE2MAIAAAAFNDg5ODQEAAAAATAHAAAACDMvNy8yMDI2CAAAAAoxMi8zMS8yMDE1CQAAAAEw+x1eIZt83gj5wwDLpHzeCDJDSVEuTllTRTpJQk0uSVFfR0FJTl9JTlZFU1QuOTkwLjA3LzAzLzIwMjYuLi5VU0QuSAEAAADetgEAAgAAAAMtNDcBCAAAAAUAAAABMQEAAAAKMTg3NjQzMjg3MgMAAAADMTYwAgAAAAI2MgQAAAABMAcAAAAIMy83LzIwMjYIAAAACjEyLzMxLzIwMTUJAAAAATBTSWYjm3zeCKmvBMukfN4IO0NJUS5OWVNFOklCTS5JUV9NSU5PUklUWV9JTlRFUkVTVF9DRi45OTAuMDcvMDMvMjAyNi4uLlVTRC5IAQAAAN62AQADAAAAAADTH4chm3zeCI5oAcukfN4IMkNJUS5OWVNFOklCTS5JUV9HQUlOX0FTU0VUUy45OTAuMDcvMDMvMjAyNi4uLlVTRC5IAQAAAN62AQACAAAAAjEzAQgAAAAFAAAAATEBAAAACjE4NzY0MzI4NzIDAAAAAzE2MAIAAAACNTYEAAAAATAHAAAACDMvNy8yMDI2CAAAAAoxMi8zMS8yMDE1CQAAAAEwU0lmI5t83gjNxAPLpHzeCDxDSVEuTllTRTpJQk0uSVFfREVCVF9FUVVJVl9PUEVSX0xFQVNFLjk5MC4wNy8wMy8yMDI2Li4uVVNELkgBAAAA3rYBAAIAAAAFMTE1NjABCAAAAAUAAAABMQEAAAAKMTg3NjQzMjg3MgMAAAADMTYw</t>
  </si>
  <si>
    <t>AgAAAAUyMTY3MQQAAAABMAcAAAAIMy83LzIwMjYIAAAACjEyLzMxLzIwMTUJAAAAATBeygMhm3zeCDsTBMukfN4IOkNJUS5OWVNFOklCTS5JUV9JTlRFUkNPTVBBTllfTk9OX0NMLjk5MC4wNy8wMy8yMDI2Li4uVVNELkgBAAAA3rYBAAMAAAAAAJ8YBCGbfN4I+hUCy6R83ghBQ0lRLk5ZU0U6SUJNLklRX0NIQU5HRV9ORVRfV09SS0lOR19DQVBJVEFMLjk5MC4wNy8wMy8yMDI2Li4uVVNELkgBAAAA3rYBAAIAAAAEMTQ1NgEIAAAABQAAAAExAQAAAAoxODc2NDMyODcyAwAAAAMxNjACAAAABDQ0MjEEAAAAATAHAAAACDMvNy8yMDI2CAAAAAoxMi8zMS8yMDE1CQAAAAEw5vZdIZt83gjZ6wPLpHzeCD1DSVEuTllTRTpJQk0uSVFfQVNTRVRfV1JJVEVET1dOX1NVUFBMRS45OTAuMDcvMDMvMjAyNi4uLlVTRC5IAQAAAN62AQADAAAAAAAkjjAim3zeCJfvBMukfN4INkNJUS5OWVNFOklCTS5JUV9FWFRSQV9BQ0NfSVRFTVMuOTkwLjA3LzAzLzIwMjYuLi5VU0QuSAEAAADetgEAAwAAAAAAU0lmI5t83ghb8wDLpHzeCDRDSVEuTllTRTpJQk0uSVFfQ1VSUkVOQ1lfR0FJTi45OTAuMDcvMDMvMjAyNi4uLlVTRC5IAQAAAN62AQACAAAAAzQ0OQEIAAAABQAAAAExAQAAAAoxODc2NDMyODcyAwAAAAMxNjACAAAAAjM4BAAAAAEwBwAAAAgzLzcvMjAyNggAAAAKMTIvMzEvMjAxNQkAAAABMFNJZiObfN4I2pwAy6R83gg+</t>
  </si>
  <si>
    <t>Q0lRLk5ZU0U6SUJNLklRX0VYQ0lTRV9UQVhFU19FWENMX1NBTEVTLjk5MC4wNy8wMy8yMDI2Li4uVVNELkgBAAAA3rYBAAMAAAAAANcYMCKbfN4Iqa8Ey6R83gguQ0lRLk5ZU0U6SUJNLklRX0lOQ19UQVguOTkwLjA3LzAzLzIwMjYuLi5VU0QuSAEAAADetgEAAgAAAAQyNTgxAQgAAAAFAAAAATEBAAAACjE4NzY0MzI4NzIDAAAAAzE2MAIAAAACNzUEAAAAATAHAAAACDMvNy8yMDI2CAAAAAoxMi8zMS8yMDE1CQAAAAEwU0lmI5t83gjcPQXLpHzeCD5DSVEuTllTRTpJQk0uSVFfRVhDSVNFX1RBWEVTX0lOQ0xfU0FMRVMuOTkwLjA3LzAzLzIwMjYuLi5VU0QuSAEAAADetgEAAwAAAAAA1xgwIpt83giprwTLpHzeCCpDSVEuTllTRTpJQk0uSVFfVEJWLjk5MC4wNy8wMy8yMDI2Li4uVVNELkgBAAAA3rYBAAIAAAAGLTIxMjQ2AQgAAAAFAAAAATEBAAAACjE4NzY0MzI4NzIDAAAAAzE2MAIAAAAEMTMxMAQAAAABMAcAAAAIMy83LzIwMjYIAAAACjEyLzMxLzIwMTUJAAAAATDHU1ohm3zeCMt5BcukfN4IPUNJUS5OWVNFOklCTS5JUV9FQklUREFfRVFfSU5DX0VYQ0xfU0JDLjk5MC4wNy8wMy8yMDI2Li4uVVNELkgBAAAA3rYBAAIAAAAFMjA4NDABCAAAAAUAAAABMQEAAAAKMTg3NjQzMjg3MgMAAAADMTYwAgAAAAUyNDEzMQQAAAABMAcAAAAIMy83LzIwMjYIAAAACjEyLzMxLzIwMTUJAAAAATCocGYjm3zeCNqc</t>
  </si>
  <si>
    <t>AMukfN4IN0NJUS5OWVNFOklCTS5JUV9TVE9DS19CQVNFRF9DT0dTLjk5MC4wNy8wMy8yMDI2Li4uVVNELkgBAAAA3rYBAAIAAAADMTAwAQgAAAAFAAAAATEBAAAACjE4NzY0MzI4NzIDAAAAAzE2MAIAAAAFMjI2NzQEAAAAATAHAAAACDMvNy8yMDI2CAAAAAoxMi8zMS8yMDE1CQAAAAEwJI4wIpt83gj6FQLLpHzeCDBDSVEuTllTRTpJQk0uSVFfRUJJVF8zWVJfQU5OX0NBR1IuOTkwLjA3LzAzLzIwMjYBAAAA3rYBAAIAAAAILTEwLjE5MTEBCAAAAAUAAAABMQEAAAAKMTg3NjQzMjg3MgMAAAADMTYwAgAAAAQ0MjIzBAAAAAEwBwAAAAgzLzcvMjAyNggAAAAKMTIvMzEvMjAxNQkAAAABMKCm2R+bfN4Iqa8Ey6R83ggwQ0lRLk5ZU0U6SUJNLklRX1RCVl9TSEFSRS45OTAuMDcvMDMvMjAyNi4uLlVTRC5IAQAAAN62AQACAAAACi0yMS45OTk5NjYBCAAAAAUAAAABMQEAAAAKMTg3NjQzMjg3MgMAAAADMTYwAgAAAAQ0MTU2BAAAAAEwBwAAAAgzLzcvMjAyNggAAAAKMTIvMzEvMjAxNQkAAAABMMdTWiGbfN4Iqa8Ey6R83ggxQ0lRLk5ZU0U6SUJNLklRX05FVF9DSEFOR0UuOTkwLjA3LzAzLzIwMjYuLi5VU0QuSAEAAADetgEAAgAAAAQtNzkwAQgAAAAFAAAAATEBAAAACjE4NzY0MzI4NzIDAAAAAzE2MAIAAAAEMjA5MwQAAAABMAcAAAAIMy83LzIwMjYIAAAACjEyLzMxLzIwMTUJAAAAATDwXYchm3zeCE7GAsuk</t>
  </si>
  <si>
    <t>fN4IO0NJUS5OWVNFOklCTS5JUV9DQVBJVEFMSVpFRF9JTlRFUkVTVC45OTAuMDcvMDMvMjAyNi4uLlVTRC5IAQAAAN62AQADAAAAAAAmQDAim3zeCPnDAMukfN4IOENJUS5OWVNFOklCTS5JUV9GSU5fRElWX1NUX0lOVkVTVC45OTAuMDcvMDMvMjAyNi4uLlVTRC5IAQAAAN62AQADAAAAAABeygMhm3zeCFztAsukfN4IOUNJUS5OWVNFOklCTS5JUV9MVF9NQVJLX1NFQ1VSSVRJRVMuOTkwLjA3LzAzLzIwMjYuLi5VU0QuSAEAAADetgEAAwAAAAAAdfEDIZt83ghc7QLLpHzeCC9DSVEuTllTRTpJQk0uSVFfR1dfSU5UQU4uOTkwLjA3LzAzLzIwMjYuLi5VU0QuSAEAAADetgEAAgAAAAUzNTUwOAEIAAAABQAAAAExAQAAAAoxODc2NDMyODcyAwAAAAMxNjACAAAABTM1MzgxBAAAAAEwBwAAAAgzLzcvMjAyNggAAAAKMTIvMzEvMjAxNQkAAAABMMdTWiGbfN4I+hUCy6R83gg8Q0lRLk5ZU0U6SUJNLklRX1RPVEFMX1JFVl9BU19SRVBPUlRFRC45OTAuMDcvMDMvMjAyNi4uLlVTRC5IAQAAAN62AQACAAAABTgxNzQxAQgAAAAFAAAAATEBAAAACjE4NzY0MzI4NzIDAAAAAzE2MAIAAAADMzM5BAAAAAEwBwAAAAgzLzcvMjAyNggAAAAKMTIvMzEvMjAxNQkAAAABMNcYMCKbfN4IQev/yqR83ggmQ0lRLk5ZU0U6SUJNLklRX0dBQVBfQlMuOTkwLjA3LzAzLzIwMjYBAAAA3rYBAAMAAAAHVVMgR0FBUACfGAQhm3zeCME6</t>
  </si>
  <si>
    <t>AMukfN4IOUNJUS5OWVNFOklCTS5JUV9GSU5fRElWX0RFQlRfVE9UQUwuOTkwLjA3LzAzLzIwMjYuLi5VU0QuSAEAAADetgEAAgAAAAUyNzIwNQEIAAAABQAAAAExAQAAAAoxODc2NDMyODcyAwAAAAMxNjACAAAABTI0NTE2BAAAAAEwBwAAAAgzLzcvMjAyNggAAAAKMTIvMzEvMjAxNQkAAAABMF7KAyGbfN4Ire4By6R83gg9Q0lRLk5ZU0U6SUJNLklRX05BVFVSQUxfUkVTT1VSQ0VTX0NPU1QuOTkwLjA3LzAzLzIwMjYuLi5VU0QuSAEAAADetgEAAwAAAAAAu2daIZt83giHQQHLpHzeCDJDSVEuTllTRTpJQk0uSVFfRUJJVERBXzNZUl9BTk5fQ0FHUi45OTAuMDcvMDMvMjAyNgEAAADetgEAAgAAAActOS40OTI5AQgAAAAFAAAAATEBAAAACjE4NzY0MzI4NzIDAAAAAzE2MAIAAAAENDIyMgQAAAABMAcAAAAIMy83LzIwMjYIAAAACjEyLzMxLzIwMTUJAAAAATCgptkfm3zeCHQ6BMukfN4IKUNJUS5OWVNFOklCTS5JUV9SRS45OTAuMDcvMDMvMjAyNi4uLlVTRC5IAQAAAN62AQACAAAABjE0NjEyNAEIAAAABQAAAAExAQAAAAoxODc2NDMyODcyAwAAAAMxNjACAAAABDEyMjIEAAAAATAHAAAACDMvNy8yMDI2CAAAAAoxMi8zMS8yMDE1CQAAAAEwzAJaIZt83gj5wwDLpHzeCDxDSVEuTllTRTpJQk0uSVFfVE9UQUxfT1VUU1RBTkRJTkdfRklMSU5HX0RBVEUuOTkwLjA3LzAzLzIwMjYBAAAA3rYBAAIAAAAKOTYw</t>
  </si>
  <si>
    <t>Ljg4MDkxNQEEAAAABQAAAAE1AQAAAAoxODc2NDMyODcyAgAAAAUyNDE1MwYAAAABMLU9WiGbfN4IGWQCy6R83gg3Q0lRLk5ZU0U6SUJNLklRX0FMTE9XX0RPVUJUX0FDQ1QuOTkwLjA3LzAzLzIwMjYuLi5VU0QuSAEAAADetgEAAgAAAAMzNjcBCAAAAAUAAAABMQEAAAAKMTg3NjQzMjg3MgMAAAADMTYwAgAAAAQzMDEyBAAAAAEwBwAAAAgzLzcvMjAyNggAAAAKMTIvMzEvMjAxNQkAAAABMLtnWiGbfN4IjmgBy6R83gg2Q0lRLk5ZU0U6SUJNLklRX1NBTEVTX01BUktFVElORy45OTAuMDcvMDMvMjAyNi4uLlVTRC5IAQAAAN62AQACAAAABDEyOTABCAAAAAUAAAABMQEAAAAKMTg3NjQzMjg3MgMAAAADMTYwAgAAAAUyMTU2MQQAAAABMAcAAAAIMy83LzIwMjYIAAAACjEyLzMxLzIwMTUJAAAAATAdZzAim3zeCK3uAcukfN4IKUNJUS5OWVNFOklCTS5JUV9ETy45OTAuMDcvMDMvMjAyNi4uLlVTRC5IAQAAAN62AQACAAAABC0xNzQBCAAAAAUAAAABMQEAAAAKMTg3NjQzMjg3MgMAAAADMTYwAgAAAAI0MAQAAAABMAcAAAAIMy83LzIwMjYIAAAACjEyLzMxLzIwMTUJAAAAATBTSWYjm3zeCIdBAcukfN4IOUNJUS5OWVNFOklCTS5JUV9UT1RBTF9SRVZfRU1QTE9ZRUUuOTkwLjA3LzAzLzIwMjYuLi5VU0QuSAEAAADetgEAAgAAAAcyMTYuMzg1AQgAAAAFAAAAATEBAAAACjE4NzY0MzI4NzIDAAAAAzE2MAIAAAAE</t>
  </si>
  <si>
    <t>NDEyMwQAAAABMAcAAAAIMy83LzIwMjYIAAAACjEyLzMxLzIwMTUJAAAAATDNa9kfm3zeCBlkAsukfN4IU0NJUS5OWVNFOklCTS5JUV9GSU5BTkNJTkdfT0JMSUdfTk9OX0NVUlJFTlRfRVhDTF9PUEVSX0xFQVNFUy45OTAuMDcvMDMvMjAyNi4uLlVTRC5IAQAAAN62AQACAAAABTMzNDMxAQgAAAAFAAAAATEBAAAACjE4NzY0MzI4NzIDAAAAAzE2MAIAAAAFNDg5ODEEAAAAATAHAAAACDMvNy8yMDI2CAAAAAoxMi8zMS8yMDE1CQAAAAEwtT1aIZt83ghoFAPLpHzeCDJDSVEuTllTRTpJQk0uSVFfUFJFRl9JU1NVRUQuOTkwLjA3LzAzLzIwMjYuLi5VU0QuSAEAAADetgEAAwAAAAAApDaHIZt83gjanADLpHzeCClDSVEuTllTRTpJQk0uSVFfUEVSSU9EREFURS45ODkuMDcvMDMvMjAyNgEAAADetgEABQAAAAozMS8xMi8yMDE0ABM/+x+bfN4IpamEeKN83ggyQ0lRLk5ZU0U6SUJNLklRX0VCSVRfRVFfSU5DLjk5MC4wNy8wMy8yMDI2Li4uVVNELkgBAAAA3rYBAAIAAAAFMTY1MTcBCAAAAAUAAAABMQEAAAAKMTg3NjQzMjg3MgMAAAADMTYwAgAAAAUyMTY3NQQAAAABMAcAAAAIMy83LzIwMjYIAAAACjEyLzMxLzIwMTUJAAAAATCrl2Yjm3zeCGgUA8ukfN4IOENJUS5OWVNFOklCTS5JUV9GRUVTX09USEVSX0lOQ09NRS45OTAuMDcvMDMvMjAyNi4uLlVTRC5IAQAAAN62AQADAAAAAADXGDAim3zeCFZ2A8ukfN4I</t>
  </si>
  <si>
    <t>OENJUS5OWVNFOklCTS5JUV9NSU5PUklUWV9JTlRFUkVTVC45OTAuMDcvMDMvMjAyNi4uLlVTRC5IAQAAAN62AQACAAAAAzE2MgEIAAAABQAAAAExAQAAAAoxODc2NDMyODcyAwAAAAMxNjACAAAABDEwNTIEAAAAATAHAAAACDMvNy8yMDI2CAAAAAoxMi8zMS8yMDE1CQAAAAEwzAJaIZt83ghlGgHLpHzeCClDSVEuTllTRTpJQk0uSVFfTkkuOTkwLjA3LzAzLzIwMjYuLi5VU0QuSAEAAADetgEAAgAAAAUxMzE5MAEIAAAABQAAAAExAQAAAAoxODc2NDMyODcyAwAAAAMxNjACAAAAAjE1BAAAAAEwBwAAAAgzLzcvMjAyNggAAAAKMTIvMzEvMjAxNQkAAAABMFNJZiObfN4IQev/yqR83ggwQ0lRLk5ZU0U6SUJNLklRX0dQXzFZUl9BTk5fR1JPV1RILjk5MC4wNy8wMy8yMDI2AQAAAN62AQACAAAACC0xMi4zMzIyAQgAAAAFAAAAATEBAAAACjE4NzY0MzI4NzIDAAAAAzE2MAIAAAAENDE5NQQAAAABMAcAAAAIMy83LzIwMjYIAAAACjEyLzMxLzIwMTUJAAAAATDNa9kfm3zeCMN1AMukfN4IL0NJUS5OWVNFOklCTS5JUV9FUFNfM1lSX0FOTl9DQUdSLjk5MC4wNy8wMy8yMDI2AQAAAN62AQACAAAABy0yLjU4ODEBCAAAAAUAAAABMQEAAAAKMTg3NjQzMjg3MgMAAAADMTYwAgAAAAQ0MjI2BAAAAAEwBwAAAAgzLzcvMjAyNggAAAAKMTIvMzEvMjAxNQkAAAABMKCm2R+bfN4Ire4By6R83gg1Q0lRLk5ZU0U6SUJNLklR</t>
  </si>
  <si>
    <t>X1NUX05PVEVfUkVDRUlWLjk5MS4wNy8wMy8yMDI2Li4uVVNELkgBAAAA3rYBAAMAAAAAAPsdXiGbfN4Ixo62eKN83ghAQ0lRLk5ZU0U6SUJNLklRX1JVQV9PUEVSQVRJTkdfTEVBU0VfR1JPU1MuOTkxLjA3LzAzLzIwMjYuLi5VU0QuSAEAAADetgEAAwAAAAAAzAJaIZt83gij9pR4o3zeCEJDSVEuTllTRTpJQk0uSVFfU0FMRV9QUk9DRUVEU19SRU5UQUxfQVNTRVRTLjk5MS4wNy8wMy8yMDI2Li4uVVNELkgBAAAA3rYBAAMAAAAAAOb2XSGbfN4Ik2iieKN83gg5Q0lRLk5ZU0U6SUJNLklRX0FTU0VUX1dSSVRFRE9XTl9DRi45OTEuMDcvMDMvMjAyNi4uLlVTRC5IAQAAAN62AQADAAAAAADTH4chm3zeCOFkq3ijfN4INkNJUS5OWVNFOklCTS5JUV9DQVNIX1RBWEVTX09QRVIuOTkxLjA3LzAzLzIwMjYuLi5VU0QuSAEAAADetgEAAwAAAAAA5vZdIZt83gjlZKB4o3zeCC1DSVEuTllTRTpJQk0uSVFfUkVTVEFURU1FTlRfQlMuOTkwLjA3LzAzLzIwMjYBAAAA3rYBAAMAAAACTkMAnxgEIZt83ghB6//KpHzeCCtDSVEuTllTRTpJQk0uSVFfQ0FMQ19UWVBFX0JTLjk5MC4wNy8wMy8yMDI2AQAAAN62AQADAAAAA1JVUACfGAQhm3zeCFgSAMukfN4IOUNJUS5OWVNFOklCTS5JUV9UQlZfU0hBUkVfUkVQT1JURUQuOTkwLjA3LzAzLzIwMjYuLi5VU0QuSAEAAADetgEAAwAAAAAAx1NaIZt83giX7wTLpHzeCD5DSVEu</t>
  </si>
  <si>
    <t>TllTRTpJQk0uSVFfREVSSVZBVElWRV9MSUFCX0NVUlJFTlQuOTkwLjA3LzAzLzIwMjYuLi5VU0QuSAEAAADetgEAAgAAAAMxNjQBCAAAAAUAAAABMQEAAAAKMTg3NjQzMjg3MgMAAAADMTYwAgAAAAU0MDQxNwQAAAABMAcAAAAIMy83LzIwMjYIAAAACjEyLzMxLzIwMTUJAAAAATB18QMhm3zeCPnDAMukfN4INkNJUS5OWVNFOklCTS5JUV9JTlRFUkNPTVBBTllfQ0EuOTkwLjA3LzAzLzIwMjYuLi5VU0QuSAEAAADetgEAAwAAAAAAdfEDIZt83gjLeQXLpHzeCEJDSVEuTllTRTpJQk0uSVFfVE9UQUxfREVCVF9FWENMX09QRVJfTEVBU0VTLjk5MC4wNy8wMy8yMDI2Li4uVVNELkgBAAAA3rYBAAIAAAAFMzk4OTIBCAAAAAUAAAABMQEAAAAKMTg3NjQzMjg3MgMAAAADMTYwAgAAAAU0ODk4MgQAAAABMAcAAAAIMy83LzIwMjYIAAAACjEyLzMxLzIwMTUJAAAAATC1PVohm3zeCGgUA8ukfN4INUNJUS5OWVNFOklCTS5JUV9MT0FOU19GT1JfU0FMRS45OTAuMDcvMDMvMjAyNi4uLlVTRC5IAQAAAN62AQADAAAAAAD7HV4hm3zeCOthAMukfN4ISUNJUS5OWVNFOklCTS5JUV9MSVFVSURBVElPTl9WQUxVRV9QUkVGRVJSRURfUkVERUVNLjk5MC4wNy8wMy8yMDI2Li4uVVNELkgBAAAA3rYBAAMAAAAAAJ+PAyGbfN4IGWQCy6R83gg4Q0lRLk5ZU0U6SUJNLklRX1NUT0NLX0JBU0VEX1RPVEFMLjk5MC4wNy8wMy8yMDI2</t>
  </si>
  <si>
    <t>Li4uVVNELkgBAAAA3rYBAAIAAAADNDY4AQgAAAAFAAAAATEBAAAACjE4NzY0MzI4NzIDAAAAAzE2MAIAAAAFMjQwMzQEAAAAATAHAAAACDMvNy8yMDI2CAAAAAoxMi8zMS8yMDE1CQAAAAEwsfiGIZt83ghOxgLLpHzeCDJDSVEuTllTRTpJQk0uSVFfV09SS0lOR19DQVAuOTkwLjA3LzAzLzIwMjYuLi5VU0QuSAEAAADetgEAAgAAAAQ4MjM1AQgAAAAFAAAAATEBAAAACjE4NzY0MzI4NzIDAAAAAzE2MAIAAAAENDE2NQQAAAABMAcAAAAIMy83LzIwMjYIAAAACjEyLzMxLzIwMTUJAAAAATC7Z1ohm3zeCFZ2A8ukfN4IOkNJUS5OWVNFOklCTS5JUV9HQUlOX0JBUkdBSU5fQUNRX0NGLjk5MC4wNy8wMy8yMDI2Li4uVVNELkgBAAAA3rYBAAMAAAAAAPsdXiGbfN4IW/MAy6R83ggwQ0lRLk5ZU0U6SUJNLklRX1NUX0lOVkVTVC45OTAuMDcvMDMvMjAyNi4uLlVTRC5IAQAAAN62AQACAAAAAzUwOAEIAAAABQAAAAExAQAAAAoxODc2NDMyODcyAwAAAAMxNjACAAAABDEwNjkEAAAAATAHAAAACDMvNy8yMDI2CAAAAAoxMi8zMS8yMDE1CQAAAAEw+x1eIZt83ggqPQLLpHzeCDVDSVEuTllTRTpJQk0uSVFfTFRfREVCVF9SRVBBSUQuOTkwLjA3LzAzLzIwMjYuLi5VU0QuSAEAAADetgEAAgAAAAUtNTYyMgEIAAAABQAAAAExAQAAAAoxODc2NDMyODcyAwAAAAMxNjACAAAABDIwMzYEAAAAATAHAAAACDMvNy8yMDI2CAAA</t>
  </si>
  <si>
    <t>AAoxMi8zMS8yMDE1CQAAAAEwpDaHIZt83ggZZALLpHzeCDdDSVEuTllTRTpJQk0uSVFfQ0FTSF9UQVhFU19GSU5BTi45OTAuMDcvMDMvMjAyNi4uLlVTRC5IAQAAAN62AQADAAAAAADm9l0hm3zeCFztAsukfN4IOkNJUS5OWVNFOklCTS5JUV9JTlRFUkVTVF9JTlZFU1RfSU5DLjk5MC4wNy8wMy8yMDI2Li4uVVNELkgBAAAA3rYBAAIAAAACNzIBCAAAAAUAAAABMQEAAAAKMTg3NjQzMjg3MgMAAAADMTYwAgAAAAI2NQQAAAABMAcAAAAIMy83LzIwMjYIAAAACjEyLzMxLzIwMTUJAAAAATBTSWYjm3zeCCo9AsukfN4IOENJUS5OWVNFOklCTS5JUV9DT05USU5HRU5UX1JFTlRBTC45OTAuMDcvMDMvMjAyNi4uLlVTRC5IAQAAAN62AQADAAAAAAAdZzAim3zeCNqcAMukfN4INUNJUS5OWVNFOklCTS5JUV9ESUxVVF9FUFNfSU5DTC45OTAuMDcvMDMvMjAyNi4uLlVTRC5IAQAAAN62AQACAAAACTEzLjQyMTE4MgEIAAAABQAAAAExAQAAAAoxODc2NDMyODcyAwAAAAMxNjACAAAAATgEAAAAATAHAAAACDMvNy8yMDI2CAAAAAoxMi8zMS8yMDE1CQAAAAEwqHBmI5t83gimtgHLpHzeCD5DSVEuTllTRTpJQk0uSVFfTEVBU0VfQURKVVNUTUVOVF9FQklUREEuOTkwLjA3LzAzLzIwMjYuLi5VU0QuSAEAAADetgEAAwAAAAAAq5dmI5t83giOaAHLpHzeCDxDSVEuTllTRTpJQk0uSVFfTkVUX1JFTlRBTF9FWFBfU1VQUExF</t>
  </si>
  <si>
    <t>Ljk5MC4wNy8wMy8yMDI2Li4uVVNELkgBAAAA3rYBAAMAAAAAAB1nMCKbfN4IWBIAy6R83ggyQ0lRLk5ZU0U6SUJNLklRX0lOVF9JTlZfSU5DLjk5MC4wNy8wMy8yMDI2Li4uVVNELkgBAAAA3rYBAAMAAAAAAE0VZiObfN4IQev/yqR83ghAQ0lRLk5ZU0U6SUJNLklRX0VBUk5JTkdfUEFSRU5UX0VYQ0xfRVhUUkEuOTkwLjA3LzAzLzIwMjYuLi5VU0QuSAEAAADetgEAAgAAAAUxMzM2NAEIAAAABQAAAAExAQAAAAoxODc2NDMyODcyAwAAAAMxNjACAAAABTQxNTk2BAAAAAEwBwAAAAgzLzcvMjAyNggAAAAKMTIvMzEvMjAxNQkAAAABMNcYMCKbfN4Ih2EEy6R83gg1Q0lRLk5ZU0U6SUJNLklRX1NUX0RFQlRfUkVQQUlELjk5MS4wNy8wMy8yMDI2Li4uVVNELkgBAAAA3rYBAAMAAAAAAKQ2hyGbfN4Is1u6eKN83gg1Q0lRLk5ZU0U6SUJNLklRX0RJTFVUX0VQU19FWENMLjk5MC4wNy8wMy8yMDI2Li4uVVNELkgBAAAA3rYBAAIAAAAJMTMuNTk4MjQ2AQgAAAAFAAAAATEBAAAACjE4NzY0MzI4NzIDAAAAAzE2MAIAAAADMTQyBAAAAAEwBwAAAAgzLzcvMjAyNggAAAAKMTIvMzEvMjAxNQkAAAABMKhwZiObfN4IzcQDy6R83gg0Q0lRLk5ZU0U6SUJNLklRX1NBTEVfSU5UQU5fQ0YuOTkxLjA3LzAzLzIwMjYuLi5VU0QuSAEAAADetgEAAgAAAAQtNTgzAQgAAAAFAAAAATEBAAAACjE5NDcxNzk1ODMDAAAAAzE2MAIA</t>
  </si>
  <si>
    <t>AAAEMjAyOQQAAAABMAcAAAAIMy83LzIwMjYIAAAACjEyLzMxLzIwMTYJAAAAATCkNochm3zeCGSyn3ijfN4IMENJUS5OWVNFOklCTS5JUV9DSEFOR0VfQVIuOTkwLjA3LzAzLzIwMjYuLi5VU0QuSAEAAADetgEAAgAAAAM4MTIBCAAAAAUAAAABMQEAAAAKMTg3NjQzMjg3MgMAAAADMTYwAgAAAAQyMDE4BAAAAAEwBwAAAAgzLzcvMjAyNggAAAAKMTIvMzEvMjAxNQkAAAABMNMfhyGbfN4IaBQDy6R83gg1Q0lRLk5ZU0U6SUJNLklRX0NSRURJVF9MT1NTX0NGLjk5MS4wNy8wMy8yMDI2Li4uVVNELkgBAAAA3rYBAAMAAAAAANMfhyGbfN4IZLKfeKN83ggyQ0lRLk5ZU0U6SUJNLklRX1BSRUZfSVNTVUVELjk5MS4wNy8wMy8yMDI2Li4uVVNELkgBAAAA3rYBAAMAAAAAAKQ2hyGbfN4IdU+xeKN83ghGQ0lRLk5ZU0U6SUJNLklRX0RJU1RSSUJVVEFCTEVfQ0FTSF9TVEFOREFSRElaRUQuOTkxLjA3LzAzLzIwMjYuLi5VU0QuSAEAAADetgEAAwAAAAAAJkAwIpt83gh1xrF4o3zeCDRDSVEuTllTRTpJQk0uSVFfTklfQVZBSUxfRVhDTC45OTEuMDcvMDMvMjAyNi4uLlVTRC5IAQAAAN62AQACAAAABTExODgxAQgAAAAFAAAAATEBAAAACjE5NDcxNzk1ODMDAAAAAzE2MAIAAAADMzc5BAAAAAEwBwAAAAgzLzcvMjAyNggAAAAKMTIvMzEvMjAxNgkAAAABMKhwZiObfN4IyXXFeKN83ggyQ0lRLk5ZU0U6SUJNLklRX0lO</t>
  </si>
  <si>
    <t>VF9JTlZfSU5DLjk5MS4wNy8wMy8yMDI2Li4uVVNELkgBAAAA3rYBAAMAAAAAAE0VZiObfN4IsXWweKN83gg1Q0lRLk5ZU0U6SUJNLklRX0FTU0VUU19MRVZFTF8xLjk5MC4wNy8wMy8yMDI2Li4uVVNELkgBAAAA3rYBAAIAAAAEMjI5MACfjwMhm3zeCFztAsukfN4ILkNJUS5OWVNFOklCTS5JUV9FRkZFQ1RfVEFYX1JBVEUuOTkxLjA3LzAzLzIwMjYBAAAA3rYBAAIAAAAGMy42NDE1AQgAAAAFAAAAATEBAAAACjE5NDcxNzk1ODMDAAAAAzE2MAIAAAAENDM3NgQAAAABMAcAAAAIMy83LzIwMjYIAAAACjEyLzMxLzIwMTYJAAAAATAdZzAim3zeCPfhwHijfN4INENJUS5OWVNFOklCTS5JUV9FQklUX0VYQ0xfU0JDLjk5MS4wNy8wMy8yMDI2Li4uVVNELkgBAAAA3rYBAAIAAAAFMTQ3MTQBCAAAAAUAAAABMQEAAAAKMTk0NzE3OTU4MwMAAAADMTYwAgAAAAUyNDEzNAQAAAABMAcAAAAIMy83LzIwMjYIAAAACjEyLzMxLzIwMTYJAAAAATCrl2Yjm3zeCN6cxXijfN4IPkNJUS5OWVNFOklCTS5JUV9FTVBMT1lFRVNfVU5ERVJfVU5JT05fQ09OVFJBQ1RTLjk5MC4wNy8wMy8yMDI2AQAAAN62AQADAAAAAABeygMhm3zeCLSIBMukfN4IOENJUS5OWVNFOklCTS5JUV9DQVNIX1RBWEVTX0lOVkVTVC45OTEuMDcvMDMvMjAyNi4uLlVTRC5IAQAAAN62AQADAAAAAADm9l0hm3zeCCHcp3ijfN4IPENJUS5OWVNFOklCTS5J</t>
  </si>
  <si>
    <t>UV9MRUFTRUhPTERfSU1QUk9WRU1FTlQuOTkwLjA3LzAzLzIwMjYuLi5VU0QuSAEAAADetgEAAwAAAAAAu2daIZt83ghb8wDLpHzeCDVDSVEuTllTRTpJQk0uSVFfTkVUX1JFTlRBTF9FWFAuOTkxLjA3LzAzLzIwMjYuLi5VU0QuSAEAAADetgEAAwAAAAAAHWcwIpt83ggAjLN4o3zeCDBDSVEuTllTRTpJQk0uSVFfSU5WRU5UT1JZLjk5MC4wNy8wMy8yMDI2Li4uVVNELkgBAAAA3rYBAAIAAAAEMTU1MQEIAAAABQAAAAExAQAAAAoxODc2NDMyODcyAwAAAAMxNjACAAAABDEwNDMEAAAAATAHAAAACDMvNy8yMDI2CAAAAAoxMi8zMS8yMDE1CQAAAAEw+x1eIZt83ghb8wDLpHzeCClDSVEuTllTRTpJQk0uSVFfRlguOTkxLjA3LzAzLzIwMjYuLi5VU0QuSAEAAADetgEAAgAAAAMtNTEBCAAAAAUAAAABMQEAAAAKMTk0NzE3OTU4MwMAAAADMTYwAgAAAAQyMTQ0BAAAAAEwBwAAAAgzLzcvMjAyNggAAAAKMTIvMzEvMjAxNgkAAAABMPBdhyGbfN4I3wioeKN83gg7Q0lRLk5ZU0U6SUJNLklRX09USEVSX1VOVVNVQUxfU1VQUExFLjk5MC4wNy8wMy8yMDI2Li4uVVNELkgBAAAA3rYBAAMAAAAAACSOMCKbfN4Iw3UAy6R83gg0Q0lRLk5ZU0U6SUJNLklRX0NPTU1PTl9JU1NVRUQuOTkxLjA3LzAzLzIwMjYuLi5VU0QuSAEAAADetgEAAwAAAAAApDaHIZt83ggdWbd4o3zeCDRDSVEuTllTRTpJQk0uSVFfTUVSR0VSX1NV</t>
  </si>
  <si>
    <t>UFBMRS45OTAuMDcvMDMvMjAyNi4uLlVTRC5IAQAAAN62AQADAAAAAAAkjjAim3zeCNnrA8ukfN4INkNJUS5OWVNFOklCTS5JUV9DQVNIX0FDUVVJUkVfQ0YuOTkxLjA3LzAzLzIwMjYuLi5VU0QuSAEAAADetgEAAgAAAAUtNTY5NgEIAAAABQAAAAExAQAAAAoxOTQ3MTc5NTgzAwAAAAMxNjACAAAABDIwNTcEAAAAATAHAAAACDMvNy8yMDI2CAAAAAoxMi8zMS8yMDE2CQAAAAEwpDaHIZt83ggZWLh4o3zeCDZDSVEuTllTRTpJQk0uSVFfRVhUUkFfQUNDX0lURU1TLjk5MS4wNy8wMy8yMDI2Li4uVVNELkgBAAAA3rYBAAMAAAAAAFNJZiObfN4IW2u5eKN83gg1Q0lRLk5ZU0U6SUJNLklRX0RJTFVUX0VQU19OT1JNLjk5MC4wNy8wMy8yMDI2Li4uVVNELkgBAAAA3rYBAAIAAAAJMTAuNjk2OTI5AQgAAAAFAAAAATEBAAAACjE4NzY0MzI4NzIDAAAAAzE2MAIAAAAENDM4MAQAAAABMAcAAAAIMy83LzIwMjYIAAAACjEyLzMxLzIwMTUJAAAAATCocGYjm3zeCE7GAsukfN4IOENJUS5OWVNFOklCTS5JUV9TVE9DS19CQVNFRF9PVEhFUi45OTEuMDcvMDMvMjAyNi4uLlVTRC5IAQAAAN62AQADAAAAAACx+IYhm3zeCDKixHijfN4IK0NJUS5OWVNFOklCTS5JUV9CQVNJQ19XRUlHSFQuOTkwLjA3LzAzLzIwMjYBAAAA3rYBAAIAAAAKOTc4Ljc0NDUyMwCocGYjm3zeCLSIBMukfN4IMUNJUS5OWVNFOklCTS5JUV9PVEhF</t>
  </si>
  <si>
    <t>Ul9PUEVSLjk5MS4wNy8wMy8yMDI2Li4uVVNELkgBAAAA3rYBAAIAAAAFLTE2MDQBCAAAAAUAAAABMQEAAAAKMTk0NzE3OTU4MwMAAAADMTYwAgAAAAMyNjAEAAAAATAHAAAACDMvNy8yMDI2CAAAAAoxMi8zMS8yMDE2CQAAAAEwTRVmI5t83gg14rh4o3zeCExDSVEuTllTRTpJQk0uSVFfTElBQklMSVRJRVNfTkVUVElOR19PVEhFUl9BREpVU1RNRU5UUy45OTAuMDcvMDMvMjAyNi4uLlVTRC5IAQAAAN62AQADAAAAAACgtgMhm3zeCBfE/8qkfN4IMUNJUS5OWVNFOklCTS5JUV9JTVBBSVJfT0lMLjk5MC4wNy8wMy8yMDI2Li4uVVNELkgBAAAA3rYBAAMAAAAAAE0VZiObfN4I3D0Fy6R83ggtQ0lRLk5ZU0U6SUJNLklRX0VCSVREQS45OTAuMDcvMDMvMjAyNi4uLlVTRC5IAQAAAN62AQACAAAABTIwMzcyAQgAAAAFAAAAATEBAAAACjE4NzY0MzI4NzIDAAAAAzE2MAIAAAAENDA1MQQAAAABMAcAAAAIMy83LzIwMjYIAAAACjEyLzMxLzIwMTUJAAAAATCocGYjm3zeCMN1AMukfN4IP0NJUS5OWVNFOklCTS5JUV9BTU9SVF9TT0ZUV0FSRV9BU1NFVFNfQ0YuOTkwLjA3LzAzLzIwMjYuLi5VU0QuSAEAAADetgEAAwAAAAAA5vZdIZt83gjanADLpHzeCDBDSVEuTllTRTpJQk0uSVFfTUFSS0VUSU5HLjk5MC4wNy8wMy8yMDI2Li4uVVNELkgBAAAA3rYBAAMAAAAAAB1nMCKbfN4IGWQCy6R83gg7Q0lRLk5ZU0U6SUJN</t>
  </si>
  <si>
    <t>LklRX0RFRl9UQVhfTElBQl9DVVJSRU5ULjk5MC4wNy8wMy8yMDI2Li4uVVNELkgBAAAA3rYBAAMAAAAAAM9YXiGbfN4ItIgEy6R83gg5Q0lRLk5ZU0U6SUJNLklRX1VORUFSTl9SRVZfQ1VSUkVOVC45OTAuMDcvMDMvMjAyNi4uLlVTRC5IAQAAAN62AQACAAAABTExMjU5AQgAAAAFAAAAATEBAAAACjE4NzY0MzI4NzIDAAAAAzE2MAIAAAAEMTA3NAQAAAABMAcAAAAIMy83LzIwMjYIAAAACjEyLzMxLzIwMTUJAAAAATDPWF4hm3zeCJ+dA8ukfN4ILkNJUS5OWVNFOklCTS5JUV9QRVJJT0RMRU5HVEhfQ0YuOTkxLjA3LzAzLzIwMjYBAAAA3rYBAAEAAAACMTIA8F2HIZt83gizW7p4o3zeCD1DSVEuTllTRTpJQk0uSVFfU1RPQ0tfT1BUSU9OU19DT01QX1RBWC45OTEuMDcvMDMvMjAyNi4uLlVTRC5IAQAAAN62AQADAAAAAACx+IYhm3zeCCt4sXijfN4IMENJUS5OWVNFOklCTS5JUV9OVU1CRVJfQURSSE9MREVSUy45OTAuMDcvMDMvMjAyNgEAAADetgEAAwAAAAAAXsoDIZt83gifnQPLpHzeCDVDSVEuTllTRTpJQk0uSVFfTUlOSU1VTV9SRU5UQUwuOTkwLjA3LzAzLzIwMjYuLi5VU0QuSAEAAADetgEAAwAAAAAAHWcwIpt83giHYQTLpHzeCDZDSVEuTllTRTpJQk0uSVFfTE9BTlNfUkVDRUlWX0xULjk5MC4wNy8wMy8yMDI2Li4uVVNELkgBAAAA3rYBAAMAAAAAAM9YXiGbfN4IOxMEy6R83ghEQ0lRLk5ZU0U6</t>
  </si>
  <si>
    <t>SUJNLklRX1JVQV9PUEVSQVRJTkdfTEVBU0VfQUNDVU1fREVQLjk5MC4wNy8wMy8yMDI2Li4uVVNELkgBAAAA3rYBAAMAAAAAAMwCWiGbfN4Iy3kFy6R83gg2Q0lRLk5ZU0U6SUJNLklRX1JFU1RSSUNURURfQ0FTSC45OTAuMDcvMDMvMjAyNi4uLlVTRC5IAQAAAN62AQADAAAAAAD7HV4hm3zeCME6AMukfN4IM0NJUS5OWVNFOklCTS5JUV9FQklUREFfQ0FQRVguOTkwLjA3LzAzLzIwMjYuLi5VU0QuSAEAAADetgEAAgAAAAUxNjc5MwEIAAAABQAAAAExAQAAAAoxODc2NDMyODcyAwAAAAMxNjACAAAABTM1Mzc5BAAAAAEwBwAAAAgzLzcvMjAyNggAAAAKMTIvMzEvMjAxNQkAAAABMNcYMCKbfN4I+hUCy6R83ggwQ0lRLk5ZU0U6SUJNLklRX0ZJWEVEX0FTU0VUX1RVUk5TLjk5MC4wNy8wMy8yMDI2AQAAAN62AQACAAAACDcuNjA0NTIxAQgAAAAFAAAAATEBAAAACjE4NzY0MzI4NzIDAAAAAzE2MAIAAAAENDA2NgQAAAABMAcAAAAIMy83LzIwMjYIAAAACjEyLzMxLzIwMTUJAAAAATCFRNkfm3zeCH07A8ukfN4IJ0NJUS5OWVNFOklCTS5JUV9BUl9UVVJOUy45OTAuMDcvMDMvMjAyNgEAAADetgEAAgAAAAg5LjE2OTI1OQEIAAAABQAAAAExAQAAAAoxODc2NDMyODcyAwAAAAMxNjACAAAABDQwMDEEAAAAATAHAAAACDMvNy8yMDI2CAAAAAoxMi8zMS8yMDE1CQAAAAEwhUTZH5t83gg7EwTLpHzeCDJDSVEuTllT</t>
  </si>
  <si>
    <t>RTpJQk0uSVFfRUJJVERBXzVZUl9BTk5fQ0FHUi45OTAuMDcvMDMvMjAyNgEAAADetgEAAgAAAActMy43MTMyAQgAAAAFAAAAATEBAAAACjE4NzY0MzI4NzIDAAAAAzE2MAIAAAAENDIzNQQAAAABMAcAAAAIMy83LzIwMjYIAAAACjEyLzMxLzIwMTUJAAAAATCgptkfm3zeCFZ2A8ukfN4ILUNJUS5OWVNFOklCTS5JUV9SRVRVUk5fQ0FQSVRBTC45OTAuMDcvMDMvMjAyNgEAAADetgEAAgAAAAcxOS4yODYxAQgAAAAFAAAAATEBAAAACjE4NzY0MzI4NzIDAAAAAzE2MAIAAAAENDM2MwQAAAABMAcAAAAIMy83LzIwMjYIAAAACjEyLzMxLzIwMTUJAAAAATATP/sfm3zeCI5oAcukfN4INENJUS5OWVNFOklCTS5JUV9FUVVJVFlfTUVUSE9ELjk5MC4wNy8wMy8yMDI2Li4uVVNELkgBAAAA3rYBAAIAAAACODIBCAAAAAUAAAABMQEAAAAKMTg3NjQzMjg3MgMAAAADMTYwAgAAAAQzMDYzBAAAAAEwBwAAAAgzLzcvMjAyNggAAAAKMTIvMzEvMjAxNQkAAAABMLtnWiGbfN4ItIgEy6R83ggxQ0lRLk5ZU0U6SUJNLklRX0NBU0hfU0hBUkUuOTkwLjA3LzAzLzIwMjYuLi5VU0QuSAEAAADetgEAAgAAAAg3Ljk1ODc1NgEIAAAABQAAAAExAQAAAAoxODc2NDMyODcyAwAAAAMxNjACAAAABDQzODEEAAAAATAHAAAACDMvNy8yMDI2CAAAAAoxMi8zMS8yMDE1CQAAAAEwx1NaIZt83ggZZALLpHzeCDJDSVEuTllTRTpJQk0uSVFf</t>
  </si>
  <si>
    <t>T1RIRVJfSU5UQU4uOTkwLjA3LzAzLzIwMjYuLi5VU0QuSAEAAADetgEAAgAAAAQzNDg3AQgAAAAFAAAAATEBAAAACjE4NzY0MzI4NzIDAAAAAzE2MAIAAAAEMTA0MAQAAAABMAcAAAAIMy83LzIwMjYIAAAACjEyLzMxLzIwMTUJAAAAATDPWF4hm3zeCKa2AcukfN4IPUNJUS5OWVNFOklCTS5JUV9ERUZfVEFYX0FTU0VUU19DVVJSRU5ULjk5MC4wNy8wMy8yMDI2Li4uVVNELkgBAAAA3rYBAAMAAAAAAPsdXiGbfN4IQev/yqR83gg4Q0lRLk5ZU0U6SUJNLklRX0dXX0lOVEFOX0FNT1JUX0NGLjk5MC4wNy8wMy8yMDI2Li4uVVNELkgBAAAA3rYBAAIAAAAEMTE5MwEIAAAABQAAAAExAQAAAAoxODc2NDMyODcyAwAAAAMxNjACAAAABDIxODIEAAAAATAHAAAACDMvNy8yMDI2CAAAAAoxMi8zMS8yMDE1CQAAAAEwsfiGIZt83gjBOgDLpHzeCChDSVEuTllTRTpJQk0uSVFfUEFSVF9USU1FLjk5MC4wNy8wMy8yMDI2AQAAAN62AQADAAAAAABeygMhm3zeCOthAMukfN4IM0NJUS5OWVNFOklCTS5JUV9UT1RBTF9SRUNFSVYuOTkwLjA3LzAzLzIwMjYuLi5VU0QuSAEAAADetgEAAgAAAAQ5NTM0AQgAAAAFAAAAATEBAAAACjE4NzY0MzI4NzIDAAAAAzE2MAIAAAAEMTAwMQQAAAABMAcAAAAIMy83LzIwMjYIAAAACjEyLzMxLzIwMTUJAAAAATD7HV4hm3zeCNw9BcukfN4IL0NJUS5OWVNFOklCTS5JUV9UT1RBTF9DQS45</t>
  </si>
  <si>
    <t>OTAuMDcvMDMvMjAyNi4uLlVTRC5IAQAAAN62AQACAAAABTQyNTA0AQgAAAAFAAAAATEBAAAACjE4NzY0MzI4NzIDAAAAAzE2MAIAAAAEMTAwOAQAAAABMAcAAAAIMy83LzIwMjYIAAAACjEyLzMxLzIwMTUJAAAAATD7HV4hm3zeCCo9AsukfN4IL0NJUS5OWVNFOklCTS5JUV9QUkVGX1JFUC45OTAuMDcvMDMvMjAyNi4uLlVTRC5IAQAAAN62AQADAAAAAADwXYchm3zeCME6AMukfN4IS0NJUS5OWVNFOklCTS5JUV9ESVNUUklCVVRBQkxFX0NBU0hfUEVSX1NIQVJFX0RJTFVURUQuOTkwLjA3LzAzLzIwMjYuLi5VU0QuSAEAAADetgEAAwAAAAAAqHBmI5t83gh9OwPLpHzeCDNDSVEuTllTRTpJQk0uSVFfRE9fSU5WRVNUX0NGLjk5MC4wNy8wMy8yMDI2Li4uVVNELkgBAAAA3rYBAAMAAAAAAPsdXiGbfN4I6p4Cy6R83gg2Q0lRLk5ZU0U6SUJNLklRX1NUT0NLX0JBU0VEX1NHQS45OTAuMDcvMDMvMjAyNi4uLlVTRC5IAQAAAN62AQACAAAAAzMyMgEIAAAABQAAAAExAQAAAAoxODc2NDMyODcyAwAAAAMxNjACAAAABTIyNjc5BAAAAAEwBwAAAAgzLzcvMjAyNggAAAAKMTIvMzEvMjAxNQkAAAABMLH4hiGbfN4In50Dy6R83gguQ0lRLk5ZU0U6SUJNLklRX05JX1NGQVMuOTkwLjA3LzAzLzIwMjYuLi5VU0QuSAEAAADetgEAAwAAAAAA1xgwIpt83giHYQTLpHzeCEBDSVEuTllTRTpJQk0uSVFfTk9OUkVDVVJSSU5H</t>
  </si>
  <si>
    <t>X0lOQ09NRV9UQVhFUy45OTAuMDcvMDMvMjAyNi4uLlVTRC5IAQAAAN62AQADAAAAAAAmQDAim3zeCJfvBMukfN4INUNJUS5OWVNFOklCTS5JUV9TVE9DS19CQVNFRF9HQS45OTAuMDcvMDMvMjAyNi4uLlVTRC5IAQAAAN62AQADAAAAAACx+IYhm3zeCImPAcukfN4IL0NJUS5OWVNFOklCTS5JUV9FQlRfRVhDTC45OTAuMDcvMDMvMjAyNi4uLlVTRC5IAQAAAN62AQACAAAABTE2ODE5AQgAAAAFAAAAATEBAAAACjE4NzY0MzI4NzIDAAAAAzE2MAIAAAABNAQAAAABMAcAAAAIMy83LzIwMjYIAAAACjEyLzMxLzIwMTUJAAAAATBTSWYjm3zeCFZ2A8ukfN4IOUNJUS5OWVNFOklCTS5JUV9BU19SRVBPUlRFRF9FQklUREEuOTkwLjA3LzAzLzIwMjYuLi5VU0QuSAEAAADetgEAAwAAAAAA1xgwIpt83ghYEgDLpHzeCDpDSVEuTllTRTpJQk0uSVFfT1RIRVJfVU5VU1VBTF9TVVBQTC45OTAuMDcvMDMvMjAyNi4uLlVTRC5IAQAAAN62AQACAAAAATYBCAAAAAUAAAABMQEAAAAKMTg3NjQzMjg3MgMAAAADMTYwAgAAAAI4NwQAAAABMAcAAAAIMy83LzIwMjYIAAAACjEyLzMxLzIwMTUJAAAAATBTSWYjm3zeCKmvBMukfN4IMkNJUS5OWVNFOklCTS5JUV9PVEhFUl9BTU9SVC45OTAuMDcvMDMvMjAyNi4uLlVTRC5IAQAAAN62AQADAAAAAADTH4chm3zeCIdBAcukfN4IKUNJUS5OWVNFOklCTS5JUV9TQU1FX1NUT1JFLjk5</t>
  </si>
  <si>
    <t>MC4wNy8wMy8yMDI2AQAAAN62AQADAAAAAADXGDAim3zeCBfE/8qkfN4ILkNJUS5OWVNFOklCTS5JUV9UT1RBTF9FTVBMT1lFRVMuOTkxLjA3LzAzLzIwMjYBAAAA3rYBAAIAAAAGMzgwMzAwAF7KAyGbfN4IEj2leKN83gg6Q0lRLk5ZU0U6SUJNLklRX0xJQUJJTElUSUVTX0xFVkVMXzIuOTkxLjA3LzAzLzIwMjYuLi5VU0QuSAEAAADetgEAAgAAAAUzNzA0NACgtgMhm3zeCGh7i3ijfN4INUNJUS5OWVNFOklCTS5JUV9TVE9DS19CQVNFRF9DRi45OTEuMDcvMDMvMjAyNi4uLlVTRC5IAQAAAN62AQACAAAAAzU0NAEIAAAABQAAAAExAQAAAAoxOTQ3MTc5NTgzAwAAAAMxNjACAAAABDIxMjcEAAAAATAHAAAACDMvNy8yMDI2CAAAAAoxMi8zMS8yMDE2CQAAAAEw0x+HIZt83gj9sqB4o3zeCDZDSVEuTllTRTpJQk0uSVFfTkVUX0RFQlRfSVNTVUVELjk5MS4wNy8wMy8yMDI2Li4uVVNELkgBAAAA3rYBAAIAAAAEMjc2MwEIAAAABQAAAAExAQAAAAoxOTQ3MTc5NTgzAwAAAAMxNjACAAAABDIwMDMEAAAAATAHAAAACDMvNy8yMDI2CAAAAAoxMi8zMS8yMDE2CQAAAAEw+x1eIZt83ghDFbR4o3zeCDJDSVEuTllTRTpJQk0uSVFfUFJFUEFJRF9FWFAuOTkxLjA3LzAzLzIwMjYuLi5VU0QuSAEAAADetgEAAgAAAAQ0MDMyAQgAAAAFAAAAATEBAAAACjE5NDcxNzk1ODMDAAAAAzE2MAIAAAAEMTIxMgQAAAABMAcAAAAI</t>
  </si>
  <si>
    <t>RC5IAQAAAN62AQACAAAAAi01AQgAAAAFAAAAATEBAAAACjE5NDcxNzk1ODMDAAAAAzE2MAIAAAACODAEAAAAATAHAAAACDMvNy8yMDI2CAAAAAoxMi8zMS8yMDE2CQAAAAEwU0lmI5t83giFJLB4o3zeCC5DSVEuTllTRTpJQk0uSVFfRUJJVERBUi45OTEuMDcvMDMvMjAyNi4uLlVTRC5IAQAAAN62AQADAAAAAADXGDAim3zeCI7tsXijfN4IMENJUS5OWVNFOklCTS5JUV9JTlRBTl9ORVQuOTkwLjA3LzAzLzIwMjYuLi5VU0QuSAEAAADetgEAAwAAAAAAdfEDIZt83gjOFgXLpHzeCDhDSVEuTllTRTpJQk0uSVFfTUlOT1JJVFlfSU5URVJFU1QuOTkxLjA3LzAzLzIwMjYuLi5VU0QuSAEAAADetgEAAgAAAAMxNDYBCAAAAAUAAAABMQEAAAAKMTk0NzE3OTU4MwMAAAADMTYwAgAAAAQxMDUyBAAAAAEwBwAAAAgzLzcvMjAyNggAAAAKMTIvMzEvMjAxNgkAAAABMMwCWiGbfN4Ig8mXeKN83gguQ0lRLk5ZU0U6SUJNLklRX0xUX0RFQlRfQ0FQSVRBTC45OTAuMDcvMDMvMjAyNgEAAADetgEAAgAAAAY2MS41NDkBCAAAAAUAAAABMQEAAAAKMTg3NjQzMjg3MgMAAAADMTYwAgAAAAQ0MTg3BAAAAAEwBwAAAAgzLzcvMjAyNggAAAAKMTIvMzEvMjAxNQkAAAABMM1r2R+bfN4IdDoEy6R83ghIQ0lRLk5ZU0U6SUJNLklRX0xUX1BPUlRJT05fT1BFUl9MRUFTRV9MSUFCSUxJVElFUy45OTEuMDcvMDMvMjAyNi4uLlVTRC5I</t>
  </si>
  <si>
    <t>3gjo8Yp4o3zeCDRDSVEuTllTRTpJQk0uSVFfRUJJVERBXzFZUl9BTk5fR1JPV1RILjk5MC4wNy8wMy8yMDI2AQAAAN62AQACAAAACC0xNy4yNTc3AQgAAAAFAAAAATEBAAAACjE4NzY0MzI4NzIDAAAAAzE2MAIAAAAENDE5NgQAAAABMAcAAAAIMy83LzIwMjYIAAAACjEyLzMxLzIwMTUJAAAAATDNa9kfm3zeCFgSAMukfN4IKkNJUS5OWVNFOklCTS5JUV9RVUlDS19SQVRJTy45OTAuMDcvMDMvMjAyNgEAAADetgEAAgAAAAgxLjA3MjMzOQEIAAAABQAAAAExAQAAAAoxODc2NDMyODcyAwAAAAMxNjACAAAABDQxMjEEAAAAATAHAAAACDMvNy8yMDI2CAAAAAoxMi8zMS8yMDE1CQAAAAEwhUTZH5t83gjLeQXLpHzeCD1DSVEuTllTRTpJQk0uSVFfREFfQ0ZfRVhDTF9PUEVSX0xFQVNFUy45OTAuMDcvMDMvMjAyNi4uLlVTRC5IAQAAAN62AQACAAAABDM4NTUBCAAAAAUAAAABMQEAAAAKMTg3NjQzMjg3MgMAAAADMTYwAgAAAAU0ODk4NQQAAAABMAcAAAAIMy83LzIwMjYIAAAACjEyLzMxLzIwMTUJAAAAATD2mIkhm3zeCIdhBMukfN4INENJUS5OWVNFOklCTS5JUV9ORVRfREVCVF9FQklUREFfQ0FQRVguOTkwLjA3LzAzLzIwMjYBAAAA3rYBAAIAAAAIMS44ODc1NzIBCAAAAAUAAAABMQEAAAAKMTg3NjQzMjg3MgMAAAADMTYwAgAAAAUyMzMxNAQAAAABMAcAAAAIMy83LzIwMjYIAAAACjEyLzMxLzIwMTUJAAAA</t>
  </si>
  <si>
    <t>ATDNa9kfm3zeCMt5BcukfN4IMENJUS5OWVNFOklCTS5JUV9FQklUXzVZUl9BTk5fQ0FHUi45OTAuMDcvMDMvMjAyNgEAAADetgEAAgAAAActMy41NDUzAQgAAAAFAAAAATEBAAAACjE4NzY0MzI4NzIDAAAAAzE2MAIAAAAENDIzNgQAAAABMAcAAAAIMy83LzIwMjYIAAAACjEyLzMxLzIwMTUJAAAAATCgptkfm3zeCHQ6BMukfN4IOkNJUS5OWVNFOklCTS5JUV9FQklUREFfRVhDTF9PUEVSX0xFQVNFU19JTlQuOTkwLjA3LzAzLzIwMjYBAAAA3rYBAAIAAAAJNDMuNTI5OTE0AQgAAAAFAAAAATEBAAAACjE4NzY0MzI4NzIDAAAAAzE2MAIAAAAFNDkxNzMEAAAAATAHAAAACDMvNy8yMDI2CAAAAAoxMi8zMS8yMDE1CQAAAAEwzWvZH5t83ghoFAPLpHzeCC9DSVEuTllTRTpJQk0uSVFfRUJJVERBX0NBUEVYX0lOVC45OTAuMDcvMDMvMjAyNgEAAADetgEAAgAAAAkzNS44ODI0NzgBCAAAAAUAAAABMQEAAAAKMTg3NjQzMjg3MgMAAAADMTYwAgAAAAQ0MTkxBAAAAAEwBwAAAAgzLzcvMjAyNggAAAAKMTIvMzEvMjAxNQkAAAABMM1r2R+bfN4Ih0EBy6R83ghCQ0lRLk5ZU0U6SUJNLklRX0RFUklWQVRJVkVfTElBQl9OT05fQ1VSUkVOVC45OTAuMDcvMDMvMjAyNi4uLlVTRC5IAQAAAN62AQACAAAAAjE5AQgAAAAFAAAAATEBAAAACjE4NzY0MzI4NzIDAAAAAzE2MAIAAAAFNDA0MTkEAAAAATAHAAAACDMvNy8yMDI2</t>
  </si>
  <si>
    <t>CAAAAAoxMi8zMS8yMDE1CQAAAAEwdfEDIZt83ggZZALLpHzeCDZDSVEuTllTRTpJQk0uSVFfTkVUX0RFQlRfSVNTVUVELjk5MC4wNy8wMy8yMDI2Li4uVVNELkgBAAAA3rYBAAIAAAACMTkBCAAAAAUAAAABMQEAAAAKMTg3NjQzMjg3MgMAAAADMTYwAgAAAAQyMDAzBAAAAAEwBwAAAAgzLzcvMjAyNggAAAAKMTIvMzEvMjAxNQkAAAABMPsdXiGbfN4I+hUCy6R83ggsQ0lRLk5ZU0U6SUJNLklRX0xJRk9SLjk5MC4wNy8wMy8yMDI2Li4uVVNELkgBAAAA3rYBAAMAAAAAALtnWiGbfN4Ire4By6R83gg4Q0lRLk5ZU0U6SUJNLklRX0lOU19TRVRUTEVfU1VQUExFLjk5MC4wNy8wMy8yMDI2Li4uVVNELkgBAAAA3rYBAAMAAAAAACSOMCKbfN4Ih2EEy6R83ggmQ0lRLk5ZU0U6SUJNLklRX1pfU0NPUkUuOTkwLjA3LzAzLzIwMjYBAAAA3rYBAAIAAAAINC4xMjY4NTQBCAAAAAUAAAABMQEAAAAKMTg3NjQzMjg3MgMAAAADMTYwAgAAAAYxMDAxMjMEAAAAATAHAAAACDMvNy8yMDI2CAAAAAoxMi8zMS8yMDE1CQAAAAEwzWvZH5t83giHYQTLpHzeCDdDSVEuTllTRTpJQk0uSVFfVE9UQUxfUkVWXzFZUl9BTk5fR1JPV1RILjk5MC4wNy8wMy8yMDI2AQAAAN62AQACAAAACC0xMS45MTA0AQgAAAAFAAAAATEBAAAACjE4NzY0MzI4NzIDAAAAAzE2MAIAAAAENDE5NAQAAAABMAcAAAAIMy83LzIwMjYIAAAACjEyLzMxLzIw</t>
  </si>
  <si>
    <t>MTUJAAAAATDNa9kfm3zeCIdBAcukfN4IM0NJUS5OWVNFOklCTS5JUV9SRVRVUk5fQ09NTU9OX0VRVUlUWS45OTAuMDcvMDMvMjAyNgEAAADetgEAAgAAAAgxMDIuMjg4NQEIAAAABQAAAAExAQAAAAoxODc2NDMyODcyAwAAAAMxNjACAAAABTMzMzIwBAAAAAEwBwAAAAgzLzcvMjAyNggAAAAKMTIvMzEvMjAxNQkAAAABMBM/+x+bfN4ItIgEy6R83gg1Q0lRLk5ZU0U6SUJNLklRX0RFRl9DSEFSR0VTX0xULjk5MS4wNy8wMy8yMDI2Li4uVVNELkgBAAAA3rYBAAIAAAAEMTQ5NgEIAAAABQAAAAExAQAAAAoxOTQ3MTc5NTgzAwAAAAMxNjACAAAABDEwMjUEAAAAATAHAAAACDMvNy8yMDI2CAAAAAoxMi8zMS8yMDE2CQAAAAEwz1heIZt83gjEAqF4o3zeCClDSVEuTllTRTpJQk0uSVFfUkUuOTkxLjA3LzAzLzIwMjYuLi5VU0QuSAEAAADetgEAAgAAAAYxNTI3NTkBCAAAAAUAAAABMQEAAAAKMTk0NzE3OTU4MwMAAAADMTYwAgAAAAQxMjIyBAAAAAEwBwAAAAgzLzcvMjAyNggAAAAKMTIvMzEvMjAxNgkAAAABMMwCWiGbfN4IQyeUeKN83gg9Q0lRLk5ZU0U6SUJNLklRX0ZJTkFOQ0VfTEVBU0VTX0NVUlJFTlQuOTkxLjA3LzAzLzIwMjYuLi5VU0QuSAEAAADetgEAAwAAAAAAzAJaIZt83ggqVpl4o3zeCDRDSVEuTllTRTpJQk0uSVFfQ1VSUkVOQ1lfR0FJTi45OTEuMDcvMDMvMjAyNi4uLlVTRC5IAQAAAN62AQAC</t>
  </si>
  <si>
    <t>Ljk5MS4wNy8wMy8yMDI2Li4uVVNELkgBAAAA3rYBAAMAAAAAACSOMCKbfN4IhTHAeKN83ggoQ0lRLk5ZU0U6SUJNLklRX0ZVTExfVElNRS45OTEuMDcvMDMvMjAyNgEAAADetgEAAgAAAAYzODAzMDAAXsoDIZt83gir8Jh4o3zeCDZDSVEuTllTRTpJQk0uSVFfRklOX0RJVl9MSUFCX0xULjk5MS4wNy8wMy8yMDI2Li4uVVNELkgBAAAA3rYBAAMAAAAAABqAXiGbfN4IuceReKN83ggpQ0lRLk5ZU0U6SUJNLklRX0FELjk5MS4wNy8wMy8yMDI2Li4uVVNELkgBAAAA3rYBAAIAAAAGLTE5MzAzAQgAAAAFAAAAATEBAAAACjE5NDcxNzk1ODMDAAAAAzE2MAIAAAAEMTA3NQQAAAABMAcAAAAIMy83LzIwMjYIAAAACjEyLzMxLzIwMTYJAAAAATD7HV4hm3zeCDvus3ijfN4INkNJUS5OWVNFOklCTS5JUV9HQUlOX0lOVkVTVF9SRVYuOTkxLjA3LzAzLzIwMjYuLi5VU0QuSAEAAADetgEAAwAAAAAATRVmI5t83ghAAcB4o3zeCDBDSVEuTllTRTpJQk0uSVFfVE9UQUxfQ0FQLjk5MC4wNy8wMy8yMDI2Li4uVVNELkgBAAAA3rYBAAIAAAAFNTQzMTYBCAAAAAUAAAABMQEAAAAKMTg3NjQzMjg3MgMAAAADMTYwAgAAAAQ0MTc1BAAAAAEwBwAAAAgzLzcvMjAyNggAAAAKMTIvMzEvMjAxNQkAAAABMMdTWiGbfN4I+cMAy6R83gg/Q0lRLk5ZU0U6SUJNLklRX0FDQ1VNX0FNT1JUX0lOVEFOX0FTU0VUUy45OTEuMDcvMDMvMjAy</t>
  </si>
  <si>
    <t>Ni4uLlVTRC5IAQAAAN62AQACAAAABS0zMTE2AQgAAAAFAAAAATEBAAAACjE5NDcxNzk1ODMDAAAAAzE2MAIAAAAFMjQzMzEEAAAAATAHAAAACDMvNy8yMDI2CAAAAAoxMi8zMS8yMDE2CQAAAAEwdfEDIZt83ggnto94o3zeCDVDSVEuTllTRTpJQk0uSVFfREVGX0NIQVJHRVNfTFQuOTkwLjA3LzAzLzIwMjYuLi5VU0QuSAEAAADetgEAAgAAAAQxNjI2AQgAAAAFAAAAATEBAAAACjE4NzY0MzI4NzIDAAAAAzE2MAIAAAAEMTAyNQQAAAABMAcAAAAIMy83LzIwMjYIAAAACjEyLzMxLzIwMTUJAAAAATDPWF4hm3zeCJfvBMukfN4IM0NJUS5OWVNFOklCTS5JUV9PVEhFUl9FUVVJVFkuOTkxLjA3LzAzLzIwMjYuLi5VU0QuSAEAAADetgEAAgAAAAYtMjkzOTgBCAAAAAUAAAABMQEAAAAKMTk0NzE3OTU4MwMAAAADMTYwAgAAAAQxMDI4BAAAAAEwBwAAAAgzLzcvMjAyNggAAAAKMTIvMzEvMjAxNgkAAAABMMwCWiGbfN4IqLOleKN83gguQ0lRLk5ZU0U6SUJNLklRX1RPVEFMX0VNUExPWUVFUy45OTAuMDcvMDMvMjAyNgEAAADetgEAAgAAAAYzNzc3NTcAXsoDIZt83gj5wwDLpHzeCD9DSVEuTllTRTpJQk0uSVFfQUNDVU1fQU1PUlRfSU5UQU5fQVNTRVRTLjk5MC4wNy8wMy8yMDI2Li4uVVNELkgBAAAA3rYBAAIAAAAFLTI0NzYBCAAAAAUAAAABMQEAAAAKMTg3NjQzMjg3MgMAAAADMTYwAgAAAAUyNDMzMQQAAAAB</t>
  </si>
  <si>
    <t>MAcAAAAIMy83LzIwMjYIAAAACjEyLzMxLzIwMTUJAAAAATB18QMhm3zeCM3EA8ukfN4IM0NJUS5OWVNFOklCTS5JUV9PVEhFUl9SRUNFSVYuOTkxLjA3LzAzLzIwMjYuLi5VU0QuSAEAAADetgEAAgAAAAQxMDU3AQgAAAAFAAAAATEBAAAACjE5NDcxNzk1ODMDAAAAAzE2MAIAAAAEMTIwNgQAAAABMAcAAAAIMy83LzIwMjYIAAAACjEyLzMxLzIwMTYJAAAAATD7HV4hm3zeCIVBonijfN4IR0NJUS5OWVNFOklCTS5JUV9BU1NFVFNfTkVUVElOR19PVEhFUl9BREpVU1RNRU5UUy45OTAuMDcvMDMvMjAyNi4uLlVTRC5IAQAAAN62AQADAAAAAACgtgMhm3zeCKmvBMukfN4IQENJUS5OWVNFOklCTS5JUV9HV19JTlRBTl9BTU9SVF9QQVJUSUFMX0NGLjk5MC4wNy8wMy8yMDI2Li4uVVNELkgBAAAA3rYBAAMAAAAAAPBdhyGbfN4I9NsEy6R83ggtQ0lRLk5ZU0U6SUJNLklRX0NPTU1PTi45OTAuMDcvMDMvMjAyNi4uLlVTRC5IAQAAAN62AQACAAAABTUzMjYyAQgAAAAFAAAAATEBAAAACjE4NzY0MzI4NzIDAAAAAzE2MAIAAAAEMTEwMwQAAAABMAcAAAAIMy83LzIwMjYIAAAACjEyLzMxLzIwMTUJAAAAATDMAlohm3zeCEHr/8qkfN4IK0NJUS5OWVNFOklCTS5JUV9OUFBFLjk5MC4wNy8wMy8yMDI2Li4uVVNELkgBAAAA3rYBAAIAAAAFMTA3MjcBCAAAAAUAAAABMQEAAAAKMTg3NjQzMjg3MgMAAAADMTYwAgAAAAQx</t>
  </si>
  <si>
    <t>MDA0BAAAAAEwBwAAAAgzLzcvMjAyNggAAAAKMTIvMzEvMjAxNQkAAAABMPsdXiGbfN4ItIgEy6R83gg4Q0lRLk5ZU0U6SUJNLklRX0NVUlJFTlRfUE9SVF9ERUJULjk5MC4wNy8wMy8yMDI2Li4uVVNELkgBAAAA3rYBAAIAAAAENTI3MQEIAAAABQAAAAExAQAAAAoxODc2NDMyODcyAwAAAAMxNjACAAAABDEyOTcEAAAAATAHAAAACDMvNy8yMDI2CAAAAAoxMi8zMS8yMDE1CQAAAAEwz1heIZt83gjDdQDLpHzeCEJDSVEuTllTRTpJQk0uSVFfREVGX1RBWF9WQUxVQVRJT05fQUxMT1dBTkNFLjk5MC4wNy8wMy8yMDI2Li4uVVNELkgBAAAA3rYBAAIAAAADNzQwAQgAAAAFAAAAATEBAAAACjE4NzY0MzI4NzIDAAAAAzE2MAIAAAAFNDYwNDUEAAAAATAHAAAACDMvNy8yMDI2CAAAAAoxMi8zMS8yMDE1CQAAAAEwu2daIZt83ghlGgHLpHzeCDhDSVEuTllTRTpJQk0uSVFfVE9UQUxfT1VUU1RBTkRJTkdfQlNfREFURS45OTAuMDcvMDMvMjAyNgEAAADetgEAAgAAAAo5NjUuNzI4NzI1AQQAAAAFAAAAATUBAAAACjE4NzY0MzI4NzICAAAABTI0MTUyBgAAAAEwtT1aIZt83ghc7QLLpHzeCDRDSVEuTllTRTpJQk0uSVFfU0FMRV9JTlRBTl9DRi45OTAuMDcvMDMvMjAyNi4uLlVTRC5IAQAAAN62AQACAAAABC01NzIBCAAAAAUAAAABMQEAAAAKMTg3NjQzMjg3MgMAAAADMTYwAgAAAAQyMDI5BAAAAAEwBwAAAAgzLzcv</t>
  </si>
  <si>
    <t>MjAyNggAAAAKMTIvMzEvMjAxNQkAAAABMKQ2hyGbfN4IprYBy6R83ggsQ0lRLk5ZU0U6SUJNLklRX05JX0NGLjk5MC4wNy8wMy8yMDI2Li4uVVNELkgBAAAA3rYBAAIAAAAFMTMxOTABCAAAAAUAAAABMQEAAAAKMTg3NjQzMjg3MgMAAAADMTYwAgAAAAQyMTUwBAAAAAEwBwAAAAgzLzcvMjAyNggAAAAKMTIvMzEvMjAxNQkAAAABMLH4hiGbfN4IQev/yqR83gg4Q0lRLk5ZU0U6SUJNLklRX1NUT0NLX0JBU0VEX09USEVSLjk5MC4wNy8wMy8yMDI2Li4uVVNELkgBAAAA3rYBAAIAAAACLTUBCAAAAAUAAAABMQEAAAAKMTg3NjQzMjg3MgMAAAADMTYwAgAAAAUyMjY3NgQAAAABMAcAAAAIMy83LzIwMjYIAAAACjEyLzMxLzIwMTUJAAAAATCx+IYhm3zeCKa2AcukfN4IN0NJUS5OWVNFOklCTS5JUV9UT1RBTF9PVEhFUl9PUEVSLjk5MC4wNy8wMy8yMDI2Li4uVVNELkgBAAAA3rYBAAIAAAAFMjQxNjcBCAAAAAUAAAABMQEAAAAKMTg3NjQzMjg3MgMAAAADMTYwAgAAAAMzODAEAAAAATAHAAAACDMvNy8yMDI2CAAAAAoxMi8zMS8yMDE1CQAAAAEwTRVmI5t83ggZZALLpHzeCDFDSVEuTllTRTpJQk0uSVFfT0lMX0lNUEFJUi45OTAuMDcvMDMvMjAyNi4uLlVTRC5IAQAAAN62AQADAAAAAACx+IYhm3zeCNqcAMukfN4INUNJUS5OWVNFOklCTS5JUV9CQVNJQ19FUFNfRVhDTC45OTAuMDcvMDMvMjAyNi4uLlVTRC5I</t>
  </si>
  <si>
    <t>AQAAAN62AQACAAAACTEzLjY1NDIyNwEIAAAABQAAAAExAQAAAAoxODc2NDMyODcyAwAAAAMxNjACAAAABDMwNjQEAAAAATAHAAAACDMvNy8yMDI2CAAAAAoxMi8zMS8yMDE1CQAAAAEwqHBmI5t83ggqPQLLpHzeCDFDSVEuTllTRTpJQk0uSVFfREVQUkVfU1VQUC45OTAuMDcvMDMvMjAyNi4uLlVTRC5IAQAAAN62AQADAAAAAAB+hIkhm3zeCJfvBMukfN4ILkNJUS5OWVNFOklCTS5JUV9OSV9OT1JNLjk5MC4wNy8wMy8yMDI2Li4uVVNELkgBAAAA3rYBAAIAAAAJMTA1MTEuODc1AQgAAAAFAAAAATEBAAAACjE4NzY0MzI4NzIDAAAAAzE2MAIAAAAENDM3OAQAAAABMAcAAAAIMy83LzIwMjYIAAAACjEyLzMxLzIwMTUJAAAAATAmQDAim3zeCNw9BcukfN4INkNJUS5OWVNFOklCTS5JUV9HQUlOX0FTU0VUU19SRVYuOTkwLjA3LzAzLzIwMjYuLi5VU0QuSAEAAADetgEAAwAAAAAATRVmI5t83ghb8wDLpHzeCC5DSVEuTllTRTpJQk0uSVFfRUZGRUNUX1RBWF9SQVRFLjk5MC4wNy8wMy8yMDI2AQAAAN62AQACAAAABzE2LjE4NjgBCAAAAAUAAAABMQEAAAAKMTg3NjQzMjg3MgMAAAADMTYwAgAAAAQ0Mzc2BAAAAAEwBwAAAAgzLzcvMjAyNggAAAAKMTIvMzEvMjAxNQkAAAABMB1nMCKbfN4IprYBy6R83gg5Q0lRLk5ZU0U6SUJNLklRX0FTU0VUX1dSSVRFRE9XTl9DRi45OTAuMDcvMDMvMjAyNi4uLlVTRC5IAQAA</t>
  </si>
  <si>
    <t>AN62AQADAAAAAADTH4chm3zeCM3EA8ukfN4IPkNJUS5OWVNFOklCTS5JUV9HQUlOX0JBUkdBSU5fQUNRX1NVUFBMRS45OTAuMDcvMDMvMjAyNi4uLlVTRC5IAQAAAN62AQADAAAAAAAkjjAim3zeCBlkAsukfN4INUNJUS5OWVNFOklCTS5JUV9UT1RBTF9SRVZfNVlSX0FOTl9DQUdSLjk5MC4wNy8wMy8yMDI2AQAAAN62AQACAAAABy0zLjkyNzEBCAAAAAUAAAABMQEAAAAKMTg3NjQzMjg3MgMAAAADMTYwAgAAAAQ0MjMzBAAAAAEwBwAAAAgzLzcvMjAyNggAAAAKMTIvMzEvMjAxNQkAAAABMKCm2R+bfN4IGWQCy6R83gguQ0lRLk5ZU0U6SUJNLklRX1BFUklPRExFTkdUSF9JUy45OTEuMDcvMDMvMjAyNgEAAADetgEAAQAAAAIxMgCocGYjm3zeCNExt3ijfN4IMUNJUS5OWVNFOklCTS5JUV9JTVBBSVJfT0lMLjk5Mi4wNy8wMy8yMDI2Li4uVVNELkgBAAAA3rYBAAMAAAAAAE0VZiObfN4Ifo7EeKN83gg4Q0lRLk5ZU0U6SUJNLklRX0RJU1RSSUJVVEFCTEVfQ0FTSF9QQVlPVVQuOTkyLjA3LzAzLzIwMjYBAAAA3rYBAAMAAAAAAB1nMCKbfN4InxO1eKN83ggwQ0lRLk5ZU0U6SUJNLklRX0RJVl9TSEFSRS45OTIuMDcvMDMvMjAyNi4uLlVTRC5IAQAAAN62AQACAAAAAzUuOQEIAAAABQAAAAExAQAAAAoyMDE3MTY0MjQ0AwAAAAMxNjACAAAABDMwNTgEAAAAATAHAAAACDMvNy8yMDI2CAAAAAoxMi8zMS8yMDE3</t>
  </si>
  <si>
    <t>CQAAAAEwqHBmI5t83ggGCcF4o3zeCDVDSVEuTllTRTpJQk0uSVFfRUJJVERBUl9FUV9JTkMuOTkyLjA3LzAzLzIwMjYuLi5VU0QuSAEAAADetgEAAwAAAAAA1xgwIpt83ggDl8F4o3zeCDRDSVEuTllTRTpJQk0uSVFfQUlSQ1JBRlRfUkVOVC45OTIuMDcvMDMvMjAyNi4uLlVTRC5IAQAAAN62AQADAAAAAAAdZzAim3zeCGUosXijfN4IMENJUS5OWVNFOklCTS5JUV9CVUlMRElOR1MuOTkwLjA3LzAzLzIwMjYuLi5VU0QuSAEAAADetgEAAgAAAAQ2NTUyAQgAAAAFAAAAATEBAAAACjE4NzY0MzI4NzIDAAAAAzE2MAIAAAAEMzAyMwQAAAABMAcAAAAIMy83LzIwMjYIAAAACjEyLzMxLzIwMTUJAAAAATC7Z1ohm3zeCJfvBMukfN4INUNJUS5OWVNFOklCTS5JUV9PVEhFUl9DTF9TVVBQTC45OTAuMDcvMDMvMjAyNi4uLlVTRC5IAQAAAN62AQACAAAAAzE3NQEIAAAABQAAAAExAQAAAAoxODc2NDMyODcyAwAAAAMxNjACAAAABDEwNTcEAAAAATAHAAAACDMvNy8yMDI2CAAAAAoxMi8zMS8yMDE1CQAAAAEwz1heIZt83gifnQPLpHzeCC5DSVEuTllTRTpJQk0uSVFfV0lQX0lOVi45OTAuMDcvMDMvMjAyNi4uLlVTRC5IAQAAAN62AQACAAAABDExOTkBCAAAAAUAAAABMQEAAAAKMTg3NjQzMjg3MgMAAAADMTYwAgAAAAQzMjE5BAAAAAEwBwAAAAgzLzcvMjAyNggAAAAKMTIvMzEvMjAxNQkAAAABMLtnWiGbfN4IXO0C</t>
  </si>
  <si>
    <t>y6R83ggxQ0lRLk5ZU0U6SUJNLklRX0FWR19URU1QX0VNUExPWUVFUy45OTAuMDcvMDMvMjAyNgEAAADetgEAAgAAAAUyNDQ2NAEIAAAABQAAAAExAQAAAAoxODc2NDMyODcyAwAAAAMxNjACAAAABTI0Njc1BAAAAAEwBwAAAAgzLzcvMjAyNggAAAAKMTIvMzEvMjAxNQkAAAABMF7KAyGbfN4IzhYFy6R83gg5Q0lRLk5ZU0U6SUJNLklRX0NBU0hfSU5URVJFU1RfT1BFUi45OTAuMDcvMDMvMjAyNi4uLlVTRC5IAQAAAN62AQADAAAAAADm9l0hm3zeCFZ2A8ukfN4IMkNJUS5OWVNFOklCTS5JUV9BUl9VTkJJTExFRC45OTAuMDcvMDMvMjAyNi4uLlVTRC5IAQAAAN62AQACAAAABDE2MzABCAAAAAUAAAABMQEAAAAKMTg3NjQzMjg3MgMAAAADMTYwAgAAAAU0NTQyMAQAAAABMAcAAAAIMy83LzIwMjYIAAAACjEyLzMxLzIwMTUJAAAAATC7Z1ohm3zeCLSIBMukfN4INkNJUS5OWVNFOklCTS5JUV9GSU5fRElWX0RFQlRfTFQuOTkwLjA3LzAzLzIwMjYuLi5VU0QuSAEAAADetgEAAwAAAAAAz1heIZt83ggZZALLpHzeCDdDSVEuTllTRTpJQk0uSVFfRklOX0RJVl9MT0FOU19MVC45OTAuMDcvMDMvMjAyNi4uLlVTRC5IAQAAAN62AQACAAAABTEwMDEzAQgAAAAFAAAAATEBAAAACjE4NzY0MzI4NzIDAAAAAzE2MAIAAAAEMTAzMwQAAAABMAcAAAAIMy83LzIwMjYIAAAACjEyLzMxLzIwMTUJAAAAATDPWF4hm3zeCBlk</t>
  </si>
  <si>
    <t>AsukfN4IO0NJUS5OWVNFOklCTS5JUV9GSU5fRElWX0RFQlRfQ1VSUkVOVC45OTAuMDcvMDMvMjAyNi4uLlVTRC5IAQAAAN62AQADAAAAAADPWF4hm3zeCME6AMukfN4IKENJUS5OWVNFOklCTS5JUV9GVUxMX1RJTUUuOTkwLjA3LzAzLzIwMjYBAAAA3rYBAAIAAAAGMzc3NzU3AF7KAyGbfN4IWBIAy6R83ghEQ0lRLk5ZU0U6SUJNLklRX0NVUlJFTlRfUE9SVF9ERUJUX0RFUklWQVRJVkVTLjk5MC4wNy8wMy8yMDI2Li4uVVNELkgBAAAA3rYBAAMAAAAAAHXxAyGbfN4IWBIAy6R83ggyQ0lRLk5ZU0U6SUJNLklRX0NBU0hfSU5WRVNULjk5MC4wNy8wMy8yMDI2Li4uVVNELkgBAAAA3rYBAAIAAAAFLTgxNTkBCAAAAAUAAAABMQEAAAAKMTg3NjQzMjg3MgMAAAADMTYwAgAAAAQyMDA1BAAAAAEwBwAAAAgzLzcvMjAyNggAAAAKMTIvMzEvMjAxNQkAAAABMKQ2hyGbfN4IOxMEy6R83gg8Q0lRLk5ZU0U6SUJNLklRX0NIQU5HRV9UUkFESU5HX0FTU0VUUy45OTAuMDcvMDMvMjAyNi4uLlVTRC5IAQAAAN62AQADAAAAAADTH4chm3zeCGUaAcukfN4IO0NJUS5OWVNFOklCTS5JUV9SRVNUUl9TVE9DS19DT01QX1RBWC45OTAuMDcvMDMvMjAyNi4uLlVTRC5IAQAAAN62AQADAAAAAACx+IYhm3zeCDsTBMukfN4IO0NJUS5OWVNFOklCTS5JUV9NSU5PUklUWV9JTlRFUkVTVF9JUy45OTAuMDcvMDMvMjAyNi4uLlVTRC5I</t>
  </si>
  <si>
    <t>AQAAAN62AQADAAAAAABTSWYjm3zeCBfE/8qkfN4INUNJUS5OWVNFOklCTS5JUV9DUkVESVRfTE9TU19DRi45OTAuMDcvMDMvMjAyNi4uLlVTRC5IAQAAAN62AQADAAAAAADTH4chm3zeCOqeAsukfN4IO0NJUS5OWVNFOklCTS5JUV9UT1RBTF9VTlVTVUFMX1NVUFBMRS45OTAuMDcvMDMvMjAyNi4uLlVTRC5IAQAAAN62AQADAAAAAAAkjjAim3zeCFgSAMukfN4IMkNJUS5OWVNFOklCTS5JUV9JTlNfRElWX0VYUC45OTAuMDcvMDMvMjAyNi4uLlVTRC5IAQAAAN62AQADAAAAAABNFWYjm3zeCI5oAcukfN4IP0NJUS5OWVNFOklCTS5JUV9ESVNUUklCVVRBQkxFX0NBU0hfU0hBUkUuOTkwLjA3LzAzLzIwMjYuLi5VU0QuSAEAAADetgEAAwAAAAAAqHBmI5t83ghoFAPLpHzeCCpDSVEuTllTRTpJQk0uSVFfUkVWLjk5MC4wNy8wMy8yMDI2Li4uVVNELkgBAAAA3rYBAAIAAAAFNzk4NzgBCAAAAAUAAAABMQEAAAAKMTg3NjQzMjg3MgMAAAADMTYwAgAAAAMxMTIEAAAAATAHAAAACDMvNy8yMDI2CAAAAAoxMi8zMS8yMDE1CQAAAAEwTRVmI5t83ghlGgHLpHzeCD9DSVEuTllTRTpJQk0uSVFfT1RIRVJfTk9OX09QRVJfRVhQX1NVUFBMLjk5MC4wNy8wMy8yMDI2Li4uVVNELkgBAAAA3rYBAAIAAAADMjQ5AQgAAAAFAAAAATEBAAAACjE4NzY0MzI4NzIDAAAAAzE2MAIAAAACODUEAAAAATAHAAAACDMvNy8yMDI2CAAA</t>
  </si>
  <si>
    <t>AAoxMi8zMS8yMDE1CQAAAAEwU0lmI5t83ghWdgPLpHzeCDZDSVEuTllTRTpJQk0uSVFfRklOX0RJVl9JTlRfRVhQLjk5MC4wNy8wMy8yMDI2Li4uVVNELkgBAAAA3rYBAAMAAAAAAE0VZiObfN4In50Dy6R83gg7Q0lRLk5ZU0U6SUJNLklRX0RFRkVSUkVEX1RBWEVTX1RPVEFMLjk5MC4wNy8wMy8yMDI2Li4uVVNELkgBAAAA3rYBAAIAAAADNjczAQgAAAAFAAAAATEBAAAACjE4NzY0MzI4NzIDAAAAAzE2MAIAAAAFMzUzODUEAAAAATAHAAAACDMvNy8yMDI2CAAAAAoxMi8zMS8yMDE1CQAAAAEwJkAwIpt83giprwTLpHzeCEhDSVEuTllTRTpJQk0uSVFfR0VORVJBTF9QQVJUTkVSX01JTk9SSVRZX0lOVEVSRVNULjk5MC4wNy8wMy8yMDI2Li4uVVNELkgBAAAA3rYBAAMAAAAAAPKOWiGbfN4IzhYFy6R83ggzQ0lRLk5ZU0U6SUJNLklRX1BSRUZfQ09OVkVSVC45OTAuMDcvMDMvMjAyNi4uLlVTRC5IAQAAAN62AQADAAAAAADMAlohm3zeCIdhBMukfN4IQENJUS5OWVNFOklCTS5JUV9GSU5fRElWX01JTk9SSVRZX0lOVEVSRVNULjk5MC4wNy8wMy8yMDI2Li4uVVNELkgBAAAA3rYBAAMAAAAAALtnWiGbfN4I+cMAy6R83gg6Q0lRLk5ZU0U6SUJNLklRX1NUX0RFQlRfREVSSVZBVElWRVMuOTkwLjA3LzAzLzIwMjYuLi5VU0QuSAEAAADetgEAAwAAAAAAdfEDIZt83gjDdQDLpHzeCDZDSVEuTllTRTpJQk0uSVFf</t>
  </si>
  <si>
    <t>Q0FTSF9UQVhFU19PUEVSLjk5MC4wNy8wMy8yMDI2Li4uVVNELkgBAAAA3rYBAAMAAAAAAOb2XSGbfN4IprYBy6R83ggzQ0lRLk5ZU0U6SUJNLklRX09USEVSX0VRVUlUWS45OTAuMDcvMDMvMjAyNi4uLlVTRC5IAQAAAN62AQACAAAABi0yOTYwNgEIAAAABQAAAAExAQAAAAoxODc2NDMyODcyAwAAAAMxNjACAAAABDEwMjgEAAAAATAHAAAACDMvNy8yMDI2CAAAAAoxMi8zMS8yMDE1CQAAAAEwzAJaIZt83ggqPQLLpHzeCD9DSVEuTllTRTpJQk0uSVFfRklOQU5DRV9MRUFTRVNfTE9OR19URVJNLjk5MC4wNy8wMy8yMDI2Li4uVVNELkgBAAAA3rYBAAMAAAAAAMwCWiGbfN4IQev/yqR83ggxQ0lRLk5ZU0U6SUJNLklRX0NBU0hfRklOQU4uOTkwLjA3LzAzLzIwMjYuLi5VU0QuSAEAAADetgEAAgAAAAUtOTQxMwEIAAAABQAAAAExAQAAAAoxODc2NDMyODcyAwAAAAMxNjACAAAABDIwMDQEAAAAATAHAAAACDMvNy8yMDI2CAAAAAoxMi8zMS8yMDE1CQAAAAEw8F2HIZt83gjqngLLpHzeCDpDSVEuTllTRTpJQk0uSVFfREFfU1VQUExfUEFSVElBTF9DRi45OTAuMDcvMDMvMjAyNi4uLlVTRC5IAQAAAN62AQADAAAAAADwXYchm3zeCNnrA8ukfN4IOENJUS5OWVNFOklCTS5JUV9DQVNIX0lOVEVSRVNUX05FVC45OTAuMDcvMDMvMjAyNi4uLlVTRC5IAQAAAN62AQADAAAAAADm9l0hm3zeCPoVAsukfN4INENJUS5O</t>
  </si>
  <si>
    <t>WVNFOklCTS5JUV9DT01NT05fSVNTVUVELjk5MC4wNy8wMy8yMDI2Li4uVVNELkgBAAAA3rYBAAIAAAADMzIyAQgAAAAFAAAAATEBAAAACjE4NzY0MzI4NzIDAAAAAzE2MAIAAAAEMjE2OQQAAAABMAcAAAAIMy83LzIwMjYIAAAACjEyLzMxLzIwMTUJAAAAATCkNochm3zeCPoVAsukfN4IMkNJUS5OWVNFOklCTS5JUV9GSU5fRElWX0VYUC45OTAuMDcvMDMvMjAyNi4uLlVTRC5IAQAAAN62AQACAAAABDEwMTEBCAAAAAUAAAABMQEAAAAKMTg3NjQzMjg3MgMAAAADMTYwAgAAAAI1MQQAAAABMAcAAAAIMy83LzIwMjYIAAAACjEyLzMxLzIwMTUJAAAAATBNFWYjm3zeCBlkAsukfN4IPUNJUS5OWVNFOklCTS5JUV9MSUFCSUxJVElFU19GQUlSX1ZBTFVFLjk5MC4wNy8wMy8yMDI2Li4uVVNELkgBAAAA3rYBAAIAAAAFMzU0MDYAXsoDIZt83ggXxP/KpHzeCC9DSVEuTllTRTpJQk0uSVFfR1JPU1NfR1cuOTkwLjA3LzAzLzIwMjYuLi5VU0QuSAEAAADetgEAAwAAAAAAdfEDIZt83git7gHLpHzeCE1DSVEuTllTRTpJQk0uSVFfTElRVUlEQVRJT05fVkFMVUVfUFJFRkVSUkVEX05PTl9SRURFRU0uOTkwLjA3LzAzLzIwMjYuLi5VU0QuSAEAAADetgEAAwAAAAAAn48DIZt83git7gHLpHzeCCZDSVEuTllTRTpJQk0uSVFfR0FBUF9JUy45OTAuMDcvMDMvMjAyNgEAAADetgEAAwAAAAdVUyBHQUFQAB1nMCKbfN4Il+8E</t>
  </si>
  <si>
    <t>y6R83ggxQ0lRLk5ZU0U6SUJNLklRX1BSRUZfT1RIRVIuOTkwLjA3LzAzLzIwMjYuLi5VU0QuSAEAAADetgEAAwAAAAAAzAJaIZt83giHQQHLpHzeCD9DSVEuTllTRTpJQk0uSVFfRElTVFJJQlVUQUJMRV9DQVNIX1NIQVJFLjk5Mi4wNy8wMy8yMDI2Li4uVVNELkgBAAAA3rYBAAMAAAAAAKhwZiObfN4ITES5eKN83ggwQ0lRLk5ZU0U6SUJNLklRX1RPVEFMX1JFVi45OTIuMDcvMDMvMjAyNi4uLlVTRC5IAQAAAN62AQACAAAABTc5MTM5AQgAAAAFAAAAATEBAAAACjIwMTcxNjQyNDQDAAAAAzE2MAIAAAACMjgEAAAAATAHAAAACDMvNy8yMDI2CAAAAAoxMi8zMS8yMDE3CQAAAAEwTRVmI5t83ghCtLh4o3zeCCxDSVEuTllTRTpJQk0uSVFfTElGT1IuOTkyLjA3LzAzLzIwMjYuLi5VU0QuSAEAAADetgEAAwAAAAAAu2daIZt83gjmQJJ4o3zeCDZDSVEuTllTRTpJQk0uSVFfT1RIRVJfTFRfQVNTRVRTLjk5Mi4wNy8wMy8yMDI2Li4uVVNELkgBAAAA3rYBAAIAAAAENjg0NgEIAAAABQAAAAExAQAAAAoyMDE3MTY0MjQ0AwAAAAMxNjACAAAABDEwNjAEAAAAATAHAAAACDMvNy8yMDI2CAAAAAoxMi8zMS8yMDE3CQAAAAEwz1heIZt83gizlql4o3zeCDlDSVEuTllTRTpJQk0uSVFfVU5FQVJOX1JFVl9DVVJSRU5ULjk5Mi4wNy8wMy8yMDI2Li4uVVNELkgBAAAA3rYBAAIAAAAFMTE4MjkBCAAAAAUAAAABMQEAAAAK</t>
  </si>
  <si>
    <t>WS45OTEuMDcvMDMvMjAyNi4uLlVTRC5IAQAAAN62AQADAAAAAADyjlohm3zeCGh7i3ijfN4INkNJUS5OWVNFOklCTS5JUV9UT1RBTF9MSUFCX1RPVEFMX0FTU0VUUy45OTAuMDcvMDMvMjAyNgEAAADetgEAAgAAAAY4Ni45NDYBCAAAAAUAAAABMQEAAAAKMTg3NjQzMjg3MgMAAAADMTYwAgAAAAQ0MTg4BAAAAAEwBwAAAAgzLzcvMjAyNggAAAAKMTIvMzEvMjAxNQkAAAABMM1r2R+bfN4IZRoBy6R83ggwQ0lRLk5ZU0U6SUJNLklRX05JXzFZUl9BTk5fR1JPV1RILjk5MC4wNy8wMy8yMDI2AQAAAN62AQACAAAABjkuNzE1NQEIAAAABQAAAAExAQAAAAoxODc2NDMyODcyAwAAAAMxNjACAAAABDQxOTkEAAAAATAHAAAACDMvNy8yMDI2CAAAAAoxMi8zMS8yMDE1CQAAAAEwzWvZH5t83gj5wwDLpHzeCEFDSVEuTllTRTpJQk0uSVFfVE9UQUxfREVCVF9FQklUREFfRVhDTF9PUEVSX0xFQVNFUy45OTAuMDcvMDMvMjAyNgEAAADetgEAAgAAAAgxLjk1ODE3NwEIAAAABQAAAAExAQAAAAoxODc2NDMyODcyAwAAAAMxNjACAAAABTQ4OTk0BAAAAAEwBwAAAAgzLzcvMjAyNggAAAAKMTIvMzEvMjAxNQkAAAABMM1r2R+bfN4IXO0Cy6R83gg8Q0lRLk5ZU0U6SUJNLklRX0dQUEVfRVhDTF9PUEVSX0xFQVNFUy45OTAuMDcvMDMvMjAyNi4uLlVTRC5IAQAAAN62AQACAAAABTI5MzQzAQgAAAAFAAAAATEBAAAACjE4NzY0</t>
  </si>
  <si>
    <t>MzI4NzIDAAAAAzE2MAIAAAAFNDg5NzQEAAAAATAHAAAACDMvNy8yMDI2CAAAAAoxMi8zMS8yMDE1CQAAAAEwzAJaIZt83gj6FQLLpHzeCCdDSVEuTllTRTpJQk0uSVFfQVJfVFVSTlMuOTkyLjA3LzAzLzIwMjYBAAAA3rYBAAIAAAAIOC4zMzM2NzQBCAAAAAUAAAABMQEAAAAKMjAxNzE2NDI0NAMAAAADMTYwAgAAAAQ0MDAxBAAAAAEwBwAAAAgzLzcvMjAyNggAAAAKMTIvMzEvMjAxNwkAAAABMIVE2R+bfN4Ij8qKeKN83ggwQ0lRLk5ZU0U6SUJNLklRX05VTUJFUl9BRFJIT0xERVJTLjk5Mi4wNy8wMy8yMDI2AQAAAN62AQADAAAAAABeygMhm3zeCG2inHijfN4ITUNJUS5OWVNFOklCTS5JUV9MSVFVSURBVElPTl9WQUxVRV9QUkVGRVJSRURfTk9OX1JFREVFTS45OTIuMDcvMDMvMjAyNi4uLlVTRC5IAQAAAN62AQADAAAAAACfjwMhm3zeCOqMpHijfN4IPENJUS5OWVNFOklCTS5JUV9GSU5fRElWX0xUX0RFQlRfVE9UQUwuOTkyLjA3LzAzLzIwMjYuLi5VU0QuSAEAAADetgEAAgAAAAUzMTQzNAEIAAAABQAAAAExAQAAAAoyMDE3MTY0MjQ0AwAAAAMxNjACAAAABTI0NTE1BAAAAAEwBwAAAAgzLzcvMjAyNggAAAAKMTIvMzEvMjAxNwkAAAABMF7KAyGbfN4I0ReYeKN83gg0Q0lRLk5ZU0U6SUJNLklRX09SREVSX0JBQ0tMT0cuOTkyLjA3LzAzLzIwMjYuLi5VU0QuSAEAAADetgEAAwAAAAAAdfEDIZt83ggd</t>
  </si>
  <si>
    <t>MDAwLgUAAAAAAAAACAAAABQoSW52YWxpZCBJZGVudGlmaWVyKaWopcCZfN4IUBPckqN83ggRQ0lRLi5JUV9QQlYuMjAwMC4FAAAAAAAAAAgAAAAUKEludmFsaWQgSWRlbnRpZmllcimlqKXAmXzeCIcq3JKjfN4IG0NJUS4uSVFfUkVUVVJOX0FTU0VUUy4yMDAwLgUAAAAAAAAACAAAABQoSW52YWxpZCBJZGVudGlmaWVyKaWopcCZfN4IYerbkqN83ggtQ0lRLi5JUV9NSU5PUklUWV9JTlRFUkVTVF9UT1RBTC41MDAuLi5GLlVTRC5IBQAAAAAAAAAIAAAAFChJbnZhbGlkIElkZW50aWZpZXIppailwJl83ghOw9uSo3zeCB5DSVEuLklRX0VQU181WVJfQU5OX0NBR1IuMjAwMC4FAAAAAAAAAAgAAAAUKEludmFsaWQgSWRlbnRpZmllcimlqKXAmXzeCIcq3JKjfN4IGENJUS4uSVFfUVVJQ0tfUkFUSU8uNTAwLgUAAAAAAAAACAAAABQoSW52YWxpZCBJZGVudGlmaWVyKaWopcCZfN4IYerbkqN83ggeQ0lRLi5JUV9EQVlTX1BBWUFCTEVfT1VULjIwMDAuBQAAAAAAAAAIAAAAFChJbnZhbGlkIElkZW50aWZpZXIppailwJl83ghOw9uSo3zeCBpDSVEuLklRX0VCSVREQV9NQVJHSU4uOTk4LgUAAAAAAAAACAAAABQoSW52YWxpZCBJZGVudGlmaWVyKaWopcCZfN4IUBPckqN83ggcQ0lRLk5ZU0U6SUJNLklRX1FVSUNLX0NPTVAuNgEAAADetgEAAwAAAA1OYXNkYXFHUzpNU0ZUAIVE2R+bfN4I8sMGy6R83ggcQ0lRLk5Z</t>
  </si>
  <si>
    <t>U0U6SUJNLklRX1FVSUNLX0NPTVAuMgEAAADetgEAAwAAAAhOWVNFOkFDTgCFRNkfm3zeCPLDBsukfN4IHENJUS5OWVNFOklCTS5JUV9RVUlDS19DT01QLjcBAAAA3rYBAAMAAAAITllTRTpEWEMAhUTZH5t83gjywwbLpHzeCCNDSVEuTllTRTpJQk0uSVFfVEVWX1RPVEFMX1JFVi4yMDAwLgEAAADetgEAAgAAABA0LjMzOTg3MTI1ODk4Mjc1AQcAAAAFAAAAATEBAAAACy0xOTA0ODYwNjU3AwAAAAEwAgAAAAYxMDAwNjEEAAAAATAHAAAACDMvNi8yMDI2CAAAAAgzLzYvMjAyNoVE2R+bfN4I8sMGy6R83gggQ0lRLk5ZU0U6SUJNLklRX1RFVl9FQklUREEuMjAwMC4BAAAA3rYBAAIAAAAPMTYuODE5MzA0ODAxNzU2AQcAAAAFAAAAATEBAAAACy0xOTA0ODYwNjU3AwAAAAEwAgAAAAYxMDAwNjMEAAAAATAHAAAACDMvNi8yMDI2CAAAAAgzLzYvMjAyNqWopcCZfN4I8sMGy6R83ggfQ0lRLk5ZU0U6SUJNLklRX1lFQVJISUdILi5VU0QuSAEAAADetgEAAgAAAAUzMjQuOQDYoBHAmXzeCAzkBcukfN4IIkNJUS5OWVNFOklCTS5JUV9QRV9FWENMX0ZXRC4xMDAwMi4BAAAA3rYBAAIAAAAQMTkuMzM5MjYwMDA1Mjc0NwENAAAABQAAAAE5AQAAAAcyNjIxNjk3AgAAAAoxMDAyNTM2NjM1AwAAAAYxMDAzMDkEAAAAATIGAAAAATAHAAAAAzE2MAgAAAABMAkAAAABMQoAAAABMAsAAAALMTQ2OTMwNTEyMzIMAAAAATcNAAAA</t>
  </si>
  <si>
    <t>CDMvOC8yMDI22KARwJl83gjeHgbLpHzeCCVDSVEuTllTRTpJQk0uSVFfVEVWX0VCSVREQV9GV0QuMTAwMDIuAQAAAN62AQACAAAAEDEzLjQ5MDM0NTgyNjMwNzYBDQAAAAUAAAABOQEAAAAHMjYyMTY5NwIAAAAKMTAwMjUzNjYzNQMAAAAGMTAwMzA4BAAAAAEyBgAAAAEwBwAAAAMxNjAIAAAAATAJAAAAATEKAAAAATALAAAACzE0NjkzMDQ5OTUzDAAAAAE3DQAAAAgzLzgvMjAyNtigEcCZfN4I3h4Gy6R83ggtQ0lRLk5ZU0U6SUJNLklRX0lOVEVSQ09NUEFOWV9DQS4yMDAwLi4uLlVTRC5IAQAAAN62AQADAAAAAADYoBHAmXzeCNQmfi+ifN4ILUNJUS5OWVNFOklCTS5JUV9HQUlOX0FTU0VUU19SRVYuMjAwMC4uLi5VU0QuSAEAAADetgEAAwAAAAAA2KARwJl83ghBKk4vonzeCClDSVEuTllTRTpJQk0uSVFfU1RPQ0tfQkFTRUQuMjAwMC4uLi5VU0QuSAEAAADetgEAAwAAAAAA2KARwJl83gg1QFIvonzeCCVDSVEuTllTRTpJQk0uSVFfRUJJVERBUi4yMDAwLi4uLlVTRC5IAQAAAN62AQACAAAABTE3NDI2AQgAAAAFAAAAATEBAAAACy0xOTA0ODYwNjU3AwAAAAMxNjACAAAABTIxNjc0BAAAAAEwBwAAAAgzLzcvMjAyNggAAAAKMTIvMzEvMjAyNQkAAAABMNigEcCZfN4Ix8JLL6J83gguQ0lRLk5ZU0U6SUJNLklRX1NUT0NLX0JBU0VEX0NPTVAuMjAwMC4uLi5VU0QuSAEAAADetgEAAgAAAAM5NzUA2KARwJl8</t>
  </si>
  <si>
    <t>AQgAAAAFAAAAATEBAAAACy0xOTA0ODYwNjU3AwAAAAMxNjACAAAABDQyMjEEAAAAATAHAAAACDMvNy8yMDI2CAAAAAoxMi8zMS8yMDI1CQAAAAEw2KARwJl83giDdC0vonzeCCRDSVEuTllTRTpJQk0uSVFfRUJJVERBLjEwMDAuLi4uVVNELkgBAAAA3rYBAAIAAAAFMTYxMTgBCAAAAAUAAAABMQEAAAALLTE5MDQ4NjA3NDADAAAAAzE2MAIAAAAENDA1MQQAAAABMAcAAAAIMy83LzIwMjYIAAAACjEyLzMxLzIwMjUJAAAAATDYoBHAmXzeCAzkBcukfN4IJkNJUS5OWVNFOklCTS5JUV9FQklUREFfQ0FQRVhfSU5ULjIwMDAuAQAAAN62AQACAAAABzguNDQxODYBCAAAAAUAAAABMQEAAAALLTE5MDQ4NjA2NTcDAAAAAzE2MAIAAAAENDE5MQQAAAABMAcAAAAIMy83LzIwMjYIAAAACjEyLzMxLzIwMjUJAAAAATDYoBHAmXzeCJR1BsukfN4IK0NJUS5OWVNFOklCTS5JUV9FQklUX0VYQ0xfU0JDLjIwMDAuLi4uVVNELkgBAAAA3rYBAAIAAAAFMTQyODMBCAAAAAUAAAABMQEAAAALLTE5MDQ4NjA2NTcDAAAAAzE2MAIAAAAFMjQxMzQEAAAAATAHAAAACDMvNy8yMDI2CAAAAAoxMi8zMS8yMDI1CQAAAAEw2KARwJl83gjGgVgvonzeCC9DSVEuTllTRTpJQk0uSVFfSU5WRVNUTUVOVF9JTkNPTUUuMjAwMC4uLi5VU0QuSAEAAADetgEAAwAAAAAA2KARwJl83gg5A04vonzeCC9DSVEuTllTRTpJQk0uSVFfRkVFU19PVEhF</t>
  </si>
  <si>
    <t>EcCZfN4IyymBL6J83ggpQ0lRLk5ZU0U6SUJNLklRX1BSRUZfRVFVSVRZLjIwMDAuLi4uVVNELkgBAAAA3rYBAAMAAAAAANigEcCZfN4ItahdL6J83gg5Q0lRLk5ZU0U6SUJNLklRX1JFU1RSSUNURURfQ0FTSF9OT05fQ1VSUkVOVC4yMDAwLi4uLlVTRC5IAQAAAN62AQADAAAAAADYoBHAmXzeCCOfdC+ifN4IL0NJUS5OWVNFOklCTS5JUV9GSU5fRElWX0FTU0VUU19MVC4yMDAwLi4uLlVTRC5IAQAAAN62AQADAAAAAADYoBHAmXzeCHmiZi+ifN4IJENJUS5OWVNFOklCTS5JUV9SRVNUQVRFTUVOVF9CUy4yMDAwLgEAAADetgEAAwAAAAFPANigEcCZfN4I/yQrL6J83gggQ0lRLk5ZU0U6SUJNLklRX0VCSVREQV9JTlQuMjAwMC4BAAAA3rYBAAIAAAAIOS4wMDU2ODQBCAAAAAUAAAABMQEAAAALLTE5MDQ4NjA2NTcDAAAAAzE2MAIAAAAENDE5MAQAAAABMAcAAAAIMy83LzIwMjYIAAAACjEyLzMxLzIwMjUJAAAAATDrxxHAmXzeCJR1BsukfN4IJ0NJUS5OWVNFOklCTS5JUV9HUF8xWVJfQU5OX0dST1dUSC4yMDAwLgEAAADetgEAAgAAAAYxMC41MzEBCAAAAAUAAAABMQEAAAALLTE5MDQ4NjA2NTcDAAAAAzE2MAIAAAAENDE5NQQAAAABMAcAAAAIMy83LzIwMjYIAAAACjEyLzMxLzIwMjUJAAAAATDYoBHAmXzeCIRlLy+ifN4IKENJUS5OWVNFOklCTS5JUV9EQVlTX0lOVkVOVE9SWV9PVVQuMjAwMC4BAAAA3rYB</t>
  </si>
  <si>
    <t>AAIAAAAJMTYuNDQ5NDU1AQgAAAAFAAAAATEBAAAACy0xOTA0ODYwNjU3AwAAAAMxNjACAAAABDQwMzUEAAAAATAHAAAACDMvNy8yMDI2CAAAAAoxMi8zMS8yMDI1CQAAAAEw2KARwJl83gjcnAbLpHzeCCNDSVEuTllTRTpJQk0uSVFfUkVUVVJOX0FTU0VUUy4yMDAwLgEAAADetgEAAgAAAAY1LjQzNDkBCAAAAAUAAAABMQEAAAALLTE5MDQ4NjA2NTcDAAAAAzE2MAIAAAAENDE3OAQAAAABMAcAAAAIMy83LzIwMjYIAAAACjEyLzMxLzIwMjUJAAAAATDYoBHAmXzeCPLDBsukfN4IJkNJUS5OWVNFOklCTS5JUV9UT1RBTF9ERUJUX0VRVUlUWS41MDAuAQAAAN62AQACAAAACDE5Ny4zMjc1AQgAAAAFAAAAATEBAAAACy0xOTA0ODYwNjU5AwAAAAMxNjACAAAABDQwMzQEAAAAATAHAAAACDMvNy8yMDI2CAAAAAoxMi8zMS8yMDI1CQAAAAEw2KARwJl83ggsRgbLpHzeCDdDSVEuTllTRTpJQk0uSVFfRUJJVERBX0VYQ0xfU0JDLjIwMDAuMDcvMDMvMjAyNi4uLlVTRC5IAQAAAN62AQACAAAABTE3ODMzAQgAAAAFAAAAATEBAAAACy0xOTA0ODYwNjU3AwAAAAMxNjACAAAABTI0MTM1BAAAAAEwBwAAAAgzLzcvMjAyNggAAAAKMTIvMzEvMjAyNQkAAAABMKuXZiObfN4IMbu3eKN83gg2Q0lRLk5ZU0U6SUJNLklRX0RJTFVUX0VQU19JTkNMLjIwMDAuMDcvMDMvMjAyNi4uLlVTRC5IAQAAAN62AQACAAAACDExLjE2MzE5</t>
  </si>
  <si>
    <t>SVFfUkVUVVJOX0FTU0VUUy4yMDAwLjA3LzAzLzIwMjYBAAAA3rYBAAIAAAAGNS40MzQ5AQgAAAAFAAAAATEBAAAACy0xOTA0ODYwNjU3AwAAAAMxNjACAAAABDQxNzgEAAAAATAHAAAACDMvNy8yMDI2CAAAAAoxMi8zMS8yMDI1CQAAAAEwEz/7H5t83ghKyYt4o3zeCCtDSVEuTllTRTpJQk0uSVFfRUJJVERBXzFZUl9BTk5fR1JPV1RILjEwMDAuAQAAAN62AQACAAAABzI1LjA4MTQBCAAAAAUAAAABMQEAAAALLTE5MDQ4NjA3NDADAAAAAzE2MAIAAAAENDE5NgQAAAABMAcAAAAIMy83LzIwMjYIAAAACjEyLzMxLzIwMjUJAAAAATDYoBHAmXzeCN4eBsukfN4ILUNJUS5OWVNFOklCTS5JUV9SRVRVUk5fSU5WRVNURURfQ0FQSVRBTC4yMDAwLgEAAADetgEAAgAAAAY0LjczNzQA2KARwJl83gjeHgbLpHzeCCFDSVEuTllTRTpJQk0uSVFfR1JPU1NfTUFSR0lOLjk5OC4BAAAA3rYBAAIAAAAHNTUuNDQ3NwEIAAAABQAAAAExAQAAAAstMTkwNDg2MDc0NAMAAAADMTYwAgAAAAQ0MDc0BAAAAAEwBwAAAAgzLzcvMjAyNggAAAAKMTIvMzEvMjAyMwkAAAABMNigEcCZfN4ILEYGy6R83gg1Q0lRLk5ZU0U6SUJNLklRX0VCSVREQV9FUV9JTkMuMjAwMC4wNy8wMy8yMDI2Li4uVVNELkgBAAAA3rYBAAIAAAAFMTc0MjYBCAAAAAUAAAABMQEAAAALLTE5MDQ4NjA2NTcDAAAAAzE2MAIAAAAFMjE2NzcEAAAAATAHAAAACDMv</t>
  </si>
  <si>
    <t>Q0lRLk5ZU0U6SUJNLklRX0NVUlJFTlRfUkFUSU8uNTAwLgEAAADetgEAAgAAAAgwLjk1NTY2MgEIAAAABQAAAAExAQAAAAstMTkwNDg2MDY1OQMAAAADMTYwAgAAAAQ0MDMwBAAAAAEwBwAAAAgzLzcvMjAyNggAAAAKMTIvMzEvMjAyNQkAAAABMNigEcCZfN4I3h4Gy6R83ggoQ0lRLk5ZU0U6SUJNLklRX0VQU18xWVJfQU5OX0dST1dUSC4xMDAwLgEAAADetgEAAgAAAAc3My41MjAyAQgAAAAFAAAAATEBAAAACy0xOTA0ODYwNzQwAwAAAAMxNjACAAAABDQyMDAEAAAAATAHAAAACDMvNy8yMDI2CAAAAAoxMi8zMS8yMDI1CQAAAAEw2KARwJl83ggsRgbLpHzeCDZDSVEuTllTRTpJQk0uSVFfUFJFRl9ESVZfT1RIRVIuMjAwMC4wNy8wMy8yMDI2Li4uVVNELkgBAAAA3rYBAAMAAAAAAFNJZiObfN4I0TG3eKN83ggvQ0lRLk5ZU0U6SUJNLklRX05JX1NGQVMuMjAwMC4wNy8wMy8yMDI2Li4uVVNELkgBAAAA3rYBAAMAAAAAANcYMCKbfN4ImdvGeKN83gg3Q0lRLk5ZU0U6SUJNLklRX1RPVEFMX1JFVl9TSEFSRS4yMDAwLjA3LzAzLzIwMjYuLi5VU0QuSAEAAADetgEAAgAAAAc3Mi40Mzk2AQgAAAAFAAAAATEBAAAACy0xOTA0ODYwNjU3AwAAAAMxNjACAAAABDQzODIEAAAAATAHAAAACDMvNy8yMDI2CAAAAAoxMi8zMS8yMDI1CQAAAAEwqHBmI5t83gjUgrp4o3zeCDRDSVEuTllTRTpJQk0uSVFfUkVUVVJOX0NP</t>
  </si>
  <si>
    <t>TF9PUEVSX0xFQVNFUy4yMDAwLjA3LzAzLzIwMjYuLi5VU0QuSAEAAADetgEAAgAAAAUxNzg3NAEIAAAABQAAAAExAQAAAAstMTkwNDg2MDY1NwMAAAADMTYwAgAAAAU0ODk3NAQAAAABMAcAAAAIMy83LzIwMjYIAAAACjEyLzMxLzIwMjUJAAAAATDMAlohm3zeCHt6mHijfN4IMENJUS5OWVNFOklCTS5JUV9ORVRfREVCVC4yMDAwLjA3LzAzLzIwMjYuLi5VU0QuSAEAAADetgEAAgAAAAU1MDE5MAEIAAAABQAAAAExAQAAAAstMTkwNDg2MDY1NwMAAAADMTYwAgAAAAQ0MzY0BAAAAAEwBwAAAAgzLzcvMjAyNggAAAAKMTIvMzEvMjAyNQkAAAABMMdTWiGbfN4IklSMeKN83ggwQ0lRLk5ZU0U6SUJNLklRX0JWX1NIQVJFLjIwMDAuMDcvMDMvMjAyNi4uLlVTRC5IAQAAAN62AQACAAAACTM0Ljg0NDg5NgEIAAAABQAAAAExAQAAAAstMTkwNDg2MDY1NwMAAAADMTYwAgAAAAQ0MDIwBAAAAAEwBwAAAAgzLzcvMjAyNggAAAAKMTIvMzEvMjAyNQkAAAABMLU9WiGbfN4IklSMeKN83ggiQ0lRLk5ZU0U6SUJNLklRX0VCSVREQV9NQVJHSU4uOTk5LgEAAADetgEAAgAAAAcyMC41MzQ0AQgAAAAFAAAAATEBAAAACy0xOTA0ODYwNzQzAwAAAAMxNjACAAAABDQwNDcEAAAAATAHAAAACDMvNy8yMDI2CAAAAAoxMi8zMS8yMDI0CQAAAAEw2KARwJl83ggsRgbLpHzeCCJDSVEuTllTRTpJQk0uSVFfRUJJVERBX01BUkdJTi45</t>
  </si>
  <si>
    <t>OTguAQAAAN62AQACAAAABjE5LjgxNAEIAAAABQAAAAExAQAAAAstMTkwNDg2MDc0NAMAAAADMTYwAgAAAAQ0MDQ3BAAAAAEwBwAAAAgzLzcvMjAyNggAAAAKMTIvMzEvMjAyMwkAAAABMNigEcCZfN4ILEYGy6R83gg0Q0lRLk5ZU0U6SUJNLklRX0lOVEVSRVNUX0VYUC4yMDAwLjA3LzAzLzIwMjYuLi5VU0QuSAEAAADetgEAAgAAAAUtMTkzNQEIAAAABQAAAAExAQAAAAstMTkwNDg2MDY1NwMAAAADMTYwAgAAAAI4MgQAAAABMAcAAAAIMy83LzIwMjYIAAAACjEyLzMxLzIwMjUJAAAAATBTSWYjm3zeCICNxnijfN4IMkNJUS5OWVNFOklCTS5JUV9JTVBBSVJfT0lMLjIwMDAuMDcvMDMvMjAyNi4uLlVTRC5IAQAAAN62AQADAAAAAABNFWYjm3zeCCppw3ijfN4IMUNJUS5OWVNFOklCTS5JUV9ESVZfU0hBUkUuMjAwMC4wNy8wMy8yMDI2Li4uVVNELkgBAAAA3rYBAAIAAAAENi43MQEIAAAABQAAAAExAQAAAAstMTkwNDg2MDY1NwMAAAADMTYwAgAAAAQzMDU4BAAAAAEwBwAAAAgzLzcvMjAyNggAAAAKMTIvMzEvMjAyNQkAAAABMKhwZiObfN4IMbu3eKN83gg6Q0lRLk5ZU0U6SUJNLklRX0FTU0VUX1dSSVRFRE9XTl9DRi4yMDAwLjA3LzAzLzIwMjYuLi5VU0QuSAEAAADetgEAAwAAAAAA0x+HIZt83gjQsLV4o3zeCCdDSVEuTllTRTpJQk0uSVFfR0FBUF9DRi4yMDAwLjA3LzAzLzIwMjYBAAAA3rYBAAMAAAAH</t>
  </si>
  <si>
    <t>AAMxNjACAAAABTI0MTMxBAAAAAEwBwAAAAgzLzcvMjAyNggAAAAKMTIvMzEvMjAyNQkAAAABMKhwZiObfN4IQAHAeKN83gggQ0lRLk5ZU0U6SUJNLklRX1BFUklPRERBVEUuMTAwMC4BAAAA3rYBAAUAAAAKMzEvMTIvMjAyNQCpz6XAmXzeCN4eBsukfN4INUNJUS5OWVNFOklCTS5JUV9NSU5PUklUWV9JTlRFUkVTVF9UT1RBTC41MDAuLi5GLlVTRC5IAQAAAN62AQACAAAAAjkzAQgAAAAFAAAAATEBAAAACy0xOTA0ODYwNjU5AwAAAAMxNjACAAAABDEzMTIEAAAAATAHAAAACDMvNy8yMDI2CAAAAAoxMi8zMS8yMDI1CQAAAAEw2KARwJl83ggM5AXLpHzeCDVDSVEuTllTRTpJQk0uSVFfRVhQTE9SRV9EUklMTC4yMDAwLjA3LzAzLzIwMjYuLi5VU0QuSAEAAADetgEAAwAAAAAATRVmI5t83ggyosR4o3zeCDZDSVEuTllTRTpJQk0uSVFfUFJPVl9CQURfREVCVFMuMjAwMC4wNy8wMy8yMDI2Li4uVVNELkgBAAAA3rYBAAMAAAAAAE0VZiObfN4IZ5K5eKN83gg/Q0lRLk5ZU0U6SUJNLklRX0RJU1RSSUJVVEFCTEVfQ0FTSF9TSEFSRVNfQkFTSUMuMjAwMC4wNy8wMy8yMDI2AQAAAN62AQADAAAAAACocGYjm3zeCLYnxXijfN4IM0NJUS5OWVNFOklCTS5JUV9SRVNUUlVDVFVSRS4yMDAwLjA3LzAzLzIwMjYuLi5VU0QuSAEAAADetgEAAgAAAAQtNjcwAQgAAAAFAAAAATEBAAAACy0xOTA0ODYwNjU3AwAAAAMxNjAC</t>
  </si>
  <si>
    <t>MjYIAAAACjEyLzMxLzIwMjUJAAAAATClqKXAmXzeCNycBsukfN4INUNJUS5OWVNFOklCTS5JUV9DT01NT05fRElWX0NGLjIwMDAuMDcvMDMvMjAyNi4uLlVTRC5IAQAAAN62AQACAAAABS02MjU1AQgAAAAFAAAAATEBAAAACy0xOTA0ODYwNjU3AwAAAAMxNjACAAAABDIwNzQEAAAAATAHAAAACDMvNy8yMDI2CAAAAAoxMi8zMS8yMDI1CQAAAAEw8F2HIZt83ggxPLR4o3zeCDBDSVEuTllTRTpJQk0uSVFfRUJUX0VYQ0wuMjAwMC4wNy8wMy8yMDI2Li4uVVNELkgBAAAA3rYBAAIAAAAFMTExNTkBCAAAAAUAAAABMQEAAAALLTE5MDQ4NjA2NTcDAAAAAzE2MAIAAAABNAQAAAABMAcAAAAIMy83LzIwMjYIAAAACjEyLzMxLzIwMjUJAAAAATBTSWYjm3zeCNSCunijfN4IOENJUS5OWVNFOklCTS5JUV9ORVRfSU5URVJFU1RfRVhQLjIwMDAuMDcvMDMvMjAyNi4uLlVTRC5IAQAAAN62AQACAAAABS0xMjkwAQgAAAAFAAAAATEBAAAACy0xOTA0ODYwNjU3AwAAAAMxNjACAAAAAzM2OAQAAAABMAcAAAAIMy83LzIwMjYIAAAACjEyLzMxLzIwMjUJAAAAATBTSWYjm3zeCMpOxXijfN4INkNJUS5OWVNFOklCTS5JUV9HQUlOX0FTU0VUU19DRi4yMDAwLjA3LzAzLzIwMjYuLi5VU0QuSAEAAADetgEAAgAAAAMtMzkBCAAAAAUAAAABMQEAAAALLTE5MDQ4NjA2NTcDAAAAAzE2MAIAAAAEMjAyNgQAAAABMAcAAAAIMy83LzIw</t>
  </si>
  <si>
    <t>MjYIAAAACjEyLzMxLzIwMjUJAAAAATDTH4chm3zeCPTArnijfN4IH0NJUS5OWVNFOklCTS5JUV9OSV9NQVJHSU4uMTAwMC4BAAAA3rYBAAIAAAAHMTUuNjg1MgEIAAAABQAAAAExAQAAAAstMTkwNDg2MDc0MAMAAAADMTYwAgAAAAQ0MDk0BAAAAAEwBwAAAAgzLzcvMjAyNggAAAAKMTIvMzEvMjAyNQkAAAABMOvHEcCZfN4I3h4Gy6R83ghAQ0lRLk5ZU0U6SUJNLklRX0RJU1RSSUJVVEFCTEVfQ0FTSF9TSEFSRS4yMDAwLjA3LzAzLzIwMjYuLi5VU0QuSAEAAADetgEAAwAAAAAAqHBmI5t83gjyGsN4o3zeCDNDSVEuTllTRTpJQk0uSVFfQVJfVU5CSUxMRUQuMjAwMC4wNy8wMy8yMDI2Li4uVVNELkgBAAAA3rYBAAIAAAADNDgyAQgAAAAFAAAAATEBAAAACy0xOTA0ODYwNjU3AwAAAAMxNjACAAAABTQ1NDIwBAAAAAEwBwAAAAgzLzcvMjAyNggAAAAKMTIvMzEvMjAyNQkAAAABMLtnWiGbfN4IPs+FeKN83gg8Q0lRLk5ZU0U6SUJNLklRX05FR0FUSVZFX0dXX0FNT1JUX0NGLjIwMDAuMDcvMDMvMjAyNi4uLlVTRC5IAQAAAN62AQADAAAAAADm9l0hm3zeCMaOtnijfN4IMENJUS5OWVNFOklCTS5JUV9HUk9TU19HVy4yMDAwLjA3LzAzLzIwMjYuLi5VU0QuSAEAAADetgEAAwAAAAAAdfEDIZt83ggcRoV4o3zeCDdDSVEuTllTRTpJQk0uSVFfVE9UQUxfTElBQl9UT1RBTF9BU1NFVFMuMjAwMC4wNy8wMy8yMDI2</t>
  </si>
  <si>
    <t>AQAAAN62AQACAAAABzc4LjQ0MjgBCAAAAAUAAAABMQEAAAALLTE5MDQ4NjA2NTcDAAAAAzE2MAIAAAAENDE4OAQAAAABMAcAAAAIMy83LzIwMjYIAAAACjEyLzMxLzIwMjUJAAAAATDNa9kfm3zeCHWii3ijfN4IJ0NJUS5OWVNFOklCTS5JUV9GSVhFRF9BU1NFVF9UVVJOUy4yMDAwLgEAAADetgEAAgAAAAg3LjUyMTg1NwEIAAAABQAAAAExAQAAAAstMTkwNDg2MDY1NwMAAAADMTYwAgAAAAQ0MDY2BAAAAAEwBwAAAAgzLzcvMjAyNggAAAAKMTIvMzEvMjAyNQkAAAABMOvHEcCZfN4I3JwGy6R83ggeQ0lRLk5ZU0U6SUJNLklRX05JX01BUkdJTi45OTguAQAAAN62AQACAAAABzEyLjEyNzMBCAAAAAUAAAABMQEAAAALLTE5MDQ4NjA3NDQDAAAAAzE2MAIAAAAENDA5NAQAAAABMAcAAAAIMy83LzIwMjYIAAAACjEyLzMxLzIwMjMJAAAAATDrxxHAmXzeCCxGBsukfN4IN0NJUS5OWVNFOklCTS5JUV9JTlRFUkVTVF9JTkNPTUUuMjAwMC4wNy8wMy8yMDI2Li4uVVNELkgBAAAA3rYBAAIAAAADNjQ1AQgAAAAFAAAAATEBAAAACy0xOTA0ODYwNjU3AwAAAAMxNjACAAAAAzIxMAQAAAABMAcAAAAIMy83LzIwMjYIAAAACjEyLzMxLzIwMjUJAAAAATDXGDAim3zeCPs2r3ijfN4IOUNJUS5OWVNFOklCTS5JUV9ORVRfUkVOVEFMX0VYUF9GTi4yMDAwLjA3LzAzLzIwMjYuLi5VU0QuSAEAAADetgEAAgAAAAQxMzA4AQgA</t>
  </si>
  <si>
    <t>Mi8zMS8yMDI1CQAAAAEwhUTZH5t83gj6HoV4o3zeCChDSVEuTllTRTpJQk0uSVFfQVJfVFVSTlMuMjAwMC4wNy8wMy8yMDI2AQAAAN62AQACAAAACDguNDM5MDEyAQgAAAAFAAAAATEBAAAACy0xOTA0ODYwNjU3AwAAAAMxNjACAAAABDQwMDEEAAAAATAHAAAACDMvNy8yMDI2CAAAAAoxMi8zMS8yMDI1CQAAAAEwhUTZH5t83gj6HoV4o3zeCCVDSVEuTllTRTpJQk0uSVFfTkVUX0RFQlRfRUJJVERBLjIwMDAuAQAAAN62AQACAAAACDIuODgwMTc5AQgAAAAFAAAAATEBAAAACy0xOTA0ODYwNjU3AwAAAAMxNjACAAAABDQxOTMEAAAAATAHAAAACDMvNy8yMDI2CAAAAAoxMi8zMS8yMDI1CQAAAAEw68cRwJl83giUdQbLpHzeCEFDSVEuTllTRTpJQk0uSVFfU1RPQ0tfT1BUSU9OU19DT01QX1BSRVRBWC4yMDAwLjA3LzAzLzIwMjYuLi5VU0QuSAEAAADetgEAAwAAAAAAsfiGIZt83gimtLJ4o3zeCDlDSVEuTllTRTpJQk0uSVFfVE9UQUxfREVCVF9JU1NVRUQuMjAwMC4wNy8wMy8yMDI2Li4uVVNELkgBAAAA3rYBAAIAAAAEODM5MQEIAAAABQAAAAExAQAAAAstMTkwNDg2MDY1NwMAAAADMTYwAgAAAAQyMTYxBAAAAAEwBwAAAAgzLzcvMjAyNggAAAAKMTIvMzEvMjAyNQkAAAABMKQ2hyGbfN4IsKKmeKN83ggnQ0lRLk5ZU0U6SUJNLklRX0dBQVBfSVMuMjAwMC4wNy8wMy8yMDI2AQAAAN62AQADAAAAB1VTIEdB</t>
  </si>
  <si>
    <t>QVAAHWcwIpt83gizW7p4o3zeCD5DSVEuTllTRTpJQk0uSVFfVE9UQUxfREVCVF9OT05fQ1VSUkVOVC4yMDAwLjA3LzAzLzIwMjYuLi5VU0QuSAEAAADetgEAAgAAAAU1NzM4MwEIAAAABQAAAAExAQAAAAstMTkwNDg2MDY1NwMAAAADMTYwAgAAAAUyNTIyNAQAAAABMAcAAAAIMy83LzIwMjYIAAAACjEyLzMxLzIwMjUJAAAAATDHU1ohm3zeCD7PhXijfN4ISENJUS5OWVNFOklCTS5JUV9UT1RBTF9ERUJUX0VCSVREQV9FWENMX09QRVJfTEVBU0VTX0NBUEVYLjIwMDAuMDcvMDMvMjAyNgEAAADetgEAAgAAAAg0LjI5OTM5NAEIAAAABQAAAAExAQAAAAstMTkwNDg2MDY1NwMAAAADMTYwAgAAAAU0OTE4MwQAAAABMAcAAAAIMy83LzIwMjYIAAAACjEyLzMxLzIwMjUJAAAAATDNa9kfm3zeCOn3hHijfN4ILENJUS5OWVNFOklCTS5JUV9ESUxVVF9FUFNfRVhDTC4xMDAwLi4uLlVTRC5IAQAAAN62AQACAAAABTExLjE0AQgAAAAFAAAAATEBAAAACy0xOTA0ODYwNzQwAwAAAAMxNjACAAAAAzE0MgQAAAABMAcAAAAIMy83LzIwMjYIAAAACjEyLzMxLzIwMjUJAAAAATDrxxHAmXzeCAzkBcukfN4ILkNJUS5OWVNFOklCTS5JUV9SRF9FWFAuMjAwMC4wNy8wMy8yMDI2Li4uVVNELkgBAAAA3rYBAAIAAAAEODMxMgEIAAAABQAAAAExAQAAAAstMTkwNDg2MDY1NwMAAAADMTYwAgAAAAMxMDAEAAAAATAHAAAACDMvNy8y</t>
  </si>
  <si>
    <t>OTA0ODYwNjU3AwAAAAMxNjACAAAABDIxNjYEAAAAATAHAAAACDMvNy8yMDI2CAAAAAoxMi8zMS8yMDI1CQAAAAEwpDaHIZt83gj0t5t4o3zeCEVDSVEuTllTRTpJQk0uSVFfR0VORVJBTF9QQVJUTkVSX0NPTU1PTl9FUVVJVFkuMjAwMC4wNy8wMy8yMDI2Li4uVVNELkgBAAAA3rYBAAMAAAAAAPKOWiGbfN4IaC2MeKN83ggxQ0lRLk5ZU0U6SUJNLklRX0ZJWEVEX0FTU0VUX1RVUk5TLjIwMDAuMDcvMDMvMjAyNgEAAADetgEAAgAAAAg3LjUyMTg1NwEIAAAABQAAAAExAQAAAAstMTkwNDg2MDY1NwMAAAADMTYwAgAAAAQ0MDY2BAAAAAEwBwAAAAgzLzcvMjAyNggAAAAKMTIvMzEvMjAyNQkAAAABMIVE2R+bfN4ISsmLeKN83ggsQ0lRLk5ZU0U6SUJNLklRX0RJTFVUX1dFSUdIVC4yMDAwLjA3LzAzLzIwMjYBAAAA3rYBAAIAAAAKOTQ4LjY3NTIyOACocGYjm3zeCEG7unijfN4IJ0NJUS5OWVNFOklCTS5JUV9UT1RBTF9ERUJUX0VCSVREQS4yMDAwLgEAAADetgEAAgAAAAgzLjcwNzUwNgEIAAAABQAAAAExAQAAAAstMTkwNDg2MDY1NwMAAAADMTYwAgAAAAQ0MTkyBAAAAAEwBwAAAAgzLzcvMjAyNggAAAAKMTIvMzEvMjAyNQkAAAABMOvHEcCZfN4IlHUGy6R83gg4Q0lRLk5ZU0U6SUJNLklRX0VCSVREQVJfRVhDTF9TQkMuMjAwMC4wNy8wMy8yMDI2Li4uVVNELkgBAAAA3rYBAAIAAAAFMTkxNDEBCAAAAAUA</t>
  </si>
  <si>
    <t>NggAAAAKMTIvMzEvMjAyNQkAAAABMNcYMCKbfN4I6Ue6eKN83gg/Q0lRLk5ZU0U6SUJNLklRX09USEVSX0ZJTkFOQ0VfQUNUX1NVUFBMLjIwMDAuMDcvMDMvMjAyNi4uLlVTRC5IAQAAAN62AQACAAAABC0xMzkBCAAAAAUAAAABMQEAAAALLTE5MDQ4NjA2NTcDAAAAAzE2MAIAAAAEMjA1MAQAAAABMAcAAAAIMy83LzIwMjYIAAAACjEyLzMxLzIwMjUJAAAAATDwXYchm3zeCOqQm3ijfN4INkNJUS5OWVNFOklCTS5JUV9PVEhFUl9PUEVSX0FDVC4yMDAwLjA3LzAzLzIwMjYuLi5VU0QuSAEAAADetgEAAgAAAAQtOTU4AQgAAAAFAAAAATEBAAAACy0xOTA0ODYwNjU3AwAAAAMxNjACAAAABDIwNDcEAAAAATAHAAAACDMvNy8yMDI2CAAAAAoxMi8zMS8yMDI1CQAAAAEw0x+HIZt83gj/L6h4o3zeCDhDSVEuTllTRTpJQk0uSVFfQ0FTSF9UQVhFU19GSU5BTi4yMDAwLjA3LzAzLzIwMjYuLi5VU0QuSAEAAADetgEAAwAAAAAA5vZdIZt83gicaZt4o3zeCDZDSVEuTllTRTpJQk0uSVFfTUlTQ19BREpVU1RfQ0YuMjAwMC4wNy8wMy8yMDI2Li4uVVNELkgBAAAA3rYBAAMAAAAAAPBdhyGbfN4IB3u2eKN83ggcQ0lRLk5ZU0U6SUJNLklRX1FVSUNLX0NPTVAuNAEAAADetgEAAwAAAAhOWVNFOlNOWACFRNkfm3zeCPLDBsukfN4IHENJUS5OWVNFOklCTS5JUV9RVUlDS19DT01QLjUBAAAA3rYBAAMAAAANTmFzZGFxR1M6</t>
  </si>
  <si>
    <t>Q1RTSACFRNkfm3zeCPLDBsukfN4IHENJUS5OWVNFOklCTS5JUV9RVUlDS19DT01QLjgBAAAA3rYBAAMAAAAMTmFzZGFxR1M6SE9OAIVE2R+bfN4I8sMGy6R83ggcQ0lRLk5ZU0U6SUJNLklRX1FVSUNLX0NPTVAuMQEAAADetgEAAwAAAAlOWVNFOk9SQ0wAhUTZH5t83gjywwbLpHzeCBxDSVEuTllTRTpJQk0uSVFfUVVJQ0tfQ09NUC4zAQAAAN62AQADAAAACE5ZU0U6SFBFAIVE2R+bfN4I8sMGy6R83ggaQ0lRLk5ZU0U6SUJNLklRX1BUQlYuMjAwMC4BAAAA3rYBAAMAAAACTk0BBwAAAAUAAAABMQEAAAALLTE5MDQ4NjA2NTcDAAAAATACAAAABjEwMDA2OAQAAAABMAcAAAAIMy82LzIwMjYIAAAACDMvNi8yMDI2qf8hwJl83gjeHgbLpHzeCB1DSVEuTllTRTpJQk0uSVFfUEVfRVhDTC4yMDAwLgEAAADetgEAAgAAABAyMy4yMzYwODYxNzU5NDI1AQcAAAAFAAAAATEBAAAACy0xOTA0ODYwNjU3AwAAAAEwAgAAAAYxMDAwNjYEAAAAATAHAAAACDMvNi8yMDI2CAAAAAgzLzYvMjAyNqWopcCZfN4I8sMGy6R83ggiQ0lRLk5ZU0U6SUJNLklRX1NIQVJFU09VVFNUQU5ESU5HLgEAAADetgEAAgAAAAo5MzguMDM0NDA0AKn/IcCZfN4ILEYGy6R83ggeQ0lRLk5ZU0U6SUJNLklRX1lFQVJMT1cuLlVTRC5IAQAAAN62AQACAAAABTIxNC41AKn/IcCZfN4IDOQFy6R83ggkQ0lRLk5ZU0U6SUJNLklRX0xBU1RTQUxFUFJJ</t>
  </si>
  <si>
    <t>Q0UuLlVTRC5IAQAAAN62AQACAAAABjI1OC44NQCp/yHAmXzeCAzkBcukfN4IIkNJUS5OWVNFOklCTS5JUV9QRV9FWENMX0ZXRC4xMDAwMS4BAAAA3rYBAAIAAAAQMjAuOTE1NjUwNTc4OTQ3OAENAAAABQAAAAE5AQAAAAcyNjIxNjk3AgAAAAoxMDAyNTM2NjM0AwAAAAYxMDAzMDkEAAAAATIGAAAAATAHAAAAAzE2MAgAAAABMAkAAAABMQoAAAABMAsAAAALMTQ2OTMwNTEyOTgMAAAAATcNAAAACDMvOC8yMDI2qf8hwJl83gjeHgbLpHzeCCxDSVEuTllTRTpJQk0uSVFfR1JPU1NfTUFSR0lOLjIwMDAuMDcvMDMvMjAyNgEAAADetgEAAgAAAAc1OC4xODYxAQgAAAAFAAAAATEBAAAACy0xOTA0ODYwNjU3AwAAAAMxNjACAAAABDQwNzQEAAAAATAHAAAACDMvNy8yMDI2CAAAAAoxMi8zMS8yMDI1CQAAAAEw51L7H5t83ghKyYt4o3zeCDhDSVEuTllTRTpJQk0uSVFfVE9UQUxfUkVWXzFZUl9BTk5fR1JPV1RILjIwMDAuMDcvMDMvMjAyNgEAAADetgEAAgAAAAY3LjYyMDMBCAAAAAUAAAABMQEAAAALLTE5MDQ4NjA2NTcDAAAAAzE2MAIAAAAENDE5NAQAAAABMAcAAAAIMy83LzIwMjYIAAAACjEyLzMxLzIwMjUJAAAAATDNa9kfm3zeCHWii3ijfN4ILUNJUS5OWVNFOklCTS5JUV9DVVJSRU5UX1JBVElPLjIwMDAuMDcvMDMvMjAyNgEAAADetgEAAgAAAAgwLjk1NTY2MgEIAAAABQAAAAExAQAAAAstMTkwNDg2MDY1</t>
  </si>
  <si>
    <t>MzEvMjAyNQkAAAABMKn/IcCZfN4I3JwGy6R83ggmQ0lRLk5ZU0U6SUJNLklRX0VQU18zWVJfQU5OX0NBR1IuMjAwMC4BAAAA3rYBAAIAAAAHNzguNzY1NAEIAAAABQAAAAExAQAAAAstMTkwNDg2MDY1NwMAAAADMTYwAgAAAAQ0MjI2BAAAAAEwBwAAAAgzLzcvMjAyNggAAAAKMTIvMzEvMjAyNQkAAAABMKn/IcCZfN4IlHUGy6R83gg9Q0lRLk5ZU0U6SUJNLklRX0VCSVRBX0VRX0lOQ19FWENMX1NCQy4yMDAwLjA3LzAzLzIwMjYuLi5VU0QuSAEAAADetgEAAgAAAAUxNjQ0OQEIAAAABQAAAAExAQAAAAstMTkwNDg2MDY1NwMAAAADMTYwAgAAAAUyNDEzMgQAAAABMAcAAAAIMy83LzIwMjYIAAAACjEyLzMxLzIwMjUJAAAAATDXGDAim3zeCCg2v3ijfN4IKENJUS5OWVNFOklCTS5JUV9FUFNfMVlSX0FOTl9HUk9XVEguMjAwMC4BAAAA3rYBAAIAAAAHNzMuNTIwMgEIAAAABQAAAAExAQAAAAstMTkwNDg2MDY1NwMAAAADMTYwAgAAAAQ0MjAwBAAAAAEwBwAAAAgzLzcvMjAyNggAAAAKMTIvMzEvMjAyNQkAAAABMKn/IcCZfN4IlHUGy6R83gg0Q0lRLk5ZU0U6SUJNLklRX0VCSVRBX0VRX0lOQy4yMDAwLjA3LzAzLzIwMjYuLi5VU0QuSAEAAADetgEAAgAAAAUxNDczNAEIAAAABQAAAAExAQAAAAstMTkwNDg2MDY1NwMAAAADMTYwAgAAAAUyMTY3NgQAAAABMAcAAAAIMy83LzIwMjYIAAAACjEyLzMxLzIwMjUJ</t>
  </si>
  <si>
    <t>TlRFUkVTVC4yMDAwLjA3LzAzLzIwMjYuLi5VU0QuSAEAAADetgEAAwAAAAAA8o5aIZt83ghoLYx4o3zeCEJDSVEuTllTRTpJQk0uSVFfVE9UQUxfREVCVF9FQklUREFfRVhDTF9PUEVSX0xFQVNFUy4yMDAwLjA3LzAzLzIwMjYBAAAA3rYBAAIAAAAINC4wMDgzNzUBCAAAAAUAAAABMQEAAAALLTE5MDQ4NjA2NTcDAAAAAzE2MAIAAAAFNDg5OTQEAAAAATAHAAAACDMvNy8yMDI2CAAAAAoxMi8zMS8yMDI1CQAAAAEwzWvZH5t83gjp94R4o3zeCDFDSVEuTllTRTpJQk0uSVFfRUJJVF8zWVJfQU5OX0NBR1IuMjAwMC4wNy8wMy8yMDI2AQAAAN62AQACAAAABzE4LjY2NzEBCAAAAAUAAAABMQEAAAALLTE5MDQ4NjA2NTcDAAAAAzE2MAIAAAAENDIyMwQAAAABMAcAAAAIMy83LzIwMjYIAAAACjEyLzMxLzIwMjUJAAAAATCgptkfm3zeCOn3hHijfN4IKUNJUS5OWVNFOklCTS5JUV9FQklUREFfM1lSX0FOTl9DQUdSLjIwMDAuAQAAAN62AQACAAAABzE0LjM2NjMBCAAAAAUAAAABMQEAAAALLTE5MDQ4NjA2NTcDAAAAAzE2MAIAAAAENDIyMgQAAAABMAcAAAAIMy83LzIwMjYIAAAACjEyLzMxLzIwMjUJAAAAATCp/yHAmXzeCNycBsukfN4INkNJUS5OWVNFOklCTS5JUV9CQVNJQ19FUFNfRVhDTC4yMDAwLjA3LzAzLzIwMjYuLi5VU0QuSAEAAADetgEAAgAAAAkxMS4zMzg2OTgBCAAAAAUAAAABMQEAAAALLTE5MDQ4</t>
  </si>
  <si>
    <t>NDg2MDY1NwMAAAADMTYwAgAAAAQ0MTkzBAAAAAEwBwAAAAgzLzcvMjAyNggAAAAKMTIvMzEvMjAyNQkAAAABMM1r2R+bfN4IdaKLeKN83gg0Q0lRLk5ZU0U6SUJNLklRX0FNT1JUX0RJQ19DRi4yMDAwLjA3LzAzLzIwMjYuLi5VU0QuSAEAAADetgEAAwAAAAAA5vZdIZt83gjqkJt4o3zeCCBDSVEuTllTRTpJQk0uSVFfUVVJQ0tfUkFUSU8uNTAwLgEAAADetgEAAgAAAAgwLjgxMjQzMgEIAAAABQAAAAExAQAAAAstMTkwNDg2MDY1OQMAAAADMTYwAgAAAAQ0MTIxBAAAAAEwBwAAAAgzLzcvMjAyNggAAAAKMTIvMzEvMjAyNQkAAAABMKn/IcCZfN4I3h4Gy6R83ggvQ0lRLk5ZU0U6SUJNLklRX0dQXzVZUl9BTk5fQ0FHUi4yMDAwLjA3LzAzLzIwMjYBAAAA3rYBAAIAAAAGNC45NDg1AQgAAAAFAAAAATEBAAAACy0xOTA0ODYwNjU3AwAAAAMxNjACAAAABDQyMzQEAAAAATAHAAAACDMvNy8yMDI2CAAAAAoxMi8zMS8yMDI1CQAAAAEwoKbZH5t83gjm0IR4o3zeCDpDSVEuTllTRTpJQk0uSVFfTFRfTUFSS19TRUNVUklUSUVTLjIwMDAuMDcvMDMvMjAyNi4uLlVTRC5IAQAAAN62AQADAAAAAAB18QMhm3zeCBxGhXijfN4IMUNJUS5OWVNFOklCTS5JUV9OSV8xWVJfQU5OX0dST1dUSC4yMDAwLjA3LzAzLzIwMjYBAAAA3rYBAAIAAAAHNzUuODc1OAEIAAAABQAAAAExAQAAAAstMTkwNDg2MDY1NwMAAAADMTYwAgAA</t>
  </si>
  <si>
    <t>AAQ0MTk5BAAAAAEwBwAAAAgzLzcvMjAyNggAAAAKMTIvMzEvMjAyNQkAAAABMM1r2R+bfN4IdaKLeKN83gg1Q0lRLk5ZU0U6SUJNLklRX0VCSVREQV8xWVJfQU5OX0dST1dUSC4yMDAwLjA3LzAzLzIwMjYBAAAA3rYBAAIAAAAHMjUuMDgxNAEIAAAABQAAAAExAQAAAAstMTkwNDg2MDY1NwMAAAADMTYwAgAAAAQ0MTk2BAAAAAEwBwAAAAgzLzcvMjAyNggAAAAKMTIvMzEvMjAyNQkAAAABMM1r2R+bfN4IdaKLeKN83ggnQ0lRLk5ZU0U6SUJNLklRX1RPVEFMX1JFVi4xMDAwLi4uLlVTRC5IAQAAAN62AQACAAAABTY3NTM1AQgAAAAFAAAAATEBAAAACy0xOTA0ODYwNzQwAwAAAAMxNjACAAAAAjI4BAAAAAEwBwAAAAgzLzcvMjAyNggAAAAKMTIvMzEvMjAyNQkAAAABMKn/IcCZfN4IDOQFy6R83ggzQ0lRLk5ZU0U6SUJNLklRX0dBSU5fQVNTRVRTLjIwMDAuMDcvMDMvMjAyNi4uLlVTRC5IAQAAAN62AQADAAAAAABTSWYjm3zeCDzit3ijfN4IL0NJUS5OWVNFOklCTS5JUV9QRVJJT0RMRU5HVEhfQ0YuMjAwMC4wNy8wMy8yMDI2AQAAAN62AQABAAAAAjEyAPBdhyGbfN4IBlKheKN83gg6Q0lRLk5ZU0U6SUJNLklRX0ZJTl9ESVZfQ0FTSF9FUVVJVi4yMDAwLjA3LzAzLzIwMjYuLi5VU0QuSAEAAADetgEAAwAAAAAAXsoDIZt83ghJ8ot4o3zeCDFDSVEuTllTRTpJQk0uSVFfREFfRUJJVERBLjIwMDAuMDcvMDMv</t>
  </si>
  <si>
    <t>Mi8zMS8yMDI1CQAAAAEwqf8hwJl83gjcnAbLpHzeCDZDSVEuTllTRTpJQk0uSVFfRUJJVERBUl9FUV9JTkMuMjAwMC4wNy8wMy8yMDI2Li4uVVNELkgBAAAA3rYBAAIAAAAFMTg3MzQBCAAAAAUAAAABMQEAAAALLTE5MDQ4NjA2NTcDAAAAAzE2MAIAAAAFMjQxMjkEAAAAATAHAAAACDMvNy8yMDI2CAAAAAoxMi8zMS8yMDI1CQAAAAEw1xgwIpt83gjcvrl4o3zeCCZDSVEuTllTRTpJQk0uSVFfREFZU19QQVlBQkxFX09VVC4yMDAwLgEAAADetgEAAgAAAAk1Ny43NTk0MjUBCAAAAAUAAAABMQEAAAALLTE5MDQ4NjA2NTcDAAAAAzE2MAIAAAAENDE4MwQAAAABMAcAAAAIMy83LzIwMjYIAAAACjEyLzMxLzIwMjUJAAAAATCp/yHAmXzeCNycBsukfN4IP0NJUS5OWVNFOklCTS5JUV9NSU5PUklUWV9JTlRfUkVERUVNX1RPVC4yMDAwLjA3LzAzLzIwMjYuLi5VU0QuSAEAAADetgEAAwAAAAAAu2daIZt83ghVlIV4o3zeCDJDSVEuTllTRTpJQk0uSVFfQ09NTU9OX1JFUC4yMDAwLjA3LzAzLzIwMjYuLi5VU0QuSAEAAADetgEAAgAAAAUtMTAxOAEIAAAABQAAAAExAQAAAAstMTkwNDg2MDY1NwMAAAADMTYwAgAAAAQyMTY0BAAAAAEwBwAAAAgzLzcvMjAyNggAAAAKMTIvMzEvMjAyNQkAAAABMKQ2hyGbfN4I6pCbeKN83ggvQ0lRLk5ZU0U6SUJNLklRX0lOVkVOVE9SWV9UVVJOUy4yMDAwLjA3LzAzLzIwMjYBAAAA</t>
  </si>
  <si>
    <t>3rYBAAIAAAAJMjIuMTg4OTE5AQgAAAAFAAAAATEBAAAACy0xOTA0ODYwNjU3AwAAAAMxNjACAAAABDQwODIEAAAAATAHAAAACDMvNy8yMDI2CAAAAAoxMi8zMS8yMDI1CQAAAAEwhUTZH5t83ghKyYt4o3zeCCdDSVEuTllTRTpJQk0uSVFfVE9UQUxfUkVWLjIwMDAuLi4uVVNELkgBAAAA3rYBAAIAAAAFNjc1MzUBCAAAAAUAAAABMQEAAAALLTE5MDQ4NjA2NTcDAAAAAzE2MAIAAAACMjgEAAAAATAHAAAACDMvNy8yMDI2CAAAAAoxMi8zMS8yMDI1CQAAAAEwqf8hwJl83giUdQbLpHzeCDlDSVEuTllTRTpJQk0uSVFfTUlOT1JJVFlfSU5URVJFU1QuMjAwMC4wNy8wMy8yMDI2Li4uVVNELkgBAAAA3rYBAAIAAAACOTMBCAAAAAUAAAABMQEAAAALLTE5MDQ4NjA2NTcDAAAAAzE2MAIAAAAEMTA1MgQAAAABMAcAAAAIMy83LzIwMjYIAAAACjEyLzMxLzIwMjUJAAAAATDMAlohm3zeCMQCoXijfN4IPUNJUS5OWVNFOklCTS5JUV9GSU5fRElWX1NUX0RFQlRfVE9UQUwuMjAwMC4wNy8wMy8yMDI2Li4uVVNELkgBAAAA3rYBAAMAAAAAAF7KAyGbfN4IYRmMeKN83gghQ0lRLk5ZU0U6SUJNLklRX0FTU0VUX1RVUk5TLjIwMDAuAQAAAN62AQACAAAACDAuNDY3MjgxAQgAAAAFAAAAATEBAAAACy0xOTA0ODYwNjU3AwAAAAMxNjACAAAABDQxNzcEAAAAATAHAAAACDMvNy8yMDI2CAAAAAoxMi8zMS8yMDI1CQAAAAEwqf8h</t>
  </si>
  <si>
    <t>wJl83gjcnAbLpHzeCDNDSVEuTllTRTpJQk0uSVFfSU5TX0RJVl9FWFAuMjAwMC4wNy8wMy8yMDI2Li4uVVNELkgBAAAA3rYBAAMAAAAAAE0VZiObfN4IUIm/eKN83ggwQ0lRLk5ZU0U6SUJNLklRX0RBX1NVUFBMLjIwMDAuMDcvMDMvMjAyNi4uLlVTRC5IAQAAAN62AQADAAAAAABNFWYjm3zeCC1cwXijfN4INkNJUS5OWVNFOklCTS5JUV9TVE9DS19CQVNFRF9DRi4yMDAwLjA3LzAzLzIwMjYuLi5VU0QuSAEAAADetgEAAgAAAAQxNzE1AQgAAAAFAAAAATEBAAAACy0xOTA0ODYwNjU3AwAAAAMxNjACAAAABDIxMjcEAAAAATAHAAAACDMvNy8yMDI2CAAAAAoxMi8zMS8yMDI1CQAAAAEw0x+HIZt83gimtLJ4o3zeCD9DSVEuTllTRTpJQk0uSVFfRU1QTE9ZRUVTX1VOREVSX1VOSU9OX0NPTlRSQUNUUy4yMDAwLjA3LzAzLzIwMjYBAAAA3rYBAAMAAAAAAF7KAyGbfN4IEG2FeKN83gg/Q0lRLk5ZU0U6SUJNLklRX0RFUklWQVRJVkVfTElBQl9DVVJSRU5ULjIwMDAuMDcvMDMvMjAyNi4uLlVTRC5IAQAAAN62AQACAAAAAzI1NAEIAAAABQAAAAExAQAAAAstMTkwNDg2MDY1NwMAAAADMTYwAgAAAAU0MDQxNwQAAAABMAcAAAAIMy83LzIwMjYIAAAACjEyLzMxLzIwMjUJAAAAATB18QMhm3zeCEnyi3ijfN4ILUNJUS5OWVNFOklCTS5JUV9DQVBFWC4yMDAwLjA3LzAzLzIwMjYuLi5VU0QuSAEAAADetgEAAgAAAAUt</t>
  </si>
  <si>
    <t>MTA5MQEIAAAABQAAAAExAQAAAAstMTkwNDg2MDY1NwMAAAADMTYwAgAAAAQyMDIxBAAAAAEwBwAAAAgzLzcvMjAyNggAAAAKMTIvMzEvMjAyNQkAAAABMKQ2hyGbfN4IpK6teKN83gg1Q0lRLk5ZU0U6SUJNLklRX0lNUEFJUk1FTlRfR1cuMjAwMC4wNy8wMy8yMDI2Li4uVVNELkgBAAAA3rYBAAMAAAAAAFNJZiObfN4IKELDeKN83gg5Q0lRLk5ZU0U6SUJNLklRX1RPVEFMX09QRVJfTEVBU0VTLjIwMDAuMDcvMDMvMjAyNi4uLlVTRC5IAQAAAN62AQACAAAABDMzNDcBCAAAAAUAAAABMQEAAAALLTE5MDQ4NjA2NTcDAAAAAzE2MAIAAAAFNDg5NzgEAAAAATAHAAAACDMvNy8yMDI2CAAAAAoxMi8zMS8yMDI1CQAAAAEwtT1aIZt83giSVIx4o3zeCCZDSVEuTllTRTpJQk0uSVFfRVBTXzVZUl9BTk5fQ0FHUi4yMDAwLgEAAADetgEAAgAAAAcyMC41MDc3AQgAAAAFAAAAATEBAAAACy0xOTA0ODYwNjU3AwAAAAMxNjACAAAABDQyMzkEAAAAATAHAAAACDMvNy8yMDI2CAAAAAoxMi8zMS8yMDI1CQAAAAEwqf8hwJl83giUdQbLpHzeCEFDSVEuTllTRTpJQk0uSVFfRUFSTklOR19QQVJFTlRfRVhDTF9FWFRSQS4yMDAwLjA3LzAzLzIwMjYuLi5VU0QuSAEAAADetgEAAgAAAAUxMDU3MQEIAAAABQAAAAExAQAAAAstMTkwNDg2MDY1NwMAAAADMTYwAgAAAAU0MTU5NgQAAAABMAcAAAAIMy83LzIwMjYIAAAACjEyLzMx</t>
  </si>
  <si>
    <t>LzIwMjUJAAAAATDXGDAim3zeCMcQrnijfN4IPUNJUS5OWVNFOklCTS5JUV9BRFZBTkNFU19GT1JfU1VQUExJRVMuMjAwMC4wNy8wMy8yMDI2Li4uVVNELkgBAAAA3rYBAAMAAAAAAHXxAyGbfN4ISfKLeKN83ggxQ0lRLk5ZU0U6SUJNLklRX1RPVEFMX0RFQlRfRUJJVERBLjIwMDAuMDcvMDMvMjAyNgEAAADetgEAAgAAAAgzLjcwNzUwNgEIAAAABQAAAAExAQAAAAstMTkwNDg2MDY1NwMAAAADMTYwAgAAAAQ0MTkyBAAAAAEwBwAAAAgzLzcvMjAyNggAAAAKMTIvMzEvMjAyNQkAAAABMM1r2R+bfN4IdaKLeKN83ggoQ0lRLk5ZU0U6SUJNLklRX1RPVEFMX0RFQlQuNTAwLi4uRi5VU0QuSAEAAADetgEAAgAAAAU2NDYwNwEIAAAABQAAAAExAQAAAAstMTkwNDg2MDY1OQMAAAADMTYwAgAAAAQ0MTczBAAAAAEwBwAAAAgzLzcvMjAyNggAAAAKMTIvMzEvMjAyNQkAAAABMKn/IcCZfN4IDOQFy6R83gg3Q0lRLk5ZU0U6SUJNLklRX1NBTEVTX01BUktFVElORy4yMDAwLjA3LzAzLzIwMjYuLi5VU0QuSAEAAADetgEAAgAAAAQxMTI5AQgAAAAFAAAAATEBAAAACy0xOTA0ODYwNjU3AwAAAAMxNjACAAAABTIxNTYxBAAAAAEwBwAAAAgzLzcvMjAyNggAAAAKMTIvMzEvMjAyNQkAAAABMB1nMCKbfN4IQgzCeKN83ggnQ0lRLk5ZU0U6SUJNLklRX1pfU0NPUkUuMjAwMC4wNy8wMy8yMDI2AQAAAN62AQACAAAACDMuMzg2</t>
  </si>
  <si>
    <t>MzAyAQgAAAAFAAAAATEBAAAACy0xOTA0ODYwNjU3AwAAAAMxNjACAAAABjEwMDEyMwQAAAABMAcAAAAIMy83LzIwMjYIAAAACjEyLzMxLzIwMjUJAAAAATDNa9kfm3zeCOn3hHijfN4ILkNJUS5OWVNFOklCTS5JUV9UT1RBTF9SRVZfMVlSX0FOTl9HUk9XVEguMTAwMC4BAAAA3rYBAAIAAAAGNy42MjAzAQgAAAAFAAAAATEBAAAACy0xOTA0ODYwNzQwAwAAAAMxNjACAAAABDQxOTQEAAAAATAHAAAACDMvNy8yMDI2CAAAAAoxMi8zMS8yMDI1CQAAAAEwqf8hwJl83gjeHgbLpHzeCCxDSVEuTllTRTpJQk0uSVFfRElMVVRfRVBTX0VYQ0wuMjAwMC4uLi5VU0QuSAEAAADetgEAAgAAAAUxMS4xNAEIAAAABQAAAAExAQAAAAstMTkwNDg2MDY1NwMAAAADMTYwAgAAAAMxNDIEAAAAATAHAAAACDMvNy8yMDI2CAAAAAoxMi8zMS8yMDI1CQAAAAEwqc+lwJl83giUdQbLpHzeCB5DSVEuTllTRTpJQk0uSVFfTklfTUFSR0lOLjk5OS4BAAAA3rYBAAIAAAAGOS41OTc5AQgAAAAFAAAAATEBAAAACy0xOTA0ODYwNzQzAwAAAAMxNjACAAAABDQwOTQEAAAAATAHAAAACDMvNy8yMDI2CAAAAAoxMi8zMS8yMDI0CQAAAAEwqf8hwJl83ggM5AXLpHzeCCtDSVEuTllTRTpJQk0uSVFfRElDLjIwMDAuMDcvMDMvMjAyNi4uLlVTRC5IAQAAAN62AQADAAAAAAAdZzAim3zeCJ8TtXijfN4IP0NJUS5OWVNFOklCTS5JUV9FWFBMT1JF</t>
  </si>
  <si>
    <t>X0RSSUxMX0VYUF9UT1RBTC4yMDAwLjA3LzAzLzIwMjYuLi5VU0QuSAEAAADetgEAAwAAAAAAJI4wIpt83ggyrq94o3zeCDBDSVEuTllTRTpJQk0uSVFfRVBTX05PUk0uMjAwMC4wNy8wMy8yMDI2Li4uVVNELkgBAAAA3rYBAAIAAAAINy40ODA4NzUBCAAAAAUAAAABMQEAAAALLTE5MDQ4NjA2NTcDAAAAAzE2MAIAAAAENDM3OQQAAAABMAcAAAAIMy83LzIwMjYIAAAACjEyLzMxLzIwMjUJAAAAATCocGYjm3zeCFtruXijfN4INkNJUS5OWVNFOklCTS5JUV9BU1NFVFNfTEVWRUxfMi4yMDAwLjA3LzAzLzIwMjYuLi5VU0QuSAEAAADetgEAAgAAAAQ4NDk1AKC2AyGbfN4IaC2MeKN83gg2Q0lRLk5ZU0U6SUJNLklRX1RPVEFMX1JFVl8zWVJfQU5OX0NBR1IuMjAwMC4wNy8wMy8yMDI2AQAAAN62AQACAAAABjMuNzE3NgEIAAAABQAAAAExAQAAAAstMTkwNDg2MDY1NwMAAAADMTYwAgAAAAQ0MjIwBAAAAAEwBwAAAAgzLzcvMjAyNggAAAAKMTIvMzEvMjAyNQkAAAABMM1r2R+bfN4IdaKLeKN83ggsQ0lRLk5ZU0U6SUJNLklRX1RPVEFMX1JFVl8zWVJfQU5OX0NBR1IuMjAwMC4BAAAA3rYBAAIAAAAGMy43MTc2AQgAAAAFAAAAATEBAAAACy0xOTA0ODYwNjU3AwAAAAMxNjACAAAABDQyMjAEAAAAATAHAAAACDMvNy8yMDI2CAAAAAoxMi8zMS8yMDI1CQAAAAEwqf8hwJl83gjcnAbLpHzeCD9DSVEuTllTRTpJQk0u</t>
  </si>
  <si>
    <t>CAAAAAUAAAABMQEAAAALLTE5MDQ4NjA2NTcDAAAAAzE2MAIAAAAEMzAzMgQAAAABMAcAAAAIMy83LzIwMjYIAAAACjEyLzMxLzIwMjUJAAAAATAmQDAim3zeCMAwu3ijfN4IMkNJUS5OWVNFOklCTS5JUV9DQVNIX1NIQVJFLjIwMDAuMDcvMDMvMjAyNi4uLlVTRC5IAQAAAN62AQACAAAACTE0LjUwMTI3NAEIAAAABQAAAAExAQAAAAstMTkwNDg2MDY1NwMAAAADMTYwAgAAAAQ0MzgxBAAAAAEwBwAAAAgzLzcvMjAyNggAAAAKMTIvMzEvMjAyNQkAAAABMMdTWiGbfN4IklSMeKN83ggjQ0lRLk5ZU0U6SUJNLklRX0VCSVREQV9NQVJHSU4uMTAwMC4BAAAA3rYBAAIAAAAHMjMuODY2MQEIAAAABQAAAAExAQAAAAstMTkwNDg2MDc0MAMAAAADMTYwAgAAAAQ0MDQ3BAAAAAEwBwAAAAgzLzcvMjAyNggAAAAKMTIvMzEvMjAyNQkAAAABMKn/IcCZfN4ILEYGy6R83gg2Q0lRLk5ZU0U6SUJNLklRX1NUT0NLX0JBU0VEX1JELjIwMDAuMDcvMDMvMjAyNi4uLlVTRC5IAQAAAN62AQACAAAAAzU0MgEIAAAABQAAAAExAQAAAAstMTkwNDg2MDY1NwMAAAADMTYwAgAAAAUyMjY3OAQAAAABMAcAAAAIMy83LzIwMjYIAAAACjEyLzMxLzIwMjUJAAAAATAkjjAim3zeCLNbunijfN4IM0NJUS5OWVNFOklCTS5JUV9PVEhFUl9JTlRBTi4yMDAwLjA3LzAzLzIwMjYuLi5VU0QuSAEAAADetgEAAgAAAAUxMTM5MQEIAAAABQAAAAEx</t>
  </si>
  <si>
    <t>NDQBCAAAAAUAAAABMQEAAAALLTE5MDQ4NjA2NTcDAAAAAzE2MAIAAAAEMTAwOAQAAAABMAcAAAAIMy83LzIwMjYIAAAACjEyLzMxLzIwMjUJAAAAATD7HV4hm3zeCPlLhnijfN4IMkNJUS5OWVNFOklCTS5JUV9UT1RBTF9ERUJUX0NBUElUQUwuMjAwMC4wNy8wMy8yMDI2AQAAAN62AQACAAAABjY2LjM2NwEIAAAABQAAAAExAQAAAAstMTkwNDg2MDY1NwMAAAADMTYwAgAAAAQ0MTg2BAAAAAEwBwAAAAgzLzcvMjAyNggAAAAKMTIvMzEvMjAyNQkAAAABMM1r2R+bfN4I+h6FeKN83ggyQ0lRLk5ZU0U6SUJNLklRX0NPTU1PTl9ESVYuMjAwMC4wNy8wMy8yMDI2Li4uVVNELkgBAAAA3rYBAAIAAAAENjI1NQAdZzAim3zeCErEv3ijfN4IJENJUS5OWVNFOklCTS5JUV9FQklUREEuMjAwMC4uLi5VU0QuSAEAAADetgEAAgAAAAUxNjExOAEIAAAABQAAAAExAQAAAAstMTkwNDg2MDY1NwMAAAADMTYwAgAAAAQ0MDUxBAAAAAEwBwAAAAgzLzcvMjAyNggAAAAKMTIvMzEvMjAyNQkAAAABMKWopcCZfN4IlHUGy6R83gg9Q0lRLk5ZU0U6SUJNLklRX0lNUFVUX09QRVJfTEVBU0VfREVQUi4yMDAwLjA3LzAzLzIwMjYuLi5VU0QuSAEAAADetgEAAgAAAAo5NzguMTAxNDcyAQgAAAAFAAAAATEBAAAACy0xOTA0ODYwNjU3AwAAAAMxNjACAAAABTIxNjczBAAAAAEwBwAAAAgzLzcvMjAyNggAAAAKMTIvMzEvMjAyNQkAAAAB</t>
  </si>
  <si>
    <t>WV9JTlRfUkVERUVNLjIwMDAuMDcvMDMvMjAyNi4uLlVTRC5IAQAAAN62AQADAAAAAAC7Z1ohm3zeCGgtjHijfN4IRUNJUS5OWVNFOklCTS5JUV9DVVJSRU5UX1BPUlRfREVCVF9ERVJJVkFUSVZFUy4yMDAwLjA3LzAzLzIwMjYuLi5VU0QuSAEAAADetgEAAwAAAAAAdfEDIZt83ghJ8ot4o3zeCB5DSVEuTllTRTpJQk0uSVFfQVJfVFVSTlMuMjAwMC4BAAAA3rYBAAIAAAAIOC40MzkwMTIBCAAAAAUAAAABMQEAAAALLTE5MDQ4NjA2NTcDAAAAAzE2MAIAAAAENDAwMQQAAAABMAcAAAAIMy83LzIwMjYIAAAACjEyLzMxLzIwMjUJAAAAATB5bCLAmXzeCNycBsukfN4IIENJUS5OWVNFOklCTS5JUV9QRVJJT0REQVRFLjIwMDAuAQAAAN62AQAFAAAACjMxLzEyLzIwMjUApailwJl83gjcnAbLpHzeCCdDSVEuTllTRTpJQk0uSVFfVE9UQUxfREVCVF9DQVBJVEFMLjUwMC4BAAAA3rYBAAIAAAAGNjYuMzY3AQgAAAAFAAAAATEBAAAACy0xOTA0ODYwNjU5AwAAAAMxNjACAAAABDQxODYEAAAAATAHAAAACDMvNy8yMDI2CAAAAAoxMi8zMS8yMDI1CQAAAAEweWwiwJl83ggsRgbLpHzeCDVDSVEuTllTRTpJQk0uSVFfQ1VSUkVOQ1lfR0FJTi4yMDAwLjA3LzAzLzIwMjYuLi5VU0QuSAEAAADetgEAAgAAAAQtMjQ0AQgAAAAFAAAAATEBAAAACy0xOTA0ODYwNjU3AwAAAAMxNjACAAAAAjM4BAAAAAEwBwAAAAgzLzcvMjAy</t>
  </si>
  <si>
    <t>AAAA3rYBAAMAAAAAAMwCWiGbfN4InqGYeKN83ggjQ0lRLk5ZU0U6SUJNLklRX1JFVFVSTl9FUVVJVFkuMjAwMC4BAAAA3rYBAAIAAAAHMzUuMTU4MQEIAAAABQAAAAExAQAAAAstMTkwNDg2MDY1NwMAAAADMTYwAgAAAAQ0MTI4BAAAAAEwBwAAAAgzLzcvMjAyNggAAAAKMTIvMzEvMjAyNQkAAAABMJqTIsCZfN4IlHUGy6R83gghQ0lRLk5ZU0U6SUJNLklRX0dST1NTX01BUkdJTi45OTkuAQAAAN62AQACAAAABzU2LjY1MzgBCAAAAAUAAAABMQEAAAALLTE5MDQ4NjA3NDMDAAAAAzE2MAIAAAAENDA3NAQAAAABMAcAAAAIMy83LzIwMjYIAAAACjEyLzMxLzIwMjQJAAAAATCakyLAmXzeCCxGBsukfN4IOUNJUS5OWVNFOklCTS5JUV9TVE9DS19CQVNFRF9UT1RBTC4yMDAwLjA3LzAzLzIwMjYuLi5VU0QuSAEAAADetgEAAgAAAAQxNzE1AQgAAAAFAAAAATEBAAAACy0xOTA0ODYwNjU3AwAAAAMxNjACAAAABTI0MDM0BAAAAAEwBwAAAAgzLzcvMjAyNggAAAAKMTIvMzEvMjAyNQkAAAABMLH4hiGbfN4ILb7BeKN83gg+Q0lRLk5ZU0U6SUJNLklRX09USEVSX0lOVkVTVF9BQ1RfU1VQUEwuMjAwMC4wNy8wMy8yMDI2Li4uVVNELkgBAAAA3rYBAAIAAAABMQEIAAAABQAAAAExAQAAAAstMTkwNDg2MDY1NwMAAAADMTYwAgAAAAQyMDUxBAAAAAEwBwAAAAgzLzcvMjAyNggAAAAKMTIvMzEvMjAyNQkAAAABMKQ2hyGb</t>
  </si>
  <si>
    <t>AAAIMy83LzIwMjYIAAAACjEyLzMxLzIwMjUJAAAAATDPWF4hm3zeCFRUpnijfN4IOUNJUS5OWVNFOklCTS5JUV9UT1RBTF9MSUFCX0VRVUlUWS4yMDAwLjA3LzAzLzIwMjYuLi5VU0QuSAEAAADetgEAAgAAAAYxNTE4ODABCAAAAAUAAAABMQEAAAALLTE5MDQ4NjA2NTcDAAAAAzE2MAIAAAAEMTAxMwQAAAABMAcAAAAIMy83LzIwMjYIAAAACjEyLzMxLzIwMjUJAAAAATDMAlohm3zeCO5bqXijfN4IO0NJUS5OWVNFOklCTS5JUV9UT1RBTF9ERUJUX0VYQ0xfRklOLjIwMDAuMDcvMDMvMjAyNi4uLlVTRC5IAQAAAN62AQACAAAABTY0NjA3AQgAAAAFAAAAATEBAAAACy0xOTA0ODYwNjU3AwAAAAMxNjACAAAABTIxODYwBAAAAAEwBwAAAAgzLzcvMjAyNggAAAAKMTIvMzEvMjAyNQkAAAABMHXxAyGbfN4IEG2FeKN83ggxQ0lRLk5ZU0U6SUJNLklRX1JVQV9HUk9TUy4yMDAwLjA3LzAzLzIwMjYuLi5VU0QuSAEAAADetgEAAwAAAAAAzAJaIZt83giq9oV4o3zeCCxDSVEuTllTRTpJQk0uSVFfVE9UQUxfUkVWXzVZUl9BTk5fQ0FHUi4yMDAwLgEAAADetgEAAgAAAAU0LjEyNAEIAAAABQAAAAExAQAAAAstMTkwNDg2MDY1NwMAAAADMTYwAgAAAAQ0MjMzBAAAAAEwBwAAAAgzLzcvMjAyNggAAAAKMTIvMzEvMjAyNQkAAAABMJqTIsCZfN4I8sMGy6R83ggqQ0lRLk5ZU0U6SUJNLklRX0dQLjIwMDAuMDcvMDMvMjAy</t>
  </si>
  <si>
    <t>Ni4uLlVTRC5IAQAAAN62AQACAAAABTM5Mjk2AQgAAAAFAAAAATEBAAAACy0xOTA0ODYwNjU3AwAAAAMxNjACAAAAAjEwBAAAAAEwBwAAAAgzLzcvMjAyNggAAAAKMTIvMzEvMjAyNQkAAAABME0VZiObfN4ILVzBeKN83gglQ0lRLk5ZU0U6SUJNLklRX0lOVkVOVE9SWV9UVVJOUy4yMDAwLgEAAADetgEAAgAAAAkyMi4xODg5MTkBCAAAAAUAAAABMQEAAAALLTE5MDQ4NjA2NTcDAAAAAzE2MAIAAAAENDA4MgQAAAABMAcAAAAIMy83LzIwMjYIAAAACjEyLzMxLzIwMjUJAAAAATCakyLAmXzeCJR1BsukfN4INENJUS5OWVNFOklCTS5JUV9UT1RBTF9FUVVJVFkuMjAwMC4wNy8wMy8yMDI2Li4uVVNELkgBAAAA3rYBAAIAAAAFMzI3NDEBCAAAAAUAAAABMQEAAAALLTE5MDQ4NjA2NTcDAAAAAzE2MAIAAAAEMTI3NQQAAAABMAcAAAAIMy83LzIwMjYIAAAACjEyLzMxLzIwMjUJAAAAATDMAlohm3zeCKr2hXijfN4IMkNJUS5OWVNFOklCTS5JUV9PVEhFUl9PUEVSLjIwMDAuMDcvMDMvMjAyNi4uLlVTRC5IAQAAAN62AQACAAAABC05NjQBCAAAAAUAAAABMQEAAAALLTE5MDQ4NjA2NTcDAAAAAzE2MAIAAAADMjYwBAAAAAEwBwAAAAgzLzcvMjAyNggAAAAKMTIvMzEvMjAyNQkAAAABME0VZiObfN4IGVi4eKN83gguQ0lRLk5ZU0U6SUJNLklRX0dBX0VYUC4yMDAwLjA3LzAzLzIwMjYuLi5VU0QuSAEAAADetgEAAwAA</t>
  </si>
  <si>
    <t>MAgAAAABMAkAAAABMQoAAAABMAsAAAALMTQ2OTMwNTEyOTgMAAAAATcNAAAACDMvOC8yMDI2EAAAAAgzLzcvMjAyNpqTIsCZfN4IDOQFy6R83ggqQ0lRLk5ZU0U6SUJNLklRX1JFVkVOVUVfRVNULjEwMDAyLi4uLlVTRC5IAQAAAN62AQACAAAACzc0MjYwLjg4NjQ1AQ4AAAAFAAAAAjExAQAAAAEwAgAAAAoxMDAyNTM2NjM1AwAAAAYxMDAxODAEAAAAATIGAAAAATAHAAAAAzE2MAgAAAABMAkAAAABMQoAAAABMAsAAAALMTQ2OTMwNTAyOTcMAAAAATcNAAAACDMvOC8yMDI2EAAAAAgzLzcvMjAyNpqTIsCZfN4IDOQFy6R83ggqQ0lRLk5ZU0U6SUJNLklRX1JFVkVOVUVfRVNULjEwMDAxLi4uLlVTRC5IAQAAAN62AQACAAAACzcxMTg5LjU3MTU3AQ4AAAAFAAAAAjExAQAAAAEwAgAAAAoxMDAyNTM2NjM0AwAAAAYxMDAxODAEAAAAATIGAAAAATAHAAAAAzE2MAgAAAABMAkAAAABMQoAAAABMAsAAAALMTQ2OTMwNTAzODgMAAAAATcNAAAACDMvOC8yMDI2EAAAAAgzLzcvMjAyNpqTIsCZfN4IDOQFy6R83ggpQ0lRLk5ZU0U6SUJNLklRX0VCSVREQV9FU1QuMTAwMDEuLi4uVVNELkgBAAAA3rYBAAIAAAALMTk5MTcuNTgzMTcBDgAAAAUAAAACMTEBAAAAATACAAAACjEwMDI1MzY2MzQDAAAABjEwMDE4NwQAAAABMgYAAAABMAcAAAADMTYwCAAAAAEwCQAAAAExCgAAAAEwCwAAAAsxNDY5MzA0OTk3MQwAAAABNw0A</t>
  </si>
  <si>
    <t>AAAIMy84LzIwMjYQAAAACDMvNy8yMDI2mpMiwJl83ggM5AXLpHzeCEhDSVEuTllTRTpJQk0uSVFfVE9UQUxfREVCVF9FQklUREFfRVhDTF9PUEVSX0xFQVNFU19DQVBFWC4xMDAwLjA3LzAzLzIwMjYBAAAA3rYBAAIAAAAINC4yOTkzOTQBCAAAAAUAAAABMQEAAAALLTE5MDQ4NjA3NDADAAAAAzE2MAIAAAAFNDkxODMEAAAAATAHAAAACDMvNy8yMDI2CAAAAAoxMi8zMS8yMDI1CQAAAAEwzWvZH5t83ggvc4Z4o3zeCC1DSVEuTllTRTpJQk0uSVFfQ0FQRVhfUENUX1JFVi4xMDAwLjA3LzAzLzIwMjYBAAAA3rYBAAIAAAAGMS42MTU0AQgAAAAFAAAAATEBAAAACy0xOTA0ODYwNzQwAwAAAAMxNjACAAAABTM1MzgwBAAAAAEwBwAAAAgzLzcvMjAyNggAAAAKMTIvMzEvMjAyNQkAAAABMOdS+x+bfN4IFSqeeKN83ggxQ0lRLk5ZU0U6SUJNLklRX0ZJWEVEX0FTU0VUX1RVUk5TLjEwMDAuMDcvMDMvMjAyNgEAAADetgEAAgAAAAg3LjUyMTg1NwEIAAAABQAAAAExAQAAAAstMTkwNDg2MDc0MAMAAAADMTYwAgAAAAQ0MDY2BAAAAAEwBwAAAAgzLzcvMjAyNggAAAAKMTIvMzEvMjAyNQkAAAABMIVE2R+bfN4ImsmYeKN83ggoQ0lRLk5ZU0U6SUJNLklRX0VCSVRfSU5ULjEwMDAuMDcvMDMvMjAyNgEAAADetgEAAgAAAAc2LjQ5NTA5AQgAAAAFAAAAATEBAAAACy0xOTA0ODYwNzQwAwAAAAMxNjACAAAABDQxODkEAAAA</t>
  </si>
  <si>
    <t>U0QuSAEAAADetgEAAgAAAAQxNzE1AQgAAAAFAAAAATEBAAAACy0xOTA0ODYwNzQwAwAAAAMxNjACAAAABDIxMjcEAAAAATAHAAAACDMvNy8yMDI2CAAAAAoxMi8zMS8yMDI1CQAAAAEw0x+HIZt83ggAjLN4o3zeCDpDSVEuTllTRTpJQk0uSVFfVU5FQVJOX1JFVl9DVVJSRU5ULjEwMDAuMDcvMDMvMjAyNi4uLlVTRC5IAQAAAN62AQACAAAABTE2MTAxAQgAAAAFAAAAATEBAAAACy0xOTA0ODYwNzQwAwAAAAMxNjACAAAABDEwNzQEAAAAATAHAAAACDMvNy8yMDI2CAAAAAoxMi8zMS8yMDI1CQAAAAEwz1heIZt83gi5Fqt4o3zeCClDSVEuTllTRTpJQk0uSVFfRUJJVERBX0VTVC4xMDAwMi4uLi5VU0QuSAEAAADetgEAAgAAAAoyMTcyNi4xNDQ3AQ4AAAAFAAAAAjExAQAAAAEwAgAAAAoxMDAyNTM2NjM1AwAAAAYxMDAxODcEAAAAATIGAAAAATAHAAAAAzE2MAgAAAABMAkAAAABMQoAAAABMAsAAAALMTQ2OTMwNDk5NTMMAAAAATcNAAAACDMvOC8yMDI2EAAAAAgzLzcvMjAyNlZ4NcCZfN4IDOQFy6R83ggmQ0lRLk5ZU0U6SUJNLklRX0VQU19FU1QuMTAwMDIuLi4uVVNELkgBAAAA3rYBAAIAAAAIMTMuMzg0NjkBDgAAAAUAAAACMTEBAAAABzI2MjE2OTcCAAAACjEwMDI1MzY2MzUDAAAABjEwMDE3MwQAAAABMgYAAAABMAcAAAADMTYwCAAAAAEwCQAAAAExCgAAAAEwCwAAAAsxNDY5MzA1MTIzMgwAAAABNw0A</t>
  </si>
  <si>
    <t>AAAIMy84LzIwMjYQAAAACDMvNy8yMDI2Vng1wJl83ggM5AXLpHzeCBxDSVEuLklRX0VCSVREQS4xMDAwLi4uLlVTRC5IBQAAAAAAAAAIAAAAFChJbnZhbGlkIElkZW50aWZpZXIppailwJl83ggjnNuSo3zeCBxDSVEuTllTRTpJQk0uSVFfQ09NUEFOWV9OQU1FAQAAAN62AQADAAAAK0ludGVybmF0aW9uYWwgQnVzaW5lc3MgTWFjaGluZXMgQ29ycG9yYXRpb24AhUTZH5t83gjywwbLpHzeCBlDSVEuTllTRTpJQk0uSVFfUEJWLjIwMDAuAQAAAN62AQACAAAAEDcuNDI4NjM0NTk4MzA2NzQBBwAAAAUAAAABMQEAAAALLTE5MDQ4NjA2NTcDAAAAATACAAAABjEwMDA2NwQAAAABMAcAAAAIMy82LzIwMjYIAAAACDMvNi8yMDI2pailwJl83gjeHgbLpHzeCCVDSVEuTllTRTpJQk0uSVFfVEVWX0VCSVREQV9GV0QuMTAwMDEuAQAAAN62AQACAAAAEDE0LjcxNTI5OTY5MTQyMzQBDQAAAAUAAAABOQEAAAAHMjYyMTY5NwIAAAAKMTAwMjUzNjYzNAMAAAAGMTAwMzA4BAAAAAEyBgAAAAEwBwAAAAMxNjAIAAAAATAJAAAAATEKAAAAATALAAAACzE0NjkzMDQ5OTcxDAAAAAE3DQAAAAgzLzgvMjAyNqWopcCZfN4ILEYGy6R83ggpQ0lRLk5ZU0U6SUJNLklRX0dBSU5fSU5WRVNULjIwMDAuLi4uVVNELkgBAAAA3rYBAAIAAAACLTcBCAAAAAUAAAABMQEAAAALLTE5MDQ4NjA2NTcDAAAAAzE2MAIAAAACNjIEAAAAATAHAAAA</t>
  </si>
  <si>
    <t>AN62AQACAAAABjcuNjIwMwEIAAAABQAAAAExAQAAAAstMTkwNDg2MDY1NwMAAAADMTYwAgAAAAQ0MTk0BAAAAAEwBwAAAAgzLzcvMjAyNggAAAAKMTIvMzEvMjAyNQkAAAABMKWopcCZfN4I3JwGy6R83ggsQ0lRLk5ZU0U6SUJNLklRX0NBU0hfU1RfSU5WRVNULjUwMC4uLkYuVVNELkgBAAAA3rYBAAIAAAAFMTQ0MTcBCAAAAAUAAAABMQEAAAALLTE5MDQ4NjA2NTkDAAAAAzE2MAIAAAAEMTAwMgQAAAABMAcAAAAIMy83LzIwMjYIAAAACjEyLzMxLzIwMjUJAAAAATClqKXAmXzeCAzkBcukfN4IIkNJUS5OWVNFOklCTS5JUV9HUk9TU19NQVJHSU4uMTAwMC4BAAAA3rYBAAIAAAAHNTguMTg2MQEIAAAABQAAAAExAQAAAAstMTkwNDg2MDc0MAMAAAADMTYwAgAAAAQ0MDc0BAAAAAEwBwAAAAgzLzcvMjAyNggAAAAKMTIvMzEvMjAyNQkAAAABMKWopcCZfN4ILEYGy6R83ggoQ0lRLk5ZU0U6SUJNLklRX0lOU19TRVRUTEUuMjAwMC4uLi5VU0QuSAEAAADetgEAAwAAAAAApailwJl83gjJgmEvonzeCDVDSVEuTllTRTpJQk0uSVFfU0FMQVJJRVNfT1RIRVJfQkVORUZJVFMuMjAwMC4uLi5VU0QuSAEAAADetgEAAwAAAAAApailwJl83giJM10vonzeCC1DSVEuTllTRTpJQk0uSVFfRVhUUkFfQUNDX0lURU1TLjIwMDAuLi4uVVNELkgBAAAA3rYBAAMAAAAAAKWopcCZfN4IWXhOL6J83ggrQ0lRLk5ZU0U6SUJNLklR</t>
  </si>
  <si>
    <t>MDAwLgEAAADetgEAAgAAAAY4LjU3ODIBCAAAAAUAAAABMQEAAAALLTE5MDQ4NjA2NTcDAAAAAzE2MAIAAAAENDM2MwQAAAABMAcAAAAIMy83LzIwMjYIAAAACjEyLzMxLzIwMjUJAAAAATCpz6XAmXzeCCZgLi+ifN4IH0NJUS5OWVNFOklCTS5JUV9OSV9NQVJHSU4uMjAwMC4BAAAA3rYBAAIAAAAHMTUuNjg1MgEIAAAABQAAAAExAQAAAAstMTkwNDg2MDY1NwMAAAADMTYwAgAAAAQ0MDk0BAAAAAEwBwAAAAgzLzcvMjAyNggAAAAKMTIvMzEvMjAyNQkAAAABMKnPpcCZfN4I8sMGy6R83ggpQ0lRLk5ZU0U6SUJNLklRX0VCSVREQV81WVJfQU5OX0NBR1IuMjAwMC4BAAAA3rYBAAIAAAAFNy4yNTMBCAAAAAUAAAABMQEAAAALLTE5MDQ4NjA2NTcDAAAAAzE2MAIAAAAENDIzNQQAAAABMAcAAAAIMy83LzIwMjYIAAAACjEyLzMxLzIwMjUJAAAAATCpz6XAmXzeCNycBsukfN4IIkNJUS5OWVNFOklCTS5JUV9HUk9TU19NQVJHSU4uMjAwMC4BAAAA3rYBAAIAAAAHNTguMTg2MQEIAAAABQAAAAExAQAAAAstMTkwNDg2MDY1NwMAAAADMTYwAgAAAAQ0MDc0BAAAAAEwBwAAAAgzLzcvMjAyNggAAAAKMTIvMzEvMjAyNQkAAAABMKnPpcCZfN4IlHUGy6R83ggpQ0lRLk5ZU0U6SUJNLklRX0ZJTl9ESVZfUkVWLjIwMDAuLi4uVVNELkgBAAAA3rYBAAIAAAADNzM3AQgAAAAFAAAAATEBAAAACy0xOTA0ODYwNjU3AwAAAAMx</t>
  </si>
  <si>
    <t>CAAAAAUAAAABMQEAAAALLTE5MDQ4NjA2NTcDAAAAAzE2MAIAAAAFNDYwNDUEAAAAATAHAAAACDMvNy8yMDI2CAAAAAoxMi8zMS8yMDI1CQAAAAEwqc+lwJl83giP530vonzeCB1DSVEuTllTRTpJQk0uSVFfR0FBUF9CUy4yMDAwLgEAAADetgEAAwAAAAdVUyBHQUFQAKnPpcCZfN4IUnMrL6J83gghQ0lRLk5ZU0U6SUJNLklRX1FVSUNLX1JBVElPLjIwMDAuAQAAAN62AQACAAAACDAuODEyNDMyAQgAAAAFAAAAATEBAAAACy0xOTA0ODYwNjU3AwAAAAMxNjACAAAABDQxMjEEAAAAATAHAAAACDMvNy8yMDI2CAAAAAoxMi8zMS8yMDI1CQAAAAEwqc+lwJl83gh1TS0vonzeCCdDSVEuTllTRTpJQk0uSVFfVE9UQUxfREVCVF9FUVVJVFkuMjAwMC4BAAAA3rYBAAIAAAAIMTk3LjMyNzUBCAAAAAUAAAABMQEAAAALLTE5MDQ4NjA2NTcDAAAAAzE2MAIAAAAENDAzNAQAAAABMAcAAAAIMy83LzIwMjYIAAAACjEyLzMxLzIwMjUJAAAAATCpz6XAmXzeCMkBMC+ifN4II0NJUS5OWVNFOklCTS5JUV9FQklUREFfTUFSR0lOLjIwMDAuAQAAAN62AQACAAAABzIzLjg2NjEBCAAAAAUAAAABMQEAAAALLTE5MDQ4NjA2NTcDAAAAAzE2MAIAAAAENDA0NwQAAAABMAcAAAAIMy83LzIwMjYIAAAACjEyLzMxLzIwMjUJAAAAATCpz6XAmXzeCJR1BsukfN4IKUNJUS5OWVNFOklCTS5JUV9QUkVGX0VRVUlUWS41MDAuLi5GLlVTRC5I</t>
  </si>
  <si>
    <t>AQAAAN62AQADAAAAAACpz6XAmXzeCAzkBcukfN4IIkNJUS5OWVNFOklCTS5JUV9DT0dTLjIwMDAuLi4uVVNELkgBAAAA3rYBAAIAAAAFMjc4MzYBCAAAAAUAAAABMQEAAAALLTE5MDQ4NjA2NTcDAAAAAzE2MAIAAAACMzQEAAAAATAHAAAACDMvNy8yMDI2CAAAAAoxMi8zMS8yMDI1CQAAAAEwqc+lwJl83gihTUsvonzeCEBDSVEuTllTRTpJQk0uSVFfUFJPVl9CQURfREVCVFNfUEFUSUVOVF9TRVJWSUNFX1JFVi4yMDAwLi4uLlVTRC5IAQAAAN62AQADAAAAAACpz6XAmXzeCAtPVS+ifN4IMUNJUS5OWVNFOklCTS5JUV9UQVhfQkVORUZJVF9PUFRJT05TLjIwMDAuLi4uVVNELkgBAAAA3rYBAAMAAAAAAKnPpcCZfN4IpTFXL6J83ggmQ0lRLk5ZU0U6SUJNLklRX0RSX1JBVElPX1BSSU1BUlkuMjAwMC4BAAAA3rYBAAIAAAABMQCpz6XAmXzeCGzYKC+ifN4INUNJUS5OWVNFOklCTS5JUV9ERUZFUlJFRF9ET01FU1RJQ19UQVhFUy4yMDAwLi4uLlVTRC5IAQAAAN62AQACAAAABC0yNDkBCAAAAAUAAAABMQEAAAALLTE5MDQ4NjA2NTcDAAAAAzE2MAIAAAAEMzA1NAQAAAABMAcAAAAIMy83LzIwMjYIAAAACjEyLzMxLzIwMjUJAAAAATCpz6XAmXzeCFS7Vy+ifN4ILENJUS5OWVNFOklCTS5JUV9DUkVESVRfTE9TU19DRi4yMDAwLi4uLlVTRC5IAQAAAN62AQADAAAAAACpz6XAmXzeCH3GTi+ifN4IMENJUS5OWVNF</t>
  </si>
  <si>
    <t>cnBvcmF0aW9uAO1RdN6ZfN4IpuQKy6R83ggcQ0lRLk5ZU0U6QUNOLklRX0NPTVBBTllfTkFNRQEAAACe1Q4AAwAAAA1BY2NlbnR1cmUgcGxjAO1RdN6ZfN4ItyUHy6R83ggcQ0lRLk5ZU0U6SFBFLklRX0NPTVBBTllfTkFNRQEAAAAOqVQQAwAAACJIZXdsZXR0IFBhY2thcmQgRW50ZXJwcmlzZSBDb21wYW55AO1RdN6ZfN4I/EwHy6R83ggcQ0lRLk5ZU0U6U05YLklRX0NPTVBBTllfTkFNRQEAAADFZwYAAwAAABVURCBTWU5ORVggQ29ycG9yYXRpb24A7VF03pl83gj8TAfLpHzeCCFDSVEuTkFTREFRR1M6Q1RTSC5JUV9DT01QQU5ZX05BTUUBAAAA6OMFAAMAAAAqQ29nbml6YW50IFRlY2hub2xvZ3kgU29sdXRpb25zIENvcnBvcmF0aW9uAO1RdN6ZfN4I/OoGy6R83gghQ0lRLk5BU0RBUUdTOk1TRlQuSVFfQ09NUEFOWV9OQU1FAQAAAEtVAAADAAAAFU1pY3Jvc29mdCBDb3Jwb3JhdGlvbgDtUXTemXzeCPzqBsukfN4IHENJUS5OWVNFOkRYQy5JUV9DT01QQU5ZX05BTUUBAAAAtQMEAAMAAAAWRFhDIFRlY2hub2xvZ3kgQ29tcGFueQDtUXTemXzeCPzqBsukfN4IIENJUS5OQVNEQVFHUzpIT04uSVFfQ09NUEFOWV9OQU1FAQAAAER1FAADAAAAHEhvbmV5d2VsbCBJbnRlcm5hdGlvbmFsIEluYy4A7VF03pl83ggLEgfLpHzeCDJDSVFBVkcuTllTRTpJQk0uSVFfUFRCVi4yMDAwLjMxLzEyLzIwMjMuMzEvMTIv</t>
  </si>
  <si>
    <t>MjAwMC4zMS8xMi8yMDE1LjMxLzEyLzIwMTYBAAAA3rYBAAIAAAAQOS40MTc5MzAyNDg1MzkwMgChg+TxmnzeCJGCznijfN4INUNJUUFWRy5OWVNFOklCTS5JUV9QRV9FWENMLjIwMDAuMzEvMTIvMjAxNS4zMS8xMi8yMDE2AQAAAN62AQACAAAAEDExLjY3NzIzNzQ2NzU5NzEAoYPk8Zp83giRgs54o3zeCDZDSVFBVkcuTllTRTpJQk0uSVFfVEVWX0VCSVQuMjAwMC4zMS8xMi8yMDE1LjMxLzEyLzIwMTYBAAAA3rYBAAIAAAAQMTIuMDc2MDU1MDI4MDMxMQChg+TxmnzeCJGCznijfN4IOENJUUFWRy5OWVNFOklCTS5JUV9URVZfRUJJVERBLjIwMDAuMzEvMTIvMjAxNS4zMS8xMi8yMDE2AQAAAN62AQACAAAAEDkuNDU3NTc4MjMwMTAzNTgAoYPk8Zp83giRgs54o3zeCDtDSVFBVkcuTllTRTpJQk0uSVFfVEVWX1RPVEFMX1JFVi4yMDAwLjMxLzEyLzIwMTUuMzEvMTIvMjAxNgEAAADetgEAAgAAABAyLjE4MTQ1MzgxODMwMDc4AKGD5PGafN4IkYLOeKN83ggyQ0lRQVZHLk5ZU0U6SUJNLklRX1BUQlYuMjAwMC4zMS8xMi8yMDE0LjMxLzEyLzIwMTUBAAAA3rYBAAMAAAACTk0AoYPk8Zp83gjLeQXLpHzeCDFDSVFBVkcuTllTRTpJQk0uSVFfUEJWLjIwMDAuMzEvMTIvMjAxNC4zMS8xMi8yMDE1AQAAAN62AQACAAAAEDEyLjAxMTU4NjU1NDg5NTQAoYPk8Zp83gjLeQXLpHzeCDVDSVFBVkcuTllTRTpJQk0uSVFf</t>
  </si>
  <si>
    <t>UEVfRVhDTC4yMDAwLjMxLzEyLzIwMTQuMzEvMTIvMjAxNQEAAADetgEAAgAAABAxMC4xNzAwNjA1MDUzNDgyAKGD5PGafN4Iy3kFy6R83gg2Q0lRQVZHLk5ZU0U6SUJNLklRX1RFVl9FQklULjIwMDAuMzEvMTIvMjAxNC4zMS8xMi8yMDE1AQAAAN62AQACAAAAEDkuNzk5MzM2MDI1ODg1MzUAoYPk8Zp83gjLeQXLpHzeCDhDSVFBVkcuTllTRTpJQk0uSVFfVEVWX0VCSVREQS4yMDAwLjMxLzEyLzIwMTQuMzEvMTIvMjAxNQEAAADetgEAAgAAABA3Ljk4ODI0NTIzODM0MDcxAKGD5PGafN4Iy3kFy6R83gg7Q0lRQVZHLk5ZU0U6SUJNLklRX1RFVl9UT1RBTF9SRVYuMjAwMC4zMS8xMi8yMDE0LjMxLzEyLzIwMTUBAAAA3rYBAAIAAAAQMi4wNjE2MzY4NTE2Nzk0MwChg+TxmnzeCMt5BcukfN4INkNJUS5OWVNFOklCTS5JUV9UT1RBTF9SRVZfRU1QTE9ZRUUuLjA3LzAzLzIwMjYuLi5VU0QuSAEAAADetgEAAgAAAAcyNTUuNTI0AQgAAAAFAAAAATEBAAAACy0xOTA0ODYwNjU3AwAAAAMxNjACAAAABDQxMjMEAAAAATAHAAAACDMvNy8yMDI2CAAAAAoxMi8zMS8yMDI1CQAAAAEw1K4x8pp83gj79aE+onzeCDdDSVEuTllTRTpJQk0uSVFfTUlOT1JJVFlfSU5UX1JFREVFTS4uMDcvMDMvMjAyNi4uLlVTRC5IAQAAAN62AQADAAAAAABbhGnzmnzeCEXYqT6ifN4IP0NJUS5OWVNFOklCTS5JUV9GSU5fRElWX01JTk9S</t>
  </si>
  <si>
    <t>Li4wNy8wMy8yMDI2AQAAAN62AQACAAAABjMuMTUyNwEIAAAABQAAAAExAQAAAAstMTkwNDg2MDY1NwMAAAADMTYwAgAAAAUyMTY4MQQAAAABMAcAAAAIMy83LzIwMjYIAAAACjEyLzMxLzIwMjUJAAAAATBpjhD1mnzeCCxYoT6ifN4IKkNJUS5OWVNFOklCTS5JUV9SRVNUQVRFTUVOVF9CUy4uMDcvMDMvMjAyNgEAAADetgEAAwAAAAFPAGmOEPWafN4I2k+tPqJ83ggoQ0lRLk5ZU0U6SUJNLklRX0NBTENfVFlQRV9CUy4uMDcvMDMvMjAyNgEAAADetgEAAwAAAANSRVAAaY4Q9Zp83ghDUaY+onzeCCNDSVEuTllTRTpJQk0uSVFfR0FBUF9CUy4uMDcvMDMvMjAyNgEAAADetgEAAwAAAAdVUyBHQUFQAGmOEPWafN4I+/WhPqJ83ggxQ0lRQVZHLk5ZU0U6SUJNLklRX1RFVl9UT1RBTF9SRVYuMjAwMC4zMS8xMi8yMDE1LgEAAADetgEAAgAAABAyLjczNTA1MDQyMDgxODI1AEttqxmbfN4IvZ78hqJ83gghQ0lRLk5ZU0U6T1JDTC5JUV9QRVJJT0REQVRFLjEwMDAuAQAAAOdWAAAFAAAACjMxLzA1LzIwMjUAZ30kxZt83gi3JQfLpHzeCCdDSVEuTkFTREFRR1M6SE9OLklRX1RFVl9UT1RBTF9SRVYuMjAwMC4BAAAARHUUAAIAAAAQNC42MjkyMTY4MDcwMTU5MgEHAAAABQAAAAExAQAAAAstMTkwNjExNzY0OAMAAAABMAIAAAAGMTAwMDYxBAAAAAEwBwAAAAgzLzYvMjAyNggAAAAIMy82LzIwMjbXujI3nHzeCLclB8uk</t>
  </si>
  <si>
    <t>fN4IIUNJUS5OQVNEQVFHUzpIT04uSVFfUEVfRVhDTC4yMDAwLgEAAABEdRQAAgAAABAzNC4xNjQwMjUzNjQwNTU0AQcAAAAFAAAAATEBAAAACy0xOTA2MTE3NjQ4AwAAAAEwAgAAAAYxMDAwNjYEAAAAATAHAAAACDMvNi8yMDI2CAAAAAgzLzYvMjAyNte6MjecfN4ICxIHy6R83ggkQ0lRLk5BU0RBUUdTOkhPTi5JUV9URVZfRUJJVERBLjIwMDAuAQAAAER1FAACAAAAEDE5Ljc4ODQ2MTY2MDk1MzMBBwAAAAUAAAABMQEAAAALLTE5MDYxMTc2NDgDAAAAATACAAAABjEwMDA2MwQAAAABMAcAAAAIMy82LzIwMjYIAAAACDMvNi8yMDI217oyN5x83ggLEgfLpHzeCB1DSVEuTllTRTpEWEMuSVFfUEVfRVhDTC4yMDAwLgEAAAC1AwQAAgAAABA1LjU4MDQ1MzMzMTAzNTA4AQcAAAAFAAAAATEBAAAACy0xOTA4MzQ0MzAxAwAAAAEwAgAAAAYxMDAwNjYEAAAAATAHAAAACDMvNi8yMDI2CAAAAAgzLzYvMjAyNte6MjecfN4ICxIHy6R83gggQ0lRLk5ZU0U6RFhDLklRX1RFVl9FQklUREEuMjAwMC4BAAAAtQMEAAIAAAAQMi4yMTA4MzU0NTQ5MTY5NgEHAAAABQAAAAExAQAAAAstMTkwODM0NDMwMQMAAAABMAIAAAAGMTAwMDYzBAAAAAEwBwAAAAgzLzYvMjAyNggAAAAIMy82LzIwMjbXujI3nHzeCAsSB8ukfN4II0NJUS5OWVNFOkRYQy5JUV9URVZfVE9UQUxfUkVWLjIwMDAuAQAAALUDBAACAAAAETAuMzk4ODMyNDE1</t>
  </si>
  <si>
    <t>MTEwNzc4AQcAAAAFAAAAATEBAAAACy0xOTA4MzQ0MzAxAwAAAAEwAgAAAAYxMDAwNjEEAAAAATAHAAAACDMvNi8yMDI2CAAAAAgzLzYvMjAyNte6MjecfN4ICxIHy6R83ggjQ0lRLk5ZU0U6QUNOLklRX1RFVl9UT1RBTF9SRVYuMjAwMC4BAAAAntUOAAIAAAAQMS44NjQ4NDgwNzkwMzMxNgEHAAAABQAAAAExAQAAAAstMTkxMTcwMDQ2OAMAAAABMAIAAAAGMTAwMDYxBAAAAAEwBwAAAAgzLzYvMjAyNggAAAAIMy82LzIwMjbXujI3nHzeCLclB8ukfN4IIENJUS5OWVNFOkFDTi5JUV9URVZfRUJJVERBLjIwMDAuAQAAAJ7VDgACAAAAEDkuODI5NTI3MjA1MzU3NzEBBwAAAAUAAAABMQEAAAALLTE5MTE3MDA0NjgDAAAAATACAAAABjEwMDA2MwQAAAABMAcAAAAIMy82LzIwMjYIAAAACDMvNi8yMDI217oyN5x83gi3JQfLpHzeCB1DSVEuTllTRTpBQ04uSVFfUEVfRVhDTC4yMDAwLgEAAACe1Q4AAgAAABAxNy43ODc2MTg5NzMzMTY4AQcAAAAFAAAAATEBAAAACy0xOTExNzAwNDY4AwAAAAEwAgAAAAYxMDAwNjYEAAAAATAHAAAACDMvNi8yMDI2CAAAAAgzLzYvMjAyNte6MjecfN4ItyUHy6R83ggjQ0lRLk5ZU0U6SFBFLklRX1RFVl9UT1RBTF9SRVYuMjAwMC4BAAAADqlUEAIAAAAQMS4zNzU1MTY3NDg5NDIxNQEHAAAABQAAAAExAQAAAAstMTkxMTY3MjU3MgMAAAABMAIAAAAGMTAwMDYxBAAAAAEwBwAAAAgz</t>
  </si>
  <si>
    <t>LzYvMjAyNggAAAAIMy82LzIwMjbXujI3nHzeCPxMB8ukfN4IIENJUS5OWVNFOkhQRS5JUV9URVZfRUJJVERBLjIwMDAuAQAAAA6pVBACAAAAEDkuNjY2OTUxMzE1OTI2MjMBBwAAAAUAAAABMQEAAAALLTE5MTE2NzI1NzIDAAAAATACAAAABjEwMDA2MwQAAAABMAcAAAAIMy82LzIwMjYIAAAACDMvNi8yMDI217oyN5x83gj8TAfLpHzeCB1DSVEuTllTRTpIUEUuSVFfUEVfRVhDTC4yMDAwLgEAAAAOqVQQAwAAAAJOTQEHAAAABQAAAAExAQAAAAstMTkxMTY3MjU3MgMAAAABMAIAAAAGMTAwMDY2BAAAAAEwBwAAAAgzLzYvMjAyNggAAAAIMy82LzIwMjbXujI3nHzeCPxMB8ukfN4II0NJUS5OWVNFOlNOWC5JUV9URVZfVE9UQUxfUkVWLjIwMDAuAQAAAMVnBgACAAAAETAuMjQ0MDM0NjkzNDM2MzAyAQcAAAAFAAAAATEBAAAACy0xOTA4ODMyNzgyAwAAAAEwAgAAAAYxMDAwNjEEAAAAATAHAAAACDMvNi8yMDI2CAAAAAgzLzYvMjAyNte6MjecfN4I/EwHy6R83gggQ0lRLk5ZU0U6U05YLklRX1RFVl9FQklUREEuMjAwMC4BAAAAxWcGAAIAAAAQNy43MjI5Mzk1MTE3Nzk0NwEHAAAABQAAAAExAQAAAAstMTkwODgzMjc4MgMAAAABMAIAAAAGMTAwMDYzBAAAAAEwBwAAAAgzLzYvMjAyNggAAAAIMy82LzIwMjbXujI3nHzeCPxMB8ukfN4IHUNJUS5OWVNFOlNOWC5JUV9QRV9FWENMLjIwMDAuAQAAAMVnBgACAAAA</t>
  </si>
  <si>
    <t>EDE1LjcxNTM3NzMwMTIxNDMBBwAAAAUAAAABMQEAAAALLTE5MDg4MzI3ODIDAAAAATACAAAABjEwMDA2NgQAAAABMAcAAAAIMy82LzIwMjYIAAAACDMvNi8yMDI217oyN5x83gj8TAfLpHzeCChDSVEuTkFTREFRR1M6Q1RTSC5JUV9URVZfVE9UQUxfUkVWLjIwMDAuAQAAAOjjBQACAAAAEDEuNDY2MjA0MzI2MjgzODcBBwAAAAUAAAABMQEAAAALLTE5MDY5NjAzODIDAAAAATACAAAABjEwMDA2MQQAAAABMAcAAAAIMy82LzIwMjYIAAAACDMvNi8yMDI217oyN5x83gj86gbLpHzeCCVDSVEuTkFTREFRR1M6Q1RTSC5JUV9URVZfRUJJVERBLjIwMDAuAQAAAOjjBQACAAAAEDcuNjMwMzM1NTMyMzQ3MTQBBwAAAAUAAAABMQEAAAALLTE5MDY5NjAzODIDAAAAATACAAAABjEwMDA2MwQAAAABMAcAAAAIMy82LzIwMjYIAAAACDMvNi8yMDI217oyN5x83gj86gbLpHzeCCJDSVEuTkFTREFRR1M6Q1RTSC5JUV9QRV9FWENMLjIwMDAuAQAAAOjjBQACAAAADzE0LjUzMDcwMTc1NDM4NgEHAAAABQAAAAExAQAAAAstMTkwNjk2MDM4MgMAAAABMAIAAAAGMTAwMDY2BAAAAAEwBwAAAAgzLzYvMjAyNggAAAAIMy82LzIwMjbXujI3nHzeCPzqBsukfN4IKENJUS5OQVNEQVFHUzpNU0ZULklRX1RFVl9UT1RBTF9SRVYuMjAwMC4BAAAAS1UAAAIAAAAOMTAuMDUyNjE0NTMyOTEBBwAAAAUAAAABMQEAAAALLTE5MDg2NzEyNzcD</t>
  </si>
  <si>
    <t>AAAAATACAAAABjEwMDA2MQQAAAABMAcAAAAIMy82LzIwMjYIAAAACDMvNi8yMDI217oyN5x83gj86gbLpHzeCCVDSVEuTkFTREFRR1M6TVNGVC5JUV9URVZfRUJJVERBLjIwMDAuAQAAAEtVAAACAAAAEDE2LjMxNjIzNTI4NDYzMzEBBwAAAAUAAAABMQEAAAALLTE5MDg2NzEyNzcDAAAAATACAAAABjEwMDA2MwQAAAABMAcAAAAIMy82LzIwMjYIAAAACDMvNi8yMDI217oyN5x83gj86gbLpHzeCCJDSVEuTkFTREFRR1M6TVNGVC5JUV9QRV9FWENMLjIwMDAuAQAAAEtVAAACAAAAEDI1LjU5MTExNTU5NzY3NzMBBwAAAAUAAAABMQEAAAALLTE5MDg2NzEyNzcDAAAAATACAAAABjEwMDA2NgQAAAABMAcAAAAIMy82LzIwMjYIAAAACDMvNi8yMDI217oyN5x83gj86gbLpHzeCC5DSVEuTllTRTpJQk0uSVFfRUJJVERBLjEwMDAuMDYvMDMvMjAyNi4uLlVTRC5IAQAAAN62AQACAAAABTE2MTE4AQgAAAAFAAAAATEBAAAACy0xOTA0ODYwNzQwAwAAAAMxNjACAAAABDQwNTEEAAAAATAHAAAACDMvNi8yMDI2CAAAAAoxMi8zMS8yMDI1CQAAAAEwNP0VuZx83giaWxAvonzeCDFDSVEuTllTRTpJQk0uSVFfVE9UQUxfUkVWLjEwMDAuMDYvMDMvMjAyNi4uLlVTRC5IAQAAAN62AQACAAAABTY3NTM1AQgAAAAFAAAAATEBAAAACy0xOTA0ODYwNzQwAwAAAAMxNjACAAAAAjI4BAAAAAEwBwAAAAgzLzYvMjAyNggAAAAKMTIv</t>
  </si>
  <si>
    <t>MzEvMjAyNQkAAAABMDT9FbmcfN4IAvAlL6J83gg2Q0lRLk5ZU0U6SUJNLklRX0RJTFVUX0VQU19FWENMLjEwMDAuMDYvMDMvMjAyNi4uLlVTRC5IAQAAAN62AQACAAAABTExLjE0AQgAAAAFAAAAATEBAAAACy0xOTA0ODYwNzQwAwAAAAMxNjACAAAAAzE0MgQAAAABMAcAAAAIMy82LzIwMjYIAAAACjEyLzMxLzIwMjUJAAAAATA0/RW5nHzeCKiCEC+ifN4IHkNJUS5OWVNFOk9SQ0wuSVFfUEVfRVhDTC4yMDAwLgEAAADnVgAAAgAAABAyOC43MTU4NDk5NDM5MTQ0AQcAAAAFAAAAATEBAAAACy0xOTEyMjM0MTU2AwAAAAEwAgAAAAYxMDAwNjYEAAAAATAHAAAACDMvNi8yMDI2CAAAAAgzLzYvMjAyNpn40vucfN4ItyUHy6R83ggkQ0lRLk5ZU0U6T1JDTC5JUV9URVZfVE9UQUxfUkVWLjIwMDAuAQAAAOdWAAACAAAAEDkuMDQ4Mjk4MTQwODE1NTIBBwAAAAUAAAABMQEAAAALLTE5MTIyMzQxNTYDAAAAATACAAAABjEwMDA2MQQAAAABMAcAAAAIMy82LzIwMjYIAAAACDMvNi8yMDI2mfjS+5x83gi3JQfLpHzeCCFDSVEuTllTRTpPUkNMLklRX1RFVl9FQklUREEuMjAwMC4BAAAA51YAAAIAAAAQMTkuNDI2ODI1NjkyNjcwNAEHAAAABQAAAAExAQAAAAstMTkxMjIzNDE1NgMAAAABMAIAAAAGMTAwMDYzBAAAAAEwBwAAAAgzLzYvMjAyNggAAAAIMy82LzIwMjaZ+NL7nHzeCLclB8ukfN4INkNJUS5OWVNFOklCTS5J</t>
  </si>
  <si>
    <t>MzEvMTIvMjAyNQUAAAABAAAACAAAABIoSW52YWxpZCBFbmQgRGF0ZSngr5y6onzeCOCvnLqifN4ILENJUUFWRy5OWVNFOklCTS5JUV9URVZfRUJJVC4yMDAwLi4zMS8xMi8yMDI1BQAAAAEAAAAIAAAAEihJbnZhbGlkIEVuZCBEYXRlKeCvnLqifN4I4K+cuqJ83ggnQ0lRQVZHLk5ZU0U6SUJNLklRX1BCVi4yMDAwLi4zMS8xMi8yMDI1BQAAAAEAAAAIAAAAEihJbnZhbGlkIEVuZCBEYXRlKeCvnLqifN4I4K+cuqJ83ggrQ0lRQVZHLk5ZU0U6SUJNLklRX1BFX0VYQ0wuMjAwMC4uMzEvMTIvMjAyNQUAAAABAAAACAAAABIoSW52YWxpZCBFbmQgRGF0ZSngr5y6onzeCOCvnLqifN4ILkNJUUFWRy5OWVNFOklCTS5JUV9URVZfRUJJVERBLjIwMDAuMzAvMDkvMjAyNS4BAAAA3rYBAAIAAAAQMTkuNTY1MDY3MTM2NjA3OQAOlxsBo3zeCA6XGwGjfN4IHkNJUS5OQVNEQVFHUzpDVFNILklRX1BCVi4yMDAwLgEAAADo4wUAAgAAABAyLjExMzc4ODg5OTYwOTU0AQcAAAAFAAAAATEBAAAACy0xOTA2OTYwMzgyAwAAAAEwAgAAAAYxMDAwNjcEAAAAATAHAAAACDMvNi8yMDI2CAAAAAgzLzYvMjAyNvHQkXmjfN4I/EwHy6R83ggfQ0lRLk5BU0RBUUdTOkNUU0guSVFfUFRCVi4yMDAwLgEAAADo4wUAAgAAABA0Ljg4ODg2OTcwNTI3NzAxAQcAAAAFAAAAATEBAAAACy0xOTA2OTYwMzgyAwAAAAEwAgAAAAYxMDAwNjgEAAAA</t>
  </si>
  <si>
    <t>ATAHAAAACDMvNi8yMDI2CAAAAAgzLzYvMjAyNvHQkXmjfN4ICHQHy6R83ggfQ0lRLk5BU0RBUUdTOk1TRlQuSVFfUFRCVi4yMDAwLgEAAABLVQAAAgAAABAxMi4xMDU5NzQ4Nzk5ODM3AQcAAAAFAAAAATEBAAAACy0xOTA4NjcxMjc3AwAAAAEwAgAAAAYxMDAwNjgEAAAAATAHAAAACDMvNi8yMDI2CAAAAAgzLzYvMjAyNvHQkXmjfN4Is0sIy6R83ggeQ0lRLk5BU0RBUUdTOk1TRlQuSVFfUEJWLjIwMDAuAQAAAEtVAAACAAAADzcuNzcyNzI1MDMzNDY1OQEHAAAABQAAAAExAQAAAAstMTkwODY3MTI3NwMAAAABMAIAAAAGMTAwMDY3BAAAAAEwBwAAAAgzLzYvMjAyNggAAAAIMy82LzIwMjbx0JF5o3zeCLNLCMukfN4IGUNJUS5OWVNFOkRYQy5JUV9QQlYuMjAwMC4BAAAAtQMEAAIAAAARMC43MDAxNTI0MDYxNDgwODQBBwAAAAUAAAABMQEAAAALLTE5MDgzNDQzMDEDAAAAATACAAAABjEwMDA2NwQAAAABMAcAAAAIMy82LzIwMjYIAAAACDMvNi8yMDI28dCReaN83ghLNgnLpHzeCBpDSVEuTllTRTpEWEMuSVFfUFRCVi4yMDAwLgEAAAC1AwQAAgAAAA8yLjU5NjY3Mzk3MTQ0MTQBBwAAAAUAAAABMQEAAAALLTE5MDgzNDQzMDEDAAAAATACAAAABjEwMDA2OAQAAAABMAcAAAAIMy82LzIwMjYIAAAACDMvNi8yMDI28dCReaN83ghaXQnLpHzeCB5DSVEuTkFTREFRR1M6SE9OLklRX1BUQlYuMjAwMC4BAAAARHUU</t>
  </si>
  <si>
    <t>AAMAAAACTk0BBwAAAAUAAAABMQEAAAALLTE5MDYxMTc2NDgDAAAAATACAAAABjEwMDA2OAQAAAABMAcAAAAIMy82LzIwMjYIAAAACDMvNi8yMDI28dCReaN83ggUmAnLpHzeCB1DSVEuTkFTREFRR1M6SE9OLklRX1BCVi4yMDAwLgEAAABEdRQAAgAAAA4xMC43NTA4NDQyODMyOAEHAAAABQAAAAExAQAAAAstMTkwNjExNzY0OAMAAAABMAIAAAAGMTAwMDY3BAAAAAEwBwAAAAgzLzYvMjAyNggAAAAIMy82LzIwMjbx0JF5o3zeCGbmCcukfN4IGkNJUS5OWVNFOk9SQ0wuSVFfUEJWLjIwMDAuAQAAAOdWAAACAAAAEDE0LjY3MjQzNDcyOTIwMDIBBwAAAAUAAAABMQEAAAALLTE5MTIyMzQxNTYDAAAAATACAAAABjEwMDA2NwQAAAABMAcAAAAIMy82LzIwMjYIAAAACDMvNi8yMDI28dCReaN83giClgrLpHzeCBtDSVEuTllTRTpPUkNMLklRX1BUQlYuMjAwMC4BAAAA51YAAAMAAAACTk0BBwAAAAUAAAABMQEAAAALLTE5MTIyMzQxNTYDAAAAATACAAAABjEwMDA2OAQAAAABMAcAAAAIMy82LzIwMjYIAAAACDMvNi8yMDI28dCReaN83giUvQrLpHzeCBpDSVEuTllTRTpBQ04uSVFfUFRCVi4yMDAwLgEAAACe1Q4AAgAAABAyMi4zNzAwNDAyMTA5Mjc2AQcAAAAFAAAAATEBAAAACy0xOTExNzAwNDY4AwAAAAEwAgAAAAYxMDAwNjgEAAAAATAHAAAACDMvNi8yMDI2CAAAAAgzLzYvMjAyNvHQkXmjfN4IpuQKy6R83ggZ</t>
  </si>
  <si>
    <t>Q0lRLk5ZU0U6QUNOLklRX1BCVi4yMDAwLgEAAACe1Q4AAgAAABA0LjI4NjEwNzY5NjI5MDQ4AQcAAAAFAAAAATEBAAAACy0xOTExNzAwNDY4AwAAAAEwAgAAAAYxMDAwNjcEAAAAATAHAAAACDMvNi8yMDI2CAAAAAgzLzYvMjAyNvHQkXmjfN4IFZULy6R83ggZQ0lRLk5ZU0U6SFBFLklRX1BCVi4yMDAwLgEAAAAOqVQQAgAAAA8xLjEyODMwMTk3ODY3NzUBBwAAAAUAAAABMQEAAAALLTE5MTE2NzI1NzIDAAAAATACAAAABjEwMDA2NwQAAAABMAcAAAAIMy82LzIwMjYIAAAACDMvNi8yMDI28dCReaN83ghF4wvLpHzeCBpDSVEuTllTRTpIUEUuSVFfUFRCVi4yMDAwLgEAAAAOqVQQAwAAAAJOTQEHAAAABQAAAAExAQAAAAstMTkxMTY3MjU3MgMAAAABMAIAAAAGMTAwMDY4BAAAAAEwBwAAAAgzLzYvMjAyNggAAAAIMy82LzIwMjbx0JF5o3zeCHoKDMukfN4IGUNJUS5OWVNFOlNOWC5JUV9QQlYuMjAwMC4BAAAAxWcGAAIAAAAQMS40ODIyMDEzMjMyODE1MQEHAAAABQAAAAExAQAAAAstMTkwODgzMjc4MgMAAAABMAIAAAAGMTAwMDY3BAAAAAEwBwAAAAgzLzYvMjAyNggAAAAIMy82LzIwMjbx0JF5o3zeCM7iDMukfN4IGkNJUS5OWVNFOlNOWC5JUV9QVEJWLjIwMDAuAQAAAMVnBgACAAAADjIxLjczODQxMTE2MjIzAQcAAAAFAAAAATEBAAAACy0xOTA4ODMyNzgyAwAAAAEwAgAAAAYxMDAwNjgEAAAAATAHAAAA</t>
  </si>
  <si>
    <t>CDMvNi8yMDI2CAAAAAgzLzYvMjAyNvHQkXmjfN4IzuIMy6R83ggnQ0lRLk5BU0RBUUdTOkNUU0guSVFfUEVfRVhDTF9GV0QuMTAwMDIuAQAAAOjjBQACAAAAEDEwLjc4NDg5MTM4NjA4NDgBDQAAAAUAAAABOQEAAAAHMjYwMTI3NAIAAAAKMTAwNDA0MzQ3OQMAAAAGMTAwMzA5BAAAAAEyBgAAAAEwBwAAAAMxNjAIAAAAATAJAAAAATEKAAAAATALAAAACzE0Njg2NDA4NzI1DAAAAAE3DQAAAAgzLzgvMjAyNvHQkXmjfN4ICHQHy6R83ggqQ0lRLk5BU0RBUUdTOkNUU0guSVFfVEVWX0VCSVREQV9GV0QuMTAwMDIuAQAAAOjjBQACAAAADzYuOTIyODA0NDUyNjgxMgENAAAABQAAAAE5AQAAAAcyNjAxMjc0AgAAAAoxMDA0MDQzNDc5AwAAAAYxMDAzMDgEAAAAATIGAAAAATAHAAAAAzE2MAgAAAABMAkAAAABMQoAAAABMAsAAAALMTQ2NjU0NzA3OTAMAAAAATcNAAAACDMvOC8yMDI28dCReaN83ggR1gfLpHzeCCpDSVEuTkFTREFRR1M6Q1RTSC5JUV9URVZfRUJJVERBX0ZXRC4xMDAwMS4BAAAA6OMFAAIAAAAQNy40MjU1MzY5NzA4NjM2OAENAAAABQAAAAE5AQAAAAcyNjAxMjc0AgAAAAoxMDAzNjE5ODQ4AwAAAAYxMDAzMDgEAAAAATIGAAAAATAHAAAAAzE2MAgAAAABMAkAAAABMQoAAAABMAsAAAALMTQ2NjU0NzA4MjAMAAAAATcNAAAACDMvOC8yMDI28dCReaN83gjJrgfLpHzeCCdDSVEuTkFTREFRR1M6Q1RT</t>
  </si>
  <si>
    <t>SC5JUV9QRV9FWENMX0ZXRC4xMDAwMS4BAAAA6OMFAAIAAAAQMTEuNzA4NzYxNzc5ODg3MwENAAAABQAAAAE5AQAAAAcyNjAxMjc0AgAAAAoxMDAzNjE5ODQ4AwAAAAYxMDAzMDkEAAAAATIGAAAAATAHAAAAAzE2MAgAAAABMAkAAAABMQoAAAABMAsAAAALMTQ2ODY0MDg1ODcMAAAAATcNAAAACDMvOC8yMDI28dCReaN83gi86QfLpHzeCCpDSVEuTkFTREFRR1M6TVNGVC5JUV9URVZfRUJJVERBX0ZXRC4xMDAwMi4BAAAAS1UAAAIAAAAQMTIuMTk3MDgxNzk2ODM1NgENAAAABQAAAAE5AQAAAAcyNjMwNDEzAgAAAAk0NzU1MDIzNTEDAAAABjEwMDMwOAQAAAABMgYAAAABMAcAAAADMTYwCAAAAAEwCQAAAAExCgAAAAEwCwAAAAsxNDY1Nzg1NDM1NwwAAAABNw0AAAAIMy84LzIwMjbx0JF5o3zeCKMkCMukfN4IKkNJUS5OQVNEQVFHUzpNU0ZULklRX1RFVl9FQklUREFfRldELjEwMDAxLgEAAABLVQAAAgAAABAxNC4zNTEzNzQ5MzI2ODgzAQ0AAAAFAAAAATkBAAAABzI2MzA0MTMCAAAACTQ3NTUwMjM1MAMAAAAGMTAwMzA4BAAAAAEyBgAAAAEwBwAAAAMxNjAIAAAAATAJAAAAATEKAAAAATALAAAACzE0NjU3ODU0MzQxDAAAAAE3DQAAAAgzLzgvMjAyNvHQkXmjfN4IoyQIy6R83ggnQ0lRLk5BU0RBUUdTOk1TRlQuSVFfUEVfRVhDTF9GV0QuMTAwMDIuAQAAAEtVAAACAAAAEDIwLjE0MzYyOTc1NDQxMDkBDQAA</t>
  </si>
  <si>
    <t>AAUAAAABOQEAAAAHMjYzMDQxMwIAAAAJNDc1NTAyMzUxAwAAAAYxMDAzMDkEAAAAATIGAAAAATAHAAAAAzE2MAgAAAABMAkAAAABMQoAAAABMAsAAAALMTQ2NTc4NTQ1MTcMAAAAATcNAAAACDMvOC8yMDI28dCReaN83gizSwjLpHzeCCdDSVEuTkFTREFRR1M6TVNGVC5JUV9QRV9FWENMX0ZXRC4xMDAwMS4BAAAAS1UAAAIAAAAQMjMuMjk5Nzc2MDk1MTY4MQENAAAABQAAAAE5AQAAAAcyNjMwNDEzAgAAAAk0NzU1MDIzNTADAAAABjEwMDMwOQQAAAABMgYAAAABMAcAAAADMTYwCAAAAAEwCQAAAAExCgAAAAEwCwAAAAsxNDY1Nzg1NDUwOQwAAAABNw0AAAAIMy84LzIwMjbx0JF5o3zeCLNLCMukfN4IJUNJUS5OWVNFOkRYQy5JUV9URVZfRUJJVERBX0ZXRC4xMDAwMS4BAAAAtQMEAAIAAAAQMi44NDE1OTM0MzkxNDA1MQENAAAABQAAAAE5AQAAAAk0MjM2NTQ4NTkCAAAACTcwOTU1ODUwNgMAAAAGMTAwMzA4BAAAAAEyBgAAAAEwBwAAAAMxNjAIAAAAATAJAAAAATEKAAAAATALAAAACzE0NjM5ODEyNzQxDAAAAAE3DQAAAAgzLzgvMjAyNvHQkXmjfN4INA8Jy6R83gglQ0lRLk5ZU0U6RFhDLklRX1RFVl9FQklUREFfRldELjEwMDAyLgEAAAC1AwQAAgAAABAyLjk2MzM2NTkwODAyNDQzAQ0AAAAFAAAAATkBAAAACTQyMzY1NDg1OQIAAAAJNzA5NTU4NTA3AwAAAAYxMDAzMDgEAAAAATIGAAAAATAHAAAAAzE2</t>
  </si>
  <si>
    <t>MAgAAAABMAkAAAABMQoAAAABMAsAAAALMTQ2Mzg0MTY0NjMMAAAAATcNAAAACDMvOC8yMDI28dCReaN83ghLNgnLpHzeCCJDSVEuTllTRTpEWEMuSVFfUEVfRVhDTF9GV0QuMTAwMDEuAQAAALUDBAACAAAAEDQuMTQwMTU3OTMzNDM3NzcBDQAAAAUAAAABOQEAAAAJNDIzNjU0ODU5AgAAAAk3MDk1NTg1MDYDAAAABjEwMDMwOQQAAAABMgYAAAABMAcAAAADMTYwCAAAAAEwCQAAAAExCgAAAAEwCwAAAAsxNDY0NzQzMzc5NwwAAAABNw0AAAAIMy84LzIwMjbx0JF5o3zeCEs2CcukfN4IIkNJUS5OWVNFOkRYQy5JUV9QRV9FWENMX0ZXRC4xMDAwMi4BAAAAtQMEAAIAAAAQMy45NzIzOTI2MzgwMzY4MQENAAAABQAAAAE5AQAAAAk0MjM2NTQ4NTkCAAAACTcwOTU1ODUwNwMAAAAGMTAwMzA5BAAAAAEyBgAAAAEwBwAAAAMxNjAIAAAAATAJAAAAATEKAAAAATALAAAACzE0NjQ3NDMzODA1DAAAAAE3DQAAAAgzLzgvMjAyNvHQkXmjfN4ISzYJy6R83ggmQ0lRLk5BU0RBUUdTOkhPTi5JUV9QRV9FWENMX0ZXRC4xMDAwMi4BAAAARHUUAAIAAAAQMjAuNDY3MTM2ODAxNjE1MgENAAAABQAAAAE5AQAAAAcyNjE4OTUwAgAAAAoxMDA0MjQwMjM3AwAAAAYxMDAzMDkEAAAAATIGAAAAATAHAAAAAzE2MAgAAAABMAkAAAABMQoAAAABMAsAAAALMTQ2ODg3Njg2NTEMAAAAATcNAAAACDMvOC8yMDI28dCReaN83ghUvwnLpHze</t>
  </si>
  <si>
    <t>CCZDSVEuTkFTREFRR1M6SE9OLklRX1BFX0VYQ0xfRldELjEwMDAxLgEAAABEdRQAAgAAABAyMi4zMzAzNzI1OTA0NjE4AQ0AAAAFAAAAATkBAAAABzI2MTg5NTACAAAACjEwMDQyNDAyMzIDAAAABjEwMDMwOQQAAAABMgYAAAABMAcAAAADMTYwCAAAAAEwCQAAAAExCgAAAAEwCwAAAAsxNDY4ODc2ODcwOAwAAAABNw0AAAAIMy84LzIwMjbx0JF5o3zeCFS/CcukfN4IKUNJUS5OQVNEQVFHUzpIT04uSVFfVEVWX0VCSVREQV9GV0QuMTAwMDIuAQAAAER1FAACAAAAEDE1LjkzMTM0ODAwNDc3MDEBDQAAAAUAAAABOQEAAAAHMjYxODk1MAIAAAAKMTAwNDI0MDIzNwMAAAAGMTAwMzA4BAAAAAEyBgAAAAEwBwAAAAMxNjAIAAAAATAJAAAAATEKAAAAATALAAAACzE0Njg4NzY4NDA1DAAAAAE3DQAAAAgzLzgvMjAyNvHQkXmjfN4IeA0Ky6R83ggpQ0lRLk5BU0RBUUdTOkhPTi5JUV9URVZfRUJJVERBX0ZXRC4xMDAwMS4BAAAARHUUAAIAAAAQMTcuMzA1Nzg1NzE0MzQwMQENAAAABQAAAAE5AQAAAAcyNjE4OTUwAgAAAAoxMDA0MjQwMjMyAwAAAAYxMDAzMDgEAAAAATIGAAAAATAHAAAAAzE2MAgAAAABMAkAAAABMQoAAAABMAsAAAALMTQ2ODg3Njg0NTkMAAAAATcNAAAACDMvOC8yMDI28dCReaN83gh4DQrLpHzeCCZDSVEuTllTRTpPUkNMLklRX1RFVl9FQklUREFfRldELjEwMDAxLgEAAADnVgAAAgAAABAxMy44</t>
  </si>
  <si>
    <t>MjI1MDQ3MDU1NTU4AQ0AAAAFAAAAATkBAAAABzI2MzYwNzcCAAAACTY1MTU3OTYxMgMAAAAGMTAwMzA4BAAAAAEyBgAAAAEwBwAAAAMxNjAIAAAAATAJAAAAATEKAAAAATALAAAACzE0Njg5ODI5MzU1DAAAAAE3DQAAAAgzLzgvMjAyNvHQkXmjfN4IcG8Ky6R83ggjQ0lRLk5ZU0U6T1JDTC5JUV9QRV9FWENMX0ZXRC4xMDAwMi4BAAAA51YAAAIAAAAQMTcuMzIxMTk0MDAyODA4NAENAAAABQAAAAE5AQAAAAcyNjM2MDc3AgAAAAk2NTE1Nzk2MTMDAAAABjEwMDMwOQQAAAABMgYAAAABMAcAAAADMTYwCAAAAAEwCQAAAAExCgAAAAEwCwAAAAsxNDY5MzIwNTU1MwwAAAABNw0AAAAIMy84LzIwMjbx0JF5o3zeCHBvCsukfN4II0NJUS5OWVNFOk9SQ0wuSVFfUEVfRVhDTF9GV0QuMTAwMDEuAQAAAOdWAAACAAAAEDIxLjM1NDQ3OTMzMDk5NzIBDQAAAAUAAAABOQEAAAAHMjYzNjA3NwIAAAAJNjUxNTc5NjEyAwAAAAYxMDAzMDkEAAAAATIGAAAAATAHAAAAAzE2MAgAAAABMAkAAAABMQoAAAABMAsAAAALMTQ2OTI1MzkxODgMAAAAATcNAAAACDMvOC8yMDI28dCReaN83ghwbwrLpHzeCCZDSVEuTllTRTpPUkNMLklRX1RFVl9FQklUREFfRldELjEwMDAyLgEAAADnVgAAAgAAABAxMC4yMTg3MjY0NjA2NzEzAQ0AAAAFAAAAATkBAAAABzI2MzYwNzcCAAAACTY1MTU3OTYxMwMAAAAGMTAwMzA4BAAAAAEyBgAAAAEw</t>
  </si>
  <si>
    <t>BwAAAAMxNjAIAAAAATAJAAAAATEKAAAAATALAAAACzE0Njg3OTEwNTEwDAAAAAE3DQAAAAgzLzgvMjAyNvHQkXmjfN4IgpYKy6R83gglQ0lRLk5ZU0U6QUNOLklRX1RFVl9FQklUREFfRldELjEwMDAxLgEAAACe1Q4AAgAAABA3Ljc5MzE5OTM5NzQ2NTM4AQ0AAAAFAAAAATkBAAAABzI2NjU4NDYCAAAACTcwMzUwNjY4MQMAAAAGMTAwMzA4BAAAAAEyBgAAAAEwBwAAAAMxNjAIAAAAATAJAAAAATEKAAAAATALAAAACzE0NjkxNjIwNDk1DAAAAAE3DQAAAAgzLzgvMjAyNvHQkXmjfN4IvEYLy6R83ggiQ0lRLk5ZU0U6QUNOLklRX1BFX0VYQ0xfRldELjEwMDAyLgEAAACe1Q4AAgAAABAxNC4wNDkxNjU1NDQ5MTE2AQ0AAAAFAAAAATkBAAAABzI2NjU4NDYCAAAACTcwMzUwNjY4MgMAAAAGMTAwMzA5BAAAAAEyBgAAAAEwBwAAAAMxNjAIAAAAATAJAAAAATEKAAAAATALAAAACzE0NjkyOTk0NzkyDAAAAAE3DQAAAAgzLzgvMjAyNvHQkXmjfN4I/G0Ly6R83ggiQ0lRLk5ZU0U6QUNOLklRX1BFX0VYQ0xfRldELjEwMDAxLgEAAACe1Q4AAgAAABAxNS4zOTU3NDIxODIxODUzAQ0AAAAFAAAAATkBAAAABzI2NjU4NDYCAAAACTcwMzUwNjY4MQMAAAAGMTAwMzA5BAAAAAEyBgAAAAEwBwAAAAMxNjAIAAAAATAJAAAAATEKAAAAATALAAAACzE0NjkyOTk0Nzg0DAAAAAE3DQAAAAgzLzgvMjAyNvHQkXmjfN4IFZULy6R8</t>
  </si>
  <si>
    <t>3gglQ0lRLk5ZU0U6QUNOLklRX1RFVl9FQklUREFfRldELjEwMDAyLgEAAACe1Q4AAgAAABA4LjY1NzM2Nzg5NDQxMjE2AQ0AAAAFAAAAATkBAAAABzI2NjU4NDYCAAAACTcwMzUwNjY4MgMAAAAGMTAwMzA4BAAAAAEyBgAAAAEwBwAAAAMxNjAIAAAAATAJAAAAATEKAAAAATALAAAACzE0NjkxNjIxNDY0DAAAAAE3DQAAAAgzLzgvMjAyNvHQkXmjfN4I/G0Ly6R83gglQ0lRLk5ZU0U6SFBFLklRX1RFVl9FQklUREFfRldELjEwMDAyLgEAAAAOqVQQAgAAABA2Ljc0MjY3NjA1OTU1NzIxAQ0AAAAFAAAAATkBAAAACTMxMzA2NDUxNAIAAAAHMzgzMjIwMAMAAAAGMTAwMzA4BAAAAAEyBgAAAAEwBwAAAAMxNjAIAAAAATAJAAAAATEKAAAAATALAAAACzE0Njg0ODUyMjA1DAAAAAE3DQAAAAgzLzgvMjAyNvHQkXmjfN4IJbwLy6R83gglQ0lRLk5ZU0U6SFBFLklRX1RFVl9FQklUREFfRldELjEwMDAxLgEAAAAOqVQQAgAAABA3Ljk5MTU1NjUzMzU5Nzk2AQ0AAAAFAAAAATkBAAAACTMxMzA2NDUxNAIAAAAHMjI2NDYwOAMAAAAGMTAwMzA4BAAAAAEyBgAAAAEwBwAAAAMxNjAIAAAAATAJAAAAATEKAAAAATALAAAACzE0Njg0ODUyMTkzDAAAAAE3DQAAAAgzLzgvMjAyNvHQkXmjfN4IReMLy6R83ggiQ0lRLk5ZU0U6SFBFLklRX1BFX0VYQ0xfRldELjEwMDAxLgEAAAAOqVQQAgAAABAxMC40MjQ3ODY2MTk5NjE1AQ0A</t>
  </si>
  <si>
    <t>AAAFAAAAATkBAAAACTMxMzA2NDUxNAIAAAAHMjI2NDYwOAMAAAAGMTAwMzA5BAAAAAEyBgAAAAEwBwAAAAMxNjAIAAAAATAJAAAAATEKAAAAATALAAAACzE0Njg0ODUyMjc3DAAAAAE3DQAAAAgzLzgvMjAyNvHQkXmjfN4IReMLy6R83ggiQ0lRLk5ZU0U6SFBFLklRX1BFX0VYQ0xfRldELjEwMDAyLgEAAAAOqVQQAgAAABA4Ljc3NjczOTM1NjE3ODYxAQ0AAAAFAAAAATkBAAAACTMxMzA2NDUxNAIAAAAHMzgzMjIwMAMAAAAGMTAwMzA5BAAAAAEyBgAAAAEwBwAAAAMxNjAIAAAAATAJAAAAATEKAAAAATALAAAACzE0Njg0ODUyMjg5DAAAAAE3DQAAAAgzLzgvMjAyNvHQkXmjfN4IegoMy6R83gglQ0lRLk5ZU0U6U05YLklRX1RFVl9FQklUREFfRldELjEwMDAyLgEAAADFZwYAAgAAABA3LjIzNzI0Njk4NzE5Mjk4AQ0AAAAFAAAAATkBAAAABzc5MDk1NjICAAAACjEwMDUzNzM4MjEDAAAABjEwMDMwOAQAAAABMgYAAAABMAcAAAADMTYwCAAAAAEwCQAAAAExCgAAAAEwCwAAAAsxNDY2MjY4NTU3MwwAAAABNw0AAAAIMy84LzIwMjbx0JF5o3zeCJCnDMukfN4IJUNJUS5OWVNFOlNOWC5JUV9URVZfRUJJVERBX0ZXRC4xMDAwMS4BAAAAxWcGAAIAAAAQNy42NDc3NzExNzczNTExNgENAAAABQAAAAE5AQAAAAc3OTA5NTYyAgAAAAoxMDA1MzczODIwAwAAAAYxMDAzMDgEAAAAATIGAAAAATAHAAAAAzE2MAgAAAAB</t>
  </si>
  <si>
    <t>MAkAAAABMQoAAAABMAsAAAALMTQ2NjI2ODU1OTEMAAAAATcNAAAACDMvOC8yMDI28dCReaN83giQpwzLpHzeCCJDSVEuTllTRTpTTlguSVFfUEVfRVhDTF9GV0QuMTAwMDIuAQAAAMVnBgACAAAAEDkuNzE5MjI1ODE4MzIxMjcBDQAAAAUAAAABOQEAAAAHNzkwOTU2MgIAAAAKMTAwNTM3MzgyMQMAAAAGMTAwMzA5BAAAAAEyBgAAAAEwBwAAAAMxNjAIAAAAATAJAAAAATEKAAAAATALAAAACzE0NjYyNjg1OTE3DAAAAAE3DQAAAAgzLzgvMjAyNvHQkXmjfN4IkKcMy6R83ggiQ0lRLk5ZU0U6U05YLklRX1BFX0VYQ0xfRldELjEwMDAxLgEAAADFZwYAAgAAABAxMC42OTY2MTc0NjkyMDM3AQ0AAAAFAAAAATkBAAAABzc5MDk1NjICAAAACjEwMDUzNzM4MjADAAAABjEwMDMwOQQAAAABMgYAAAABMAcAAAADMTYwCAAAAAEwCQAAAAExCgAAAAEwCwAAAAsxNDY2MjY4NTk0NwwAAAABNw0AAAAIMy84LzIwMjbx0JF5o3zeCM7iDMukfN4II0NJUS5OQVNEQVFHUzpDVFNILklRX0FSX1RVUk5TLjIwMDAuAQAAAOjjBQACAAAACDQuOTY3NzU3AQgAAAAFAAAAATEBAAAACy0xOTA2OTYwMzgyAwAAAAMxNjACAAAABDQwMDEEAAAAATAHAAAACDMvNy8yMDI2CAAAAAoxMi8zMS8yMDI1CQAAAAEw8dCReaN83ggIdAfLpHzeCCtDSVEuTkFTREFRR1M6Q1RTSC5JUV9FUFNfM1lSX0FOTl9DQUdSLjIwMDAuAQAAAOjjBQACAAAA</t>
  </si>
  <si>
    <t>BjEuMTIxMQEIAAAABQAAAAExAQAAAAstMTkwNjk2MDM4MgMAAAADMTYwAgAAAAQ0MjI2BAAAAAEwBwAAAAgzLzcvMjAyNggAAAAKMTIvMzEvMjAyNQkAAAABMPHQkXmjfN4ICHQHy6R83ggwQ0lRLk5BU0RBUUdTOkNUU0guSVFfRUJJVERBXzFZUl9BTk5fR1JPV1RILjIwMDAuAQAAAOjjBQACAAAABjguOTUxNAEIAAAABQAAAAExAQAAAAstMTkwNjk2MDM4MgMAAAADMTYwAgAAAAQ0MTk2BAAAAAEwBwAAAAgzLzcvMjAyNggAAAAKMTIvMzEvMjAyNQkAAAABMPHQkXmjfN4I/EwHy6R83ggrQ0lRLk5BU0RBUUdTOkNUU0guSVFfRVBTXzVZUl9BTk5fQ0FHUi4yMDAwLgEAAADo4wUAAgAAAAcxMi4xNTE4AQgAAAAFAAAAATEBAAAACy0xOTA2OTYwMzgyAwAAAAMxNjACAAAABDQyMzkEAAAAATAHAAAACDMvNy8yMDI2CAAAAAoxMi8zMS8yMDI1CQAAAAEw8dCReaN83gj8TAfLpHzeCCZDSVEuTkFTREFRR1M6Q1RTSC5JUV9HUk9TU19NQVJHSU4uOTk4LgEAAADo4wUAAgAAAAczNC41NjMxAQgAAAAFAAAAATEBAAAACy0xOTA2OTYwNzI0AwAAAAMxNjACAAAABDQwNzQEAAAAATAHAAAACDMvNy8yMDI2CAAAAAoxMi8zMS8yMDIzCQAAAAEw8dCReaN83ggIdAfLpHzeCCdDSVEuTkFTREFRR1M6Q1RTSC5JUV9HUk9TU19NQVJHSU4uMTAwMC4BAAAA6OMFAAIAAAAGMzMuNzE3AQgAAAAFAAAAATEBAAAACy0xOTA2OTYw</t>
  </si>
  <si>
    <t>NzIwAwAAAAMxNjACAAAABDQwNzQEAAAAATAHAAAACDMvNy8yMDI2CAAAAAoxMi8zMS8yMDI1CQAAAAEw8dCReaN83ggIdAfLpHzeCCxDSVEuTkFTREFRR1M6Q1RTSC5JUV9UT1RBTF9ERUJUX0VCSVREQS4yMDAwLgEAAADo4wUAAgAAAAgwLjI5MDA5MQEIAAAABQAAAAExAQAAAAstMTkwNjk2MDM4MgMAAAADMTYwAgAAAAQ0MTkyBAAAAAEwBwAAAAgzLzcvMjAyNggAAAAKMTIvMzEvMjAyNQkAAAABMPHQkXmjfN4ICHQHy6R83ggtQ0lRLk5BU0RBUUdTOkNUU0guSVFfRVBTXzFZUl9BTk5fR1JPV1RILjEwMDAuAQAAAOjjBQACAAAABjEuMTA4NgEIAAAABQAAAAExAQAAAAstMTkwNjk2MDcyMAMAAAADMTYwAgAAAAQ0MjAwBAAAAAEwBwAAAAgzLzcvMjAyNggAAAAKMTIvMzEvMjAyNQkAAAABMPHQkXmjfN4ICHQHy6R83ggnQ0lRLk5BU0RBUUdTOkNUU0guSVFfRUJJVERBX01BUkdJTi45OTguAQAAAOjjBQACAAAABzE3LjU2ODMBCAAAAAUAAAABMQEAAAALLTE5MDY5NjA3MjQDAAAAAzE2MAIAAAAENDA0NwQAAAABMAcAAAAIMy83LzIwMjYIAAAACjEyLzMxLzIwMjMJAAAAATDx0JF5o3zeCAh0B8ukfN4IJUNJUS5OQVNEQVFHUzpDVFNILklRX0VCSVREQV9JTlQuMjAwMC4BAAAA6OMFAAIAAAAKMTA5LjM3ODM3OAEIAAAABQAAAAExAQAAAAstMTkwNjk2MDM4MgMAAAADMTYwAgAAAAQ0MTkwBAAAAAEwBwAA</t>
  </si>
  <si>
    <t>AAgzLzcvMjAyNggAAAAKMTIvMzEvMjAyNQkAAAABMPHQkXmjfN4ICHQHy6R83ggnQ0lRLk5BU0RBUUdTOkNUU0guSVFfR1JPU1NfTUFSR0lOLjIwMDAuAQAAAOjjBQACAAAABjMzLjcxNwEIAAAABQAAAAExAQAAAAstMTkwNjk2MDM4MgMAAAADMTYwAgAAAAQ0MDc0BAAAAAEwBwAAAAgzLzcvMjAyNggAAAAKMTIvMzEvMjAyNQkAAAABMPHQkXmjfN4ICHQHy6R83ggqQ0lRLk5BU0RBUUdTOkNUU0guSVFfSU5WRU5UT1JZX1RVUk5TLjIwMDAuAQAAAOjjBQADAAAAAADx0JF5o3zeCAh0B8ukfN4ILUNJUS5OQVNEQVFHUzpDVFNILklRX0VQU18xWVJfQU5OX0dST1dUSC4yMDAwLgEAAADo4wUAAgAAAAYxLjEwODYBCAAAAAUAAAABMQEAAAALLTE5MDY5NjAzODIDAAAAAzE2MAIAAAAENDIwMAQAAAABMAcAAAAIMy83LzIwMjYIAAAACjEyLzMxLzIwMjUJAAAAATDx0JF5o3zeCAh0B8ukfN4IKENJUS5OQVNEQVFHUzpDVFNILklRX1JFVFVSTl9FUVVJVFkuMjAwMC4BAAAA6OMFAAIAAAAHMTUuMTU4MgEIAAAABQAAAAExAQAAAAstMTkwNjk2MDM4MgMAAAADMTYwAgAAAAQ0MTI4BAAAAAEwBwAAAAgzLzcvMjAyNggAAAAKMTIvMzEvMjAyNQkAAAABMPHQkXmjfN4ICHQHy6R83ggoQ0lRLk5BU0RBUUdTOkNUU0guSVFfRUJJVERBX01BUkdJTi4xMDAwLgEAAADo4wUAAgAAAAcxOC4xNjM3AQgAAAAFAAAAATEBAAAA</t>
  </si>
  <si>
    <t>Cy0xOTA2OTYwNzIwAwAAAAMxNjACAAAABDQwNDcEAAAAATAHAAAACDMvNy8yMDI2CAAAAAoxMi8zMS8yMDI1CQAAAAEw8dCReaN83ggIdAfLpHzeCCtDSVEuTkFTREFRR1M6Q1RTSC5JUV9UT1RBTF9ERUJUX0VRVUlUWS41MDAuAQAAAOjjBQACAAAABjcuODE4OAEIAAAABQAAAAExAQAAAAstMTkwNjk2MDM4NAMAAAADMTYwAgAAAAQ0MDM0BAAAAAEwBwAAAAgzLzcvMjAyNggAAAAKMTIvMzEvMjAyNQkAAAABMPHQkXmjfN4ICHQHy6R83ggmQ0lRLk5BU0RBUUdTOkNUU0guSVFfR1JPU1NfTUFSR0lOLjk5OS4BAAAA6OMFAAIAAAAHMzQuMzQzMwEIAAAABQAAAAExAQAAAAstMTkwNjk2MDcxNgMAAAADMTYwAgAAAAQ0MDc0BAAAAAEwBwAAAAgzLzcvMjAyNggAAAAKMTIvMzEvMjAyNAkAAAABMPHQkXmjfN4ICHQHy6R83ggrQ0lRLk5BU0RBUUdTOkNUU0guSVFfRUJJVERBX0NBUEVYX0lOVC4yMDAwLgEAAADo4wUAAgAAAAoxMDEuNTk0NTk0AQgAAAAFAAAAATEBAAAACy0xOTA2OTYwMzgyAwAAAAMxNjACAAAABDQxOTEEAAAAATAHAAAACDMvNy8yMDI2CAAAAAoxMi8zMS8yMDI1CQAAAAEw8dCReaN83ggIdAfLpHzeCCxDSVEuTkFTREFRR1M6Q1RTSC5JUV9UT1RBTF9ERUJUX0NBUElUQUwuNTAwLgEAAADo4wUAAgAAAAY3LjI1MTgBCAAAAAUAAAABMQEAAAALLTE5MDY5NjAzODQDAAAAAzE2MAIAAAAENDE4</t>
  </si>
  <si>
    <t>NgQAAAABMAcAAAAIMy83LzIwMjYIAAAACjEyLzMxLzIwMjUJAAAAATDx0JF5o3zeCAh0B8ukfN4IKENJUS5OQVNEQVFHUzpDVFNILklRX0VCSVREQV9NQVJHSU4uMjAwMC4BAAAA6OMFAAIAAAAHMTguMTYzNwEIAAAABQAAAAExAQAAAAstMTkwNjk2MDM4MgMAAAADMTYwAgAAAAQ0MDQ3BAAAAAEwBwAAAAgzLzcvMjAyNggAAAAKMTIvMzEvMjAyNQkAAAABMPHQkXmjfN4ICHQHy6R83ggjQ0lRLk5BU0RBUUdTOkNUU0guSVFfTklfTUFSR0lOLjk5OS4BAAAA6OMFAAIAAAAHMTEuMzQ5OAEIAAAABQAAAAExAQAAAAstMTkwNjk2MDcxNgMAAAADMTYwAgAAAAQ0MDk0BAAAAAEwBwAAAAgzLzcvMjAyNggAAAAKMTIvMzEvMjAyNAkAAAABMPHQkXmjfN4ICHQHy6R83ggqQ0lRLk5BU0RBUUdTOkNUU0guSVFfTkVUX0RFQlRfRUJJVERBLjIwMDAuAQAAAOjjBQADAAAAAk5NAQgAAAAFAAAAATEBAAAACy0xOTA2OTYwMzgyAwAAAAMxNjACAAAABDQxOTMEAAAAATAHAAAACDMvNy8yMDI2CAAAAAoxMi8zMS8yMDI1CQAAAAEw8dCReaN83ggIdAfLpHzeCCNDSVEuTkFTREFRR1M6Q1RTSC5JUV9OSV9NQVJHSU4uOTk4LgEAAADo4wUAAgAAAAcxMC45ODUzAQgAAAAFAAAAATEBAAAACy0xOTA2OTYwNzI0AwAAAAMxNjACAAAABDQwOTQEAAAAATAHAAAACDMvNy8yMDI2CAAAAAoxMi8zMS8yMDIzCQAAAAEw8dCReaN83gjJ</t>
  </si>
  <si>
    <t>rgfLpHzeCDFDSVEuTkFTREFRR1M6Q1RTSC5JUV9UT1RBTF9SRVZfNVlSX0FOTl9DQUdSLjIwMDAuAQAAAOjjBQACAAAABjQuODU2NwEIAAAABQAAAAExAQAAAAstMTkwNjk2MDM4MgMAAAADMTYwAgAAAAQ0MjMzBAAAAAEwBwAAAAgzLzcvMjAyNggAAAAKMTIvMzEvMjAyNQkAAAABMPHQkXmjfN4Iya4Hy6R83ggkQ0lRLk5BU0RBUUdTOkNUU0guSVFfTklfTUFSR0lOLjIwMDAuAQAAAOjjBQACAAAABzEwLjU2NDcBCAAAAAUAAAABMQEAAAALLTE5MDY5NjAzODIDAAAAAzE2MAIAAAAENDA5NAQAAAABMAcAAAAIMy83LzIwMjYIAAAACjEyLzMxLzIwMjUJAAAAATDx0JF5o3zeCMmuB8ukfN4IJ0NJUS5OQVNEQVFHUzpDVFNILklRX0NVUlJFTlRfUkFUSU8uNTAwLgEAAADo4wUAAgAAAAgyLjEzNjY0OQEIAAAABQAAAAExAQAAAAstMTkwNjk2MDM4NAMAAAADMTYwAgAAAAQ0MDMwBAAAAAEwBwAAAAgzLzcvMjAyNggAAAAKMTIvMzEvMjAyNQkAAAABMPHQkXmjfN4ICHQHy6R83ggnQ0lRLk5BU0RBUUdTOkNUU0guSVFfRUJJVERBX01BUkdJTi45OTkuAQAAAOjjBQACAAAABzE3LjgzMDMBCAAAAAUAAAABMQEAAAALLTE5MDY5NjA3MTYDAAAAAzE2MAIAAAAENDA0NwQAAAABMAcAAAAIMy83LzIwMjYIAAAACjEyLzMxLzIwMjQJAAAAATDx0JF5o3zeCAh0B8ukfN4IMkNJUS5OQVNEQVFHUzpDVFNILklRX1JFVFVS</t>
  </si>
  <si>
    <t>Tl9JTlZFU1RFRF9DQVBJVEFMLjIwMDAuAQAAAOjjBQACAAAABzEwLjA5MzQA8dCReaN83gjJrgfLpHzeCCVDSVEuTkFTREFRR1M6Q1RTSC5JUV9QRVJJT0REQVRFLjIwMDAuAQAAAOjjBQAFAAAACjMxLzEyLzIwMjUA8dCReaN83gjJrgfLpHzeCDNDSVEuTkFTREFRR1M6Q1RTSC5JUV9UT1RBTF9SRVZfMVlSX0FOTl9HUk9XVEguMTAwMC4BAAAA6OMFAAIAAAAGNi45NTE3AQgAAAAFAAAAATEBAAAACy0xOTA2OTYwNzIwAwAAAAMxNjACAAAABDQxOTQEAAAAATAHAAAACDMvNy8yMDI2CAAAAAoxMi8zMS8yMDI1CQAAAAEw8dCReaN83gjJrgfLpHzeCChDSVEuTkFTREFRR1M6Q1RTSC5JUV9SRVRVUk5fQVNTRVRTLjIwMDAuAQAAAOjjBQACAAAABzEwLjIyODYBCAAAAAUAAAABMQEAAAALLTE5MDY5NjAzODIDAAAAAzE2MAIAAAAENDE3OAQAAAABMAcAAAAIMy83LzIwMjYIAAAACjEyLzMxLzIwMjUJAAAAATDx0JF5o3zeCMmuB8ukfN4IJUNJUS5OQVNEQVFHUzpDVFNILklRX1FVSUNLX1JBVElPLjUwMC4BAAAA6OMFAAIAAAAIMS43MzYyNjYBCAAAAAUAAAABMQEAAAALLTE5MDY5NjAzODQDAAAAAzE2MAIAAAAENDEyMQQAAAABMAcAAAAIMy83LzIwMjYIAAAACjEyLzMxLzIwMjUJAAAAATDx0JF5o3zeCMmuB8ukfN4IM0NJUS5OQVNEQVFHUzpDVFNILklRX1RPVEFMX1JFVl8xWVJfQU5OX0dST1dUSC4yMDAw</t>
  </si>
  <si>
    <t>LgEAAADo4wUAAgAAAAY2Ljk1MTcBCAAAAAUAAAABMQEAAAALLTE5MDY5NjAzODIDAAAAAzE2MAIAAAAENDE5NAQAAAABMAcAAAAIMy83LzIwMjYIAAAACjEyLzMxLzIwMjUJAAAAATDx0JF5o3zeCMmuB8ukfN4IK0NJUS5OQVNEQVFHUzpDVFNILklRX0RBWVNfUEFZQUJMRV9PVVQuMjAwMC4BAAAA6OMFAAIAAAAIOC40NTIzMDUBCAAAAAUAAAABMQEAAAALLTE5MDY5NjAzODIDAAAAAzE2MAIAAAAENDE4MwQAAAABMAcAAAAIMy83LzIwMjYIAAAACjEyLzMxLzIwMjUJAAAAATDx0JF5o3zeCMmuB8ukfN4IJUNJUS5OQVNEQVFHUzpDVFNILklRX1BFUklPRERBVEUuMTAwMC4BAAAA6OMFAAUAAAAKMzEvMTIvMjAyNQDx0JF5o3zeCMmuB8ukfN4IJENJUS5OQVNEQVFHUzpDVFNILklRX05JX01BUkdJTi4xMDAwLgEAAADo4wUAAgAAAAcxMC41NjQ3AQgAAAAFAAAAATEBAAAACy0xOTA2OTYwNzIwAwAAAAMxNjACAAAABDQwOTQEAAAAATAHAAAACDMvNy8yMDI2CAAAAAoxMi8zMS8yMDI1CQAAAAEw8dCReaN83gjJrgfLpHzeCDFDSVEuTkFTREFRR1M6Q1RTSC5JUV9UT1RBTF9SRVZfM1lSX0FOTl9DQUdSLjIwMDAuAQAAAOjjBQACAAAABjIuODAzMQEIAAAABQAAAAExAQAAAAstMTkwNjk2MDM4MgMAAAADMTYwAgAAAAQ0MjIwBAAAAAEwBwAAAAgzLzcvMjAyNggAAAAKMTIvMzEvMjAyNQkAAAABMPHQkXmjfN4I</t>
  </si>
  <si>
    <t>ya4Hy6R83gguQ0lRLk5BU0RBUUdTOkNUU0guSVFfRUJJVERBXzVZUl9BTk5fQ0FHUi4yMDAwLgEAAADo4wUAAgAAAAY2LjA1MTgBCAAAAAUAAAABMQEAAAALLTE5MDY5NjAzODIDAAAAAzE2MAIAAAAENDIzNQQAAAABMAcAAAAIMy83LzIwMjYIAAAACjEyLzMxLzIwMjUJAAAAATDx0JF5o3zeCBHWB8ukfN4IKkNJUS5OQVNEQVFHUzpDVFNILklRX0NBU0hfQ09OVkVSU0lPTi4yMDAwLgEAAADo4wUAAwAAAAAA8dCReaN83gjJrgfLpHzeCC1DSVEuTkFTREFRR1M6Q1RTSC5JUV9EQVlTX0lOVkVOVE9SWV9PVVQuMjAwMC4BAAAA6OMFAAMAAAAAAPHQkXmjfN4Iya4Hy6R83ggwQ0lRLk5BU0RBUUdTOkNUU0guSVFfRUJJVERBXzFZUl9BTk5fR1JPV1RILjEwMDAuAQAAAOjjBQACAAAABjguOTUxNAEIAAAABQAAAAExAQAAAAstMTkwNjk2MDcyMAMAAAADMTYwAgAAAAQ0MTk2BAAAAAEwBwAAAAgzLzcvMjAyNggAAAAKMTIvMzEvMjAyNQkAAAABMPHQkXmjfN4IEdYHy6R83ggsQ0lRLk5BU0RBUUdTOkNUU0guSVFfRklYRURfQVNTRVRfVFVSTlMuMjAwMC4BAAAA6OMFAAIAAAAJMTMuODMyMjQxAQgAAAAFAAAAATEBAAAACy0xOTA2OTYwMzgyAwAAAAMxNjACAAAABDQwNjYEAAAAATAHAAAACDMvNy8yMDI2CAAAAAoxMi8zMS8yMDI1CQAAAAEw8dCReaN83ggR1gfLpHzeCC5DSVEuTkFTREFRR1M6Q1RTSC5JUV9F</t>
  </si>
  <si>
    <t>QklUREFfM1lSX0FOTl9DQUdSLjIwMDAuAQAAAOjjBQACAAAABjMuMDg0OAEIAAAABQAAAAExAQAAAAstMTkwNjk2MDM4MgMAAAADMTYwAgAAAAQ0MjIyBAAAAAEwBwAAAAgzLzcvMjAyNggAAAAKMTIvMzEvMjAyNQkAAAABMPHQkXmjfN4IEdYHy6R83ggmQ0lRLk5BU0RBUUdTOkNUU0guSVFfQVNTRVRfVFVSTlMuMjAwMC4BAAAA6OMFAAIAAAAIMS4wMzgzMTkBCAAAAAUAAAABMQEAAAALLTE5MDY5NjAzODIDAAAAAzE2MAIAAAAENDE3NwQAAAABMAcAAAAIMy83LzIwMjYIAAAACjEyLzMxLzIwMjUJAAAAATDx0JF5o3zeCBHWB8ukfN4IKUNJUS5OQVNEQVFHUzpDVFNILklRX0RBWVNfU0FMRVNfT1VULjIwMDAuAQAAAOjjBQACAAAACDczLjQ3Mzc3AQgAAAAFAAAAATEBAAAACy0xOTA2OTYwMzgyAwAAAAMxNjACAAAABDQwNDIEAAAAATAHAAAACDMvNy8yMDI2CAAAAAoxMi8zMS8yMDI1CQAAAAEw8dCReaN83gi86QfLpHzeCDpDSVEuTkFTREFRR1M6Q1RTSC5JUV9NSU5PUklUWV9JTlRFUkVTVF9UT1RBTC41MDAuLi5GLlVTRC5IAQAAAOjjBQADAAAAAADx0JF5o3zeCLzpB8ukfN4IKUNJUS5OQVNEQVFHUzpDVFNILklRX0VCSVREQS4xMDAwLi4uLlVTRC5IAQAAAOjjBQACAAAABDM4MzQBCAAAAAUAAAABMQEAAAALLTE5MDY5NjA3MjADAAAAAzE2MAIAAAAENDA1MQQAAAABMAcAAAAIMy83LzIwMjYIAAAA</t>
  </si>
  <si>
    <t>CjEyLzMxLzIwMjUJAAAAATDx0JF5o3zeCLzpB8ukfN4IKUNJUS5OQVNEQVFHUzpDVFNILklRX0VCSVREQS4yMDAwLi4uLlVTRC5IAQAAAOjjBQACAAAABDM4MzQBCAAAAAUAAAABMQEAAAALLTE5MDY5NjAzODIDAAAAAzE2MAIAAAAENDA1MQQAAAABMAcAAAAIMy83LzIwMjYIAAAACjEyLzMxLzIwMjUJAAAAATDx0JF5o3zeCLzpB8ukfN4IMUNJUS5OQVNEQVFHUzpDVFNILklRX0RJTFVUX0VQU19FWENMLjEwMDAuLi4uVVNELkgBAAAA6OMFAAIAAAAENC41NgEIAAAABQAAAAExAQAAAAstMTkwNjk2MDcyMAMAAAADMTYwAgAAAAMxNDIEAAAAATAHAAAACDMvNy8yMDI2CAAAAAoxMi8zMS8yMDI1CQAAAAEw8dCReaN83ghk/QfLpHzeCDFDSVEuTkFTREFRR1M6Q1RTSC5JUV9ESUxVVF9FUFNfRVhDTC4yMDAwLi4uLlVTRC5IAQAAAOjjBQACAAAABDQuNTYBCAAAAAUAAAABMQEAAAALLTE5MDY5NjAzODIDAAAAAzE2MAIAAAADMTQyBAAAAAEwBwAAAAgzLzcvMjAyNggAAAAKMTIvMzEvMjAyNQkAAAABMPHQkXmjfN4IZP0Hy6R83ggtQ0lRLk5BU0RBUUdTOkNUU0guSVFfVE9UQUxfREVCVC41MDAuLi5GLlVTRC5IAQAAAOjjBQACAAAABDExNzQBCAAAAAUAAAABMQEAAAALLTE5MDY5NjAzODQDAAAAAzE2MAIAAAAENDE3MwQAAAABMAcAAAAIMy83LzIwMjYIAAAACjEyLzMxLzIwMjUJAAAAATDx0JF5o3zeCGT9</t>
  </si>
  <si>
    <t>B8ukfN4ILkNJUS5OQVNEQVFHUzpDVFNILklRX1BSRUZfRVFVSVRZLjUwMC4uLkYuVVNELkgBAAAA6OMFAAMAAAAAAPHQkXmjfN4IZP0Hy6R83ggsQ0lRLk5BU0RBUUdTOkNUU0guSVFfVE9UQUxfUkVWLjEwMDAuLi4uVVNELkgBAAAA6OMFAAIAAAAFMjExMDgBCAAAAAUAAAABMQEAAAALLTE5MDY5NjA3MjADAAAAAzE2MAIAAAACMjgEAAAAATAHAAAACDMvNy8yMDI2CAAAAAoxMi8zMS8yMDI1CQAAAAEw8dCReaN83ghk/QfLpHzeCCxDSVEuTkFTREFRR1M6Q1RTSC5JUV9UT1RBTF9SRVYuMjAwMC4uLi5VU0QuSAEAAADo4wUAAgAAAAUyMTEwOAEIAAAABQAAAAExAQAAAAstMTkwNjk2MDM4MgMAAAADMTYwAgAAAAIyOAQAAAABMAcAAAAIMy83LzIwMjYIAAAACjEyLzMxLzIwMjUJAAAAATDx0JF5o3zeCGT9B8ukfN4IMUNJUS5OQVNEQVFHUzpDVFNILklRX0NBU0hfU1RfSU5WRVNULjUwMC4uLkYuVVNELkgBAAAA6OMFAAIAAAAEMTkxNAEIAAAABQAAAAExAQAAAAstMTkwNjk2MDM4NAMAAAADMTYwAgAAAAQxMDAyBAAAAAEwBwAAAAgzLzcvMjAyNggAAAAKMTIvMzEvMjAyNQkAAAABMPHQkXmjfN4IZP0Hy6R83ggkQ0lRLk5BU0RBUUdTOk1TRlQuSVFfTklfTUFSR0lOLjIwMDAuAQAAAEtVAAACAAAABzM5LjA0NDMBCAAAAAUAAAABMQEAAAALLTE5MDg2NzEyNzcDAAAAAzE2MAIAAAAENDA5NAQAAAABMAcA</t>
  </si>
  <si>
    <t>AAAIMy83LzIwMjYIAAAACjEyLzMxLzIwMjUJAAAAATDx0JF5o3zeCKMkCMukfN4IMUNJUS5OQVNEQVFHUzpNU0ZULklRX1RPVEFMX1JFVl8zWVJfQU5OX0NBR1IuMjAwMC4BAAAAS1UAAAIAAAAHMTQuMzg1NgEIAAAABQAAAAExAQAAAAstMTkwODY3MTI3NwMAAAADMTYwAgAAAAQ0MjIwBAAAAAEwBwAAAAgzLzcvMjAyNggAAAAKMTIvMzEvMjAyNQkAAAABMPHQkXmjfN4IZP0Hy6R83ggnQ0lRLk5BU0RBUUdTOk1TRlQuSVFfQ1VSUkVOVF9SQVRJTy41MDAuAQAAAEtVAAACAAAACDEuMzg2MDIzAQgAAAAFAAAAATEBAAAACy0xOTA4NjcxNTMxAwAAAAMxNjACAAAABDQwMzAEAAAAATAHAAAACDMvNy8yMDI2CAAAAAoxMi8zMS8yMDI1CQAAAAEw8dCReaN83ghk/QfLpHzeCDFDSVEuTkFTREFRR1M6TVNGVC5JUV9UT1RBTF9SRVZfNVlSX0FOTl9DQUdSLjIwMDAuAQAAAEtVAAACAAAABzE0Ljc4NjEBCAAAAAUAAAABMQEAAAALLTE5MDg2NzEyNzcDAAAAAzE2MAIAAAAENDIzMwQAAAABMAcAAAAIMy83LzIwMjYIAAAACjEyLzMxLzIwMjUJAAAAATDx0JF5o3zeCGT9B8ukfN4IJUNJUS5OQVNEQVFHUzpNU0ZULklRX1FVSUNLX1JBVElPLjUwMC4BAAAAS1UAAAIAAAAHMS4yMzkxNgEIAAAABQAAAAExAQAAAAstMTkwODY3MTUzMQMAAAADMTYwAgAAAAQ0MTIxBAAAAAEwBwAAAAgzLzcvMjAyNggAAAAKMTIvMzEv</t>
  </si>
  <si>
    <t>MjAyNQkAAAABMPHQkXmjfN4IoyQIy6R83ggzQ0lRLk5BU0RBUUdTOk1TRlQuSVFfVE9UQUxfUkVWXzFZUl9BTk5fR1JPV1RILjIwMDAuAQAAAEtVAAACAAAABzE2LjY3MzIBCAAAAAUAAAABMQEAAAALLTE5MDg2NzEyNzcDAAAAAzE2MAIAAAAENDE5NAQAAAABMAcAAAAIMy83LzIwMjYIAAAACjEyLzMxLzIwMjUJAAAAATDx0JF5o3zeCKMkCMukfN4IK0NJUS5OQVNEQVFHUzpNU0ZULklRX0RBWVNfUEFZQUJMRV9PVVQuMjAwMC4BAAAAS1UAAAIAAAAJMTEzLjgxNzIyAQgAAAAFAAAAATEBAAAACy0xOTA4NjcxMjc3AwAAAAMxNjACAAAABDQxODMEAAAAATAHAAAACDMvNy8yMDI2CAAAAAoxMi8zMS8yMDI1CQAAAAEw8dCReaN83gijJAjLpHzeCCVDSVEuTkFTREFRR1M6TVNGVC5JUV9QRVJJT0REQVRFLjEwMDAuAQAAAEtVAAAFAAAACjMwLzA2LzIwMjUA8dCReaN83gijJAjLpHzeCC5DSVEuTkFTREFRR1M6TVNGVC5JUV9FQklUREFfM1lSX0FOTl9DQUdSLjIwMDAuAQAAAEtVAAACAAAABzIxLjY3MjgBCAAAAAUAAAABMQEAAAALLTE5MDg2NzEyNzcDAAAAAzE2MAIAAAAENDIyMgQAAAABMAcAAAAIMy83LzIwMjYIAAAACjEyLzMxLzIwMjUJAAAAATDx0JF5o3zeCKMkCMukfN4IJUNJUS5OQVNEQVFHUzpNU0ZULklRX1BFUklPRERBVEUuMjAwMC4BAAAAS1UAAAUAAAAKMzEvMTIvMjAyNQDx0JF5o3zeCKMk</t>
  </si>
  <si>
    <t>CMukfN4IM0NJUS5OQVNEQVFHUzpNU0ZULklRX1RPVEFMX1JFVl8xWVJfQU5OX0dST1dUSC4xMDAwLgEAAABLVQAAAgAAAAcxNC45MzIxAQgAAAAFAAAAATEBAAAACy0xOTM0MjU0MjE2AwAAAAMxNjACAAAABDQxOTQEAAAAATAHAAAACDMvNy8yMDI2CAAAAAk2LzMwLzIwMjUJAAAAATDx0JF5o3zeCKMkCMukfN4IKUNJUS5OQVNEQVFHUzpNU0ZULklRX0RBWVNfU0FMRVNfT1VULjIwMDAuAQAAAEtVAAACAAAACDYyLjU2OTAzAQgAAAAFAAAAATEBAAAACy0xOTA4NjcxMjc3AwAAAAMxNjACAAAABDQwNDIEAAAAATAHAAAACDMvNy8yMDI2CAAAAAoxMi8zMS8yMDI1CQAAAAEw8dCReaN83gijJAjLpHzeCCpDSVEuTkFTREFRR1M6TVNGVC5JUV9DQVNIX0NPTlZFUlNJT04uMjAwMC4BAAAAS1UAAAIAAAAJLTQ3LjUwNTQ4AQgAAAAFAAAAATEBAAAACy0xOTA4NjcxMjc3AwAAAAMxNjACAAAABDQxODQEAAAAATAHAAAACDMvNy8yMDI2CAAAAAoxMi8zMS8yMDI1CQAAAAEw8dCReaN83gijJAjLpHzeCDBDSVEuTkFTREFRR1M6TVNGVC5JUV9FQklUREFfMVlSX0FOTl9HUk9XVEguMTAwMC4BAAAAS1UAAAIAAAAHMjAuOTMzNgEIAAAABQAAAAExAQAAAAstMTkzNDI1NDIxNgMAAAADMTYwAgAAAAQ0MTk2BAAAAAEwBwAAAAgzLzcvMjAyNggAAAAJNi8zMC8yMDI1CQAAAAEw8dCReaN83gijJAjLpHzeCCxDSVEuTkFT</t>
  </si>
  <si>
    <t>REFRR1M6TVNGVC5JUV9GSVhFRF9BU1NFVF9UVVJOUy4yMDAwLgEAAABLVQAAAgAAAAgxLjI4MzU1OAEIAAAABQAAAAExAQAAAAstMTkwODY3MTI3NwMAAAADMTYwAgAAAAQ0MDY2BAAAAAEwBwAAAAgzLzcvMjAyNggAAAAKMTIvMzEvMjAyNQkAAAABMPHQkXmjfN4IoyQIy6R83ggrQ0lRLk5BU0RBUUdTOk1TRlQuSVFfRVBTXzVZUl9BTk5fQ0FHUi4yMDAwLgEAAABLVQAAAgAAAAcxOC45NjE2AQgAAAAFAAAAATEBAAAACy0xOTA4NjcxMjc3AwAAAAMxNjACAAAABDQyMzkEAAAAATAHAAAACDMvNy8yMDI2CAAAAAoxMi8zMS8yMDI1CQAAAAEw8dCReaN83gijJAjLpHzeCDBDSVEuTkFTREFRR1M6TVNGVC5JUV9FQklUREFfMVlSX0FOTl9HUk9XVEguMjAwMC4BAAAAS1UAAAIAAAAHMjQuNTM0NwEIAAAABQAAAAExAQAAAAstMTkwODY3MTI3NwMAAAADMTYwAgAAAAQ0MTk2BAAAAAEwBwAAAAgzLzcvMjAyNggAAAAKMTIvMzEvMjAyNQkAAAABMPHQkXmjfN4Is0sIy6R83gguQ0lRLk5BU0RBUUdTOk1TRlQuSVFfRUJJVERBXzVZUl9BTk5fQ0FHUi4yMDAwLgEAAABLVQAAAgAAAAcxOS41MTUxAQgAAAAFAAAAATEBAAAACy0xOTA4NjcxMjc3AwAAAAMxNjACAAAABDQyMzUEAAAAATAHAAAACDMvNy8yMDI2CAAAAAoxMi8zMS8yMDI1CQAAAAEw8dCReaN83gizSwjLpHzeCCZDSVEuTkFTREFRR1M6TVNGVC5JUV9H</t>
  </si>
  <si>
    <t>Uk9TU19NQVJHSU4uOTk4LgEAAABLVQAAAgAAAAU2OC45MgEIAAAABQAAAAExAQAAAAstMTkzNDI1NDI1MAMAAAADMTYwAgAAAAQ0MDc0BAAAAAEwBwAAAAgzLzcvMjAyNggAAAAJNi8zMC8yMDIzCQAAAAEw8dCReaN83gizSwjLpHzeCCtDSVEuTkFTREFRR1M6TVNGVC5JUV9FUFNfM1lSX0FOTl9DQUdSLjIwMDAuAQAAAEtVAAACAAAABzIxLjEwMjQBCAAAAAUAAAABMQEAAAALLTE5MDg2NzEyNzcDAAAAAzE2MAIAAAAENDIyNgQAAAABMAcAAAAIMy83LzIwMjYIAAAACjEyLzMxLzIwMjUJAAAAATDx0JF5o3zeCLNLCMukfN4IJkNJUS5OQVNEQVFHUzpNU0ZULklRX0FTU0VUX1RVUk5TLjIwMDAuAQAAAEtVAAACAAAACDAuNTA5NDI3AQgAAAAFAAAAATEBAAAACy0xOTA4NjcxMjc3AwAAAAMxNjACAAAABDQxNzcEAAAAATAHAAAACDMvNy8yMDI2CAAAAAoxMi8zMS8yMDI1CQAAAAEw8dCReaN83gizSwjLpHzeCCxDSVEuTkFTREFRR1M6TVNGVC5JUV9UT1RBTF9ERUJUX0VCSVREQS4yMDAwLgEAAABLVQAAAgAAAAgwLjY3ODM2OQEIAAAABQAAAAExAQAAAAstMTkwODY3MTI3NwMAAAADMTYwAgAAAAQ0MTkyBAAAAAEwBwAAAAgzLzcvMjAyNggAAAAKMTIvMzEvMjAyNQkAAAABMPHQkXmjfN4Is0sIy6R83ggnQ0lRLk5BU0RBUUdTOk1TRlQuSVFfR1JPU1NfTUFSR0lOLjEwMDAuAQAAAEtVAAACAAAABzY4Ljgy</t>
  </si>
  <si>
    <t>MzcBCAAAAAUAAAABMQEAAAALLTE5MzQyNTQyMTYDAAAAAzE2MAIAAAAENDA3NAQAAAABMAcAAAAIMy83LzIwMjYIAAAACTYvMzAvMjAyNQkAAAABMPHQkXmjfN4Is0sIy6R83ggtQ0lRLk5BU0RBUUdTOk1TRlQuSVFfRVBTXzFZUl9BTk5fR1JPV1RILjEwMDAuAQAAAEtVAAACAAAABzE1LjU5MzIBCAAAAAUAAAABMQEAAAALLTE5MzQyNTQyMTYDAAAAAzE2MAIAAAAENDIwMAQAAAABMAcAAAAIMy83LzIwMjYIAAAACTYvMzAvMjAyNQkAAAABMPHQkXmjfN4Is0sIy6R83ggjQ0lRLk5BU0RBUUdTOk1TRlQuSVFfQVJfVFVSTlMuMjAwMC4BAAAAS1UAAAIAAAAINS44MzM1NDEBCAAAAAUAAAABMQEAAAALLTE5MDg2NzEyNzcDAAAAAzE2MAIAAAAENDAwMQQAAAABMAcAAAAIMy83LzIwMjYIAAAACjEyLzMxLzIwMjUJAAAAATDx0JF5o3zeCLNLCMukfN4IJkNJUS5OQVNEQVFHUzpNU0ZULklRX0dST1NTX01BUkdJTi45OTkuAQAAAEtVAAACAAAABzY5Ljc2NDQBCAAAAAUAAAABMQEAAAALLTE5MzQyNTQxODUDAAAAAzE2MAIAAAAENDA3NAQAAAABMAcAAAAIMy83LzIwMjYIAAAACTYvMzAvMjAyNAkAAAABMPHQkXmjfN4Is0sIy6R83ggtQ0lRLk5BU0RBUUdTOk1TRlQuSVFfREFZU19JTlZFTlRPUllfT1VULjIwMDAuAQAAAEtVAAACAAAABzMuNzQyNzEBCAAAAAUAAAABMQEAAAALLTE5MDg2NzEyNzcDAAAAAzE2</t>
  </si>
  <si>
    <t>MAIAAAAENDAzNQQAAAABMAcAAAAIMy83LzIwMjYIAAAACjEyLzMxLzIwMjUJAAAAATDx0JF5o3zeCLNLCMukfN4IJ0NJUS5OQVNEQVFHUzpNU0ZULklRX0VCSVREQV9NQVJHSU4uOTk4LgEAAABLVQAAAgAAAAc0OC4xNDMzAQgAAAAFAAAAATEBAAAACy0xOTM0MjU0MjUwAwAAAAMxNjACAAAABDQwNDcEAAAAATAHAAAACDMvNy8yMDI2CAAAAAk2LzMwLzIwMjMJAAAAATDx0JF5o3zeCOxyCMukfN4IJUNJUS5OQVNEQVFHUzpNU0ZULklRX0VCSVREQV9JTlQuMjAwMC4BAAAAS1UAAAIAAAAJNjcuODU5MjIzAQgAAAAFAAAAATEBAAAACy0xOTA4NjcxMjc3AwAAAAMxNjACAAAABDQxOTAEAAAAATAHAAAACDMvNy8yMDI2CAAAAAoxMi8zMS8yMDI1CQAAAAEw8dCReaN83gjscgjLpHzeCCpDSVEuTkFTREFRR1M6TVNGVC5JUV9JTlZFTlRPUllfVFVSTlMuMjAwMC4BAAAAS1UAAAIAAAAJOTcuNTE0MjI3AQgAAAAFAAAAATEBAAAACy0xOTA4NjcxMjc3AwAAAAMxNjACAAAABDQwODIEAAAAATAHAAAACDMvNy8yMDI2CAAAAAoxMi8zMS8yMDI1CQAAAAEw8dCReaN83gjscgjLpHzeCCdDSVEuTkFTREFRR1M6TVNGVC5JUV9HUk9TU19NQVJHSU4uMjAwMC4BAAAAS1UAAAIAAAAHNjguNTg2MwEIAAAABQAAAAExAQAAAAstMTkwODY3MTI3NwMAAAADMTYwAgAAAAQ0MDc0BAAAAAEwBwAAAAgzLzcvMjAyNggAAAAKMTIv</t>
  </si>
  <si>
    <t>MzEvMjAyNQkAAAABMPHQkXmjfN4I7HIIy6R83ggoQ0lRLk5BU0RBUUdTOk1TRlQuSVFfRUJJVERBX01BUkdJTi4yMDAwLgEAAABLVQAAAgAAAAc1Ny4zNzY3AQgAAAAFAAAAATEBAAAACy0xOTA4NjcxMjc3AwAAAAMxNjACAAAABDQwNDcEAAAAATAHAAAACDMvNy8yMDI2CAAAAAoxMi8zMS8yMDI1CQAAAAEw8dCReaN83gizSwjLpHzeCCdDSVEuTkFTREFRR1M6TVNGVC5JUV9FQklUREFfTUFSR0lOLjk5OS4BAAAAS1UAAAIAAAAHNTIuODAzNQEIAAAABQAAAAExAQAAAAstMTkzNDI1NDE4NQMAAAADMTYwAgAAAAQ0MDQ3BAAAAAEwBwAAAAgzLzcvMjAyNggAAAAJNi8zMC8yMDI0CQAAAAEw8dCReaN83gjscgjLpHzeCCtDSVEuTkFTREFRR1M6TVNGVC5JUV9FQklUREFfQ0FQRVhfSU5ULjIwMDAuAQAAAEtVAAACAAAACTM2LjgzMDg0MwEIAAAABQAAAAExAQAAAAstMTkwODY3MTI3NwMAAAADMTYwAgAAAAQ0MTkxBAAAAAEwBwAAAAgzLzcvMjAyNggAAAAKMTIvMzEvMjAyNQkAAAABMPHQkXmjfN4I7HIIy6R83ggtQ0lRLk5BU0RBUUdTOk1TRlQuSVFfRVBTXzFZUl9BTk5fR1JPV1RILjIwMDAuAQAAAEtVAAACAAAABzI4Ljc3MzEBCAAAAAUAAAABMQEAAAALLTE5MDg2NzEyNzcDAAAAAzE2MAIAAAAENDIwMAQAAAABMAcAAAAIMy83LzIwMjYIAAAACjEyLzMxLzIwMjUJAAAAATDx0JF5o3zeCOxyCMukfN4I</t>
  </si>
  <si>
    <t>K0NJUS5OQVNEQVFHUzpNU0ZULklRX1RPVEFMX0RFQlRfRVFVSVRZLjUwMC4BAAAAS1UAAAIAAAAHMzEuNTM4OQEIAAAABQAAAAExAQAAAAstMTkwODY3MTUzMQMAAAADMTYwAgAAAAQ0MDM0BAAAAAEwBwAAAAgzLzcvMjAyNggAAAAKMTIvMzEvMjAyNQkAAAABMPHQkXmjfN4I7HIIy6R83ggjQ0lRLk5BU0RBUUdTOk1TRlQuSVFfTklfTUFSR0lOLjk5OS4BAAAAS1UAAAIAAAAHMzUuOTU1OQEIAAAABQAAAAExAQAAAAstMTkzNDI1NDE4NQMAAAADMTYwAgAAAAQ0MDk0BAAAAAEwBwAAAAgzLzcvMjAyNggAAAAJNi8zMC8yMDI0CQAAAAEw8dCReaN83gjscgjLpHzeCChDSVEuTkFTREFRR1M6TVNGVC5JUV9SRVRVUk5fQVNTRVRTLjIwMDAuAQAAAEtVAAACAAAABzE0Ljg1OTgBCAAAAAUAAAABMQEAAAALLTE5MDg2NzEyNzcDAAAAAzE2MAIAAAAENDE3OAQAAAABMAcAAAAIMy83LzIwMjYIAAAACjEyLzMxLzIwMjUJAAAAATDx0JF5o3zeCOxyCMukfN4II0NJUS5OQVNEQVFHUzpNU0ZULklRX05JX01BUkdJTi45OTguAQAAAEtVAAACAAAABzM0LjE0NjIBCAAAAAUAAAABMQEAAAALLTE5MzQyNTQyNTADAAAAAzE2MAIAAAAENDA5NAQAAAABMAcAAAAIMy83LzIwMjYIAAAACTYvMzAvMjAyMwkAAAABMPHQkXmjfN4I7HIIy6R83ggqQ0lRLk5BU0RBUUdTOk1TRlQuSVFfTkVUX0RFQlRfRUJJVERBLjIwMDAuAQAA</t>
  </si>
  <si>
    <t>AEtVAAACAAAACDAuMTg2MDgxAQgAAAAFAAAAATEBAAAACy0xOTA4NjcxMjc3AwAAAAMxNjACAAAABDQxOTMEAAAAATAHAAAACDMvNy8yMDI2CAAAAAoxMi8zMS8yMDI1CQAAAAEw8dCReaN83gjscgjLpHzeCCxDSVEuTkFTREFRR1M6TVNGVC5JUV9UT1RBTF9ERUJUX0NBUElUQUwuNTAwLgEAAABLVQAAAgAAAAcyMy45NzY5AQgAAAAFAAAAATEBAAAACy0xOTA4NjcxNTMxAwAAAAMxNjACAAAABDQxODYEAAAAATAHAAAACDMvNy8yMDI2CAAAAAoxMi8zMS8yMDI1CQAAAAEw8dCReaN83gjscgjLpHzeCCRDSVEuTkFTREFRR1M6TVNGVC5JUV9OSV9NQVJHSU4uMTAwMC4BAAAAS1UAAAIAAAAGMzYuMTQ2AQgAAAAFAAAAATEBAAAACy0xOTM0MjU0MjE2AwAAAAMxNjACAAAABDQwOTQEAAAAATAHAAAACDMvNy8yMDI2CAAAAAk2LzMwLzIwMjUJAAAAATDx0JF5o3zeCOxyCMukfN4IKENJUS5OQVNEQVFHUzpNU0ZULklRX1JFVFVSTl9FUVVJVFkuMjAwMC4BAAAAS1UAAAIAAAAHMzQuMzkwNwEIAAAABQAAAAExAQAAAAstMTkwODY3MTI3NwMAAAADMTYwAgAAAAQ0MTI4BAAAAAEwBwAAAAgzLzcvMjAyNggAAAAKMTIvMzEvMjAyNQkAAAABMPHQkXmjfN4IBpoIy6R83ggoQ0lRLk5BU0RBUUdTOk1TRlQuSVFfRUJJVERBX01BUkdJTi4xMDAwLgEAAABLVQAAAgAAAAc1NS41NjA3AQgAAAAFAAAAATEBAAAACy0xOTM0</t>
  </si>
  <si>
    <t>MjU0MjE2AwAAAAMxNjACAAAABDQwNDcEAAAAATAHAAAACDMvNy8yMDI2CAAAAAk2LzMwLzIwMjUJAAAAATDx0JF5o3zeCAaaCMukfN4IMkNJUS5OQVNEQVFHUzpNU0ZULklRX1JFVFVSTl9JTlZFU1RFRF9DQVBJVEFMLjIwMDAuAQAAAEtVAAACAAAABzIwLjQzODYA8dCReaN83ggGmgjLpHzeCDFDSVEuTkFTREFRR1M6TVNGVC5JUV9ESUxVVF9FUFNfRVhDTC4yMDAwLi4uLlVTRC5IAQAAAEtVAAACAAAACTE1Ljk4MDU0NgEIAAAABQAAAAExAQAAAAstMTkwODY3MTI3NwMAAAADMTYwAgAAAAMxNDIEAAAAATAHAAAACDMvNy8yMDI2CAAAAAoxMi8zMS8yMDI1CQAAAAEw8dCReaN83gjscgjLpHzeCC1DSVEuTkFTREFRR1M6TVNGVC5JUV9UT1RBTF9ERUJULjUwMC4uLkYuVVNELkgBAAAAS1UAAAIAAAAGMTIzMjc4AQgAAAAFAAAAATEBAAAACy0xOTA4NjcxNTMxAwAAAAMxNjACAAAABDQxNzMEAAAAATAHAAAACDMvNy8yMDI2CAAAAAoxMi8zMS8yMDI1CQAAAAEw8dCReaN83ggnwQjLpHzeCC5DSVEuTkFTREFRR1M6TVNGVC5JUV9QUkVGX0VRVUlUWS41MDAuLi5GLlVTRC5IAQAAAEtVAAADAAAAAADx0JF5o3zeCAaaCMukfN4IMUNJUS5OQVNEQVFHUzpNU0ZULklRX0RJTFVUX0VQU19FWENMLjEwMDAuLi4uVVNELkgBAAAAS1UAAAIAAAAFMTMuNjQBCAAAAAUAAAABMQEAAAALLTE5MzQyNTQyMTYDAAAAAzE2</t>
  </si>
  <si>
    <t>MAIAAAADMTQyBAAAAAEwBwAAAAgzLzcvMjAyNggAAAAJNi8zMC8yMDI1CQAAAAEw8dCReaN83ggGmgjLpHzeCCxDSVEuTkFTREFRR1M6TVNGVC5JUV9UT1RBTF9SRVYuMjAwMC4uLi5VU0QuSAEAAABLVQAAAgAAAAYzMDU0NTMBCAAAAAUAAAABMQEAAAALLTE5MDg2NzEyNzcDAAAAAzE2MAIAAAACMjgEAAAAATAHAAAACDMvNy8yMDI2CAAAAAoxMi8zMS8yMDI1CQAAAAEw8dCReaN83ggnwQjLpHzeCClDSVEuTkFTREFRR1M6TVNGVC5JUV9FQklUREEuMjAwMC4uLi5VU0QuSAEAAABLVQAAAgAAAAYxNzUyNTkBCAAAAAUAAAABMQEAAAALLTE5MDg2NzEyNzcDAAAAAzE2MAIAAAAENDA1MQQAAAABMAcAAAAIMy83LzIwMjYIAAAACjEyLzMxLzIwMjUJAAAAATDx0JF5o3zeCCfBCMukfN4IKUNJUS5OQVNEQVFHUzpNU0ZULklRX0VCSVREQS4xMDAwLi4uLlVTRC5IAQAAAEtVAAACAAAABjE1NjUyOAEIAAAABQAAAAExAQAAAAstMTkzNDI1NDIxNgMAAAADMTYwAgAAAAQ0MDUxBAAAAAEwBwAAAAgzLzcvMjAyNggAAAAJNi8zMC8yMDI1CQAAAAEw8dCReaN83ggnwQjLpHzeCDFDSVEuTkFTREFRR1M6TVNGVC5JUV9DQVNIX1NUX0lOVkVTVC41MDAuLi5GLlVTRC5IAQAAAEtVAAACAAAABTg5NDYyAQgAAAAFAAAAATEBAAAACy0xOTA4NjcxNTMxAwAAAAMxNjACAAAABDEwMDIEAAAAATAHAAAACDMvNy8yMDI2CAAA</t>
  </si>
  <si>
    <t>AAoxMi8zMS8yMDI1CQAAAAEw8dCReaN83ggnwQjLpHzeCDpDSVEuTkFTREFRR1M6TVNGVC5JUV9NSU5PUklUWV9JTlRFUkVTVF9UT1RBTC41MDAuLi5GLlVTRC5IAQAAAEtVAAADAAAAAADx0JF5o3zeCCfBCMukfN4ILENJUS5OQVNEQVFHUzpNU0ZULklRX1RPVEFMX1JFVi4xMDAwLi4uLlVTRC5IAQAAAEtVAAACAAAABjI4MTcyNAEIAAAABQAAAAExAQAAAAstMTkzNDI1NDIxNgMAAAADMTYwAgAAAAIyOAQAAAABMAcAAAAIMy83LzIwMjYIAAAACTYvMzAvMjAyNQkAAAABMPHQkXmjfN4IJ8EIy6R83gglQ0lRLk5ZU0U6RFhDLklRX05FVF9ERUJUX0VCSVREQS4yMDAwLgEAAAC1AwQAAgAAAAgxLjEzMjg2NwEIAAAABQAAAAExAQAAAAstMTkwODM0NDMwMQMAAAADMTYwAgAAAAQ0MTkzBAAAAAEwBwAAAAgzLzcvMjAyNggAAAAKMTIvMzEvMjAyNQkAAAABMPHQkXmjfN4IJegIy6R83ggnQ0lRLk5ZU0U6RFhDLklRX1RPVEFMX0RFQlRfQ0FQSVRBTC41MDAuAQAAALUDBAACAAAABzU1Ljg4MTUBCAAAAAUAAAABMQEAAAALLTE5MDgzNDQ0ODIDAAAAAzE2MAIAAAAENDE4NgQAAAABMAcAAAAIMy83LzIwMjYIAAAACjEyLzMxLzIwMjUJAAAAATDx0JF5o3zeCCXoCMukfN4IIkNJUS5OWVNFOkRYQy5JUV9FQklUREFfTUFSR0lOLjk5OS4BAAAAtQMEAAIAAAAHMTAuMTQ4NQEIAAAABQAAAAExAQAAAAstMTk0MzU0</t>
  </si>
  <si>
    <t>NzI4MQMAAAADMTYwAgAAAAQ0MDQ3BAAAAAEwBwAAAAgzLzcvMjAyNggAAAAJMy8zMS8yMDI0CQAAAAEw8dCReaN83ggl6AjLpHzeCCJDSVEuTllTRTpEWEMuSVFfRUJJVERBX01BUkdJTi45OTguAQAAALUDBAACAAAABTMuODUzAQgAAAAFAAAAATEBAAAACy0xOTQzNTQ3MjgyAwAAAAMxNjACAAAABDQwNDcEAAAAATAHAAAACDMvNy8yMDI2CAAAAAkzLzMxLzIwMjMJAAAAATDx0JF5o3zeCCXoCMukfN4IIENJUS5OWVNFOkRYQy5JUV9FQklUREFfSU5ULjIwMDAuAQAAALUDBAACAAAACTEwLjQ0NzQ4OAEIAAAABQAAAAExAQAAAAstMTkwODM0NDMwMQMAAAADMTYwAgAAAAQ0MTkwBAAAAAEwBwAAAAgzLzcvMjAyNggAAAAKMTIvMzEvMjAyNQkAAAABMPHQkXmjfN4IJegIy6R83ggiQ0lRLk5ZU0U6RFhDLklRX0dST1NTX01BUkdJTi4yMDAwLgEAAAC1AwQAAgAAAAcyNC4yNTI5AQgAAAAFAAAAATEBAAAACy0xOTA4MzQ0MzAxAwAAAAMxNjACAAAABDQwNzQEAAAAATAHAAAACDMvNy8yMDI2CAAAAAoxMi8zMS8yMDI1CQAAAAEw8dCReaN83ggl6AjLpHzeCB5DSVEuTllTRTpEWEMuSVFfTklfTUFSR0lOLjk5OS4BAAAAtQMEAAIAAAAGMC42NjU4AQgAAAAFAAAAATEBAAAACy0xOTQzNTQ3MjgxAwAAAAMxNjACAAAABDQwOTQEAAAAATAHAAAACDMvNy8yMDI2CAAAAAkzLzMxLzIwMjQJAAAAATDx0JF5o3zeCCXo</t>
  </si>
  <si>
    <t>CMukfN4II0NJUS5OWVNFOkRYQy5JUV9SRVRVUk5fQVNTRVRTLjIwMDAuAQAAALUDBAACAAAABjQuMTkyMQEIAAAABQAAAAExAQAAAAstMTkwODM0NDMwMQMAAAADMTYwAgAAAAQ0MTc4BAAAAAEwBwAAAAgzLzcvMjAyNggAAAAKMTIvMzEvMjAyNQkAAAABMPHQkXmjfN4IJegIy6R83ggjQ0lRLk5ZU0U6RFhDLklRX0VCSVREQV9NQVJHSU4uMTAwMC4BAAAAtQMEAAIAAAAHMTUuNDg0NAEIAAAABQAAAAExAQAAAAstMTk0MzU0NzI3NAMAAAADMTYwAgAAAAQ0MDQ3BAAAAAEwBwAAAAgzLzcvMjAyNggAAAAJMy8zMS8yMDI1CQAAAAEw8dCReaN83ggl6AjLpHzeCCNDSVEuTllTRTpEWEMuSVFfUkVUVVJOX0VRVUlUWS4yMDAwLgEAAAC1AwQAAgAAAAcxMi45MzMyAQgAAAAFAAAAATEBAAAACy0xOTA4MzQ0MzAxAwAAAAMxNjACAAAABDQxMjgEAAAAATAHAAAACDMvNy8yMDI2CAAAAAoxMi8zMS8yMDI1CQAAAAEw8dCReaN83ggl6AjLpHzeCCNDSVEuTllTRTpEWEMuSVFfRUJJVERBX01BUkdJTi4yMDAwLgEAAAC1AwQAAgAAAAYxNS4wOTEBCAAAAAUAAAABMQEAAAALLTE5MDgzNDQzMDEDAAAAAzE2MAIAAAAENDA0NwQAAAABMAcAAAAIMy83LzIwMjYIAAAACjEyLzMxLzIwMjUJAAAAATDx0JF5o3zeCCXoCMukfN4IJkNJUS5OWVNFOkRYQy5JUV9UT1RBTF9ERUJUX0VRVUlUWS41MDAuAQAAALUDBAACAAAACDEy</t>
  </si>
  <si>
    <t>Ni42NjI3AQgAAAAFAAAAATEBAAAACy0xOTA4MzQ0NDgyAwAAAAMxNjACAAAABDQwMzQEAAAAATAHAAAACDMvNy8yMDI2CAAAAAoxMi8zMS8yMDI1CQAAAAEw8dCReaN83ggl6AjLpHzeCB9DSVEuTllTRTpEWEMuSVFfTklfTUFSR0lOLjIwMDAuAQAAALUDBAACAAAABjMuMzM1MQEIAAAABQAAAAExAQAAAAstMTkwODM0NDMwMQMAAAADMTYwAgAAAAQ0MDk0BAAAAAEwBwAAAAgzLzcvMjAyNggAAAAKMTIvMzEvMjAyNQkAAAABMPHQkXmjfN4IJegIy6R83ggiQ0lRLk5ZU0U6RFhDLklRX0NVUlJFTlRfUkFUSU8uNTAwLgEAAAC1AwQAAgAAAAcxLjM0ODE3AQgAAAAFAAAAATEBAAAACy0xOTA4MzQ0NDgyAwAAAAMxNjACAAAABDQwMzAEAAAAATAHAAAACDMvNy8yMDI2CAAAAAoxMi8zMS8yMDI1CQAAAAEw8dCReaN83gg0DwnLpHzeCCZDSVEuTllTRTpEWEMuSVFfRUJJVERBX0NBUEVYX0lOVC4yMDAwLgEAAAC1AwQAAgAAAAg5LjQ0NzQ4OAEIAAAABQAAAAExAQAAAAstMTkwODM0NDMwMQMAAAADMTYwAgAAAAQ0MTkxBAAAAAEwBwAAAAgzLzcvMjAyNggAAAAKMTIvMzEvMjAyNQkAAAABMPHQkXmjfN4INA8Jy6R83ggfQ0lRLk5ZU0U6RFhDLklRX05JX01BUkdJTi4xMDAwLgEAAAC1AwQAAgAAAAYzLjAyMjIBCAAAAAUAAAABMQEAAAALLTE5NDM1NDcyNzQDAAAAAzE2MAIAAAAENDA5NAQAAAABMAcAAAAIMy83</t>
  </si>
  <si>
    <t>LzIwMjYIAAAACTMvMzEvMjAyNQkAAAABMPHQkXmjfN4INA8Jy6R83ggsQ0lRLk5ZU0U6RFhDLklRX1RPVEFMX1JFVl8zWVJfQU5OX0NBR1IuMjAwMC4BAAAAtQMEAAIAAAAHLTUuMTE1NwEIAAAABQAAAAExAQAAAAstMTkwODM0NDMwMQMAAAADMTYwAgAAAAQ0MjIwBAAAAAEwBwAAAAgzLzcvMjAyNggAAAAKMTIvMzEvMjAyNQkAAAABMPHQkXmjfN4INA8Jy6R83ggkQ0lRLk5ZU0U6RFhDLklRX0RBWVNfU0FMRVNfT1VULjIwMDAuAQAAALUDBAACAAAACTY0LjU3OTA4NQEIAAAABQAAAAExAQAAAAstMTkwODM0NDMwMQMAAAADMTYwAgAAAAQ0MDQyBAAAAAEwBwAAAAgzLzcvMjAyNggAAAAKMTIvMzEvMjAyNQkAAAABMPHQkXmjfN4IJegIy6R83gggQ0lRLk5ZU0U6RFhDLklRX1BFUklPRERBVEUuMTAwMC4BAAAAtQMEAAUAAAAKMzEvMDMvMjAyNQDx0JF5o3zeCDQPCcukfN4IHkNJUS5OWVNFOkRYQy5JUV9OSV9NQVJHSU4uOTk4LgEAAAC1AwQAAgAAAActMy45MzYyAQgAAAAFAAAAATEBAAAACy0xOTQzNTQ3MjgyAwAAAAMxNjACAAAABDQwOTQEAAAAATAHAAAACDMvNy8yMDI2CAAAAAkzLzMxLzIwMjMJAAAAATDx0JF5o3zeCDQPCcukfN4IIENJUS5OWVNFOkRYQy5JUV9RVUlDS19SQVRJTy41MDAuAQAAALUDBAACAAAACDEuMTg2NzQ4AQgAAAAFAAAAATEBAAAACy0xOTA4MzQ0NDgyAwAAAAMxNjACAAAA</t>
  </si>
  <si>
    <t>BDQxMjEEAAAAATAHAAAACDMvNy8yMDI2CAAAAAoxMi8zMS8yMDI1CQAAAAEw8dCReaN83gg0DwnLpHzeCC5DSVEuTllTRTpEWEMuSVFfVE9UQUxfUkVWXzFZUl9BTk5fR1JPV1RILjEwMDAuAQAAALUDBAACAAAABy01LjgyNDMBCAAAAAUAAAABMQEAAAALLTE5NDM1NDcyNzQDAAAAAzE2MAIAAAAENDE5NAQAAAABMAcAAAAIMy83LzIwMjYIAAAACTMvMzEvMjAyNQkAAAABMPHQkXmjfN4INA8Jy6R83gggQ0lRLk5ZU0U6RFhDLklRX1BFUklPRERBVEUuMjAwMC4BAAAAtQMEAAUAAAAKMzEvMTIvMjAyNQDx0JF5o3zeCDQPCcukfN4ILUNJUS5OWVNFOkRYQy5JUV9SRVRVUk5fSU5WRVNURURfQ0FQSVRBTC4yMDAwLgEAAAC1AwQAAgAAAAY1LjQ2MTkA8dCReaN83gg0DwnLpHzeCClDSVEuTllTRTpEWEMuSVFfRUJJVERBXzVZUl9BTk5fQ0FHUi4yMDAwLgEAAAC1AwQAAgAAAActNS4zNjAyAQgAAAAFAAAAATEBAAAACy0xOTA4MzQ0MzAxAwAAAAMxNjACAAAABDQyMzUEAAAAATAHAAAACDMvNy8yMDI2CAAAAAoxMi8zMS8yMDI1CQAAAAEw8dCReaN83gg0DwnLpHzeCCVDSVEuTllTRTpEWEMuSVFfQ0FTSF9DT05WRVJTSU9OLjIwMDAuAQAAALUDBAADAAAAAADx0JF5o3zeCDQPCcukfN4ILENJUS5OWVNFOkRYQy5JUV9UT1RBTF9SRVZfNVlSX0FOTl9DQUdSLjIwMDAuAQAAALUDBAACAAAABy02LjkyNjUBCAAA</t>
  </si>
  <si>
    <t>AAUAAAABMQEAAAALLTE5MDgzNDQzMDEDAAAAAzE2MAIAAAAENDIzMwQAAAABMAcAAAAIMy83LzIwMjYIAAAACjEyLzMxLzIwMjUJAAAAATDx0JF5o3zeCDQPCcukfN4IJkNJUS5OWVNFOkRYQy5JUV9EQVlTX1BBWUFCTEVfT1VULjIwMDAuAQAAALUDBAACAAAACTIxLjc1MDcxNQEIAAAABQAAAAExAQAAAAstMTkwODM0NDMwMQMAAAADMTYwAgAAAAQ0MTgzBAAAAAEwBwAAAAgzLzcvMjAyNggAAAAKMTIvMzEvMjAyNQkAAAABMPHQkXmjfN4ISzYJy6R83ggpQ0lRLk5ZU0U6RFhDLklRX0VCSVREQV8zWVJfQU5OX0NBR1IuMjAwMC4BAAAAtQMEAAIAAAAILTExLjAyMTcBCAAAAAUAAAABMQEAAAALLTE5MDgzNDQzMDEDAAAAAzE2MAIAAAAENDIyMgQAAAABMAcAAAAIMy83LzIwMjYIAAAACjEyLzMxLzIwMjUJAAAAATDx0JF5o3zeCEs2CcukfN4IKENJUS5OWVNFOkRYQy5JUV9EQVlTX0lOVkVOVE9SWV9PVVQuMjAwMC4BAAAAtQMEAAMAAAAAAPHQkXmjfN4ISzYJy6R83ggmQ0lRLk5ZU0U6RFhDLklRX0VQU181WVJfQU5OX0NBR1IuMjAwMC4BAAAAtQMEAAMAAAACTk0BCAAAAAUAAAABMQEAAAALLTE5MDgzNDQzMDEDAAAAAzE2MAIAAAAENDIzOQQAAAABMAcAAAAIMy83LzIwMjYIAAAACjEyLzMxLzIwMjUJAAAAATDx0JF5o3zeCEs2CcukfN4IHkNJUS5OWVNFOkRYQy5JUV9BUl9UVVJOUy4yMDAwLgEAAAC1</t>
  </si>
  <si>
    <t>AwQAAgAAAAc1LjY1MTk2AQgAAAAFAAAAATEBAAAACy0xOTA4MzQ0MzAxAwAAAAMxNjACAAAABDQwMDEEAAAAATAHAAAACDMvNy8yMDI2CAAAAAoxMi8zMS8yMDI1CQAAAAEw8dCReaN83ghLNgnLpHzeCC5DSVEuTllTRTpEWEMuSVFfVE9UQUxfUkVWXzFZUl9BTk5fR1JPV1RILjIwMDAuAQAAALUDBAACAAAABy0zLjA5NDUBCAAAAAUAAAABMQEAAAALLTE5MDgzNDQzMDEDAAAAAzE2MAIAAAAENDE5NAQAAAABMAcAAAAIMy83LzIwMjYIAAAACjEyLzMxLzIwMjUJAAAAATDx0JF5o3zeCEs2CcukfN4IJ0NJUS5OWVNFOkRYQy5JUV9GSVhFRF9BU1NFVF9UVVJOUy4yMDAwLgEAAAC1AwQAAgAAAAg2Ljc1NTI1OQEIAAAABQAAAAExAQAAAAstMTkwODM0NDMwMQMAAAADMTYwAgAAAAQ0MDY2BAAAAAEwBwAAAAgzLzcvMjAyNggAAAAKMTIvMzEvMjAyNQkAAAABMPHQkXmjfN4ISzYJy6R83ggmQ0lRLk5ZU0U6RFhDLklRX0VQU18zWVJfQU5OX0NBR1IuMjAwMC4BAAAAtQMEAAIAAAAHLTguMzQwMQEIAAAABQAAAAExAQAAAAstMTkwODM0NDMwMQMAAAADMTYwAgAAAAQ0MjI2BAAAAAEwBwAAAAgzLzcvMjAyNggAAAAKMTIvMzEvMjAyNQkAAAABMPHQkXmjfN4ISzYJy6R83ggrQ0lRLk5ZU0U6RFhDLklRX0VCSVREQV8xWVJfQU5OX0dST1dUSC4yMDAwLgEAAAC1AwQAAgAAAAczNi4yMjc3AQgAAAAFAAAAATEBAAAA</t>
  </si>
  <si>
    <t>Cy0xOTA4MzQ0MzAxAwAAAAMxNjACAAAABDQxOTYEAAAAATAHAAAACDMvNy8yMDI2CAAAAAoxMi8zMS8yMDI1CQAAAAEw8dCReaN83ghLNgnLpHzeCCFDSVEuTllTRTpEWEMuSVFfQVNTRVRfVFVSTlMuMjAwMC4BAAAAtQMEAAIAAAAIMC45Njc3OTgBCAAAAAUAAAABMQEAAAALLTE5MDgzNDQzMDEDAAAAAzE2MAIAAAAENDE3NwQAAAABMAcAAAAIMy83LzIwMjYIAAAACjEyLzMxLzIwMjUJAAAAATDx0JF5o3zeCEs2CcukfN4IIUNJUS5OWVNFOkRYQy5JUV9HUk9TU19NQVJHSU4uOTk5LgEAAAC1AwQAAgAAAAcyMi42MTY1AQgAAAAFAAAAATEBAAAACy0xOTQzNTQ3MjgxAwAAAAMxNjACAAAABDQwNzQEAAAAATAHAAAACDMvNy8yMDI2CAAAAAkzLzMxLzIwMjQJAAAAATDx0JF5o3zeCFpdCcukfN4IKENJUS5OWVNFOkRYQy5JUV9FUFNfMVlSX0FOTl9HUk9XVEguMjAwMC4BAAAAtQMEAAMAAAACTk0BCAAAAAUAAAABMQEAAAALLTE5MDgzNDQzMDEDAAAAAzE2MAIAAAAENDIwMAQAAAABMAcAAAAIMy83LzIwMjYIAAAACjEyLzMxLzIwMjUJAAAAATDx0JF5o3zeCFpdCcukfN4IKENJUS5OWVNFOkRYQy5JUV9FUFNfMVlSX0FOTl9HUk9XVEguMTAwMC4BAAAAtQMEAAIAAAAIMzU2LjUyMTcBCAAAAAUAAAABMQEAAAALLTE5NDM1NDcyNzQDAAAAAzE2MAIAAAAENDIwMAQAAAABMAcAAAAIMy83LzIwMjYIAAAACTMv</t>
  </si>
  <si>
    <t>MzEvMjAyNQkAAAABMPHQkXmjfN4IWl0Jy6R83ggrQ0lRLk5ZU0U6RFhDLklRX0VCSVREQV8xWVJfQU5OX0dST1dUSC4xMDAwLgEAAAC1AwQAAgAAAAc0My42OTE0AQgAAAAFAAAAATEBAAAACy0xOTQzNTQ3Mjc0AwAAAAMxNjACAAAABDQxOTYEAAAAATAHAAAACDMvNy8yMDI2CAAAAAkzLzMxLzIwMjUJAAAAATDx0JF5o3zeCFpdCcukfN4IJ0NJUS5OWVNFOkRYQy5JUV9UT1RBTF9ERUJUX0VCSVREQS4yMDAwLgEAAAC1AwQAAgAAAAgxLjg4OTQyMwEIAAAABQAAAAExAQAAAAstMTkwODM0NDMwMQMAAAADMTYwAgAAAAQ0MTkyBAAAAAEwBwAAAAgzLzcvMjAyNggAAAAKMTIvMzEvMjAyNQkAAAABMPHQkXmjfN4IWl0Jy6R83gghQ0lRLk5ZU0U6RFhDLklRX0dST1NTX01BUkdJTi45OTguAQAAALUDBAACAAAABzIyLjA2NTEBCAAAAAUAAAABMQEAAAALLTE5NDM1NDcyODIDAAAAAzE2MAIAAAAENDA3NAQAAAABMAcAAAAIMy83LzIwMjYIAAAACTMvMzEvMjAyMwkAAAABMPHQkXmjfN4IWl0Jy6R83gglQ0lRLk5ZU0U6RFhDLklRX0lOVkVOVE9SWV9UVVJOUy4yMDAwLgEAAAC1AwQAAwAAAAAA8dCReaN83ghaXQnLpHzeCCJDSVEuTllTRTpEWEMuSVFfR1JPU1NfTUFSR0lOLjEwMDAuAQAAALUDBAACAAAABzI0LjA5MjkBCAAAAAUAAAABMQEAAAALLTE5NDM1NDcyNzQDAAAAAzE2MAIAAAAENDA3NAQAAAABMAcA</t>
  </si>
  <si>
    <t>AAAIMy83LzIwMjYIAAAACTMvMzEvMjAyNQkAAAABMPHQkXmjfN4IWl0Jy6R83ggpQ0lRLk5ZU0U6RFhDLklRX1BSRUZfRVFVSVRZLjUwMC4uLkYuVVNELkgBAAAAtQMEAAMAAAAAAPHQkXmjfN4IWl0Jy6R83ggoQ0lRLk5ZU0U6RFhDLklRX1RPVEFMX0RFQlQuNTAwLi4uRi5VU0QuSAEAAAC1AwQAAgAAAAQ0MzIzAQgAAAAFAAAAATEBAAAACy0xOTA4MzQ0NDgyAwAAAAMxNjACAAAABDQxNzMEAAAAATAHAAAACDMvNy8yMDI2CAAAAAoxMi8zMS8yMDI1CQAAAAEw8dCReaN83ghaXQnLpHzeCCdDSVEuTllTRTpEWEMuSVFfVE9UQUxfUkVWLjIwMDAuLi4uVVNELkgBAAAAtQMEAAIAAAAFMTI2ODMBCAAAAAUAAAABMQEAAAALLTE5MDgzNDQzMDEDAAAAAzE2MAIAAAACMjgEAAAAATAHAAAACDMvNy8yMDI2CAAAAAoxMi8zMS8yMDI1CQAAAAEw8dCReaN83ghaXQnLpHzeCCxDSVEuTllTRTpEWEMuSVFfQ0FTSF9TVF9JTlZFU1QuNTAwLi4uRi5VU0QuSAEAAAC1AwQAAgAAAAQxNzMxAQgAAAAFAAAAATEBAAAACy0xOTA4MzQ0NDgyAwAAAAMxNjACAAAABDEwMDIEAAAAATAHAAAACDMvNy8yMDI2CAAAAAoxMi8zMS8yMDI1CQAAAAEw8dCReaN83ghqhAnLpHzeCCRDSVEuTllTRTpEWEMuSVFfRUJJVERBLjIwMDAuLi4uVVNELkgBAAAAtQMEAAIAAAAEMTkxNAEIAAAABQAAAAExAQAAAAstMTkwODM0NDMwMQMAAAAD</t>
  </si>
  <si>
    <t>MTYwAgAAAAQ0MDUxBAAAAAEwBwAAAAgzLzcvMjAyNggAAAAKMTIvMzEvMjAyNQkAAAABMPHQkXmjfN4IaoQJy6R83gg1Q0lRLk5ZU0U6RFhDLklRX01JTk9SSVRZX0lOVEVSRVNUX1RPVEFMLjUwMC4uLkYuVVNELkgBAAAAtQMEAAIAAAADMjY4AQgAAAAFAAAAATEBAAAACy0xOTA4MzQ0NDgyAwAAAAMxNjACAAAABDEzMTIEAAAAATAHAAAACDMvNy8yMDI2CAAAAAoxMi8zMS8yMDI1CQAAAAEw8dCReaN83ghaXQnLpHzeCCdDSVEuTllTRTpEWEMuSVFfVE9UQUxfUkVWLjEwMDAuLi4uVVNELkgBAAAAtQMEAAIAAAAFMTI4NzEBCAAAAAUAAAABMQEAAAALLTE5NDM1NDcyNzQDAAAAAzE2MAIAAAACMjgEAAAAATAHAAAACDMvNy8yMDI2CAAAAAkzLzMxLzIwMjUJAAAAATDx0JF5o3zeCBSYCcukfN4ILENJUS5OWVNFOkRYQy5JUV9ESUxVVF9FUFNfRVhDTC4yMDAwLi4uLlVTRC5IAQAAALUDBAACAAAABjIuMzIwNgEIAAAABQAAAAExAQAAAAstMTkwODM0NDMwMQMAAAADMTYwAgAAAAMxNDIEAAAAATAHAAAACDMvNy8yMDI2CAAAAAoxMi8zMS8yMDI1CQAAAAEw8dCReaN83ghqhAnLpHzeCCRDSVEuTllTRTpEWEMuSVFfRUJJVERBLjEwMDAuLi4uVVNELkgBAAAAtQMEAAIAAAAEMTk5MwEIAAAABQAAAAExAQAAAAstMTk0MzU0NzI3NAMAAAADMTYwAgAAAAQ0MDUxBAAAAAEwBwAAAAgzLzcvMjAyNggAAAAJMy8z</t>
  </si>
  <si>
    <t>MS8yMDI1CQAAAAEw8dCReaN83ghqhAnLpHzeCCxDSVEuTllTRTpEWEMuSVFfRElMVVRfRVBTX0VYQ0wuMTAwMC4uLi5VU0QuSAEAAAC1AwQAAgAAAAMyLjEBCAAAAAUAAAABMQEAAAALLTE5NDM1NDcyNzQDAAAAAzE2MAIAAAADMTQyBAAAAAEwBwAAAAgzLzcvMjAyNggAAAAJMy8zMS8yMDI1CQAAAAEw8dCReaN83ggUmAnLpHzeCC1DSVEuTkFTREFRR1M6SE9OLklRX0VCSVREQV8zWVJfQU5OX0NBR1IuMjAwMC4BAAAARHUUAAIAAAAGMC43NzU1AQgAAAAFAAAAATEBAAAACy0xOTA2MTE3NjQ4AwAAAAMxNjACAAAABDQyMjIEAAAAATAHAAAACDMvNy8yMDI2CAAAAAoxMi8zMS8yMDI1CQAAAAEw8dCReaN83ggUmAnLpHzeCCtDSVEuTkFTREFRR1M6SE9OLklRX0ZJWEVEX0FTU0VUX1RVUk5TLjIwMDAuAQAAAER1FAACAAAACDYuODcxMzUyAQgAAAAFAAAAATEBAAAACy0xOTA2MTE3NjQ4AwAAAAMxNjACAAAABDQwNjYEAAAAATAHAAAACDMvNy8yMDI2CAAAAAoxMi8zMS8yMDI1CQAAAAEw8dCReaN83ggUmAnLpHzeCC9DSVEuTkFTREFRR1M6SE9OLklRX0VCSVREQV8xWVJfQU5OX0dST1dUSC4xMDAwLgEAAABEdRQAAgAAAAYwLjc0OTUBCAAAAAUAAAABMQEAAAALLTE5MDYxMTk5MjYDAAAAAzE2MAIAAAAENDE5NgQAAAABMAcAAAAIMy83LzIwMjYIAAAACjEyLzMxLzIwMjUJAAAAATDx0JF5o3zeCBSYCcuk</t>
  </si>
  <si>
    <t>fN4IJUNJUS5OQVNEQVFHUzpIT04uSVFfQVNTRVRfVFVSTlMuMjAwMC4BAAAARHUUAAIAAAAIMC41MDI5OTIBCAAAAAUAAAABMQEAAAALLTE5MDYxMTc2NDgDAAAAAzE2MAIAAAAENDE3NwQAAAABMAcAAAAIMy83LzIwMjYIAAAACjEyLzMxLzIwMjUJAAAAATDx0JF5o3zeCBSYCcukfN4ILENJUS5OQVNEQVFHUzpIT04uSVFfRVBTXzFZUl9BTk5fR1JPV1RILjEwMDAuAQAAAER1FAACAAAABy04LjkzODgBCAAAAAUAAAABMQEAAAALLTE5MDYxMTk5MjYDAAAAAzE2MAIAAAAENDIwMAQAAAABMAcAAAAIMy83LzIwMjYIAAAACjEyLzMxLzIwMjUJAAAAATDx0JF5o3zeCBSYCcukfN4IKkNJUS5OQVNEQVFHUzpIT04uSVFfRVBTXzNZUl9BTk5fQ0FHUi4yMDAwLgEAAABEdRQAAgAAAActMS43ODc1AQgAAAAFAAAAATEBAAAACy0xOTA2MTE3NjQ4AwAAAAMxNjACAAAABDQyMjYEAAAAATAHAAAACDMvNy8yMDI2CAAAAAoxMi8zMS8yMDI1CQAAAAEw8dCReaN83ghUvwnLpHzeCC9DSVEuTkFTREFRR1M6SE9OLklRX0VCSVREQV8xWVJfQU5OX0dST1dUSC4yMDAwLgEAAABEdRQAAgAAAAYwLjc0OTUBCAAAAAUAAAABMQEAAAALLTE5MDYxMTc2NDgDAAAAAzE2MAIAAAAENDE5NgQAAAABMAcAAAAIMy83LzIwMjYIAAAACjEyLzMxLzIwMjUJAAAAATDx0JF5o3zeCBSYCcukfN4IK0NJUS5OQVNEQVFHUzpIT04uSVFfVE9U</t>
  </si>
  <si>
    <t>QUxfREVCVF9FQklUREEuMjAwMC4BAAAARHUUAAIAAAAINC4wODA2NjUBCAAAAAUAAAABMQEAAAALLTE5MDYxMTc2NDgDAAAAAzE2MAIAAAAENDE5MgQAAAABMAcAAAAIMy83LzIwMjYIAAAACjEyLzMxLzIwMjUJAAAAATDx0JF5o3zeCBSYCcukfN4IJUNJUS5OQVNEQVFHUzpIT04uSVFfR1JPU1NfTUFSR0lOLjk5OS4BAAAARHUUAAIAAAAHMzguNDczOQEIAAAABQAAAAExAQAAAAstMTkwNjExOTkyNQMAAAADMTYwAgAAAAQ0MDc0BAAAAAEwBwAAAAgzLzcvMjAyNggAAAAKMTIvMzEvMjAyNAkAAAABMPHQkXmjfN4IFJgJy6R83ggsQ0lRLk5BU0RBUUdTOkhPTi5JUV9FUFNfMVlSX0FOTl9HUk9XVEguMjAwMC4BAAAARHUUAAIAAAAHLTguOTM4OAEIAAAABQAAAAExAQAAAAstMTkwNjExNzY0OAMAAAADMTYwAgAAAAQ0MjAwBAAAAAEwBwAAAAgzLzcvMjAyNggAAAAKMTIvMzEvMjAyNQkAAAABMPHQkXmjfN4IVL8Jy6R83gglQ0lRLk5BU0RBUUdTOkhPTi5JUV9HUk9TU19NQVJHSU4uOTk4LgEAAABEdRQAAgAAAAczNy40ODA2AQgAAAAFAAAAATEBAAAACy0xOTA2MTE5OTMyAwAAAAMxNjACAAAABDQwNzQEAAAAATAHAAAACDMvNy8yMDI2CAAAAAoxMi8zMS8yMDIzCQAAAAEw8dCReaN83ghUvwnLpHzeCCZDSVEuTkFTREFRR1M6SE9OLklRX0VCSVREQV9NQVJHSU4uOTk4LgEAAABEdRQAAgAAAAcyMi45NTcz</t>
  </si>
  <si>
    <t>AQgAAAAFAAAAATEBAAAACy0xOTA2MTE5OTMyAwAAAAMxNjACAAAABDQwNDcEAAAAATAHAAAACDMvNy8yMDI2CAAAAAoxMi8zMS8yMDIzCQAAAAEw8dCReaN83ghUvwnLpHzeCCRDSVEuTkFTREFRR1M6SE9OLklRX0VCSVREQV9JTlQuMjAwMC4BAAAARHUUAAIAAAAINi40ODQzNzUBCAAAAAUAAAABMQEAAAALLTE5MDYxMTc2NDgDAAAAAzE2MAIAAAAENDE5MAQAAAABMAcAAAAIMy83LzIwMjYIAAAACjEyLzMxLzIwMjUJAAAAATDx0JF5o3zeCFS/CcukfN4IJkNJUS5OQVNEQVFHUzpIT04uSVFfR1JPU1NfTUFSR0lOLjIwMDAuAQAAAER1FAACAAAABzM2LjkzNDQBCAAAAAUAAAABMQEAAAALLTE5MDYxMTc2NDgDAAAAAzE2MAIAAAAENDA3NAQAAAABMAcAAAAIMy83LzIwMjYIAAAACjEyLzMxLzIwMjUJAAAAATDx0JF5o3zeCFS/CcukfN4IIkNJUS5OQVNEQVFHUzpIT04uSVFfQVJfVFVSTlMuMjAwMC4BAAAARHUUAAIAAAAINS4wMzY1ODgBCAAAAAUAAAABMQEAAAALLTE5MDYxMTc2NDgDAAAAAzE2MAIAAAAENDAwMQQAAAABMAcAAAAIMy83LzIwMjYIAAAACjEyLzMxLzIwMjUJAAAAATDx0JF5o3zeCFS/CcukfN4IJkNJUS5OQVNEQVFHUzpIT04uSVFfR1JPU1NfTUFSR0lOLjEwMDAuAQAAAER1FAACAAAABzM2LjkzNDQBCAAAAAUAAAABMQEAAAALLTE5MDYxMTk5MjYDAAAAAzE2MAIAAAAENDA3NAQAAAAB</t>
  </si>
  <si>
    <t>MAcAAAAIMy83LzIwMjYIAAAACjEyLzMxLzIwMjUJAAAAATDx0JF5o3zeCFS/CcukfN4IK0NJUS5OQVNEQVFHUzpIT04uSVFfVE9UQUxfREVCVF9DQVBJVEFMLjUwMC4BAAAARHUUAAIAAAAHNzAuMjkyMwEIAAAABQAAAAExAQAAAAstMTkwNjExNzY1NwMAAAADMTYwAgAAAAQ0MTg2BAAAAAEwBwAAAAgzLzcvMjAyNggAAAAKMTIvMzEvMjAyNQkAAAABMPHQkXmjfN4IVL8Jy6R83ggqQ0lRLk5BU0RBUUdTOkhPTi5JUV9UT1RBTF9ERUJUX0VRVUlUWS41MDAuAQAAAER1FAACAAAACDIzNi42MTM0AQgAAAAFAAAAATEBAAAACy0xOTA2MTE3NjU3AwAAAAMxNjACAAAABDQwMzQEAAAAATAHAAAACDMvNy8yMDI2CAAAAAoxMi8zMS8yMDI1CQAAAAEw8dCReaN83ghUvwnLpHzeCCdDSVEuTkFTREFRR1M6SE9OLklRX0VCSVREQV9NQVJHSU4uMTAwMC4BAAAARHUUAAIAAAAHMjIuNjE2MwEIAAAABQAAAAExAQAAAAstMTkwNjExOTkyNgMAAAADMTYwAgAAAAQ0MDQ3BAAAAAEwBwAAAAgzLzcvMjAyNggAAAAKMTIvMzEvMjAyNQkAAAABMPHQkXmjfN4IVL8Jy6R83ggpQ0lRLk5BU0RBUUdTOkhPTi5JUV9JTlZFTlRPUllfVFVSTlMuMjAwMC4BAAAARHUUAAIAAAAIMy45MjA0NzEBCAAAAAUAAAABMQEAAAALLTE5MDYxMTc2NDgDAAAAAzE2MAIAAAAENDA4MgQAAAABMAcAAAAIMy83LzIwMjYIAAAACjEyLzMxLzIwMjUJ</t>
  </si>
  <si>
    <t>AAAAATDx0JF5o3zeCFS/CcukfN4IJkNJUS5OQVNEQVFHUzpIT04uSVFfRUJJVERBX01BUkdJTi45OTkuAQAAAER1FAACAAAABTI0LjIxAQgAAAAFAAAAATEBAAAACy0xOTA2MTE5OTI1AwAAAAMxNjACAAAABDQwNDcEAAAAATAHAAAACDMvNy8yMDI2CAAAAAoxMi8zMS8yMDI0CQAAAAEw8dCReaN83ghUvwnLpHzeCCdDSVEuTkFTREFRR1M6SE9OLklRX1JFVFVSTl9BU1NFVFMuMjAwMC4BAAAARHUUAAIAAAAGNS45NDQ1AQgAAAAFAAAAATEBAAAACy0xOTA2MTE3NjQ4AwAAAAMxNjACAAAABDQxNzgEAAAAATAHAAAACDMvNy8yMDI2CAAAAAoxMi8zMS8yMDI1CQAAAAEw8dCReaN83ghUvwnLpHzeCCJDSVEuTkFTREFRR1M6SE9OLklRX05JX01BUkdJTi45OTguAQAAAER1FAACAAAABzE3LjE0MDcBCAAAAAUAAAABMQEAAAALLTE5MDYxMTk5MzIDAAAAAzE2MAIAAAAENDA5NAQAAAABMAcAAAAIMy83LzIwMjYIAAAACjEyLzMxLzIwMjMJAAAAATDx0JF5o3zeCFS/CcukfN4IJ0NJUS5OQVNEQVFHUzpIT04uSVFfUkVUVVJOX0VRVUlUWS4yMDAwLgEAAABEdRQAAgAAAAcyNi4xMzU1AQgAAAAFAAAAATEBAAAACy0xOTA2MTE3NjQ4AwAAAAMxNjACAAAABDQxMjgEAAAAATAHAAAACDMvNy8yMDI2CAAAAAoxMi8zMS8yMDI1CQAAAAEw8dCReaN83ghm5gnLpHzeCClDSVEuTkFTREFRR1M6SE9OLklRX05FVF9ERUJU</t>
  </si>
  <si>
    <t>X0VCSVREQS4yMDAwLgEAAABEdRQAAgAAAAgyLjU5NzAxNgEIAAAABQAAAAExAQAAAAstMTkwNjExNzY0OAMAAAADMTYwAgAAAAQ0MTkzBAAAAAEwBwAAAAgzLzcvMjAyNggAAAAKMTIvMzEvMjAyNQkAAAABMPHQkXmjfN4IZuYJy6R83ggnQ0lRLk5BU0RBUUdTOkhPTi5JUV9FQklUREFfTUFSR0lOLjIwMDAuAQAAAER1FAACAAAABzIyLjYxNjMBCAAAAAUAAAABMQEAAAALLTE5MDYxMTc2NDgDAAAAAzE2MAIAAAAENDA0NwQAAAABMAcAAAAIMy83LzIwMjYIAAAACjEyLzMxLzIwMjUJAAAAATDx0JF5o3zeCGbmCcukfN4II0NJUS5OQVNEQVFHUzpIT04uSVFfTklfTUFSR0lOLjIwMDAuAQAAAER1FAACAAAABzEyLjYzMDIBCAAAAAUAAAABMQEAAAALLTE5MDYxMTc2NDgDAAAAAzE2MAIAAAAENDA5NAQAAAABMAcAAAAIMy83LzIwMjYIAAAACjEyLzMxLzIwMjUJAAAAATDx0JF5o3zeCGbmCcukfN4IJkNJUS5OQVNEQVFHUzpIT04uSVFfQ1VSUkVOVF9SQVRJTy41MDAuAQAAAER1FAACAAAACDEuMjk3ODEzAQgAAAAFAAAAATEBAAAACy0xOTA2MTE3NjU3AwAAAAMxNjACAAAABDQwMzAEAAAAATAHAAAACDMvNy8yMDI2CAAAAAoxMi8zMS8yMDI1CQAAAAEw8dCReaN83ghm5gnLpHzeCDFDSVEuTkFTREFRR1M6SE9OLklRX1JFVFVSTl9JTlZFU1RFRF9DQVBJVEFMLjIwMDAuAQAAAER1FAACAAAABjMuNDQyOQDx</t>
  </si>
  <si>
    <t>0JF5o3zeCGbmCcukfN4IKkNJUS5OQVNEQVFHUzpIT04uSVFfRUJJVERBX0NBUEVYX0lOVC4yMDAwLgEAAABEdRQAAgAAAAg1Ljc1MDc0NAEIAAAABQAAAAExAQAAAAstMTkwNjExNzY0OAMAAAADMTYwAgAAAAQ0MTkxBAAAAAEwBwAAAAgzLzcvMjAyNggAAAAKMTIvMzEvMjAyNQkAAAABMPHQkXmjfN4IZuYJy6R83ggiQ0lRLk5BU0RBUUdTOkhPTi5JUV9OSV9NQVJHSU4uOTk5LgEAAABEdRQAAgAAAAcxNi40MzI4AQgAAAAFAAAAATEBAAAACy0xOTA2MTE5OTI1AwAAAAMxNjACAAAABDQwOTQEAAAAATAHAAAACDMvNy8yMDI2CAAAAAoxMi8zMS8yMDI0CQAAAAEw8dCReaN83ghm5gnLpHzeCDBDSVEuTkFTREFRR1M6SE9OLklRX1RPVEFMX1JFVl8zWVJfQU5OX0NBR1IuMjAwMC4BAAAARHUUAAIAAAAGMS44MjM3AQgAAAAFAAAAATEBAAAACy0xOTA2MTE3NjQ4AwAAAAMxNjACAAAABDQyMjAEAAAAATAHAAAACDMvNy8yMDI2CAAAAAoxMi8zMS8yMDI1CQAAAAEw8dCReaN83ghm5gnLpHzeCChDSVEuTkFTREFRR1M6SE9OLklRX0RBWVNfU0FMRVNfT1VULjIwMDAuAQAAAER1FAACAAAACTcyLjQ2OTY1NQEIAAAABQAAAAExAQAAAAstMTkwNjExNzY0OAMAAAADMTYwAgAAAAQ0MDQyBAAAAAEwBwAAAAgzLzcvMjAyNggAAAAKMTIvMzEvMjAyNQkAAAABMPHQkXmjfN4IZuYJy6R83ggkQ0lRLk5BU0RBUUdTOkhP</t>
  </si>
  <si>
    <t>Ti5JUV9QRVJJT0REQVRFLjEwMDAuAQAAAER1FAAFAAAACjMxLzEyLzIwMjUA8dCReaN83ghm5gnLpHzeCCRDSVEuTkFTREFRR1M6SE9OLklRX1FVSUNLX1JBVElPLjUwMC4BAAAARHUUAAIAAAAIMC44Nzc5MzYBCAAAAAUAAAABMQEAAAALLTE5MDYxMTc2NTcDAAAAAzE2MAIAAAAENDEyMQQAAAABMAcAAAAIMy83LzIwMjYIAAAACjEyLzMxLzIwMjUJAAAAATDx0JF5o3zeCGbmCcukfN4IMkNJUS5OQVNEQVFHUzpIT04uSVFfVE9UQUxfUkVWXzFZUl9BTk5fR1JPV1RILjEwMDAuAQAAAER1FAACAAAABjcuODQ5MQEIAAAABQAAAAExAQAAAAstMTkwNjExOTkyNgMAAAADMTYwAgAAAAQ0MTk0BAAAAAEwBwAAAAgzLzcvMjAyNggAAAAKMTIvMzEvMjAyNQkAAAABMPHQkXmjfN4IZuYJy6R83ggsQ0lRLk5BU0RBUUdTOkhPTi5JUV9EQVlTX0lOVkVOVE9SWV9PVVQuMjAwMC4BAAAARHUUAAIAAAAJOTMuMTAwOTE1AQgAAAAFAAAAATEBAAAACy0xOTA2MTE3NjQ4AwAAAAMxNjACAAAABDQwMzUEAAAAATAHAAAACDMvNy8yMDI2CAAAAAoxMi8zMS8yMDI1CQAAAAEw8dCReaN83ghm5gnLpHzeCCNDSVEuTkFTREFRR1M6SE9OLklRX05JX01BUkdJTi4xMDAwLgEAAABEdRQAAgAAAAcxMi42MzAyAQgAAAAFAAAAATEBAAAACy0xOTA2MTE5OTI2AwAAAAMxNjACAAAABDQwOTQEAAAAATAHAAAACDMvNy8yMDI2CAAAAAox</t>
  </si>
  <si>
    <t>Mi8zMS8yMDI1CQAAAAEw8dCReaN83gh4DQrLpHzeCClDSVEuTkFTREFRR1M6SE9OLklRX0NBU0hfQ09OVkVSU0lPTi4yMDAwLgEAAABEdRQAAgAAAAg3MC42NjU0NgEIAAAABQAAAAExAQAAAAstMTkwNjExNzY0OAMAAAADMTYwAgAAAAQ0MTg0BAAAAAEwBwAAAAgzLzcvMjAyNggAAAAKMTIvMzEvMjAyNQkAAAABMPHQkXmjfN4IeA0Ky6R83ggyQ0lRLk5BU0RBUUdTOkhPTi5JUV9UT1RBTF9SRVZfMVlSX0FOTl9HUk9XVEguMjAwMC4BAAAARHUUAAIAAAAGNy44NDkxAQgAAAAFAAAAATEBAAAACy0xOTA2MTE3NjQ4AwAAAAMxNjACAAAABDQxOTQEAAAAATAHAAAACDMvNy8yMDI2CAAAAAoxMi8zMS8yMDI1CQAAAAEw8dCReaN83gh4DQrLpHzeCCpDSVEuTkFTREFRR1M6SE9OLklRX0RBWVNfUEFZQUJMRV9PVVQuMjAwMC4BAAAARHUUAAIAAAAIOTQuOTA1MTEBCAAAAAUAAAABMQEAAAALLTE5MDYxMTc2NDgDAAAAAzE2MAIAAAAENDE4MwQAAAABMAcAAAAIMy83LzIwMjYIAAAACjEyLzMxLzIwMjUJAAAAATDx0JF5o3zeCHgNCsukfN4IMENJUS5OQVNEQVFHUzpIT04uSVFfVE9UQUxfUkVWXzVZUl9BTk5fQ0FHUi4yMDAwLgEAAABEdRQAAgAAAAUyLjc4NQEIAAAABQAAAAExAQAAAAstMTkwNjExNzY0OAMAAAADMTYwAgAAAAQ0MjMzBAAAAAEwBwAAAAgzLzcvMjAyNggAAAAKMTIvMzEvMjAyNQkAAAABMPHQ</t>
  </si>
  <si>
    <t>kXmjfN4IZuYJy6R83ggkQ0lRLk5BU0RBUUdTOkhPTi5JUV9QRVJJT0REQVRFLjIwMDAuAQAAAER1FAAFAAAACjMxLzEyLzIwMjUA8dCReaN83gh4DQrLpHzeCCpDSVEuTkFTREFRR1M6SE9OLklRX0VQU181WVJfQU5OX0NBR1IuMjAwMC4BAAAARHUUAAIAAAAGMC40OTIzAQgAAAAFAAAAATEBAAAACy0xOTA2MTE3NjQ4AwAAAAMxNjACAAAABDQyMzkEAAAAATAHAAAACDMvNy8yMDI2CAAAAAoxMi8zMS8yMDI1CQAAAAEw8dCReaN83gh4DQrLpHzeCC1DSVEuTkFTREFRR1M6SE9OLklRX0VCSVREQV81WVJfQU5OX0NBR1IuMjAwMC4BAAAARHUUAAIAAAAGMi4wMzY1AQgAAAAFAAAAATEBAAAACy0xOTA2MTE3NjQ4AwAAAAMxNjACAAAABDQyMzUEAAAAATAHAAAACDMvNy8yMDI2CAAAAAoxMi8zMS8yMDI1CQAAAAEw8dCReaN83gh4DQrLpHzeCDlDSVEuTkFTREFRR1M6SE9OLklRX01JTk9SSVRZX0lOVEVSRVNUX1RPVEFMLjUwMC4uLkYuVVNELkgBAAAARHUUAAIAAAAEMTEyNgEIAAAABQAAAAExAQAAAAstMTkwNjExNzY1NwMAAAADMTYwAgAAAAQxMzEyBAAAAAEwBwAAAAgzLzcvMjAyNggAAAAKMTIvMzEvMjAyNQkAAAABMPHQkXmjfN4IeA0Ky6R83ggwQ0lRLk5BU0RBUUdTOkhPTi5JUV9ESUxVVF9FUFNfRVhDTC4xMDAwLi4uLlVTRC5IAQAAAER1FAACAAAACDYuODg3MDY5AQgAAAAFAAAAATEBAAAACy0x</t>
  </si>
  <si>
    <t>OTA2MTE5OTI2AwAAAAMxNjACAAAAAzE0MgQAAAABMAcAAAAIMy83LzIwMjYIAAAACjEyLzMxLzIwMjUJAAAAATDx0JF5o3zeCIg0CsukfN4IMENJUS5OQVNEQVFHUzpIT04uSVFfRElMVVRfRVBTX0VYQ0wuMjAwMC4uLi5VU0QuSAEAAABEdRQAAgAAAAg2Ljg4NzA2OQEIAAAABQAAAAExAQAAAAstMTkwNjExNzY0OAMAAAADMTYwAgAAAAMxNDIEAAAAATAHAAAACDMvNy8yMDI2CAAAAAoxMi8zMS8yMDI1CQAAAAEw8dCReaN83giINArLpHzeCCtDSVEuTkFTREFRR1M6SE9OLklRX1RPVEFMX1JFVi4yMDAwLi4uLlVTRC5IAQAAAER1FAACAAAABTM3NDQyAQgAAAAFAAAAATEBAAAACy0xOTA2MTE3NjQ4AwAAAAMxNjACAAAAAjI4BAAAAAEwBwAAAAgzLzcvMjAyNggAAAAKMTIvMzEvMjAyNQkAAAABMPHQkXmjfN4IeA0Ky6R83ggoQ0lRLk5BU0RBUUdTOkhPTi5JUV9FQklUREEuMTAwMC4uLi5VU0QuSAEAAABEdRQAAgAAAAQ4NDY4AQgAAAAFAAAAATEBAAAACy0xOTA2MTE5OTI2AwAAAAMxNjACAAAABDQwNTEEAAAAATAHAAAACDMvNy8yMDI2CAAAAAoxMi8zMS8yMDI1CQAAAAEw8dCReaN83ggzSArLpHzeCChDSVEuTkFTREFRR1M6SE9OLklRX0VCSVREQS4yMDAwLi4uLlVTRC5IAQAAAER1FAACAAAABDg0NjgBCAAAAAUAAAABMQEAAAALLTE5MDYxMTc2NDgDAAAAAzE2MAIAAAAENDA1MQQAAAABMAcAAAAI</t>
  </si>
  <si>
    <t>My83LzIwMjYIAAAACjEyLzMxLzIwMjUJAAAAATDx0JF5o3zeCIg0CsukfN4IMENJUS5OQVNEQVFHUzpIT04uSVFfQ0FTSF9TVF9JTlZFU1QuNTAwLi4uRi5VU0QuSAEAAABEdRQAAgAAAAUxMjkzMAEIAAAABQAAAAExAQAAAAstMTkwNjExNzY1NwMAAAADMTYwAgAAAAQxMDAyBAAAAAEwBwAAAAgzLzcvMjAyNggAAAAKMTIvMzEvMjAyNQkAAAABMPHQkXmjfN4IM0gKy6R83ggtQ0lRLk5BU0RBUUdTOkhPTi5JUV9QUkVGX0VRVUlUWS41MDAuLi5GLlVTRC5IAQAAAER1FAADAAAAAADx0JF5o3zeCDNICsukfN4ILENJUS5OQVNEQVFHUzpIT04uSVFfVE9UQUxfREVCVC41MDAuLi5GLlVTRC5IAQAAAER1FAACAAAABTM1NTYzAQgAAAAFAAAAATEBAAAACy0xOTA2MTE3NjU3AwAAAAMxNjACAAAABDQxNzMEAAAAATAHAAAACDMvNy8yMDI2CAAAAAoxMi8zMS8yMDI1CQAAAAEw8dCReaN83ggzSArLpHzeCCtDSVEuTkFTREFRR1M6SE9OLklRX1RPVEFMX1JFVi4xMDAwLi4uLlVTRC5IAQAAAER1FAACAAAABTM3NDQyAQgAAAAFAAAAATEBAAAACy0xOTA2MTE5OTI2AwAAAAMxNjACAAAAAjI4BAAAAAEwBwAAAAgzLzcvMjAyNggAAAAKMTIvMzEvMjAyNQkAAAABMPHQkXmjfN4IM0gKy6R83ggkQ0lRLk5ZU0U6T1JDTC5JUV9FQklUREFfTUFSR0lOLjIwMDAuAQAAAOdWAAACAAAABzQzLjA0NzcBCAAAAAUAAAABMQEA</t>
  </si>
  <si>
    <t>AAALLTE5MTIyMzQxNTYDAAAAAzE2MAIAAAAENDA0NwQAAAABMAcAAAAIMy83LzIwMjYIAAAACjExLzMwLzIwMjUJAAAAATDx0JF5o3zeCDNICsukfN4ILkNJUS5OWVNFOk9SQ0wuSVFfUkVUVVJOX0lOVkVTVEVEX0NBUElUQUwuMjAwMC4BAAAA51YAAAIAAAAGNy4yODcxAPHQkXmjfN4IM0gKy6R83ggfQ0lRLk5ZU0U6T1JDTC5JUV9OSV9NQVJHSU4uOTk5LgEAAADnVgAAAgAAAAcxOS43NjM1AQgAAAAFAAAAATEBAAAACy0xOTM3ODg5MjE1AwAAAAMxNjACAAAABDQwOTQEAAAAATAHAAAACDMvNy8yMDI2CAAAAAk1LzMxLzIwMjQJAAAAATDx0JF5o3zeCDNICsukfN4IKENJUS5OWVNFOk9SQ0wuSVFfVE9UQUxfREVCVF9DQVBJVEFMLjUwMC4BAAAA51YAAAIAAAAGODEuMjIxAQgAAAAFAAAAATEBAAAACy0xOTEyMjM0NDMzAwAAAAMxNjACAAAABDQxODYEAAAAATAHAAAACDMvNy8yMDI2CAAAAAoxMS8zMC8yMDI1CQAAAAEw8dCReaN83ggzSArLpHzeCB9DSVEuTllTRTpPUkNMLklRX05JX01BUkdJTi45OTguAQAAAOdWAAACAAAABzE3LjAyMTYBCAAAAAUAAAABMQEAAAALLTE5Mzc4ODkyMjgDAAAAAzE2MAIAAAAENDA5NAQAAAABMAcAAAAIMy83LzIwMjYIAAAACTUvMzEvMjAyMwkAAAABMPHQkXmjfN4IM0gKy6R83ggkQ0lRLk5ZU0U6T1JDTC5JUV9SRVRVUk5fRVFVSVRZLjIwMDAuAQAAAOdWAAACAAAA</t>
  </si>
  <si>
    <t>BzY5LjAyNjQBCAAAAAUAAAABMQEAAAALLTE5MTIyMzQxNTYDAAAAAzE2MAIAAAAENDEyOAQAAAABMAcAAAAIMy83LzIwMjYIAAAACjExLzMwLzIwMjUJAAAAATDx0JF5o3zeCDNICsukfN4ILUNJUS5OWVNFOk9SQ0wuSVFfVE9UQUxfUkVWXzNZUl9BTk5fQ0FHUi4yMDAwLgEAAADnVgAAAgAAAAU5LjgxNgEIAAAABQAAAAExAQAAAAstMTkxMjIzNDE1NgMAAAADMTYwAgAAAAQ0MjIwBAAAAAEwBwAAAAgzLzcvMjAyNggAAAAKMTEvMzAvMjAyNQkAAAABMPHQkXmjfN4IM0gKy6R83gglQ0lRLk5ZU0U6T1JDTC5JUV9EQVlTX1NBTEVTX09VVC4yMDAwLgEAAADnVgAAAgAAAAk1Mi42OTI0OTUBCAAAAAUAAAABMQEAAAALLTE5MTIyMzQxNTYDAAAAAzE2MAIAAAAENDA0MgQAAAABMAcAAAAIMy83LzIwMjYIAAAACjExLzMwLzIwMjUJAAAAATDx0JF5o3zeCDNICsukfN4II0NJUS5OWVNFOk9SQ0wuSVFfQ1VSUkVOVF9SQVRJTy41MDAuAQAAAOdWAAACAAAACDAuOTA5MjczAQgAAAAFAAAAATEBAAAACy0xOTEyMjM0NDMzAwAAAAMxNjACAAAABDQwMzAEAAAAATAHAAAACDMvNy8yMDI2CAAAAAoxMS8zMC8yMDI1CQAAAAEw8dCReaN83ggzSArLpHzeCCFDSVEuTllTRTpPUkNMLklRX1FVSUNLX1JBVElPLjUwMC4BAAAA51YAAAIAAAAIMC43NzI3NDcBCAAAAAUAAAABMQEAAAALLTE5MTIyMzQ0MzMDAAAAAzE2MAIA</t>
  </si>
  <si>
    <t>AAAENDEyMQQAAAABMAcAAAAIMy83LzIwMjYIAAAACjExLzMwLzIwMjUJAAAAATDx0JF5o3zeCDNICsukfN4IIENJUS5OWVNFOk9SQ0wuSVFfTklfTUFSR0lOLjIwMDAuAQAAAOdWAAACAAAABzI1LjI4MDIBCAAAAAUAAAABMQEAAAALLTE5MTIyMzQxNTYDAAAAAzE2MAIAAAAENDA5NAQAAAABMAcAAAAIMy83LzIwMjYIAAAACjExLzMwLzIwMjUJAAAAATDx0JF5o3zeCDNICsukfN4IIUNJUS5OWVNFOk9SQ0wuSVFfUEVSSU9EREFURS4yMDAwLgEAAADnVgAABQAAAAozMC8xMS8yMDI1APHQkXmjfN4IcG8Ky6R83ggvQ0lRLk5ZU0U6T1JDTC5JUV9UT1RBTF9SRVZfMVlSX0FOTl9HUk9XVEguMTAwMC4BAAAA51YAAAIAAAAGOC4zNzk3AQgAAAAFAAAAATEBAAAACy0xOTM3ODg5MjMxAwAAAAMxNjACAAAABDQxOTQEAAAAATAHAAAACDMvNy8yMDI2CAAAAAk1LzMxLzIwMjUJAAAAATDx0JF5o3zeCHBvCsukfN4IJENJUS5OWVNFOk9SQ0wuSVFfUkVUVVJOX0FTU0VUUy4yMDAwLgEAAADnVgAAAgAAAAY2Ljg2NDEBCAAAAAUAAAABMQEAAAALLTE5MTIyMzQxNTYDAAAAAzE2MAIAAAAENDE3OAQAAAABMAcAAAAIMy83LzIwMjYIAAAACjExLzMwLzIwMjUJAAAAATDx0JF5o3zeCHBvCsukfN4IJkNJUS5OWVNFOk9SQ0wuSVFfQ0FTSF9DT05WRVJTSU9OLjIwMDAuAQAAAOdWAAADAAAAAADx0JF5o3zeCHBvCsukfN4I</t>
  </si>
  <si>
    <t>L0NJUS5OWVNFOk9SQ0wuSVFfVE9UQUxfUkVWXzFZUl9BTk5fR1JPV1RILjIwMDAuAQAAAOdWAAACAAAABzExLjA3MzQBCAAAAAUAAAABMQEAAAALLTE5MTIyMzQxNTYDAAAAAzE2MAIAAAAENDE5NAQAAAABMAcAAAAIMy83LzIwMjYIAAAACjExLzMwLzIwMjUJAAAAATDx0JF5o3zeCHBvCsukfN4ILUNJUS5OWVNFOk9SQ0wuSVFfVE9UQUxfUkVWXzVZUl9BTk5fQ0FHUi4yMDAwLgEAAADnVgAAAgAAAAY5LjEzOTcBCAAAAAUAAAABMQEAAAALLTE5MTIyMzQxNTYDAAAAAzE2MAIAAAAENDIzMwQAAAABMAcAAAAIMy83LzIwMjYIAAAACjExLzMwLzIwMjUJAAAAATDx0JF5o3zeCHBvCsukfN4IKUNJUS5OWVNFOk9SQ0wuSVFfREFZU19JTlZFTlRPUllfT1VULjIwMDAuAQAAAOdWAAADAAAAAADx0JF5o3zeCHBvCsukfN4ILENJUS5OWVNFOk9SQ0wuSVFfRUJJVERBXzFZUl9BTk5fR1JPV1RILjIwMDAuAQAAAOdWAAACAAAABzIxLjAzMDMBCAAAAAUAAAABMQEAAAALLTE5MTIyMzQxNTYDAAAAAzE2MAIAAAAENDE5NgQAAAABMAcAAAAIMy83LzIwMjYIAAAACjExLzMwLzIwMjUJAAAAATDx0JF5o3zeCHBvCsukfN4IH0NJUS5OWVNFOk9SQ0wuSVFfQVJfVFVSTlMuMjAwMC4BAAAA51YAAAIAAAAINi45MjY5NDUBCAAAAAUAAAABMQEAAAALLTE5MTIyMzQxNTYDAAAAAzE2MAIAAAAENDAwMQQAAAABMAcAAAAIMy83</t>
  </si>
  <si>
    <t>LzIwMjYIAAAACjExLzMwLzIwMjUJAAAAATDx0JF5o3zeCHBvCsukfN4IKkNJUS5OWVNFOk9SQ0wuSVFfRUJJVERBXzVZUl9BTk5fQ0FHUi4yMDAwLgEAAADnVgAAAgAAAAY4Ljc4MzEBCAAAAAUAAAABMQEAAAALLTE5MTIyMzQxNTYDAAAAAzE2MAIAAAAENDIzNQQAAAABMAcAAAAIMy83LzIwMjYIAAAACjExLzMwLzIwMjUJAAAAATDx0JF5o3zeCHBvCsukfN4ILENJUS5OWVNFOk9SQ0wuSVFfRUJJVERBXzFZUl9BTk5fR1JPV1RILjEwMDAuAQAAAOdWAAACAAAABzEwLjY0MjEBCAAAAAUAAAABMQEAAAALLTE5Mzc4ODkyMzEDAAAAAzE2MAIAAAAENDE5NgQAAAABMAcAAAAIMy83LzIwMjYIAAAACTUvMzEvMjAyNQkAAAABMPHQkXmjfN4IcG8Ky6R83ggoQ0lRLk5ZU0U6T1JDTC5JUV9GSVhFRF9BU1NFVF9UVVJOUy4yMDAwLgEAAADnVgAAAgAAAAgxLjI5Mzk4NgEIAAAABQAAAAExAQAAAAstMTkxMjIzNDE1NgMAAAADMTYwAgAAAAQ0MDY2BAAAAAEwBwAAAAgzLzcvMjAyNggAAAAKMTEvMzAvMjAyNQkAAAABMPHQkXmjfN4IcG8Ky6R83ggnQ0lRLk5ZU0U6T1JDTC5JUV9EQVlTX1BBWUFCTEVfT1VULjIwMDAuAQAAAOdWAAACAAAACTEyMS44ODUxOAEIAAAABQAAAAExAQAAAAstMTkxMjIzNDE1NgMAAAADMTYwAgAAAAQ0MTgzBAAAAAEwBwAAAAgzLzcvMjAyNggAAAAKMTEvMzAvMjAyNQkAAAABMPHQkXmj</t>
  </si>
  <si>
    <t>fN4IgpYKy6R83gggQ0lRLk5ZU0U6T1JDTC5JUV9OSV9NQVJHSU4uMTAwMC4BAAAA51YAAAIAAAAGMjEuNjc4AQgAAAAFAAAAATEBAAAACy0xOTM3ODg5MjMxAwAAAAMxNjACAAAABDQwOTQEAAAAATAHAAAACDMvNy8yMDI2CAAAAAk1LzMxLzIwMjUJAAAAATDx0JF5o3zeCIKWCsukfN4IIkNJUS5OWVNFOk9SQ0wuSVFfQVNTRVRfVFVSTlMuMjAwMC4BAAAA51YAAAIAAAAIMC4zNDUyNDIBCAAAAAUAAAABMQEAAAALLTE5MTIyMzQxNTYDAAAAAzE2MAIAAAAENDE3NwQAAAABMAcAAAAIMy83LzIwMjYIAAAACjExLzMwLzIwMjUJAAAAATDx0JF5o3zeCIKWCsukfN4IJ0NJUS5OWVNFOk9SQ0wuSVFfRVBTXzVZUl9BTk5fQ0FHUi4yMDAwLgEAAADnVgAAAgAAAAcxMC4wMTA4AQgAAAAFAAAAATEBAAAACy0xOTEyMjM0MTU2AwAAAAMxNjACAAAABDQyMzkEAAAAATAHAAAACDMvNy8yMDI2CAAAAAoxMS8zMC8yMDI1CQAAAAEw8dCReaN83ghwbwrLpHzeCCNDSVEuTllTRTpPUkNMLklRX0dST1NTX01BUkdJTi4xMDAwLgEAAADnVgAAAgAAAAc3MC41MDk5AQgAAAAFAAAAATEBAAAACy0xOTM3ODg5MjMxAwAAAAMxNjACAAAABDQwNzQEAAAAATAHAAAACDMvNy8yMDI2CAAAAAk1LzMxLzIwMjUJAAAAATDx0JF5o3zeCIKWCsukfN4IKENJUS5OWVNFOk9SQ0wuSVFfVE9UQUxfREVCVF9FQklUREEuMjAwMC4BAAAA51YA</t>
  </si>
  <si>
    <t>AAIAAAAINC42MzUyNzkBCAAAAAUAAAABMQEAAAALLTE5MTIyMzQxNTYDAAAAAzE2MAIAAAAENDE5MgQAAAABMAcAAAAIMy83LzIwMjYIAAAACjExLzMwLzIwMjUJAAAAATDx0JF5o3zeCIKWCsukfN4IKkNJUS5OWVNFOk9SQ0wuSVFfRUJJVERBXzNZUl9BTk5fQ0FHUi4yMDAwLgEAAADnVgAAAgAAAAcxMi42NDc3AQgAAAAFAAAAATEBAAAACy0xOTEyMjM0MTU2AwAAAAMxNjACAAAABDQyMjIEAAAAATAHAAAACDMvNy8yMDI2CAAAAAoxMS8zMC8yMDI1CQAAAAEw8dCReaN83giClgrLpHzeCClDSVEuTllTRTpPUkNMLklRX0VQU18xWVJfQU5OX0dST1dUSC4xMDAwLgEAAADnVgAAAgAAAAcxNi45ODExAQgAAAAFAAAAATEBAAAACy0xOTM3ODg5MjMxAwAAAAMxNjACAAAABDQyMDAEAAAAATAHAAAACDMvNy8yMDI2CAAAAAk1LzMxLzIwMjUJAAAAATDx0JF5o3zeCIKWCsukfN4IKUNJUS5OWVNFOk9SQ0wuSVFfRVBTXzFZUl9BTk5fR1JPV1RILjIwMDAuAQAAAOdWAAACAAAABzMwLjIxMTIBCAAAAAUAAAABMQEAAAALLTE5MTIyMzQxNTYDAAAAAzE2MAIAAAAENDIwMAQAAAABMAcAAAAIMy83LzIwMjYIAAAACjExLzMwLzIwMjUJAAAAATDx0JF5o3zeCIKWCsukfN4IIUNJUS5OWVNFOk9SQ0wuSVFfRUJJVERBX0lOVC4yMDAwLgEAAADnVgAAAgAAAAg3LjM4MTU1OAEIAAAABQAAAAExAQAAAAstMTkxMjIzNDE1</t>
  </si>
  <si>
    <t>NgMAAAADMTYwAgAAAAQ0MTkwBAAAAAEwBwAAAAgzLzcvMjAyNggAAAAKMTEvMzAvMjAyNQkAAAABMEH4kXmjfN4IgpYKy6R83ggjQ0lRLk5ZU0U6T1JDTC5JUV9FQklUREFfTUFSR0lOLjk5OC4BAAAA51YAAAIAAAAHMzkuNTkyNAEIAAAABQAAAAExAQAAAAstMTkzNzg4OTIyOAMAAAADMTYwAgAAAAQ0MDQ3BAAAAAEwBwAAAAgzLzcvMjAyNggAAAAJNS8zMS8yMDIzCQAAAAEwQfiReaN83giClgrLpHzeCCZDSVEuTllTRTpPUkNMLklRX0lOVkVOVE9SWV9UVVJOUy4yMDAwLgEAAADnVgAAAwAAAAAAQfiReaN83giClgrLpHzeCCZDSVEuTllTRTpPUkNMLklRX05FVF9ERUJUX0VCSVREQS4yMDAwLgEAAADnVgAAAgAAAAgzLjkzOTc1OAEIAAAABQAAAAExAQAAAAstMTkxMjIzNDE1NgMAAAADMTYwAgAAAAQ0MTkzBAAAAAEwBwAAAAgzLzcvMjAyNggAAAAKMTEvMzAvMjAyNQkAAAABMEH4kXmjfN4IlL0Ky6R83ggnQ0lRLk5ZU0U6T1JDTC5JUV9FUFNfM1lSX0FOTl9DQUdSLjIwMDAuAQAAAOdWAAACAAAABzE4LjQ5OTUBCAAAAAUAAAABMQEAAAALLTE5MTIyMzQxNTYDAAAAAzE2MAIAAAAENDIyNgQAAAABMAcAAAAIMy83LzIwMjYIAAAACjExLzMwLzIwMjUJAAAAATBB+JF5o3zeCJS9CsukfN4II0NJUS5OWVNFOk9SQ0wuSVFfRUJJVERBX01BUkdJTi45OTkuAQAAAOdWAAACAAAABzQwLjA4MDQBCAAAAAUA</t>
  </si>
  <si>
    <t>AAABMQEAAAALLTE5Mzc4ODkyMTUDAAAAAzE2MAIAAAAENDA0NwQAAAABMAcAAAAIMy83LzIwMjYIAAAACTUvMzEvMjAyNAkAAAABMEH4kXmjfN4IgpYKy6R83ggiQ0lRLk5ZU0U6T1JDTC5JUV9HUk9TU19NQVJHSU4uOTk4LgEAAADnVgAAAgAAAAY3Mi44NDcBCAAAAAUAAAABMQEAAAALLTE5Mzc4ODkyMjgDAAAAAzE2MAIAAAAENDA3NAQAAAABMAcAAAAIMy83LzIwMjYIAAAACTUvMzEvMjAyMwkAAAABMEH4kXmjfN4IgpYKy6R83ggiQ0lRLk5ZU0U6T1JDTC5JUV9HUk9TU19NQVJHSU4uOTk5LgEAAADnVgAAAgAAAAc3MS40MDcyAQgAAAAFAAAAATEBAAAACy0xOTM3ODg5MjE1AwAAAAMxNjACAAAABDQwNzQEAAAAATAHAAAACDMvNy8yMDI2CAAAAAk1LzMxLzIwMjQJAAAAATBB+JF5o3zeCJS9CsukfN4IJ0NJUS5OWVNFOk9SQ0wuSVFfVE9UQUxfREVCVF9FUVVJVFkuNTAwLgEAAADnVgAAAgAAAAg0MzIuNTExNAEIAAAABQAAAAExAQAAAAstMTkxMjIzNDQzMwMAAAADMTYwAgAAAAQ0MDM0BAAAAAEwBwAAAAgzLzcvMjAyNggAAAAKMTEvMzAvMjAyNQkAAAABMEH4kXmjfN4IlL0Ky6R83ggnQ0lRLk5ZU0U6T1JDTC5JUV9FQklUREFfQ0FQRVhfSU5ULjIwMDAuAQAAAOdWAAADAAAAAk5NAQgAAAAFAAAAATEBAAAACy0xOTEyMjM0MTU2AwAAAAMxNjACAAAABDQxOTEEAAAAATAHAAAACDMvNy8yMDI2CAAA</t>
  </si>
  <si>
    <t>AAoxMS8zMC8yMDI1CQAAAAEwQfiReaN83giUvQrLpHzeCCNDSVEuTllTRTpPUkNMLklRX0dST1NTX01BUkdJTi4yMDAwLgEAAADnVgAAAgAAAAc2OC41NDI2AQgAAAAFAAAAATEBAAAACy0xOTEyMjM0MTU2AwAAAAMxNjACAAAABDQwNzQEAAAAATAHAAAACDMvNy8yMDI2CAAAAAoxMS8zMC8yMDI1CQAAAAEwQfiReaN83giUvQrLpHzeCCRDSVEuTllTRTpPUkNMLklRX0VCSVREQV9NQVJHSU4uMTAwMC4BAAAA51YAAAIAAAAGNDAuOTE3AQgAAAAFAAAAATEBAAAACy0xOTM3ODg5MjMxAwAAAAMxNjACAAAABDQwNDcEAAAAATAHAAAACDMvNy8yMDI2CAAAAAk1LzMxLzIwMjUJAAAAATBB+JF5o3zeCJS9CsukfN4IKENJUS5OWVNFOk9SQ0wuSVFfVE9UQUxfUkVWLjIwMDAuLi4uVVNELkgBAAAA51YAAAIAAAAFNjEwMTYBCAAAAAUAAAABMQEAAAALLTE5MTIyMzQxNTYDAAAAAzE2MAIAAAACMjgEAAAAATAHAAAACDMvNy8yMDI2CAAAAAoxMS8zMC8yMDI1CQAAAAEwQfiReaN83giUvQrLpHzeCDZDSVEuTllTRTpPUkNMLklRX01JTk9SSVRZX0lOVEVSRVNUX1RPVEFMLjUwMC4uLkYuVVNELkgBAAAA51YAAAIAAAADNTA2AQgAAAAFAAAAATEBAAAACy0xOTEyMjM0NDMzAwAAAAMxNjACAAAABDEzMTIEAAAAATAHAAAACDMvNy8yMDI2CAAAAAoxMS8zMC8yMDI1CQAAAAEwQfiReaN83giUvQrLpHzeCChDSVEuTllT</t>
  </si>
  <si>
    <t>RTpPUkNMLklRX1RPVEFMX1JFVi4xMDAwLi4uLlVTRC5IAQAAAOdWAAACAAAABTU3Mzk5AQgAAAAFAAAAATEBAAAACy0xOTM3ODg5MjMxAwAAAAMxNjACAAAAAjI4BAAAAAEwBwAAAAgzLzcvMjAyNggAAAAJNS8zMS8yMDI1CQAAAAEwQfiReaN83gim5ArLpHzeCCVDSVEuTllTRTpPUkNMLklRX0VCSVREQS4xMDAwLi4uLlVTRC5IAQAAAOdWAAACAAAABTIzNDg2AQgAAAAFAAAAATEBAAAACy0xOTM3ODg5MjMxAwAAAAMxNjACAAAABDQwNTEEAAAAATAHAAAACDMvNy8yMDI2CAAAAAk1LzMxLzIwMjUJAAAAATBB+JF5o3zeCJS9CsukfN4IKkNJUS5OWVNFOk9SQ0wuSVFfUFJFRl9FUVVJVFkuNTAwLi4uRi5VU0QuSAEAAADnVgAAAwAAAAAAQfiReaN83giUvQrLpHzeCCVDSVEuTllTRTpPUkNMLklRX0VCSVREQS4yMDAwLi4uLlVTRC5IAQAAAOdWAAACAAAABTI2MjY2AQgAAAAFAAAAATEBAAAACy0xOTEyMjM0MTU2AwAAAAMxNjACAAAABDQwNTEEAAAAATAHAAAACDMvNy8yMDI2CAAAAAoxMS8zMC8yMDI1CQAAAAEwQfiReaN83giUvQrLpHzeCClDSVEuTllTRTpPUkNMLklRX1RPVEFMX0RFQlQuNTAwLi4uRi5VU0QuSAEAAADnVgAAAgAAAAYxMzE3MzABCAAAAAUAAAABMQEAAAALLTE5MTIyMzQ0MzMDAAAAAzE2MAIAAAAENDE3MwQAAAABMAcAAAAIMy83LzIwMjYIAAAACjExLzMwLzIwMjUJAAAAATBB+JF5</t>
  </si>
  <si>
    <t>o3zeCKbkCsukfN4ILUNJUS5OWVNFOk9SQ0wuSVFfRElMVVRfRVBTX0VYQ0wuMjAwMC4uLi5VU0QuSAEAAADnVgAAAgAAAAg1LjMyNjY3NQEIAAAABQAAAAExAQAAAAstMTkxMjIzNDE1NgMAAAADMTYwAgAAAAMxNDIEAAAAATAHAAAACDMvNy8yMDI2CAAAAAoxMS8zMC8yMDI1CQAAAAEwQfiReaN83gim5ArLpHzeCC1DSVEuTllTRTpPUkNMLklRX0RJTFVUX0VQU19FWENMLjEwMDAuLi4uVVNELkgBAAAA51YAAAIAAAAENC4zNAEIAAAABQAAAAExAQAAAAstMTkzNzg4OTIzMQMAAAADMTYwAgAAAAMxNDIEAAAAATAHAAAACDMvNy8yMDI2CAAAAAk1LzMxLzIwMjUJAAAAATBB+JF5o3zeCKbkCsukfN4ILUNJUS5OWVNFOk9SQ0wuSVFfQ0FTSF9TVF9JTlZFU1QuNTAwLi4uRi5VU0QuSAEAAADnVgAAAgAAAAUxOTc2NgEIAAAABQAAAAExAQAAAAstMTkxMjIzNDQzMwMAAAADMTYwAgAAAAQxMDAyBAAAAAEwBwAAAAgzLzcvMjAyNggAAAAKMTEvMzAvMjAyNQkAAAABMEH4kXmjfN4IpuQKy6R83ggmQ0lRLk5ZU0U6QUNOLklRX0VQU18zWVJfQU5OX0NBR1IuMjAwMC4BAAAAntUOAAIAAAAGMy4xNzAzAQgAAAAFAAAAATEBAAAACy0xOTExNzAwNDY4AwAAAAMxNjACAAAABDQyMjYEAAAAATAHAAAACDMvNy8yMDI2CAAAAAoxMS8zMC8yMDI1CQAAAAEwQfiReaN83gim5ArLpHzeCCJDSVEuTllTRTpBQ04uSVFfR1JP</t>
  </si>
  <si>
    <t>U1NfTUFSR0lOLjIwMDAuAQAAAJ7VDgACAAAABzMxLjk2ODIBCAAAAAUAAAABMQEAAAALLTE5MTE3MDA0NjgDAAAAAzE2MAIAAAAENDA3NAQAAAABMAcAAAAIMy83LzIwMjYIAAAACjExLzMwLzIwMjUJAAAAATBB+JF5o3zeCHQfC8ukfN4IIUNJUS5OWVNFOkFDTi5JUV9HUk9TU19NQVJHSU4uOTk5LgEAAACe1Q4AAgAAAAczMi42MDkzAQgAAAAFAAAAATEBAAAACy0xOTIxOTU2MjY2AwAAAAMxNjACAAAABDQwNzQEAAAAATAHAAAACDMvNy8yMDI2CAAAAAk4LzMxLzIwMjQJAAAAATBB+JF5o3zeCLoLC8ukfN4IIUNJUS5OWVNFOkFDTi5JUV9HUk9TU19NQVJHSU4uOTk4LgEAAACe1Q4AAgAAAAczMi4zMzY2AQgAAAAFAAAAATEBAAAACy0xOTIxOTU2MjY4AwAAAAMxNjACAAAABDQwNzQEAAAAATAHAAAACDMvNy8yMDI2CAAAAAk4LzMxLzIwMjMJAAAAATBB+JF5o3zeCKbkCsukfN4IKENJUS5OWVNFOkFDTi5JUV9FUFNfMVlSX0FOTl9HUk9XVEguMTAwMC4BAAAAntUOAAIAAAAGNi4yNzQ1AQgAAAAFAAAAATEBAAAACy0xOTIxOTU2MjU2AwAAAAMxNjACAAAABDQyMDAEAAAAATAHAAAACDMvNy8yMDI2CAAAAAk4LzMxLzIwMjUJAAAAATBB+JF5o3zeCKbkCsukfN4IJkNJUS5OWVNFOkFDTi5JUV9UT1RBTF9ERUJUX0VRVUlUWS41MDAuAQAAAJ7VDgACAAAABzI1LjY5MzYBCAAAAAUAAAABMQEAAAALLTE5MTE3</t>
  </si>
  <si>
    <t>MDA2MDUDAAAAAzE2MAIAAAAENDAzNAQAAAABMAcAAAAIMy83LzIwMjYIAAAACjExLzMwLzIwMjUJAAAAATBB+JF5o3zeCHQfC8ukfN4IIkNJUS5OWVNFOkFDTi5JUV9FQklUREFfTUFSR0lOLjk5OS4BAAAAntUOAAIAAAAGMTcuMDIzAQgAAAAFAAAAATEBAAAACy0xOTIxOTU2MjY2AwAAAAMxNjACAAAABDQwNDcEAAAAATAHAAAACDMvNy8yMDI2CAAAAAk4LzMxLzIwMjQJAAAAATBB+JF5o3zeCHQfC8ukfN4IJkNJUS5OWVNFOkFDTi5JUV9FQklUREFfQ0FQRVhfSU5ULjIwMDAuAQAAAJ7VDgACAAAACTQ4LjU1ODY3NAEIAAAABQAAAAExAQAAAAstMTkxMTcwMDQ2OAMAAAADMTYwAgAAAAQ0MTkxBAAAAAEwBwAAAAgzLzcvMjAyNggAAAAKMTEvMzAvMjAyNQkAAAABMEH4kXmjfN4IdB8Ly6R83ggiQ0lRLk5ZU0U6QUNOLklRX0VCSVREQV9NQVJHSU4uOTk4LgEAAACe1Q4AAgAAAAcxNy4wNTU2AQgAAAAFAAAAATEBAAAACy0xOTIxOTU2MjY4AwAAAAMxNjACAAAABDQwNDcEAAAAATAHAAAACDMvNy8yMDI2CAAAAAk4LzMxLzIwMjMJAAAAATBB+JF5o3zeCHQfC8ukfN4IIENJUS5OWVNFOkFDTi5JUV9FQklUREFfSU5ULjIwMDAuAQAAAJ7VDgACAAAACTUwLjg0OTE4NwEIAAAABQAAAAExAQAAAAstMTkxMTcwMDQ2OAMAAAADMTYwAgAAAAQ0MTkwBAAAAAEwBwAAAAgzLzcvMjAyNggAAAAKMTEvMzAvMjAyNQkA</t>
  </si>
  <si>
    <t>AAABMEH4kXmjfN4IdB8Ly6R83ggeQ0lRLk5ZU0U6QUNOLklRX05JX01BUkdJTi45OTguAQAAAJ7VDgACAAAABjEwLjcxOAEIAAAABQAAAAExAQAAAAstMTkyMTk1NjI2OAMAAAADMTYwAgAAAAQ0MDk0BAAAAAEwBwAAAAgzLzcvMjAyNggAAAAJOC8zMS8yMDIzCQAAAAEwQfiReaN83gh0HwvLpHzeCCNDSVEuTllTRTpBQ04uSVFfUkVUVVJOX0VRVUlUWS4yMDAwLgEAAACe1Q4AAgAAAAcyNS4wMTYxAQgAAAAFAAAAATEBAAAACy0xOTExNzAwNDY4AwAAAAMxNjACAAAABDQxMjgEAAAAATAHAAAACDMvNy8yMDI2CAAAAAoxMS8zMC8yMDI1CQAAAAEwQfiReaN83gh0HwvLpHzeCCNDSVEuTllTRTpBQ04uSVFfRUJJVERBX01BUkdJTi4yMDAwLgEAAACe1Q4AAgAAAAcxNy42MTQ1AQgAAAAFAAAAATEBAAAACy0xOTExNzAwNDY4AwAAAAMxNjACAAAABDQwNDcEAAAAATAHAAAACDMvNy8yMDI2CAAAAAoxMS8zMC8yMDI1CQAAAAEwQfiReaN83gh0HwvLpHzeCChDSVEuTllTRTpBQ04uSVFfRVBTXzFZUl9BTk5fR1JPV1RILjIwMDAuAQAAAJ7VDgACAAAABjEuMzI5OAEIAAAABQAAAAExAQAAAAstMTkxMTcwMDQ2OAMAAAADMTYwAgAAAAQ0MjAwBAAAAAEwBwAAAAgzLzcvMjAyNggAAAAKMTEvMzAvMjAyNQkAAAABMEH4kXmjfN4IdB8Ly6R83ggjQ0lRLk5ZU0U6QUNOLklRX0VCSVREQV9NQVJHSU4uMTAwMC4BAAAA</t>
  </si>
  <si>
    <t>ntUOAAIAAAAHMTcuNTQyNwEIAAAABQAAAAExAQAAAAstMTkyMTk1NjI1NgMAAAADMTYwAgAAAAQ0MDQ3BAAAAAEwBwAAAAgzLzcvMjAyNggAAAAJOC8zMS8yMDI1CQAAAAEwQfiReaN83gh0HwvLpHzeCB5DSVEuTllTRTpBQ04uSVFfTklfTUFSR0lOLjk5OS4BAAAAntUOAAIAAAAHMTEuMTk0NAEIAAAABQAAAAExAQAAAAstMTkyMTk1NjI2NgMAAAADMTYwAgAAAAQ0MDk0BAAAAAEwBwAAAAgzLzcvMjAyNggAAAAJOC8zMS8yMDI0CQAAAAEwQfiReaN83gi8RgvLpHzeCCNDSVEuTllTRTpBQ04uSVFfUkVUVVJOX0FTU0VUUy4yMDAwLgEAAACe1Q4AAgAAAAcxMS4xMjU0AQgAAAAFAAAAATEBAAAACy0xOTExNzAwNDY4AwAAAAMxNjACAAAABDQxNzgEAAAAATAHAAAACDMvNy8yMDI2CAAAAAoxMS8zMC8yMDI1CQAAAAEwQfiReaN83gi8RgvLpHzeCCdDSVEuTllTRTpBQ04uSVFfVE9UQUxfREVCVF9FQklUREEuMjAwMC4BAAAAntUOAAIAAAAIMC42MTEyNjkBCAAAAAUAAAABMQEAAAALLTE5MTE3MDA0NjgDAAAAAzE2MAIAAAAENDE5MgQAAAABMAcAAAAIMy83LzIwMjYIAAAACjExLzMwLzIwMjUJAAAAATBB+JF5o3zeCHQfC8ukfN4IJUNJUS5OWVNFOkFDTi5JUV9ORVRfREVCVF9FQklUREEuMjAwMC4BAAAAntUOAAMAAAACTk0BCAAAAAUAAAABMQEAAAALLTE5MTE3MDA0NjgDAAAAAzE2MAIAAAAENDE5MwQA</t>
  </si>
  <si>
    <t>AAABMAcAAAAIMy83LzIwMjYIAAAACjExLzMwLzIwMjUJAAAAATBB+JF5o3zeCHQfC8ukfN4IIkNJUS5OWVNFOkFDTi5JUV9DVVJSRU5UX1JBVElPLjUwMC4BAAAAntUOAAIAAAAIMS40MTA2MzMBCAAAAAUAAAABMQEAAAALLTE5MTE3MDA2MDUDAAAAAzE2MAIAAAAENDAzMAQAAAABMAcAAAAIMy83LzIwMjYIAAAACjExLzMwLzIwMjUJAAAAATBB+JF5o3zeCHQfC8ukfN4ILkNJUS5OWVNFOkFDTi5JUV9UT1RBTF9SRVZfMVlSX0FOTl9HUk9XVEguMTAwMC4BAAAAntUOAAIAAAAGNy4zNjAyAQgAAAAFAAAAATEBAAAACy0xOTIxOTU2MjU2AwAAAAMxNjACAAAABDQxOTQEAAAAATAHAAAACDMvNy8yMDI2CAAAAAk4LzMxLzIwMjUJAAAAATBB+JF5o3zeCLxGC8ukfN4ILENJUS5OWVNFOkFDTi5JUV9UT1RBTF9SRVZfNVlSX0FOTl9DQUdSLjIwMDAuAQAAAJ7VDgACAAAABjkuNTk2MQEIAAAABQAAAAExAQAAAAstMTkxMTcwMDQ2OAMAAAADMTYwAgAAAAQ0MjMzBAAAAAEwBwAAAAgzLzcvMjAyNggAAAAKMTEvMzAvMjAyNQkAAAABMEH4kXmjfN4IvEYLy6R83gggQ0lRLk5ZU0U6QUNOLklRX1FVSUNLX1JBVElPLjUwMC4BAAAAntUOAAIAAAAIMS4yODk3NzQBCAAAAAUAAAABMQEAAAALLTE5MTE3MDA2MDUDAAAAAzE2MAIAAAAENDEyMQQAAAABMAcAAAAIMy83LzIwMjYIAAAACjExLzMwLzIwMjUJAAAAATBB+JF5</t>
  </si>
  <si>
    <t>o3zeCLxGC8ukfN4IJ0NJUS5OWVNFOkFDTi5JUV9UT1RBTF9ERUJUX0NBUElUQUwuNTAwLgEAAACe1Q4AAgAAAAcyMC40NDE0AQgAAAAFAAAAATEBAAAACy0xOTExNzAwNjA1AwAAAAMxNjACAAAABDQxODYEAAAAATAHAAAACDMvNy8yMDI2CAAAAAoxMS8zMC8yMDI1CQAAAAEwQfiReaN83gi8RgvLpHzeCC1DSVEuTllTRTpBQ04uSVFfUkVUVVJOX0lOVkVTVEVEX0NBUElUQUwuMjAwMC4BAAAAntUOAAIAAAAGOS43NzQzAEH4kXmjfN4IvEYLy6R83gglQ0lRLk5ZU0U6QUNOLklRX0NBU0hfQ09OVkVSU0lPTi4yMDAwLgEAAACe1Q4AAwAAAAAAQfiReaN83gi8RgvLpHzeCC5DSVEuTllTRTpBQ04uSVFfVE9UQUxfUkVWXzFZUl9BTk5fR1JPV1RILjIwMDAuAQAAAJ7VDgACAAAABjYuNTc1OAEIAAAABQAAAAExAQAAAAstMTkxMTcwMDQ2OAMAAAADMTYwAgAAAAQ0MTk0BAAAAAEwBwAAAAgzLzcvMjAyNggAAAAKMTEvMzAvMjAyNQkAAAABMEH4kXmjfN4IvEYLy6R83ggoQ0lRLk5ZU0U6QUNOLklRX0RBWVNfSU5WRU5UT1JZX09VVC4yMDAwLgEAAACe1Q4AAwAAAAAAQfiReaN83gi8RgvLpHzeCB9DSVEuTllTRTpBQ04uSVFfTklfTUFSR0lOLjIwMDAuAQAAAJ7VDgACAAAABzEwLjc2MTQBCAAAAAUAAAABMQEAAAALLTE5MTE3MDA0NjgDAAAAAzE2MAIAAAAENDA5NAQAAAABMAcAAAAIMy83LzIwMjYIAAAACjEx</t>
  </si>
  <si>
    <t>LzMwLzIwMjUJAAAAATBB+JF5o3zeCLxGC8ukfN4IKUNJUS5OWVNFOkFDTi5JUV9FQklUREFfM1lSX0FOTl9DQUdSLjIwMDAuAQAAAJ7VDgACAAAABjMuMzM0OAEIAAAABQAAAAExAQAAAAstMTkxMTcwMDQ2OAMAAAADMTYwAgAAAAQ0MjIyBAAAAAEwBwAAAAgzLzcvMjAyNggAAAAKMTEvMzAvMjAyNQkAAAABMEH4kXmjfN4IvEYLy6R83gghQ0lRLk5ZU0U6QUNOLklRX0FTU0VUX1RVUk5TLjIwMDAuAQAAAJ7VDgACAAAACDEuMTM1NTQ2AQgAAAAFAAAAATEBAAAACy0xOTExNzAwNDY4AwAAAAMxNjACAAAABDQxNzcEAAAAATAHAAAACDMvNy8yMDI2CAAAAAoxMS8zMC8yMDI1CQAAAAEwQfiReaN83gj8bQvLpHzeCCZDSVEuTllTRTpBQ04uSVFfREFZU19QQVlBQkxFX09VVC4yMDAwLgEAAACe1Q4AAgAAAAkyMS4wNTM1NjUBCAAAAAUAAAABMQEAAAALLTE5MTE3MDA0NjgDAAAAAzE2MAIAAAAENDE4MwQAAAABMAcAAAAIMy83LzIwMjYIAAAACjExLzMwLzIwMjUJAAAAATBB+JF5o3zeCPxtC8ukfN4IH0NJUS5OWVNFOkFDTi5JUV9OSV9NQVJHSU4uMTAwMC4BAAAAntUOAAIAAAAHMTEuMDIwNgEIAAAABQAAAAExAQAAAAstMTkyMTk1NjI1NgMAAAADMTYwAgAAAAQ0MDk0BAAAAAEwBwAAAAgzLzcvMjAyNggAAAAJOC8zMS8yMDI1CQAAAAEwQfiReaN83gj8bQvLpHzeCClDSVEuTllTRTpBQ04uSVFfRUJJVERB</t>
  </si>
  <si>
    <t>XzVZUl9BTk5fQ0FHUi4yMDAwLgEAAACe1Q4AAgAAAAcxMC45NDY5AQgAAAAFAAAAATEBAAAACy0xOTExNzAwNDY4AwAAAAMxNjACAAAABDQyMzUEAAAAATAHAAAACDMvNy8yMDI2CAAAAAoxMS8zMC8yMDI1CQAAAAEwQfiReaN83gj8bQvLpHzeCCxDSVEuTllTRTpBQ04uSVFfVE9UQUxfUkVWXzNZUl9BTk5fQ0FHUi4yMDAwLgEAAACe1Q4AAgAAAAY0LjI3NTkBCAAAAAUAAAABMQEAAAALLTE5MTE3MDA0NjgDAAAAAzE2MAIAAAAENDIyMAQAAAABMAcAAAAIMy83LzIwMjYIAAAACjExLzMwLzIwMjUJAAAAATBB+JF5o3zeCPxtC8ukfN4IJENJUS5OWVNFOkFDTi5JUV9EQVlTX1NBTEVTX09VVC4yMDAwLgEAAACe1Q4AAgAAAAk3OC45MTE5MDUBCAAAAAUAAAABMQEAAAALLTE5MTE3MDA0NjgDAAAAAzE2MAIAAAAENDA0MgQAAAABMAcAAAAIMy83LzIwMjYIAAAACjExLzMwLzIwMjUJAAAAATBB+JF5o3zeCPxtC8ukfN4IIENJUS5OWVNFOkFDTi5JUV9QRVJJT0REQVRFLjIwMDAuAQAAAJ7VDgAFAAAACjMwLzExLzIwMjUAQfiReaN83gj8bQvLpHzeCCdDSVEuTllTRTpBQ04uSVFfRklYRURfQVNTRVRfVFVSTlMuMjAwMC4BAAAAntUOAAIAAAAJMTYuNjUyNjQzAQgAAAAFAAAAATEBAAAACy0xOTExNzAwNDY4AwAAAAMxNjACAAAABDQwNjYEAAAAATAHAAAACDMvNy8yMDI2CAAAAAoxMS8zMC8yMDI1CQAAAAEw</t>
  </si>
  <si>
    <t>QfiReaN83gj8bQvLpHzeCCVDSVEuTllTRTpBQ04uSVFfSU5WRU5UT1JZX1RVUk5TLjIwMDAuAQAAAJ7VDgADAAAAAABB+JF5o3zeCPxtC8ukfN4IIENJUS5OWVNFOkFDTi5JUV9QRVJJT0REQVRFLjEwMDAuAQAAAJ7VDgAFAAAACjMxLzA4LzIwMjUAQfiReaN83gj8bQvLpHzeCCJDSVEuTllTRTpBQ04uSVFfR1JPU1NfTUFSR0lOLjEwMDAuAQAAAJ7VDgACAAAABzMxLjkxMzkBCAAAAAUAAAABMQEAAAALLTE5MjE5NTYyNTYDAAAAAzE2MAIAAAAENDA3NAQAAAABMAcAAAAIMy83LzIwMjYIAAAACTgvMzEvMjAyNQkAAAABMEH4kXmjfN4IFZULy6R83ggeQ0lRLk5ZU0U6QUNOLklRX0FSX1RVUk5TLjIwMDAuAQAAAJ7VDgACAAAACDQuNjI1NDA1AQgAAAAFAAAAATEBAAAACy0xOTExNzAwNDY4AwAAAAMxNjACAAAABDQwMDEEAAAAATAHAAAACDMvNy8yMDI2CAAAAAoxMS8zMC8yMDI1CQAAAAEwQfiReaN83ggVlQvLpHzeCCtDSVEuTllTRTpBQ04uSVFfRUJJVERBXzFZUl9BTk5fR1JPV1RILjIwMDAuAQAAAJ7VDgACAAAABjkuODYxNwEIAAAABQAAAAExAQAAAAstMTkxMTcwMDQ2OAMAAAADMTYwAgAAAAQ0MTk2BAAAAAEwBwAAAAgzLzcvMjAyNggAAAAKMTEvMzAvMjAyNQkAAAABMEH4kXmjfN4IFZULy6R83ggrQ0lRLk5ZU0U6QUNOLklRX0VCSVREQV8xWVJfQU5OX0dST1dUSC4xMDAwLgEAAACe1Q4AAgAA</t>
  </si>
  <si>
    <t>AAcxMC42Mzc2AQgAAAAFAAAAATEBAAAACy0xOTIxOTU2MjU2AwAAAAMxNjACAAAABDQxOTYEAAAAATAHAAAACDMvNy8yMDI2CAAAAAk4LzMxLzIwMjUJAAAAATBB+JF5o3zeCBWVC8ukfN4IJkNJUS5OWVNFOkFDTi5JUV9FUFNfNVlSX0FOTl9DQUdSLjIwMDAuAQAAAJ7VDgACAAAABjguMjcxMgEIAAAABQAAAAExAQAAAAstMTkxMTcwMDQ2OAMAAAADMTYwAgAAAAQ0MjM5BAAAAAEwBwAAAAgzLzcvMjAyNggAAAAKMTEvMzAvMjAyNQkAAAABMEH4kXmjfN4IFZULy6R83ggsQ0lRLk5ZU0U6QUNOLklRX0NBU0hfU1RfSU5WRVNULjUwMC4uLkYuVVNELkgBAAAAntUOAAIAAAAIOTY1NS4zMTEBCAAAAAUAAAABMQEAAAALLTE5MTE3MDA2MDUDAAAAAzE2MAIAAAAEMTAwMgQAAAABMAcAAAAIMy83LzIwMjYIAAAACjExLzMwLzIwMjUJAAAAATBB+JF5o3zeCCW8C8ukfN4IJENJUS5OWVNFOkFDTi5JUV9FQklUREEuMjAwMC4uLi5VU0QuSAEAAACe1Q4AAgAAAAkxMjQ1OC4wMTEBCAAAAAUAAAABMQEAAAALLTE5MTE3MDA0NjgDAAAAAzE2MAIAAAAENDA1MQQAAAABMAcAAAAIMy83LzIwMjYIAAAACjExLzMwLzIwMjUJAAAAATBB+JF5o3zeCBWVC8ukfN4IKENJUS5OWVNFOkFDTi5JUV9UT1RBTF9ERUJULjUwMC4uLkYuVVNELkgBAAAAntUOAAIAAAAIODIwMS45OTkBCAAAAAUAAAABMQEAAAALLTE5MTE3MDA2MDUD</t>
  </si>
  <si>
    <t>AAAAAzE2MAIAAAAENDE3MwQAAAABMAcAAAAIMy83LzIwMjYIAAAACjExLzMwLzIwMjUJAAAAATBB+JF5o3zeCBWVC8ukfN4ILENJUS5OWVNFOkFDTi5JUV9ESUxVVF9FUFNfRVhDTC4xMDAwLi4uLlVTRC5IAQAAAJ7VDgACAAAACTEyLjE1MjUwOAEIAAAABQAAAAExAQAAAAstMTkyMTk1NjI1NgMAAAADMTYwAgAAAAMxNDIEAAAAATAHAAAACDMvNy8yMDI2CAAAAAk4LzMxLzIwMjUJAAAAATBB+JF5o3zeCCW8C8ukfN4ILENJUS5OWVNFOkFDTi5JUV9ESUxVVF9FUFNfRVhDTC4yMDAwLi4uLlVTRC5IAQAAAJ7VDgACAAAACTEyLjA4NzA1OQEIAAAABQAAAAExAQAAAAstMTkxMTcwMDQ2OAMAAAADMTYwAgAAAAMxNDIEAAAAATAHAAAACDMvNy8yMDI2CAAAAAoxMS8zMC8yMDI1CQAAAAEwQfiReaN83gglvAvLpHzeCDVDSVEuTllTRTpBQ04uSVFfTUlOT1JJVFlfSU5URVJFU1RfVE9UQUwuNTAwLi4uRi5VU0QuSAEAAACe1Q4AAgAAAAgxMDU0Ljc3OQEIAAAABQAAAAExAQAAAAstMTkxMTcwMDYwNQMAAAADMTYwAgAAAAQxMzEyBAAAAAEwBwAAAAgzLzcvMjAyNggAAAAKMTEvMzAvMjAyNQkAAAABMEH4kXmjfN4IJbwLy6R83ggnQ0lRLk5ZU0U6QUNOLklRX1RPVEFMX1JFVi4xMDAwLi4uLlVTRC5IAQAAAJ7VDgACAAAACTY5NjcyLjk3NwEIAAAABQAAAAExAQAAAAstMTkyMTk1NjI1NgMAAAADMTYwAgAAAAIy</t>
  </si>
  <si>
    <t>OAQAAAABMAcAAAAIMy83LzIwMjYIAAAACTgvMzEvMjAyNQkAAAABMEH4kXmjfN4IJbwLy6R83ggnQ0lRLk5ZU0U6QUNOLklRX1RPVEFMX1JFVi4yMDAwLi4uLlVTRC5IAQAAAJ7VDgACAAAACTcwNzI1LjU1NwEIAAAABQAAAAExAQAAAAstMTkxMTcwMDQ2OAMAAAADMTYwAgAAAAIyOAQAAAABMAcAAAAIMy83LzIwMjYIAAAACjExLzMwLzIwMjUJAAAAATBB+JF5o3zeCCW8C8ukfN4IJENJUS5OWVNFOkFDTi5JUV9FQklUREEuMTAwMC4uLi5VU0QuSAEAAACe1Q4AAgAAAAkxMjIyMi41MzIBCAAAAAUAAAABMQEAAAALLTE5MjE5NTYyNTYDAAAAAzE2MAIAAAAENDA1MQQAAAABMAcAAAAIMy83LzIwMjYIAAAACTgvMzEvMjAyNQkAAAABMEH4kXmjfN4IJbwLy6R83ggpQ0lRLk5ZU0U6QUNOLklRX1BSRUZfRVFVSVRZLjUwMC4uLkYuVVNELkgBAAAAntUOAAMAAAAAAEH4kXmjfN4IJbwLy6R83ggsQ0lRLk5ZU0U6SFBFLklRX1RPVEFMX1JFVl8zWVJfQU5OX0NBR1IuMjAwMC4BAAAADqlUEAIAAAAGNi4zNzAyAQgAAAAFAAAAATEBAAAACy0xOTExNjcyNTcyAwAAAAMxNjACAAAABDQyMjAEAAAAATAHAAAACDMvNy8yMDI2CAAAAAoxMC8zMS8yMDI1CQAAAAEwQfiReaN83ghF4wvLpHzeCCRDSVEuTllTRTpIUEUuSVFfREFZU19TQUxFU19PVVQuMjAwMC4BAAAADqlUEAIAAAAINDguMTE2NDkBCAAAAAUAAAABMQEA</t>
  </si>
  <si>
    <t>AAALLTE5MTE2NzI1NzIDAAAAAzE2MAIAAAAENDA0MgQAAAABMAcAAAAIMy83LzIwMjYIAAAACjEwLzMxLzIwMjUJAAAAATBB+JF5o3zeCEXjC8ukfN4ILkNJUS5OWVNFOkhQRS5JUV9UT1RBTF9SRVZfMVlSX0FOTl9HUk9XVEguMTAwMC4BAAAADqlUEAIAAAAGMTMuODM4AQgAAAAFAAAAATEBAAAACy0xOTExNjcyOTkyAwAAAAMxNjACAAAABDQxOTQEAAAAATAHAAAACDMvNy8yMDI2CAAAAAoxMC8zMS8yMDI1CQAAAAEwQfiReaN83gglvAvLpHzeCChDSVEuTllTRTpIUEUuSVFfREFZU19JTlZFTlRPUllfT1VULjIwMDAuAQAAAA6pVBACAAAACjExMC4zNjE3NjUBCAAAAAUAAAABMQEAAAALLTE5MTE2NzI1NzIDAAAAAzE2MAIAAAAENDAzNQQAAAABMAcAAAAIMy83LzIwMjYIAAAACjEwLzMxLzIwMjUJAAAAATBB+JF5o3zeCCW8C8ukfN4IJUNJUS5OWVNFOkhQRS5JUV9DQVNIX0NPTlZFUlNJT04uMjAwMC4BAAAADqlUEAIAAAAHMi4yODg1NQEIAAAABQAAAAExAQAAAAstMTkxMTY3MjU3MgMAAAADMTYwAgAAAAQ0MTg0BAAAAAEwBwAAAAgzLzcvMjAyNggAAAAKMTAvMzEvMjAyNQkAAAABMEH4kXmjfN4IReMLy6R83ggmQ0lRLk5ZU0U6SFBFLklRX0RBWVNfUEFZQUJMRV9PVVQuMjAwMC4BAAAADqlUEAIAAAAKMTU2LjE4OTcwNQEIAAAABQAAAAExAQAAAAstMTkxMTY3MjU3MgMAAAADMTYwAgAAAAQ0MTgz</t>
  </si>
  <si>
    <t>BAAAAAEwBwAAAAgzLzcvMjAyNggAAAAKMTAvMzEvMjAyNQkAAAABMEH4kXmjfN4IReMLy6R83gggQ0lRLk5ZU0U6SFBFLklRX1BFUklPRERBVEUuMTAwMC4BAAAADqlUEAUAAAAKMzEvMTAvMjAyNQBB+JF5o3zeCEXjC8ukfN4IJ0NJUS5OWVNFOkhQRS5JUV9GSVhFRF9BU1NFVF9UVVJOUy4yMDAwLgEAAAAOqVQQAgAAAAg4Ljc3MzU5OQEIAAAABQAAAAExAQAAAAstMTkxMTY3MjU3MgMAAAADMTYwAgAAAAQ0MDY2BAAAAAEwBwAAAAgzLzcvMjAyNggAAAAKMTAvMzEvMjAyNQkAAAABMEH4kXmjfN4IReMLy6R83gggQ0lRLk5ZU0U6SFBFLklRX1BFUklPRERBVEUuMjAwMC4BAAAADqlUEAUAAAAKMzEvMTAvMjAyNQBB+JF5o3zeCEXjC8ukfN4IIUNJUS5OWVNFOkhQRS5JUV9BU1NFVF9UVVJOUy4yMDAwLgEAAAAOqVQQAgAAAAgwLjQ2NjA3OQEIAAAABQAAAAExAQAAAAstMTkxMTY3MjU3MgMAAAADMTYwAgAAAAQ0MTc3BAAAAAEwBwAAAAgzLzcvMjAyNggAAAAKMTAvMzEvMjAyNQkAAAABMEH4kXmjfN4IReMLy6R83ggrQ0lRLk5ZU0U6SFBFLklRX0VCSVREQV8xWVJfQU5OX0dST1dUSC4yMDAwLgEAAAAOqVQQAgAAAAgtMTEuMjI3NgEIAAAABQAAAAExAQAAAAstMTkxMTY3MjU3MgMAAAADMTYwAgAAAAQ0MTk2BAAAAAEwBwAAAAgzLzcvMjAyNggAAAAKMTAvMzEvMjAyNQkAAAABMEH4kXmjfN4IReMLy6R8</t>
  </si>
  <si>
    <t>3gguQ0lRLk5ZU0U6SFBFLklRX1RPVEFMX1JFVl8xWVJfQU5OX0dST1dUSC4yMDAwLgEAAAAOqVQQAgAAAAYxMy44MzgBCAAAAAUAAAABMQEAAAALLTE5MTE2NzI1NzIDAAAAAzE2MAIAAAAENDE5NAQAAAABMAcAAAAIMy83LzIwMjYIAAAACjEwLzMxLzIwMjUJAAAAATBB+JF5o3zeCEXjC8ukfN4IK0NJUS5OWVNFOkhQRS5JUV9FQklUREFfMVlSX0FOTl9HUk9XVEguMTAwMC4BAAAADqlUEAIAAAAILTExLjIyNzYBCAAAAAUAAAABMQEAAAALLTE5MTE2NzI5OTIDAAAAAzE2MAIAAAAENDE5NgQAAAABMAcAAAAIMy83LzIwMjYIAAAACjEwLzMxLzIwMjUJAAAAATBB+JF5o3zeCEXjC8ukfN4IJkNJUS5OWVNFOkhQRS5JUV9FUFNfM1lSX0FOTl9DQUdSLjIwMDAuAQAAAA6pVBADAAAAAk5NAQgAAAAFAAAAATEBAAAACy0xOTExNjcyNTcyAwAAAAMxNjACAAAABDQyMjYEAAAAATAHAAAACDMvNy8yMDI2CAAAAAoxMC8zMS8yMDI1CQAAAAEwQfiReaN83ghF4wvLpHzeCCZDSVEuTllTRTpIUEUuSVFfRVBTXzVZUl9BTk5fQ0FHUi4yMDAwLgEAAAAOqVQQAwAAAAJOTQEIAAAABQAAAAExAQAAAAstMTkxMTY3MjU3MgMAAAADMTYwAgAAAAQ0MjM5BAAAAAEwBwAAAAgzLzcvMjAyNggAAAAKMTAvMzEvMjAyNQkAAAABMEH4kXmjfN4IegoMy6R83ggpQ0lRLk5ZU0U6SFBFLklRX0VCSVREQV8zWVJfQU5OX0NBR1IuMjAw</t>
  </si>
  <si>
    <t>MC4BAAAADqlUEAIAAAAHLTIuNTg0NAEIAAAABQAAAAExAQAAAAstMTkxMTY3MjU3MgMAAAADMTYwAgAAAAQ0MjIyBAAAAAEwBwAAAAgzLzcvMjAyNggAAAAKMTAvMzEvMjAyNQkAAAABMEH4kXmjfN4IegoMy6R83ggeQ0lRLk5ZU0U6SFBFLklRX0FSX1RVUk5TLjIwMDAuAQAAAA6pVBACAAAACDcuNTg1NzQ2AQgAAAAFAAAAATEBAAAACy0xOTExNjcyNTcyAwAAAAMxNjACAAAABDQwMDEEAAAAATAHAAAACDMvNy8yMDI2CAAAAAoxMC8zMS8yMDI1CQAAAAEwQfiReaN83gh6CgzLpHzeCCVDSVEuTllTRTpIUEUuSVFfTkVUX0RFQlRfRUJJVERBLjIwMDAuAQAAAA6pVBACAAAACDMuOTYzOTY1AQgAAAAFAAAAATEBAAAACy0xOTExNjcyNTcyAwAAAAMxNjACAAAABDQxOTMEAAAAATAHAAAACDMvNy8yMDI2CAAAAAoxMC8zMS8yMDI1CQAAAAEwQfiReaN83gh6CgzLpHzeCCJDSVEuTllTRTpIUEUuSVFfR1JPU1NfTUFSR0lOLjIwMDAuAQAAAA6pVBACAAAABzMwLjI1NzEBCAAAAAUAAAABMQEAAAALLTE5MTE2NzI1NzIDAAAAAzE2MAIAAAAENDA3NAQAAAABMAcAAAAIMy83LzIwMjYIAAAACjEwLzMxLzIwMjUJAAAAATBB+JF5o3zeCHoKDMukfN4IIUNJUS5OWVNFOkhQRS5JUV9HUk9TU19NQVJHSU4uOTk4LgEAAAAOqVQQAgAAAAczNS4xNDMyAQgAAAAFAAAAATEBAAAACy0xOTExNjcyOTk2AwAAAAMxNjACAAAA</t>
  </si>
  <si>
    <t>BDQwNzQEAAAAATAHAAAACDMvNy8yMDI2CAAAAAoxMC8zMS8yMDIzCQAAAAEwQfiReaN83gh6CgzLpHzeCClDSVEuTllTRTpIUEUuSVFfRUJJVERBXzVZUl9BTk5fQ0FHUi4yMDAwLgEAAAAOqVQQAgAAAAYxLjA0NzUBCAAAAAUAAAABMQEAAAALLTE5MTE2NzI1NzIDAAAAAzE2MAIAAAAENDIzNQQAAAABMAcAAAAIMy83LzIwMjYIAAAACjEwLzMxLzIwMjUJAAAAATBB+JF5o3zeCHoKDMukfN4IIENJUS5OWVNFOkhQRS5JUV9FQklUREFfSU5ULjIwMDAuAQAAAA6pVBACAAAACDguMDI4NDI4AQgAAAAFAAAAATEBAAAACy0xOTExNjcyNTcyAwAAAAMxNjACAAAABDQxOTAEAAAAATAHAAAACDMvNy8yMDI2CAAAAAoxMC8zMS8yMDI1CQAAAAEwQfiReaN83gh6CgzLpHzeCCJDSVEuTllTRTpIUEUuSVFfRUJJVERBX01BUkdJTi45OTguAQAAAA6pVBACAAAABzE3LjM3MDgBCAAAAAUAAAABMQEAAAALLTE5MTE2NzI5OTYDAAAAAzE2MAIAAAAENDA0NwQAAAABMAcAAAAIMy83LzIwMjYIAAAACjEwLzMxLzIwMjMJAAAAATBB+JF5o3zeCHoKDMukfN4IJ0NJUS5OWVNFOkhQRS5JUV9UT1RBTF9ERUJUX0VCSVREQS4yMDAwLgEAAAAOqVQQAgAAAAg1LjAxNDk5NgEIAAAABQAAAAExAQAAAAstMTkxMTY3MjU3MgMAAAADMTYwAgAAAAQ0MTkyBAAAAAEwBwAAAAgzLzcvMjAyNggAAAAKMTAvMzEvMjAyNQkAAAABMEH4kXmj</t>
  </si>
  <si>
    <t>fN4IegoMy6R83gglQ0lRLk5ZU0U6SFBFLklRX0lOVkVOVE9SWV9UVVJOUy4yMDAwLgEAAAAOqVQQAgAAAAgzLjMwNzMwMQEIAAAABQAAAAExAQAAAAstMTkxMTY3MjU3MgMAAAADMTYwAgAAAAQ0MDgyBAAAAAEwBwAAAAgzLzcvMjAyNggAAAAKMTAvMzEvMjAyNQkAAAABMEH4kXmjfN4IegoMy6R83ggoQ0lRLk5ZU0U6SFBFLklRX0VQU18xWVJfQU5OX0dST1dUSC4yMDAwLgEAAAAOqVQQAwAAAAJOTQEIAAAABQAAAAExAQAAAAstMTkxMTY3MjU3MgMAAAADMTYwAgAAAAQ0MjAwBAAAAAEwBwAAAAgzLzcvMjAyNggAAAAKMTAvMzEvMjAyNQkAAAABMEH4kXmjfN4IegoMy6R83ggnQ0lRLk5ZU0U6SFBFLklRX1RPVEFMX0RFQlRfQ0FQSVRBTC41MDAuAQAAAA6pVBACAAAABzQ5LjMwNjcBCAAAAAUAAAABMQEAAAALLTE5MTE2NzI1NzQDAAAAAzE2MAIAAAAENDE4NgQAAAABMAcAAAAIMy83LzIwMjYIAAAACjEwLzMxLzIwMjUJAAAAATBB+JF5o3zeCHoKDMukfN4IHkNJUS5OWVNFOkhQRS5JUV9OSV9NQVJHSU4uOTk4LgEAAAAOqVQQAgAAAAY2Ljk1MDQBCAAAAAUAAAABMQEAAAALLTE5MTE2NzI5OTYDAAAAAzE2MAIAAAAENDA5NAQAAAABMAcAAAAIMy83LzIwMjYIAAAACjEwLzMxLzIwMjMJAAAAATBB+JF5o3zeCHoKDMukfN4II0NJUS5OWVNFOkhQRS5JUV9SRVRVUk5fRVFVSVRZLjIwMDAuAQAAAA6pVBAC</t>
  </si>
  <si>
    <t>AAAABjAuMjI5NgEIAAAABQAAAAExAQAAAAstMTkxMTY3MjU3MgMAAAADMTYwAgAAAAQ0MTI4BAAAAAEwBwAAAAgzLzcvMjAyNggAAAAKMTAvMzEvMjAyNQkAAAABMEH4kXmjfN4IWjEMy6R83ggoQ0lRLk5ZU0U6SFBFLklRX0VQU18xWVJfQU5OX0dST1dUSC4xMDAwLgEAAAAOqVQQAwAAAAJOTQEIAAAABQAAAAExAQAAAAstMTkxMTY3Mjk5MgMAAAADMTYwAgAAAAQ0MjAwBAAAAAEwBwAAAAgzLzcvMjAyNggAAAAKMTAvMzEvMjAyNQkAAAABMEH4kXmjfN4IWjEMy6R83ggmQ0lRLk5ZU0U6SFBFLklRX1RPVEFMX0RFQlRfRVFVSVRZLjUwMC4BAAAADqlUEAIAAAAGOTcuMjY1AQgAAAAFAAAAATEBAAAACy0xOTExNjcyNTc0AwAAAAMxNjACAAAABDQwMzQEAAAAATAHAAAACDMvNy8yMDI2CAAAAAoxMC8zMS8yMDI1CQAAAAEwQfiReaN83ghaMQzLpHzeCB9DSVEuTllTRTpIUEUuSVFfTklfTUFSR0lOLjEwMDAuAQAAAA6pVBACAAAABjAuMTY2MgEIAAAABQAAAAExAQAAAAstMTkxMTY3Mjk5MgMAAAADMTYwAgAAAAQ0MDk0BAAAAAEwBwAAAAgzLzcvMjAyNggAAAAKMTAvMzEvMjAyNQkAAAABMEH4kXmjfN4IWjEMy6R83ggtQ0lRLk5ZU0U6SFBFLklRX1JFVFVSTl9JTlZFU1RFRF9DQVBJVEFMLjIwMDAuAQAAAA6pVBACAAAABy0xLjU4MDIAQfiReaN83ghaMQzLpHzeCCFDSVEuTllTRTpIUEUuSVFfR1JPU1Nf</t>
  </si>
  <si>
    <t>TUFSR0lOLjk5OS4BAAAADqlUEAIAAAAHMzIuNzg3OAEIAAAABQAAAAExAQAAAAstMTkxMTY3Mjk3MQMAAAADMTYwAgAAAAQ0MDc0BAAAAAEwBwAAAAgzLzcvMjAyNggAAAAKMTAvMzEvMjAyNAkAAAABMEH4kXmjfN4IWjEMy6R83ggiQ0lRLk5ZU0U6SFBFLklRX0dST1NTX01BUkdJTi4xMDAwLgEAAAAOqVQQAgAAAAczMC4yNTcxAQgAAAAFAAAAATEBAAAACy0xOTExNjcyOTkyAwAAAAMxNjACAAAABDQwNzQEAAAAATAHAAAACDMvNy8yMDI2CAAAAAoxMC8zMS8yMDI1CQAAAAEwQfiReaN83ghaMQzLpHzeCB5DSVEuTllTRTpIUEUuSVFfTklfTUFSR0lOLjk5OS4BAAAADqlUEAIAAAAGOC41NjA0AQgAAAAFAAAAATEBAAAACy0xOTExNjcyOTcxAwAAAAMxNjACAAAABDQwOTQEAAAAATAHAAAACDMvNy8yMDI2CAAAAAoxMC8zMS8yMDI0CQAAAAEwQfiReaN83ghaMQzLpHzeCCJDSVEuTllTRTpIUEUuSVFfRUJJVERBX01BUkdJTi45OTkuAQAAAA6pVBACAAAABzE2Ljc5MjIBCAAAAAUAAAABMQEAAAALLTE5MTE2NzI5NzEDAAAAAzE2MAIAAAAENDA0NwQAAAABMAcAAAAIMy83LzIwMjYIAAAACjEwLzMxLzIwMjQJAAAAATBB+JF5o3zeCFoxDMukfN4IH0NJUS5OWVNFOkhQRS5JUV9OSV9NQVJHSU4uMjAwMC4BAAAADqlUEAIAAAAGMC4xNjYyAQgAAAAFAAAAATEBAAAACy0xOTExNjcyNTcyAwAAAAMxNjACAAAA</t>
  </si>
  <si>
    <t>BDQwOTQEAAAAATAHAAAACDMvNy8yMDI2CAAAAAoxMC8zMS8yMDI1CQAAAAEwQfiReaN83ghaMQzLpHzeCCJDSVEuTllTRTpIUEUuSVFfQ1VSUkVOVF9SQVRJTy41MDAuAQAAAA6pVBACAAAACDEuMDE0MjQzAQgAAAAFAAAAATEBAAAACy0xOTExNjcyNTc0AwAAAAMxNjACAAAABDQwMzAEAAAAATAHAAAACDMvNy8yMDI2CAAAAAoxMC8zMS8yMDI1CQAAAAEwQfiReaN83ghaMQzLpHzeCCNDSVEuTllTRTpIUEUuSVFfRUJJVERBX01BUkdJTi4xMDAwLgEAAAAOqVQQAgAAAAcxMy4wOTQ4AQgAAAAFAAAAATEBAAAACy0xOTExNjcyOTkyAwAAAAMxNjACAAAABDQwNDcEAAAAATAHAAAACDMvNy8yMDI2CAAAAAoxMC8zMS8yMDI1CQAAAAEwQfiReaN83ghaMQzLpHzeCCNDSVEuTllTRTpIUEUuSVFfRUJJVERBX01BUkdJTi4yMDAwLgEAAAAOqVQQAgAAAAcxMy4wOTQ4AQgAAAAFAAAAATEBAAAACy0xOTExNjcyNTcyAwAAAAMxNjACAAAABDQwNDcEAAAAATAHAAAACDMvNy8yMDI2CAAAAAoxMC8zMS8yMDI1CQAAAAEwQfiReaN83ghaMQzLpHzeCCxDSVEuTllTRTpIUEUuSVFfVE9UQUxfUkVWXzVZUl9BTk5fQ0FHUi4yMDAwLgEAAAAOqVQQAgAAAAY0LjkxNDEBCAAAAAUAAAABMQEAAAALLTE5MTE2NzI1NzIDAAAAAzE2MAIAAAAENDIzMwQAAAABMAcAAAAIMy83LzIwMjYIAAAACjEwLzMxLzIwMjUJAAAAATBB+JF5</t>
  </si>
  <si>
    <t>o3zeCFoxDMukfN4IJkNJUS5OWVNFOkhQRS5JUV9FQklUREFfQ0FQRVhfSU5ULjIwMDAuAQAAAA6pVBACAAAACDQuMTk1NjUyAQgAAAAFAAAAATEBAAAACy0xOTExNjcyNTcyAwAAAAMxNjACAAAABDQxOTEEAAAAATAHAAAACDMvNy8yMDI2CAAAAAoxMC8zMS8yMDI1CQAAAAEwQfiReaN83ghaMQzLpHzeCCNDSVEuTllTRTpIUEUuSVFfUkVUVVJOX0FTU0VUUy4yMDAwLgEAAAAOqVQQAgAAAAYxLjQ4OTcBCAAAAAUAAAABMQEAAAALLTE5MTE2NzI1NzIDAAAAAzE2MAIAAAAENDE3OAQAAAABMAcAAAAIMy83LzIwMjYIAAAACjEwLzMxLzIwMjUJAAAAATBB+JF5o3zeCGZYDMukfN4IIENJUS5OWVNFOkhQRS5JUV9RVUlDS19SQVRJTy41MDAuAQAAAA6pVBACAAAACDAuNjA0MTg3AQgAAAAFAAAAATEBAAAACy0xOTExNjcyNTc0AwAAAAMxNjACAAAABDQxMjEEAAAAATAHAAAACDMvNy8yMDI2CAAAAAoxMC8zMS8yMDI1CQAAAAEwQfiReaN83ghmWAzLpHzeCCxDSVEuTllTRTpIUEUuSVFfRElMVVRfRVBTX0VYQ0wuMjAwMC4uLi5VU0QuSAEAAAAOqVQQAgAAAAktMC4wNDQ1NjEBCAAAAAUAAAABMQEAAAALLTE5MTE2NzI1NzIDAAAAAzE2MAIAAAADMTQyBAAAAAEwBwAAAAgzLzcvMjAyNggAAAAKMTAvMzEvMjAyNQkAAAABMEH4kXmjfN4IZlgMy6R83gg1Q0lRLk5ZU0U6SFBFLklRX01JTk9SSVRZX0lOVEVSRVNU</t>
  </si>
  <si>
    <t>X1RPVEFMLjUwMC4uLkYuVVNELkgBAAAADqlUEAIAAAACNjYBCAAAAAUAAAABMQEAAAALLTE5MTE2NzI1NzQDAAAAAzE2MAIAAAAEMTMxMgQAAAABMAcAAAAIMy83LzIwMjYIAAAACjEwLzMxLzIwMjUJAAAAATBB+JF5o3zeCFoxDMukfN4IJENJUS5OWVNFOkhQRS5JUV9FQklUREEuMjAwMC4uLi5VU0QuSAEAAAAOqVQQAgAAAAQ0NDkxAQgAAAAFAAAAATEBAAAACy0xOTExNjcyNTcyAwAAAAMxNjACAAAABDQwNTEEAAAAATAHAAAACDMvNy8yMDI2CAAAAAoxMC8zMS8yMDI1CQAAAAEwQfiReaN83ghmWAzLpHzeCCxDSVEuTllTRTpIUEUuSVFfRElMVVRfRVBTX0VYQ0wuMTAwMC4uLi5VU0QuSAEAAAAOqVQQAgAAAAktMC4wNDQ1NjEBCAAAAAUAAAABMQEAAAALLTE5MTE2NzI5OTIDAAAAAzE2MAIAAAADMTQyBAAAAAEwBwAAAAgzLzcvMjAyNggAAAAKMTAvMzEvMjAyNQkAAAABMEH4kXmjfN4INWwMy6R83ggkQ0lRLk5ZU0U6SFBFLklRX0VCSVREQS4xMDAwLi4uLlVTRC5IAQAAAA6pVBACAAAABDQ0OTEBCAAAAAUAAAABMQEAAAALLTE5MTE2NzI5OTIDAAAAAzE2MAIAAAAENDA1MQQAAAABMAcAAAAIMy83LzIwMjYIAAAACjEwLzMxLzIwMjUJAAAAATBB+JF5o3zeCDVsDMukfN4IKENJUS5OWVNFOkhQRS5JUV9UT1RBTF9ERUJULjUwMC4uLkYuVVNELkgBAAAADqlUEAIAAAAFMjQwNzcBCAAAAAUAAAABMQEA</t>
  </si>
  <si>
    <t>AAALLTE5MTE2NzI1NzQDAAAAAzE2MAIAAAAENDE3MwQAAAABMAcAAAAIMy83LzIwMjYIAAAACjEwLzMxLzIwMjUJAAAAATBB+JF5o3zeCDVsDMukfN4IKUNJUS5OWVNFOkhQRS5JUV9QUkVGX0VRVUlUWS41MDAuLi5GLlVTRC5IAQAAAA6pVBADAAAAAABB+JF5o3zeCDVsDMukfN4IJ0NJUS5OWVNFOkhQRS5JUV9UT1RBTF9SRVYuMTAwMC4uLi5VU0QuSAEAAAAOqVQQAgAAAAUzNDI5NgEIAAAABQAAAAExAQAAAAstMTkxMTY3Mjk5MgMAAAADMTYwAgAAAAIyOAQAAAABMAcAAAAIMy83LzIwMjYIAAAACjEwLzMxLzIwMjUJAAAAATBB+JF5o3zeCDVsDMukfN4IJ0NJUS5OWVNFOkhQRS5JUV9UT1RBTF9SRVYuMjAwMC4uLi5VU0QuSAEAAAAOqVQQAgAAAAUzNDI5NgEIAAAABQAAAAExAQAAAAstMTkxMTY3MjU3MgMAAAADMTYwAgAAAAIyOAQAAAABMAcAAAAIMy83LzIwMjYIAAAACjEwLzMxLzIwMjUJAAAAATBB+JF5o3zeCDVsDMukfN4ILENJUS5OWVNFOkhQRS5JUV9DQVNIX1NUX0lOVkVTVC41MDAuLi5GLlVTRC5IAQAAAA6pVBACAAAABDUwNDYBCAAAAAUAAAABMQEAAAALLTE5MTE2NzI1NzQDAAAAAzE2MAIAAAAEMTAwMgQAAAABMAcAAAAIMy83LzIwMjYIAAAACjEwLzMxLzIwMjUJAAAAATBB+JF5o3zeCDVsDMukfN4IIkNJUS5OWVNFOlNOWC5JUV9FQklUREFfTUFSR0lOLjk5OS4BAAAAxWcGAAIAAAAG</t>
  </si>
  <si>
    <t>Mi44NTI4AQgAAAAFAAAAATEBAAAACy0xOTA4ODM2NTQ3AwAAAAMxNjACAAAABDQwNDcEAAAAATAHAAAACDMvNy8yMDI2CAAAAAoxMS8zMC8yMDI0CQAAAAEwQfiReaN83gg1bAzLpHzeCB5DSVEuTllTRTpTTlguSVFfTklfTUFSR0lOLjk5OC4BAAAAxWcGAAIAAAAGMS4wODkyAQgAAAAFAAAAATEBAAAACy0xOTA4ODM2NTUzAwAAAAMxNjACAAAABDQwOTQEAAAAATAHAAAACDMvNy8yMDI2CAAAAAoxMS8zMC8yMDIzCQAAAAEwQfiReaN83gg1bAzLpHzeCCNDSVEuTllTRTpTTlguSVFfRUJJVERBX01BUkdJTi4yMDAwLgEAAADFZwYAAgAAAAYyLjkzODQBCAAAAAUAAAABMQEAAAALLTE5MDg4MzI3ODIDAAAAAzE2MAIAAAAENDA0NwQAAAABMAcAAAAIMy83LzIwMjYIAAAACjExLzMwLzIwMjUJAAAAATBB+JF5o3zeCDVsDMukfN4IJkNJUS5OWVNFOlNOWC5JUV9FQklUREFfQ0FQRVhfSU5ULjIwMDAuAQAAAMVnBgACAAAACDYuMDI4NjUxAQgAAAAFAAAAATEBAAAACy0xOTA4ODMyNzgyAwAAAAMxNjACAAAABDQxOTEEAAAAATAHAAAACDMvNy8yMDI2CAAAAAoxMS8zMC8yMDI1CQAAAAEwQfiReaN83gg1bAzLpHzeCCNDSVEuTllTRTpTTlguSVFfRUJJVERBX01BUkdJTi4xMDAwLgEAAADFZwYAAgAAAAYyLjkzODQBCAAAAAUAAAABMQEAAAALLTE5MDg4MzY1ODEDAAAAAzE2MAIAAAAENDA0NwQAAAABMAcAAAAI</t>
  </si>
  <si>
    <t>My83LzIwMjYIAAAACjExLzMwLzIwMjUJAAAAATBB+JF5o3zeCHWTDMukfN4IJkNJUS5OWVNFOlNOWC5JUV9UT1RBTF9ERUJUX0VRVUlUWS41MDAuAQAAAMVnBgACAAAABzYwLjEzODcBCAAAAAUAAAABMQEAAAALLTE5MDg4MzI3ODUDAAAAAzE2MAIAAAAENDAzNAQAAAABMAcAAAAIMy83LzIwMjYIAAAACjExLzMwLzIwMjUJAAAAATBB+JF5o3zeCHWTDMukfN4IIkNJUS5OWVNFOlNOWC5JUV9DVVJSRU5UX1JBVElPLjUwMC4BAAAAxWcGAAIAAAAIMS4yMDY1MDgBCAAAAAUAAAABMQEAAAALLTE5MDg4MzI3ODUDAAAAAzE2MAIAAAAENDAzMAQAAAABMAcAAAAIMy83LzIwMjYIAAAACjExLzMwLzIwMjUJAAAAATBB+JF5o3zeCHWTDMukfN4II0NJUS5OWVNFOlNOWC5JUV9SRVRVUk5fQVNTRVRTLjIwMDAuAQAAAMVnBgACAAAABjIuNzU1NwEIAAAABQAAAAExAQAAAAstMTkwODgzMjc4MgMAAAADMTYwAgAAAAQ0MTc4BAAAAAEwBwAAAAgzLzcvMjAyNggAAAAKMTEvMzAvMjAyNQkAAAABMEH4kXmjfN4IdZMMy6R83ggjQ0lRLk5ZU0U6U05YLklRX1JFVFVSTl9FUVVJVFkuMjAwMC4BAAAAxWcGAAIAAAAHMTAuMDQwOAEIAAAABQAAAAExAQAAAAstMTkwODgzMjc4MgMAAAADMTYwAgAAAAQ0MTI4BAAAAAEwBwAAAAgzLzcvMjAyNggAAAAKMTEvMzAvMjAyNQkAAAABMEH4kXmjfN4INWwMy6R83ggtQ0lRLk5ZU0U6</t>
  </si>
  <si>
    <t>U05YLklRX1JFVFVSTl9JTlZFU1RFRF9DQVBJVEFMLjIwMDAuAQAAAMVnBgACAAAABjUuMjQ2NgBB+JF5o3zeCJCnDMukfN4IHkNJUS5OWVNFOlNOWC5JUV9OSV9NQVJHSU4uOTk5LgEAAADFZwYAAgAAAAYxLjE3ODgBCAAAAAUAAAABMQEAAAALLTE5MDg4MzY1NDcDAAAAAzE2MAIAAAAENDA5NAQAAAABMAcAAAAIMy83LzIwMjYIAAAACjExLzMwLzIwMjQJAAAAATBB+JF5o3zeCHWTDMukfN4ILENJUS5OWVNFOlNOWC5JUV9UT1RBTF9SRVZfM1lSX0FOTl9DQUdSLjIwMDAuAQAAAMVnBgACAAAABjAuMDg3OAEIAAAABQAAAAExAQAAAAstMTkwODgzMjc4MgMAAAADMTYwAgAAAAQ0MjIwBAAAAAEwBwAAAAgzLzcvMjAyNggAAAAKMTEvMzAvMjAyNQkAAAABMEH4kXmjfN4IdZMMy6R83ggkQ0lRLk5ZU0U6U05YLklRX0RBWVNfU0FMRVNfT1VULjIwMDAuAQAAAMVnBgACAAAACDY0LjM3NTA1AQgAAAAFAAAAATEBAAAACy0xOTA4ODMyNzgyAwAAAAMxNjACAAAABDQwNDIEAAAAATAHAAAACDMvNy8yMDI2CAAAAAoxMS8zMC8yMDI1CQAAAAEwQfiReaN83gh1kwzLpHzeCCBDSVEuTllTRTpTTlguSVFfUVVJQ0tfUkFUSU8uNTAwLgEAAADFZwYAAgAAAAgwLjcyMTEzNgEIAAAABQAAAAExAQAAAAstMTkwODgzMjc4NQMAAAADMTYwAgAAAAQ0MTIxBAAAAAEwBwAAAAgzLzcvMjAyNggAAAAKMTEvMzAvMjAyNQkAAAAB</t>
  </si>
  <si>
    <t>MEH4kXmjfN4IdZMMy6R83ggnQ0lRLk5ZU0U6U05YLklRX1RPVEFMX0RFQlRfQ0FQSVRBTC41MDAuAQAAAMVnBgACAAAABzM3LjU1NDEBCAAAAAUAAAABMQEAAAALLTE5MDg4MzI3ODUDAAAAAzE2MAIAAAAENDE4NgQAAAABMAcAAAAIMy83LzIwMjYIAAAACjExLzMwLzIwMjUJAAAAATBB+JF5o3zeCJCnDMukfN4IH0NJUS5OWVNFOlNOWC5JUV9OSV9NQVJHSU4uMjAwMC4BAAAAxWcGAAIAAAAFMS4zMjQBCAAAAAUAAAABMQEAAAALLTE5MDg4MzI3ODIDAAAAAzE2MAIAAAAENDA5NAQAAAABMAcAAAAIMy83LzIwMjYIAAAACjExLzMwLzIwMjUJAAAAATBB+JF5o3zeCJCnDMukfN4ILkNJUS5OWVNFOlNOWC5JUV9UT1RBTF9SRVZfMVlSX0FOTl9HUk9XVEguMTAwMC4BAAAAxWcGAAIAAAAGNi45MzgzAQgAAAAFAAAAATEBAAAACy0xOTA4ODM2NTgxAwAAAAMxNjACAAAABDQxOTQEAAAAATAHAAAACDMvNy8yMDI2CAAAAAoxMS8zMC8yMDI1CQAAAAEwQfiReaN83giQpwzLpHzeCChDSVEuTllTRTpTTlguSVFfREFZU19JTlZFTlRPUllfT1VULjIwMDAuAQAAAMVnBgACAAAACTU1Ljg0NzU1NQEIAAAABQAAAAExAQAAAAstMTkwODgzMjc4MgMAAAADMTYwAgAAAAQ0MDM1BAAAAAEwBwAAAAgzLzcvMjAyNggAAAAKMTEvMzAvMjAyNQkAAAABMEH4kXmjfN4IkKcMy6R83ggfQ0lRLk5ZU0U6U05YLklRX05JX01BUkdJ</t>
  </si>
  <si>
    <t>Ti4xMDAwLgEAAADFZwYAAgAAAAUxLjMyNAEIAAAABQAAAAExAQAAAAstMTkwODgzNjU4MQMAAAADMTYwAgAAAAQ0MDk0BAAAAAEwBwAAAAgzLzcvMjAyNggAAAAKMTEvMzAvMjAyNQkAAAABMEH4kXmjfN4IkKcMy6R83ggmQ0lRLk5ZU0U6U05YLklRX0RBWVNfUEFZQUJMRV9PVVQuMjAwMC4BAAAAxWcGAAIAAAAKMTAwLjU2NjYyNQEIAAAABQAAAAExAQAAAAstMTkwODgzMjc4MgMAAAADMTYwAgAAAAQ0MTgzBAAAAAEwBwAAAAgzLzcvMjAyNggAAAAKMTEvMzAvMjAyNQkAAAABMEH4kXmjfN4IkKcMy6R83ggpQ0lRLk5ZU0U6U05YLklRX0VCSVREQV8zWVJfQU5OX0NBR1IuMjAwMC4BAAAAxWcGAAIAAAAGMS44ODcyAQgAAAAFAAAAATEBAAAACy0xOTA4ODMyNzgyAwAAAAMxNjACAAAABDQyMjIEAAAAATAHAAAACDMvNy8yMDI2CAAAAAoxMS8zMC8yMDI1CQAAAAEwQfiReaN83giQpwzLpHzeCCxDSVEuTllTRTpTTlguSVFfVE9UQUxfUkVWXzVZUl9BTk5fQ0FHUi4yMDAwLgEAAADFZwYAAgAAAAcyNS42MjYzAQgAAAAFAAAAATEBAAAACy0xOTA4ODMyNzgyAwAAAAMxNjACAAAABDQyMzMEAAAAATAHAAAACDMvNy8yMDI2CAAAAAoxMS8zMC8yMDI1CQAAAAEwQfiReaN83giQpwzLpHzeCCBDSVEuTllTRTpTTlguSVFfUEVSSU9EREFURS4yMDAwLgEAAADFZwYABQAAAAozMC8xMS8yMDI1AEH4kXmjfN4IkKcM</t>
  </si>
  <si>
    <t>y6R83ggnQ0lRLk5ZU0U6U05YLklRX0ZJWEVEX0FTU0VUX1RVUk5TLjIwMDAuAQAAAMVnBgACAAAACTY2Ljk3NzIwNwEIAAAABQAAAAExAQAAAAstMTkwODgzMjc4MgMAAAADMTYwAgAAAAQ0MDY2BAAAAAEwBwAAAAgzLzcvMjAyNggAAAAKMTEvMzAvMjAyNQkAAAABMEH4kXmjfN4IkKcMy6R83ggpQ0lRLk5ZU0U6U05YLklRX0VCSVREQV81WVJfQU5OX0NBR1IuMjAwMC4BAAAAxWcGAAIAAAAHMjUuMzM2NQEIAAAABQAAAAExAQAAAAstMTkwODgzMjc4MgMAAAADMTYwAgAAAAQ0MjM1BAAAAAEwBwAAAAgzLzcvMjAyNggAAAAKMTEvMzAvMjAyNQkAAAABMEH4kXmjfN4IkKcMy6R83gggQ0lRLk5ZU0U6U05YLklRX1BFUklPRERBVEUuMTAwMC4BAAAAxWcGAAUAAAAKMzAvMTEvMjAyNQBB+JF5o3zeCJCnDMukfN4IHkNJUS5OWVNFOlNOWC5JUV9BUl9UVVJOUy4yMDAwLgEAAADFZwYAAgAAAAg1LjY2OTg3MQEIAAAABQAAAAExAQAAAAstMTkwODgzMjc4MgMAAAADMTYwAgAAAAQ0MDAxBAAAAAEwBwAAAAgzLzcvMjAyNggAAAAKMTEvMzAvMjAyNQkAAAABMEH4kXmjfN4IkKcMy6R83gghQ0lRLk5ZU0U6U05YLklRX0FTU0VUX1RVUk5TLjIwMDAuAQAAAMVnBgACAAAACDEuOTM3NDcyAQgAAAAFAAAAATEBAAAACy0xOTA4ODMyNzgyAwAAAAMxNjACAAAABDQxNzcEAAAAATAHAAAACDMvNy8yMDI2CAAAAAoxMS8z</t>
  </si>
  <si>
    <t>MC8yMDI1CQAAAAEwQfiReaN83giQpwzLpHzeCCtDSVEuTllTRTpTTlguSVFfRUJJVERBXzFZUl9BTk5fR1JPV1RILjEwMDAuAQAAAMVnBgACAAAABzEwLjE0NTYBCAAAAAUAAAABMQEAAAALLTE5MDg4MzY1ODEDAAAAAzE2MAIAAAAENDE5NgQAAAABMAcAAAAIMy83LzIwMjYIAAAACjExLzMwLzIwMjUJAAAAATBB+JF5o3zeCJCnDMukfN4IJkNJUS5OWVNFOlNOWC5JUV9FUFNfM1lSX0FOTl9DQUdSLjIwMDAuAQAAAMVnBgACAAAABzEzLjY3NDIBCAAAAAUAAAABMQEAAAALLTE5MDg4MzI3ODIDAAAAAzE2MAIAAAAENDIyNgQAAAABMAcAAAAIMy83LzIwMjYIAAAACjExLzMwLzIwMjUJAAAAATBB+JF5o3zeCJCnDMukfN4IJkNJUS5OWVNFOlNOWC5JUV9FUFNfNVlSX0FOTl9DQUdSLjIwMDAuAQAAAMVnBgACAAAABjkuMTc1NAEIAAAABQAAAAExAQAAAAstMTkwODgzMjc4MgMAAAADMTYwAgAAAAQ0MjM5BAAAAAEwBwAAAAgzLzcvMjAyNggAAAAKMTEvMzAvMjAyNQkAAAABMEH4kXmjfN4IkKcMy6R83gglQ0lRLk5ZU0U6U05YLklRX0NBU0hfQ09OVkVSU0lPTi4yMDAwLgEAAADFZwYAAgAAAAgxOS42NTU5OAEIAAAABQAAAAExAQAAAAstMTkwODgzMjc4MgMAAAADMTYwAgAAAAQ0MTg0BAAAAAEwBwAAAAgzLzcvMjAyNggAAAAKMTEvMzAvMjAyNQkAAAABMEH4kXmjfN4IkKcMy6R83ggrQ0lRLk5ZU0U6U05Y</t>
  </si>
  <si>
    <t>LklRX0VCSVREQV8xWVJfQU5OX0dST1dUSC4yMDAwLgEAAADFZwYAAgAAAAcxMC4xNDU2AQgAAAAFAAAAATEBAAAACy0xOTA4ODMyNzgyAwAAAAMxNjACAAAABDQxOTYEAAAAATAHAAAACDMvNy8yMDI2CAAAAAoxMS8zMC8yMDI1CQAAAAEwQfiReaN83giQpwzLpHzeCCFDSVEuTllTRTpTTlguSVFfR1JPU1NfTUFSR0lOLjk5OS4BAAAAxWcGAAIAAAAGNi44MTExAQgAAAAFAAAAATEBAAAACy0xOTA4ODM2NTQ3AwAAAAMxNjACAAAABDQwNzQEAAAAATAHAAAACDMvNy8yMDI2CAAAAAoxMS8zMC8yMDI0CQAAAAEwQfiReaN83giQpwzLpHzeCChDSVEuTllTRTpTTlguSVFfRVBTXzFZUl9BTk5fR1JPV1RILjIwMDAuAQAAAMVnBgACAAAABzI1LjEwMTgBCAAAAAUAAAABMQEAAAALLTE5MDg4MzI3ODIDAAAAAzE2MAIAAAAENDIwMAQAAAABMAcAAAAIMy83LzIwMjYIAAAACjExLzMwLzIwMjUJAAAAATBB+JF5o3zeCM7iDMukfN4IKENJUS5OWVNFOlNOWC5JUV9FUFNfMVlSX0FOTl9HUk9XVEguMTAwMC4BAAAAxWcGAAIAAAAHMjUuMTAxOAEIAAAABQAAAAExAQAAAAstMTkwODgzNjU4MQMAAAADMTYwAgAAAAQ0MjAwBAAAAAEwBwAAAAgzLzcvMjAyNggAAAAKMTEvMzAvMjAyNQkAAAABMEH4kXmjfN4IzuIMy6R83gguQ0lRLk5ZU0U6U05YLklRX1RPVEFMX1JFVl8xWVJfQU5OX0dST1dUSC4yMDAwLgEAAADFZwYA</t>
  </si>
  <si>
    <t>AgAAAAY2LjkzODMBCAAAAAUAAAABMQEAAAALLTE5MDg4MzI3ODIDAAAAAzE2MAIAAAAENDE5NAQAAAABMAcAAAAIMy83LzIwMjYIAAAACjExLzMwLzIwMjUJAAAAATBB+JF5o3zeCM7iDMukfN4IIkNJUS5OWVNFOlNOWC5JUV9HUk9TU19NQVJHSU4uMjAwMC4BAAAAxWcGAAIAAAAGNi45ODk0AQgAAAAFAAAAATEBAAAACy0xOTA4ODMyNzgyAwAAAAMxNjACAAAABDQwNzQEAAAAATAHAAAACDMvNy8yMDI2CAAAAAoxMS8zMC8yMDI1CQAAAAEwQfiReaN83gjO4gzLpHzeCCVDSVEuTllTRTpTTlguSVFfTkVUX0RFQlRfRUJJVERBLjIwMDAuAQAAAMVnBgACAAAACDEuMzM5OTI5AQgAAAAFAAAAATEBAAAACy0xOTA4ODMyNzgyAwAAAAMxNjACAAAABDQxOTMEAAAAATAHAAAACDMvNy8yMDI2CAAAAAoxMS8zMC8yMDI1CQAAAAEwQfiReaN83gjO4gzLpHzeCCVDSVEuTllTRTpTTlguSVFfSU5WRU5UT1JZX1RVUk5TLjIwMDAuAQAAAMVnBgACAAAACDYuNTM1NjQ1AQgAAAAFAAAAATEBAAAACy0xOTA4ODMyNzgyAwAAAAMxNjACAAAABDQwODIEAAAAATAHAAAACDMvNy8yMDI2CAAAAAoxMS8zMC8yMDI1CQAAAAEwQfiReaN83gjO4gzLpHzeCCJDSVEuTllTRTpTTlguSVFfR1JPU1NfTUFSR0lOLjEwMDAuAQAAAMVnBgACAAAABjYuOTg5NAEIAAAABQAAAAExAQAAAAstMTkwODgzNjU4MQMAAAADMTYwAgAAAAQ0MDc0</t>
  </si>
  <si>
    <t>BAAAAAEwBwAAAAgzLzcvMjAyNggAAAAKMTEvMzAvMjAyNQkAAAABMEH4kXmjfN4IzuIMy6R83gggQ0lRLk5ZU0U6U05YLklRX0VCSVREQV9JTlQuMjAwMC4BAAAAxWcGAAIAAAAINi40OTY2MzgBCAAAAAUAAAABMQEAAAALLTE5MDg4MzI3ODIDAAAAAzE2MAIAAAAENDE5MAQAAAABMAcAAAAIMy83LzIwMjYIAAAACjExLzMwLzIwMjUJAAAAATBB+JF5o3zeCM7iDMukfN4IJ0NJUS5OWVNFOlNOWC5JUV9UT1RBTF9ERUJUX0VCSVREQS4yMDAwLgEAAADFZwYAAgAAAAcyLjU3MjkzAQgAAAAFAAAAATEBAAAACy0xOTA4ODMyNzgyAwAAAAMxNjACAAAABDQxOTIEAAAAATAHAAAACDMvNy8yMDI2CAAAAAoxMS8zMC8yMDI1CQAAAAEwQfiReaN83gjO4gzLpHzeCCFDSVEuTllTRTpTTlguSVFfR1JPU1NfTUFSR0lOLjk5OC4BAAAAxWcGAAIAAAAGNi44NzQ4AQgAAAAFAAAAATEBAAAACy0xOTA4ODM2NTUzAwAAAAMxNjACAAAABDQwNzQEAAAAATAHAAAACDMvNy8yMDI2CAAAAAoxMS8zMC8yMDIzCQAAAAEwQfiReaN83gjO4gzLpHzeCCJDSVEuTllTRTpTTlguSVFfRUJJVERBX01BUkdJTi45OTguAQAAAMVnBgACAAAABjIuOTI3OQEIAAAABQAAAAExAQAAAAstMTkwODgzNjU1MwMAAAADMTYwAgAAAAQ0MDQ3BAAAAAEwBwAAAAgzLzcvMjAyNggAAAAKMTEvMzAvMjAyMwkAAAABMEH4kXmjfN4IzuIMy6R83ggnQ0lR</t>
  </si>
  <si>
    <t>Lk5ZU0U6U05YLklRX1RPVEFMX1JFVi4xMDAwLi4uLlVTRC5IAQAAAMVnBgACAAAACTYyNTA4LjA4NgEIAAAABQAAAAExAQAAAAstMTkwODgzNjU4MQMAAAADMTYwAgAAAAIyOAQAAAABMAcAAAAIMy83LzIwMjYIAAAACjExLzMwLzIwMjUJAAAAATBB+JF5o3zeCM7iDMukfN4INUNJUS5OWVNFOlNOWC5JUV9NSU5PUklUWV9JTlRFUkVTVF9UT1RBTC41MDAuLi5GLlVTRC5IAQAAAMVnBgADAAAAAABB+JF5o3zeCCQKDcukfN4IJENJUS5OWVNFOlNOWC5JUV9FQklUREEuMjAwMC4uLi5VU0QuSAEAAADFZwYAAgAAAAgxODM2Ljc0MgEIAAAABQAAAAExAQAAAAstMTkwODgzMjc4MgMAAAADMTYwAgAAAAQ0MDUxBAAAAAEwBwAAAAgzLzcvMjAyNggAAAAKMTEvMzAvMjAyNQkAAAABMEH4kXmjfN4IJAoNy6R83ggpQ0lRLk5ZU0U6U05YLklRX1BSRUZfRVFVSVRZLjUwMC4uLkYuVVNELkgBAAAAxWcGAAMAAAAAAEH4kXmjfN4IJAoNy6R83ggsQ0lRLk5ZU0U6U05YLklRX0RJTFVUX0VQU19FWENMLjEwMDAuLi4uVVNELkgBAAAAxWcGAAIAAAAIOS45NTAxMjcBCAAAAAUAAAABMQEAAAALLTE5MDg4MzY1ODEDAAAAAzE2MAIAAAADMTQyBAAAAAEwBwAAAAgzLzcvMjAyNggAAAAKMTEvMzAvMjAyNQkAAAABMEH4kXmjfN4IJAoNy6R83ggnQ0lRLk5ZU0U6U05YLklRX1RPVEFMX1JFVi4yMDAwLi4uLlVTRC5IAQAAAMVn</t>
  </si>
  <si>
    <t>BgACAAAACTYyNTA4LjA4NgEIAAAABQAAAAExAQAAAAstMTkwODgzMjc4MgMAAAADMTYwAgAAAAIyOAQAAAABMAcAAAAIMy83LzIwMjYIAAAACjExLzMwLzIwMjUJAAAAATBB+JF5o3zeCCQKDcukfN4IJENJUS5OWVNFOlNOWC5JUV9FQklUREEuMTAwMC4uLi5VU0QuSAEAAADFZwYAAgAAAAgxODM2Ljc0MgEIAAAABQAAAAExAQAAAAstMTkwODgzNjU4MQMAAAADMTYwAgAAAAQ0MDUxBAAAAAEwBwAAAAgzLzcvMjAyNggAAAAKMTEvMzAvMjAyNQkAAAABMEH4kXmjfN4IJAoNy6R83ggsQ0lRLk5ZU0U6U05YLklRX0NBU0hfU1RfSU5WRVNULjUwMC4uLkYuVVNELkgBAAAAxWcGAAIAAAAIMjQzNS4zODkBCAAAAAUAAAABMQEAAAALLTE5MDg4MzI3ODUDAAAAAzE2MAIAAAAEMTAwMgQAAAABMAcAAAAIMy83LzIwMjYIAAAACjExLzMwLzIwMjUJAAAAATBB+JF5o3zeCCQKDcukfN4IKENJUS5OWVNFOlNOWC5JUV9UT1RBTF9ERUJULjUwMC4uLkYuVVNELkgBAAAAxWcGAAIAAAAINTA4MS45ODIBCAAAAAUAAAABMQEAAAALLTE5MDg4MzI3ODUDAAAAAzE2MAIAAAAENDE3MwQAAAABMAcAAAAIMy83LzIwMjYIAAAACjExLzMwLzIwMjUJAAAAATBB+JF5o3zeCCQKDcukfN4ILENJUS5OWVNFOlNOWC5JUV9ESUxVVF9FUFNfRVhDTC4yMDAwLi4uLlVTRC5IAQAAAMVnBgACAAAACDkuOTUwMTI3AQgAAAAFAAAAATEBAAAA</t>
  </si>
  <si>
    <t>Cy0xOTA4ODMyNzgyAwAAAAMxNjACAAAAAzE0MgQAAAABMAcAAAAIMy83LzIwMjYIAAAACjExLzMwLzIwMjUJAAAAATBB+JF5o3zeCCwxDcukfN4IJ0NJUS5OQVNEQVFHUzpDVFNILklRX1NIQVJFU09VVFNUQU5ESU5HLgEAAADo4wUAAgAAAAk0NzguMjQ2OTIAQfiReaN83ggR1gfLpHzeCCRDSVEuTkFTREFRR1M6Q1RTSC5JUV9ZRUFSSElHSC4uVVNELkgBAAAA6OMFAAIAAAAFODcuMDMAQfiReaN83ghk/QfLpHzeCCNDSVEuTkFTREFRR1M6Q1RTSC5JUV9ZRUFSTE9XLi5VU0QuSAEAAADo4wUAAgAAAAY2MC4wMzUAQfiReaN83ghk/QfLpHzeCClDSVEuTkFTREFRR1M6Q1RTSC5JUV9MQVNUU0FMRVBSSUNFLi5VU0QuSAEAAADo4wUAAgAAAAU2Ni4yNgBB+JF5o3zeCGT9B8ukfN4IJ0NJUS5OQVNEQVFHUzpNU0ZULklRX1NIQVJFU09VVFNUQU5ESU5HLgEAAABLVQAAAgAAAAs3NDI1LjYyOTA3NgBB+JF5o3zeCKMkCMukfN4IKUNJUS5OQVNEQVFHUzpNU0ZULklRX0xBU1RTQUxFUFJJQ0UuLlVTRC5IAQAAAEtVAAACAAAABjQwOC45NgBB+JF5o3zeCCfBCMukfN4II0NJUS5OQVNEQVFHUzpNU0ZULklRX1lFQVJMT1cuLlVTRC5IAQAAAEtVAAACAAAABjM0NC43OQBB+JF5o3zeCCfBCMukfN4IJENJUS5OQVNEQVFHUzpNU0ZULklRX1lFQVJISUdILi5VU0QuSAEAAABLVQAAAgAAAAY1NTUuNDUAQfiReaN83ggn</t>
  </si>
  <si>
    <t>wQjLpHzeCCJDSVEuTllTRTpEWEMuSVFfU0hBUkVTT1VUU1RBTkRJTkcuAQAAALUDBAACAAAACjE2OS43NTk5NjMAQfiReaN83ghLNgnLpHzeCCRDSVEuTllTRTpEWEMuSVFfTEFTVFNBTEVQUklDRS4uVVNELkgBAAAAtQMEAAIAAAAFMTIuOTUAQfiReaN83ghaXQnLpHzeCB9DSVEuTllTRTpEWEMuSVFfWUVBUkhJR0guLlVTRC5IAQAAALUDBAACAAAABDE4LjkAQfiReaN83ggUmAnLpHzeCB5DSVEuTllTRTpEWEMuSVFfWUVBUkxPVy4uVVNELkgBAAAAtQMEAAIAAAAFMTEuNjEAQfiReaN83ggUmAnLpHzeCCZDSVEuTkFTREFRR1M6SE9OLklRX1NIQVJFU09VVFNUQU5ESU5HLgEAAABEdRQAAgAAAAo2MzUuNjc1NzAxAEH4kXmjfN4IFJgJy6R83ggjQ0lRLk5BU0RBUUdTOkhPTi5JUV9ZRUFSSElHSC4uVVNELkgBAAAARHUUAAIAAAAGMjQ4LjE4AEH4kXmjfN4IeA0Ky6R83ggoQ0lRLk5BU0RBUUdTOkhPTi5JUV9MQVNUU0FMRVBSSUNFLi5VU0QuSAEAAABEdRQAAgAAAAYyMzUuMjkAQfiReaN83gh4DQrLpHzeCCJDSVEuTkFTREFRR1M6SE9OLklRX1lFQVJMT1cuLlVTRC5IAQAAAER1FAACAAAABjE3OS4zNgBB+JF5o3zeCIg0CsukfN4II0NJUS5OWVNFOk9SQ0wuSVFfU0hBUkVTT1VUU1RBTkRJTkcuAQAAAOdWAAACAAAACDI4NzQuMDkxAEH4kXmjfN4IgpYKy6R83gglQ0lRLk5ZU0U6T1JDTC5JUV9MQVNU</t>
  </si>
  <si>
    <t>U0FMRVBSSUNFLi5VU0QuSAEAAADnVgAAAgAAAAYxNTIuOTYAQfiReaN83giUvQrLpHzeCCBDSVEuTllTRTpPUkNMLklRX1lFQVJISUdILi5VU0QuSAEAAADnVgAAAgAAAAYzNDUuNzIAQfiReaN83gim5ArLpHzeCB9DSVEuTllTRTpPUkNMLklRX1lFQVJMT1cuLlVTRC5IAQAAAOdWAAACAAAABjExOC44NgBB+JF5o3zeCKbkCsukfN4IIkNJUS5OWVNFOkFDTi5JUV9TSEFSRVNPVVRTVEFORElORy4BAAAAntUOAAIAAAAKNjE1LjMwNjc1NABB+JF5o3zeCPxtC8ukfN4IJENJUS5OWVNFOkFDTi5JUV9MQVNUU0FMRVBSSUNFLi5VU0QuSAEAAACe1Q4AAgAAAAMyMTUAQfiReaN83ggVlQvLpHzeCB9DSVEuTllTRTpBQ04uSVFfWUVBUkhJR0guLlVTRC5IAQAAAJ7VDgACAAAABjM0Mi44OQBB+JF5o3zeCBWVC8ukfN4IHkNJUS5OWVNFOkFDTi5JUV9ZRUFSTE9XLi5VU0QuSAEAAACe1Q4AAgAAAAYxODguNzMAQfiReaN83gglvAvLpHzeCCJDSVEuTllTRTpIUEUuSVFfU0hBUkVTT1VUU1RBTkRJTkcuAQAAAA6pVBACAAAACzEzMjguODA4NDQ0AEH4kXmjfN4IReMLy6R83ggfQ0lRLk5ZU0U6SFBFLklRX1lFQVJISUdILi5VU0QuSAEAAAAOqVQQAgAAAAUyNi40NABB+JF5o3zeCDVsDMukfN4IJENJUS5OWVNFOkhQRS5JUV9MQVNUU0FMRVBSSUNFLi5VU0QuSAEAAAAOqVQQAgAAAAUyMS4xMwBB+JF5o3zeCDVsDMuk</t>
  </si>
  <si>
    <t>fN4IHkNJUS5OWVNFOkhQRS5JUV9ZRUFSTE9XLi5VU0QuSAEAAAAOqVQQAgAAAAYxMS45NjUAQfiReaN83gg1bAzLpHzeCCJDSVEuTllTRTpTTlguSVFfU0hBUkVTT1VUU1RBTkRJTkcuAQAAAMVnBgACAAAACDgwLjYyNjM5AEH4kXmjfN4IkKcMy6R83ggkQ0lRLk5ZU0U6U05YLklRX0xBU1RTQUxFUFJJQ0UuLlVTRC5IAQAAAMVnBgACAAAABjE1Ni4zNwBB+JF5o3zeCM7iDMukfN4IH0NJUS5OWVNFOlNOWC5JUV9ZRUFSSElHSC4uVVNELkgBAAAAxWcGAAIAAAAGMTc1LjU2AEH4kXmjfN4IJAoNy6R83ggeQ0lRLk5ZU0U6U05YLklRX1lFQVJMT1cuLlVTRC5IAQAAAMVnBgACAAAABTkyLjIzAEH4kXmjfN4IJAoNy6R83gguQ0lRLk5BU0RBUUdTOkNUU0guSVFfRUJJVERBX0VTVC4xMDAwMS4uLi5VU0QuSAEAAADo4wUAAgAAAAo0MTY3Ljg2NTcxAQ4AAAAFAAAAAjExAQAAAAEwAgAAAAoxMDAzNjE5ODQ4AwAAAAYxMDAxODcEAAAAATIGAAAAATAHAAAAAzE2MAgAAAABMAkAAAABMQoAAAABMAsAAAALMTQ2NjU0NzA4MjAMAAAAATcNAAAACDMvOC8yMDI2EAAAAAgzLzcvMjAyNkH4kXmjfN4IvOkHy6R83ggrQ0lRLk5BU0RBUUdTOkNUU0guSVFfRVBTX0VTVC4xMDAwMi4uLi5VU0QuSAEAAADo4wUAAgAAAAc2LjE0Mzc4AQ4AAAAFAAAAAjExAQAAAAcyNjAxMjc0AgAAAAoxMDA0MDQzNDc5AwAAAAYxMDAxNzME</t>
  </si>
  <si>
    <t>AAAAATIGAAAAATAHAAAAAzE2MAgAAAABMAkAAAABMQoAAAABMAsAAAALMTQ2ODY0MDg3MjUMAAAAATcNAAAACDMvOC8yMDI2EAAAAAgzLzcvMjAyNkH4kXmjfN4IEdYHy6R83ggrQ0lRLk5BU0RBUUdTOkNUU0guSVFfRVBTX0VTVC4xMDAwMS4uLi5VU0QuSAEAAADo4wUAAgAAAAc1LjY1OTAxAQ4AAAAFAAAAAjExAQAAAAcyNjAxMjc0AgAAAAoxMDAzNjE5ODQ4AwAAAAYxMDAxNzMEAAAAATIGAAAAATAHAAAAAzE2MAgAAAABMAkAAAABMQoAAAABMAsAAAALMTQ2ODY0MDg1ODcMAAAAATcNAAAACDMvOC8yMDI2EAAAAAgzLzcvMjAyNkH4kXmjfN4IZP0Hy6R83ggvQ0lRLk5BU0RBUUdTOkNUU0guSVFfUkVWRU5VRV9FU1QuMTAwMDIuLi4uVVNELkgBAAAA6OMFAAIAAAALMjM1NTcuNTQwNjcBDgAAAAUAAAACMTEBAAAAATACAAAACjEwMDQwNDM0NzkDAAAABjEwMDE4MAQAAAABMgYAAAABMAcAAAADMTYwCAAAAAEwCQAAAAExCgAAAAEwCwAAAAsxNDY4NjQwODkwNQwAAAABNw0AAAAIMy84LzIwMjYQAAAACDMvNy8yMDI2QfiReaN83gi86QfLpHzeCC9DSVEuTkFTREFRR1M6Q1RTSC5JUV9SRVZFTlVFX0VTVC4xMDAwMS4uLi5VU0QuSAEAAADo4wUAAgAAAAoyMjM2NS4xMjY1AQ4AAAAFAAAAAjExAQAAAAEwAgAAAAoxMDAzNjE5ODQ4AwAAAAYxMDAxODAEAAAAATIGAAAAATAHAAAAAzE2MAgAAAABMAkAAAAB</t>
  </si>
  <si>
    <t>MQoAAAABMAsAAAALMTQ2ODY0MDg0MDcMAAAAATcNAAAACDMvOC8yMDI2EAAAAAgzLzcvMjAyNkH4kXmjfN4IZP0Hy6R83gguQ0lRLk5BU0RBUUdTOkNUU0guSVFfRUJJVERBX0VTVC4xMDAwMi4uLi5VU0QuSAEAAADo4wUAAgAAAAo0NDcwLjUzNTE5AQ4AAAAFAAAAAjExAQAAAAEwAgAAAAoxMDA0MDQzNDc5AwAAAAYxMDAxODcEAAAAATIGAAAAATAHAAAAAzE2MAgAAAABMAkAAAABMQoAAAABMAsAAAALMTQ2NjU0NzA3OTAMAAAAATcNAAAACDMvOC8yMDI2EAAAAAgzLzcvMjAyNkH4kXmjfN4IZP0Hy6R83gguQ0lRLk5BU0RBUUdTOk1TRlQuSVFfRUJJVERBX0VTVC4xMDAwMi4uLi5VU0QuSAEAAABLVQAAAgAAAAoyNTE3NDguODQ2AQ4AAAAFAAAAAjExAQAAAAEwAgAAAAk0NzU1MDIzNTEDAAAABjEwMDE4NwQAAAABMgYAAAABMAcAAAADMTYwCAAAAAEwCQAAAAExCgAAAAEwCwAAAAsxNDY1Nzg1NDM1NwwAAAABNw0AAAAIMy84LzIwMjYQAAAACDMvNy8yMDI2QfiReaN83ggGmgjLpHzeCC9DSVEuTkFTREFRR1M6TVNGVC5JUV9SRVZFTlVFX0VTVC4xMDAwMS4uLi5VU0QuSAEAAABLVQAAAgAAAAszNTE1MTkuNTkxNwEOAAAABQAAAAIxMQEAAAABMAIAAAAJNDc1NTAyMzUwAwAAAAYxMDAxODAEAAAAATIGAAAAATAHAAAAAzE2MAgAAAABMAkAAAABMQoAAAABMAsAAAALMTQ2ODM0NDM0NzgMAAAAATcNAAAA</t>
  </si>
  <si>
    <t>CDMvOC8yMDI2EAAAAAgzLzcvMjAyNkH4kXmjfN4IBpoIy6R83ggvQ0lRLk5BU0RBUUdTOk1TRlQuSVFfUkVWRU5VRV9FU1QuMTAwMDIuLi4uVVNELkgBAAAAS1UAAAIAAAALNDA2Nzg0LjkwMzMBDgAAAAUAAAACMTEBAAAAATACAAAACTQ3NTUwMjM1MQMAAAAGMTAwMTgwBAAAAAEyBgAAAAEwBwAAAAMxNjAIAAAAATAJAAAAATEKAAAAATALAAAACzE0Njc0NDc2NjMyDAAAAAE3DQAAAAgzLzgvMjAyNhAAAAAIMy83LzIwMjZB+JF5o3zeCAaaCMukfN4ILkNJUS5OQVNEQVFHUzpNU0ZULklRX0VCSVREQV9FU1QuMTAwMDEuLi4uVVNELkgBAAAAS1UAAAIAAAALMjEzOTU4LjY4MjEBDgAAAAUAAAACMTEBAAAAATACAAAACTQ3NTUwMjM1MAMAAAAGMTAwMTg3BAAAAAEyBgAAAAEwBwAAAAMxNjAIAAAAATAJAAAAATEKAAAAATALAAAACzE0NjU3ODU0MzQxDAAAAAE3DQAAAAgzLzgvMjAyNhAAAAAIMy83LzIwMjZB+JF5o3zeCCfBCMukfN4IK0NJUS5OQVNEQVFHUzpNU0ZULklRX0VQU19FU1QuMTAwMDIuLi4uVVNELkgBAAAAS1UAAAIAAAAHMjAuMzAyMgEOAAAABQAAAAIxMQEAAAAHMjYzMDQxMwIAAAAJNDc1NTAyMzUxAwAAAAYxMDAxNzMEAAAAATIGAAAAATAHAAAAAzE2MAgAAAABMAkAAAABMQoAAAABMAsAAAALMTQ2NTc4NTQ1MTcMAAAAATcNAAAACDMvOC8yMDI2EAAAAAgzLzcvMjAyNkH4kXmjfN4IJ8EI</t>
  </si>
  <si>
    <t>y6R83ggrQ0lRLk5BU0RBUUdTOk1TRlQuSVFfRVBTX0VTVC4xMDAwMS4uLi5VU0QuSAEAAABLVQAAAgAAAAcxNy41NTIxAQ4AAAAFAAAAAjExAQAAAAcyNjMwNDEzAgAAAAk0NzU1MDIzNTADAAAABjEwMDE3MwQAAAABMgYAAAABMAcAAAADMTYwCAAAAAEwCQAAAAExCgAAAAEwCwAAAAsxNDY1Nzg1NDUwOQwAAAABNw0AAAAIMy84LzIwMjYQAAAACDMvNy8yMDI2QfiReaN83ggl6AjLpHzeCCZDSVEuTllTRTpEWEMuSVFfRVBTX0VTVC4xMDAwMi4uLi5VU0QuSAEAAAC1AwQAAgAAAAQzLjI2AQ4AAAAFAAAAAjExAQAAAAk0MjM2NTQ4NTkCAAAACTcwOTU1ODUwNwMAAAAGMTAwMTczBAAAAAEyBgAAAAEwBwAAAAMxNjAIAAAAATAJAAAAATEKAAAAATALAAAACzE0NjQ3NDMzODA1DAAAAAE3DQAAAAgzLzgvMjAyNhAAAAAIMy83LzIwMjZB+JF5o3zeCFpdCcukfN4IKkNJUS5OWVNFOkRYQy5JUV9SRVZFTlVFX0VTVC4xMDAwMi4uLi5VU0QuSAEAAAC1AwQAAgAAAAgxMjIwMC4yNQEOAAAABQAAAAIxMQEAAAABMAIAAAAJNzA5NTU4NTA3AwAAAAYxMDAxODAEAAAAATIGAAAAATAHAAAAAzE2MAgAAAABMAkAAAABMQoAAAABMAsAAAALMTQ2Mzg0MTY0NTkMAAAAATcNAAAACDMvOC8yMDI2EAAAAAgzLzcvMjAyNkH4kXmjfN4IWl0Jy6R83ggpQ0lRLk5ZU0U6RFhDLklRX0VCSVREQV9FU1QuMTAwMDIuLi4uVVNELkgB</t>
  </si>
  <si>
    <t>AAAAtQMEAAIAAAAIMTcwNi45NzUBDgAAAAUAAAACMTEBAAAAATACAAAACTcwOTU1ODUwNwMAAAAGMTAwMTg3BAAAAAEyBgAAAAEwBwAAAAMxNjAIAAAAATAJAAAAATEKAAAAATALAAAACzE0NjM4NDE2NDYzDAAAAAE3DQAAAAgzLzgvMjAyNhAAAAAIMy83LzIwMjZB+JF5o3zeCGqECcukfN4IKUNJUS5OWVNFOkRYQy5JUV9FQklUREFfRVNULjEwMDAxLi4uLlVTRC5IAQAAALUDBAACAAAACDE3ODAuMTI1AQ4AAAAFAAAAAjExAQAAAAEwAgAAAAk3MDk1NTg1MDYDAAAABjEwMDE4NwQAAAABMgYAAAABMAcAAAADMTYwCAAAAAEwCQAAAAExCgAAAAEwCwAAAAsxNDYzOTgxMjc0MQwAAAABNw0AAAAIMy84LzIwMjYQAAAACDMvNy8yMDI2QfiReaN83ghqhAnLpHzeCCZDSVEuTllTRTpEWEMuSVFfRVBTX0VTVC4xMDAwMS4uLi5VU0QuSAEAAAC1AwQAAgAAAAYzLjEyNzkBDgAAAAUAAAACMTEBAAAACTQyMzY1NDg1OQIAAAAJNzA5NTU4NTA2AwAAAAYxMDAxNzMEAAAAATIGAAAAATAHAAAAAzE2MAgAAAABMAkAAAABMQoAAAABMAsAAAALMTQ2NDc0MzM3OTcMAAAAATcNAAAACDMvOC8yMDI2EAAAAAgzLzcvMjAyNkH4kXmjfN4IFJgJy6R83ggqQ0lRLk5ZU0U6RFhDLklRX1JFVkVOVUVfRVNULjEwMDAxLi4uLlVTRC5IAQAAALUDBAACAAAACjEyNDc3LjAxMjUBDgAAAAUAAAACMTEBAAAAATACAAAACTcwOTU1ODUw</t>
  </si>
  <si>
    <t>NgMAAAAGMTAwMTgwBAAAAAEyBgAAAAEwBwAAAAMxNjAIAAAAATAJAAAAATEKAAAAATALAAAACzE0NjQzMTI4ODg3DAAAAAE3DQAAAAgzLzgvMjAyNhAAAAAIMy83LzIwMjZB+JF5o3zeCGqECcukfN4ILkNJUS5OQVNEQVFHUzpIT04uSVFfUkVWRU5VRV9FU1QuMTAwMDEuLi4uVVNELkgBAAAARHUUAAIAAAALMzk1NDIuNDk3MzMBDgAAAAUAAAACMTEBAAAAATACAAAACjEwMDQyNDAyMzIDAAAABjEwMDE4MAQAAAABMgYAAAABMAcAAAADMTYwCAAAAAEwCQAAAAExCgAAAAEwCwAAAAsxNDY4ODc2ODUzNwwAAAABNw0AAAAIMy84LzIwMjYQAAAACDMvNy8yMDI2QfiReaN83gh4DQrLpHzeCC1DSVEuTkFTREFRR1M6SE9OLklRX0VCSVREQV9FU1QuMTAwMDIuLi4uVVNELkgBAAAARHUUAAIAAAALMTA4NzkuNjI3NzQBDgAAAAUAAAACMTEBAAAAATACAAAACjEwMDQyNDAyMzcDAAAABjEwMDE4NwQAAAABMgYAAAABMAcAAAADMTYwCAAAAAEwCQAAAAExCgAAAAEwCwAAAAsxNDY4ODc2ODQwNQwAAAABNw0AAAAIMy84LzIwMjYQAAAACDMvNy8yMDI2QfiReaN83gh4DQrLpHzeCCpDSVEuTkFTREFRR1M6SE9OLklRX0VQU19FU1QuMTAwMDIuLi4uVVNELkgBAAAARHUUAAIAAAAIMTEuNDk1OTkBDgAAAAUAAAACMTEBAAAABzI2MTg5NTACAAAACjEwMDQyNDAyMzcDAAAABjEwMDE3MwQAAAABMgYAAAABMAcAAAADMTYw</t>
  </si>
  <si>
    <t>CAAAAAEwCQAAAAExCgAAAAEwCwAAAAsxNDY4ODc2ODY1MQwAAAABNw0AAAAIMy84LzIwMjYQAAAACDMvNy8yMDI2QfiReaN83giINArLpHzeCCpDSVEuTkFTREFRR1M6SE9OLklRX0VQU19FU1QuMTAwMDEuLi4uVVNELkgBAAAARHUUAAIAAAAIMTAuNTM2NzcBDgAAAAUAAAACMTEBAAAABzI2MTg5NTACAAAACjEwMDQyNDAyMzIDAAAABjEwMDE3MwQAAAABMgYAAAABMAcAAAADMTYwCAAAAAEwCQAAAAExCgAAAAEwCwAAAAsxNDY4ODc2ODcwOAwAAAABNw0AAAAIMy84LzIwMjYQAAAACDMvNy8yMDI2QfiReaN83giINArLpHzeCC5DSVEuTkFTREFRR1M6SE9OLklRX1JFVkVOVUVfRVNULjEwMDAyLi4uLlVTRC5IAQAAAER1FAACAAAACzQxODcwLjE2MDE2AQ4AAAAFAAAAAjExAQAAAAEwAgAAAAoxMDA0MjQwMjM3AwAAAAYxMDAxODAEAAAAATIGAAAAATAHAAAAAzE2MAgAAAABMAkAAAABMQoAAAABMAsAAAALMTQ2ODg3Njg0ODkMAAAAATcNAAAACDMvOC8yMDI2EAAAAAgzLzcvMjAyNkH4kXmjfN4IM0gKy6R83ggtQ0lRLk5BU0RBUUdTOkhPTi5JUV9FQklUREFfRVNULjEwMDAxLi4uLlVTRC5IAQAAAER1FAACAAAACzEwMDE1LjU2MDAzAQ4AAAAFAAAAAjExAQAAAAEwAgAAAAoxMDA0MjQwMjMyAwAAAAYxMDAxODcEAAAAATIGAAAAATAHAAAAAzE2MAgAAAABMAkAAAABMQoAAAABMAsAAAALMTQ2ODg3Njg0</t>
  </si>
  <si>
    <t>NTkMAAAAATcNAAAACDMvOC8yMDI2EAAAAAgzLzcvMjAyNkH4kXmjfN4IiDQKy6R83ggqQ0lRLk5ZU0U6T1JDTC5JUV9FQklUREFfRVNULjEwMDAxLi4uLlVTRC5IAQAAAOdWAAACAAAACjM5OTQxLjQ1NTcBDgAAAAUAAAACMTEBAAAAATACAAAACTY1MTU3OTYxMgMAAAAGMTAwMTg3BAAAAAEyBgAAAAEwBwAAAAMxNjAIAAAAATAJAAAAATEKAAAAATALAAAACzE0Njg5ODI5MzU1DAAAAAE3DQAAAAgzLzgvMjAyNhAAAAAIMy83LzIwMjZB+JF5o3zeCJS9CsukfN4IK0NJUS5OWVNFOk9SQ0wuSVFfUkVWRU5VRV9FU1QuMTAwMDIuLi4uVVNELkgBAAAA51YAAAIAAAALMTA0MzYwLjEzMzgBDgAAAAUAAAACMTEBAAAAATACAAAACTY1MTU3OTYxMwMAAAAGMTAwMTgwBAAAAAEyBgAAAAEwBwAAAAMxNjAIAAAAATAJAAAAATEKAAAAATALAAAACzE0NjkzMjA1NTIxDAAAAAE3DQAAAAgzLzgvMjAyNhAAAAAIMy83LzIwMjZB+JF5o3zeCJS9CsukfN4IKkNJUS5OWVNFOk9SQ0wuSVFfRUJJVERBX0VTVC4xMDAwMi4uLi5VU0QuSAEAAADnVgAAAgAAAAo1NDAyNy4zNzQzAQ4AAAAFAAAAAjExAQAAAAEwAgAAAAk2NTE1Nzk2MTMDAAAABjEwMDE4NwQAAAABMgYAAAABMAcAAAADMTYwCAAAAAEwCQAAAAExCgAAAAEwCwAAAAsxNDY4NzkxMDUxMAwAAAABNw0AAAAIMy84LzIwMjYQAAAACDMvNy8yMDI2QfiReaN83gim5ArL</t>
  </si>
  <si>
    <t>pHzeCCtDSVEuTllTRTpPUkNMLklRX1JFVkVOVUVfRVNULjEwMDAxLi4uLlVTRC5IAQAAAOdWAAACAAAACjc1NTk3LjQxMzUBDgAAAAUAAAACMTEBAAAAATACAAAACTY1MTU3OTYxMgMAAAAGMTAwMTgwBAAAAAEyBgAAAAEwBwAAAAMxNjAIAAAAATAJAAAAATEKAAAAATALAAAACzE0NjkyNTM5MTU2DAAAAAE3DQAAAAgzLzgvMjAyNhAAAAAIMy83LzIwMjZB+JF5o3zeCKbkCsukfN4IJ0NJUS5OWVNFOk9SQ0wuSVFfRVBTX0VTVC4xMDAwMS4uLi5VU0QuSAEAAADnVgAAAgAAAAY3LjE2MjkBDgAAAAUAAAACMTEBAAAABzI2MzYwNzcCAAAACTY1MTU3OTYxMgMAAAAGMTAwMTczBAAAAAEyBgAAAAEwBwAAAAMxNjAIAAAAATAJAAAAATEKAAAAATALAAAACzE0NjkyNTM5MTg4DAAAAAE3DQAAAAgzLzgvMjAyNhAAAAAIMy83LzIwMjZB+JF5o3zeCKbkCsukfN4IJ0NJUS5OWVNFOk9SQ0wuSVFfRVBTX0VTVC4xMDAwMi4uLi5VU0QuSAEAAADnVgAAAgAAAAY4LjgzMDgBDgAAAAUAAAACMTEBAAAABzI2MzYwNzcCAAAACTY1MTU3OTYxMwMAAAAGMTAwMTczBAAAAAEyBgAAAAEwBwAAAAMxNjAIAAAAATAJAAAAATEKAAAAATALAAAACzE0NjkzMjA1NTUzDAAAAAE3DQAAAAgzLzgvMjAyNhAAAAAIMy83LzIwMjZB+JF5o3zeCKbkCsukfN4IKkNJUS5OWVNFOkFDTi5JUV9SRVZFTlVFX0VTVC4xMDAwMi4uLi5VU0QuSAEA</t>
  </si>
  <si>
    <t>AACe1Q4AAgAAAAo3ODk5OS43MjQxAQ4AAAAFAAAAAjExAQAAAAEwAgAAAAk3MDM1MDY2ODIDAAAABjEwMDE4MAQAAAABMgYAAAABMAcAAAADMTYwCAAAAAEwCQAAAAExCgAAAAEwCwAAAAsxNDY5Mjk5NDcwNAwAAAABNw0AAAAIMy84LzIwMjYQAAAACDMvNy8yMDI2QfiReaN83ggVlQvLpHzeCClDSVEuTllTRTpBQ04uSVFfRUJJVERBX0VTVC4xMDAwMS4uLi5VU0QuSAEAAACe1Q4AAgAAAAoxNjkyNC4wNDAxAQ4AAAAFAAAAAjExAQAAAAEwAgAAAAk3MDM1MDY2ODEDAAAABjEwMDE4NwQAAAABMgYAAAABMAcAAAADMTYwCAAAAAEwCQAAAAExCgAAAAEwCwAAAAsxNDY5MTYyMDQ5NQwAAAABNw0AAAAIMy84LzIwMjYQAAAACDMvNy8yMDI2QfiReaN83ggVlQvLpHzeCCZDSVEuTllTRTpBQ04uSVFfRVBTX0VTVC4xMDAwMi4uLi5VU0QuSAEAAACe1Q4AAgAAAAcxNS4zMDM0AQ4AAAAFAAAAAjExAQAAAAcyNjY1ODQ2AgAAAAk3MDM1MDY2ODIDAAAABjEwMDE3MwQAAAABMgYAAAABMAcAAAADMTYwCAAAAAEwCQAAAAExCgAAAAEwCwAAAAsxNDY5Mjk5NDc5MgwAAAABNw0AAAAIMy84LzIwMjYQAAAACDMvNy8yMDI2QfiReaN83gglvAvLpHzeCClDSVEuTllTRTpBQ04uSVFfRUJJVERBX0VTVC4xMDAwMi4uLi5VU0QuSAEAAACe1Q4AAgAAAAoxNTIzNC43MDE5AQ4AAAAFAAAAAjExAQAAAAEwAgAAAAk3MDM1MDY2</t>
  </si>
  <si>
    <t>ODIDAAAABjEwMDE4NwQAAAABMgYAAAABMAcAAAADMTYwCAAAAAEwCQAAAAExCgAAAAEwCwAAAAsxNDY5MTYyMTQ2NAwAAAABNw0AAAAIMy84LzIwMjYQAAAACDMvNy8yMDI2QfiReaN83ggVlQvLpHzeCCpDSVEuTllTRTpBQ04uSVFfUkVWRU5VRV9FU1QuMTAwMDEuLi4uVVNELkgBAAAAntUOAAIAAAAKNzQ4MDkuOTA5MgEOAAAABQAAAAIxMQEAAAABMAIAAAAJNzAzNTA2NjgxAwAAAAYxMDAxODAEAAAAATIGAAAAATAHAAAAAzE2MAgAAAABMAkAAAABMQoAAAABMAsAAAALMTQ2OTI3OTUyNDkMAAAAATcNAAAACDMvOC8yMDI2EAAAAAgzLzcvMjAyNkH4kXmjfN4IJbwLy6R83ggmQ0lRLk5ZU0U6QUNOLklRX0VQU19FU1QuMTAwMDEuLi4uVVNELkgBAAAAntUOAAIAAAAHMTMuOTY0OQEOAAAABQAAAAIxMQEAAAAHMjY2NTg0NgIAAAAJNzAzNTA2NjgxAwAAAAYxMDAxNzMEAAAAATIGAAAAATAHAAAAAzE2MAgAAAABMAkAAAABMQoAAAABMAsAAAALMTQ2OTI5OTQ3ODQMAAAAATcNAAAACDMvOC8yMDI2EAAAAAgzLzcvMjAyNkH4kXmjfN4IJbwLy6R83ggmQ0lRLk5ZU0U6SFBFLklRX0VQU19FU1QuMTAwMDIuLi4uVVNELkgBAAAADqlUEAIAAAAGMi40MDc1AQ4AAAAFAAAAAjExAQAAAAkzMTMwNjQ1MTQCAAAABzM4MzIyMDADAAAABjEwMDE3MwQAAAABMgYAAAABMAcAAAADMTYwCAAAAAEwCQAAAAExCgAAAAEw</t>
  </si>
  <si>
    <t>CwAAAAsxNDY4NDg1MjI4OQwAAAABNw0AAAAIMy84LzIwMjYQAAAACDMvNy8yMDI2QfiReaN83ghaMQzLpHzeCCpDSVEuTllTRTpIUEUuSVFfUkVWRU5VRV9FU1QuMTAwMDEuLi4uVVNELkgBAAAADqlUEAIAAAAKMzU3ODkuNzA2OAEOAAAABQAAAAIxMQEAAAABMAIAAAAHMjI2NDYwOAMAAAAGMTAwMTgwBAAAAAEyBgAAAAEwBwAAAAMxNjAIAAAAATAJAAAAATEKAAAAATALAAAACzE0Njg0ODUyMTg5DAAAAAE3DQAAAAgzLzgvMjAyNhAAAAAJMS8zMS8yMDI2QfiReaN83ghmWAzLpHzeCCZDSVEuTllTRTpIUEUuSVFfRVBTX0VTVC4xMDAwMS4uLi5VU0QuSAEAAAAOqVQQAgAAAAYyLjAyNjkBDgAAAAUAAAACMTEBAAAACTMxMzA2NDUxNAIAAAAHMjI2NDYwOAMAAAAGMTAwMTczBAAAAAEyBgAAAAEwBwAAAAMxNjAIAAAAATAJAAAAATEKAAAAATALAAAACzE0Njg0ODUyMjc3DAAAAAE3DQAAAAgzLzgvMjAyNhAAAAAJMS8zMS8yMDI2QfiReaN83ghmWAzLpHzeCClDSVEuTllTRTpIUEUuSVFfRUJJVERBX0VTVC4xMDAwMi4uLi5VU0QuSAEAAAAOqVQQAgAAAAk2OTk2LjQzOTEBDgAAAAUAAAACMTEBAAAAATACAAAABzM4MzIyMDADAAAABjEwMDE4NwQAAAABMgYAAAABMAcAAAADMTYwCAAAAAEwCQAAAAExCgAAAAEwCwAAAAsxNDY4NDg1MjIwNQwAAAABNw0AAAAIMy84LzIwMjYQAAAACDMvNy8yMDI2QfiReaN8</t>
  </si>
  <si>
    <t>3ghmWAzLpHzeCCpDSVEuTllTRTpIUEUuSVFfUkVWRU5VRV9FU1QuMTAwMDIuLi4uVVNELkgBAAAADqlUEAIAAAAKNDE2NjMuNTQ0NQEOAAAABQAAAAIxMQEAAAABMAIAAAAHMzgzMjIwMAMAAAAGMTAwMTgwBAAAAAEyBgAAAAEwBwAAAAMxNjAIAAAAATAJAAAAATEKAAAAATALAAAACzE0Njg0ODUyMjAxDAAAAAE3DQAAAAgzLzgvMjAyNhAAAAAIMy83LzIwMjZB+JF5o3zeCGZYDMukfN4IKUNJUS5OWVNFOkhQRS5JUV9FQklUREFfRVNULjEwMDAxLi4uLlVTRC5IAQAAAA6pVBACAAAACTU5MDMuMDcwNgEOAAAABQAAAAIxMQEAAAABMAIAAAAHMjI2NDYwOAMAAAAGMTAwMTg3BAAAAAEyBgAAAAEwBwAAAAMxNjAIAAAAATAJAAAAATEKAAAAATALAAAACzE0Njg0ODUyMTkzDAAAAAE3DQAAAAgzLzgvMjAyNhAAAAAJMS8zMS8yMDI2QfiReaN83gg1bAzLpHzeCCpDSVEuTllTRTpTTlguSVFfUkVWRU5VRV9FU1QuMTAwMDIuLi4uVVNELkgBAAAAxWcGAAIAAAALNjc2NDguNjczNTkBDgAAAAUAAAACMTEBAAAAATACAAAACjEwMDUzNzM4MjEDAAAABjEwMDE4MAQAAAABMgYAAAABMAcAAAADMTYwCAAAAAEwCQAAAAExCgAAAAEwCwAAAAsxNDY2MjY4NTczNgwAAAABNw0AAAAIMy84LzIwMjYQAAAACDMvNy8yMDI2QfiReaN83ggkCg3LpHzeCClDSVEuTllTRTpTTlguSVFfRUJJVERBX0VTVC4xMDAwMi4uLi5VU0Qu</t>
  </si>
  <si>
    <t>SAEAAADFZwYAAgAAAAkyMTA3LjcyNzEBDgAAAAUAAAACMTEBAAAAATACAAAACjEwMDUzNzM4MjEDAAAABjEwMDE4NwQAAAABMgYAAAABMAcAAAADMTYwCAAAAAEwCQAAAAExCgAAAAEwCwAAAAsxNDY2MjY4NTU3MwwAAAABNw0AAAAIMy84LzIwMjYQAAAACDMvNy8yMDI2QfiReaN83ggkCg3LpHzeCClDSVEuTllTRTpTTlguSVFfRUJJVERBX0VTVC4xMDAwMS4uLi5VU0QuSAEAAADFZwYAAgAAAAoxOTk0LjU4NjU2AQ4AAAAFAAAAAjExAQAAAAEwAgAAAAoxMDA1MzczODIwAwAAAAYxMDAxODcEAAAAATIGAAAAATAHAAAAAzE2MAgAAAABMAkAAAABMQoAAAABMAsAAAALMTQ2NjI2ODU1OTEMAAAAATcNAAAACDMvOC8yMDI2EAAAAAgzLzcvMjAyNkH4kXmjfN4IJAoNy6R83ggqQ0lRLk5ZU0U6U05YLklRX1JFVkVOVUVfRVNULjEwMDAxLi4uLlVTRC5IAQAAAMVnBgACAAAACzY0OTQ2LjY0NzQ1AQ4AAAAFAAAAAjExAQAAAAEwAgAAAAoxMDA1MzczODIwAwAAAAYxMDAxODAEAAAAATIGAAAAATAHAAAAAzE2MAgAAAABMAkAAAABMQoAAAABMAsAAAALMTQ2NjI2ODU3NDIMAAAAATcNAAAACDMvOC8yMDI2EAAAAAgzLzcvMjAyNkH4kXmjfN4IJAoNy6R83ggmQ0lRLk5ZU0U6U05YLklRX0VQU19FU1QuMTAwMDIuLi4uVVNELkgBAAAAxWcGAAIAAAAIMTYuMDg4NzMBDgAAAAUAAAACMTEBAAAABzc5MDk1NjICAAAA</t>
  </si>
  <si>
    <t>CjEwMDUzNzM4MjEDAAAABjEwMDE3MwQAAAABMgYAAAABMAcAAAADMTYwCAAAAAEwCQAAAAExCgAAAAEwCwAAAAsxNDY2MjY4NTkxNwwAAAABNw0AAAAIMy84LzIwMjYQAAAACDMvNy8yMDI2QfiReaN83ggkCg3LpHzeCCZDSVEuTllTRTpTTlguSVFfRVBTX0VTVC4xMDAwMS4uLi5VU0QuSAEAAADFZwYAAgAAAAgxNC42MTg2NAEOAAAABQAAAAIxMQEAAAAHNzkwOTU2MgIAAAAKMTAwNTM3MzgyMAMAAAAGMTAwMTczBAAAAAEyBgAAAAEwBwAAAAMxNjAIAAAAATAJAAAAATEKAAAAATALAAAACzE0NjYyNjg1OTQ3DAAAAAE3DQAAAAgzLzgvMjAyNhAAAAAIMy83LzIwMjZB+JF5o3zeCCQKDcukfN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</si>
</sst>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70" formatCode="&quot;$&quot;#,##0.0_);\(&quot;$&quot;#,##0.0\)"/>
    <numFmt numFmtId="171" formatCode="#,##0.0_);\(#,##0.0\)"/>
    <numFmt numFmtId="172" formatCode="#,##0.000;\(#,##0.000\)"/>
    <numFmt numFmtId="173" formatCode="#,##0.0;\(#,##0.0\)"/>
    <numFmt numFmtId="175" formatCode="0.0;\(0.0\)"/>
    <numFmt numFmtId="183" formatCode="_(* #,##0.0_);_(* \(#,##0.0\);_(* &quot; - &quot;_);_(@_)"/>
  </numFmts>
  <fonts count="1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Protection="0">
      <alignment horizontal="left"/>
    </xf>
    <xf numFmtId="172" fontId="3" fillId="0" borderId="0" applyFill="0" applyBorder="0" applyProtection="0">
      <alignment horizontal="right" vertical="top"/>
    </xf>
    <xf numFmtId="14" fontId="3" fillId="0" borderId="0" applyFill="0" applyBorder="0" applyProtection="0">
      <alignment horizontal="left" vertical="top"/>
    </xf>
    <xf numFmtId="173" fontId="3" fillId="0" borderId="0" applyFill="0" applyBorder="0" applyProtection="0">
      <alignment horizontal="left" vertical="top" wrapText="1"/>
    </xf>
    <xf numFmtId="0" fontId="1" fillId="0" borderId="0"/>
    <xf numFmtId="0" fontId="10" fillId="0" borderId="0"/>
  </cellStyleXfs>
  <cellXfs count="7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71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 indent="1"/>
    </xf>
    <xf numFmtId="171" fontId="7" fillId="0" borderId="3" xfId="0" applyNumberFormat="1" applyFont="1" applyBorder="1" applyAlignment="1">
      <alignment horizontal="right"/>
    </xf>
    <xf numFmtId="171" fontId="7" fillId="0" borderId="0" xfId="0" applyNumberFormat="1" applyFont="1" applyAlignment="1">
      <alignment horizontal="right"/>
    </xf>
    <xf numFmtId="171" fontId="6" fillId="0" borderId="1" xfId="0" applyNumberFormat="1" applyFont="1" applyBorder="1" applyAlignment="1">
      <alignment horizontal="right"/>
    </xf>
    <xf numFmtId="171" fontId="7" fillId="0" borderId="4" xfId="0" applyNumberFormat="1" applyFont="1" applyBorder="1" applyAlignment="1">
      <alignment horizontal="right"/>
    </xf>
    <xf numFmtId="171" fontId="7" fillId="0" borderId="5" xfId="0" applyNumberFormat="1" applyFont="1" applyBorder="1" applyAlignment="1">
      <alignment horizontal="right"/>
    </xf>
    <xf numFmtId="39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83" fontId="6" fillId="0" borderId="0" xfId="0" applyNumberFormat="1" applyFont="1" applyAlignment="1">
      <alignment horizontal="right"/>
    </xf>
    <xf numFmtId="168" fontId="4" fillId="0" borderId="0" xfId="0" applyNumberFormat="1" applyFont="1"/>
    <xf numFmtId="170" fontId="4" fillId="0" borderId="0" xfId="0" applyNumberFormat="1" applyFont="1"/>
    <xf numFmtId="37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1" fontId="5" fillId="0" borderId="0" xfId="0" applyNumberFormat="1" applyFont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75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71" fontId="9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2" fillId="0" borderId="0" xfId="0" applyNumberFormat="1" applyFont="1" applyAlignment="1">
      <alignment horizontal="center"/>
    </xf>
    <xf numFmtId="170" fontId="2" fillId="0" borderId="0" xfId="0" applyNumberFormat="1" applyFont="1"/>
    <xf numFmtId="39" fontId="2" fillId="0" borderId="0" xfId="0" applyNumberFormat="1" applyFont="1"/>
    <xf numFmtId="164" fontId="2" fillId="0" borderId="0" xfId="0" applyNumberFormat="1" applyFont="1"/>
    <xf numFmtId="171" fontId="2" fillId="0" borderId="0" xfId="0" applyNumberFormat="1" applyFont="1" applyAlignment="1">
      <alignment horizontal="right"/>
    </xf>
    <xf numFmtId="171" fontId="2" fillId="0" borderId="0" xfId="0" applyNumberFormat="1" applyFont="1"/>
    <xf numFmtId="0" fontId="2" fillId="0" borderId="0" xfId="0" applyFont="1" applyAlignment="1">
      <alignment horizontal="right"/>
    </xf>
    <xf numFmtId="183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/>
    <xf numFmtId="1" fontId="4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7" fillId="0" borderId="5" xfId="0" applyNumberFormat="1" applyFont="1" applyBorder="1" applyAlignment="1">
      <alignment horizontal="right"/>
    </xf>
    <xf numFmtId="39" fontId="7" fillId="0" borderId="5" xfId="0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71" fontId="4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75" fontId="4" fillId="0" borderId="5" xfId="0" applyNumberFormat="1" applyFont="1" applyBorder="1" applyAlignment="1">
      <alignment horizontal="right"/>
    </xf>
    <xf numFmtId="14" fontId="0" fillId="0" borderId="0" xfId="0" applyNumberFormat="1"/>
  </cellXfs>
  <cellStyles count="8">
    <cellStyle name="Normal" xfId="0" builtinId="0"/>
    <cellStyle name="Normal 2" xfId="7" xr:uid="{00000000-0005-0000-0000-000001000000}"/>
    <cellStyle name="Normal 4" xfId="6" xr:uid="{00000000-0005-0000-0000-000002000000}"/>
    <cellStyle name="Per cent" xfId="1" builtinId="5"/>
    <cellStyle name="Style 21" xfId="2" xr:uid="{00000000-0005-0000-0000-000006000000}"/>
    <cellStyle name="Style 22" xfId="3" xr:uid="{00000000-0005-0000-0000-000007000000}"/>
    <cellStyle name="Style 23" xfId="4" xr:uid="{00000000-0005-0000-0000-000008000000}"/>
    <cellStyle name="Style 2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Roaming/Microsoft/Excel/Portfolio%20Snapshot%20(version%201).xlsb" TargetMode="External"/><Relationship Id="rId2" Type="http://schemas.openxmlformats.org/officeDocument/2006/relationships/externalLinkPath" Target="file:///C:\Users\patri\AppData\Roaming\Microsoft\Excel\Portfolio%20Snapshot%20(version%201).xlsb" TargetMode="External"/><Relationship Id="rId1" Type="http://schemas.openxmlformats.org/officeDocument/2006/relationships/externalLinkPath" Target="/Users/patri/AppData/Roaming/Microsoft/Excel/Portfolio%20Snapshot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4"/>
      <sheetData sheetId="5"/>
      <sheetData sheetId="6"/>
      <sheetData sheetId="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F52D9D7-B53F-4669-843D-D99C91072628}" autoFormatId="16" applyNumberFormats="0" applyBorderFormats="0" applyFontFormats="0" applyPatternFormats="0" applyAlignmentFormats="0" applyWidthHeightFormats="0">
  <queryTableRefresh nextId="4">
    <queryTableFields count="2">
      <queryTableField id="2" name="Name" tableColumnId="2"/>
      <queryTableField id="1" name="Value" tableColumnId="1"/>
    </queryTableFields>
  </queryTableRefresh>
  <extLst>
    <ext xmlns:x15="http://schemas.microsoft.com/office/spreadsheetml/2010/11/main" uri="{883FBD77-0823-4a55-B5E3-86C4891E6966}">
      <x15:queryTable sourceDataName="Query - financials_inpu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A11AE-CA0F-4FEE-A7A6-6739C5883E91}" name="financials_input" displayName="financials_input" ref="A1:B6" tableType="queryTable" totalsRowShown="0">
  <autoFilter ref="A1:B6" xr:uid="{F05A11AE-CA0F-4FEE-A7A6-6739C5883E91}"/>
  <tableColumns count="2">
    <tableColumn id="2" xr3:uid="{54D31CCF-3CD9-4810-854F-1ED992163180}" uniqueName="2" name="Name" queryTableFieldId="2"/>
    <tableColumn id="1" xr3:uid="{9FD20C48-6091-498E-9A37-F7E8CBC468B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B2D-E8CD-4063-9892-A2F3F3C66C85}">
  <dimension ref="A1:B6"/>
  <sheetViews>
    <sheetView workbookViewId="0">
      <selection activeCell="A6" sqref="A6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2" x14ac:dyDescent="0.2">
      <c r="A1" t="s">
        <v>258</v>
      </c>
      <c r="B1" t="s">
        <v>275</v>
      </c>
    </row>
    <row r="2" spans="1:2" x14ac:dyDescent="0.2">
      <c r="A2" t="s">
        <v>514</v>
      </c>
      <c r="B2" t="s">
        <v>37</v>
      </c>
    </row>
    <row r="3" spans="1:2" x14ac:dyDescent="0.2">
      <c r="A3" t="s">
        <v>578</v>
      </c>
      <c r="B3" t="s">
        <v>579</v>
      </c>
    </row>
    <row r="4" spans="1:2" x14ac:dyDescent="0.2">
      <c r="A4" t="s">
        <v>580</v>
      </c>
      <c r="B4" t="s">
        <v>581</v>
      </c>
    </row>
    <row r="5" spans="1:2" x14ac:dyDescent="0.2">
      <c r="A5" t="s">
        <v>582</v>
      </c>
      <c r="B5" t="s">
        <v>583</v>
      </c>
    </row>
    <row r="6" spans="1:2" x14ac:dyDescent="0.2">
      <c r="A6" t="s">
        <v>584</v>
      </c>
      <c r="B6" t="s">
        <v>388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DB12-5A18-4CFB-8CAD-EC535C63C91D}">
  <dimension ref="A1:IV18"/>
  <sheetViews>
    <sheetView workbookViewId="0"/>
  </sheetViews>
  <sheetFormatPr defaultRowHeight="12.75" x14ac:dyDescent="0.2"/>
  <sheetData>
    <row r="1" spans="1:256" x14ac:dyDescent="0.2">
      <c r="A1">
        <v>4586</v>
      </c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  <c r="H1" t="s">
        <v>614</v>
      </c>
      <c r="I1" t="s">
        <v>615</v>
      </c>
      <c r="J1" t="s">
        <v>616</v>
      </c>
      <c r="K1" t="s">
        <v>617</v>
      </c>
      <c r="L1" t="s">
        <v>618</v>
      </c>
      <c r="M1" t="s">
        <v>619</v>
      </c>
      <c r="N1" t="s">
        <v>620</v>
      </c>
      <c r="O1" t="s">
        <v>621</v>
      </c>
      <c r="P1" t="s">
        <v>622</v>
      </c>
      <c r="Q1" t="s">
        <v>623</v>
      </c>
      <c r="R1" t="s">
        <v>624</v>
      </c>
      <c r="S1" t="s">
        <v>625</v>
      </c>
      <c r="T1" t="s">
        <v>626</v>
      </c>
      <c r="U1" t="s">
        <v>627</v>
      </c>
      <c r="V1" t="s">
        <v>628</v>
      </c>
      <c r="W1" t="s">
        <v>629</v>
      </c>
      <c r="X1" t="s">
        <v>630</v>
      </c>
      <c r="Y1" t="s">
        <v>631</v>
      </c>
      <c r="Z1" t="s">
        <v>632</v>
      </c>
      <c r="AA1" t="s">
        <v>633</v>
      </c>
      <c r="AB1" t="s">
        <v>634</v>
      </c>
      <c r="AC1" t="s">
        <v>635</v>
      </c>
      <c r="AD1" t="s">
        <v>636</v>
      </c>
      <c r="AE1" t="s">
        <v>637</v>
      </c>
      <c r="AF1" t="s">
        <v>638</v>
      </c>
      <c r="AG1" t="s">
        <v>639</v>
      </c>
      <c r="AH1" t="s">
        <v>640</v>
      </c>
      <c r="AI1" t="s">
        <v>641</v>
      </c>
      <c r="AJ1" t="s">
        <v>642</v>
      </c>
      <c r="AK1" t="s">
        <v>643</v>
      </c>
      <c r="AL1" t="s">
        <v>644</v>
      </c>
      <c r="AM1" t="s">
        <v>645</v>
      </c>
      <c r="AN1" t="s">
        <v>646</v>
      </c>
      <c r="AO1" t="s">
        <v>647</v>
      </c>
      <c r="AP1" t="s">
        <v>648</v>
      </c>
      <c r="AQ1" t="s">
        <v>649</v>
      </c>
      <c r="AR1" t="s">
        <v>650</v>
      </c>
      <c r="AS1" t="s">
        <v>651</v>
      </c>
      <c r="AT1" t="s">
        <v>652</v>
      </c>
      <c r="AU1" t="s">
        <v>653</v>
      </c>
      <c r="AV1" t="s">
        <v>654</v>
      </c>
      <c r="AW1" t="s">
        <v>655</v>
      </c>
      <c r="AX1" t="s">
        <v>656</v>
      </c>
      <c r="AY1" t="s">
        <v>4895</v>
      </c>
      <c r="AZ1" t="s">
        <v>4896</v>
      </c>
      <c r="BA1" t="s">
        <v>4897</v>
      </c>
      <c r="BB1" t="s">
        <v>4898</v>
      </c>
      <c r="BC1" t="s">
        <v>4899</v>
      </c>
      <c r="BD1" t="s">
        <v>4900</v>
      </c>
      <c r="BE1" t="s">
        <v>4901</v>
      </c>
      <c r="BF1" t="s">
        <v>4902</v>
      </c>
      <c r="BG1" t="s">
        <v>4903</v>
      </c>
      <c r="BH1" t="s">
        <v>4904</v>
      </c>
      <c r="BI1" t="s">
        <v>4905</v>
      </c>
      <c r="BJ1" t="s">
        <v>4906</v>
      </c>
      <c r="BK1" t="s">
        <v>4907</v>
      </c>
      <c r="BL1" t="s">
        <v>4908</v>
      </c>
      <c r="BM1" t="s">
        <v>4909</v>
      </c>
      <c r="BN1" t="s">
        <v>4910</v>
      </c>
      <c r="BO1" t="s">
        <v>4911</v>
      </c>
      <c r="BP1" t="s">
        <v>4912</v>
      </c>
      <c r="BQ1" t="s">
        <v>4913</v>
      </c>
      <c r="BR1" t="s">
        <v>4914</v>
      </c>
      <c r="BS1" t="s">
        <v>4915</v>
      </c>
      <c r="BT1" t="s">
        <v>4916</v>
      </c>
      <c r="BU1" t="s">
        <v>4917</v>
      </c>
      <c r="BV1" t="s">
        <v>4918</v>
      </c>
      <c r="BW1" t="s">
        <v>4919</v>
      </c>
      <c r="BX1" t="s">
        <v>4920</v>
      </c>
      <c r="BY1" t="s">
        <v>4921</v>
      </c>
      <c r="BZ1" t="s">
        <v>4922</v>
      </c>
      <c r="CA1" t="s">
        <v>4923</v>
      </c>
      <c r="CB1" t="s">
        <v>4924</v>
      </c>
      <c r="CC1" t="s">
        <v>4925</v>
      </c>
      <c r="CD1" t="s">
        <v>4926</v>
      </c>
      <c r="CE1" t="s">
        <v>4927</v>
      </c>
      <c r="CF1" t="s">
        <v>4928</v>
      </c>
      <c r="CG1" t="s">
        <v>4929</v>
      </c>
      <c r="CH1" t="s">
        <v>4930</v>
      </c>
      <c r="CI1" t="s">
        <v>4931</v>
      </c>
      <c r="CJ1" t="s">
        <v>4932</v>
      </c>
      <c r="CK1" t="s">
        <v>4933</v>
      </c>
      <c r="CL1" t="s">
        <v>4934</v>
      </c>
      <c r="CM1" t="s">
        <v>4935</v>
      </c>
      <c r="CN1" t="s">
        <v>4936</v>
      </c>
      <c r="CO1" t="s">
        <v>4937</v>
      </c>
      <c r="CP1" t="s">
        <v>4938</v>
      </c>
      <c r="CQ1" t="s">
        <v>4939</v>
      </c>
      <c r="CR1" t="s">
        <v>4940</v>
      </c>
      <c r="CS1" t="s">
        <v>4941</v>
      </c>
      <c r="CT1" t="s">
        <v>4942</v>
      </c>
      <c r="CU1" t="s">
        <v>4943</v>
      </c>
      <c r="CV1" t="s">
        <v>4944</v>
      </c>
      <c r="CW1" t="s">
        <v>4945</v>
      </c>
      <c r="CX1" t="s">
        <v>4946</v>
      </c>
      <c r="CY1" t="s">
        <v>4947</v>
      </c>
      <c r="CZ1" t="s">
        <v>4948</v>
      </c>
      <c r="DA1" t="s">
        <v>4949</v>
      </c>
      <c r="DB1" t="s">
        <v>4950</v>
      </c>
      <c r="DC1" t="s">
        <v>4951</v>
      </c>
      <c r="DD1" t="s">
        <v>4952</v>
      </c>
      <c r="DE1" t="s">
        <v>4953</v>
      </c>
      <c r="DF1" t="s">
        <v>4954</v>
      </c>
      <c r="DG1" t="s">
        <v>4955</v>
      </c>
      <c r="DH1" t="s">
        <v>4956</v>
      </c>
      <c r="DI1" t="s">
        <v>4957</v>
      </c>
      <c r="DJ1" t="s">
        <v>4958</v>
      </c>
      <c r="DK1" t="s">
        <v>4959</v>
      </c>
      <c r="DL1" t="s">
        <v>4960</v>
      </c>
      <c r="DM1" t="s">
        <v>4961</v>
      </c>
      <c r="DN1" t="s">
        <v>4962</v>
      </c>
      <c r="DO1" t="s">
        <v>4963</v>
      </c>
      <c r="DP1" t="s">
        <v>4964</v>
      </c>
      <c r="DQ1" t="s">
        <v>4965</v>
      </c>
      <c r="DR1" t="s">
        <v>4966</v>
      </c>
      <c r="DS1" t="s">
        <v>4967</v>
      </c>
      <c r="DT1" t="s">
        <v>4968</v>
      </c>
      <c r="DU1" t="s">
        <v>4969</v>
      </c>
      <c r="DV1" t="s">
        <v>4970</v>
      </c>
      <c r="DW1" t="s">
        <v>4971</v>
      </c>
      <c r="DX1" t="s">
        <v>4972</v>
      </c>
      <c r="DY1" t="s">
        <v>4973</v>
      </c>
      <c r="DZ1" t="s">
        <v>4974</v>
      </c>
      <c r="EA1" t="s">
        <v>4975</v>
      </c>
      <c r="EB1" t="s">
        <v>4976</v>
      </c>
      <c r="EC1" t="s">
        <v>4977</v>
      </c>
      <c r="ED1" t="s">
        <v>4978</v>
      </c>
      <c r="EE1" t="s">
        <v>4979</v>
      </c>
      <c r="EF1" t="s">
        <v>4980</v>
      </c>
      <c r="EG1" t="s">
        <v>4981</v>
      </c>
      <c r="EH1" t="s">
        <v>4982</v>
      </c>
      <c r="EI1" t="s">
        <v>4983</v>
      </c>
      <c r="EJ1" t="s">
        <v>4984</v>
      </c>
      <c r="EK1" t="s">
        <v>4985</v>
      </c>
      <c r="EL1" t="s">
        <v>657</v>
      </c>
      <c r="EM1" t="s">
        <v>658</v>
      </c>
      <c r="EN1" t="s">
        <v>659</v>
      </c>
      <c r="EO1" t="s">
        <v>660</v>
      </c>
      <c r="EP1" t="s">
        <v>661</v>
      </c>
      <c r="EQ1" t="s">
        <v>662</v>
      </c>
      <c r="ER1" t="s">
        <v>663</v>
      </c>
      <c r="ES1" t="s">
        <v>664</v>
      </c>
      <c r="ET1" t="s">
        <v>665</v>
      </c>
      <c r="EU1" t="s">
        <v>666</v>
      </c>
      <c r="EV1" t="s">
        <v>667</v>
      </c>
      <c r="EW1" t="s">
        <v>668</v>
      </c>
      <c r="EX1" t="s">
        <v>669</v>
      </c>
      <c r="EY1" t="s">
        <v>670</v>
      </c>
      <c r="EZ1" t="s">
        <v>671</v>
      </c>
      <c r="FA1" t="s">
        <v>672</v>
      </c>
      <c r="FB1" t="s">
        <v>673</v>
      </c>
      <c r="FC1" t="s">
        <v>674</v>
      </c>
      <c r="FD1" t="s">
        <v>675</v>
      </c>
      <c r="FE1" t="s">
        <v>676</v>
      </c>
      <c r="FF1" t="s">
        <v>677</v>
      </c>
      <c r="FG1" t="s">
        <v>678</v>
      </c>
      <c r="FH1" t="s">
        <v>679</v>
      </c>
      <c r="FI1" t="s">
        <v>680</v>
      </c>
      <c r="FJ1" t="s">
        <v>681</v>
      </c>
      <c r="FK1" t="s">
        <v>682</v>
      </c>
      <c r="FL1" t="s">
        <v>683</v>
      </c>
      <c r="FM1" t="s">
        <v>684</v>
      </c>
      <c r="FN1" t="s">
        <v>685</v>
      </c>
      <c r="FO1" t="s">
        <v>686</v>
      </c>
      <c r="FP1" t="s">
        <v>687</v>
      </c>
      <c r="FQ1" t="s">
        <v>688</v>
      </c>
      <c r="FR1" t="s">
        <v>689</v>
      </c>
      <c r="FS1" t="s">
        <v>690</v>
      </c>
      <c r="FT1" t="s">
        <v>691</v>
      </c>
      <c r="FU1" t="s">
        <v>692</v>
      </c>
      <c r="FV1" t="s">
        <v>693</v>
      </c>
      <c r="FW1" t="s">
        <v>694</v>
      </c>
      <c r="FX1" t="s">
        <v>4986</v>
      </c>
      <c r="FY1" t="s">
        <v>695</v>
      </c>
      <c r="FZ1" t="s">
        <v>696</v>
      </c>
      <c r="GA1" t="s">
        <v>4987</v>
      </c>
      <c r="GB1" t="s">
        <v>4988</v>
      </c>
      <c r="GC1" t="s">
        <v>4989</v>
      </c>
      <c r="GD1" t="s">
        <v>4990</v>
      </c>
      <c r="GE1" t="s">
        <v>697</v>
      </c>
      <c r="GF1" t="s">
        <v>698</v>
      </c>
      <c r="GG1" t="s">
        <v>699</v>
      </c>
      <c r="GH1" t="s">
        <v>700</v>
      </c>
      <c r="GI1" t="s">
        <v>701</v>
      </c>
      <c r="GJ1" t="s">
        <v>702</v>
      </c>
      <c r="GK1" t="s">
        <v>703</v>
      </c>
      <c r="GL1" t="s">
        <v>704</v>
      </c>
      <c r="GM1" t="s">
        <v>705</v>
      </c>
      <c r="GN1" t="s">
        <v>706</v>
      </c>
      <c r="GO1" t="s">
        <v>707</v>
      </c>
      <c r="GP1" t="s">
        <v>708</v>
      </c>
      <c r="GQ1" t="s">
        <v>4991</v>
      </c>
      <c r="GR1" t="s">
        <v>4992</v>
      </c>
      <c r="GS1" t="s">
        <v>4993</v>
      </c>
      <c r="GT1" t="s">
        <v>4994</v>
      </c>
      <c r="GU1" t="s">
        <v>4995</v>
      </c>
      <c r="GV1" t="s">
        <v>4996</v>
      </c>
      <c r="GW1" t="s">
        <v>4997</v>
      </c>
      <c r="GX1" t="s">
        <v>4998</v>
      </c>
      <c r="GY1" t="s">
        <v>4999</v>
      </c>
      <c r="GZ1" t="s">
        <v>5000</v>
      </c>
      <c r="HA1" t="s">
        <v>5001</v>
      </c>
      <c r="HB1" t="s">
        <v>5002</v>
      </c>
      <c r="HC1" t="s">
        <v>5003</v>
      </c>
      <c r="HD1" t="s">
        <v>5004</v>
      </c>
      <c r="HE1" t="s">
        <v>5005</v>
      </c>
      <c r="HF1" t="s">
        <v>709</v>
      </c>
      <c r="HG1" t="s">
        <v>710</v>
      </c>
      <c r="HH1" t="s">
        <v>711</v>
      </c>
      <c r="HI1" t="s">
        <v>712</v>
      </c>
      <c r="HJ1" t="s">
        <v>713</v>
      </c>
      <c r="HK1" t="s">
        <v>714</v>
      </c>
      <c r="HL1" t="s">
        <v>715</v>
      </c>
      <c r="HM1" t="s">
        <v>716</v>
      </c>
      <c r="HN1" t="s">
        <v>717</v>
      </c>
      <c r="HO1" t="s">
        <v>718</v>
      </c>
      <c r="HP1" t="s">
        <v>719</v>
      </c>
      <c r="HQ1" t="s">
        <v>720</v>
      </c>
      <c r="HR1" t="s">
        <v>721</v>
      </c>
      <c r="HS1" t="s">
        <v>722</v>
      </c>
      <c r="HT1" t="s">
        <v>723</v>
      </c>
      <c r="HU1" t="s">
        <v>724</v>
      </c>
      <c r="HV1" t="s">
        <v>725</v>
      </c>
      <c r="HW1" t="s">
        <v>726</v>
      </c>
      <c r="HX1" t="s">
        <v>727</v>
      </c>
      <c r="HY1" t="s">
        <v>728</v>
      </c>
      <c r="HZ1" t="s">
        <v>729</v>
      </c>
      <c r="IA1" t="s">
        <v>730</v>
      </c>
      <c r="IB1" t="s">
        <v>731</v>
      </c>
      <c r="IC1" t="s">
        <v>732</v>
      </c>
      <c r="ID1" t="s">
        <v>733</v>
      </c>
      <c r="IE1" t="s">
        <v>734</v>
      </c>
      <c r="IF1" t="s">
        <v>735</v>
      </c>
      <c r="IG1" t="s">
        <v>736</v>
      </c>
      <c r="IH1" t="s">
        <v>737</v>
      </c>
      <c r="II1" t="s">
        <v>738</v>
      </c>
      <c r="IJ1" t="s">
        <v>739</v>
      </c>
      <c r="IK1" t="s">
        <v>740</v>
      </c>
      <c r="IL1" t="s">
        <v>741</v>
      </c>
      <c r="IM1" t="s">
        <v>742</v>
      </c>
      <c r="IN1" t="s">
        <v>743</v>
      </c>
      <c r="IO1" t="s">
        <v>744</v>
      </c>
      <c r="IP1" t="s">
        <v>745</v>
      </c>
      <c r="IQ1" t="s">
        <v>746</v>
      </c>
      <c r="IR1" t="s">
        <v>747</v>
      </c>
      <c r="IS1" t="s">
        <v>748</v>
      </c>
      <c r="IT1" t="s">
        <v>749</v>
      </c>
      <c r="IU1" t="s">
        <v>750</v>
      </c>
      <c r="IV1" t="s">
        <v>751</v>
      </c>
    </row>
    <row r="2" spans="1:256" x14ac:dyDescent="0.2">
      <c r="A2" t="s">
        <v>752</v>
      </c>
      <c r="B2" t="s">
        <v>753</v>
      </c>
      <c r="C2" t="s">
        <v>754</v>
      </c>
      <c r="D2" t="s">
        <v>755</v>
      </c>
      <c r="E2" t="s">
        <v>756</v>
      </c>
      <c r="F2" t="s">
        <v>757</v>
      </c>
      <c r="G2" t="s">
        <v>758</v>
      </c>
      <c r="H2" t="s">
        <v>759</v>
      </c>
      <c r="I2" t="s">
        <v>760</v>
      </c>
      <c r="J2" t="s">
        <v>761</v>
      </c>
      <c r="K2" t="s">
        <v>762</v>
      </c>
      <c r="L2" t="s">
        <v>763</v>
      </c>
      <c r="M2" t="s">
        <v>764</v>
      </c>
      <c r="N2" t="s">
        <v>5006</v>
      </c>
      <c r="O2" t="s">
        <v>5007</v>
      </c>
      <c r="P2" t="s">
        <v>765</v>
      </c>
      <c r="Q2" t="s">
        <v>766</v>
      </c>
      <c r="R2" t="s">
        <v>767</v>
      </c>
      <c r="S2" t="s">
        <v>768</v>
      </c>
      <c r="T2" t="s">
        <v>769</v>
      </c>
      <c r="U2" t="s">
        <v>770</v>
      </c>
      <c r="V2" t="s">
        <v>771</v>
      </c>
      <c r="W2" t="s">
        <v>772</v>
      </c>
      <c r="X2" t="s">
        <v>773</v>
      </c>
      <c r="Y2" t="s">
        <v>774</v>
      </c>
      <c r="Z2" t="s">
        <v>775</v>
      </c>
      <c r="AA2" t="s">
        <v>776</v>
      </c>
      <c r="AB2" t="s">
        <v>777</v>
      </c>
      <c r="AC2" t="s">
        <v>778</v>
      </c>
      <c r="AD2" t="s">
        <v>779</v>
      </c>
      <c r="AE2" t="s">
        <v>780</v>
      </c>
      <c r="AF2" t="s">
        <v>781</v>
      </c>
      <c r="AG2" t="s">
        <v>782</v>
      </c>
      <c r="AH2" t="s">
        <v>783</v>
      </c>
      <c r="AI2" t="s">
        <v>784</v>
      </c>
      <c r="AJ2" t="s">
        <v>785</v>
      </c>
      <c r="AK2" t="s">
        <v>786</v>
      </c>
      <c r="AL2" t="s">
        <v>787</v>
      </c>
      <c r="AM2" t="s">
        <v>788</v>
      </c>
      <c r="AN2" t="s">
        <v>789</v>
      </c>
      <c r="AO2" t="s">
        <v>790</v>
      </c>
      <c r="AP2" t="s">
        <v>791</v>
      </c>
      <c r="AQ2" t="s">
        <v>792</v>
      </c>
      <c r="AR2" t="s">
        <v>793</v>
      </c>
      <c r="AS2" t="s">
        <v>794</v>
      </c>
      <c r="AT2" t="s">
        <v>795</v>
      </c>
      <c r="AU2" t="s">
        <v>796</v>
      </c>
      <c r="AV2" t="s">
        <v>797</v>
      </c>
      <c r="AW2" t="s">
        <v>798</v>
      </c>
      <c r="AX2" t="s">
        <v>799</v>
      </c>
      <c r="AY2" t="s">
        <v>800</v>
      </c>
      <c r="AZ2" t="s">
        <v>801</v>
      </c>
      <c r="BA2" t="s">
        <v>802</v>
      </c>
      <c r="BB2" t="s">
        <v>803</v>
      </c>
      <c r="BC2" t="s">
        <v>804</v>
      </c>
      <c r="BD2" t="s">
        <v>805</v>
      </c>
      <c r="BE2" t="s">
        <v>806</v>
      </c>
      <c r="BF2" t="s">
        <v>807</v>
      </c>
      <c r="BG2" t="s">
        <v>808</v>
      </c>
      <c r="BH2" t="s">
        <v>809</v>
      </c>
      <c r="BI2" t="s">
        <v>810</v>
      </c>
      <c r="BJ2" t="s">
        <v>811</v>
      </c>
      <c r="BK2" t="s">
        <v>812</v>
      </c>
      <c r="BL2" t="s">
        <v>813</v>
      </c>
      <c r="BM2" t="s">
        <v>814</v>
      </c>
      <c r="BN2" t="s">
        <v>815</v>
      </c>
      <c r="BO2" t="s">
        <v>816</v>
      </c>
      <c r="BP2" t="s">
        <v>817</v>
      </c>
      <c r="BQ2" t="s">
        <v>818</v>
      </c>
      <c r="BR2" t="s">
        <v>819</v>
      </c>
      <c r="BS2" t="s">
        <v>820</v>
      </c>
      <c r="BT2" t="s">
        <v>821</v>
      </c>
      <c r="BU2" t="s">
        <v>822</v>
      </c>
      <c r="BV2" t="s">
        <v>823</v>
      </c>
      <c r="BW2" t="s">
        <v>824</v>
      </c>
      <c r="BX2" t="s">
        <v>825</v>
      </c>
      <c r="BY2" t="s">
        <v>826</v>
      </c>
      <c r="BZ2" t="s">
        <v>827</v>
      </c>
      <c r="CA2" t="s">
        <v>828</v>
      </c>
      <c r="CB2" t="s">
        <v>829</v>
      </c>
      <c r="CC2" t="s">
        <v>830</v>
      </c>
      <c r="CD2" t="s">
        <v>831</v>
      </c>
      <c r="CE2" t="s">
        <v>832</v>
      </c>
      <c r="CF2" t="s">
        <v>833</v>
      </c>
      <c r="CG2" t="s">
        <v>834</v>
      </c>
      <c r="CH2" t="s">
        <v>835</v>
      </c>
      <c r="CI2" t="s">
        <v>836</v>
      </c>
      <c r="CJ2" t="s">
        <v>837</v>
      </c>
      <c r="CK2" t="s">
        <v>838</v>
      </c>
      <c r="CL2" t="s">
        <v>839</v>
      </c>
      <c r="CM2" t="s">
        <v>840</v>
      </c>
      <c r="CN2" t="s">
        <v>841</v>
      </c>
      <c r="CO2" t="s">
        <v>842</v>
      </c>
      <c r="CP2" t="s">
        <v>843</v>
      </c>
      <c r="CQ2" t="s">
        <v>844</v>
      </c>
      <c r="CR2" t="s">
        <v>845</v>
      </c>
      <c r="CS2" t="s">
        <v>846</v>
      </c>
      <c r="CT2" t="s">
        <v>847</v>
      </c>
      <c r="CU2" t="s">
        <v>848</v>
      </c>
      <c r="CV2" t="s">
        <v>849</v>
      </c>
      <c r="CW2" t="s">
        <v>850</v>
      </c>
      <c r="CX2" t="s">
        <v>851</v>
      </c>
      <c r="CY2" t="s">
        <v>852</v>
      </c>
      <c r="CZ2" t="s">
        <v>853</v>
      </c>
      <c r="DA2" t="s">
        <v>854</v>
      </c>
      <c r="DB2" t="s">
        <v>855</v>
      </c>
      <c r="DC2" t="s">
        <v>856</v>
      </c>
      <c r="DD2" t="s">
        <v>857</v>
      </c>
      <c r="DE2" t="s">
        <v>858</v>
      </c>
      <c r="DF2" t="s">
        <v>859</v>
      </c>
      <c r="DG2" t="s">
        <v>860</v>
      </c>
      <c r="DH2" t="s">
        <v>861</v>
      </c>
      <c r="DI2" t="s">
        <v>862</v>
      </c>
      <c r="DJ2" t="s">
        <v>863</v>
      </c>
      <c r="DK2" t="s">
        <v>864</v>
      </c>
      <c r="DL2" t="s">
        <v>865</v>
      </c>
      <c r="DM2" t="s">
        <v>866</v>
      </c>
      <c r="DN2" t="s">
        <v>867</v>
      </c>
      <c r="DO2" t="s">
        <v>868</v>
      </c>
      <c r="DP2" t="s">
        <v>869</v>
      </c>
      <c r="DQ2" t="s">
        <v>870</v>
      </c>
      <c r="DR2" t="s">
        <v>871</v>
      </c>
      <c r="DS2" t="s">
        <v>872</v>
      </c>
      <c r="DT2" t="s">
        <v>873</v>
      </c>
      <c r="DU2" t="s">
        <v>874</v>
      </c>
      <c r="DV2" t="s">
        <v>875</v>
      </c>
      <c r="DW2" t="s">
        <v>876</v>
      </c>
      <c r="DX2" t="s">
        <v>877</v>
      </c>
      <c r="DY2" t="s">
        <v>878</v>
      </c>
      <c r="DZ2" t="s">
        <v>879</v>
      </c>
      <c r="EA2" t="s">
        <v>880</v>
      </c>
      <c r="EB2" t="s">
        <v>881</v>
      </c>
      <c r="EC2" t="s">
        <v>882</v>
      </c>
      <c r="ED2" t="s">
        <v>883</v>
      </c>
      <c r="EE2" t="s">
        <v>884</v>
      </c>
      <c r="EF2" t="s">
        <v>885</v>
      </c>
      <c r="EG2" t="s">
        <v>886</v>
      </c>
      <c r="EH2" t="s">
        <v>887</v>
      </c>
      <c r="EI2" t="s">
        <v>888</v>
      </c>
      <c r="EJ2" t="s">
        <v>889</v>
      </c>
      <c r="EK2" t="s">
        <v>890</v>
      </c>
      <c r="EL2" t="s">
        <v>891</v>
      </c>
      <c r="EM2" t="s">
        <v>892</v>
      </c>
      <c r="EN2" t="s">
        <v>893</v>
      </c>
      <c r="EO2" t="s">
        <v>894</v>
      </c>
      <c r="EP2" t="s">
        <v>895</v>
      </c>
      <c r="EQ2" t="s">
        <v>896</v>
      </c>
      <c r="ER2" t="s">
        <v>897</v>
      </c>
      <c r="ES2" t="s">
        <v>898</v>
      </c>
      <c r="ET2" t="s">
        <v>899</v>
      </c>
      <c r="EU2" t="s">
        <v>900</v>
      </c>
      <c r="EV2" t="s">
        <v>901</v>
      </c>
      <c r="EW2" t="s">
        <v>902</v>
      </c>
      <c r="EX2" t="s">
        <v>903</v>
      </c>
      <c r="EY2" t="s">
        <v>904</v>
      </c>
      <c r="EZ2" t="s">
        <v>905</v>
      </c>
      <c r="FA2" t="s">
        <v>906</v>
      </c>
      <c r="FB2" t="s">
        <v>907</v>
      </c>
      <c r="FC2" t="s">
        <v>908</v>
      </c>
      <c r="FD2" t="s">
        <v>909</v>
      </c>
      <c r="FE2" t="s">
        <v>910</v>
      </c>
      <c r="FF2" t="s">
        <v>911</v>
      </c>
      <c r="FG2" t="s">
        <v>912</v>
      </c>
      <c r="FH2" t="s">
        <v>913</v>
      </c>
      <c r="FI2" t="s">
        <v>914</v>
      </c>
      <c r="FJ2" t="s">
        <v>915</v>
      </c>
      <c r="FK2" t="s">
        <v>916</v>
      </c>
      <c r="FL2" t="s">
        <v>917</v>
      </c>
      <c r="FM2" t="s">
        <v>918</v>
      </c>
      <c r="FN2" t="s">
        <v>919</v>
      </c>
      <c r="FO2" t="s">
        <v>920</v>
      </c>
      <c r="FP2" t="s">
        <v>921</v>
      </c>
      <c r="FQ2" t="s">
        <v>922</v>
      </c>
      <c r="FR2" t="s">
        <v>923</v>
      </c>
      <c r="FS2" t="s">
        <v>924</v>
      </c>
      <c r="FT2" t="s">
        <v>925</v>
      </c>
      <c r="FU2" t="s">
        <v>926</v>
      </c>
      <c r="FV2" t="s">
        <v>927</v>
      </c>
      <c r="FW2" t="s">
        <v>928</v>
      </c>
      <c r="FX2" t="s">
        <v>929</v>
      </c>
      <c r="FY2" t="s">
        <v>930</v>
      </c>
      <c r="FZ2" t="s">
        <v>931</v>
      </c>
      <c r="GA2" t="s">
        <v>932</v>
      </c>
      <c r="GB2" t="s">
        <v>933</v>
      </c>
      <c r="GC2" t="s">
        <v>934</v>
      </c>
      <c r="GD2" t="s">
        <v>935</v>
      </c>
      <c r="GE2" t="s">
        <v>936</v>
      </c>
      <c r="GF2" t="s">
        <v>937</v>
      </c>
      <c r="GG2" t="s">
        <v>938</v>
      </c>
      <c r="GH2" t="s">
        <v>939</v>
      </c>
      <c r="GI2" t="s">
        <v>940</v>
      </c>
      <c r="GJ2" t="s">
        <v>941</v>
      </c>
      <c r="GK2" t="s">
        <v>942</v>
      </c>
      <c r="GL2" t="s">
        <v>943</v>
      </c>
      <c r="GM2" t="s">
        <v>944</v>
      </c>
      <c r="GN2" t="s">
        <v>945</v>
      </c>
      <c r="GO2" t="s">
        <v>946</v>
      </c>
      <c r="GP2" t="s">
        <v>947</v>
      </c>
      <c r="GQ2" t="s">
        <v>948</v>
      </c>
      <c r="GR2" t="s">
        <v>949</v>
      </c>
      <c r="GS2" t="s">
        <v>950</v>
      </c>
      <c r="GT2" t="s">
        <v>951</v>
      </c>
      <c r="GU2" t="s">
        <v>952</v>
      </c>
      <c r="GV2" t="s">
        <v>953</v>
      </c>
      <c r="GW2" t="s">
        <v>954</v>
      </c>
      <c r="GX2" t="s">
        <v>955</v>
      </c>
      <c r="GY2" t="s">
        <v>956</v>
      </c>
      <c r="GZ2" t="s">
        <v>957</v>
      </c>
      <c r="HA2" t="s">
        <v>958</v>
      </c>
      <c r="HB2" t="s">
        <v>959</v>
      </c>
      <c r="HC2" t="s">
        <v>960</v>
      </c>
      <c r="HD2" t="s">
        <v>961</v>
      </c>
      <c r="HE2" t="s">
        <v>962</v>
      </c>
      <c r="HF2" t="s">
        <v>963</v>
      </c>
      <c r="HG2" t="s">
        <v>964</v>
      </c>
      <c r="HH2" t="s">
        <v>965</v>
      </c>
      <c r="HI2" t="s">
        <v>966</v>
      </c>
      <c r="HJ2" t="s">
        <v>967</v>
      </c>
      <c r="HK2" t="s">
        <v>968</v>
      </c>
      <c r="HL2" t="s">
        <v>969</v>
      </c>
      <c r="HM2" t="s">
        <v>970</v>
      </c>
      <c r="HN2" t="s">
        <v>971</v>
      </c>
      <c r="HO2" t="s">
        <v>972</v>
      </c>
      <c r="HP2" t="s">
        <v>973</v>
      </c>
      <c r="HQ2" t="s">
        <v>974</v>
      </c>
      <c r="HR2" t="s">
        <v>975</v>
      </c>
      <c r="HS2" t="s">
        <v>976</v>
      </c>
      <c r="HT2" t="s">
        <v>977</v>
      </c>
      <c r="HU2" t="s">
        <v>978</v>
      </c>
      <c r="HV2" t="s">
        <v>979</v>
      </c>
      <c r="HW2" t="s">
        <v>980</v>
      </c>
      <c r="HX2" t="s">
        <v>981</v>
      </c>
      <c r="HY2" t="s">
        <v>982</v>
      </c>
      <c r="HZ2" t="s">
        <v>983</v>
      </c>
      <c r="IA2" t="s">
        <v>984</v>
      </c>
      <c r="IB2" t="s">
        <v>985</v>
      </c>
      <c r="IC2" t="s">
        <v>986</v>
      </c>
      <c r="ID2" t="s">
        <v>987</v>
      </c>
      <c r="IE2" t="s">
        <v>988</v>
      </c>
      <c r="IF2" t="s">
        <v>989</v>
      </c>
      <c r="IG2" t="s">
        <v>990</v>
      </c>
      <c r="IH2" t="s">
        <v>991</v>
      </c>
      <c r="II2" t="s">
        <v>992</v>
      </c>
      <c r="IJ2" t="s">
        <v>993</v>
      </c>
      <c r="IK2" t="s">
        <v>994</v>
      </c>
      <c r="IL2" t="s">
        <v>995</v>
      </c>
      <c r="IM2" t="s">
        <v>996</v>
      </c>
      <c r="IN2" t="s">
        <v>997</v>
      </c>
      <c r="IO2" t="s">
        <v>998</v>
      </c>
      <c r="IP2" t="s">
        <v>999</v>
      </c>
      <c r="IQ2" t="s">
        <v>1000</v>
      </c>
      <c r="IR2" t="s">
        <v>1001</v>
      </c>
      <c r="IS2" t="s">
        <v>1002</v>
      </c>
      <c r="IT2" t="s">
        <v>1003</v>
      </c>
      <c r="IU2" t="s">
        <v>1004</v>
      </c>
      <c r="IV2" t="s">
        <v>1005</v>
      </c>
    </row>
    <row r="3" spans="1:256" x14ac:dyDescent="0.2">
      <c r="A3" t="s">
        <v>1006</v>
      </c>
      <c r="B3" t="s">
        <v>1007</v>
      </c>
      <c r="C3" t="s">
        <v>1008</v>
      </c>
      <c r="D3" t="s">
        <v>1009</v>
      </c>
      <c r="E3" t="s">
        <v>1010</v>
      </c>
      <c r="F3" t="s">
        <v>1011</v>
      </c>
      <c r="G3" t="s">
        <v>1012</v>
      </c>
      <c r="H3" t="s">
        <v>1013</v>
      </c>
      <c r="I3" t="s">
        <v>1014</v>
      </c>
      <c r="J3" t="s">
        <v>1015</v>
      </c>
      <c r="K3" t="s">
        <v>1016</v>
      </c>
      <c r="L3" t="s">
        <v>1017</v>
      </c>
      <c r="M3" t="s">
        <v>1018</v>
      </c>
      <c r="N3" t="s">
        <v>1019</v>
      </c>
      <c r="O3" t="s">
        <v>1020</v>
      </c>
      <c r="P3" t="s">
        <v>1021</v>
      </c>
      <c r="Q3" t="s">
        <v>1022</v>
      </c>
      <c r="R3" t="s">
        <v>1023</v>
      </c>
      <c r="S3" t="s">
        <v>1024</v>
      </c>
      <c r="T3" t="s">
        <v>1025</v>
      </c>
      <c r="U3" t="s">
        <v>1026</v>
      </c>
      <c r="V3" t="s">
        <v>1027</v>
      </c>
      <c r="W3" t="s">
        <v>1028</v>
      </c>
      <c r="X3" t="s">
        <v>1029</v>
      </c>
      <c r="Y3" t="s">
        <v>1030</v>
      </c>
      <c r="Z3" t="s">
        <v>1031</v>
      </c>
      <c r="AA3" t="s">
        <v>1032</v>
      </c>
      <c r="AB3" t="s">
        <v>1033</v>
      </c>
      <c r="AC3" t="s">
        <v>1034</v>
      </c>
      <c r="AD3" t="s">
        <v>1035</v>
      </c>
      <c r="AE3" t="s">
        <v>1036</v>
      </c>
      <c r="AF3" t="s">
        <v>1037</v>
      </c>
      <c r="AG3" t="s">
        <v>1038</v>
      </c>
      <c r="AH3" t="s">
        <v>1039</v>
      </c>
      <c r="AI3" t="s">
        <v>1040</v>
      </c>
      <c r="AJ3" t="s">
        <v>1041</v>
      </c>
      <c r="AK3" t="s">
        <v>1042</v>
      </c>
      <c r="AL3" t="s">
        <v>1043</v>
      </c>
      <c r="AM3" t="s">
        <v>1044</v>
      </c>
      <c r="AN3" t="s">
        <v>1045</v>
      </c>
      <c r="AO3" t="s">
        <v>1046</v>
      </c>
      <c r="AP3" t="s">
        <v>1047</v>
      </c>
      <c r="AQ3" t="s">
        <v>1048</v>
      </c>
      <c r="AR3" t="s">
        <v>1049</v>
      </c>
      <c r="AS3" t="s">
        <v>1050</v>
      </c>
      <c r="AT3" t="s">
        <v>1051</v>
      </c>
      <c r="AU3" t="s">
        <v>1052</v>
      </c>
      <c r="AV3" t="s">
        <v>1053</v>
      </c>
      <c r="AW3" t="s">
        <v>1054</v>
      </c>
      <c r="AX3" t="s">
        <v>1055</v>
      </c>
      <c r="AY3" t="s">
        <v>1056</v>
      </c>
      <c r="AZ3" t="s">
        <v>1057</v>
      </c>
      <c r="BA3" t="s">
        <v>1058</v>
      </c>
      <c r="BB3" t="s">
        <v>1059</v>
      </c>
      <c r="BC3" t="s">
        <v>1060</v>
      </c>
      <c r="BD3" t="s">
        <v>1061</v>
      </c>
      <c r="BE3" t="s">
        <v>1062</v>
      </c>
      <c r="BF3" t="s">
        <v>1063</v>
      </c>
      <c r="BG3" t="s">
        <v>1064</v>
      </c>
      <c r="BH3" t="s">
        <v>1065</v>
      </c>
      <c r="BI3" t="s">
        <v>1066</v>
      </c>
      <c r="BJ3" t="s">
        <v>1067</v>
      </c>
      <c r="BK3" t="s">
        <v>1068</v>
      </c>
      <c r="BL3" t="s">
        <v>1069</v>
      </c>
      <c r="BM3" t="s">
        <v>1070</v>
      </c>
      <c r="BN3" t="s">
        <v>1071</v>
      </c>
      <c r="BO3" t="s">
        <v>1072</v>
      </c>
      <c r="BP3" t="s">
        <v>1073</v>
      </c>
      <c r="BQ3" t="s">
        <v>1074</v>
      </c>
      <c r="BR3" t="s">
        <v>1075</v>
      </c>
      <c r="BS3" t="s">
        <v>1076</v>
      </c>
      <c r="BT3" t="s">
        <v>1077</v>
      </c>
      <c r="BU3" t="s">
        <v>1078</v>
      </c>
      <c r="BV3" t="s">
        <v>1079</v>
      </c>
      <c r="BW3" t="s">
        <v>1080</v>
      </c>
      <c r="BX3" t="s">
        <v>1081</v>
      </c>
      <c r="BY3" t="s">
        <v>1082</v>
      </c>
      <c r="BZ3" t="s">
        <v>1083</v>
      </c>
      <c r="CA3" t="s">
        <v>1084</v>
      </c>
      <c r="CB3" t="s">
        <v>1085</v>
      </c>
      <c r="CC3" t="s">
        <v>1086</v>
      </c>
      <c r="CD3" t="s">
        <v>1087</v>
      </c>
      <c r="CE3" t="s">
        <v>1088</v>
      </c>
      <c r="CF3" t="s">
        <v>1089</v>
      </c>
      <c r="CG3" t="s">
        <v>1090</v>
      </c>
      <c r="CH3" t="s">
        <v>1091</v>
      </c>
      <c r="CI3" t="s">
        <v>1092</v>
      </c>
      <c r="CJ3" t="s">
        <v>1093</v>
      </c>
      <c r="CK3" t="s">
        <v>1094</v>
      </c>
      <c r="CL3" t="s">
        <v>1095</v>
      </c>
      <c r="CM3" t="s">
        <v>1096</v>
      </c>
      <c r="CN3" t="s">
        <v>1097</v>
      </c>
      <c r="CO3" t="s">
        <v>1098</v>
      </c>
      <c r="CP3" t="s">
        <v>1099</v>
      </c>
      <c r="CQ3" t="s">
        <v>1100</v>
      </c>
      <c r="CR3" t="s">
        <v>1101</v>
      </c>
      <c r="CS3" t="s">
        <v>1102</v>
      </c>
      <c r="CT3" t="s">
        <v>1103</v>
      </c>
      <c r="CU3" t="s">
        <v>1104</v>
      </c>
      <c r="CV3" t="s">
        <v>1105</v>
      </c>
      <c r="CW3" t="s">
        <v>1106</v>
      </c>
      <c r="CX3" t="s">
        <v>1107</v>
      </c>
      <c r="CY3" t="s">
        <v>1108</v>
      </c>
      <c r="CZ3" t="s">
        <v>1109</v>
      </c>
      <c r="DA3" t="s">
        <v>1110</v>
      </c>
      <c r="DB3" t="s">
        <v>1111</v>
      </c>
      <c r="DC3" t="s">
        <v>1112</v>
      </c>
      <c r="DD3" t="s">
        <v>1113</v>
      </c>
      <c r="DE3" t="s">
        <v>1114</v>
      </c>
      <c r="DF3" t="s">
        <v>1115</v>
      </c>
      <c r="DG3" t="s">
        <v>1116</v>
      </c>
      <c r="DH3" t="s">
        <v>1117</v>
      </c>
      <c r="DI3" t="s">
        <v>1118</v>
      </c>
      <c r="DJ3" t="s">
        <v>1119</v>
      </c>
      <c r="DK3" t="s">
        <v>1120</v>
      </c>
      <c r="DL3" t="s">
        <v>1121</v>
      </c>
      <c r="DM3" t="s">
        <v>1122</v>
      </c>
      <c r="DN3" t="s">
        <v>1123</v>
      </c>
      <c r="DO3" t="s">
        <v>1124</v>
      </c>
      <c r="DP3" t="s">
        <v>1125</v>
      </c>
      <c r="DQ3" t="s">
        <v>1126</v>
      </c>
      <c r="DR3" t="s">
        <v>1127</v>
      </c>
      <c r="DS3" t="s">
        <v>1128</v>
      </c>
      <c r="DT3" t="s">
        <v>1129</v>
      </c>
      <c r="DU3" t="s">
        <v>1130</v>
      </c>
      <c r="DV3" t="s">
        <v>1131</v>
      </c>
      <c r="DW3" t="s">
        <v>1132</v>
      </c>
      <c r="DX3" t="s">
        <v>1133</v>
      </c>
      <c r="DY3" t="s">
        <v>1134</v>
      </c>
      <c r="DZ3" t="s">
        <v>1135</v>
      </c>
      <c r="EA3" t="s">
        <v>1136</v>
      </c>
      <c r="EB3" t="s">
        <v>1137</v>
      </c>
      <c r="EC3" t="s">
        <v>1138</v>
      </c>
      <c r="ED3" t="s">
        <v>1139</v>
      </c>
      <c r="EE3" t="s">
        <v>1140</v>
      </c>
      <c r="EF3" t="s">
        <v>1141</v>
      </c>
      <c r="EG3" t="s">
        <v>1142</v>
      </c>
      <c r="EH3" t="s">
        <v>1143</v>
      </c>
      <c r="EI3" t="s">
        <v>1144</v>
      </c>
      <c r="EJ3" t="s">
        <v>1145</v>
      </c>
      <c r="EK3" t="s">
        <v>1146</v>
      </c>
      <c r="EL3" t="s">
        <v>1147</v>
      </c>
      <c r="EM3" t="s">
        <v>1148</v>
      </c>
      <c r="EN3" t="s">
        <v>1149</v>
      </c>
      <c r="EO3" t="s">
        <v>1150</v>
      </c>
      <c r="EP3" t="s">
        <v>1151</v>
      </c>
      <c r="EQ3" t="s">
        <v>1152</v>
      </c>
      <c r="ER3" t="s">
        <v>1153</v>
      </c>
      <c r="ES3" t="s">
        <v>1154</v>
      </c>
      <c r="ET3" t="s">
        <v>1155</v>
      </c>
      <c r="EU3" t="s">
        <v>1156</v>
      </c>
      <c r="EV3" t="s">
        <v>1157</v>
      </c>
      <c r="EW3" t="s">
        <v>1158</v>
      </c>
      <c r="EX3" t="s">
        <v>1159</v>
      </c>
      <c r="EY3" t="s">
        <v>1160</v>
      </c>
      <c r="EZ3" t="s">
        <v>1161</v>
      </c>
      <c r="FA3" t="s">
        <v>1162</v>
      </c>
      <c r="FB3" t="s">
        <v>1163</v>
      </c>
      <c r="FC3" t="s">
        <v>1164</v>
      </c>
      <c r="FD3" t="s">
        <v>1165</v>
      </c>
      <c r="FE3" t="s">
        <v>1166</v>
      </c>
      <c r="FF3" t="s">
        <v>1167</v>
      </c>
      <c r="FG3" t="s">
        <v>1168</v>
      </c>
      <c r="FH3" t="s">
        <v>1169</v>
      </c>
      <c r="FI3" t="s">
        <v>1170</v>
      </c>
      <c r="FJ3" t="s">
        <v>1171</v>
      </c>
      <c r="FK3" t="s">
        <v>1172</v>
      </c>
      <c r="FL3" t="s">
        <v>1173</v>
      </c>
      <c r="FM3" t="s">
        <v>1174</v>
      </c>
      <c r="FN3" t="s">
        <v>1175</v>
      </c>
      <c r="FO3" t="s">
        <v>1176</v>
      </c>
      <c r="FP3" t="s">
        <v>1177</v>
      </c>
      <c r="FQ3" t="s">
        <v>1178</v>
      </c>
      <c r="FR3" t="s">
        <v>1179</v>
      </c>
      <c r="FS3" t="s">
        <v>1180</v>
      </c>
      <c r="FT3" t="s">
        <v>1181</v>
      </c>
      <c r="FU3" t="s">
        <v>1182</v>
      </c>
      <c r="FV3" t="s">
        <v>1183</v>
      </c>
      <c r="FW3" t="s">
        <v>1184</v>
      </c>
      <c r="FX3" t="s">
        <v>1185</v>
      </c>
      <c r="FY3" t="s">
        <v>1186</v>
      </c>
      <c r="FZ3" t="s">
        <v>1187</v>
      </c>
      <c r="GA3" t="s">
        <v>1188</v>
      </c>
      <c r="GB3" t="s">
        <v>1189</v>
      </c>
      <c r="GC3" t="s">
        <v>1190</v>
      </c>
      <c r="GD3" t="s">
        <v>1191</v>
      </c>
      <c r="GE3" t="s">
        <v>1192</v>
      </c>
      <c r="GF3" t="s">
        <v>1193</v>
      </c>
      <c r="GG3" t="s">
        <v>1194</v>
      </c>
      <c r="GH3" t="s">
        <v>1195</v>
      </c>
      <c r="GI3" t="s">
        <v>1196</v>
      </c>
      <c r="GJ3" t="s">
        <v>1197</v>
      </c>
      <c r="GK3" t="s">
        <v>1198</v>
      </c>
      <c r="GL3" t="s">
        <v>1199</v>
      </c>
      <c r="GM3" t="s">
        <v>1200</v>
      </c>
      <c r="GN3" t="s">
        <v>1201</v>
      </c>
      <c r="GO3" t="s">
        <v>1202</v>
      </c>
      <c r="GP3" t="s">
        <v>1203</v>
      </c>
      <c r="GQ3" t="s">
        <v>1204</v>
      </c>
      <c r="GR3" t="s">
        <v>1205</v>
      </c>
      <c r="GS3" t="s">
        <v>1206</v>
      </c>
      <c r="GT3" t="s">
        <v>1207</v>
      </c>
      <c r="GU3" t="s">
        <v>1208</v>
      </c>
      <c r="GV3" t="s">
        <v>1209</v>
      </c>
      <c r="GW3" t="s">
        <v>1210</v>
      </c>
      <c r="GX3" t="s">
        <v>1211</v>
      </c>
      <c r="GY3" t="s">
        <v>1212</v>
      </c>
      <c r="GZ3" t="s">
        <v>1213</v>
      </c>
      <c r="HA3" t="s">
        <v>1214</v>
      </c>
      <c r="HB3" t="s">
        <v>1215</v>
      </c>
      <c r="HC3" t="s">
        <v>1216</v>
      </c>
      <c r="HD3" t="s">
        <v>1217</v>
      </c>
      <c r="HE3" t="s">
        <v>1218</v>
      </c>
      <c r="HF3" t="s">
        <v>1219</v>
      </c>
      <c r="HG3" t="s">
        <v>1220</v>
      </c>
      <c r="HH3" t="s">
        <v>1221</v>
      </c>
      <c r="HI3" t="s">
        <v>1222</v>
      </c>
      <c r="HJ3" t="s">
        <v>1223</v>
      </c>
      <c r="HK3" t="s">
        <v>1224</v>
      </c>
      <c r="HL3" t="s">
        <v>1225</v>
      </c>
      <c r="HM3" t="s">
        <v>1226</v>
      </c>
      <c r="HN3" t="s">
        <v>1227</v>
      </c>
      <c r="HO3" t="s">
        <v>1228</v>
      </c>
      <c r="HP3" t="s">
        <v>1229</v>
      </c>
      <c r="HQ3" t="s">
        <v>1230</v>
      </c>
      <c r="HR3" t="s">
        <v>1231</v>
      </c>
      <c r="HS3" t="s">
        <v>1232</v>
      </c>
      <c r="HT3" t="s">
        <v>1233</v>
      </c>
      <c r="HU3" t="s">
        <v>1234</v>
      </c>
      <c r="HV3" t="s">
        <v>1235</v>
      </c>
      <c r="HW3" t="s">
        <v>1236</v>
      </c>
      <c r="HX3" t="s">
        <v>1237</v>
      </c>
      <c r="HY3" t="s">
        <v>1238</v>
      </c>
      <c r="HZ3" t="s">
        <v>1239</v>
      </c>
      <c r="IA3" t="s">
        <v>1240</v>
      </c>
      <c r="IB3" t="s">
        <v>1241</v>
      </c>
      <c r="IC3" t="s">
        <v>1242</v>
      </c>
      <c r="ID3" t="s">
        <v>1243</v>
      </c>
      <c r="IE3" t="s">
        <v>1244</v>
      </c>
      <c r="IF3" t="s">
        <v>1245</v>
      </c>
      <c r="IG3" t="s">
        <v>1246</v>
      </c>
      <c r="IH3" t="s">
        <v>1247</v>
      </c>
      <c r="II3" t="s">
        <v>1248</v>
      </c>
      <c r="IJ3" t="s">
        <v>1249</v>
      </c>
      <c r="IK3" t="s">
        <v>1250</v>
      </c>
      <c r="IL3" t="s">
        <v>1251</v>
      </c>
      <c r="IM3" t="s">
        <v>1252</v>
      </c>
      <c r="IN3" t="s">
        <v>1253</v>
      </c>
      <c r="IO3" t="s">
        <v>1254</v>
      </c>
      <c r="IP3" t="s">
        <v>1255</v>
      </c>
      <c r="IQ3" t="s">
        <v>1256</v>
      </c>
      <c r="IR3" t="s">
        <v>1257</v>
      </c>
      <c r="IS3" t="s">
        <v>1258</v>
      </c>
      <c r="IT3" t="s">
        <v>1259</v>
      </c>
      <c r="IU3" t="s">
        <v>1260</v>
      </c>
      <c r="IV3" t="s">
        <v>1261</v>
      </c>
    </row>
    <row r="4" spans="1:256" x14ac:dyDescent="0.2">
      <c r="A4" t="s">
        <v>1262</v>
      </c>
      <c r="B4" t="s">
        <v>1263</v>
      </c>
      <c r="C4" t="s">
        <v>1264</v>
      </c>
      <c r="D4" t="s">
        <v>1265</v>
      </c>
      <c r="E4" t="s">
        <v>1266</v>
      </c>
      <c r="F4" t="s">
        <v>1267</v>
      </c>
      <c r="G4" t="s">
        <v>1268</v>
      </c>
      <c r="H4" t="s">
        <v>1269</v>
      </c>
      <c r="I4" t="s">
        <v>1270</v>
      </c>
      <c r="J4" t="s">
        <v>1271</v>
      </c>
      <c r="K4" t="s">
        <v>1272</v>
      </c>
      <c r="L4" t="s">
        <v>1273</v>
      </c>
      <c r="M4" t="s">
        <v>1274</v>
      </c>
      <c r="N4" t="s">
        <v>1275</v>
      </c>
      <c r="O4" t="s">
        <v>1276</v>
      </c>
      <c r="P4" t="s">
        <v>1277</v>
      </c>
      <c r="Q4" t="s">
        <v>1278</v>
      </c>
      <c r="R4" t="s">
        <v>1279</v>
      </c>
      <c r="S4" t="s">
        <v>1280</v>
      </c>
      <c r="T4" t="s">
        <v>1281</v>
      </c>
      <c r="U4" t="s">
        <v>1282</v>
      </c>
      <c r="V4" t="s">
        <v>1283</v>
      </c>
      <c r="W4" t="s">
        <v>1284</v>
      </c>
      <c r="X4" t="s">
        <v>1285</v>
      </c>
      <c r="Y4" t="s">
        <v>1286</v>
      </c>
      <c r="Z4" t="s">
        <v>1287</v>
      </c>
      <c r="AA4" t="s">
        <v>1288</v>
      </c>
      <c r="AB4" t="s">
        <v>1289</v>
      </c>
      <c r="AC4" t="s">
        <v>1290</v>
      </c>
      <c r="AD4" t="s">
        <v>1291</v>
      </c>
      <c r="AE4" t="s">
        <v>1292</v>
      </c>
      <c r="AF4" t="s">
        <v>1293</v>
      </c>
      <c r="AG4" t="s">
        <v>1294</v>
      </c>
      <c r="AH4" t="s">
        <v>1295</v>
      </c>
      <c r="AI4" t="s">
        <v>1296</v>
      </c>
      <c r="AJ4" t="s">
        <v>1297</v>
      </c>
      <c r="AK4" t="s">
        <v>1298</v>
      </c>
      <c r="AL4" t="s">
        <v>1299</v>
      </c>
      <c r="AM4" t="s">
        <v>1300</v>
      </c>
      <c r="AN4" t="s">
        <v>1301</v>
      </c>
      <c r="AO4" t="s">
        <v>1302</v>
      </c>
      <c r="AP4" t="s">
        <v>1303</v>
      </c>
      <c r="AQ4" t="s">
        <v>1304</v>
      </c>
      <c r="AR4" t="s">
        <v>1305</v>
      </c>
      <c r="AS4" t="s">
        <v>1306</v>
      </c>
      <c r="AT4" t="s">
        <v>1307</v>
      </c>
      <c r="AU4" t="s">
        <v>1308</v>
      </c>
      <c r="AV4" t="s">
        <v>1309</v>
      </c>
      <c r="AW4" t="s">
        <v>1310</v>
      </c>
      <c r="AX4" t="s">
        <v>1311</v>
      </c>
      <c r="AY4" t="s">
        <v>1312</v>
      </c>
      <c r="AZ4" t="s">
        <v>1313</v>
      </c>
      <c r="BA4" t="s">
        <v>1314</v>
      </c>
      <c r="BB4" t="s">
        <v>1315</v>
      </c>
      <c r="BC4" t="s">
        <v>1316</v>
      </c>
      <c r="BD4" t="s">
        <v>1317</v>
      </c>
      <c r="BE4" t="s">
        <v>1318</v>
      </c>
      <c r="BF4" t="s">
        <v>1319</v>
      </c>
      <c r="BG4" t="s">
        <v>1320</v>
      </c>
      <c r="BH4" t="s">
        <v>1321</v>
      </c>
      <c r="BI4" t="s">
        <v>1322</v>
      </c>
      <c r="BJ4" t="s">
        <v>1323</v>
      </c>
      <c r="BK4" t="s">
        <v>1324</v>
      </c>
      <c r="BL4" t="s">
        <v>1325</v>
      </c>
      <c r="BM4" t="s">
        <v>1326</v>
      </c>
      <c r="BN4" t="s">
        <v>1327</v>
      </c>
      <c r="BO4" t="s">
        <v>1328</v>
      </c>
      <c r="BP4" t="s">
        <v>1329</v>
      </c>
      <c r="BQ4" t="s">
        <v>1330</v>
      </c>
      <c r="BR4" t="s">
        <v>1331</v>
      </c>
      <c r="BS4" t="s">
        <v>1332</v>
      </c>
      <c r="BT4" t="s">
        <v>1333</v>
      </c>
      <c r="BU4" t="s">
        <v>1334</v>
      </c>
      <c r="BV4" t="s">
        <v>1335</v>
      </c>
      <c r="BW4" t="s">
        <v>1336</v>
      </c>
      <c r="BX4" t="s">
        <v>1337</v>
      </c>
      <c r="BY4" t="s">
        <v>1338</v>
      </c>
      <c r="BZ4" t="s">
        <v>1339</v>
      </c>
      <c r="CA4" t="s">
        <v>1340</v>
      </c>
      <c r="CB4" t="s">
        <v>1341</v>
      </c>
      <c r="CC4" t="s">
        <v>1342</v>
      </c>
      <c r="CD4" t="s">
        <v>1343</v>
      </c>
      <c r="CE4" t="s">
        <v>1344</v>
      </c>
      <c r="CF4" t="s">
        <v>1345</v>
      </c>
      <c r="CG4" t="s">
        <v>1346</v>
      </c>
      <c r="CH4" t="s">
        <v>1347</v>
      </c>
      <c r="CI4" t="s">
        <v>1348</v>
      </c>
      <c r="CJ4" t="s">
        <v>1349</v>
      </c>
      <c r="CK4" t="s">
        <v>1350</v>
      </c>
      <c r="CL4" t="s">
        <v>1351</v>
      </c>
      <c r="CM4" t="s">
        <v>1352</v>
      </c>
      <c r="CN4" t="s">
        <v>1353</v>
      </c>
      <c r="CO4" t="s">
        <v>1354</v>
      </c>
      <c r="CP4" t="s">
        <v>1355</v>
      </c>
      <c r="CQ4" t="s">
        <v>1356</v>
      </c>
      <c r="CR4" t="s">
        <v>1357</v>
      </c>
      <c r="CS4" t="s">
        <v>1358</v>
      </c>
      <c r="CT4" t="s">
        <v>1359</v>
      </c>
      <c r="CU4" t="s">
        <v>1360</v>
      </c>
      <c r="CV4" t="s">
        <v>1361</v>
      </c>
      <c r="CW4" t="s">
        <v>1362</v>
      </c>
      <c r="CX4" t="s">
        <v>1363</v>
      </c>
      <c r="CY4" t="s">
        <v>1364</v>
      </c>
      <c r="CZ4" t="s">
        <v>1365</v>
      </c>
      <c r="DA4" t="s">
        <v>1366</v>
      </c>
      <c r="DB4" t="s">
        <v>1367</v>
      </c>
      <c r="DC4" t="s">
        <v>1368</v>
      </c>
      <c r="DD4" t="s">
        <v>1369</v>
      </c>
      <c r="DE4" t="s">
        <v>1370</v>
      </c>
      <c r="DF4" t="s">
        <v>1371</v>
      </c>
      <c r="DG4" t="s">
        <v>1372</v>
      </c>
      <c r="DH4" t="s">
        <v>1373</v>
      </c>
      <c r="DI4" t="s">
        <v>1374</v>
      </c>
      <c r="DJ4" t="s">
        <v>1375</v>
      </c>
      <c r="DK4" t="s">
        <v>1376</v>
      </c>
      <c r="DL4" t="s">
        <v>1377</v>
      </c>
      <c r="DM4" t="s">
        <v>1378</v>
      </c>
      <c r="DN4" t="s">
        <v>1379</v>
      </c>
      <c r="DO4" t="s">
        <v>1380</v>
      </c>
      <c r="DP4" t="s">
        <v>1381</v>
      </c>
      <c r="DQ4" t="s">
        <v>1382</v>
      </c>
      <c r="DR4" t="s">
        <v>1383</v>
      </c>
      <c r="DS4" t="s">
        <v>1384</v>
      </c>
      <c r="DT4" t="s">
        <v>1385</v>
      </c>
      <c r="DU4" t="s">
        <v>1386</v>
      </c>
      <c r="DV4" t="s">
        <v>1387</v>
      </c>
      <c r="DW4" t="s">
        <v>1388</v>
      </c>
      <c r="DX4" t="s">
        <v>1389</v>
      </c>
      <c r="DY4" t="s">
        <v>1390</v>
      </c>
      <c r="DZ4" t="s">
        <v>1391</v>
      </c>
      <c r="EA4" t="s">
        <v>1392</v>
      </c>
      <c r="EB4" t="s">
        <v>1393</v>
      </c>
      <c r="EC4" t="s">
        <v>1394</v>
      </c>
      <c r="ED4" t="s">
        <v>1395</v>
      </c>
      <c r="EE4" t="s">
        <v>1396</v>
      </c>
      <c r="EF4" t="s">
        <v>1397</v>
      </c>
      <c r="EG4" t="s">
        <v>1398</v>
      </c>
      <c r="EH4" t="s">
        <v>1399</v>
      </c>
      <c r="EI4" t="s">
        <v>1400</v>
      </c>
      <c r="EJ4" t="s">
        <v>1401</v>
      </c>
      <c r="EK4" t="s">
        <v>1402</v>
      </c>
      <c r="EL4" t="s">
        <v>1403</v>
      </c>
      <c r="EM4" t="s">
        <v>1404</v>
      </c>
      <c r="EN4" t="s">
        <v>1405</v>
      </c>
      <c r="EO4" t="s">
        <v>1406</v>
      </c>
      <c r="EP4" t="s">
        <v>1407</v>
      </c>
      <c r="EQ4" t="s">
        <v>1408</v>
      </c>
      <c r="ER4" t="s">
        <v>1409</v>
      </c>
      <c r="ES4" t="s">
        <v>1410</v>
      </c>
      <c r="ET4" t="s">
        <v>1411</v>
      </c>
      <c r="EU4" t="s">
        <v>1412</v>
      </c>
      <c r="EV4" t="s">
        <v>1413</v>
      </c>
      <c r="EW4" t="s">
        <v>1414</v>
      </c>
      <c r="EX4" t="s">
        <v>1415</v>
      </c>
      <c r="EY4" t="s">
        <v>1416</v>
      </c>
      <c r="EZ4" t="s">
        <v>1417</v>
      </c>
      <c r="FA4" t="s">
        <v>1418</v>
      </c>
      <c r="FB4" t="s">
        <v>1419</v>
      </c>
      <c r="FC4" t="s">
        <v>1420</v>
      </c>
      <c r="FD4" t="s">
        <v>1421</v>
      </c>
      <c r="FE4" t="s">
        <v>1422</v>
      </c>
      <c r="FF4" t="s">
        <v>1423</v>
      </c>
      <c r="FG4" t="s">
        <v>1424</v>
      </c>
      <c r="FH4" t="s">
        <v>1425</v>
      </c>
      <c r="FI4" t="s">
        <v>1426</v>
      </c>
      <c r="FJ4" t="s">
        <v>1427</v>
      </c>
      <c r="FK4" t="s">
        <v>1428</v>
      </c>
      <c r="FL4" t="s">
        <v>1429</v>
      </c>
      <c r="FM4" t="s">
        <v>1430</v>
      </c>
      <c r="FN4" t="s">
        <v>1431</v>
      </c>
      <c r="FO4" t="s">
        <v>1432</v>
      </c>
      <c r="FP4" t="s">
        <v>1433</v>
      </c>
      <c r="FQ4" t="s">
        <v>1434</v>
      </c>
      <c r="FR4" t="s">
        <v>1435</v>
      </c>
      <c r="FS4" t="s">
        <v>1436</v>
      </c>
      <c r="FT4" t="s">
        <v>1437</v>
      </c>
      <c r="FU4" t="s">
        <v>1438</v>
      </c>
      <c r="FV4" t="s">
        <v>1439</v>
      </c>
      <c r="FW4" t="s">
        <v>1440</v>
      </c>
      <c r="FX4" t="s">
        <v>1441</v>
      </c>
      <c r="FY4" t="s">
        <v>1442</v>
      </c>
      <c r="FZ4" t="s">
        <v>1443</v>
      </c>
      <c r="GA4" t="s">
        <v>1444</v>
      </c>
      <c r="GB4" t="s">
        <v>1445</v>
      </c>
      <c r="GC4" t="s">
        <v>1446</v>
      </c>
      <c r="GD4" t="s">
        <v>1447</v>
      </c>
      <c r="GE4" t="s">
        <v>1448</v>
      </c>
      <c r="GF4" t="s">
        <v>1449</v>
      </c>
      <c r="GG4" t="s">
        <v>1450</v>
      </c>
      <c r="GH4" t="s">
        <v>1451</v>
      </c>
      <c r="GI4" t="s">
        <v>1452</v>
      </c>
      <c r="GJ4" t="s">
        <v>1453</v>
      </c>
      <c r="GK4" t="s">
        <v>1454</v>
      </c>
      <c r="GL4" t="s">
        <v>1455</v>
      </c>
      <c r="GM4" t="s">
        <v>1456</v>
      </c>
      <c r="GN4" t="s">
        <v>1457</v>
      </c>
      <c r="GO4" t="s">
        <v>1458</v>
      </c>
      <c r="GP4" t="s">
        <v>1459</v>
      </c>
      <c r="GQ4" t="s">
        <v>1460</v>
      </c>
      <c r="GR4" t="s">
        <v>1461</v>
      </c>
      <c r="GS4" t="s">
        <v>1462</v>
      </c>
      <c r="GT4" t="s">
        <v>1463</v>
      </c>
      <c r="GU4" t="s">
        <v>1464</v>
      </c>
      <c r="GV4" t="s">
        <v>1465</v>
      </c>
      <c r="GW4" t="s">
        <v>1466</v>
      </c>
      <c r="GX4" t="s">
        <v>1467</v>
      </c>
      <c r="GY4" t="s">
        <v>1468</v>
      </c>
      <c r="GZ4" t="s">
        <v>1469</v>
      </c>
      <c r="HA4" t="s">
        <v>1470</v>
      </c>
      <c r="HB4" t="s">
        <v>1471</v>
      </c>
      <c r="HC4" t="s">
        <v>1472</v>
      </c>
      <c r="HD4" t="s">
        <v>1473</v>
      </c>
      <c r="HE4" t="s">
        <v>1474</v>
      </c>
      <c r="HF4" t="s">
        <v>1475</v>
      </c>
      <c r="HG4" t="s">
        <v>1476</v>
      </c>
      <c r="HH4" t="s">
        <v>1477</v>
      </c>
      <c r="HI4" t="s">
        <v>1478</v>
      </c>
      <c r="HJ4" t="s">
        <v>1479</v>
      </c>
      <c r="HK4" t="s">
        <v>1480</v>
      </c>
      <c r="HL4" t="s">
        <v>1481</v>
      </c>
      <c r="HM4" t="s">
        <v>1482</v>
      </c>
      <c r="HN4" t="s">
        <v>1483</v>
      </c>
      <c r="HO4" t="s">
        <v>1484</v>
      </c>
      <c r="HP4" t="s">
        <v>1485</v>
      </c>
      <c r="HQ4" t="s">
        <v>1486</v>
      </c>
      <c r="HR4" t="s">
        <v>1487</v>
      </c>
      <c r="HS4" t="s">
        <v>1488</v>
      </c>
      <c r="HT4" t="s">
        <v>1489</v>
      </c>
      <c r="HU4" t="s">
        <v>1490</v>
      </c>
      <c r="HV4" t="s">
        <v>1491</v>
      </c>
      <c r="HW4" t="s">
        <v>1492</v>
      </c>
      <c r="HX4" t="s">
        <v>1493</v>
      </c>
      <c r="HY4" t="s">
        <v>1494</v>
      </c>
      <c r="HZ4" t="s">
        <v>1495</v>
      </c>
      <c r="IA4" t="s">
        <v>1496</v>
      </c>
      <c r="IB4" t="s">
        <v>1497</v>
      </c>
      <c r="IC4" t="s">
        <v>1498</v>
      </c>
      <c r="ID4" t="s">
        <v>1499</v>
      </c>
      <c r="IE4" t="s">
        <v>1500</v>
      </c>
      <c r="IF4" t="s">
        <v>1501</v>
      </c>
      <c r="IG4" t="s">
        <v>1502</v>
      </c>
      <c r="IH4" t="s">
        <v>1503</v>
      </c>
      <c r="II4" t="s">
        <v>1504</v>
      </c>
      <c r="IJ4" t="s">
        <v>1505</v>
      </c>
      <c r="IK4" t="s">
        <v>1506</v>
      </c>
      <c r="IL4" t="s">
        <v>1507</v>
      </c>
      <c r="IM4" t="s">
        <v>1508</v>
      </c>
      <c r="IN4" t="s">
        <v>1509</v>
      </c>
      <c r="IO4" t="s">
        <v>1510</v>
      </c>
      <c r="IP4" t="s">
        <v>1511</v>
      </c>
      <c r="IQ4" t="s">
        <v>1512</v>
      </c>
      <c r="IR4" t="s">
        <v>1513</v>
      </c>
      <c r="IS4" t="s">
        <v>1514</v>
      </c>
      <c r="IT4" t="s">
        <v>1515</v>
      </c>
      <c r="IU4" t="s">
        <v>1516</v>
      </c>
      <c r="IV4" t="s">
        <v>1517</v>
      </c>
    </row>
    <row r="5" spans="1:256" x14ac:dyDescent="0.2">
      <c r="A5" t="s">
        <v>1518</v>
      </c>
      <c r="B5" t="s">
        <v>1519</v>
      </c>
      <c r="C5" t="s">
        <v>1520</v>
      </c>
      <c r="D5" t="s">
        <v>1521</v>
      </c>
      <c r="E5" t="s">
        <v>1522</v>
      </c>
      <c r="F5" t="s">
        <v>1523</v>
      </c>
      <c r="G5" t="s">
        <v>1524</v>
      </c>
      <c r="H5" t="s">
        <v>1525</v>
      </c>
      <c r="I5" t="s">
        <v>1526</v>
      </c>
      <c r="J5" t="s">
        <v>1527</v>
      </c>
      <c r="K5" t="s">
        <v>1528</v>
      </c>
      <c r="L5" t="s">
        <v>1529</v>
      </c>
      <c r="M5" t="s">
        <v>1530</v>
      </c>
      <c r="N5" t="s">
        <v>1531</v>
      </c>
      <c r="O5" t="s">
        <v>1532</v>
      </c>
      <c r="P5" t="s">
        <v>1533</v>
      </c>
      <c r="Q5" t="s">
        <v>1534</v>
      </c>
      <c r="R5" t="s">
        <v>1535</v>
      </c>
      <c r="S5" t="s">
        <v>1536</v>
      </c>
      <c r="T5" t="s">
        <v>1537</v>
      </c>
      <c r="U5" t="s">
        <v>1538</v>
      </c>
      <c r="V5" t="s">
        <v>1539</v>
      </c>
      <c r="W5" t="s">
        <v>1540</v>
      </c>
      <c r="X5" t="s">
        <v>1541</v>
      </c>
      <c r="Y5" t="s">
        <v>1542</v>
      </c>
      <c r="Z5" t="s">
        <v>1543</v>
      </c>
      <c r="AA5" t="s">
        <v>1544</v>
      </c>
      <c r="AB5" t="s">
        <v>1545</v>
      </c>
      <c r="AC5" t="s">
        <v>1546</v>
      </c>
      <c r="AD5" t="s">
        <v>1547</v>
      </c>
      <c r="AE5" t="s">
        <v>1548</v>
      </c>
      <c r="AF5" t="s">
        <v>1549</v>
      </c>
      <c r="AG5" t="s">
        <v>1550</v>
      </c>
      <c r="AH5" t="s">
        <v>1551</v>
      </c>
      <c r="AI5" t="s">
        <v>1552</v>
      </c>
      <c r="AJ5" t="s">
        <v>1553</v>
      </c>
      <c r="AK5" t="s">
        <v>1554</v>
      </c>
      <c r="AL5" t="s">
        <v>1555</v>
      </c>
      <c r="AM5" t="s">
        <v>1556</v>
      </c>
      <c r="AN5" t="s">
        <v>1557</v>
      </c>
      <c r="AO5" t="s">
        <v>1558</v>
      </c>
      <c r="AP5" t="s">
        <v>1559</v>
      </c>
      <c r="AQ5" t="s">
        <v>1560</v>
      </c>
      <c r="AR5" t="s">
        <v>1561</v>
      </c>
      <c r="AS5" t="s">
        <v>1562</v>
      </c>
      <c r="AT5" t="s">
        <v>1563</v>
      </c>
      <c r="AU5" t="s">
        <v>1564</v>
      </c>
      <c r="AV5" t="s">
        <v>1565</v>
      </c>
      <c r="AW5" t="s">
        <v>1566</v>
      </c>
      <c r="AX5" t="s">
        <v>1567</v>
      </c>
      <c r="AY5" t="s">
        <v>1568</v>
      </c>
      <c r="AZ5" t="s">
        <v>1569</v>
      </c>
      <c r="BA5" t="s">
        <v>1570</v>
      </c>
      <c r="BB5" t="s">
        <v>1571</v>
      </c>
      <c r="BC5" t="s">
        <v>1572</v>
      </c>
      <c r="BD5" t="s">
        <v>1573</v>
      </c>
      <c r="BE5" t="s">
        <v>1574</v>
      </c>
      <c r="BF5" t="s">
        <v>1575</v>
      </c>
      <c r="BG5" t="s">
        <v>1576</v>
      </c>
      <c r="BH5" t="s">
        <v>1577</v>
      </c>
      <c r="BI5" t="s">
        <v>1578</v>
      </c>
      <c r="BJ5" t="s">
        <v>1579</v>
      </c>
      <c r="BK5" t="s">
        <v>1580</v>
      </c>
      <c r="BL5" t="s">
        <v>1581</v>
      </c>
      <c r="BM5" t="s">
        <v>1582</v>
      </c>
      <c r="BN5" t="s">
        <v>1583</v>
      </c>
      <c r="BO5" t="s">
        <v>1584</v>
      </c>
      <c r="BP5" t="s">
        <v>1585</v>
      </c>
      <c r="BQ5" t="s">
        <v>1586</v>
      </c>
      <c r="BR5" t="s">
        <v>1587</v>
      </c>
      <c r="BS5" t="s">
        <v>1588</v>
      </c>
      <c r="BT5" t="s">
        <v>1589</v>
      </c>
      <c r="BU5" t="s">
        <v>1590</v>
      </c>
      <c r="BV5" t="s">
        <v>1591</v>
      </c>
      <c r="BW5" t="s">
        <v>1592</v>
      </c>
      <c r="BX5" t="s">
        <v>1593</v>
      </c>
      <c r="BY5" t="s">
        <v>1594</v>
      </c>
      <c r="BZ5" t="s">
        <v>1595</v>
      </c>
      <c r="CA5" t="s">
        <v>1596</v>
      </c>
      <c r="CB5" t="s">
        <v>1597</v>
      </c>
      <c r="CC5" t="s">
        <v>1598</v>
      </c>
      <c r="CD5" t="s">
        <v>1599</v>
      </c>
      <c r="CE5" t="s">
        <v>1600</v>
      </c>
      <c r="CF5" t="s">
        <v>1601</v>
      </c>
      <c r="CG5" t="s">
        <v>1602</v>
      </c>
      <c r="CH5" t="s">
        <v>1603</v>
      </c>
      <c r="CI5" t="s">
        <v>1604</v>
      </c>
      <c r="CJ5" t="s">
        <v>1605</v>
      </c>
      <c r="CK5" t="s">
        <v>1606</v>
      </c>
      <c r="CL5" t="s">
        <v>1607</v>
      </c>
      <c r="CM5" t="s">
        <v>1608</v>
      </c>
      <c r="CN5" t="s">
        <v>1609</v>
      </c>
      <c r="CO5" t="s">
        <v>1610</v>
      </c>
      <c r="CP5" t="s">
        <v>1611</v>
      </c>
      <c r="CQ5" t="s">
        <v>1612</v>
      </c>
      <c r="CR5" t="s">
        <v>1613</v>
      </c>
      <c r="CS5" t="s">
        <v>1614</v>
      </c>
      <c r="CT5" t="s">
        <v>1615</v>
      </c>
      <c r="CU5" t="s">
        <v>1616</v>
      </c>
      <c r="CV5" t="s">
        <v>1617</v>
      </c>
      <c r="CW5" t="s">
        <v>1618</v>
      </c>
      <c r="CX5" t="s">
        <v>1619</v>
      </c>
      <c r="CY5" t="s">
        <v>1620</v>
      </c>
      <c r="CZ5" t="s">
        <v>1621</v>
      </c>
      <c r="DA5" t="s">
        <v>1622</v>
      </c>
      <c r="DB5" t="s">
        <v>1623</v>
      </c>
      <c r="DC5" t="s">
        <v>1624</v>
      </c>
      <c r="DD5" t="s">
        <v>1625</v>
      </c>
      <c r="DE5" t="s">
        <v>1626</v>
      </c>
      <c r="DF5" t="s">
        <v>1627</v>
      </c>
      <c r="DG5" t="s">
        <v>1628</v>
      </c>
      <c r="DH5" t="s">
        <v>1629</v>
      </c>
      <c r="DI5" t="s">
        <v>1630</v>
      </c>
      <c r="DJ5" t="s">
        <v>1631</v>
      </c>
      <c r="DK5" t="s">
        <v>1632</v>
      </c>
      <c r="DL5" t="s">
        <v>5008</v>
      </c>
      <c r="DM5" t="s">
        <v>5009</v>
      </c>
      <c r="DN5" t="s">
        <v>5010</v>
      </c>
      <c r="DO5" t="s">
        <v>1633</v>
      </c>
      <c r="DP5" t="s">
        <v>1634</v>
      </c>
      <c r="DQ5" t="s">
        <v>1635</v>
      </c>
      <c r="DR5" t="s">
        <v>5011</v>
      </c>
      <c r="DS5" t="s">
        <v>1636</v>
      </c>
      <c r="DT5" t="s">
        <v>1637</v>
      </c>
      <c r="DU5" t="s">
        <v>1638</v>
      </c>
      <c r="DV5" t="s">
        <v>5012</v>
      </c>
      <c r="DW5" t="s">
        <v>5013</v>
      </c>
      <c r="DX5" t="s">
        <v>1639</v>
      </c>
      <c r="DY5" t="s">
        <v>1640</v>
      </c>
      <c r="DZ5" t="s">
        <v>1641</v>
      </c>
      <c r="EA5" t="s">
        <v>1642</v>
      </c>
      <c r="EB5" t="s">
        <v>1643</v>
      </c>
      <c r="EC5" t="s">
        <v>5014</v>
      </c>
      <c r="ED5" t="s">
        <v>1644</v>
      </c>
      <c r="EE5" t="s">
        <v>1645</v>
      </c>
      <c r="EF5" t="s">
        <v>1646</v>
      </c>
      <c r="EG5" t="s">
        <v>1647</v>
      </c>
      <c r="EH5" t="s">
        <v>1648</v>
      </c>
      <c r="EI5" t="s">
        <v>1649</v>
      </c>
      <c r="EJ5" t="s">
        <v>1650</v>
      </c>
      <c r="EK5" t="s">
        <v>1651</v>
      </c>
      <c r="EL5" t="s">
        <v>5015</v>
      </c>
      <c r="EM5" t="s">
        <v>1652</v>
      </c>
      <c r="EN5" t="s">
        <v>5016</v>
      </c>
      <c r="EO5" t="s">
        <v>5017</v>
      </c>
      <c r="EP5" t="s">
        <v>1653</v>
      </c>
      <c r="EQ5" t="s">
        <v>5018</v>
      </c>
      <c r="ER5" t="s">
        <v>1654</v>
      </c>
      <c r="ES5" t="s">
        <v>1655</v>
      </c>
      <c r="ET5" t="s">
        <v>1656</v>
      </c>
      <c r="EU5" t="s">
        <v>1657</v>
      </c>
      <c r="EV5" t="s">
        <v>1658</v>
      </c>
      <c r="EW5" t="s">
        <v>1659</v>
      </c>
      <c r="EX5" t="s">
        <v>1660</v>
      </c>
      <c r="EY5" t="s">
        <v>5019</v>
      </c>
      <c r="EZ5" t="s">
        <v>5020</v>
      </c>
      <c r="FA5" t="s">
        <v>5021</v>
      </c>
      <c r="FB5" t="s">
        <v>1661</v>
      </c>
      <c r="FC5" t="s">
        <v>1662</v>
      </c>
      <c r="FD5" t="s">
        <v>5022</v>
      </c>
      <c r="FE5" t="s">
        <v>5023</v>
      </c>
      <c r="FF5" t="s">
        <v>1663</v>
      </c>
      <c r="FG5" t="s">
        <v>1664</v>
      </c>
      <c r="FH5" t="s">
        <v>1665</v>
      </c>
      <c r="FI5" t="s">
        <v>5024</v>
      </c>
      <c r="FJ5" t="s">
        <v>1666</v>
      </c>
      <c r="FK5" t="s">
        <v>1667</v>
      </c>
      <c r="FL5" t="s">
        <v>1668</v>
      </c>
      <c r="FM5" t="s">
        <v>5025</v>
      </c>
      <c r="FN5" t="s">
        <v>5026</v>
      </c>
      <c r="FO5" t="s">
        <v>5027</v>
      </c>
      <c r="FP5" t="s">
        <v>1669</v>
      </c>
      <c r="FQ5" t="s">
        <v>1670</v>
      </c>
      <c r="FR5" t="s">
        <v>5028</v>
      </c>
      <c r="FS5" t="s">
        <v>1671</v>
      </c>
      <c r="FT5" t="s">
        <v>5029</v>
      </c>
      <c r="FU5" t="s">
        <v>1672</v>
      </c>
      <c r="FV5" t="s">
        <v>5030</v>
      </c>
      <c r="FW5" t="s">
        <v>5031</v>
      </c>
      <c r="FX5" t="s">
        <v>1673</v>
      </c>
      <c r="FY5" t="s">
        <v>5032</v>
      </c>
      <c r="FZ5" t="s">
        <v>5033</v>
      </c>
      <c r="GA5" t="s">
        <v>5034</v>
      </c>
      <c r="GB5" t="s">
        <v>5035</v>
      </c>
      <c r="GC5" t="s">
        <v>5036</v>
      </c>
      <c r="GD5" t="s">
        <v>5037</v>
      </c>
      <c r="GE5" t="s">
        <v>5038</v>
      </c>
      <c r="GF5" t="s">
        <v>1674</v>
      </c>
      <c r="GG5" t="s">
        <v>5039</v>
      </c>
      <c r="GH5" t="s">
        <v>1675</v>
      </c>
      <c r="GI5" t="s">
        <v>5040</v>
      </c>
      <c r="GJ5" t="s">
        <v>1676</v>
      </c>
      <c r="GK5" t="s">
        <v>1677</v>
      </c>
      <c r="GL5" t="s">
        <v>1678</v>
      </c>
      <c r="GM5" t="s">
        <v>1679</v>
      </c>
      <c r="GN5" t="s">
        <v>1680</v>
      </c>
      <c r="GO5" t="s">
        <v>1681</v>
      </c>
      <c r="GP5" t="s">
        <v>1682</v>
      </c>
      <c r="GQ5" t="s">
        <v>1683</v>
      </c>
      <c r="GR5" t="s">
        <v>1684</v>
      </c>
      <c r="GS5" t="s">
        <v>1685</v>
      </c>
      <c r="GT5" t="s">
        <v>1686</v>
      </c>
      <c r="GU5" t="s">
        <v>1687</v>
      </c>
      <c r="GV5" t="s">
        <v>1688</v>
      </c>
      <c r="GW5" t="s">
        <v>1689</v>
      </c>
      <c r="GX5" t="s">
        <v>1690</v>
      </c>
      <c r="GY5" t="s">
        <v>1691</v>
      </c>
      <c r="GZ5" t="s">
        <v>1692</v>
      </c>
      <c r="HA5" t="s">
        <v>1693</v>
      </c>
      <c r="HB5" t="s">
        <v>1694</v>
      </c>
      <c r="HC5" t="s">
        <v>1695</v>
      </c>
      <c r="HD5" t="s">
        <v>1696</v>
      </c>
      <c r="HE5" t="s">
        <v>1697</v>
      </c>
      <c r="HF5" t="s">
        <v>1698</v>
      </c>
      <c r="HG5" t="s">
        <v>1699</v>
      </c>
      <c r="HH5" t="s">
        <v>1700</v>
      </c>
      <c r="HI5" t="s">
        <v>1701</v>
      </c>
      <c r="HJ5" t="s">
        <v>1702</v>
      </c>
      <c r="HK5" t="s">
        <v>1703</v>
      </c>
      <c r="HL5" t="s">
        <v>1704</v>
      </c>
      <c r="HM5" t="s">
        <v>1705</v>
      </c>
      <c r="HN5" t="s">
        <v>1706</v>
      </c>
      <c r="HO5" t="s">
        <v>1707</v>
      </c>
      <c r="HP5" t="s">
        <v>1708</v>
      </c>
      <c r="HQ5" t="s">
        <v>1709</v>
      </c>
      <c r="HR5" t="s">
        <v>1710</v>
      </c>
      <c r="HS5" t="s">
        <v>1711</v>
      </c>
      <c r="HT5" t="s">
        <v>1712</v>
      </c>
      <c r="HU5" t="s">
        <v>1713</v>
      </c>
      <c r="HV5" t="s">
        <v>1714</v>
      </c>
      <c r="HW5" t="s">
        <v>1715</v>
      </c>
      <c r="HX5" t="s">
        <v>1716</v>
      </c>
      <c r="HY5" t="s">
        <v>1717</v>
      </c>
      <c r="HZ5" t="s">
        <v>1718</v>
      </c>
      <c r="IA5" t="s">
        <v>1719</v>
      </c>
      <c r="IB5" t="s">
        <v>1720</v>
      </c>
      <c r="IC5" t="s">
        <v>1721</v>
      </c>
      <c r="ID5" t="s">
        <v>1722</v>
      </c>
      <c r="IE5" t="s">
        <v>1723</v>
      </c>
      <c r="IF5" t="s">
        <v>1724</v>
      </c>
      <c r="IG5" t="s">
        <v>1725</v>
      </c>
      <c r="IH5" t="s">
        <v>1726</v>
      </c>
      <c r="II5" t="s">
        <v>1727</v>
      </c>
      <c r="IJ5" t="s">
        <v>1728</v>
      </c>
      <c r="IK5" t="s">
        <v>1729</v>
      </c>
      <c r="IL5" t="s">
        <v>1730</v>
      </c>
      <c r="IM5" t="s">
        <v>1731</v>
      </c>
      <c r="IN5" t="s">
        <v>1732</v>
      </c>
      <c r="IO5" t="s">
        <v>1733</v>
      </c>
      <c r="IP5" t="s">
        <v>1734</v>
      </c>
      <c r="IQ5" t="s">
        <v>1735</v>
      </c>
      <c r="IR5" t="s">
        <v>1736</v>
      </c>
      <c r="IS5" t="s">
        <v>1737</v>
      </c>
      <c r="IT5" t="s">
        <v>1738</v>
      </c>
      <c r="IU5" t="s">
        <v>1739</v>
      </c>
      <c r="IV5" t="s">
        <v>1740</v>
      </c>
    </row>
    <row r="6" spans="1:256" x14ac:dyDescent="0.2">
      <c r="A6" t="s">
        <v>1741</v>
      </c>
      <c r="B6" t="s">
        <v>1742</v>
      </c>
      <c r="C6" t="s">
        <v>1743</v>
      </c>
      <c r="D6" t="s">
        <v>5041</v>
      </c>
      <c r="E6" t="s">
        <v>1744</v>
      </c>
      <c r="F6" t="s">
        <v>1745</v>
      </c>
      <c r="G6" t="s">
        <v>1746</v>
      </c>
      <c r="H6" t="s">
        <v>5042</v>
      </c>
      <c r="I6" t="s">
        <v>1747</v>
      </c>
      <c r="J6" t="s">
        <v>1748</v>
      </c>
      <c r="K6" t="s">
        <v>5043</v>
      </c>
      <c r="L6" t="s">
        <v>5044</v>
      </c>
      <c r="M6" t="s">
        <v>1749</v>
      </c>
      <c r="N6" t="s">
        <v>5045</v>
      </c>
      <c r="O6" t="s">
        <v>5046</v>
      </c>
      <c r="P6" t="s">
        <v>1750</v>
      </c>
      <c r="Q6" t="s">
        <v>1751</v>
      </c>
      <c r="R6" t="s">
        <v>1752</v>
      </c>
      <c r="S6" t="s">
        <v>1753</v>
      </c>
      <c r="T6" t="s">
        <v>1754</v>
      </c>
      <c r="U6" t="s">
        <v>1755</v>
      </c>
      <c r="V6" t="s">
        <v>1756</v>
      </c>
      <c r="W6" t="s">
        <v>1757</v>
      </c>
      <c r="X6" t="s">
        <v>1758</v>
      </c>
      <c r="Y6" t="s">
        <v>1759</v>
      </c>
      <c r="Z6" t="s">
        <v>1760</v>
      </c>
      <c r="AA6" t="s">
        <v>1761</v>
      </c>
      <c r="AB6" t="s">
        <v>5047</v>
      </c>
      <c r="AC6" t="s">
        <v>5048</v>
      </c>
      <c r="AD6" t="s">
        <v>1762</v>
      </c>
      <c r="AE6" t="s">
        <v>1763</v>
      </c>
      <c r="AF6" t="s">
        <v>1764</v>
      </c>
      <c r="AG6" t="s">
        <v>1765</v>
      </c>
      <c r="AH6" t="s">
        <v>1766</v>
      </c>
      <c r="AI6" t="s">
        <v>1767</v>
      </c>
      <c r="AJ6" t="s">
        <v>1768</v>
      </c>
      <c r="AK6" t="s">
        <v>1769</v>
      </c>
      <c r="AL6" t="s">
        <v>1770</v>
      </c>
      <c r="AM6" t="s">
        <v>5049</v>
      </c>
      <c r="AN6" t="s">
        <v>1771</v>
      </c>
      <c r="AO6" t="s">
        <v>1772</v>
      </c>
      <c r="AP6" t="s">
        <v>1773</v>
      </c>
      <c r="AQ6" t="s">
        <v>1774</v>
      </c>
      <c r="AR6" t="s">
        <v>1775</v>
      </c>
      <c r="AS6" t="s">
        <v>1776</v>
      </c>
      <c r="AT6" t="s">
        <v>1777</v>
      </c>
      <c r="AU6" t="s">
        <v>1778</v>
      </c>
      <c r="AV6" t="s">
        <v>5050</v>
      </c>
      <c r="AW6" t="s">
        <v>1779</v>
      </c>
      <c r="AX6" t="s">
        <v>1780</v>
      </c>
      <c r="AY6" t="s">
        <v>1781</v>
      </c>
      <c r="AZ6" t="s">
        <v>1782</v>
      </c>
      <c r="BA6" t="s">
        <v>5051</v>
      </c>
      <c r="BB6" t="s">
        <v>5052</v>
      </c>
      <c r="BC6" t="s">
        <v>1783</v>
      </c>
      <c r="BD6" t="s">
        <v>1784</v>
      </c>
      <c r="BE6" t="s">
        <v>5053</v>
      </c>
      <c r="BF6" t="s">
        <v>1785</v>
      </c>
      <c r="BG6" t="s">
        <v>1786</v>
      </c>
      <c r="BH6" t="s">
        <v>1787</v>
      </c>
      <c r="BI6" t="s">
        <v>1788</v>
      </c>
      <c r="BJ6" t="s">
        <v>1789</v>
      </c>
      <c r="BK6" t="s">
        <v>1790</v>
      </c>
      <c r="BL6" t="s">
        <v>1791</v>
      </c>
      <c r="BM6" t="s">
        <v>5054</v>
      </c>
      <c r="BN6" t="s">
        <v>5055</v>
      </c>
      <c r="BO6" t="s">
        <v>1792</v>
      </c>
      <c r="BP6" t="s">
        <v>1793</v>
      </c>
      <c r="BQ6" t="s">
        <v>1794</v>
      </c>
      <c r="BR6" t="s">
        <v>1795</v>
      </c>
      <c r="BS6" t="s">
        <v>1796</v>
      </c>
      <c r="BT6" t="s">
        <v>1797</v>
      </c>
      <c r="BU6" t="s">
        <v>1798</v>
      </c>
      <c r="BV6" t="s">
        <v>1799</v>
      </c>
      <c r="BW6" t="s">
        <v>1800</v>
      </c>
      <c r="BX6" t="s">
        <v>1801</v>
      </c>
      <c r="BY6" t="s">
        <v>1802</v>
      </c>
      <c r="BZ6" t="s">
        <v>1803</v>
      </c>
      <c r="CA6" t="s">
        <v>1804</v>
      </c>
      <c r="CB6" t="s">
        <v>1805</v>
      </c>
      <c r="CC6" t="s">
        <v>1806</v>
      </c>
      <c r="CD6" t="s">
        <v>1807</v>
      </c>
      <c r="CE6" t="s">
        <v>1808</v>
      </c>
      <c r="CF6" t="s">
        <v>1809</v>
      </c>
      <c r="CG6" t="s">
        <v>1810</v>
      </c>
      <c r="CH6" t="s">
        <v>1811</v>
      </c>
      <c r="CI6" t="s">
        <v>1812</v>
      </c>
      <c r="CJ6" t="s">
        <v>1813</v>
      </c>
      <c r="CK6" t="s">
        <v>1814</v>
      </c>
      <c r="CL6" t="s">
        <v>1815</v>
      </c>
      <c r="CM6" t="s">
        <v>1816</v>
      </c>
      <c r="CN6" t="s">
        <v>1817</v>
      </c>
      <c r="CO6" t="s">
        <v>1818</v>
      </c>
      <c r="CP6" t="s">
        <v>1819</v>
      </c>
      <c r="CQ6" t="s">
        <v>1820</v>
      </c>
      <c r="CR6" t="s">
        <v>1821</v>
      </c>
      <c r="CS6" t="s">
        <v>1822</v>
      </c>
      <c r="CT6" t="s">
        <v>1823</v>
      </c>
      <c r="CU6" t="s">
        <v>1824</v>
      </c>
      <c r="CV6" t="s">
        <v>1825</v>
      </c>
      <c r="CW6" t="s">
        <v>1826</v>
      </c>
      <c r="CX6" t="s">
        <v>1827</v>
      </c>
      <c r="CY6" t="s">
        <v>1828</v>
      </c>
      <c r="CZ6" t="s">
        <v>1829</v>
      </c>
      <c r="DA6" t="s">
        <v>1830</v>
      </c>
      <c r="DB6" t="s">
        <v>1831</v>
      </c>
      <c r="DC6" t="s">
        <v>1832</v>
      </c>
      <c r="DD6" t="s">
        <v>1833</v>
      </c>
      <c r="DE6" t="s">
        <v>1834</v>
      </c>
      <c r="DF6" t="s">
        <v>1835</v>
      </c>
      <c r="DG6" t="s">
        <v>1836</v>
      </c>
      <c r="DH6" t="s">
        <v>1837</v>
      </c>
      <c r="DI6" t="s">
        <v>1838</v>
      </c>
      <c r="DJ6" t="s">
        <v>1839</v>
      </c>
      <c r="DK6" t="s">
        <v>1840</v>
      </c>
      <c r="DL6" t="s">
        <v>1841</v>
      </c>
      <c r="DM6" t="s">
        <v>1842</v>
      </c>
      <c r="DN6" t="s">
        <v>1843</v>
      </c>
      <c r="DO6" t="s">
        <v>1844</v>
      </c>
      <c r="DP6" t="s">
        <v>1845</v>
      </c>
      <c r="DQ6" t="s">
        <v>1846</v>
      </c>
      <c r="DR6" t="s">
        <v>1847</v>
      </c>
      <c r="DS6" t="s">
        <v>1848</v>
      </c>
      <c r="DT6" t="s">
        <v>1849</v>
      </c>
      <c r="DU6" t="s">
        <v>1850</v>
      </c>
      <c r="DV6" t="s">
        <v>1851</v>
      </c>
      <c r="DW6" t="s">
        <v>1852</v>
      </c>
      <c r="DX6" t="s">
        <v>1853</v>
      </c>
      <c r="DY6" t="s">
        <v>1854</v>
      </c>
      <c r="DZ6" t="s">
        <v>1855</v>
      </c>
      <c r="EA6" t="s">
        <v>1856</v>
      </c>
      <c r="EB6" t="s">
        <v>1857</v>
      </c>
      <c r="EC6" t="s">
        <v>1858</v>
      </c>
      <c r="ED6" t="s">
        <v>1859</v>
      </c>
      <c r="EE6" t="s">
        <v>1860</v>
      </c>
      <c r="EF6" t="s">
        <v>1861</v>
      </c>
      <c r="EG6" t="s">
        <v>1862</v>
      </c>
      <c r="EH6" t="s">
        <v>1863</v>
      </c>
      <c r="EI6" t="s">
        <v>1864</v>
      </c>
      <c r="EJ6" t="s">
        <v>1865</v>
      </c>
      <c r="EK6" t="s">
        <v>1866</v>
      </c>
      <c r="EL6" t="s">
        <v>1867</v>
      </c>
      <c r="EM6" t="s">
        <v>1868</v>
      </c>
      <c r="EN6" t="s">
        <v>1869</v>
      </c>
      <c r="EO6" t="s">
        <v>1870</v>
      </c>
      <c r="EP6" t="s">
        <v>1871</v>
      </c>
      <c r="EQ6" t="s">
        <v>1872</v>
      </c>
      <c r="ER6" t="s">
        <v>1873</v>
      </c>
      <c r="ES6" t="s">
        <v>1874</v>
      </c>
      <c r="ET6" t="s">
        <v>1875</v>
      </c>
      <c r="EU6" t="s">
        <v>1876</v>
      </c>
      <c r="EV6" t="s">
        <v>1877</v>
      </c>
      <c r="EW6" t="s">
        <v>1878</v>
      </c>
      <c r="EX6" t="s">
        <v>1879</v>
      </c>
      <c r="EY6" t="s">
        <v>1880</v>
      </c>
      <c r="EZ6" t="s">
        <v>1881</v>
      </c>
      <c r="FA6" t="s">
        <v>1882</v>
      </c>
      <c r="FB6" t="s">
        <v>1883</v>
      </c>
      <c r="FC6" t="s">
        <v>1884</v>
      </c>
      <c r="FD6" t="s">
        <v>1885</v>
      </c>
      <c r="FE6" t="s">
        <v>1886</v>
      </c>
      <c r="FF6" t="s">
        <v>1887</v>
      </c>
      <c r="FG6" t="s">
        <v>1888</v>
      </c>
      <c r="FH6" t="s">
        <v>1889</v>
      </c>
      <c r="FI6" t="s">
        <v>1890</v>
      </c>
      <c r="FJ6" t="s">
        <v>1891</v>
      </c>
      <c r="FK6" t="s">
        <v>5056</v>
      </c>
      <c r="FL6" t="s">
        <v>5057</v>
      </c>
      <c r="FM6" t="s">
        <v>5058</v>
      </c>
      <c r="FN6" t="s">
        <v>5059</v>
      </c>
      <c r="FO6" t="s">
        <v>5060</v>
      </c>
      <c r="FP6" t="s">
        <v>5061</v>
      </c>
      <c r="FQ6" t="s">
        <v>5062</v>
      </c>
      <c r="FR6" t="s">
        <v>1892</v>
      </c>
      <c r="FS6" t="s">
        <v>1893</v>
      </c>
      <c r="FT6" t="s">
        <v>1894</v>
      </c>
      <c r="FU6" t="s">
        <v>1895</v>
      </c>
      <c r="FV6" t="s">
        <v>1896</v>
      </c>
      <c r="FW6" t="s">
        <v>1897</v>
      </c>
      <c r="FX6" t="s">
        <v>1898</v>
      </c>
      <c r="FY6" t="s">
        <v>1899</v>
      </c>
      <c r="FZ6" t="s">
        <v>1900</v>
      </c>
      <c r="GA6" t="s">
        <v>1901</v>
      </c>
      <c r="GB6" t="s">
        <v>1902</v>
      </c>
      <c r="GC6" t="s">
        <v>1903</v>
      </c>
      <c r="GD6" t="s">
        <v>1904</v>
      </c>
      <c r="GE6" t="s">
        <v>1905</v>
      </c>
      <c r="GF6" t="s">
        <v>1906</v>
      </c>
      <c r="GG6" t="s">
        <v>1907</v>
      </c>
      <c r="GH6" t="s">
        <v>1908</v>
      </c>
      <c r="GI6" t="s">
        <v>1909</v>
      </c>
      <c r="GJ6" t="s">
        <v>1910</v>
      </c>
      <c r="GK6" t="s">
        <v>1911</v>
      </c>
      <c r="GL6" t="s">
        <v>1912</v>
      </c>
      <c r="GM6" t="s">
        <v>1913</v>
      </c>
      <c r="GN6" t="s">
        <v>1914</v>
      </c>
      <c r="GO6" t="s">
        <v>1915</v>
      </c>
      <c r="GP6" t="s">
        <v>1916</v>
      </c>
      <c r="GQ6" t="s">
        <v>1917</v>
      </c>
      <c r="GR6" t="s">
        <v>1918</v>
      </c>
      <c r="GS6" t="s">
        <v>1919</v>
      </c>
      <c r="GT6" t="s">
        <v>1920</v>
      </c>
      <c r="GU6" t="s">
        <v>1921</v>
      </c>
      <c r="GV6" t="s">
        <v>1922</v>
      </c>
      <c r="GW6" t="s">
        <v>1923</v>
      </c>
      <c r="GX6" t="s">
        <v>1924</v>
      </c>
      <c r="GY6" t="s">
        <v>1925</v>
      </c>
      <c r="GZ6" t="s">
        <v>1926</v>
      </c>
      <c r="HA6" t="s">
        <v>1927</v>
      </c>
      <c r="HB6" t="s">
        <v>1928</v>
      </c>
      <c r="HC6" t="s">
        <v>1929</v>
      </c>
      <c r="HD6" t="s">
        <v>1930</v>
      </c>
      <c r="HE6" t="s">
        <v>1931</v>
      </c>
      <c r="HF6" t="s">
        <v>1932</v>
      </c>
      <c r="HG6" t="s">
        <v>1933</v>
      </c>
      <c r="HH6" t="s">
        <v>1934</v>
      </c>
      <c r="HI6" t="s">
        <v>1935</v>
      </c>
      <c r="HJ6" t="s">
        <v>1936</v>
      </c>
      <c r="HK6" t="s">
        <v>1937</v>
      </c>
      <c r="HL6" t="s">
        <v>1938</v>
      </c>
      <c r="HM6" t="s">
        <v>1939</v>
      </c>
      <c r="HN6" t="s">
        <v>1940</v>
      </c>
      <c r="HO6" t="s">
        <v>1941</v>
      </c>
      <c r="HP6" t="s">
        <v>1942</v>
      </c>
      <c r="HQ6" t="s">
        <v>1943</v>
      </c>
      <c r="HR6" t="s">
        <v>1944</v>
      </c>
      <c r="HS6" t="s">
        <v>1945</v>
      </c>
      <c r="HT6" t="s">
        <v>1946</v>
      </c>
      <c r="HU6" t="s">
        <v>1947</v>
      </c>
      <c r="HV6" t="s">
        <v>1948</v>
      </c>
      <c r="HW6" t="s">
        <v>1949</v>
      </c>
      <c r="HX6" t="s">
        <v>1950</v>
      </c>
      <c r="HY6" t="s">
        <v>1951</v>
      </c>
      <c r="HZ6" t="s">
        <v>1952</v>
      </c>
      <c r="IA6" t="s">
        <v>1953</v>
      </c>
      <c r="IB6" t="s">
        <v>1954</v>
      </c>
      <c r="IC6" t="s">
        <v>1955</v>
      </c>
      <c r="ID6" t="s">
        <v>1956</v>
      </c>
      <c r="IE6" t="s">
        <v>1957</v>
      </c>
      <c r="IF6" t="s">
        <v>1958</v>
      </c>
      <c r="IG6" t="s">
        <v>1959</v>
      </c>
      <c r="IH6" t="s">
        <v>1960</v>
      </c>
      <c r="II6" t="s">
        <v>1961</v>
      </c>
      <c r="IJ6" t="s">
        <v>1962</v>
      </c>
      <c r="IK6" t="s">
        <v>1963</v>
      </c>
      <c r="IL6" t="s">
        <v>1964</v>
      </c>
      <c r="IM6" t="s">
        <v>1965</v>
      </c>
      <c r="IN6" t="s">
        <v>1966</v>
      </c>
      <c r="IO6" t="s">
        <v>1967</v>
      </c>
      <c r="IP6" t="s">
        <v>1968</v>
      </c>
      <c r="IQ6" t="s">
        <v>1969</v>
      </c>
      <c r="IR6" t="s">
        <v>1970</v>
      </c>
      <c r="IS6" t="s">
        <v>1971</v>
      </c>
      <c r="IT6" t="s">
        <v>1972</v>
      </c>
      <c r="IU6" t="s">
        <v>1973</v>
      </c>
      <c r="IV6" t="s">
        <v>1974</v>
      </c>
    </row>
    <row r="7" spans="1:256" x14ac:dyDescent="0.2">
      <c r="A7" t="s">
        <v>1975</v>
      </c>
      <c r="B7" t="s">
        <v>1976</v>
      </c>
      <c r="C7" t="s">
        <v>1977</v>
      </c>
      <c r="D7" t="s">
        <v>1978</v>
      </c>
      <c r="E7" t="s">
        <v>1979</v>
      </c>
      <c r="F7" t="s">
        <v>1980</v>
      </c>
      <c r="G7" t="s">
        <v>1981</v>
      </c>
      <c r="H7" t="s">
        <v>1982</v>
      </c>
      <c r="I7" t="s">
        <v>1983</v>
      </c>
      <c r="J7" t="s">
        <v>1984</v>
      </c>
      <c r="K7" t="s">
        <v>1985</v>
      </c>
      <c r="L7" t="s">
        <v>1986</v>
      </c>
      <c r="M7" t="s">
        <v>1987</v>
      </c>
      <c r="N7" t="s">
        <v>1988</v>
      </c>
      <c r="O7" t="s">
        <v>1989</v>
      </c>
      <c r="P7" t="s">
        <v>1990</v>
      </c>
      <c r="Q7" t="s">
        <v>1991</v>
      </c>
      <c r="R7" t="s">
        <v>1992</v>
      </c>
      <c r="S7" t="s">
        <v>1993</v>
      </c>
      <c r="T7" t="s">
        <v>1994</v>
      </c>
      <c r="U7" t="s">
        <v>1995</v>
      </c>
      <c r="V7" t="s">
        <v>1996</v>
      </c>
      <c r="W7" t="s">
        <v>1997</v>
      </c>
      <c r="X7" t="s">
        <v>1998</v>
      </c>
      <c r="Y7" t="s">
        <v>1999</v>
      </c>
      <c r="Z7" t="s">
        <v>2000</v>
      </c>
      <c r="AA7" t="s">
        <v>2001</v>
      </c>
      <c r="AB7" t="s">
        <v>2002</v>
      </c>
      <c r="AC7" t="s">
        <v>2003</v>
      </c>
      <c r="AD7" t="s">
        <v>2004</v>
      </c>
      <c r="AE7" t="s">
        <v>2005</v>
      </c>
      <c r="AF7" t="s">
        <v>2006</v>
      </c>
      <c r="AG7" t="s">
        <v>2007</v>
      </c>
      <c r="AH7" t="s">
        <v>2008</v>
      </c>
      <c r="AI7" t="s">
        <v>2009</v>
      </c>
      <c r="AJ7" t="s">
        <v>2010</v>
      </c>
      <c r="AK7" t="s">
        <v>2011</v>
      </c>
      <c r="AL7" t="s">
        <v>2012</v>
      </c>
      <c r="AM7" t="s">
        <v>2013</v>
      </c>
      <c r="AN7" t="s">
        <v>2014</v>
      </c>
      <c r="AO7" t="s">
        <v>2015</v>
      </c>
      <c r="AP7" t="s">
        <v>2016</v>
      </c>
      <c r="AQ7" t="s">
        <v>2017</v>
      </c>
      <c r="AR7" t="s">
        <v>2018</v>
      </c>
      <c r="AS7" t="s">
        <v>2019</v>
      </c>
      <c r="AT7" t="s">
        <v>2020</v>
      </c>
      <c r="AU7" t="s">
        <v>2021</v>
      </c>
      <c r="AV7" t="s">
        <v>2022</v>
      </c>
      <c r="AW7" t="s">
        <v>2023</v>
      </c>
      <c r="AX7" t="s">
        <v>2024</v>
      </c>
      <c r="AY7" t="s">
        <v>2025</v>
      </c>
      <c r="AZ7" t="s">
        <v>2026</v>
      </c>
      <c r="BA7" t="s">
        <v>2027</v>
      </c>
      <c r="BB7" t="s">
        <v>2028</v>
      </c>
      <c r="BC7" t="s">
        <v>2029</v>
      </c>
      <c r="BD7" t="s">
        <v>2030</v>
      </c>
      <c r="BE7" t="s">
        <v>2031</v>
      </c>
      <c r="BF7" t="s">
        <v>2032</v>
      </c>
      <c r="BG7" t="s">
        <v>2033</v>
      </c>
      <c r="BH7" t="s">
        <v>2034</v>
      </c>
      <c r="BI7" t="s">
        <v>2035</v>
      </c>
      <c r="BJ7" t="s">
        <v>2036</v>
      </c>
      <c r="BK7" t="s">
        <v>2037</v>
      </c>
      <c r="BL7" t="s">
        <v>2038</v>
      </c>
      <c r="BM7" t="s">
        <v>2039</v>
      </c>
      <c r="BN7" t="s">
        <v>2040</v>
      </c>
      <c r="BO7" t="s">
        <v>2041</v>
      </c>
      <c r="BP7" t="s">
        <v>2042</v>
      </c>
      <c r="BQ7" t="s">
        <v>2043</v>
      </c>
      <c r="BR7" t="s">
        <v>2044</v>
      </c>
      <c r="BS7" t="s">
        <v>2045</v>
      </c>
      <c r="BT7" t="s">
        <v>2046</v>
      </c>
      <c r="BU7" t="s">
        <v>2047</v>
      </c>
      <c r="BV7" t="s">
        <v>2048</v>
      </c>
      <c r="BW7" t="s">
        <v>2049</v>
      </c>
      <c r="BX7" t="s">
        <v>2050</v>
      </c>
      <c r="BY7" t="s">
        <v>2051</v>
      </c>
      <c r="BZ7" t="s">
        <v>2052</v>
      </c>
      <c r="CA7" t="s">
        <v>2053</v>
      </c>
      <c r="CB7" t="s">
        <v>2054</v>
      </c>
      <c r="CC7" t="s">
        <v>2055</v>
      </c>
      <c r="CD7" t="s">
        <v>2056</v>
      </c>
      <c r="CE7" t="s">
        <v>2057</v>
      </c>
      <c r="CF7" t="s">
        <v>2058</v>
      </c>
      <c r="CG7" t="s">
        <v>2059</v>
      </c>
      <c r="CH7" t="s">
        <v>2060</v>
      </c>
      <c r="CI7" t="s">
        <v>2061</v>
      </c>
      <c r="CJ7" t="s">
        <v>2062</v>
      </c>
      <c r="CK7" t="s">
        <v>2063</v>
      </c>
      <c r="CL7" t="s">
        <v>2064</v>
      </c>
      <c r="CM7" t="s">
        <v>2065</v>
      </c>
      <c r="CN7" t="s">
        <v>2066</v>
      </c>
      <c r="CO7" t="s">
        <v>2067</v>
      </c>
      <c r="CP7" t="s">
        <v>2068</v>
      </c>
      <c r="CQ7" t="s">
        <v>2069</v>
      </c>
      <c r="CR7" t="s">
        <v>2070</v>
      </c>
      <c r="CS7" t="s">
        <v>2071</v>
      </c>
      <c r="CT7" t="s">
        <v>2072</v>
      </c>
      <c r="CU7" t="s">
        <v>2073</v>
      </c>
      <c r="CV7" t="s">
        <v>2074</v>
      </c>
      <c r="CW7" t="s">
        <v>2075</v>
      </c>
      <c r="CX7" t="s">
        <v>2076</v>
      </c>
      <c r="CY7" t="s">
        <v>2077</v>
      </c>
      <c r="CZ7" t="s">
        <v>2078</v>
      </c>
      <c r="DA7" t="s">
        <v>2079</v>
      </c>
      <c r="DB7" t="s">
        <v>2080</v>
      </c>
      <c r="DC7" t="s">
        <v>2081</v>
      </c>
      <c r="DD7" t="s">
        <v>2082</v>
      </c>
      <c r="DE7" t="s">
        <v>2083</v>
      </c>
      <c r="DF7" t="s">
        <v>2084</v>
      </c>
      <c r="DG7" t="s">
        <v>2085</v>
      </c>
      <c r="DH7" t="s">
        <v>2086</v>
      </c>
      <c r="DI7" t="s">
        <v>2087</v>
      </c>
      <c r="DJ7" t="s">
        <v>2088</v>
      </c>
      <c r="DK7" t="s">
        <v>2089</v>
      </c>
      <c r="DL7" t="s">
        <v>2090</v>
      </c>
      <c r="DM7" t="s">
        <v>2091</v>
      </c>
      <c r="DN7" t="s">
        <v>2092</v>
      </c>
      <c r="DO7" t="s">
        <v>2093</v>
      </c>
      <c r="DP7" t="s">
        <v>2094</v>
      </c>
      <c r="DQ7" t="s">
        <v>2095</v>
      </c>
      <c r="DR7" t="s">
        <v>2096</v>
      </c>
      <c r="DS7" t="s">
        <v>2097</v>
      </c>
      <c r="DT7" t="s">
        <v>2098</v>
      </c>
      <c r="DU7" t="s">
        <v>2099</v>
      </c>
      <c r="DV7" t="s">
        <v>2100</v>
      </c>
      <c r="DW7" t="s">
        <v>2101</v>
      </c>
      <c r="DX7" t="s">
        <v>2102</v>
      </c>
      <c r="DY7" t="s">
        <v>2103</v>
      </c>
      <c r="DZ7" t="s">
        <v>2104</v>
      </c>
      <c r="EA7" t="s">
        <v>2105</v>
      </c>
      <c r="EB7" t="s">
        <v>2106</v>
      </c>
      <c r="EC7" t="s">
        <v>2107</v>
      </c>
      <c r="ED7" t="s">
        <v>2108</v>
      </c>
      <c r="EE7" t="s">
        <v>2109</v>
      </c>
      <c r="EF7" t="s">
        <v>2110</v>
      </c>
      <c r="EG7" t="s">
        <v>2111</v>
      </c>
      <c r="EH7" t="s">
        <v>2112</v>
      </c>
      <c r="EI7" t="s">
        <v>2113</v>
      </c>
      <c r="EJ7" t="s">
        <v>2114</v>
      </c>
      <c r="EK7" t="s">
        <v>2115</v>
      </c>
      <c r="EL7" t="s">
        <v>2116</v>
      </c>
      <c r="EM7" t="s">
        <v>2117</v>
      </c>
      <c r="EN7" t="s">
        <v>2118</v>
      </c>
      <c r="EO7" t="s">
        <v>2119</v>
      </c>
      <c r="EP7" t="s">
        <v>2120</v>
      </c>
      <c r="EQ7" t="s">
        <v>2121</v>
      </c>
      <c r="ER7" t="s">
        <v>2122</v>
      </c>
      <c r="ES7" t="s">
        <v>2123</v>
      </c>
      <c r="ET7" t="s">
        <v>2124</v>
      </c>
      <c r="EU7" t="s">
        <v>2125</v>
      </c>
      <c r="EV7" t="s">
        <v>2126</v>
      </c>
      <c r="EW7" t="s">
        <v>2127</v>
      </c>
      <c r="EX7" t="s">
        <v>2128</v>
      </c>
      <c r="EY7" t="s">
        <v>2129</v>
      </c>
      <c r="EZ7" t="s">
        <v>2130</v>
      </c>
      <c r="FA7" t="s">
        <v>2131</v>
      </c>
      <c r="FB7" t="s">
        <v>2132</v>
      </c>
      <c r="FC7" t="s">
        <v>2133</v>
      </c>
      <c r="FD7" t="s">
        <v>2134</v>
      </c>
      <c r="FE7" t="s">
        <v>2135</v>
      </c>
      <c r="FF7" t="s">
        <v>2136</v>
      </c>
      <c r="FG7" t="s">
        <v>2137</v>
      </c>
      <c r="FH7" t="s">
        <v>2138</v>
      </c>
      <c r="FI7" t="s">
        <v>2139</v>
      </c>
      <c r="FJ7" t="s">
        <v>2140</v>
      </c>
      <c r="FK7" t="s">
        <v>2141</v>
      </c>
      <c r="FL7" t="s">
        <v>2142</v>
      </c>
      <c r="FM7" t="s">
        <v>2143</v>
      </c>
      <c r="FN7" t="s">
        <v>2144</v>
      </c>
      <c r="FO7" t="s">
        <v>2145</v>
      </c>
      <c r="FP7" t="s">
        <v>2146</v>
      </c>
      <c r="FQ7" t="s">
        <v>2147</v>
      </c>
      <c r="FR7" t="s">
        <v>2148</v>
      </c>
      <c r="FS7" t="s">
        <v>2149</v>
      </c>
      <c r="FT7" t="s">
        <v>2150</v>
      </c>
      <c r="FU7" t="s">
        <v>2151</v>
      </c>
      <c r="FV7" t="s">
        <v>2152</v>
      </c>
      <c r="FW7" t="s">
        <v>2153</v>
      </c>
      <c r="FX7" t="s">
        <v>2154</v>
      </c>
      <c r="FY7" t="s">
        <v>2155</v>
      </c>
      <c r="FZ7" t="s">
        <v>2156</v>
      </c>
      <c r="GA7" t="s">
        <v>2157</v>
      </c>
      <c r="GB7" t="s">
        <v>2158</v>
      </c>
      <c r="GC7" t="s">
        <v>2159</v>
      </c>
      <c r="GD7" t="s">
        <v>2160</v>
      </c>
      <c r="GE7" t="s">
        <v>2161</v>
      </c>
      <c r="GF7" t="s">
        <v>2162</v>
      </c>
      <c r="GG7" t="s">
        <v>2163</v>
      </c>
      <c r="GH7" t="s">
        <v>2164</v>
      </c>
      <c r="GI7" t="s">
        <v>2165</v>
      </c>
      <c r="GJ7" t="s">
        <v>2166</v>
      </c>
      <c r="GK7" t="s">
        <v>2167</v>
      </c>
      <c r="GL7" t="s">
        <v>2168</v>
      </c>
      <c r="GM7" t="s">
        <v>2169</v>
      </c>
      <c r="GN7" t="s">
        <v>2170</v>
      </c>
      <c r="GO7" t="s">
        <v>2171</v>
      </c>
      <c r="GP7" t="s">
        <v>2172</v>
      </c>
      <c r="GQ7" t="s">
        <v>2173</v>
      </c>
      <c r="GR7" t="s">
        <v>2174</v>
      </c>
      <c r="GS7" t="s">
        <v>2175</v>
      </c>
      <c r="GT7" t="s">
        <v>2176</v>
      </c>
      <c r="GU7" t="s">
        <v>2177</v>
      </c>
      <c r="GV7" t="s">
        <v>2178</v>
      </c>
      <c r="GW7" t="s">
        <v>2179</v>
      </c>
      <c r="GX7" t="s">
        <v>2180</v>
      </c>
      <c r="GY7" t="s">
        <v>2181</v>
      </c>
      <c r="GZ7" t="s">
        <v>2182</v>
      </c>
      <c r="HA7" t="s">
        <v>2183</v>
      </c>
      <c r="HB7" t="s">
        <v>2184</v>
      </c>
      <c r="HC7" t="s">
        <v>2185</v>
      </c>
      <c r="HD7" t="s">
        <v>2186</v>
      </c>
      <c r="HE7" t="s">
        <v>2187</v>
      </c>
      <c r="HF7" t="s">
        <v>2188</v>
      </c>
      <c r="HG7" t="s">
        <v>2189</v>
      </c>
      <c r="HH7" t="s">
        <v>2190</v>
      </c>
      <c r="HI7" t="s">
        <v>2191</v>
      </c>
      <c r="HJ7" t="s">
        <v>2192</v>
      </c>
      <c r="HK7" t="s">
        <v>2193</v>
      </c>
      <c r="HL7" t="s">
        <v>2194</v>
      </c>
      <c r="HM7" t="s">
        <v>2195</v>
      </c>
      <c r="HN7" t="s">
        <v>2196</v>
      </c>
      <c r="HO7" t="s">
        <v>2197</v>
      </c>
      <c r="HP7" t="s">
        <v>2198</v>
      </c>
      <c r="HQ7" t="s">
        <v>2199</v>
      </c>
      <c r="HR7" t="s">
        <v>2200</v>
      </c>
      <c r="HS7" t="s">
        <v>2201</v>
      </c>
      <c r="HT7" t="s">
        <v>2202</v>
      </c>
      <c r="HU7" t="s">
        <v>2203</v>
      </c>
      <c r="HV7" t="s">
        <v>2204</v>
      </c>
      <c r="HW7" t="s">
        <v>2205</v>
      </c>
      <c r="HX7" t="s">
        <v>2206</v>
      </c>
      <c r="HY7" t="s">
        <v>2207</v>
      </c>
      <c r="HZ7" t="s">
        <v>2208</v>
      </c>
      <c r="IA7" t="s">
        <v>2209</v>
      </c>
      <c r="IB7" t="s">
        <v>2210</v>
      </c>
      <c r="IC7" t="s">
        <v>2211</v>
      </c>
      <c r="ID7" t="s">
        <v>2212</v>
      </c>
      <c r="IE7" t="s">
        <v>2213</v>
      </c>
      <c r="IF7" t="s">
        <v>2214</v>
      </c>
      <c r="IG7" t="s">
        <v>2215</v>
      </c>
      <c r="IH7" t="s">
        <v>2216</v>
      </c>
      <c r="II7" t="s">
        <v>2217</v>
      </c>
      <c r="IJ7" t="s">
        <v>2218</v>
      </c>
      <c r="IK7" t="s">
        <v>2219</v>
      </c>
      <c r="IL7" t="s">
        <v>2220</v>
      </c>
      <c r="IM7" t="s">
        <v>2221</v>
      </c>
      <c r="IN7" t="s">
        <v>2222</v>
      </c>
      <c r="IO7" t="s">
        <v>2223</v>
      </c>
      <c r="IP7" t="s">
        <v>2224</v>
      </c>
      <c r="IQ7" t="s">
        <v>2225</v>
      </c>
      <c r="IR7" t="s">
        <v>2226</v>
      </c>
      <c r="IS7" t="s">
        <v>2227</v>
      </c>
      <c r="IT7" t="s">
        <v>2228</v>
      </c>
      <c r="IU7" t="s">
        <v>2229</v>
      </c>
      <c r="IV7" t="s">
        <v>2230</v>
      </c>
    </row>
    <row r="8" spans="1:256" x14ac:dyDescent="0.2">
      <c r="A8" t="s">
        <v>2231</v>
      </c>
      <c r="B8" t="s">
        <v>2232</v>
      </c>
      <c r="C8" t="s">
        <v>2233</v>
      </c>
      <c r="D8" t="s">
        <v>2234</v>
      </c>
      <c r="E8" t="s">
        <v>2235</v>
      </c>
      <c r="F8" t="s">
        <v>2236</v>
      </c>
      <c r="G8" t="s">
        <v>2237</v>
      </c>
      <c r="H8" t="s">
        <v>2238</v>
      </c>
      <c r="I8" t="s">
        <v>2239</v>
      </c>
      <c r="J8" t="s">
        <v>2240</v>
      </c>
      <c r="K8" t="s">
        <v>2241</v>
      </c>
      <c r="L8" t="s">
        <v>2242</v>
      </c>
      <c r="M8" t="s">
        <v>2243</v>
      </c>
      <c r="N8" t="s">
        <v>2244</v>
      </c>
      <c r="O8" t="s">
        <v>2245</v>
      </c>
      <c r="P8" t="s">
        <v>2246</v>
      </c>
      <c r="Q8" t="s">
        <v>2247</v>
      </c>
      <c r="R8" t="s">
        <v>2248</v>
      </c>
      <c r="S8" t="s">
        <v>2249</v>
      </c>
      <c r="T8" t="s">
        <v>2250</v>
      </c>
      <c r="U8" t="s">
        <v>2251</v>
      </c>
      <c r="V8" t="s">
        <v>2252</v>
      </c>
      <c r="W8" t="s">
        <v>2253</v>
      </c>
      <c r="X8" t="s">
        <v>2254</v>
      </c>
      <c r="Y8" t="s">
        <v>2255</v>
      </c>
      <c r="Z8" t="s">
        <v>2256</v>
      </c>
      <c r="AA8" t="s">
        <v>2257</v>
      </c>
      <c r="AB8" t="s">
        <v>2258</v>
      </c>
      <c r="AC8" t="s">
        <v>2259</v>
      </c>
      <c r="AD8" t="s">
        <v>2260</v>
      </c>
      <c r="AE8" t="s">
        <v>2261</v>
      </c>
      <c r="AF8" t="s">
        <v>2262</v>
      </c>
      <c r="AG8" t="s">
        <v>2263</v>
      </c>
      <c r="AH8" t="s">
        <v>2264</v>
      </c>
      <c r="AI8" t="s">
        <v>2265</v>
      </c>
      <c r="AJ8" t="s">
        <v>2266</v>
      </c>
      <c r="AK8" t="s">
        <v>2267</v>
      </c>
      <c r="AL8" t="s">
        <v>2268</v>
      </c>
      <c r="AM8" t="s">
        <v>2269</v>
      </c>
      <c r="AN8" t="s">
        <v>2270</v>
      </c>
      <c r="AO8" t="s">
        <v>2271</v>
      </c>
      <c r="AP8" t="s">
        <v>2272</v>
      </c>
      <c r="AQ8" t="s">
        <v>2273</v>
      </c>
      <c r="AR8" t="s">
        <v>2274</v>
      </c>
      <c r="AS8" t="s">
        <v>2275</v>
      </c>
      <c r="AT8" t="s">
        <v>2276</v>
      </c>
      <c r="AU8" t="s">
        <v>2277</v>
      </c>
      <c r="AV8" t="s">
        <v>2278</v>
      </c>
      <c r="AW8" t="s">
        <v>2279</v>
      </c>
      <c r="AX8" t="s">
        <v>2280</v>
      </c>
      <c r="AY8" t="s">
        <v>2281</v>
      </c>
      <c r="AZ8" t="s">
        <v>2282</v>
      </c>
      <c r="BA8" t="s">
        <v>2283</v>
      </c>
      <c r="BB8" t="s">
        <v>2284</v>
      </c>
      <c r="BC8" t="s">
        <v>2285</v>
      </c>
      <c r="BD8" t="s">
        <v>2286</v>
      </c>
      <c r="BE8" t="s">
        <v>2287</v>
      </c>
      <c r="BF8" t="s">
        <v>2288</v>
      </c>
      <c r="BG8" t="s">
        <v>2289</v>
      </c>
      <c r="BH8" t="s">
        <v>2290</v>
      </c>
      <c r="BI8" t="s">
        <v>2291</v>
      </c>
      <c r="BJ8" t="s">
        <v>2292</v>
      </c>
      <c r="BK8" t="s">
        <v>2293</v>
      </c>
      <c r="BL8" t="s">
        <v>2294</v>
      </c>
      <c r="BM8" t="s">
        <v>2295</v>
      </c>
      <c r="BN8" t="s">
        <v>2296</v>
      </c>
      <c r="BO8" t="s">
        <v>2297</v>
      </c>
      <c r="BP8" t="s">
        <v>2298</v>
      </c>
      <c r="BQ8" t="s">
        <v>2299</v>
      </c>
      <c r="BR8" t="s">
        <v>2300</v>
      </c>
      <c r="BS8" t="s">
        <v>2301</v>
      </c>
      <c r="BT8" t="s">
        <v>2302</v>
      </c>
      <c r="BU8" t="s">
        <v>2303</v>
      </c>
      <c r="BV8" t="s">
        <v>2304</v>
      </c>
      <c r="BW8" t="s">
        <v>2305</v>
      </c>
      <c r="BX8" t="s">
        <v>2306</v>
      </c>
      <c r="BY8" t="s">
        <v>2307</v>
      </c>
      <c r="BZ8" t="s">
        <v>2308</v>
      </c>
      <c r="CA8" t="s">
        <v>2309</v>
      </c>
      <c r="CB8" t="s">
        <v>2310</v>
      </c>
      <c r="CC8" t="s">
        <v>2311</v>
      </c>
      <c r="CD8" t="s">
        <v>2312</v>
      </c>
      <c r="CE8" t="s">
        <v>2313</v>
      </c>
      <c r="CF8" t="s">
        <v>2314</v>
      </c>
      <c r="CG8" t="s">
        <v>2315</v>
      </c>
      <c r="CH8" t="s">
        <v>2316</v>
      </c>
      <c r="CI8" t="s">
        <v>2317</v>
      </c>
      <c r="CJ8" t="s">
        <v>2318</v>
      </c>
      <c r="CK8" t="s">
        <v>2319</v>
      </c>
      <c r="CL8" t="s">
        <v>2320</v>
      </c>
      <c r="CM8" t="s">
        <v>2321</v>
      </c>
      <c r="CN8" t="s">
        <v>2322</v>
      </c>
      <c r="CO8" t="s">
        <v>2323</v>
      </c>
      <c r="CP8" t="s">
        <v>2324</v>
      </c>
      <c r="CQ8" t="s">
        <v>2325</v>
      </c>
      <c r="CR8" t="s">
        <v>2326</v>
      </c>
      <c r="CS8" t="s">
        <v>2327</v>
      </c>
      <c r="CT8" t="s">
        <v>2328</v>
      </c>
      <c r="CU8" t="s">
        <v>2329</v>
      </c>
      <c r="CV8" t="s">
        <v>2330</v>
      </c>
      <c r="CW8" t="s">
        <v>2331</v>
      </c>
      <c r="CX8" t="s">
        <v>2332</v>
      </c>
      <c r="CY8" t="s">
        <v>2333</v>
      </c>
      <c r="CZ8" t="s">
        <v>2334</v>
      </c>
      <c r="DA8" t="s">
        <v>2335</v>
      </c>
      <c r="DB8" t="s">
        <v>2336</v>
      </c>
      <c r="DC8" t="s">
        <v>2337</v>
      </c>
      <c r="DD8" t="s">
        <v>2338</v>
      </c>
      <c r="DE8" t="s">
        <v>2339</v>
      </c>
      <c r="DF8" t="s">
        <v>2340</v>
      </c>
      <c r="DG8" t="s">
        <v>2341</v>
      </c>
      <c r="DH8" t="s">
        <v>2342</v>
      </c>
      <c r="DI8" t="s">
        <v>2343</v>
      </c>
      <c r="DJ8" t="s">
        <v>2344</v>
      </c>
      <c r="DK8" t="s">
        <v>2345</v>
      </c>
      <c r="DL8" t="s">
        <v>2346</v>
      </c>
      <c r="DM8" t="s">
        <v>2347</v>
      </c>
      <c r="DN8" t="s">
        <v>2348</v>
      </c>
      <c r="DO8" t="s">
        <v>2349</v>
      </c>
      <c r="DP8" t="s">
        <v>2350</v>
      </c>
      <c r="DQ8" t="s">
        <v>2351</v>
      </c>
      <c r="DR8" t="s">
        <v>2352</v>
      </c>
      <c r="DS8" t="s">
        <v>2353</v>
      </c>
      <c r="DT8" t="s">
        <v>2354</v>
      </c>
      <c r="DU8" t="s">
        <v>2355</v>
      </c>
      <c r="DV8" t="s">
        <v>2356</v>
      </c>
      <c r="DW8" t="s">
        <v>2357</v>
      </c>
      <c r="DX8" t="s">
        <v>2358</v>
      </c>
      <c r="DY8" t="s">
        <v>2359</v>
      </c>
      <c r="DZ8" t="s">
        <v>2360</v>
      </c>
      <c r="EA8" t="s">
        <v>2361</v>
      </c>
      <c r="EB8" t="s">
        <v>2362</v>
      </c>
      <c r="EC8" t="s">
        <v>2363</v>
      </c>
      <c r="ED8" t="s">
        <v>2364</v>
      </c>
      <c r="EE8" t="s">
        <v>2365</v>
      </c>
      <c r="EF8" t="s">
        <v>2366</v>
      </c>
      <c r="EG8" t="s">
        <v>2367</v>
      </c>
      <c r="EH8" t="s">
        <v>2368</v>
      </c>
      <c r="EI8" t="s">
        <v>2369</v>
      </c>
      <c r="EJ8" t="s">
        <v>2370</v>
      </c>
      <c r="EK8" t="s">
        <v>2371</v>
      </c>
      <c r="EL8" t="s">
        <v>2372</v>
      </c>
      <c r="EM8" t="s">
        <v>2373</v>
      </c>
      <c r="EN8" t="s">
        <v>2374</v>
      </c>
      <c r="EO8" t="s">
        <v>2375</v>
      </c>
      <c r="EP8" t="s">
        <v>2376</v>
      </c>
      <c r="EQ8" t="s">
        <v>2377</v>
      </c>
      <c r="ER8" t="s">
        <v>2378</v>
      </c>
      <c r="ES8" t="s">
        <v>2379</v>
      </c>
      <c r="ET8" t="s">
        <v>2380</v>
      </c>
      <c r="EU8" t="s">
        <v>2381</v>
      </c>
      <c r="EV8" t="s">
        <v>2382</v>
      </c>
      <c r="EW8" t="s">
        <v>2383</v>
      </c>
      <c r="EX8" t="s">
        <v>2384</v>
      </c>
      <c r="EY8" t="s">
        <v>2385</v>
      </c>
      <c r="EZ8" t="s">
        <v>2386</v>
      </c>
      <c r="FA8" t="s">
        <v>2387</v>
      </c>
      <c r="FB8" t="s">
        <v>2388</v>
      </c>
      <c r="FC8" t="s">
        <v>2389</v>
      </c>
      <c r="FD8" t="s">
        <v>2390</v>
      </c>
      <c r="FE8" t="s">
        <v>2391</v>
      </c>
      <c r="FF8" t="s">
        <v>2392</v>
      </c>
      <c r="FG8" t="s">
        <v>2393</v>
      </c>
      <c r="FH8" t="s">
        <v>2394</v>
      </c>
      <c r="FI8" t="s">
        <v>2395</v>
      </c>
      <c r="FJ8" t="s">
        <v>2396</v>
      </c>
      <c r="FK8" t="s">
        <v>2397</v>
      </c>
      <c r="FL8" t="s">
        <v>2398</v>
      </c>
      <c r="FM8" t="s">
        <v>2399</v>
      </c>
      <c r="FN8" t="s">
        <v>2400</v>
      </c>
      <c r="FO8" t="s">
        <v>2401</v>
      </c>
      <c r="FP8" t="s">
        <v>2402</v>
      </c>
      <c r="FQ8" t="s">
        <v>2403</v>
      </c>
      <c r="FR8" t="s">
        <v>2404</v>
      </c>
      <c r="FS8" t="s">
        <v>2405</v>
      </c>
      <c r="FT8" t="s">
        <v>2406</v>
      </c>
      <c r="FU8" t="s">
        <v>2407</v>
      </c>
      <c r="FV8" t="s">
        <v>2408</v>
      </c>
      <c r="FW8" t="s">
        <v>2409</v>
      </c>
      <c r="FX8" t="s">
        <v>2410</v>
      </c>
      <c r="FY8" t="s">
        <v>2411</v>
      </c>
      <c r="FZ8" t="s">
        <v>2412</v>
      </c>
      <c r="GA8" t="s">
        <v>2413</v>
      </c>
      <c r="GB8" t="s">
        <v>2414</v>
      </c>
      <c r="GC8" t="s">
        <v>2415</v>
      </c>
      <c r="GD8" t="s">
        <v>2416</v>
      </c>
      <c r="GE8" t="s">
        <v>2417</v>
      </c>
      <c r="GF8" t="s">
        <v>2418</v>
      </c>
      <c r="GG8" t="s">
        <v>2419</v>
      </c>
      <c r="GH8" t="s">
        <v>2420</v>
      </c>
      <c r="GI8" t="s">
        <v>2421</v>
      </c>
      <c r="GJ8" t="s">
        <v>2422</v>
      </c>
      <c r="GK8" t="s">
        <v>2423</v>
      </c>
      <c r="GL8" t="s">
        <v>2424</v>
      </c>
      <c r="GM8" t="s">
        <v>2425</v>
      </c>
      <c r="GN8" t="s">
        <v>2426</v>
      </c>
      <c r="GO8" t="s">
        <v>2427</v>
      </c>
      <c r="GP8" t="s">
        <v>2428</v>
      </c>
      <c r="GQ8" t="s">
        <v>2429</v>
      </c>
      <c r="GR8" t="s">
        <v>2430</v>
      </c>
      <c r="GS8" t="s">
        <v>2431</v>
      </c>
      <c r="GT8" t="s">
        <v>2432</v>
      </c>
      <c r="GU8" t="s">
        <v>2433</v>
      </c>
      <c r="GV8" t="s">
        <v>2434</v>
      </c>
      <c r="GW8" t="s">
        <v>2435</v>
      </c>
      <c r="GX8" t="s">
        <v>2436</v>
      </c>
      <c r="GY8" t="s">
        <v>2437</v>
      </c>
      <c r="GZ8" t="s">
        <v>2438</v>
      </c>
      <c r="HA8" t="s">
        <v>2439</v>
      </c>
      <c r="HB8" t="s">
        <v>2440</v>
      </c>
      <c r="HC8" t="s">
        <v>2441</v>
      </c>
      <c r="HD8" t="s">
        <v>2442</v>
      </c>
      <c r="HE8" t="s">
        <v>2443</v>
      </c>
      <c r="HF8" t="s">
        <v>2444</v>
      </c>
      <c r="HG8" t="s">
        <v>2445</v>
      </c>
      <c r="HH8" t="s">
        <v>2446</v>
      </c>
      <c r="HI8" t="s">
        <v>2447</v>
      </c>
      <c r="HJ8" t="s">
        <v>2448</v>
      </c>
      <c r="HK8" t="s">
        <v>2449</v>
      </c>
      <c r="HL8" t="s">
        <v>2450</v>
      </c>
      <c r="HM8" t="s">
        <v>2451</v>
      </c>
      <c r="HN8" t="s">
        <v>2452</v>
      </c>
      <c r="HO8" t="s">
        <v>2453</v>
      </c>
      <c r="HP8" t="s">
        <v>2454</v>
      </c>
      <c r="HQ8" t="s">
        <v>2455</v>
      </c>
      <c r="HR8" t="s">
        <v>2456</v>
      </c>
      <c r="HS8" t="s">
        <v>2457</v>
      </c>
      <c r="HT8" t="s">
        <v>2458</v>
      </c>
      <c r="HU8" t="s">
        <v>2459</v>
      </c>
      <c r="HV8" t="s">
        <v>2460</v>
      </c>
      <c r="HW8" t="s">
        <v>2461</v>
      </c>
      <c r="HX8" t="s">
        <v>2462</v>
      </c>
      <c r="HY8" t="s">
        <v>2463</v>
      </c>
      <c r="HZ8" t="s">
        <v>2464</v>
      </c>
      <c r="IA8" t="s">
        <v>2465</v>
      </c>
      <c r="IB8" t="s">
        <v>2466</v>
      </c>
      <c r="IC8" t="s">
        <v>2467</v>
      </c>
      <c r="ID8" t="s">
        <v>2468</v>
      </c>
      <c r="IE8" t="s">
        <v>2469</v>
      </c>
      <c r="IF8" t="s">
        <v>2470</v>
      </c>
      <c r="IG8" t="s">
        <v>2471</v>
      </c>
      <c r="IH8" t="s">
        <v>2472</v>
      </c>
      <c r="II8" t="s">
        <v>2473</v>
      </c>
      <c r="IJ8" t="s">
        <v>2474</v>
      </c>
      <c r="IK8" t="s">
        <v>2475</v>
      </c>
      <c r="IL8" t="s">
        <v>2476</v>
      </c>
      <c r="IM8" t="s">
        <v>2477</v>
      </c>
      <c r="IN8" t="s">
        <v>2478</v>
      </c>
      <c r="IO8" t="s">
        <v>2479</v>
      </c>
      <c r="IP8" t="s">
        <v>2480</v>
      </c>
      <c r="IQ8" t="s">
        <v>2481</v>
      </c>
      <c r="IR8" t="s">
        <v>2482</v>
      </c>
      <c r="IS8" t="s">
        <v>2483</v>
      </c>
      <c r="IT8" t="s">
        <v>2484</v>
      </c>
      <c r="IU8" t="s">
        <v>2485</v>
      </c>
      <c r="IV8" t="s">
        <v>2486</v>
      </c>
    </row>
    <row r="9" spans="1:256" x14ac:dyDescent="0.2">
      <c r="A9" t="s">
        <v>2487</v>
      </c>
      <c r="B9" t="s">
        <v>2488</v>
      </c>
      <c r="C9" t="s">
        <v>2489</v>
      </c>
      <c r="D9" t="s">
        <v>2490</v>
      </c>
      <c r="E9" t="s">
        <v>2491</v>
      </c>
      <c r="F9" t="s">
        <v>2492</v>
      </c>
      <c r="G9" t="s">
        <v>2493</v>
      </c>
      <c r="H9" t="s">
        <v>2494</v>
      </c>
      <c r="I9" t="s">
        <v>2495</v>
      </c>
      <c r="J9" t="s">
        <v>2496</v>
      </c>
      <c r="K9" t="s">
        <v>2497</v>
      </c>
      <c r="L9" t="s">
        <v>2498</v>
      </c>
      <c r="M9" t="s">
        <v>2499</v>
      </c>
      <c r="N9" t="s">
        <v>2500</v>
      </c>
      <c r="O9" t="s">
        <v>2501</v>
      </c>
      <c r="P9" t="s">
        <v>2502</v>
      </c>
      <c r="Q9" t="s">
        <v>2503</v>
      </c>
      <c r="R9" t="s">
        <v>2504</v>
      </c>
      <c r="S9" t="s">
        <v>2505</v>
      </c>
      <c r="T9" t="s">
        <v>2506</v>
      </c>
      <c r="U9" t="s">
        <v>2507</v>
      </c>
      <c r="V9" t="s">
        <v>2508</v>
      </c>
      <c r="W9" t="s">
        <v>2509</v>
      </c>
      <c r="X9" t="s">
        <v>2510</v>
      </c>
      <c r="Y9" t="s">
        <v>2511</v>
      </c>
      <c r="Z9" t="s">
        <v>2512</v>
      </c>
      <c r="AA9" t="s">
        <v>2513</v>
      </c>
      <c r="AB9" t="s">
        <v>2514</v>
      </c>
      <c r="AC9" t="s">
        <v>2515</v>
      </c>
      <c r="AD9" t="s">
        <v>2516</v>
      </c>
      <c r="AE9" t="s">
        <v>2517</v>
      </c>
      <c r="AF9" t="s">
        <v>2518</v>
      </c>
      <c r="AG9" t="s">
        <v>2519</v>
      </c>
      <c r="AH9" t="s">
        <v>2520</v>
      </c>
      <c r="AI9" t="s">
        <v>2521</v>
      </c>
      <c r="AJ9" t="s">
        <v>2522</v>
      </c>
      <c r="AK9" t="s">
        <v>2523</v>
      </c>
      <c r="AL9" t="s">
        <v>2524</v>
      </c>
      <c r="AM9" t="s">
        <v>2525</v>
      </c>
      <c r="AN9" t="s">
        <v>2526</v>
      </c>
      <c r="AO9" t="s">
        <v>2527</v>
      </c>
      <c r="AP9" t="s">
        <v>2528</v>
      </c>
      <c r="AQ9" t="s">
        <v>2529</v>
      </c>
      <c r="AR9" t="s">
        <v>2530</v>
      </c>
      <c r="AS9" t="s">
        <v>2531</v>
      </c>
      <c r="AT9" t="s">
        <v>2532</v>
      </c>
      <c r="AU9" t="s">
        <v>2533</v>
      </c>
      <c r="AV9" t="s">
        <v>2534</v>
      </c>
      <c r="AW9" t="s">
        <v>2535</v>
      </c>
      <c r="AX9" t="s">
        <v>2536</v>
      </c>
      <c r="AY9" t="s">
        <v>2537</v>
      </c>
      <c r="AZ9" t="s">
        <v>2538</v>
      </c>
      <c r="BA9" t="s">
        <v>2539</v>
      </c>
      <c r="BB9" t="s">
        <v>2540</v>
      </c>
      <c r="BC9" t="s">
        <v>2541</v>
      </c>
      <c r="BD9" t="s">
        <v>2542</v>
      </c>
      <c r="BE9" t="s">
        <v>2543</v>
      </c>
      <c r="BF9" t="s">
        <v>2544</v>
      </c>
      <c r="BG9" t="s">
        <v>2545</v>
      </c>
      <c r="BH9" t="s">
        <v>2546</v>
      </c>
      <c r="BI9" t="s">
        <v>2547</v>
      </c>
      <c r="BJ9" t="s">
        <v>2548</v>
      </c>
      <c r="BK9" t="s">
        <v>2549</v>
      </c>
      <c r="BL9" t="s">
        <v>2550</v>
      </c>
      <c r="BM9" t="s">
        <v>2551</v>
      </c>
      <c r="BN9" t="s">
        <v>2552</v>
      </c>
      <c r="BO9" t="s">
        <v>2553</v>
      </c>
      <c r="BP9" t="s">
        <v>2554</v>
      </c>
      <c r="BQ9" t="s">
        <v>2555</v>
      </c>
      <c r="BR9" t="s">
        <v>2556</v>
      </c>
      <c r="BS9" t="s">
        <v>2557</v>
      </c>
      <c r="BT9" t="s">
        <v>2558</v>
      </c>
      <c r="BU9" t="s">
        <v>2559</v>
      </c>
      <c r="BV9" t="s">
        <v>2560</v>
      </c>
      <c r="BW9" t="s">
        <v>2561</v>
      </c>
      <c r="BX9" t="s">
        <v>2562</v>
      </c>
      <c r="BY9" t="s">
        <v>2563</v>
      </c>
      <c r="BZ9" t="s">
        <v>2564</v>
      </c>
      <c r="CA9" t="s">
        <v>2565</v>
      </c>
      <c r="CB9" t="s">
        <v>2566</v>
      </c>
      <c r="CC9" t="s">
        <v>2567</v>
      </c>
      <c r="CD9" t="s">
        <v>2568</v>
      </c>
      <c r="CE9" t="s">
        <v>2569</v>
      </c>
      <c r="CF9" t="s">
        <v>2570</v>
      </c>
      <c r="CG9" t="s">
        <v>2571</v>
      </c>
      <c r="CH9" t="s">
        <v>2572</v>
      </c>
      <c r="CI9" t="s">
        <v>2573</v>
      </c>
      <c r="CJ9" t="s">
        <v>2574</v>
      </c>
      <c r="CK9" t="s">
        <v>2575</v>
      </c>
      <c r="CL9" t="s">
        <v>2576</v>
      </c>
      <c r="CM9" t="s">
        <v>2577</v>
      </c>
      <c r="CN9" t="s">
        <v>2578</v>
      </c>
      <c r="CO9" t="s">
        <v>2579</v>
      </c>
      <c r="CP9" t="s">
        <v>2580</v>
      </c>
      <c r="CQ9" t="s">
        <v>2581</v>
      </c>
      <c r="CR9" t="s">
        <v>2582</v>
      </c>
      <c r="CS9" t="s">
        <v>2583</v>
      </c>
      <c r="CT9" t="s">
        <v>2584</v>
      </c>
      <c r="CU9" t="s">
        <v>2585</v>
      </c>
      <c r="CV9" t="s">
        <v>2586</v>
      </c>
      <c r="CW9" t="s">
        <v>2587</v>
      </c>
      <c r="CX9" t="s">
        <v>2588</v>
      </c>
      <c r="CY9" t="s">
        <v>2589</v>
      </c>
      <c r="CZ9" t="s">
        <v>2590</v>
      </c>
      <c r="DA9" t="s">
        <v>2591</v>
      </c>
      <c r="DB9" t="s">
        <v>2592</v>
      </c>
      <c r="DC9" t="s">
        <v>2593</v>
      </c>
      <c r="DD9" t="s">
        <v>2594</v>
      </c>
      <c r="DE9" t="s">
        <v>2595</v>
      </c>
      <c r="DF9" t="s">
        <v>2596</v>
      </c>
      <c r="DG9" t="s">
        <v>2597</v>
      </c>
      <c r="DH9" t="s">
        <v>2598</v>
      </c>
      <c r="DI9" t="s">
        <v>2599</v>
      </c>
      <c r="DJ9" t="s">
        <v>2600</v>
      </c>
      <c r="DK9" t="s">
        <v>2601</v>
      </c>
      <c r="DL9" t="s">
        <v>2602</v>
      </c>
      <c r="DM9" t="s">
        <v>2603</v>
      </c>
      <c r="DN9" t="s">
        <v>2604</v>
      </c>
      <c r="DO9" t="s">
        <v>2605</v>
      </c>
      <c r="DP9" t="s">
        <v>2606</v>
      </c>
      <c r="DQ9" t="s">
        <v>2607</v>
      </c>
      <c r="DR9" t="s">
        <v>2608</v>
      </c>
      <c r="DS9" t="s">
        <v>2609</v>
      </c>
      <c r="DT9" t="s">
        <v>2610</v>
      </c>
      <c r="DU9" t="s">
        <v>2611</v>
      </c>
      <c r="DV9" t="s">
        <v>2612</v>
      </c>
      <c r="DW9" t="s">
        <v>2613</v>
      </c>
      <c r="DX9" t="s">
        <v>2614</v>
      </c>
      <c r="DY9" t="s">
        <v>2615</v>
      </c>
      <c r="DZ9" t="s">
        <v>2616</v>
      </c>
      <c r="EA9" t="s">
        <v>2617</v>
      </c>
      <c r="EB9" t="s">
        <v>2618</v>
      </c>
      <c r="EC9" t="s">
        <v>2619</v>
      </c>
      <c r="ED9" t="s">
        <v>2620</v>
      </c>
      <c r="EE9" t="s">
        <v>2621</v>
      </c>
      <c r="EF9" t="s">
        <v>2622</v>
      </c>
      <c r="EG9" t="s">
        <v>2623</v>
      </c>
      <c r="EH9" t="s">
        <v>2624</v>
      </c>
      <c r="EI9" t="s">
        <v>2625</v>
      </c>
      <c r="EJ9" t="s">
        <v>2626</v>
      </c>
      <c r="EK9" t="s">
        <v>2627</v>
      </c>
      <c r="EL9" t="s">
        <v>2628</v>
      </c>
      <c r="EM9" t="s">
        <v>2629</v>
      </c>
      <c r="EN9" t="s">
        <v>2630</v>
      </c>
      <c r="EO9" t="s">
        <v>2631</v>
      </c>
      <c r="EP9" t="s">
        <v>2632</v>
      </c>
      <c r="EQ9" t="s">
        <v>2633</v>
      </c>
      <c r="ER9" t="s">
        <v>2634</v>
      </c>
      <c r="ES9" t="s">
        <v>2635</v>
      </c>
      <c r="ET9" t="s">
        <v>2636</v>
      </c>
      <c r="EU9" t="s">
        <v>2637</v>
      </c>
      <c r="EV9" t="s">
        <v>2638</v>
      </c>
      <c r="EW9" t="s">
        <v>2639</v>
      </c>
      <c r="EX9" t="s">
        <v>2640</v>
      </c>
      <c r="EY9" t="s">
        <v>2641</v>
      </c>
      <c r="EZ9" t="s">
        <v>2642</v>
      </c>
      <c r="FA9" t="s">
        <v>2643</v>
      </c>
      <c r="FB9" t="s">
        <v>2644</v>
      </c>
      <c r="FC9" t="s">
        <v>2645</v>
      </c>
      <c r="FD9" t="s">
        <v>2646</v>
      </c>
      <c r="FE9" t="s">
        <v>2647</v>
      </c>
      <c r="FF9" t="s">
        <v>2648</v>
      </c>
      <c r="FG9" t="s">
        <v>2649</v>
      </c>
      <c r="FH9" t="s">
        <v>2650</v>
      </c>
      <c r="FI9" t="s">
        <v>2651</v>
      </c>
      <c r="FJ9" t="s">
        <v>2652</v>
      </c>
      <c r="FK9" t="s">
        <v>2653</v>
      </c>
      <c r="FL9" t="s">
        <v>2654</v>
      </c>
      <c r="FM9" t="s">
        <v>2655</v>
      </c>
      <c r="FN9" t="s">
        <v>2656</v>
      </c>
      <c r="FO9" t="s">
        <v>2657</v>
      </c>
      <c r="FP9" t="s">
        <v>2658</v>
      </c>
      <c r="FQ9" t="s">
        <v>2659</v>
      </c>
      <c r="FR9" t="s">
        <v>2660</v>
      </c>
      <c r="FS9" t="s">
        <v>2661</v>
      </c>
      <c r="FT9" t="s">
        <v>2662</v>
      </c>
      <c r="FU9" t="s">
        <v>2663</v>
      </c>
      <c r="FV9" t="s">
        <v>2664</v>
      </c>
      <c r="FW9" t="s">
        <v>2665</v>
      </c>
      <c r="FX9" t="s">
        <v>2666</v>
      </c>
      <c r="FY9" t="s">
        <v>2667</v>
      </c>
      <c r="FZ9" t="s">
        <v>2668</v>
      </c>
      <c r="GA9" t="s">
        <v>2669</v>
      </c>
      <c r="GB9" t="s">
        <v>2670</v>
      </c>
      <c r="GC9" t="s">
        <v>2671</v>
      </c>
      <c r="GD9" t="s">
        <v>2672</v>
      </c>
      <c r="GE9" t="s">
        <v>2673</v>
      </c>
      <c r="GF9" t="s">
        <v>2674</v>
      </c>
      <c r="GG9" t="s">
        <v>2675</v>
      </c>
      <c r="GH9" t="s">
        <v>2676</v>
      </c>
      <c r="GI9" t="s">
        <v>2677</v>
      </c>
      <c r="GJ9" t="s">
        <v>2678</v>
      </c>
      <c r="GK9" t="s">
        <v>2679</v>
      </c>
      <c r="GL9" t="s">
        <v>2680</v>
      </c>
      <c r="GM9" t="s">
        <v>2681</v>
      </c>
      <c r="GN9" t="s">
        <v>2682</v>
      </c>
      <c r="GO9" t="s">
        <v>2683</v>
      </c>
      <c r="GP9" t="s">
        <v>2684</v>
      </c>
      <c r="GQ9" t="s">
        <v>2685</v>
      </c>
      <c r="GR9" t="s">
        <v>2686</v>
      </c>
      <c r="GS9" t="s">
        <v>2687</v>
      </c>
      <c r="GT9" t="s">
        <v>2688</v>
      </c>
      <c r="GU9" t="s">
        <v>2689</v>
      </c>
      <c r="GV9" t="s">
        <v>2690</v>
      </c>
      <c r="GW9" t="s">
        <v>2691</v>
      </c>
      <c r="GX9" t="s">
        <v>2692</v>
      </c>
      <c r="GY9" t="s">
        <v>2693</v>
      </c>
      <c r="GZ9" t="s">
        <v>2694</v>
      </c>
      <c r="HA9" t="s">
        <v>2695</v>
      </c>
      <c r="HB9" t="s">
        <v>2696</v>
      </c>
      <c r="HC9" t="s">
        <v>2697</v>
      </c>
      <c r="HD9" t="s">
        <v>2698</v>
      </c>
      <c r="HE9" t="s">
        <v>2699</v>
      </c>
      <c r="HF9" t="s">
        <v>2700</v>
      </c>
      <c r="HG9" t="s">
        <v>2701</v>
      </c>
      <c r="HH9" t="s">
        <v>2702</v>
      </c>
      <c r="HI9" t="s">
        <v>2703</v>
      </c>
      <c r="HJ9" t="s">
        <v>2704</v>
      </c>
      <c r="HK9" t="s">
        <v>2705</v>
      </c>
      <c r="HL9" t="s">
        <v>2706</v>
      </c>
      <c r="HM9" t="s">
        <v>2707</v>
      </c>
      <c r="HN9" t="s">
        <v>2708</v>
      </c>
      <c r="HO9" t="s">
        <v>2709</v>
      </c>
      <c r="HP9" t="s">
        <v>2710</v>
      </c>
      <c r="HQ9" t="s">
        <v>2711</v>
      </c>
      <c r="HR9" t="s">
        <v>2712</v>
      </c>
      <c r="HS9" t="s">
        <v>2713</v>
      </c>
      <c r="HT9" t="s">
        <v>2714</v>
      </c>
      <c r="HU9" t="s">
        <v>2715</v>
      </c>
      <c r="HV9" t="s">
        <v>2716</v>
      </c>
      <c r="HW9" t="s">
        <v>2717</v>
      </c>
      <c r="HX9" t="s">
        <v>2718</v>
      </c>
      <c r="HY9" t="s">
        <v>2719</v>
      </c>
      <c r="HZ9" t="s">
        <v>2720</v>
      </c>
      <c r="IA9" t="s">
        <v>2721</v>
      </c>
      <c r="IB9" t="s">
        <v>2722</v>
      </c>
      <c r="IC9" t="s">
        <v>2723</v>
      </c>
      <c r="ID9" t="s">
        <v>2724</v>
      </c>
      <c r="IE9" t="s">
        <v>2725</v>
      </c>
      <c r="IF9" t="s">
        <v>2726</v>
      </c>
      <c r="IG9" t="s">
        <v>2727</v>
      </c>
      <c r="IH9" t="s">
        <v>2728</v>
      </c>
      <c r="II9" t="s">
        <v>2729</v>
      </c>
      <c r="IJ9" t="s">
        <v>2730</v>
      </c>
      <c r="IK9" t="s">
        <v>2731</v>
      </c>
      <c r="IL9" t="s">
        <v>2732</v>
      </c>
      <c r="IM9" t="s">
        <v>2733</v>
      </c>
      <c r="IN9" t="s">
        <v>2734</v>
      </c>
      <c r="IO9" t="s">
        <v>2735</v>
      </c>
      <c r="IP9" t="s">
        <v>2736</v>
      </c>
      <c r="IQ9" t="s">
        <v>2737</v>
      </c>
      <c r="IR9" t="s">
        <v>2738</v>
      </c>
      <c r="IS9" t="s">
        <v>2739</v>
      </c>
      <c r="IT9" t="s">
        <v>2740</v>
      </c>
      <c r="IU9" t="s">
        <v>2741</v>
      </c>
      <c r="IV9" t="s">
        <v>2742</v>
      </c>
    </row>
    <row r="10" spans="1:256" x14ac:dyDescent="0.2">
      <c r="A10" t="s">
        <v>2743</v>
      </c>
      <c r="B10" t="s">
        <v>2744</v>
      </c>
      <c r="C10" t="s">
        <v>2745</v>
      </c>
      <c r="D10" t="s">
        <v>2746</v>
      </c>
      <c r="E10" t="s">
        <v>2747</v>
      </c>
      <c r="F10" t="s">
        <v>2748</v>
      </c>
      <c r="G10" t="s">
        <v>2749</v>
      </c>
      <c r="H10" t="s">
        <v>2750</v>
      </c>
      <c r="I10" t="s">
        <v>2751</v>
      </c>
      <c r="J10" t="s">
        <v>2752</v>
      </c>
      <c r="K10" t="s">
        <v>2753</v>
      </c>
      <c r="L10" t="s">
        <v>2754</v>
      </c>
      <c r="M10" t="s">
        <v>2755</v>
      </c>
      <c r="N10" t="s">
        <v>2756</v>
      </c>
      <c r="O10" t="s">
        <v>2757</v>
      </c>
      <c r="P10" t="s">
        <v>2758</v>
      </c>
      <c r="Q10" t="s">
        <v>2759</v>
      </c>
      <c r="R10" t="s">
        <v>2760</v>
      </c>
      <c r="S10" t="s">
        <v>2761</v>
      </c>
      <c r="T10" t="s">
        <v>2762</v>
      </c>
      <c r="U10" t="s">
        <v>2763</v>
      </c>
      <c r="V10" t="s">
        <v>2764</v>
      </c>
      <c r="W10" t="s">
        <v>2765</v>
      </c>
      <c r="X10" t="s">
        <v>2766</v>
      </c>
      <c r="Y10" t="s">
        <v>2767</v>
      </c>
      <c r="Z10" t="s">
        <v>2768</v>
      </c>
      <c r="AA10" t="s">
        <v>2769</v>
      </c>
      <c r="AB10" t="s">
        <v>2770</v>
      </c>
      <c r="AC10" t="s">
        <v>2771</v>
      </c>
      <c r="AD10" t="s">
        <v>2772</v>
      </c>
      <c r="AE10" t="s">
        <v>2773</v>
      </c>
      <c r="AF10" t="s">
        <v>2774</v>
      </c>
      <c r="AG10" t="s">
        <v>2775</v>
      </c>
      <c r="AH10" t="s">
        <v>2776</v>
      </c>
      <c r="AI10" t="s">
        <v>2777</v>
      </c>
      <c r="AJ10" t="s">
        <v>2778</v>
      </c>
      <c r="AK10" t="s">
        <v>2779</v>
      </c>
      <c r="AL10" t="s">
        <v>2780</v>
      </c>
      <c r="AM10" t="s">
        <v>2781</v>
      </c>
      <c r="AN10" t="s">
        <v>2782</v>
      </c>
      <c r="AO10" t="s">
        <v>2783</v>
      </c>
      <c r="AP10" t="s">
        <v>2784</v>
      </c>
      <c r="AQ10" t="s">
        <v>2785</v>
      </c>
      <c r="AR10" t="s">
        <v>2786</v>
      </c>
      <c r="AS10" t="s">
        <v>2787</v>
      </c>
      <c r="AT10" t="s">
        <v>2788</v>
      </c>
      <c r="AU10" t="s">
        <v>2789</v>
      </c>
      <c r="AV10" t="s">
        <v>2790</v>
      </c>
      <c r="AW10" t="s">
        <v>2791</v>
      </c>
      <c r="AX10" t="s">
        <v>2792</v>
      </c>
      <c r="AY10" t="s">
        <v>2793</v>
      </c>
      <c r="AZ10" t="s">
        <v>2794</v>
      </c>
      <c r="BA10" t="s">
        <v>2795</v>
      </c>
      <c r="BB10" t="s">
        <v>2796</v>
      </c>
      <c r="BC10" t="s">
        <v>2797</v>
      </c>
      <c r="BD10" t="s">
        <v>2798</v>
      </c>
      <c r="BE10" t="s">
        <v>2799</v>
      </c>
      <c r="BF10" t="s">
        <v>2800</v>
      </c>
      <c r="BG10" t="s">
        <v>2801</v>
      </c>
      <c r="BH10" t="s">
        <v>2802</v>
      </c>
      <c r="BI10" t="s">
        <v>2803</v>
      </c>
      <c r="BJ10" t="s">
        <v>2804</v>
      </c>
      <c r="BK10" t="s">
        <v>2805</v>
      </c>
      <c r="BL10" t="s">
        <v>2806</v>
      </c>
      <c r="BM10" t="s">
        <v>2807</v>
      </c>
      <c r="BN10" t="s">
        <v>2808</v>
      </c>
      <c r="BO10" t="s">
        <v>2809</v>
      </c>
      <c r="BP10" t="s">
        <v>2810</v>
      </c>
      <c r="BQ10" t="s">
        <v>2811</v>
      </c>
      <c r="BR10" t="s">
        <v>2812</v>
      </c>
      <c r="BS10" t="s">
        <v>2813</v>
      </c>
      <c r="BT10" t="s">
        <v>2814</v>
      </c>
      <c r="BU10" t="s">
        <v>2815</v>
      </c>
      <c r="BV10" t="s">
        <v>2816</v>
      </c>
      <c r="BW10" t="s">
        <v>2817</v>
      </c>
      <c r="BX10" t="s">
        <v>2818</v>
      </c>
      <c r="BY10" t="s">
        <v>2819</v>
      </c>
      <c r="BZ10" t="s">
        <v>2820</v>
      </c>
      <c r="CA10" t="s">
        <v>2821</v>
      </c>
      <c r="CB10" t="s">
        <v>2822</v>
      </c>
      <c r="CC10" t="s">
        <v>2823</v>
      </c>
      <c r="CD10" t="s">
        <v>2824</v>
      </c>
      <c r="CE10" t="s">
        <v>2825</v>
      </c>
      <c r="CF10" t="s">
        <v>2826</v>
      </c>
      <c r="CG10" t="s">
        <v>2827</v>
      </c>
      <c r="CH10" t="s">
        <v>2828</v>
      </c>
      <c r="CI10" t="s">
        <v>2829</v>
      </c>
      <c r="CJ10" t="s">
        <v>2830</v>
      </c>
      <c r="CK10" t="s">
        <v>2831</v>
      </c>
      <c r="CL10" t="s">
        <v>2832</v>
      </c>
      <c r="CM10" t="s">
        <v>2833</v>
      </c>
      <c r="CN10" t="s">
        <v>2834</v>
      </c>
      <c r="CO10" t="s">
        <v>2835</v>
      </c>
      <c r="CP10" t="s">
        <v>2836</v>
      </c>
      <c r="CQ10" t="s">
        <v>2837</v>
      </c>
      <c r="CR10" t="s">
        <v>2838</v>
      </c>
      <c r="CS10" t="s">
        <v>2839</v>
      </c>
      <c r="CT10" t="s">
        <v>2840</v>
      </c>
      <c r="CU10" t="s">
        <v>2841</v>
      </c>
      <c r="CV10" t="s">
        <v>2842</v>
      </c>
      <c r="CW10" t="s">
        <v>2843</v>
      </c>
      <c r="CX10" t="s">
        <v>2844</v>
      </c>
      <c r="CY10" t="s">
        <v>2845</v>
      </c>
      <c r="CZ10" t="s">
        <v>2846</v>
      </c>
      <c r="DA10" t="s">
        <v>2847</v>
      </c>
      <c r="DB10" t="s">
        <v>2848</v>
      </c>
      <c r="DC10" t="s">
        <v>2849</v>
      </c>
      <c r="DD10" t="s">
        <v>2850</v>
      </c>
      <c r="DE10" t="s">
        <v>2851</v>
      </c>
      <c r="DF10" t="s">
        <v>2852</v>
      </c>
      <c r="DG10" t="s">
        <v>2853</v>
      </c>
      <c r="DH10" t="s">
        <v>2854</v>
      </c>
      <c r="DI10" t="s">
        <v>2855</v>
      </c>
      <c r="DJ10" t="s">
        <v>2856</v>
      </c>
      <c r="DK10" t="s">
        <v>2857</v>
      </c>
      <c r="DL10" t="s">
        <v>2858</v>
      </c>
      <c r="DM10" t="s">
        <v>2859</v>
      </c>
      <c r="DN10" t="s">
        <v>2860</v>
      </c>
      <c r="DO10" t="s">
        <v>2861</v>
      </c>
      <c r="DP10" t="s">
        <v>2862</v>
      </c>
      <c r="DQ10" t="s">
        <v>2863</v>
      </c>
      <c r="DR10" t="s">
        <v>2864</v>
      </c>
      <c r="DS10" t="s">
        <v>2865</v>
      </c>
      <c r="DT10" t="s">
        <v>2866</v>
      </c>
      <c r="DU10" t="s">
        <v>2867</v>
      </c>
      <c r="DV10" t="s">
        <v>2868</v>
      </c>
      <c r="DW10" t="s">
        <v>2869</v>
      </c>
      <c r="DX10" t="s">
        <v>2870</v>
      </c>
      <c r="DY10" t="s">
        <v>2871</v>
      </c>
      <c r="DZ10" t="s">
        <v>2872</v>
      </c>
      <c r="EA10" t="s">
        <v>2873</v>
      </c>
      <c r="EB10" t="s">
        <v>2874</v>
      </c>
      <c r="EC10" t="s">
        <v>2875</v>
      </c>
      <c r="ED10" t="s">
        <v>2876</v>
      </c>
      <c r="EE10" t="s">
        <v>2877</v>
      </c>
      <c r="EF10" t="s">
        <v>2878</v>
      </c>
      <c r="EG10" t="s">
        <v>2879</v>
      </c>
      <c r="EH10" t="s">
        <v>2880</v>
      </c>
      <c r="EI10" t="s">
        <v>2881</v>
      </c>
      <c r="EJ10" t="s">
        <v>2882</v>
      </c>
      <c r="EK10" t="s">
        <v>2883</v>
      </c>
      <c r="EL10" t="s">
        <v>2884</v>
      </c>
      <c r="EM10" t="s">
        <v>2885</v>
      </c>
      <c r="EN10" t="s">
        <v>2886</v>
      </c>
      <c r="EO10" t="s">
        <v>2887</v>
      </c>
      <c r="EP10" t="s">
        <v>2888</v>
      </c>
      <c r="EQ10" t="s">
        <v>2889</v>
      </c>
      <c r="ER10" t="s">
        <v>2890</v>
      </c>
      <c r="ES10" t="s">
        <v>2891</v>
      </c>
      <c r="ET10" t="s">
        <v>2892</v>
      </c>
      <c r="EU10" t="s">
        <v>2893</v>
      </c>
      <c r="EV10" t="s">
        <v>2894</v>
      </c>
      <c r="EW10" t="s">
        <v>2895</v>
      </c>
      <c r="EX10" t="s">
        <v>2896</v>
      </c>
      <c r="EY10" t="s">
        <v>2897</v>
      </c>
      <c r="EZ10" t="s">
        <v>2898</v>
      </c>
      <c r="FA10" t="s">
        <v>2899</v>
      </c>
      <c r="FB10" t="s">
        <v>2900</v>
      </c>
      <c r="FC10" t="s">
        <v>2901</v>
      </c>
      <c r="FD10" t="s">
        <v>2902</v>
      </c>
      <c r="FE10" t="s">
        <v>2903</v>
      </c>
      <c r="FF10" t="s">
        <v>2904</v>
      </c>
      <c r="FG10" t="s">
        <v>2905</v>
      </c>
      <c r="FH10" t="s">
        <v>2906</v>
      </c>
      <c r="FI10" t="s">
        <v>2907</v>
      </c>
      <c r="FJ10" t="s">
        <v>2908</v>
      </c>
      <c r="FK10" t="s">
        <v>2909</v>
      </c>
      <c r="FL10" t="s">
        <v>2910</v>
      </c>
      <c r="FM10" t="s">
        <v>2911</v>
      </c>
      <c r="FN10" t="s">
        <v>2912</v>
      </c>
      <c r="FO10" t="s">
        <v>2913</v>
      </c>
      <c r="FP10" t="s">
        <v>2914</v>
      </c>
      <c r="FQ10" t="s">
        <v>2915</v>
      </c>
      <c r="FR10" t="s">
        <v>2916</v>
      </c>
      <c r="FS10" t="s">
        <v>2917</v>
      </c>
      <c r="FT10" t="s">
        <v>2918</v>
      </c>
      <c r="FU10" t="s">
        <v>2919</v>
      </c>
      <c r="FV10" t="s">
        <v>2920</v>
      </c>
      <c r="FW10" t="s">
        <v>2921</v>
      </c>
      <c r="FX10" t="s">
        <v>2922</v>
      </c>
      <c r="FY10" t="s">
        <v>2923</v>
      </c>
      <c r="FZ10" t="s">
        <v>2924</v>
      </c>
      <c r="GA10" t="s">
        <v>2925</v>
      </c>
      <c r="GB10" t="s">
        <v>2926</v>
      </c>
      <c r="GC10" t="s">
        <v>2927</v>
      </c>
      <c r="GD10" t="s">
        <v>2928</v>
      </c>
      <c r="GE10" t="s">
        <v>2929</v>
      </c>
      <c r="GF10" t="s">
        <v>2930</v>
      </c>
      <c r="GG10" t="s">
        <v>2931</v>
      </c>
      <c r="GH10" t="s">
        <v>2932</v>
      </c>
      <c r="GI10" t="s">
        <v>2933</v>
      </c>
      <c r="GJ10" t="s">
        <v>2934</v>
      </c>
      <c r="GK10" t="s">
        <v>2935</v>
      </c>
      <c r="GL10" t="s">
        <v>2936</v>
      </c>
      <c r="GM10" t="s">
        <v>2937</v>
      </c>
      <c r="GN10" t="s">
        <v>2938</v>
      </c>
      <c r="GO10" t="s">
        <v>2939</v>
      </c>
      <c r="GP10" t="s">
        <v>2940</v>
      </c>
      <c r="GQ10" t="s">
        <v>2941</v>
      </c>
      <c r="GR10" t="s">
        <v>2942</v>
      </c>
      <c r="GS10" t="s">
        <v>2943</v>
      </c>
      <c r="GT10" t="s">
        <v>2944</v>
      </c>
      <c r="GU10" t="s">
        <v>2945</v>
      </c>
      <c r="GV10" t="s">
        <v>2946</v>
      </c>
      <c r="GW10" t="s">
        <v>2947</v>
      </c>
      <c r="GX10" t="s">
        <v>2948</v>
      </c>
      <c r="GY10" t="s">
        <v>2949</v>
      </c>
      <c r="GZ10" t="s">
        <v>2950</v>
      </c>
      <c r="HA10" t="s">
        <v>2951</v>
      </c>
      <c r="HB10" t="s">
        <v>2952</v>
      </c>
      <c r="HC10" t="s">
        <v>2953</v>
      </c>
      <c r="HD10" t="s">
        <v>2954</v>
      </c>
      <c r="HE10" t="s">
        <v>2955</v>
      </c>
      <c r="HF10" t="s">
        <v>2956</v>
      </c>
      <c r="HG10" t="s">
        <v>2957</v>
      </c>
      <c r="HH10" t="s">
        <v>2958</v>
      </c>
      <c r="HI10" t="s">
        <v>2959</v>
      </c>
      <c r="HJ10" t="s">
        <v>2960</v>
      </c>
      <c r="HK10" t="s">
        <v>2961</v>
      </c>
      <c r="HL10" t="s">
        <v>2962</v>
      </c>
      <c r="HM10" t="s">
        <v>2963</v>
      </c>
      <c r="HN10" t="s">
        <v>2964</v>
      </c>
      <c r="HO10" t="s">
        <v>2965</v>
      </c>
      <c r="HP10" t="s">
        <v>2966</v>
      </c>
      <c r="HQ10" t="s">
        <v>2967</v>
      </c>
      <c r="HR10" t="s">
        <v>2968</v>
      </c>
      <c r="HS10" t="s">
        <v>2969</v>
      </c>
      <c r="HT10" t="s">
        <v>2970</v>
      </c>
      <c r="HU10" t="s">
        <v>2971</v>
      </c>
      <c r="HV10" t="s">
        <v>2972</v>
      </c>
      <c r="HW10" t="s">
        <v>2973</v>
      </c>
      <c r="HX10" t="s">
        <v>2974</v>
      </c>
      <c r="HY10" t="s">
        <v>2975</v>
      </c>
      <c r="HZ10" t="s">
        <v>2976</v>
      </c>
      <c r="IA10" t="s">
        <v>2977</v>
      </c>
      <c r="IB10" t="s">
        <v>2978</v>
      </c>
      <c r="IC10" t="s">
        <v>2979</v>
      </c>
      <c r="ID10" t="s">
        <v>2980</v>
      </c>
      <c r="IE10" t="s">
        <v>2981</v>
      </c>
      <c r="IF10" t="s">
        <v>2982</v>
      </c>
      <c r="IG10" t="s">
        <v>2983</v>
      </c>
      <c r="IH10" t="s">
        <v>2984</v>
      </c>
      <c r="II10" t="s">
        <v>2985</v>
      </c>
      <c r="IJ10" t="s">
        <v>2986</v>
      </c>
      <c r="IK10" t="s">
        <v>2987</v>
      </c>
      <c r="IL10" t="s">
        <v>2988</v>
      </c>
      <c r="IM10" t="s">
        <v>2989</v>
      </c>
      <c r="IN10" t="s">
        <v>2990</v>
      </c>
      <c r="IO10" t="s">
        <v>2991</v>
      </c>
      <c r="IP10" t="s">
        <v>2992</v>
      </c>
      <c r="IQ10" t="s">
        <v>2993</v>
      </c>
      <c r="IR10" t="s">
        <v>2994</v>
      </c>
      <c r="IS10" t="s">
        <v>2995</v>
      </c>
      <c r="IT10" t="s">
        <v>2996</v>
      </c>
      <c r="IU10" t="s">
        <v>2997</v>
      </c>
      <c r="IV10" t="s">
        <v>2998</v>
      </c>
    </row>
    <row r="11" spans="1:256" x14ac:dyDescent="0.2">
      <c r="A11" t="s">
        <v>2999</v>
      </c>
      <c r="B11" t="s">
        <v>3000</v>
      </c>
      <c r="C11" t="s">
        <v>3001</v>
      </c>
      <c r="D11" t="s">
        <v>3002</v>
      </c>
      <c r="E11" t="s">
        <v>3003</v>
      </c>
      <c r="F11" t="s">
        <v>3004</v>
      </c>
      <c r="G11" t="s">
        <v>3005</v>
      </c>
      <c r="H11" t="s">
        <v>3006</v>
      </c>
      <c r="I11" t="s">
        <v>3007</v>
      </c>
      <c r="J11" t="s">
        <v>3008</v>
      </c>
      <c r="K11" t="s">
        <v>3009</v>
      </c>
      <c r="L11" t="s">
        <v>3010</v>
      </c>
      <c r="M11" t="s">
        <v>3011</v>
      </c>
      <c r="N11" t="s">
        <v>3012</v>
      </c>
      <c r="O11" t="s">
        <v>3013</v>
      </c>
      <c r="P11" t="s">
        <v>3014</v>
      </c>
      <c r="Q11" t="s">
        <v>3015</v>
      </c>
      <c r="R11" t="s">
        <v>3016</v>
      </c>
      <c r="S11" t="s">
        <v>3017</v>
      </c>
      <c r="T11" t="s">
        <v>3018</v>
      </c>
      <c r="U11" t="s">
        <v>3019</v>
      </c>
      <c r="V11" t="s">
        <v>3020</v>
      </c>
      <c r="W11" t="s">
        <v>3021</v>
      </c>
      <c r="X11" t="s">
        <v>3022</v>
      </c>
      <c r="Y11" t="s">
        <v>3023</v>
      </c>
      <c r="Z11" t="s">
        <v>3024</v>
      </c>
      <c r="AA11" t="s">
        <v>3025</v>
      </c>
      <c r="AB11" t="s">
        <v>3026</v>
      </c>
      <c r="AC11" t="s">
        <v>3027</v>
      </c>
      <c r="AD11" t="s">
        <v>3028</v>
      </c>
      <c r="AE11" t="s">
        <v>3029</v>
      </c>
      <c r="AF11" t="s">
        <v>3030</v>
      </c>
      <c r="AG11" t="s">
        <v>3031</v>
      </c>
      <c r="AH11" t="s">
        <v>3032</v>
      </c>
      <c r="AI11" t="s">
        <v>3033</v>
      </c>
      <c r="AJ11" t="s">
        <v>3034</v>
      </c>
      <c r="AK11" t="s">
        <v>3035</v>
      </c>
      <c r="AL11" t="s">
        <v>3036</v>
      </c>
      <c r="AM11" t="s">
        <v>3037</v>
      </c>
      <c r="AN11" t="s">
        <v>3038</v>
      </c>
      <c r="AO11" t="s">
        <v>3039</v>
      </c>
      <c r="AP11" t="s">
        <v>3040</v>
      </c>
      <c r="AQ11" t="s">
        <v>3041</v>
      </c>
      <c r="AR11" t="s">
        <v>3042</v>
      </c>
      <c r="AS11" t="s">
        <v>3043</v>
      </c>
      <c r="AT11" t="s">
        <v>3044</v>
      </c>
      <c r="AU11" t="s">
        <v>3045</v>
      </c>
      <c r="AV11" t="s">
        <v>3046</v>
      </c>
      <c r="AW11" t="s">
        <v>3047</v>
      </c>
      <c r="AX11" t="s">
        <v>3048</v>
      </c>
      <c r="AY11" t="s">
        <v>3049</v>
      </c>
      <c r="AZ11" t="s">
        <v>3050</v>
      </c>
      <c r="BA11" t="s">
        <v>3051</v>
      </c>
      <c r="BB11" t="s">
        <v>3052</v>
      </c>
      <c r="BC11" t="s">
        <v>3053</v>
      </c>
      <c r="BD11" t="s">
        <v>3054</v>
      </c>
      <c r="BE11" t="s">
        <v>3055</v>
      </c>
      <c r="BF11" t="s">
        <v>3056</v>
      </c>
      <c r="BG11" t="s">
        <v>3057</v>
      </c>
      <c r="BH11" t="s">
        <v>3058</v>
      </c>
      <c r="BI11" t="s">
        <v>3059</v>
      </c>
      <c r="BJ11" t="s">
        <v>3060</v>
      </c>
      <c r="BK11" t="s">
        <v>3061</v>
      </c>
      <c r="BL11" t="s">
        <v>3062</v>
      </c>
      <c r="BM11" t="s">
        <v>3063</v>
      </c>
      <c r="BN11" t="s">
        <v>3064</v>
      </c>
      <c r="BO11" t="s">
        <v>3065</v>
      </c>
      <c r="BP11" t="s">
        <v>3066</v>
      </c>
      <c r="BQ11" t="s">
        <v>3067</v>
      </c>
      <c r="BR11" t="s">
        <v>3068</v>
      </c>
      <c r="BS11" t="s">
        <v>3069</v>
      </c>
      <c r="BT11" t="s">
        <v>3070</v>
      </c>
      <c r="BU11" t="s">
        <v>3071</v>
      </c>
      <c r="BV11" t="s">
        <v>3072</v>
      </c>
      <c r="BW11" t="s">
        <v>3073</v>
      </c>
      <c r="BX11" t="s">
        <v>3074</v>
      </c>
      <c r="BY11" t="s">
        <v>3075</v>
      </c>
      <c r="BZ11" t="s">
        <v>3076</v>
      </c>
      <c r="CA11" t="s">
        <v>3077</v>
      </c>
      <c r="CB11" t="s">
        <v>3078</v>
      </c>
      <c r="CC11" t="s">
        <v>3079</v>
      </c>
      <c r="CD11" t="s">
        <v>3080</v>
      </c>
      <c r="CE11" t="s">
        <v>3081</v>
      </c>
      <c r="CF11" t="s">
        <v>3082</v>
      </c>
      <c r="CG11" t="s">
        <v>3083</v>
      </c>
      <c r="CH11" t="s">
        <v>3084</v>
      </c>
      <c r="CI11" t="s">
        <v>3085</v>
      </c>
      <c r="CJ11" t="s">
        <v>3086</v>
      </c>
      <c r="CK11" t="s">
        <v>3087</v>
      </c>
      <c r="CL11" t="s">
        <v>3088</v>
      </c>
      <c r="CM11" t="s">
        <v>3089</v>
      </c>
      <c r="CN11" t="s">
        <v>3090</v>
      </c>
      <c r="CO11" t="s">
        <v>3091</v>
      </c>
      <c r="CP11" t="s">
        <v>3092</v>
      </c>
      <c r="CQ11" t="s">
        <v>3093</v>
      </c>
      <c r="CR11" t="s">
        <v>3094</v>
      </c>
      <c r="CS11" t="s">
        <v>3095</v>
      </c>
      <c r="CT11" t="s">
        <v>3096</v>
      </c>
      <c r="CU11" t="s">
        <v>3097</v>
      </c>
      <c r="CV11" t="s">
        <v>3098</v>
      </c>
      <c r="CW11" t="s">
        <v>3099</v>
      </c>
      <c r="CX11" t="s">
        <v>3100</v>
      </c>
      <c r="CY11" t="s">
        <v>3101</v>
      </c>
      <c r="CZ11" t="s">
        <v>3102</v>
      </c>
      <c r="DA11" t="s">
        <v>3103</v>
      </c>
      <c r="DB11" t="s">
        <v>3104</v>
      </c>
      <c r="DC11" t="s">
        <v>3105</v>
      </c>
      <c r="DD11" t="s">
        <v>3106</v>
      </c>
      <c r="DE11" t="s">
        <v>3107</v>
      </c>
      <c r="DF11" t="s">
        <v>3108</v>
      </c>
      <c r="DG11" t="s">
        <v>3109</v>
      </c>
      <c r="DH11" t="s">
        <v>3110</v>
      </c>
      <c r="DI11" t="s">
        <v>3111</v>
      </c>
      <c r="DJ11" t="s">
        <v>3112</v>
      </c>
      <c r="DK11" t="s">
        <v>3113</v>
      </c>
      <c r="DL11" t="s">
        <v>3114</v>
      </c>
      <c r="DM11" t="s">
        <v>3115</v>
      </c>
      <c r="DN11" t="s">
        <v>3116</v>
      </c>
      <c r="DO11" t="s">
        <v>3117</v>
      </c>
      <c r="DP11" t="s">
        <v>3118</v>
      </c>
      <c r="DQ11" t="s">
        <v>3119</v>
      </c>
      <c r="DR11" t="s">
        <v>3120</v>
      </c>
      <c r="DS11" t="s">
        <v>3121</v>
      </c>
      <c r="DT11" t="s">
        <v>3122</v>
      </c>
      <c r="DU11" t="s">
        <v>3123</v>
      </c>
      <c r="DV11" t="s">
        <v>3124</v>
      </c>
      <c r="DW11" t="s">
        <v>3125</v>
      </c>
      <c r="DX11" t="s">
        <v>3126</v>
      </c>
      <c r="DY11" t="s">
        <v>3127</v>
      </c>
      <c r="DZ11" t="s">
        <v>3128</v>
      </c>
      <c r="EA11" t="s">
        <v>3129</v>
      </c>
      <c r="EB11" t="s">
        <v>3130</v>
      </c>
      <c r="EC11" t="s">
        <v>3131</v>
      </c>
      <c r="ED11" t="s">
        <v>3132</v>
      </c>
      <c r="EE11" t="s">
        <v>3133</v>
      </c>
      <c r="EF11" t="s">
        <v>3134</v>
      </c>
      <c r="EG11" t="s">
        <v>3135</v>
      </c>
      <c r="EH11" t="s">
        <v>3136</v>
      </c>
      <c r="EI11" t="s">
        <v>3137</v>
      </c>
      <c r="EJ11" t="s">
        <v>3138</v>
      </c>
      <c r="EK11" t="s">
        <v>3139</v>
      </c>
      <c r="EL11" t="s">
        <v>3140</v>
      </c>
      <c r="EM11" t="s">
        <v>3141</v>
      </c>
      <c r="EN11" t="s">
        <v>3142</v>
      </c>
      <c r="EO11" t="s">
        <v>3143</v>
      </c>
      <c r="EP11" t="s">
        <v>3144</v>
      </c>
      <c r="EQ11" t="s">
        <v>3145</v>
      </c>
      <c r="ER11" t="s">
        <v>3146</v>
      </c>
      <c r="ES11" t="s">
        <v>3147</v>
      </c>
      <c r="ET11" t="s">
        <v>3148</v>
      </c>
      <c r="EU11" t="s">
        <v>3149</v>
      </c>
      <c r="EV11" t="s">
        <v>3150</v>
      </c>
      <c r="EW11" t="s">
        <v>3151</v>
      </c>
      <c r="EX11" t="s">
        <v>3152</v>
      </c>
      <c r="EY11" t="s">
        <v>3153</v>
      </c>
      <c r="EZ11" t="s">
        <v>3154</v>
      </c>
      <c r="FA11" t="s">
        <v>3155</v>
      </c>
      <c r="FB11" t="s">
        <v>3156</v>
      </c>
      <c r="FC11" t="s">
        <v>3157</v>
      </c>
      <c r="FD11" t="s">
        <v>3158</v>
      </c>
      <c r="FE11" t="s">
        <v>3159</v>
      </c>
      <c r="FF11" t="s">
        <v>3160</v>
      </c>
      <c r="FG11" t="s">
        <v>3161</v>
      </c>
      <c r="FH11" t="s">
        <v>3162</v>
      </c>
      <c r="FI11" t="s">
        <v>3163</v>
      </c>
      <c r="FJ11" t="s">
        <v>3164</v>
      </c>
      <c r="FK11" t="s">
        <v>3165</v>
      </c>
      <c r="FL11" t="s">
        <v>3166</v>
      </c>
      <c r="FM11" t="s">
        <v>3167</v>
      </c>
      <c r="FN11" t="s">
        <v>3168</v>
      </c>
      <c r="FO11" t="s">
        <v>3169</v>
      </c>
      <c r="FP11" t="s">
        <v>3170</v>
      </c>
      <c r="FQ11" t="s">
        <v>3171</v>
      </c>
      <c r="FR11" t="s">
        <v>3172</v>
      </c>
      <c r="FS11" t="s">
        <v>3173</v>
      </c>
      <c r="FT11" t="s">
        <v>3174</v>
      </c>
      <c r="FU11" t="s">
        <v>3175</v>
      </c>
      <c r="FV11" t="s">
        <v>3176</v>
      </c>
      <c r="FW11" t="s">
        <v>3177</v>
      </c>
      <c r="FX11" t="s">
        <v>3178</v>
      </c>
      <c r="FY11" t="s">
        <v>3179</v>
      </c>
      <c r="FZ11" t="s">
        <v>3180</v>
      </c>
      <c r="GA11" t="s">
        <v>3181</v>
      </c>
      <c r="GB11" t="s">
        <v>3182</v>
      </c>
      <c r="GC11" t="s">
        <v>3183</v>
      </c>
      <c r="GD11" t="s">
        <v>3184</v>
      </c>
      <c r="GE11" t="s">
        <v>3185</v>
      </c>
      <c r="GF11" t="s">
        <v>3186</v>
      </c>
      <c r="GG11" t="s">
        <v>3187</v>
      </c>
      <c r="GH11" t="s">
        <v>3188</v>
      </c>
      <c r="GI11" t="s">
        <v>3189</v>
      </c>
      <c r="GJ11" t="s">
        <v>3190</v>
      </c>
      <c r="GK11" t="s">
        <v>3191</v>
      </c>
      <c r="GL11" t="s">
        <v>3192</v>
      </c>
      <c r="GM11" t="s">
        <v>3193</v>
      </c>
      <c r="GN11" t="s">
        <v>3194</v>
      </c>
      <c r="GO11" t="s">
        <v>3195</v>
      </c>
      <c r="GP11" t="s">
        <v>3196</v>
      </c>
      <c r="GQ11" t="s">
        <v>3197</v>
      </c>
      <c r="GR11" t="s">
        <v>3198</v>
      </c>
      <c r="GS11" t="s">
        <v>3199</v>
      </c>
      <c r="GT11" t="s">
        <v>3200</v>
      </c>
      <c r="GU11" t="s">
        <v>3201</v>
      </c>
      <c r="GV11" t="s">
        <v>3202</v>
      </c>
      <c r="GW11" t="s">
        <v>3203</v>
      </c>
      <c r="GX11" t="s">
        <v>3204</v>
      </c>
      <c r="GY11" t="s">
        <v>3205</v>
      </c>
      <c r="GZ11" t="s">
        <v>3206</v>
      </c>
      <c r="HA11" t="s">
        <v>3207</v>
      </c>
      <c r="HB11" t="s">
        <v>3208</v>
      </c>
      <c r="HC11" t="s">
        <v>3209</v>
      </c>
      <c r="HD11" t="s">
        <v>3210</v>
      </c>
      <c r="HE11" t="s">
        <v>3211</v>
      </c>
      <c r="HF11" t="s">
        <v>3212</v>
      </c>
      <c r="HG11" t="s">
        <v>3213</v>
      </c>
      <c r="HH11" t="s">
        <v>3214</v>
      </c>
      <c r="HI11" t="s">
        <v>3215</v>
      </c>
      <c r="HJ11" t="s">
        <v>3216</v>
      </c>
      <c r="HK11" t="s">
        <v>3217</v>
      </c>
      <c r="HL11" t="s">
        <v>3218</v>
      </c>
      <c r="HM11" t="s">
        <v>3219</v>
      </c>
      <c r="HN11" t="s">
        <v>3220</v>
      </c>
      <c r="HO11" t="s">
        <v>3221</v>
      </c>
      <c r="HP11" t="s">
        <v>3222</v>
      </c>
      <c r="HQ11" t="s">
        <v>3223</v>
      </c>
      <c r="HR11" t="s">
        <v>3224</v>
      </c>
      <c r="HS11" t="s">
        <v>3225</v>
      </c>
      <c r="HT11" t="s">
        <v>3226</v>
      </c>
      <c r="HU11" t="s">
        <v>3227</v>
      </c>
      <c r="HV11" t="s">
        <v>3228</v>
      </c>
      <c r="HW11" t="s">
        <v>3229</v>
      </c>
      <c r="HX11" t="s">
        <v>3230</v>
      </c>
      <c r="HY11" t="s">
        <v>3231</v>
      </c>
      <c r="HZ11" t="s">
        <v>3232</v>
      </c>
      <c r="IA11" t="s">
        <v>3233</v>
      </c>
      <c r="IB11" t="s">
        <v>3234</v>
      </c>
      <c r="IC11" t="s">
        <v>3235</v>
      </c>
      <c r="ID11" t="s">
        <v>3236</v>
      </c>
      <c r="IE11" t="s">
        <v>3237</v>
      </c>
      <c r="IF11" t="s">
        <v>3238</v>
      </c>
      <c r="IG11" t="s">
        <v>3239</v>
      </c>
      <c r="IH11" t="s">
        <v>3240</v>
      </c>
      <c r="II11" t="s">
        <v>3241</v>
      </c>
      <c r="IJ11" t="s">
        <v>3242</v>
      </c>
      <c r="IK11" t="s">
        <v>3243</v>
      </c>
      <c r="IL11" t="s">
        <v>3244</v>
      </c>
      <c r="IM11" t="s">
        <v>3245</v>
      </c>
      <c r="IN11" t="s">
        <v>3246</v>
      </c>
      <c r="IO11" t="s">
        <v>3247</v>
      </c>
      <c r="IP11" t="s">
        <v>3248</v>
      </c>
      <c r="IQ11" t="s">
        <v>3249</v>
      </c>
      <c r="IR11" t="s">
        <v>3250</v>
      </c>
      <c r="IS11" t="s">
        <v>3251</v>
      </c>
      <c r="IT11" t="s">
        <v>3252</v>
      </c>
      <c r="IU11" t="s">
        <v>3253</v>
      </c>
      <c r="IV11" t="s">
        <v>3254</v>
      </c>
    </row>
    <row r="12" spans="1:256" x14ac:dyDescent="0.2">
      <c r="A12" t="s">
        <v>3255</v>
      </c>
      <c r="B12" t="s">
        <v>3256</v>
      </c>
      <c r="C12" t="s">
        <v>3257</v>
      </c>
      <c r="D12" t="s">
        <v>3258</v>
      </c>
      <c r="E12" t="s">
        <v>3259</v>
      </c>
      <c r="F12" t="s">
        <v>3260</v>
      </c>
      <c r="G12" t="s">
        <v>3261</v>
      </c>
      <c r="H12" t="s">
        <v>3262</v>
      </c>
      <c r="I12" t="s">
        <v>3263</v>
      </c>
      <c r="J12" t="s">
        <v>3264</v>
      </c>
      <c r="K12" t="s">
        <v>3265</v>
      </c>
      <c r="L12" t="s">
        <v>3266</v>
      </c>
      <c r="M12" t="s">
        <v>3267</v>
      </c>
      <c r="N12" t="s">
        <v>3268</v>
      </c>
      <c r="O12" t="s">
        <v>3269</v>
      </c>
      <c r="P12" t="s">
        <v>3270</v>
      </c>
      <c r="Q12" t="s">
        <v>3271</v>
      </c>
      <c r="R12" t="s">
        <v>3272</v>
      </c>
      <c r="S12" t="s">
        <v>3273</v>
      </c>
      <c r="T12" t="s">
        <v>3274</v>
      </c>
      <c r="U12" t="s">
        <v>3275</v>
      </c>
      <c r="V12" t="s">
        <v>3276</v>
      </c>
      <c r="W12" t="s">
        <v>3277</v>
      </c>
      <c r="X12" t="s">
        <v>3278</v>
      </c>
      <c r="Y12" t="s">
        <v>3279</v>
      </c>
      <c r="Z12" t="s">
        <v>3280</v>
      </c>
      <c r="AA12" t="s">
        <v>3281</v>
      </c>
      <c r="AB12" t="s">
        <v>3282</v>
      </c>
      <c r="AC12" t="s">
        <v>3283</v>
      </c>
      <c r="AD12" t="s">
        <v>3284</v>
      </c>
      <c r="AE12" t="s">
        <v>3285</v>
      </c>
      <c r="AF12" t="s">
        <v>3286</v>
      </c>
      <c r="AG12" t="s">
        <v>3287</v>
      </c>
      <c r="AH12" t="s">
        <v>3288</v>
      </c>
      <c r="AI12" t="s">
        <v>3289</v>
      </c>
      <c r="AJ12" t="s">
        <v>3290</v>
      </c>
      <c r="AK12" t="s">
        <v>3291</v>
      </c>
      <c r="AL12" t="s">
        <v>3292</v>
      </c>
      <c r="AM12" t="s">
        <v>3293</v>
      </c>
      <c r="AN12" t="s">
        <v>3294</v>
      </c>
      <c r="AO12" t="s">
        <v>3295</v>
      </c>
      <c r="AP12" t="s">
        <v>3296</v>
      </c>
      <c r="AQ12" t="s">
        <v>3297</v>
      </c>
      <c r="AR12" t="s">
        <v>3298</v>
      </c>
      <c r="AS12" t="s">
        <v>3299</v>
      </c>
      <c r="AT12" t="s">
        <v>3300</v>
      </c>
      <c r="AU12" t="s">
        <v>3301</v>
      </c>
      <c r="AV12" t="s">
        <v>3302</v>
      </c>
      <c r="AW12" t="s">
        <v>3303</v>
      </c>
      <c r="AX12" t="s">
        <v>3304</v>
      </c>
      <c r="AY12" t="s">
        <v>3305</v>
      </c>
      <c r="AZ12" t="s">
        <v>3306</v>
      </c>
      <c r="BA12" t="s">
        <v>3307</v>
      </c>
      <c r="BB12" t="s">
        <v>3308</v>
      </c>
      <c r="BC12" t="s">
        <v>3309</v>
      </c>
      <c r="BD12" t="s">
        <v>3310</v>
      </c>
      <c r="BE12" t="s">
        <v>3311</v>
      </c>
      <c r="BF12" t="s">
        <v>3312</v>
      </c>
      <c r="BG12" t="s">
        <v>3313</v>
      </c>
      <c r="BH12" t="s">
        <v>3314</v>
      </c>
      <c r="BI12" t="s">
        <v>3315</v>
      </c>
      <c r="BJ12" t="s">
        <v>3316</v>
      </c>
      <c r="BK12" t="s">
        <v>3317</v>
      </c>
      <c r="BL12" t="s">
        <v>3318</v>
      </c>
      <c r="BM12" t="s">
        <v>3319</v>
      </c>
      <c r="BN12" t="s">
        <v>3320</v>
      </c>
      <c r="BO12" t="s">
        <v>3321</v>
      </c>
      <c r="BP12" t="s">
        <v>3322</v>
      </c>
      <c r="BQ12" t="s">
        <v>3323</v>
      </c>
      <c r="BR12" t="s">
        <v>3324</v>
      </c>
      <c r="BS12" t="s">
        <v>3325</v>
      </c>
      <c r="BT12" t="s">
        <v>3326</v>
      </c>
      <c r="BU12" t="s">
        <v>3327</v>
      </c>
      <c r="BV12" t="s">
        <v>3328</v>
      </c>
      <c r="BW12" t="s">
        <v>3329</v>
      </c>
      <c r="BX12" t="s">
        <v>3330</v>
      </c>
      <c r="BY12" t="s">
        <v>3331</v>
      </c>
      <c r="BZ12" t="s">
        <v>3332</v>
      </c>
      <c r="CA12" t="s">
        <v>3333</v>
      </c>
      <c r="CB12" t="s">
        <v>3334</v>
      </c>
      <c r="CC12" t="s">
        <v>3335</v>
      </c>
      <c r="CD12" t="s">
        <v>3336</v>
      </c>
      <c r="CE12" t="s">
        <v>3337</v>
      </c>
      <c r="CF12" t="s">
        <v>3338</v>
      </c>
      <c r="CG12" t="s">
        <v>3339</v>
      </c>
      <c r="CH12" t="s">
        <v>3340</v>
      </c>
      <c r="CI12" t="s">
        <v>3341</v>
      </c>
      <c r="CJ12" t="s">
        <v>3342</v>
      </c>
      <c r="CK12" t="s">
        <v>3343</v>
      </c>
      <c r="CL12" t="s">
        <v>3344</v>
      </c>
      <c r="CM12" t="s">
        <v>3345</v>
      </c>
      <c r="CN12" t="s">
        <v>3346</v>
      </c>
      <c r="CO12" t="s">
        <v>3347</v>
      </c>
      <c r="CP12" t="s">
        <v>3348</v>
      </c>
      <c r="CQ12" t="s">
        <v>3349</v>
      </c>
      <c r="CR12" t="s">
        <v>3350</v>
      </c>
      <c r="CS12" t="s">
        <v>3351</v>
      </c>
      <c r="CT12" t="s">
        <v>3352</v>
      </c>
      <c r="CU12" t="s">
        <v>3353</v>
      </c>
      <c r="CV12" t="s">
        <v>3354</v>
      </c>
      <c r="CW12" t="s">
        <v>3355</v>
      </c>
      <c r="CX12" t="s">
        <v>3356</v>
      </c>
      <c r="CY12" t="s">
        <v>3357</v>
      </c>
      <c r="CZ12" t="s">
        <v>3358</v>
      </c>
      <c r="DA12" t="s">
        <v>3359</v>
      </c>
      <c r="DB12" t="s">
        <v>3360</v>
      </c>
      <c r="DC12" t="s">
        <v>3361</v>
      </c>
      <c r="DD12" t="s">
        <v>3362</v>
      </c>
      <c r="DE12" t="s">
        <v>3363</v>
      </c>
      <c r="DF12" t="s">
        <v>3364</v>
      </c>
      <c r="DG12" t="s">
        <v>3365</v>
      </c>
      <c r="DH12" t="s">
        <v>3366</v>
      </c>
      <c r="DI12" t="s">
        <v>3367</v>
      </c>
      <c r="DJ12" t="s">
        <v>3368</v>
      </c>
      <c r="DK12" t="s">
        <v>3369</v>
      </c>
      <c r="DL12" t="s">
        <v>3370</v>
      </c>
      <c r="DM12" t="s">
        <v>3371</v>
      </c>
      <c r="DN12" t="s">
        <v>3372</v>
      </c>
      <c r="DO12" t="s">
        <v>3373</v>
      </c>
      <c r="DP12" t="s">
        <v>3374</v>
      </c>
      <c r="DQ12" t="s">
        <v>3375</v>
      </c>
      <c r="DR12" t="s">
        <v>3376</v>
      </c>
      <c r="DS12" t="s">
        <v>3377</v>
      </c>
      <c r="DT12" t="s">
        <v>3378</v>
      </c>
      <c r="DU12" t="s">
        <v>3379</v>
      </c>
      <c r="DV12" t="s">
        <v>3380</v>
      </c>
      <c r="DW12" t="s">
        <v>3381</v>
      </c>
      <c r="DX12" t="s">
        <v>3382</v>
      </c>
      <c r="DY12" t="s">
        <v>3383</v>
      </c>
      <c r="DZ12" t="s">
        <v>3384</v>
      </c>
      <c r="EA12" t="s">
        <v>3385</v>
      </c>
      <c r="EB12" t="s">
        <v>3386</v>
      </c>
      <c r="EC12" t="s">
        <v>3387</v>
      </c>
      <c r="ED12" t="s">
        <v>3388</v>
      </c>
      <c r="EE12" t="s">
        <v>3389</v>
      </c>
      <c r="EF12" t="s">
        <v>3390</v>
      </c>
      <c r="EG12" t="s">
        <v>3391</v>
      </c>
      <c r="EH12" t="s">
        <v>3392</v>
      </c>
      <c r="EI12" t="s">
        <v>3393</v>
      </c>
      <c r="EJ12" t="s">
        <v>3394</v>
      </c>
      <c r="EK12" t="s">
        <v>3395</v>
      </c>
      <c r="EL12" t="s">
        <v>3396</v>
      </c>
      <c r="EM12" t="s">
        <v>3397</v>
      </c>
      <c r="EN12" t="s">
        <v>3398</v>
      </c>
      <c r="EO12" t="s">
        <v>3399</v>
      </c>
      <c r="EP12" t="s">
        <v>3400</v>
      </c>
      <c r="EQ12" t="s">
        <v>3401</v>
      </c>
      <c r="ER12" t="s">
        <v>3402</v>
      </c>
      <c r="ES12" t="s">
        <v>3403</v>
      </c>
      <c r="ET12" t="s">
        <v>3404</v>
      </c>
      <c r="EU12" t="s">
        <v>3405</v>
      </c>
      <c r="EV12" t="s">
        <v>3406</v>
      </c>
      <c r="EW12" t="s">
        <v>3407</v>
      </c>
      <c r="EX12" t="s">
        <v>3408</v>
      </c>
      <c r="EY12" t="s">
        <v>3409</v>
      </c>
      <c r="EZ12" t="s">
        <v>3410</v>
      </c>
      <c r="FA12" t="s">
        <v>3411</v>
      </c>
      <c r="FB12" t="s">
        <v>3412</v>
      </c>
      <c r="FC12" t="s">
        <v>3413</v>
      </c>
      <c r="FD12" t="s">
        <v>3414</v>
      </c>
      <c r="FE12" t="s">
        <v>3415</v>
      </c>
      <c r="FF12" t="s">
        <v>3416</v>
      </c>
      <c r="FG12" t="s">
        <v>3417</v>
      </c>
      <c r="FH12" t="s">
        <v>3418</v>
      </c>
      <c r="FI12" t="s">
        <v>3419</v>
      </c>
      <c r="FJ12" t="s">
        <v>3420</v>
      </c>
      <c r="FK12" t="s">
        <v>3421</v>
      </c>
      <c r="FL12" t="s">
        <v>3422</v>
      </c>
      <c r="FM12" t="s">
        <v>3423</v>
      </c>
      <c r="FN12" t="s">
        <v>3424</v>
      </c>
      <c r="FO12" t="s">
        <v>3425</v>
      </c>
      <c r="FP12" t="s">
        <v>3426</v>
      </c>
      <c r="FQ12" t="s">
        <v>3427</v>
      </c>
      <c r="FR12" t="s">
        <v>3428</v>
      </c>
      <c r="FS12" t="s">
        <v>3429</v>
      </c>
      <c r="FT12" t="s">
        <v>3430</v>
      </c>
      <c r="FU12" t="s">
        <v>3431</v>
      </c>
      <c r="FV12" t="s">
        <v>3432</v>
      </c>
      <c r="FW12" t="s">
        <v>3433</v>
      </c>
      <c r="FX12" t="s">
        <v>3434</v>
      </c>
      <c r="FY12" t="s">
        <v>3435</v>
      </c>
      <c r="FZ12" t="s">
        <v>3436</v>
      </c>
      <c r="GA12" t="s">
        <v>3437</v>
      </c>
      <c r="GB12" t="s">
        <v>3438</v>
      </c>
      <c r="GC12" t="s">
        <v>3439</v>
      </c>
      <c r="GD12" t="s">
        <v>3440</v>
      </c>
      <c r="GE12" t="s">
        <v>3441</v>
      </c>
      <c r="GF12" t="s">
        <v>3442</v>
      </c>
      <c r="GG12" t="s">
        <v>3443</v>
      </c>
      <c r="GH12" t="s">
        <v>3444</v>
      </c>
      <c r="GI12" t="s">
        <v>3445</v>
      </c>
      <c r="GJ12" t="s">
        <v>3446</v>
      </c>
      <c r="GK12" t="s">
        <v>3447</v>
      </c>
      <c r="GL12" t="s">
        <v>3448</v>
      </c>
      <c r="GM12" t="s">
        <v>3449</v>
      </c>
      <c r="GN12" t="s">
        <v>3450</v>
      </c>
      <c r="GO12" t="s">
        <v>3451</v>
      </c>
      <c r="GP12" t="s">
        <v>3452</v>
      </c>
      <c r="GQ12" t="s">
        <v>3453</v>
      </c>
      <c r="GR12" t="s">
        <v>3454</v>
      </c>
      <c r="GS12" t="s">
        <v>3455</v>
      </c>
      <c r="GT12" t="s">
        <v>3456</v>
      </c>
      <c r="GU12" t="s">
        <v>3457</v>
      </c>
      <c r="GV12" t="s">
        <v>3458</v>
      </c>
      <c r="GW12" t="s">
        <v>3459</v>
      </c>
      <c r="GX12" t="s">
        <v>3460</v>
      </c>
      <c r="GY12" t="s">
        <v>3461</v>
      </c>
      <c r="GZ12" t="s">
        <v>3462</v>
      </c>
      <c r="HA12" t="s">
        <v>3463</v>
      </c>
      <c r="HB12" t="s">
        <v>3464</v>
      </c>
      <c r="HC12" t="s">
        <v>3465</v>
      </c>
      <c r="HD12" t="s">
        <v>3466</v>
      </c>
      <c r="HE12" t="s">
        <v>3467</v>
      </c>
      <c r="HF12" t="s">
        <v>3468</v>
      </c>
      <c r="HG12" t="s">
        <v>3469</v>
      </c>
      <c r="HH12" t="s">
        <v>3470</v>
      </c>
      <c r="HI12" t="s">
        <v>3471</v>
      </c>
      <c r="HJ12" t="s">
        <v>3472</v>
      </c>
      <c r="HK12" t="s">
        <v>3473</v>
      </c>
      <c r="HL12" t="s">
        <v>3474</v>
      </c>
      <c r="HM12" t="s">
        <v>3475</v>
      </c>
      <c r="HN12" t="s">
        <v>3476</v>
      </c>
      <c r="HO12" t="s">
        <v>3477</v>
      </c>
      <c r="HP12" t="s">
        <v>3478</v>
      </c>
      <c r="HQ12" t="s">
        <v>3479</v>
      </c>
      <c r="HR12" t="s">
        <v>3480</v>
      </c>
      <c r="HS12" t="s">
        <v>3481</v>
      </c>
      <c r="HT12" t="s">
        <v>3482</v>
      </c>
      <c r="HU12" t="s">
        <v>3483</v>
      </c>
      <c r="HV12" t="s">
        <v>3484</v>
      </c>
      <c r="HW12" t="s">
        <v>3485</v>
      </c>
      <c r="HX12" t="s">
        <v>3486</v>
      </c>
      <c r="HY12" t="s">
        <v>3487</v>
      </c>
      <c r="HZ12" t="s">
        <v>3488</v>
      </c>
      <c r="IA12" t="s">
        <v>3489</v>
      </c>
      <c r="IB12" t="s">
        <v>3490</v>
      </c>
      <c r="IC12" t="s">
        <v>3491</v>
      </c>
      <c r="ID12" t="s">
        <v>3492</v>
      </c>
      <c r="IE12" t="s">
        <v>3493</v>
      </c>
      <c r="IF12" t="s">
        <v>3494</v>
      </c>
      <c r="IG12" t="s">
        <v>3495</v>
      </c>
      <c r="IH12" t="s">
        <v>3496</v>
      </c>
      <c r="II12" t="s">
        <v>3497</v>
      </c>
      <c r="IJ12" t="s">
        <v>3498</v>
      </c>
      <c r="IK12" t="s">
        <v>3499</v>
      </c>
      <c r="IL12" t="s">
        <v>3500</v>
      </c>
      <c r="IM12" t="s">
        <v>3501</v>
      </c>
      <c r="IN12" t="s">
        <v>3502</v>
      </c>
      <c r="IO12" t="s">
        <v>3503</v>
      </c>
      <c r="IP12" t="s">
        <v>3504</v>
      </c>
      <c r="IQ12" t="s">
        <v>3505</v>
      </c>
      <c r="IR12" t="s">
        <v>3506</v>
      </c>
      <c r="IS12" t="s">
        <v>3507</v>
      </c>
      <c r="IT12" t="s">
        <v>3508</v>
      </c>
      <c r="IU12" t="s">
        <v>3509</v>
      </c>
      <c r="IV12" t="s">
        <v>3510</v>
      </c>
    </row>
    <row r="13" spans="1:256" x14ac:dyDescent="0.2">
      <c r="A13" t="s">
        <v>3511</v>
      </c>
      <c r="B13" t="s">
        <v>3512</v>
      </c>
      <c r="C13" t="s">
        <v>3513</v>
      </c>
      <c r="D13" t="s">
        <v>3514</v>
      </c>
      <c r="E13" t="s">
        <v>3515</v>
      </c>
      <c r="F13" t="s">
        <v>3516</v>
      </c>
      <c r="G13" t="s">
        <v>3517</v>
      </c>
      <c r="H13" t="s">
        <v>3518</v>
      </c>
      <c r="I13" t="s">
        <v>3519</v>
      </c>
      <c r="J13" t="s">
        <v>3520</v>
      </c>
      <c r="K13" t="s">
        <v>3521</v>
      </c>
      <c r="L13" t="s">
        <v>3522</v>
      </c>
      <c r="M13" t="s">
        <v>3523</v>
      </c>
      <c r="N13" t="s">
        <v>3524</v>
      </c>
      <c r="O13" t="s">
        <v>3525</v>
      </c>
      <c r="P13" t="s">
        <v>3526</v>
      </c>
      <c r="Q13" t="s">
        <v>3527</v>
      </c>
      <c r="R13" t="s">
        <v>3528</v>
      </c>
      <c r="S13" t="s">
        <v>3529</v>
      </c>
      <c r="T13" t="s">
        <v>3530</v>
      </c>
      <c r="U13" t="s">
        <v>3531</v>
      </c>
      <c r="V13" t="s">
        <v>3532</v>
      </c>
      <c r="W13" t="s">
        <v>3533</v>
      </c>
      <c r="X13" t="s">
        <v>3534</v>
      </c>
      <c r="Y13" t="s">
        <v>3535</v>
      </c>
      <c r="Z13" t="s">
        <v>3536</v>
      </c>
      <c r="AA13" t="s">
        <v>3537</v>
      </c>
      <c r="AB13" t="s">
        <v>3538</v>
      </c>
      <c r="AC13" t="s">
        <v>3539</v>
      </c>
      <c r="AD13" t="s">
        <v>3540</v>
      </c>
      <c r="AE13" t="s">
        <v>3541</v>
      </c>
      <c r="AF13" t="s">
        <v>3542</v>
      </c>
      <c r="AG13" t="s">
        <v>3543</v>
      </c>
      <c r="AH13" t="s">
        <v>3544</v>
      </c>
      <c r="AI13" t="s">
        <v>3545</v>
      </c>
      <c r="AJ13" t="s">
        <v>3546</v>
      </c>
      <c r="AK13" t="s">
        <v>3547</v>
      </c>
      <c r="AL13" t="s">
        <v>3548</v>
      </c>
      <c r="AM13" t="s">
        <v>3549</v>
      </c>
      <c r="AN13" t="s">
        <v>3550</v>
      </c>
      <c r="AO13" t="s">
        <v>3551</v>
      </c>
      <c r="AP13" t="s">
        <v>3552</v>
      </c>
      <c r="AQ13" t="s">
        <v>3553</v>
      </c>
      <c r="AR13" t="s">
        <v>3554</v>
      </c>
      <c r="AS13" t="s">
        <v>3555</v>
      </c>
      <c r="AT13" t="s">
        <v>3556</v>
      </c>
      <c r="AU13" t="s">
        <v>3557</v>
      </c>
      <c r="AV13" t="s">
        <v>3558</v>
      </c>
      <c r="AW13" t="s">
        <v>3559</v>
      </c>
      <c r="AX13" t="s">
        <v>3560</v>
      </c>
      <c r="AY13" t="s">
        <v>3561</v>
      </c>
      <c r="AZ13" t="s">
        <v>3562</v>
      </c>
      <c r="BA13" t="s">
        <v>3563</v>
      </c>
      <c r="BB13" t="s">
        <v>3564</v>
      </c>
      <c r="BC13" t="s">
        <v>3565</v>
      </c>
      <c r="BD13" t="s">
        <v>3566</v>
      </c>
      <c r="BE13" t="s">
        <v>3567</v>
      </c>
      <c r="BF13" t="s">
        <v>3568</v>
      </c>
      <c r="BG13" t="s">
        <v>3569</v>
      </c>
      <c r="BH13" t="s">
        <v>3570</v>
      </c>
      <c r="BI13" t="s">
        <v>3571</v>
      </c>
      <c r="BJ13" t="s">
        <v>3572</v>
      </c>
      <c r="BK13" t="s">
        <v>3573</v>
      </c>
      <c r="BL13" t="s">
        <v>3574</v>
      </c>
      <c r="BM13" t="s">
        <v>3575</v>
      </c>
      <c r="BN13" t="s">
        <v>3576</v>
      </c>
      <c r="BO13" t="s">
        <v>3577</v>
      </c>
      <c r="BP13" t="s">
        <v>3578</v>
      </c>
      <c r="BQ13" t="s">
        <v>3579</v>
      </c>
      <c r="BR13" t="s">
        <v>3580</v>
      </c>
      <c r="BS13" t="s">
        <v>3581</v>
      </c>
      <c r="BT13" t="s">
        <v>3582</v>
      </c>
      <c r="BU13" t="s">
        <v>3583</v>
      </c>
      <c r="BV13" t="s">
        <v>3584</v>
      </c>
      <c r="BW13" t="s">
        <v>3585</v>
      </c>
      <c r="BX13" t="s">
        <v>3586</v>
      </c>
      <c r="BY13" t="s">
        <v>3587</v>
      </c>
      <c r="BZ13" t="s">
        <v>3588</v>
      </c>
      <c r="CA13" t="s">
        <v>3589</v>
      </c>
      <c r="CB13" t="s">
        <v>3590</v>
      </c>
      <c r="CC13" t="s">
        <v>3591</v>
      </c>
      <c r="CD13" t="s">
        <v>3592</v>
      </c>
      <c r="CE13" t="s">
        <v>3593</v>
      </c>
      <c r="CF13" t="s">
        <v>3594</v>
      </c>
      <c r="CG13" t="s">
        <v>3595</v>
      </c>
      <c r="CH13" t="s">
        <v>3596</v>
      </c>
      <c r="CI13" t="s">
        <v>3597</v>
      </c>
      <c r="CJ13" t="s">
        <v>3598</v>
      </c>
      <c r="CK13" t="s">
        <v>3599</v>
      </c>
      <c r="CL13" t="s">
        <v>3600</v>
      </c>
      <c r="CM13" t="s">
        <v>3601</v>
      </c>
      <c r="CN13" t="s">
        <v>3602</v>
      </c>
      <c r="CO13" t="s">
        <v>3603</v>
      </c>
      <c r="CP13" t="s">
        <v>3604</v>
      </c>
      <c r="CQ13" t="s">
        <v>3605</v>
      </c>
      <c r="CR13" t="s">
        <v>3606</v>
      </c>
      <c r="CS13" t="s">
        <v>3607</v>
      </c>
      <c r="CT13" t="s">
        <v>3608</v>
      </c>
      <c r="CU13" t="s">
        <v>3609</v>
      </c>
      <c r="CV13" t="s">
        <v>3610</v>
      </c>
      <c r="CW13" t="s">
        <v>3611</v>
      </c>
      <c r="CX13" t="s">
        <v>3612</v>
      </c>
      <c r="CY13" t="s">
        <v>3613</v>
      </c>
      <c r="CZ13" t="s">
        <v>3614</v>
      </c>
      <c r="DA13" t="s">
        <v>3615</v>
      </c>
      <c r="DB13" t="s">
        <v>3616</v>
      </c>
      <c r="DC13" t="s">
        <v>3617</v>
      </c>
      <c r="DD13" t="s">
        <v>3618</v>
      </c>
      <c r="DE13" t="s">
        <v>3619</v>
      </c>
      <c r="DF13" t="s">
        <v>3620</v>
      </c>
      <c r="DG13" t="s">
        <v>3621</v>
      </c>
      <c r="DH13" t="s">
        <v>3622</v>
      </c>
      <c r="DI13" t="s">
        <v>3623</v>
      </c>
      <c r="DJ13" t="s">
        <v>3624</v>
      </c>
      <c r="DK13" t="s">
        <v>3625</v>
      </c>
      <c r="DL13" t="s">
        <v>3626</v>
      </c>
      <c r="DM13" t="s">
        <v>3627</v>
      </c>
      <c r="DN13" t="s">
        <v>3628</v>
      </c>
      <c r="DO13" t="s">
        <v>3629</v>
      </c>
      <c r="DP13" t="s">
        <v>3630</v>
      </c>
      <c r="DQ13" t="s">
        <v>3631</v>
      </c>
      <c r="DR13" t="s">
        <v>3632</v>
      </c>
      <c r="DS13" t="s">
        <v>3633</v>
      </c>
      <c r="DT13" t="s">
        <v>3634</v>
      </c>
      <c r="DU13" t="s">
        <v>3635</v>
      </c>
      <c r="DV13" t="s">
        <v>3636</v>
      </c>
      <c r="DW13" t="s">
        <v>3637</v>
      </c>
      <c r="DX13" t="s">
        <v>3638</v>
      </c>
      <c r="DY13" t="s">
        <v>3639</v>
      </c>
      <c r="DZ13" t="s">
        <v>3640</v>
      </c>
      <c r="EA13" t="s">
        <v>3641</v>
      </c>
      <c r="EB13" t="s">
        <v>3642</v>
      </c>
      <c r="EC13" t="s">
        <v>3643</v>
      </c>
      <c r="ED13" t="s">
        <v>3644</v>
      </c>
      <c r="EE13" t="s">
        <v>3645</v>
      </c>
      <c r="EF13" t="s">
        <v>3646</v>
      </c>
      <c r="EG13" t="s">
        <v>3647</v>
      </c>
      <c r="EH13" t="s">
        <v>3648</v>
      </c>
      <c r="EI13" t="s">
        <v>3649</v>
      </c>
      <c r="EJ13" t="s">
        <v>3650</v>
      </c>
      <c r="EK13" t="s">
        <v>3651</v>
      </c>
      <c r="EL13" t="s">
        <v>3652</v>
      </c>
      <c r="EM13" t="s">
        <v>3653</v>
      </c>
      <c r="EN13" t="s">
        <v>3654</v>
      </c>
      <c r="EO13" t="s">
        <v>3655</v>
      </c>
      <c r="EP13" t="s">
        <v>3656</v>
      </c>
      <c r="EQ13" t="s">
        <v>3657</v>
      </c>
      <c r="ER13" t="s">
        <v>3658</v>
      </c>
      <c r="ES13" t="s">
        <v>3659</v>
      </c>
      <c r="ET13" t="s">
        <v>3660</v>
      </c>
      <c r="EU13" t="s">
        <v>3661</v>
      </c>
      <c r="EV13" t="s">
        <v>3662</v>
      </c>
      <c r="EW13" t="s">
        <v>3663</v>
      </c>
      <c r="EX13" t="s">
        <v>3664</v>
      </c>
      <c r="EY13" t="s">
        <v>3665</v>
      </c>
      <c r="EZ13" t="s">
        <v>3666</v>
      </c>
      <c r="FA13" t="s">
        <v>3667</v>
      </c>
      <c r="FB13" t="s">
        <v>3668</v>
      </c>
      <c r="FC13" t="s">
        <v>3669</v>
      </c>
      <c r="FD13" t="s">
        <v>3670</v>
      </c>
      <c r="FE13" t="s">
        <v>3671</v>
      </c>
      <c r="FF13" t="s">
        <v>3672</v>
      </c>
      <c r="FG13" t="s">
        <v>3673</v>
      </c>
      <c r="FH13" t="s">
        <v>3674</v>
      </c>
      <c r="FI13" t="s">
        <v>3675</v>
      </c>
      <c r="FJ13" t="s">
        <v>3676</v>
      </c>
      <c r="FK13" t="s">
        <v>3677</v>
      </c>
      <c r="FL13" t="s">
        <v>3678</v>
      </c>
      <c r="FM13" t="s">
        <v>3679</v>
      </c>
      <c r="FN13" t="s">
        <v>3680</v>
      </c>
      <c r="FO13" t="s">
        <v>3681</v>
      </c>
      <c r="FP13" t="s">
        <v>3682</v>
      </c>
      <c r="FQ13" t="s">
        <v>3683</v>
      </c>
      <c r="FR13" t="s">
        <v>3684</v>
      </c>
      <c r="FS13" t="s">
        <v>3685</v>
      </c>
      <c r="FT13" t="s">
        <v>3686</v>
      </c>
      <c r="FU13" t="s">
        <v>3687</v>
      </c>
      <c r="FV13" t="s">
        <v>3688</v>
      </c>
      <c r="FW13" t="s">
        <v>3689</v>
      </c>
      <c r="FX13" t="s">
        <v>3690</v>
      </c>
      <c r="FY13" t="s">
        <v>3691</v>
      </c>
      <c r="FZ13" t="s">
        <v>3692</v>
      </c>
      <c r="GA13" t="s">
        <v>3693</v>
      </c>
      <c r="GB13" t="s">
        <v>3694</v>
      </c>
      <c r="GC13" t="s">
        <v>3695</v>
      </c>
      <c r="GD13" t="s">
        <v>3696</v>
      </c>
      <c r="GE13" t="s">
        <v>3697</v>
      </c>
      <c r="GF13" t="s">
        <v>3698</v>
      </c>
      <c r="GG13" t="s">
        <v>3699</v>
      </c>
      <c r="GH13" t="s">
        <v>3700</v>
      </c>
      <c r="GI13" t="s">
        <v>3701</v>
      </c>
      <c r="GJ13" t="s">
        <v>3702</v>
      </c>
      <c r="GK13" t="s">
        <v>3703</v>
      </c>
      <c r="GL13" t="s">
        <v>3704</v>
      </c>
      <c r="GM13" t="s">
        <v>3705</v>
      </c>
      <c r="GN13" t="s">
        <v>3706</v>
      </c>
      <c r="GO13" t="s">
        <v>3707</v>
      </c>
      <c r="GP13" t="s">
        <v>3708</v>
      </c>
      <c r="GQ13" t="s">
        <v>3709</v>
      </c>
      <c r="GR13" t="s">
        <v>3710</v>
      </c>
      <c r="GS13" t="s">
        <v>3711</v>
      </c>
      <c r="GT13" t="s">
        <v>3712</v>
      </c>
      <c r="GU13" t="s">
        <v>3713</v>
      </c>
      <c r="GV13" t="s">
        <v>3714</v>
      </c>
      <c r="GW13" t="s">
        <v>3715</v>
      </c>
      <c r="GX13" t="s">
        <v>3716</v>
      </c>
      <c r="GY13" t="s">
        <v>3717</v>
      </c>
      <c r="GZ13" t="s">
        <v>3718</v>
      </c>
      <c r="HA13" t="s">
        <v>3719</v>
      </c>
      <c r="HB13" t="s">
        <v>3720</v>
      </c>
      <c r="HC13" t="s">
        <v>3721</v>
      </c>
      <c r="HD13" t="s">
        <v>3722</v>
      </c>
      <c r="HE13" t="s">
        <v>3723</v>
      </c>
      <c r="HF13" t="s">
        <v>3724</v>
      </c>
      <c r="HG13" t="s">
        <v>3725</v>
      </c>
      <c r="HH13" t="s">
        <v>3726</v>
      </c>
      <c r="HI13" t="s">
        <v>3727</v>
      </c>
      <c r="HJ13" t="s">
        <v>3728</v>
      </c>
      <c r="HK13" t="s">
        <v>3729</v>
      </c>
      <c r="HL13" t="s">
        <v>3730</v>
      </c>
      <c r="HM13" t="s">
        <v>3731</v>
      </c>
      <c r="HN13" t="s">
        <v>3732</v>
      </c>
      <c r="HO13" t="s">
        <v>3733</v>
      </c>
      <c r="HP13" t="s">
        <v>3734</v>
      </c>
      <c r="HQ13" t="s">
        <v>3735</v>
      </c>
      <c r="HR13" t="s">
        <v>3736</v>
      </c>
      <c r="HS13" t="s">
        <v>3737</v>
      </c>
      <c r="HT13" t="s">
        <v>3738</v>
      </c>
      <c r="HU13" t="s">
        <v>3739</v>
      </c>
      <c r="HV13" t="s">
        <v>3740</v>
      </c>
      <c r="HW13" t="s">
        <v>3741</v>
      </c>
      <c r="HX13" t="s">
        <v>3742</v>
      </c>
      <c r="HY13" t="s">
        <v>3743</v>
      </c>
      <c r="HZ13" t="s">
        <v>3744</v>
      </c>
      <c r="IA13" t="s">
        <v>3745</v>
      </c>
      <c r="IB13" t="s">
        <v>3746</v>
      </c>
      <c r="IC13" t="s">
        <v>3747</v>
      </c>
      <c r="ID13" t="s">
        <v>3748</v>
      </c>
      <c r="IE13" t="s">
        <v>3749</v>
      </c>
      <c r="IF13" t="s">
        <v>3750</v>
      </c>
      <c r="IG13" t="s">
        <v>3751</v>
      </c>
      <c r="IH13" t="s">
        <v>3752</v>
      </c>
      <c r="II13" t="s">
        <v>3753</v>
      </c>
      <c r="IJ13" t="s">
        <v>3754</v>
      </c>
      <c r="IK13" t="s">
        <v>3755</v>
      </c>
      <c r="IL13" t="s">
        <v>3756</v>
      </c>
      <c r="IM13" t="s">
        <v>3757</v>
      </c>
      <c r="IN13" t="s">
        <v>3758</v>
      </c>
      <c r="IO13" t="s">
        <v>3759</v>
      </c>
      <c r="IP13" t="s">
        <v>3760</v>
      </c>
      <c r="IQ13" t="s">
        <v>3761</v>
      </c>
      <c r="IR13" t="s">
        <v>3762</v>
      </c>
      <c r="IS13" t="s">
        <v>3763</v>
      </c>
      <c r="IT13" t="s">
        <v>3764</v>
      </c>
      <c r="IU13" t="s">
        <v>3765</v>
      </c>
      <c r="IV13" t="s">
        <v>3766</v>
      </c>
    </row>
    <row r="14" spans="1:256" x14ac:dyDescent="0.2">
      <c r="A14" t="s">
        <v>3767</v>
      </c>
      <c r="B14" t="s">
        <v>3768</v>
      </c>
      <c r="C14" t="s">
        <v>3769</v>
      </c>
      <c r="D14" t="s">
        <v>3770</v>
      </c>
      <c r="E14" t="s">
        <v>3771</v>
      </c>
      <c r="F14" t="s">
        <v>3772</v>
      </c>
      <c r="G14" t="s">
        <v>3773</v>
      </c>
      <c r="H14" t="s">
        <v>3774</v>
      </c>
      <c r="I14" t="s">
        <v>3775</v>
      </c>
      <c r="J14" t="s">
        <v>3776</v>
      </c>
      <c r="K14" t="s">
        <v>3777</v>
      </c>
      <c r="L14" t="s">
        <v>3778</v>
      </c>
      <c r="M14" t="s">
        <v>3779</v>
      </c>
      <c r="N14" t="s">
        <v>3780</v>
      </c>
      <c r="O14" t="s">
        <v>3781</v>
      </c>
      <c r="P14" t="s">
        <v>3782</v>
      </c>
      <c r="Q14" t="s">
        <v>3783</v>
      </c>
      <c r="R14" t="s">
        <v>3784</v>
      </c>
      <c r="S14" t="s">
        <v>3785</v>
      </c>
      <c r="T14" t="s">
        <v>3786</v>
      </c>
      <c r="U14" t="s">
        <v>3787</v>
      </c>
      <c r="V14" t="s">
        <v>3788</v>
      </c>
      <c r="W14" t="s">
        <v>3789</v>
      </c>
      <c r="X14" t="s">
        <v>3790</v>
      </c>
      <c r="Y14" t="s">
        <v>3791</v>
      </c>
      <c r="Z14" t="s">
        <v>3792</v>
      </c>
      <c r="AA14" t="s">
        <v>3793</v>
      </c>
      <c r="AB14" t="s">
        <v>3794</v>
      </c>
      <c r="AC14" t="s">
        <v>3795</v>
      </c>
      <c r="AD14" t="s">
        <v>3796</v>
      </c>
      <c r="AE14" t="s">
        <v>3797</v>
      </c>
      <c r="AF14" t="s">
        <v>3798</v>
      </c>
      <c r="AG14" t="s">
        <v>3799</v>
      </c>
      <c r="AH14" t="s">
        <v>3800</v>
      </c>
      <c r="AI14" t="s">
        <v>3801</v>
      </c>
      <c r="AJ14" t="s">
        <v>3802</v>
      </c>
      <c r="AK14" t="s">
        <v>3803</v>
      </c>
      <c r="AL14" t="s">
        <v>3804</v>
      </c>
      <c r="AM14" t="s">
        <v>3805</v>
      </c>
      <c r="AN14" t="s">
        <v>3806</v>
      </c>
      <c r="AO14" t="s">
        <v>3807</v>
      </c>
      <c r="AP14" t="s">
        <v>3808</v>
      </c>
      <c r="AQ14" t="s">
        <v>3809</v>
      </c>
      <c r="AR14" t="s">
        <v>3810</v>
      </c>
      <c r="AS14" t="s">
        <v>3811</v>
      </c>
      <c r="AT14" t="s">
        <v>3812</v>
      </c>
      <c r="AU14" t="s">
        <v>3813</v>
      </c>
      <c r="AV14" t="s">
        <v>3814</v>
      </c>
      <c r="AW14" t="s">
        <v>3815</v>
      </c>
      <c r="AX14" t="s">
        <v>3816</v>
      </c>
      <c r="AY14" t="s">
        <v>3817</v>
      </c>
      <c r="AZ14" t="s">
        <v>3818</v>
      </c>
      <c r="BA14" t="s">
        <v>3819</v>
      </c>
      <c r="BB14" t="s">
        <v>3820</v>
      </c>
      <c r="BC14" t="s">
        <v>3821</v>
      </c>
      <c r="BD14" t="s">
        <v>3822</v>
      </c>
      <c r="BE14" t="s">
        <v>3823</v>
      </c>
      <c r="BF14" t="s">
        <v>3824</v>
      </c>
      <c r="BG14" t="s">
        <v>3825</v>
      </c>
      <c r="BH14" t="s">
        <v>3826</v>
      </c>
      <c r="BI14" t="s">
        <v>3827</v>
      </c>
      <c r="BJ14" t="s">
        <v>3828</v>
      </c>
      <c r="BK14" t="s">
        <v>3829</v>
      </c>
      <c r="BL14" t="s">
        <v>3830</v>
      </c>
      <c r="BM14" t="s">
        <v>3831</v>
      </c>
      <c r="BN14" t="s">
        <v>3832</v>
      </c>
      <c r="BO14" t="s">
        <v>3833</v>
      </c>
      <c r="BP14" t="s">
        <v>3834</v>
      </c>
      <c r="BQ14" t="s">
        <v>3835</v>
      </c>
      <c r="BR14" t="s">
        <v>3836</v>
      </c>
      <c r="BS14" t="s">
        <v>3837</v>
      </c>
      <c r="BT14" t="s">
        <v>3838</v>
      </c>
      <c r="BU14" t="s">
        <v>3839</v>
      </c>
      <c r="BV14" t="s">
        <v>3840</v>
      </c>
      <c r="BW14" t="s">
        <v>3841</v>
      </c>
      <c r="BX14" t="s">
        <v>3842</v>
      </c>
      <c r="BY14" t="s">
        <v>3843</v>
      </c>
      <c r="BZ14" t="s">
        <v>3844</v>
      </c>
      <c r="CA14" t="s">
        <v>3845</v>
      </c>
      <c r="CB14" t="s">
        <v>3846</v>
      </c>
      <c r="CC14" t="s">
        <v>3847</v>
      </c>
      <c r="CD14" t="s">
        <v>3848</v>
      </c>
      <c r="CE14" t="s">
        <v>3849</v>
      </c>
      <c r="CF14" t="s">
        <v>3850</v>
      </c>
      <c r="CG14" t="s">
        <v>3851</v>
      </c>
      <c r="CH14" t="s">
        <v>3852</v>
      </c>
      <c r="CI14" t="s">
        <v>3853</v>
      </c>
      <c r="CJ14" t="s">
        <v>3854</v>
      </c>
      <c r="CK14" t="s">
        <v>3855</v>
      </c>
      <c r="CL14" t="s">
        <v>3856</v>
      </c>
      <c r="CM14" t="s">
        <v>3857</v>
      </c>
      <c r="CN14" t="s">
        <v>3858</v>
      </c>
      <c r="CO14" t="s">
        <v>3859</v>
      </c>
      <c r="CP14" t="s">
        <v>3860</v>
      </c>
      <c r="CQ14" t="s">
        <v>3861</v>
      </c>
      <c r="CR14" t="s">
        <v>3862</v>
      </c>
      <c r="CS14" t="s">
        <v>3863</v>
      </c>
      <c r="CT14" t="s">
        <v>3864</v>
      </c>
      <c r="CU14" t="s">
        <v>3865</v>
      </c>
      <c r="CV14" t="s">
        <v>3866</v>
      </c>
      <c r="CW14" t="s">
        <v>3867</v>
      </c>
      <c r="CX14" t="s">
        <v>3868</v>
      </c>
      <c r="CY14" t="s">
        <v>3869</v>
      </c>
      <c r="CZ14" t="s">
        <v>3870</v>
      </c>
      <c r="DA14" t="s">
        <v>3871</v>
      </c>
      <c r="DB14" t="s">
        <v>3872</v>
      </c>
      <c r="DC14" t="s">
        <v>3873</v>
      </c>
      <c r="DD14" t="s">
        <v>3874</v>
      </c>
      <c r="DE14" t="s">
        <v>3875</v>
      </c>
      <c r="DF14" t="s">
        <v>3876</v>
      </c>
      <c r="DG14" t="s">
        <v>3877</v>
      </c>
      <c r="DH14" t="s">
        <v>3878</v>
      </c>
      <c r="DI14" t="s">
        <v>3879</v>
      </c>
      <c r="DJ14" t="s">
        <v>3880</v>
      </c>
      <c r="DK14" t="s">
        <v>3881</v>
      </c>
      <c r="DL14" t="s">
        <v>3882</v>
      </c>
      <c r="DM14" t="s">
        <v>3883</v>
      </c>
      <c r="DN14" t="s">
        <v>3884</v>
      </c>
      <c r="DO14" t="s">
        <v>3885</v>
      </c>
      <c r="DP14" t="s">
        <v>3886</v>
      </c>
      <c r="DQ14" t="s">
        <v>3887</v>
      </c>
      <c r="DR14" t="s">
        <v>3888</v>
      </c>
      <c r="DS14" t="s">
        <v>3889</v>
      </c>
      <c r="DT14" t="s">
        <v>3890</v>
      </c>
      <c r="DU14" t="s">
        <v>3891</v>
      </c>
      <c r="DV14" t="s">
        <v>3892</v>
      </c>
      <c r="DW14" t="s">
        <v>3893</v>
      </c>
      <c r="DX14" t="s">
        <v>3894</v>
      </c>
      <c r="DY14" t="s">
        <v>3895</v>
      </c>
      <c r="DZ14" t="s">
        <v>3896</v>
      </c>
      <c r="EA14" t="s">
        <v>3897</v>
      </c>
      <c r="EB14" t="s">
        <v>3898</v>
      </c>
      <c r="EC14" t="s">
        <v>3899</v>
      </c>
      <c r="ED14" t="s">
        <v>3900</v>
      </c>
      <c r="EE14" t="s">
        <v>3901</v>
      </c>
      <c r="EF14" t="s">
        <v>3902</v>
      </c>
      <c r="EG14" t="s">
        <v>3903</v>
      </c>
      <c r="EH14" t="s">
        <v>3904</v>
      </c>
      <c r="EI14" t="s">
        <v>3905</v>
      </c>
      <c r="EJ14" t="s">
        <v>3906</v>
      </c>
      <c r="EK14" t="s">
        <v>3907</v>
      </c>
      <c r="EL14" t="s">
        <v>3908</v>
      </c>
      <c r="EM14" t="s">
        <v>3909</v>
      </c>
      <c r="EN14" t="s">
        <v>3910</v>
      </c>
      <c r="EO14" t="s">
        <v>3911</v>
      </c>
      <c r="EP14" t="s">
        <v>3912</v>
      </c>
      <c r="EQ14" t="s">
        <v>3913</v>
      </c>
      <c r="ER14" t="s">
        <v>3914</v>
      </c>
      <c r="ES14" t="s">
        <v>3915</v>
      </c>
      <c r="ET14" t="s">
        <v>3916</v>
      </c>
      <c r="EU14" t="s">
        <v>3917</v>
      </c>
      <c r="EV14" t="s">
        <v>3918</v>
      </c>
      <c r="EW14" t="s">
        <v>3919</v>
      </c>
      <c r="EX14" t="s">
        <v>3920</v>
      </c>
      <c r="EY14" t="s">
        <v>3921</v>
      </c>
      <c r="EZ14" t="s">
        <v>3922</v>
      </c>
      <c r="FA14" t="s">
        <v>3923</v>
      </c>
      <c r="FB14" t="s">
        <v>3924</v>
      </c>
      <c r="FC14" t="s">
        <v>3925</v>
      </c>
      <c r="FD14" t="s">
        <v>3926</v>
      </c>
      <c r="FE14" t="s">
        <v>3927</v>
      </c>
      <c r="FF14" t="s">
        <v>3928</v>
      </c>
      <c r="FG14" t="s">
        <v>3929</v>
      </c>
      <c r="FH14" t="s">
        <v>3930</v>
      </c>
      <c r="FI14" t="s">
        <v>3931</v>
      </c>
      <c r="FJ14" t="s">
        <v>3932</v>
      </c>
      <c r="FK14" t="s">
        <v>3933</v>
      </c>
      <c r="FL14" t="s">
        <v>3934</v>
      </c>
      <c r="FM14" t="s">
        <v>3935</v>
      </c>
      <c r="FN14" t="s">
        <v>3936</v>
      </c>
      <c r="FO14" t="s">
        <v>3937</v>
      </c>
      <c r="FP14" t="s">
        <v>3938</v>
      </c>
      <c r="FQ14" t="s">
        <v>3939</v>
      </c>
      <c r="FR14" t="s">
        <v>3940</v>
      </c>
      <c r="FS14" t="s">
        <v>3941</v>
      </c>
      <c r="FT14" t="s">
        <v>3942</v>
      </c>
      <c r="FU14" t="s">
        <v>3943</v>
      </c>
      <c r="FV14" t="s">
        <v>3944</v>
      </c>
      <c r="FW14" t="s">
        <v>3945</v>
      </c>
      <c r="FX14" t="s">
        <v>3946</v>
      </c>
      <c r="FY14" t="s">
        <v>3947</v>
      </c>
      <c r="FZ14" t="s">
        <v>3948</v>
      </c>
      <c r="GA14" t="s">
        <v>3949</v>
      </c>
      <c r="GB14" t="s">
        <v>3950</v>
      </c>
      <c r="GC14" t="s">
        <v>3951</v>
      </c>
      <c r="GD14" t="s">
        <v>3952</v>
      </c>
      <c r="GE14" t="s">
        <v>3953</v>
      </c>
      <c r="GF14" t="s">
        <v>3954</v>
      </c>
      <c r="GG14" t="s">
        <v>3955</v>
      </c>
      <c r="GH14" t="s">
        <v>3956</v>
      </c>
      <c r="GI14" t="s">
        <v>3957</v>
      </c>
      <c r="GJ14" t="s">
        <v>3958</v>
      </c>
      <c r="GK14" t="s">
        <v>3959</v>
      </c>
      <c r="GL14" t="s">
        <v>3960</v>
      </c>
      <c r="GM14" t="s">
        <v>3961</v>
      </c>
      <c r="GN14" t="s">
        <v>3962</v>
      </c>
      <c r="GO14" t="s">
        <v>3963</v>
      </c>
      <c r="GP14" t="s">
        <v>3964</v>
      </c>
      <c r="GQ14" t="s">
        <v>3965</v>
      </c>
      <c r="GR14" t="s">
        <v>3966</v>
      </c>
      <c r="GS14" t="s">
        <v>3967</v>
      </c>
      <c r="GT14" t="s">
        <v>3968</v>
      </c>
      <c r="GU14" t="s">
        <v>3969</v>
      </c>
      <c r="GV14" t="s">
        <v>3970</v>
      </c>
      <c r="GW14" t="s">
        <v>3971</v>
      </c>
      <c r="GX14" t="s">
        <v>3972</v>
      </c>
      <c r="GY14" t="s">
        <v>3973</v>
      </c>
      <c r="GZ14" t="s">
        <v>3974</v>
      </c>
      <c r="HA14" t="s">
        <v>3975</v>
      </c>
      <c r="HB14" t="s">
        <v>3976</v>
      </c>
      <c r="HC14" t="s">
        <v>3977</v>
      </c>
      <c r="HD14" t="s">
        <v>3978</v>
      </c>
      <c r="HE14" t="s">
        <v>3979</v>
      </c>
      <c r="HF14" t="s">
        <v>3980</v>
      </c>
      <c r="HG14" t="s">
        <v>3981</v>
      </c>
      <c r="HH14" t="s">
        <v>3982</v>
      </c>
      <c r="HI14" t="s">
        <v>3983</v>
      </c>
      <c r="HJ14" t="s">
        <v>3984</v>
      </c>
      <c r="HK14" t="s">
        <v>3985</v>
      </c>
      <c r="HL14" t="s">
        <v>3986</v>
      </c>
      <c r="HM14" t="s">
        <v>3987</v>
      </c>
      <c r="HN14" t="s">
        <v>3988</v>
      </c>
      <c r="HO14" t="s">
        <v>3989</v>
      </c>
      <c r="HP14" t="s">
        <v>3990</v>
      </c>
      <c r="HQ14" t="s">
        <v>3991</v>
      </c>
      <c r="HR14" t="s">
        <v>3992</v>
      </c>
      <c r="HS14" t="s">
        <v>3993</v>
      </c>
      <c r="HT14" t="s">
        <v>3994</v>
      </c>
      <c r="HU14" t="s">
        <v>3995</v>
      </c>
      <c r="HV14" t="s">
        <v>3996</v>
      </c>
      <c r="HW14" t="s">
        <v>3997</v>
      </c>
      <c r="HX14" t="s">
        <v>3998</v>
      </c>
      <c r="HY14" t="s">
        <v>3999</v>
      </c>
      <c r="HZ14" t="s">
        <v>4000</v>
      </c>
      <c r="IA14" t="s">
        <v>4001</v>
      </c>
      <c r="IB14" t="s">
        <v>4002</v>
      </c>
      <c r="IC14" t="s">
        <v>4003</v>
      </c>
      <c r="ID14" t="s">
        <v>4004</v>
      </c>
      <c r="IE14" t="s">
        <v>4005</v>
      </c>
      <c r="IF14" t="s">
        <v>4006</v>
      </c>
      <c r="IG14" t="s">
        <v>4007</v>
      </c>
      <c r="IH14" t="s">
        <v>4008</v>
      </c>
      <c r="II14" t="s">
        <v>4009</v>
      </c>
      <c r="IJ14" t="s">
        <v>4010</v>
      </c>
      <c r="IK14" t="s">
        <v>4011</v>
      </c>
      <c r="IL14" t="s">
        <v>4012</v>
      </c>
      <c r="IM14" t="s">
        <v>4013</v>
      </c>
      <c r="IN14" t="s">
        <v>4014</v>
      </c>
      <c r="IO14" t="s">
        <v>4015</v>
      </c>
      <c r="IP14" t="s">
        <v>4016</v>
      </c>
      <c r="IQ14" t="s">
        <v>4017</v>
      </c>
      <c r="IR14" t="s">
        <v>4018</v>
      </c>
      <c r="IS14" t="s">
        <v>4019</v>
      </c>
      <c r="IT14" t="s">
        <v>4020</v>
      </c>
      <c r="IU14" t="s">
        <v>4021</v>
      </c>
      <c r="IV14" t="s">
        <v>4022</v>
      </c>
    </row>
    <row r="15" spans="1:256" x14ac:dyDescent="0.2">
      <c r="A15" t="s">
        <v>4023</v>
      </c>
      <c r="B15" t="s">
        <v>4024</v>
      </c>
      <c r="C15" t="s">
        <v>4025</v>
      </c>
      <c r="D15" t="s">
        <v>4026</v>
      </c>
      <c r="E15" t="s">
        <v>4027</v>
      </c>
      <c r="F15" t="s">
        <v>4028</v>
      </c>
      <c r="G15" t="s">
        <v>4029</v>
      </c>
      <c r="H15" t="s">
        <v>4030</v>
      </c>
      <c r="I15" t="s">
        <v>4031</v>
      </c>
      <c r="J15" t="s">
        <v>4032</v>
      </c>
      <c r="K15" t="s">
        <v>4033</v>
      </c>
      <c r="L15" t="s">
        <v>4034</v>
      </c>
      <c r="M15" t="s">
        <v>4035</v>
      </c>
      <c r="N15" t="s">
        <v>4036</v>
      </c>
      <c r="O15" t="s">
        <v>4037</v>
      </c>
      <c r="P15" t="s">
        <v>4038</v>
      </c>
      <c r="Q15" t="s">
        <v>4039</v>
      </c>
      <c r="R15" t="s">
        <v>4040</v>
      </c>
      <c r="S15" t="s">
        <v>4041</v>
      </c>
      <c r="T15" t="s">
        <v>4042</v>
      </c>
      <c r="U15" t="s">
        <v>4043</v>
      </c>
      <c r="V15" t="s">
        <v>4044</v>
      </c>
      <c r="W15" t="s">
        <v>4045</v>
      </c>
      <c r="X15" t="s">
        <v>4046</v>
      </c>
      <c r="Y15" t="s">
        <v>4047</v>
      </c>
      <c r="Z15" t="s">
        <v>4048</v>
      </c>
      <c r="AA15" t="s">
        <v>4049</v>
      </c>
      <c r="AB15" t="s">
        <v>4050</v>
      </c>
      <c r="AC15" t="s">
        <v>4051</v>
      </c>
      <c r="AD15" t="s">
        <v>4052</v>
      </c>
      <c r="AE15" t="s">
        <v>4053</v>
      </c>
      <c r="AF15" t="s">
        <v>4054</v>
      </c>
      <c r="AG15" t="s">
        <v>4055</v>
      </c>
      <c r="AH15" t="s">
        <v>4056</v>
      </c>
      <c r="AI15" t="s">
        <v>4057</v>
      </c>
      <c r="AJ15" t="s">
        <v>4058</v>
      </c>
      <c r="AK15" t="s">
        <v>4059</v>
      </c>
      <c r="AL15" t="s">
        <v>4060</v>
      </c>
      <c r="AM15" t="s">
        <v>4061</v>
      </c>
      <c r="AN15" t="s">
        <v>4062</v>
      </c>
      <c r="AO15" t="s">
        <v>4063</v>
      </c>
      <c r="AP15" t="s">
        <v>4064</v>
      </c>
      <c r="AQ15" t="s">
        <v>4065</v>
      </c>
      <c r="AR15" t="s">
        <v>4066</v>
      </c>
      <c r="AS15" t="s">
        <v>4067</v>
      </c>
      <c r="AT15" t="s">
        <v>4068</v>
      </c>
      <c r="AU15" t="s">
        <v>4069</v>
      </c>
      <c r="AV15" t="s">
        <v>4070</v>
      </c>
      <c r="AW15" t="s">
        <v>4071</v>
      </c>
      <c r="AX15" t="s">
        <v>4072</v>
      </c>
      <c r="AY15" t="s">
        <v>4073</v>
      </c>
      <c r="AZ15" t="s">
        <v>4074</v>
      </c>
      <c r="BA15" t="s">
        <v>4075</v>
      </c>
      <c r="BB15" t="s">
        <v>4076</v>
      </c>
      <c r="BC15" t="s">
        <v>4077</v>
      </c>
      <c r="BD15" t="s">
        <v>4078</v>
      </c>
      <c r="BE15" t="s">
        <v>4079</v>
      </c>
      <c r="BF15" t="s">
        <v>4080</v>
      </c>
      <c r="BG15" t="s">
        <v>4081</v>
      </c>
      <c r="BH15" t="s">
        <v>4082</v>
      </c>
      <c r="BI15" t="s">
        <v>4083</v>
      </c>
      <c r="BJ15" t="s">
        <v>4084</v>
      </c>
      <c r="BK15" t="s">
        <v>4085</v>
      </c>
      <c r="BL15" t="s">
        <v>4086</v>
      </c>
      <c r="BM15" t="s">
        <v>4087</v>
      </c>
      <c r="BN15" t="s">
        <v>4088</v>
      </c>
      <c r="BO15" t="s">
        <v>4089</v>
      </c>
      <c r="BP15" t="s">
        <v>4090</v>
      </c>
      <c r="BQ15" t="s">
        <v>4091</v>
      </c>
      <c r="BR15" t="s">
        <v>4092</v>
      </c>
      <c r="BS15" t="s">
        <v>4093</v>
      </c>
      <c r="BT15" t="s">
        <v>4094</v>
      </c>
      <c r="BU15" t="s">
        <v>4095</v>
      </c>
      <c r="BV15" t="s">
        <v>4096</v>
      </c>
      <c r="BW15" t="s">
        <v>4097</v>
      </c>
      <c r="BX15" t="s">
        <v>4098</v>
      </c>
      <c r="BY15" t="s">
        <v>4099</v>
      </c>
      <c r="BZ15" t="s">
        <v>4100</v>
      </c>
      <c r="CA15" t="s">
        <v>4101</v>
      </c>
      <c r="CB15" t="s">
        <v>4102</v>
      </c>
      <c r="CC15" t="s">
        <v>4103</v>
      </c>
      <c r="CD15" t="s">
        <v>4104</v>
      </c>
      <c r="CE15" t="s">
        <v>4105</v>
      </c>
      <c r="CF15" t="s">
        <v>4106</v>
      </c>
      <c r="CG15" t="s">
        <v>4107</v>
      </c>
      <c r="CH15" t="s">
        <v>4108</v>
      </c>
      <c r="CI15" t="s">
        <v>4109</v>
      </c>
      <c r="CJ15" t="s">
        <v>4110</v>
      </c>
      <c r="CK15" t="s">
        <v>4111</v>
      </c>
      <c r="CL15" t="s">
        <v>4112</v>
      </c>
      <c r="CM15" t="s">
        <v>4113</v>
      </c>
      <c r="CN15" t="s">
        <v>4114</v>
      </c>
      <c r="CO15" t="s">
        <v>4115</v>
      </c>
      <c r="CP15" t="s">
        <v>4116</v>
      </c>
      <c r="CQ15" t="s">
        <v>4117</v>
      </c>
      <c r="CR15" t="s">
        <v>4118</v>
      </c>
      <c r="CS15" t="s">
        <v>4119</v>
      </c>
      <c r="CT15" t="s">
        <v>4120</v>
      </c>
      <c r="CU15" t="s">
        <v>4121</v>
      </c>
      <c r="CV15" t="s">
        <v>4122</v>
      </c>
      <c r="CW15" t="s">
        <v>4123</v>
      </c>
      <c r="CX15" t="s">
        <v>4124</v>
      </c>
      <c r="CY15" t="s">
        <v>4125</v>
      </c>
      <c r="CZ15" t="s">
        <v>4126</v>
      </c>
      <c r="DA15" t="s">
        <v>4127</v>
      </c>
      <c r="DB15" t="s">
        <v>4128</v>
      </c>
      <c r="DC15" t="s">
        <v>4129</v>
      </c>
      <c r="DD15" t="s">
        <v>4130</v>
      </c>
      <c r="DE15" t="s">
        <v>4131</v>
      </c>
      <c r="DF15" t="s">
        <v>4132</v>
      </c>
      <c r="DG15" t="s">
        <v>4133</v>
      </c>
      <c r="DH15" t="s">
        <v>4134</v>
      </c>
      <c r="DI15" t="s">
        <v>4135</v>
      </c>
      <c r="DJ15" t="s">
        <v>4136</v>
      </c>
      <c r="DK15" t="s">
        <v>4137</v>
      </c>
      <c r="DL15" t="s">
        <v>4138</v>
      </c>
      <c r="DM15" t="s">
        <v>4139</v>
      </c>
      <c r="DN15" t="s">
        <v>4140</v>
      </c>
      <c r="DO15" t="s">
        <v>4141</v>
      </c>
      <c r="DP15" t="s">
        <v>4142</v>
      </c>
      <c r="DQ15" t="s">
        <v>4143</v>
      </c>
      <c r="DR15" t="s">
        <v>4144</v>
      </c>
      <c r="DS15" t="s">
        <v>4145</v>
      </c>
      <c r="DT15" t="s">
        <v>4146</v>
      </c>
      <c r="DU15" t="s">
        <v>4147</v>
      </c>
      <c r="DV15" t="s">
        <v>4148</v>
      </c>
      <c r="DW15" t="s">
        <v>4149</v>
      </c>
      <c r="DX15" t="s">
        <v>4150</v>
      </c>
      <c r="DY15" t="s">
        <v>4151</v>
      </c>
      <c r="DZ15" t="s">
        <v>4152</v>
      </c>
      <c r="EA15" t="s">
        <v>4153</v>
      </c>
      <c r="EB15" t="s">
        <v>4154</v>
      </c>
      <c r="EC15" t="s">
        <v>4155</v>
      </c>
      <c r="ED15" t="s">
        <v>4156</v>
      </c>
      <c r="EE15" t="s">
        <v>4157</v>
      </c>
      <c r="EF15" t="s">
        <v>4158</v>
      </c>
      <c r="EG15" t="s">
        <v>4159</v>
      </c>
      <c r="EH15" t="s">
        <v>4160</v>
      </c>
      <c r="EI15" t="s">
        <v>4161</v>
      </c>
      <c r="EJ15" t="s">
        <v>4162</v>
      </c>
      <c r="EK15" t="s">
        <v>4163</v>
      </c>
      <c r="EL15" t="s">
        <v>4164</v>
      </c>
      <c r="EM15" t="s">
        <v>4165</v>
      </c>
      <c r="EN15" t="s">
        <v>4166</v>
      </c>
      <c r="EO15" t="s">
        <v>4167</v>
      </c>
      <c r="EP15" t="s">
        <v>4168</v>
      </c>
      <c r="EQ15" t="s">
        <v>4169</v>
      </c>
      <c r="ER15" t="s">
        <v>4170</v>
      </c>
      <c r="ES15" t="s">
        <v>4171</v>
      </c>
      <c r="ET15" t="s">
        <v>4172</v>
      </c>
      <c r="EU15" t="s">
        <v>4173</v>
      </c>
      <c r="EV15" t="s">
        <v>4174</v>
      </c>
      <c r="EW15" t="s">
        <v>4175</v>
      </c>
      <c r="EX15" t="s">
        <v>4176</v>
      </c>
      <c r="EY15" t="s">
        <v>4177</v>
      </c>
      <c r="EZ15" t="s">
        <v>4178</v>
      </c>
      <c r="FA15" t="s">
        <v>4179</v>
      </c>
      <c r="FB15" t="s">
        <v>4180</v>
      </c>
      <c r="FC15" t="s">
        <v>4181</v>
      </c>
      <c r="FD15" t="s">
        <v>4182</v>
      </c>
      <c r="FE15" t="s">
        <v>4183</v>
      </c>
      <c r="FF15" t="s">
        <v>4184</v>
      </c>
      <c r="FG15" t="s">
        <v>4185</v>
      </c>
      <c r="FH15" t="s">
        <v>4186</v>
      </c>
      <c r="FI15" t="s">
        <v>4187</v>
      </c>
      <c r="FJ15" t="s">
        <v>4188</v>
      </c>
      <c r="FK15" t="s">
        <v>4189</v>
      </c>
      <c r="FL15" t="s">
        <v>4190</v>
      </c>
      <c r="FM15" t="s">
        <v>4191</v>
      </c>
      <c r="FN15" t="s">
        <v>4192</v>
      </c>
      <c r="FO15" t="s">
        <v>4193</v>
      </c>
      <c r="FP15" t="s">
        <v>4194</v>
      </c>
      <c r="FQ15" t="s">
        <v>4195</v>
      </c>
      <c r="FR15" t="s">
        <v>4196</v>
      </c>
      <c r="FS15" t="s">
        <v>4197</v>
      </c>
      <c r="FT15" t="s">
        <v>4198</v>
      </c>
      <c r="FU15" t="s">
        <v>4199</v>
      </c>
      <c r="FV15" t="s">
        <v>4200</v>
      </c>
      <c r="FW15" t="s">
        <v>4201</v>
      </c>
      <c r="FX15" t="s">
        <v>4202</v>
      </c>
      <c r="FY15" t="s">
        <v>4203</v>
      </c>
      <c r="FZ15" t="s">
        <v>4204</v>
      </c>
      <c r="GA15" t="s">
        <v>4205</v>
      </c>
      <c r="GB15" t="s">
        <v>4206</v>
      </c>
      <c r="GC15" t="s">
        <v>4207</v>
      </c>
      <c r="GD15" t="s">
        <v>4208</v>
      </c>
      <c r="GE15" t="s">
        <v>4209</v>
      </c>
      <c r="GF15" t="s">
        <v>4210</v>
      </c>
      <c r="GG15" t="s">
        <v>4211</v>
      </c>
      <c r="GH15" t="s">
        <v>4212</v>
      </c>
      <c r="GI15" t="s">
        <v>4213</v>
      </c>
      <c r="GJ15" t="s">
        <v>4214</v>
      </c>
      <c r="GK15" t="s">
        <v>4215</v>
      </c>
      <c r="GL15" t="s">
        <v>4216</v>
      </c>
      <c r="GM15" t="s">
        <v>4217</v>
      </c>
      <c r="GN15" t="s">
        <v>4218</v>
      </c>
      <c r="GO15" t="s">
        <v>4219</v>
      </c>
      <c r="GP15" t="s">
        <v>4220</v>
      </c>
      <c r="GQ15" t="s">
        <v>4221</v>
      </c>
      <c r="GR15" t="s">
        <v>4222</v>
      </c>
      <c r="GS15" t="s">
        <v>4223</v>
      </c>
      <c r="GT15" t="s">
        <v>4224</v>
      </c>
      <c r="GU15" t="s">
        <v>4225</v>
      </c>
      <c r="GV15" t="s">
        <v>4226</v>
      </c>
      <c r="GW15" t="s">
        <v>4227</v>
      </c>
      <c r="GX15" t="s">
        <v>4228</v>
      </c>
      <c r="GY15" t="s">
        <v>4229</v>
      </c>
      <c r="GZ15" t="s">
        <v>4230</v>
      </c>
      <c r="HA15" t="s">
        <v>4231</v>
      </c>
      <c r="HB15" t="s">
        <v>4232</v>
      </c>
      <c r="HC15" t="s">
        <v>4233</v>
      </c>
      <c r="HD15" t="s">
        <v>4234</v>
      </c>
      <c r="HE15" t="s">
        <v>4235</v>
      </c>
      <c r="HF15" t="s">
        <v>4236</v>
      </c>
      <c r="HG15" t="s">
        <v>4237</v>
      </c>
      <c r="HH15" t="s">
        <v>4238</v>
      </c>
      <c r="HI15" t="s">
        <v>4239</v>
      </c>
      <c r="HJ15" t="s">
        <v>4240</v>
      </c>
      <c r="HK15" t="s">
        <v>4241</v>
      </c>
      <c r="HL15" t="s">
        <v>4242</v>
      </c>
      <c r="HM15" t="s">
        <v>4243</v>
      </c>
      <c r="HN15" t="s">
        <v>4244</v>
      </c>
      <c r="HO15" t="s">
        <v>4245</v>
      </c>
      <c r="HP15" t="s">
        <v>4246</v>
      </c>
      <c r="HQ15" t="s">
        <v>4247</v>
      </c>
      <c r="HR15" t="s">
        <v>4248</v>
      </c>
      <c r="HS15" t="s">
        <v>4249</v>
      </c>
      <c r="HT15" t="s">
        <v>4250</v>
      </c>
      <c r="HU15" t="s">
        <v>4251</v>
      </c>
      <c r="HV15" t="s">
        <v>4252</v>
      </c>
      <c r="HW15" t="s">
        <v>4253</v>
      </c>
      <c r="HX15" t="s">
        <v>4254</v>
      </c>
      <c r="HY15" t="s">
        <v>4255</v>
      </c>
      <c r="HZ15" t="s">
        <v>4256</v>
      </c>
      <c r="IA15" t="s">
        <v>4257</v>
      </c>
      <c r="IB15" t="s">
        <v>4258</v>
      </c>
      <c r="IC15" t="s">
        <v>4259</v>
      </c>
      <c r="ID15" t="s">
        <v>4260</v>
      </c>
      <c r="IE15" t="s">
        <v>4261</v>
      </c>
      <c r="IF15" t="s">
        <v>4262</v>
      </c>
      <c r="IG15" t="s">
        <v>4263</v>
      </c>
      <c r="IH15" t="s">
        <v>4264</v>
      </c>
      <c r="II15" t="s">
        <v>4265</v>
      </c>
      <c r="IJ15" t="s">
        <v>4266</v>
      </c>
      <c r="IK15" t="s">
        <v>4267</v>
      </c>
      <c r="IL15" t="s">
        <v>4268</v>
      </c>
      <c r="IM15" t="s">
        <v>4269</v>
      </c>
      <c r="IN15" t="s">
        <v>4270</v>
      </c>
      <c r="IO15" t="s">
        <v>4271</v>
      </c>
      <c r="IP15" t="s">
        <v>4272</v>
      </c>
      <c r="IQ15" t="s">
        <v>4273</v>
      </c>
      <c r="IR15" t="s">
        <v>4274</v>
      </c>
      <c r="IS15" t="s">
        <v>4275</v>
      </c>
      <c r="IT15" t="s">
        <v>4276</v>
      </c>
      <c r="IU15" t="s">
        <v>4277</v>
      </c>
      <c r="IV15" t="s">
        <v>4278</v>
      </c>
    </row>
    <row r="16" spans="1:256" x14ac:dyDescent="0.2">
      <c r="A16" t="s">
        <v>4279</v>
      </c>
      <c r="B16" t="s">
        <v>4280</v>
      </c>
      <c r="C16" t="s">
        <v>4281</v>
      </c>
      <c r="D16" t="s">
        <v>4282</v>
      </c>
      <c r="E16" t="s">
        <v>4283</v>
      </c>
      <c r="F16" t="s">
        <v>4284</v>
      </c>
      <c r="G16" t="s">
        <v>4285</v>
      </c>
      <c r="H16" t="s">
        <v>4286</v>
      </c>
      <c r="I16" t="s">
        <v>4287</v>
      </c>
      <c r="J16" t="s">
        <v>4288</v>
      </c>
      <c r="K16" t="s">
        <v>4289</v>
      </c>
      <c r="L16" t="s">
        <v>4290</v>
      </c>
      <c r="M16" t="s">
        <v>4291</v>
      </c>
      <c r="N16" t="s">
        <v>4292</v>
      </c>
      <c r="O16" t="s">
        <v>4293</v>
      </c>
      <c r="P16" t="s">
        <v>4294</v>
      </c>
      <c r="Q16" t="s">
        <v>4295</v>
      </c>
      <c r="R16" t="s">
        <v>4296</v>
      </c>
      <c r="S16" t="s">
        <v>4297</v>
      </c>
      <c r="T16" t="s">
        <v>4298</v>
      </c>
      <c r="U16" t="s">
        <v>4299</v>
      </c>
      <c r="V16" t="s">
        <v>4300</v>
      </c>
      <c r="W16" t="s">
        <v>4301</v>
      </c>
      <c r="X16" t="s">
        <v>4302</v>
      </c>
      <c r="Y16" t="s">
        <v>4303</v>
      </c>
      <c r="Z16" t="s">
        <v>4304</v>
      </c>
      <c r="AA16" t="s">
        <v>4305</v>
      </c>
      <c r="AB16" t="s">
        <v>4306</v>
      </c>
      <c r="AC16" t="s">
        <v>4307</v>
      </c>
      <c r="AD16" t="s">
        <v>4308</v>
      </c>
      <c r="AE16" t="s">
        <v>4309</v>
      </c>
      <c r="AF16" t="s">
        <v>4310</v>
      </c>
      <c r="AG16" t="s">
        <v>4311</v>
      </c>
      <c r="AH16" t="s">
        <v>4312</v>
      </c>
      <c r="AI16" t="s">
        <v>4313</v>
      </c>
      <c r="AJ16" t="s">
        <v>4314</v>
      </c>
      <c r="AK16" t="s">
        <v>4315</v>
      </c>
      <c r="AL16" t="s">
        <v>4316</v>
      </c>
      <c r="AM16" t="s">
        <v>4317</v>
      </c>
      <c r="AN16" t="s">
        <v>4318</v>
      </c>
      <c r="AO16" t="s">
        <v>4319</v>
      </c>
      <c r="AP16" t="s">
        <v>4320</v>
      </c>
      <c r="AQ16" t="s">
        <v>4321</v>
      </c>
      <c r="AR16" t="s">
        <v>4322</v>
      </c>
      <c r="AS16" t="s">
        <v>4323</v>
      </c>
      <c r="AT16" t="s">
        <v>4324</v>
      </c>
      <c r="AU16" t="s">
        <v>4325</v>
      </c>
      <c r="AV16" t="s">
        <v>4326</v>
      </c>
      <c r="AW16" t="s">
        <v>4327</v>
      </c>
      <c r="AX16" t="s">
        <v>4328</v>
      </c>
      <c r="AY16" t="s">
        <v>4329</v>
      </c>
      <c r="AZ16" t="s">
        <v>4330</v>
      </c>
      <c r="BA16" t="s">
        <v>4331</v>
      </c>
      <c r="BB16" t="s">
        <v>4332</v>
      </c>
      <c r="BC16" t="s">
        <v>4333</v>
      </c>
      <c r="BD16" t="s">
        <v>4334</v>
      </c>
      <c r="BE16" t="s">
        <v>4335</v>
      </c>
      <c r="BF16" t="s">
        <v>4336</v>
      </c>
      <c r="BG16" t="s">
        <v>4337</v>
      </c>
      <c r="BH16" t="s">
        <v>4338</v>
      </c>
      <c r="BI16" t="s">
        <v>4339</v>
      </c>
      <c r="BJ16" t="s">
        <v>4340</v>
      </c>
      <c r="BK16" t="s">
        <v>4341</v>
      </c>
      <c r="BL16" t="s">
        <v>4342</v>
      </c>
      <c r="BM16" t="s">
        <v>4343</v>
      </c>
      <c r="BN16" t="s">
        <v>4344</v>
      </c>
      <c r="BO16" t="s">
        <v>4345</v>
      </c>
      <c r="BP16" t="s">
        <v>4346</v>
      </c>
      <c r="BQ16" t="s">
        <v>4347</v>
      </c>
      <c r="BR16" t="s">
        <v>4348</v>
      </c>
      <c r="BS16" t="s">
        <v>4349</v>
      </c>
      <c r="BT16" t="s">
        <v>4350</v>
      </c>
      <c r="BU16" t="s">
        <v>4351</v>
      </c>
      <c r="BV16" t="s">
        <v>4352</v>
      </c>
      <c r="BW16" t="s">
        <v>4353</v>
      </c>
      <c r="BX16" t="s">
        <v>4354</v>
      </c>
      <c r="BY16" t="s">
        <v>4355</v>
      </c>
      <c r="BZ16" t="s">
        <v>4356</v>
      </c>
      <c r="CA16" t="s">
        <v>4357</v>
      </c>
      <c r="CB16" t="s">
        <v>4358</v>
      </c>
      <c r="CC16" t="s">
        <v>4359</v>
      </c>
      <c r="CD16" t="s">
        <v>4360</v>
      </c>
      <c r="CE16" t="s">
        <v>4361</v>
      </c>
      <c r="CF16" t="s">
        <v>4362</v>
      </c>
      <c r="CG16" t="s">
        <v>4363</v>
      </c>
      <c r="CH16" t="s">
        <v>4364</v>
      </c>
      <c r="CI16" t="s">
        <v>4365</v>
      </c>
      <c r="CJ16" t="s">
        <v>4366</v>
      </c>
      <c r="CK16" t="s">
        <v>4367</v>
      </c>
      <c r="CL16" t="s">
        <v>4368</v>
      </c>
      <c r="CM16" t="s">
        <v>4369</v>
      </c>
      <c r="CN16" t="s">
        <v>4370</v>
      </c>
      <c r="CO16" t="s">
        <v>4371</v>
      </c>
      <c r="CP16" t="s">
        <v>4372</v>
      </c>
      <c r="CQ16" t="s">
        <v>4373</v>
      </c>
      <c r="CR16" t="s">
        <v>4374</v>
      </c>
      <c r="CS16" t="s">
        <v>4375</v>
      </c>
      <c r="CT16" t="s">
        <v>4376</v>
      </c>
      <c r="CU16" t="s">
        <v>4377</v>
      </c>
      <c r="CV16" t="s">
        <v>4378</v>
      </c>
      <c r="CW16" t="s">
        <v>4379</v>
      </c>
      <c r="CX16" t="s">
        <v>4380</v>
      </c>
      <c r="CY16" t="s">
        <v>4381</v>
      </c>
      <c r="CZ16" t="s">
        <v>4382</v>
      </c>
      <c r="DA16" t="s">
        <v>4383</v>
      </c>
      <c r="DB16" t="s">
        <v>4384</v>
      </c>
      <c r="DC16" t="s">
        <v>4385</v>
      </c>
      <c r="DD16" t="s">
        <v>4386</v>
      </c>
      <c r="DE16" t="s">
        <v>4387</v>
      </c>
      <c r="DF16" t="s">
        <v>4388</v>
      </c>
      <c r="DG16" t="s">
        <v>4389</v>
      </c>
      <c r="DH16" t="s">
        <v>4390</v>
      </c>
      <c r="DI16" t="s">
        <v>4391</v>
      </c>
      <c r="DJ16" t="s">
        <v>4392</v>
      </c>
      <c r="DK16" t="s">
        <v>4393</v>
      </c>
      <c r="DL16" t="s">
        <v>4394</v>
      </c>
      <c r="DM16" t="s">
        <v>4395</v>
      </c>
      <c r="DN16" t="s">
        <v>4396</v>
      </c>
      <c r="DO16" t="s">
        <v>4397</v>
      </c>
      <c r="DP16" t="s">
        <v>4398</v>
      </c>
      <c r="DQ16" t="s">
        <v>4399</v>
      </c>
      <c r="DR16" t="s">
        <v>4400</v>
      </c>
      <c r="DS16" t="s">
        <v>4401</v>
      </c>
      <c r="DT16" t="s">
        <v>4402</v>
      </c>
      <c r="DU16" t="s">
        <v>4403</v>
      </c>
      <c r="DV16" t="s">
        <v>4404</v>
      </c>
      <c r="DW16" t="s">
        <v>4405</v>
      </c>
      <c r="DX16" t="s">
        <v>4406</v>
      </c>
      <c r="DY16" t="s">
        <v>4407</v>
      </c>
      <c r="DZ16" t="s">
        <v>4408</v>
      </c>
      <c r="EA16" t="s">
        <v>4409</v>
      </c>
      <c r="EB16" t="s">
        <v>4410</v>
      </c>
      <c r="EC16" t="s">
        <v>4411</v>
      </c>
      <c r="ED16" t="s">
        <v>4412</v>
      </c>
      <c r="EE16" t="s">
        <v>4413</v>
      </c>
      <c r="EF16" t="s">
        <v>4414</v>
      </c>
      <c r="EG16" t="s">
        <v>4415</v>
      </c>
      <c r="EH16" t="s">
        <v>4416</v>
      </c>
      <c r="EI16" t="s">
        <v>4417</v>
      </c>
      <c r="EJ16" t="s">
        <v>4418</v>
      </c>
      <c r="EK16" t="s">
        <v>4419</v>
      </c>
      <c r="EL16" t="s">
        <v>4420</v>
      </c>
      <c r="EM16" t="s">
        <v>4421</v>
      </c>
      <c r="EN16" t="s">
        <v>4422</v>
      </c>
      <c r="EO16" t="s">
        <v>4423</v>
      </c>
      <c r="EP16" t="s">
        <v>4424</v>
      </c>
      <c r="EQ16" t="s">
        <v>4425</v>
      </c>
      <c r="ER16" t="s">
        <v>4426</v>
      </c>
      <c r="ES16" t="s">
        <v>4427</v>
      </c>
      <c r="ET16" t="s">
        <v>4428</v>
      </c>
      <c r="EU16" t="s">
        <v>4429</v>
      </c>
      <c r="EV16" t="s">
        <v>4430</v>
      </c>
      <c r="EW16" t="s">
        <v>4431</v>
      </c>
      <c r="EX16" t="s">
        <v>4432</v>
      </c>
      <c r="EY16" t="s">
        <v>4433</v>
      </c>
      <c r="EZ16" t="s">
        <v>4434</v>
      </c>
      <c r="FA16" t="s">
        <v>4435</v>
      </c>
      <c r="FB16" t="s">
        <v>4436</v>
      </c>
      <c r="FC16" t="s">
        <v>4437</v>
      </c>
      <c r="FD16" t="s">
        <v>4438</v>
      </c>
      <c r="FE16" t="s">
        <v>4439</v>
      </c>
      <c r="FF16" t="s">
        <v>4440</v>
      </c>
      <c r="FG16" t="s">
        <v>4441</v>
      </c>
      <c r="FH16" t="s">
        <v>4442</v>
      </c>
      <c r="FI16" t="s">
        <v>4443</v>
      </c>
      <c r="FJ16" t="s">
        <v>4444</v>
      </c>
      <c r="FK16" t="s">
        <v>4445</v>
      </c>
      <c r="FL16" t="s">
        <v>4446</v>
      </c>
      <c r="FM16" t="s">
        <v>4447</v>
      </c>
      <c r="FN16" t="s">
        <v>4448</v>
      </c>
      <c r="FO16" t="s">
        <v>4449</v>
      </c>
      <c r="FP16" t="s">
        <v>4450</v>
      </c>
      <c r="FQ16" t="s">
        <v>4451</v>
      </c>
      <c r="FR16" t="s">
        <v>4452</v>
      </c>
      <c r="FS16" t="s">
        <v>4453</v>
      </c>
      <c r="FT16" t="s">
        <v>4454</v>
      </c>
      <c r="FU16" t="s">
        <v>4455</v>
      </c>
      <c r="FV16" t="s">
        <v>4456</v>
      </c>
      <c r="FW16" t="s">
        <v>4457</v>
      </c>
      <c r="FX16" t="s">
        <v>4458</v>
      </c>
      <c r="FY16" t="s">
        <v>4459</v>
      </c>
      <c r="FZ16" t="s">
        <v>4460</v>
      </c>
      <c r="GA16" t="s">
        <v>4461</v>
      </c>
      <c r="GB16" t="s">
        <v>4462</v>
      </c>
      <c r="GC16" t="s">
        <v>4463</v>
      </c>
      <c r="GD16" t="s">
        <v>4464</v>
      </c>
      <c r="GE16" t="s">
        <v>4465</v>
      </c>
      <c r="GF16" t="s">
        <v>4466</v>
      </c>
      <c r="GG16" t="s">
        <v>4467</v>
      </c>
      <c r="GH16" t="s">
        <v>4468</v>
      </c>
      <c r="GI16" t="s">
        <v>4469</v>
      </c>
      <c r="GJ16" t="s">
        <v>4470</v>
      </c>
      <c r="GK16" t="s">
        <v>4471</v>
      </c>
      <c r="GL16" t="s">
        <v>4472</v>
      </c>
      <c r="GM16" t="s">
        <v>4473</v>
      </c>
      <c r="GN16" t="s">
        <v>4474</v>
      </c>
      <c r="GO16" t="s">
        <v>4475</v>
      </c>
      <c r="GP16" t="s">
        <v>4476</v>
      </c>
      <c r="GQ16" t="s">
        <v>4477</v>
      </c>
      <c r="GR16" t="s">
        <v>4478</v>
      </c>
      <c r="GS16" t="s">
        <v>4479</v>
      </c>
      <c r="GT16" t="s">
        <v>4480</v>
      </c>
      <c r="GU16" t="s">
        <v>4481</v>
      </c>
      <c r="GV16" t="s">
        <v>4482</v>
      </c>
      <c r="GW16" t="s">
        <v>4483</v>
      </c>
      <c r="GX16" t="s">
        <v>4484</v>
      </c>
      <c r="GY16" t="s">
        <v>4485</v>
      </c>
      <c r="GZ16" t="s">
        <v>4486</v>
      </c>
      <c r="HA16" t="s">
        <v>4487</v>
      </c>
      <c r="HB16" t="s">
        <v>4488</v>
      </c>
      <c r="HC16" t="s">
        <v>4489</v>
      </c>
      <c r="HD16" t="s">
        <v>4490</v>
      </c>
      <c r="HE16" t="s">
        <v>4491</v>
      </c>
      <c r="HF16" t="s">
        <v>4492</v>
      </c>
      <c r="HG16" t="s">
        <v>4493</v>
      </c>
      <c r="HH16" t="s">
        <v>4494</v>
      </c>
      <c r="HI16" t="s">
        <v>4495</v>
      </c>
      <c r="HJ16" t="s">
        <v>4496</v>
      </c>
      <c r="HK16" t="s">
        <v>4497</v>
      </c>
      <c r="HL16" t="s">
        <v>4498</v>
      </c>
      <c r="HM16" t="s">
        <v>4499</v>
      </c>
      <c r="HN16" t="s">
        <v>4500</v>
      </c>
      <c r="HO16" t="s">
        <v>4501</v>
      </c>
      <c r="HP16" t="s">
        <v>4502</v>
      </c>
      <c r="HQ16" t="s">
        <v>4503</v>
      </c>
      <c r="HR16" t="s">
        <v>4504</v>
      </c>
      <c r="HS16" t="s">
        <v>4505</v>
      </c>
      <c r="HT16" t="s">
        <v>4506</v>
      </c>
      <c r="HU16" t="s">
        <v>4507</v>
      </c>
      <c r="HV16" t="s">
        <v>4508</v>
      </c>
      <c r="HW16" t="s">
        <v>4509</v>
      </c>
      <c r="HX16" t="s">
        <v>4510</v>
      </c>
      <c r="HY16" t="s">
        <v>4511</v>
      </c>
      <c r="HZ16" t="s">
        <v>4512</v>
      </c>
      <c r="IA16" t="s">
        <v>4513</v>
      </c>
      <c r="IB16" t="s">
        <v>4514</v>
      </c>
      <c r="IC16" t="s">
        <v>4515</v>
      </c>
      <c r="ID16" t="s">
        <v>4516</v>
      </c>
      <c r="IE16" t="s">
        <v>4517</v>
      </c>
      <c r="IF16" t="s">
        <v>4518</v>
      </c>
      <c r="IG16" t="s">
        <v>4519</v>
      </c>
      <c r="IH16" t="s">
        <v>4520</v>
      </c>
      <c r="II16" t="s">
        <v>4521</v>
      </c>
      <c r="IJ16" t="s">
        <v>4522</v>
      </c>
      <c r="IK16" t="s">
        <v>4523</v>
      </c>
      <c r="IL16" t="s">
        <v>4524</v>
      </c>
      <c r="IM16" t="s">
        <v>4525</v>
      </c>
      <c r="IN16" t="s">
        <v>4526</v>
      </c>
      <c r="IO16" t="s">
        <v>4527</v>
      </c>
      <c r="IP16" t="s">
        <v>4528</v>
      </c>
      <c r="IQ16" t="s">
        <v>4529</v>
      </c>
      <c r="IR16" t="s">
        <v>4530</v>
      </c>
      <c r="IS16" t="s">
        <v>4531</v>
      </c>
      <c r="IT16" t="s">
        <v>4532</v>
      </c>
      <c r="IU16" t="s">
        <v>4533</v>
      </c>
      <c r="IV16" t="s">
        <v>4534</v>
      </c>
    </row>
    <row r="17" spans="1:256" x14ac:dyDescent="0.2">
      <c r="A17" t="s">
        <v>4535</v>
      </c>
      <c r="B17" t="s">
        <v>4536</v>
      </c>
      <c r="C17" t="s">
        <v>4537</v>
      </c>
      <c r="D17" t="s">
        <v>4538</v>
      </c>
      <c r="E17" t="s">
        <v>4539</v>
      </c>
      <c r="F17" t="s">
        <v>4540</v>
      </c>
      <c r="G17" t="s">
        <v>4541</v>
      </c>
      <c r="H17" t="s">
        <v>4542</v>
      </c>
      <c r="I17" t="s">
        <v>4543</v>
      </c>
      <c r="J17" t="s">
        <v>4544</v>
      </c>
      <c r="K17" t="s">
        <v>4545</v>
      </c>
      <c r="L17" t="s">
        <v>4546</v>
      </c>
      <c r="M17" t="s">
        <v>4547</v>
      </c>
      <c r="N17" t="s">
        <v>4548</v>
      </c>
      <c r="O17" t="s">
        <v>4549</v>
      </c>
      <c r="P17" t="s">
        <v>4550</v>
      </c>
      <c r="Q17" t="s">
        <v>4551</v>
      </c>
      <c r="R17" t="s">
        <v>4552</v>
      </c>
      <c r="S17" t="s">
        <v>4553</v>
      </c>
      <c r="T17" t="s">
        <v>4554</v>
      </c>
      <c r="U17" t="s">
        <v>4555</v>
      </c>
      <c r="V17" t="s">
        <v>4556</v>
      </c>
      <c r="W17" t="s">
        <v>4557</v>
      </c>
      <c r="X17" t="s">
        <v>4558</v>
      </c>
      <c r="Y17" t="s">
        <v>4559</v>
      </c>
      <c r="Z17" t="s">
        <v>4560</v>
      </c>
      <c r="AA17" t="s">
        <v>4561</v>
      </c>
      <c r="AB17" t="s">
        <v>4562</v>
      </c>
      <c r="AC17" t="s">
        <v>4563</v>
      </c>
      <c r="AD17" t="s">
        <v>4564</v>
      </c>
      <c r="AE17" t="s">
        <v>4565</v>
      </c>
      <c r="AF17" t="s">
        <v>4566</v>
      </c>
      <c r="AG17" t="s">
        <v>4567</v>
      </c>
      <c r="AH17" t="s">
        <v>4568</v>
      </c>
      <c r="AI17" t="s">
        <v>4569</v>
      </c>
      <c r="AJ17" t="s">
        <v>4570</v>
      </c>
      <c r="AK17" t="s">
        <v>4571</v>
      </c>
      <c r="AL17" t="s">
        <v>4572</v>
      </c>
      <c r="AM17" t="s">
        <v>4573</v>
      </c>
      <c r="AN17" t="s">
        <v>4574</v>
      </c>
      <c r="AO17" t="s">
        <v>4575</v>
      </c>
      <c r="AP17" t="s">
        <v>4576</v>
      </c>
      <c r="AQ17" t="s">
        <v>4577</v>
      </c>
      <c r="AR17" t="s">
        <v>4578</v>
      </c>
      <c r="AS17" t="s">
        <v>4579</v>
      </c>
      <c r="AT17" t="s">
        <v>4580</v>
      </c>
      <c r="AU17" t="s">
        <v>4581</v>
      </c>
      <c r="AV17" t="s">
        <v>4582</v>
      </c>
      <c r="AW17" t="s">
        <v>4583</v>
      </c>
      <c r="AX17" t="s">
        <v>4584</v>
      </c>
      <c r="AY17" t="s">
        <v>4585</v>
      </c>
      <c r="AZ17" t="s">
        <v>4586</v>
      </c>
      <c r="BA17" t="s">
        <v>4587</v>
      </c>
      <c r="BB17" t="s">
        <v>4588</v>
      </c>
      <c r="BC17" t="s">
        <v>4589</v>
      </c>
      <c r="BD17" t="s">
        <v>4590</v>
      </c>
      <c r="BE17" t="s">
        <v>4591</v>
      </c>
      <c r="BF17" t="s">
        <v>4592</v>
      </c>
      <c r="BG17" t="s">
        <v>4593</v>
      </c>
      <c r="BH17" t="s">
        <v>4594</v>
      </c>
      <c r="BI17" t="s">
        <v>4595</v>
      </c>
      <c r="BJ17" t="s">
        <v>4596</v>
      </c>
      <c r="BK17" t="s">
        <v>4597</v>
      </c>
      <c r="BL17" t="s">
        <v>4598</v>
      </c>
      <c r="BM17" t="s">
        <v>4599</v>
      </c>
      <c r="BN17" t="s">
        <v>4600</v>
      </c>
      <c r="BO17" t="s">
        <v>4601</v>
      </c>
      <c r="BP17" t="s">
        <v>4602</v>
      </c>
      <c r="BQ17" t="s">
        <v>4603</v>
      </c>
      <c r="BR17" t="s">
        <v>4604</v>
      </c>
      <c r="BS17" t="s">
        <v>4605</v>
      </c>
      <c r="BT17" t="s">
        <v>4606</v>
      </c>
      <c r="BU17" t="s">
        <v>4607</v>
      </c>
      <c r="BV17" t="s">
        <v>4608</v>
      </c>
      <c r="BW17" t="s">
        <v>4609</v>
      </c>
      <c r="BX17" t="s">
        <v>4610</v>
      </c>
      <c r="BY17" t="s">
        <v>4611</v>
      </c>
      <c r="BZ17" t="s">
        <v>4612</v>
      </c>
      <c r="CA17" t="s">
        <v>4613</v>
      </c>
      <c r="CB17" t="s">
        <v>4614</v>
      </c>
      <c r="CC17" t="s">
        <v>4615</v>
      </c>
      <c r="CD17" t="s">
        <v>4616</v>
      </c>
      <c r="CE17" t="s">
        <v>4617</v>
      </c>
      <c r="CF17" t="s">
        <v>4618</v>
      </c>
      <c r="CG17" t="s">
        <v>4619</v>
      </c>
      <c r="CH17" t="s">
        <v>4620</v>
      </c>
      <c r="CI17" t="s">
        <v>4621</v>
      </c>
      <c r="CJ17" t="s">
        <v>4622</v>
      </c>
      <c r="CK17" t="s">
        <v>4623</v>
      </c>
      <c r="CL17" t="s">
        <v>4624</v>
      </c>
      <c r="CM17" t="s">
        <v>4625</v>
      </c>
      <c r="CN17" t="s">
        <v>4626</v>
      </c>
      <c r="CO17" t="s">
        <v>4627</v>
      </c>
      <c r="CP17" t="s">
        <v>4628</v>
      </c>
      <c r="CQ17" t="s">
        <v>4629</v>
      </c>
      <c r="CR17" t="s">
        <v>4630</v>
      </c>
      <c r="CS17" t="s">
        <v>4631</v>
      </c>
      <c r="CT17" t="s">
        <v>4632</v>
      </c>
      <c r="CU17" t="s">
        <v>4633</v>
      </c>
      <c r="CV17" t="s">
        <v>4634</v>
      </c>
      <c r="CW17" t="s">
        <v>4635</v>
      </c>
      <c r="CX17" t="s">
        <v>4636</v>
      </c>
      <c r="CY17" t="s">
        <v>4637</v>
      </c>
      <c r="CZ17" t="s">
        <v>4638</v>
      </c>
      <c r="DA17" t="s">
        <v>4639</v>
      </c>
      <c r="DB17" t="s">
        <v>4640</v>
      </c>
      <c r="DC17" t="s">
        <v>4641</v>
      </c>
      <c r="DD17" t="s">
        <v>4642</v>
      </c>
      <c r="DE17" t="s">
        <v>4643</v>
      </c>
      <c r="DF17" t="s">
        <v>4644</v>
      </c>
      <c r="DG17" t="s">
        <v>4645</v>
      </c>
      <c r="DH17" t="s">
        <v>4646</v>
      </c>
      <c r="DI17" t="s">
        <v>4647</v>
      </c>
      <c r="DJ17" t="s">
        <v>4648</v>
      </c>
      <c r="DK17" t="s">
        <v>4649</v>
      </c>
      <c r="DL17" t="s">
        <v>4650</v>
      </c>
      <c r="DM17" t="s">
        <v>4651</v>
      </c>
      <c r="DN17" t="s">
        <v>4652</v>
      </c>
      <c r="DO17" t="s">
        <v>4653</v>
      </c>
      <c r="DP17" t="s">
        <v>4654</v>
      </c>
      <c r="DQ17" t="s">
        <v>4655</v>
      </c>
      <c r="DR17" t="s">
        <v>4656</v>
      </c>
      <c r="DS17" t="s">
        <v>4657</v>
      </c>
      <c r="DT17" t="s">
        <v>4658</v>
      </c>
      <c r="DU17" t="s">
        <v>4659</v>
      </c>
      <c r="DV17" t="s">
        <v>4660</v>
      </c>
      <c r="DW17" t="s">
        <v>4661</v>
      </c>
      <c r="DX17" t="s">
        <v>4662</v>
      </c>
      <c r="DY17" t="s">
        <v>4663</v>
      </c>
      <c r="DZ17" t="s">
        <v>4664</v>
      </c>
      <c r="EA17" t="s">
        <v>4665</v>
      </c>
      <c r="EB17" t="s">
        <v>4666</v>
      </c>
      <c r="EC17" t="s">
        <v>4667</v>
      </c>
      <c r="ED17" t="s">
        <v>4668</v>
      </c>
      <c r="EE17" t="s">
        <v>4669</v>
      </c>
      <c r="EF17" t="s">
        <v>4670</v>
      </c>
      <c r="EG17" t="s">
        <v>4671</v>
      </c>
      <c r="EH17" t="s">
        <v>4672</v>
      </c>
      <c r="EI17" t="s">
        <v>4673</v>
      </c>
      <c r="EJ17" t="s">
        <v>4674</v>
      </c>
      <c r="EK17" t="s">
        <v>4675</v>
      </c>
      <c r="EL17" t="s">
        <v>4676</v>
      </c>
      <c r="EM17" t="s">
        <v>4677</v>
      </c>
      <c r="EN17" t="s">
        <v>4678</v>
      </c>
      <c r="EO17" t="s">
        <v>4679</v>
      </c>
      <c r="EP17" t="s">
        <v>4680</v>
      </c>
      <c r="EQ17" t="s">
        <v>4681</v>
      </c>
      <c r="ER17" t="s">
        <v>4682</v>
      </c>
      <c r="ES17" t="s">
        <v>4683</v>
      </c>
      <c r="ET17" t="s">
        <v>4684</v>
      </c>
      <c r="EU17" t="s">
        <v>4685</v>
      </c>
      <c r="EV17" t="s">
        <v>4686</v>
      </c>
      <c r="EW17" t="s">
        <v>4687</v>
      </c>
      <c r="EX17" t="s">
        <v>4688</v>
      </c>
      <c r="EY17" t="s">
        <v>4689</v>
      </c>
      <c r="EZ17" t="s">
        <v>4690</v>
      </c>
      <c r="FA17" t="s">
        <v>4691</v>
      </c>
      <c r="FB17" t="s">
        <v>4692</v>
      </c>
      <c r="FC17" t="s">
        <v>4693</v>
      </c>
      <c r="FD17" t="s">
        <v>4694</v>
      </c>
      <c r="FE17" t="s">
        <v>4695</v>
      </c>
      <c r="FF17" t="s">
        <v>4696</v>
      </c>
      <c r="FG17" t="s">
        <v>4697</v>
      </c>
      <c r="FH17" t="s">
        <v>4698</v>
      </c>
      <c r="FI17" t="s">
        <v>4699</v>
      </c>
      <c r="FJ17" t="s">
        <v>4700</v>
      </c>
      <c r="FK17" t="s">
        <v>4701</v>
      </c>
      <c r="FL17" t="s">
        <v>4702</v>
      </c>
      <c r="FM17" t="s">
        <v>4703</v>
      </c>
      <c r="FN17" t="s">
        <v>4704</v>
      </c>
      <c r="FO17" t="s">
        <v>4705</v>
      </c>
      <c r="FP17" t="s">
        <v>4706</v>
      </c>
      <c r="FQ17" t="s">
        <v>4707</v>
      </c>
      <c r="FR17" t="s">
        <v>4708</v>
      </c>
      <c r="FS17" t="s">
        <v>4709</v>
      </c>
      <c r="FT17" t="s">
        <v>4710</v>
      </c>
      <c r="FU17" t="s">
        <v>4711</v>
      </c>
      <c r="FV17" t="s">
        <v>4712</v>
      </c>
      <c r="FW17" t="s">
        <v>4713</v>
      </c>
      <c r="FX17" t="s">
        <v>4714</v>
      </c>
      <c r="FY17" t="s">
        <v>4715</v>
      </c>
      <c r="FZ17" t="s">
        <v>4716</v>
      </c>
      <c r="GA17" t="s">
        <v>4717</v>
      </c>
      <c r="GB17" t="s">
        <v>4718</v>
      </c>
      <c r="GC17" t="s">
        <v>4719</v>
      </c>
      <c r="GD17" t="s">
        <v>4720</v>
      </c>
      <c r="GE17" t="s">
        <v>4721</v>
      </c>
      <c r="GF17" t="s">
        <v>4722</v>
      </c>
      <c r="GG17" t="s">
        <v>4723</v>
      </c>
      <c r="GH17" t="s">
        <v>4724</v>
      </c>
      <c r="GI17" t="s">
        <v>4725</v>
      </c>
      <c r="GJ17" t="s">
        <v>4726</v>
      </c>
      <c r="GK17" t="s">
        <v>4727</v>
      </c>
      <c r="GL17" t="s">
        <v>4728</v>
      </c>
      <c r="GM17" t="s">
        <v>4729</v>
      </c>
      <c r="GN17" t="s">
        <v>4730</v>
      </c>
      <c r="GO17" t="s">
        <v>4731</v>
      </c>
      <c r="GP17" t="s">
        <v>4732</v>
      </c>
      <c r="GQ17" t="s">
        <v>4733</v>
      </c>
      <c r="GR17" t="s">
        <v>4734</v>
      </c>
      <c r="GS17" t="s">
        <v>4735</v>
      </c>
      <c r="GT17" t="s">
        <v>4736</v>
      </c>
      <c r="GU17" t="s">
        <v>4737</v>
      </c>
      <c r="GV17" t="s">
        <v>4738</v>
      </c>
      <c r="GW17" t="s">
        <v>4739</v>
      </c>
      <c r="GX17" t="s">
        <v>4740</v>
      </c>
      <c r="GY17" t="s">
        <v>4741</v>
      </c>
      <c r="GZ17" t="s">
        <v>4742</v>
      </c>
      <c r="HA17" t="s">
        <v>4743</v>
      </c>
      <c r="HB17" t="s">
        <v>4744</v>
      </c>
      <c r="HC17" t="s">
        <v>4745</v>
      </c>
      <c r="HD17" t="s">
        <v>4746</v>
      </c>
      <c r="HE17" t="s">
        <v>4747</v>
      </c>
      <c r="HF17" t="s">
        <v>4748</v>
      </c>
      <c r="HG17" t="s">
        <v>4749</v>
      </c>
      <c r="HH17" t="s">
        <v>4750</v>
      </c>
      <c r="HI17" t="s">
        <v>4751</v>
      </c>
      <c r="HJ17" t="s">
        <v>4752</v>
      </c>
      <c r="HK17" t="s">
        <v>4753</v>
      </c>
      <c r="HL17" t="s">
        <v>4754</v>
      </c>
      <c r="HM17" t="s">
        <v>4755</v>
      </c>
      <c r="HN17" t="s">
        <v>4756</v>
      </c>
      <c r="HO17" t="s">
        <v>4757</v>
      </c>
      <c r="HP17" t="s">
        <v>4758</v>
      </c>
      <c r="HQ17" t="s">
        <v>4759</v>
      </c>
      <c r="HR17" t="s">
        <v>4760</v>
      </c>
      <c r="HS17" t="s">
        <v>4761</v>
      </c>
      <c r="HT17" t="s">
        <v>4762</v>
      </c>
      <c r="HU17" t="s">
        <v>4763</v>
      </c>
      <c r="HV17" t="s">
        <v>4764</v>
      </c>
      <c r="HW17" t="s">
        <v>4765</v>
      </c>
      <c r="HX17" t="s">
        <v>4766</v>
      </c>
      <c r="HY17" t="s">
        <v>4767</v>
      </c>
      <c r="HZ17" t="s">
        <v>4768</v>
      </c>
      <c r="IA17" t="s">
        <v>4769</v>
      </c>
      <c r="IB17" t="s">
        <v>4770</v>
      </c>
      <c r="IC17" t="s">
        <v>4771</v>
      </c>
      <c r="ID17" t="s">
        <v>4772</v>
      </c>
      <c r="IE17" t="s">
        <v>4773</v>
      </c>
      <c r="IF17" t="s">
        <v>4774</v>
      </c>
      <c r="IG17" t="s">
        <v>4775</v>
      </c>
      <c r="IH17" t="s">
        <v>4776</v>
      </c>
      <c r="II17" t="s">
        <v>4777</v>
      </c>
      <c r="IJ17" t="s">
        <v>4778</v>
      </c>
      <c r="IK17" t="s">
        <v>4779</v>
      </c>
      <c r="IL17" t="s">
        <v>4780</v>
      </c>
      <c r="IM17" t="s">
        <v>4781</v>
      </c>
      <c r="IN17" t="s">
        <v>4782</v>
      </c>
      <c r="IO17" t="s">
        <v>4783</v>
      </c>
      <c r="IP17" t="s">
        <v>4784</v>
      </c>
      <c r="IQ17" t="s">
        <v>4785</v>
      </c>
      <c r="IR17" t="s">
        <v>4786</v>
      </c>
      <c r="IS17" t="s">
        <v>4787</v>
      </c>
      <c r="IT17" t="s">
        <v>4788</v>
      </c>
      <c r="IU17" t="s">
        <v>4789</v>
      </c>
      <c r="IV17" t="s">
        <v>4790</v>
      </c>
    </row>
    <row r="18" spans="1:256" x14ac:dyDescent="0.2">
      <c r="A18" t="s">
        <v>4791</v>
      </c>
      <c r="B18" t="s">
        <v>4792</v>
      </c>
      <c r="C18" t="s">
        <v>4793</v>
      </c>
      <c r="D18" t="s">
        <v>4794</v>
      </c>
      <c r="E18" t="s">
        <v>4795</v>
      </c>
      <c r="F18" t="s">
        <v>4796</v>
      </c>
      <c r="G18" t="s">
        <v>4797</v>
      </c>
      <c r="H18" t="s">
        <v>4798</v>
      </c>
      <c r="I18" t="s">
        <v>4799</v>
      </c>
      <c r="J18" t="s">
        <v>4800</v>
      </c>
      <c r="K18" t="s">
        <v>4801</v>
      </c>
      <c r="L18" t="s">
        <v>4802</v>
      </c>
      <c r="M18" t="s">
        <v>4803</v>
      </c>
      <c r="N18" t="s">
        <v>4804</v>
      </c>
      <c r="O18" t="s">
        <v>4805</v>
      </c>
      <c r="P18" t="s">
        <v>4806</v>
      </c>
      <c r="Q18" t="s">
        <v>4807</v>
      </c>
      <c r="R18" t="s">
        <v>4808</v>
      </c>
      <c r="S18" t="s">
        <v>4809</v>
      </c>
      <c r="T18" t="s">
        <v>4810</v>
      </c>
      <c r="U18" t="s">
        <v>4811</v>
      </c>
      <c r="V18" t="s">
        <v>4812</v>
      </c>
      <c r="W18" t="s">
        <v>4813</v>
      </c>
      <c r="X18" t="s">
        <v>4814</v>
      </c>
      <c r="Y18" t="s">
        <v>4815</v>
      </c>
      <c r="Z18" t="s">
        <v>4816</v>
      </c>
      <c r="AA18" t="s">
        <v>4817</v>
      </c>
      <c r="AB18" t="s">
        <v>4818</v>
      </c>
      <c r="AC18" t="s">
        <v>4819</v>
      </c>
      <c r="AD18" t="s">
        <v>4820</v>
      </c>
      <c r="AE18" t="s">
        <v>4821</v>
      </c>
      <c r="AF18" t="s">
        <v>4822</v>
      </c>
      <c r="AG18" t="s">
        <v>4823</v>
      </c>
      <c r="AH18" t="s">
        <v>4824</v>
      </c>
      <c r="AI18" t="s">
        <v>4825</v>
      </c>
      <c r="AJ18" t="s">
        <v>4826</v>
      </c>
      <c r="AK18" t="s">
        <v>4827</v>
      </c>
      <c r="AL18" t="s">
        <v>4828</v>
      </c>
      <c r="AM18" t="s">
        <v>4829</v>
      </c>
      <c r="AN18" t="s">
        <v>4830</v>
      </c>
      <c r="AO18" t="s">
        <v>4831</v>
      </c>
      <c r="AP18" t="s">
        <v>4832</v>
      </c>
      <c r="AQ18" t="s">
        <v>4833</v>
      </c>
      <c r="AR18" t="s">
        <v>4834</v>
      </c>
      <c r="AS18" t="s">
        <v>4835</v>
      </c>
      <c r="AT18" t="s">
        <v>4836</v>
      </c>
      <c r="AU18" t="s">
        <v>4837</v>
      </c>
      <c r="AV18" t="s">
        <v>4838</v>
      </c>
      <c r="AW18" t="s">
        <v>4839</v>
      </c>
      <c r="AX18" t="s">
        <v>4840</v>
      </c>
      <c r="AY18" t="s">
        <v>4841</v>
      </c>
      <c r="AZ18" t="s">
        <v>4842</v>
      </c>
      <c r="BA18" t="s">
        <v>4843</v>
      </c>
      <c r="BB18" t="s">
        <v>4844</v>
      </c>
      <c r="BC18" t="s">
        <v>4845</v>
      </c>
      <c r="BD18" t="s">
        <v>4846</v>
      </c>
      <c r="BE18" t="s">
        <v>4847</v>
      </c>
      <c r="BF18" t="s">
        <v>4848</v>
      </c>
      <c r="BG18" t="s">
        <v>4849</v>
      </c>
      <c r="BH18" t="s">
        <v>4850</v>
      </c>
      <c r="BI18" t="s">
        <v>4851</v>
      </c>
      <c r="BJ18" t="s">
        <v>4852</v>
      </c>
      <c r="BK18" t="s">
        <v>4853</v>
      </c>
      <c r="BL18" t="s">
        <v>4854</v>
      </c>
      <c r="BM18" t="s">
        <v>4855</v>
      </c>
      <c r="BN18" t="s">
        <v>4856</v>
      </c>
      <c r="BO18" t="s">
        <v>4857</v>
      </c>
      <c r="BP18" t="s">
        <v>4858</v>
      </c>
      <c r="BQ18" t="s">
        <v>4859</v>
      </c>
      <c r="BR18" t="s">
        <v>4860</v>
      </c>
      <c r="BS18" t="s">
        <v>4861</v>
      </c>
      <c r="BT18" t="s">
        <v>4862</v>
      </c>
      <c r="BU18" t="s">
        <v>4863</v>
      </c>
      <c r="BV18" t="s">
        <v>4864</v>
      </c>
      <c r="BW18" t="s">
        <v>4865</v>
      </c>
      <c r="BX18" t="s">
        <v>4866</v>
      </c>
      <c r="BY18" t="s">
        <v>4867</v>
      </c>
      <c r="BZ18" t="s">
        <v>4868</v>
      </c>
      <c r="CA18" t="s">
        <v>4869</v>
      </c>
      <c r="CB18" t="s">
        <v>4870</v>
      </c>
      <c r="CC18" t="s">
        <v>4871</v>
      </c>
      <c r="CD18" t="s">
        <v>4872</v>
      </c>
      <c r="CE18" t="s">
        <v>4873</v>
      </c>
      <c r="CF18" t="s">
        <v>4874</v>
      </c>
      <c r="CG18" t="s">
        <v>4875</v>
      </c>
      <c r="CH18" t="s">
        <v>4876</v>
      </c>
      <c r="CI18" t="s">
        <v>4877</v>
      </c>
      <c r="CJ18" t="s">
        <v>4878</v>
      </c>
      <c r="CK18" t="s">
        <v>4879</v>
      </c>
      <c r="CL18" t="s">
        <v>4880</v>
      </c>
      <c r="CM18" t="s">
        <v>4881</v>
      </c>
      <c r="CN18" t="s">
        <v>4882</v>
      </c>
      <c r="CO18" t="s">
        <v>4883</v>
      </c>
      <c r="CP18" t="s">
        <v>4884</v>
      </c>
      <c r="CQ18" t="s">
        <v>4885</v>
      </c>
      <c r="CR18" t="s">
        <v>4886</v>
      </c>
      <c r="CS18" t="s">
        <v>4887</v>
      </c>
      <c r="CT18" t="s">
        <v>4888</v>
      </c>
      <c r="CU18" t="s">
        <v>4889</v>
      </c>
      <c r="CV18" t="s">
        <v>4890</v>
      </c>
      <c r="CW18" t="s">
        <v>4891</v>
      </c>
      <c r="CX18" t="s">
        <v>4892</v>
      </c>
      <c r="CY18" t="s">
        <v>4893</v>
      </c>
      <c r="CZ18" t="s">
        <v>4894</v>
      </c>
      <c r="DA18" t="s">
        <v>5063</v>
      </c>
      <c r="DB18" t="s">
        <v>5064</v>
      </c>
      <c r="DC18" t="s">
        <v>5065</v>
      </c>
      <c r="DD18" t="s">
        <v>5066</v>
      </c>
      <c r="DE18" t="s">
        <v>5067</v>
      </c>
      <c r="DF18" t="s">
        <v>5068</v>
      </c>
      <c r="DG18" t="s">
        <v>5069</v>
      </c>
      <c r="DH18" t="s">
        <v>5070</v>
      </c>
      <c r="DI18" t="s">
        <v>5071</v>
      </c>
      <c r="DJ18" t="s">
        <v>5072</v>
      </c>
      <c r="DK18" t="s">
        <v>5073</v>
      </c>
      <c r="DL18" t="s">
        <v>5074</v>
      </c>
      <c r="DM18" t="s">
        <v>5075</v>
      </c>
      <c r="DN18" t="s">
        <v>5076</v>
      </c>
      <c r="DO18" t="s">
        <v>5077</v>
      </c>
      <c r="DP18" t="s">
        <v>5078</v>
      </c>
      <c r="DQ18" t="s">
        <v>5079</v>
      </c>
      <c r="DR18" t="s">
        <v>5080</v>
      </c>
      <c r="DS18" t="s">
        <v>5081</v>
      </c>
      <c r="DT18" t="s">
        <v>5082</v>
      </c>
      <c r="DU18" t="s">
        <v>5083</v>
      </c>
      <c r="DV18" t="s">
        <v>5084</v>
      </c>
      <c r="DW18" t="s">
        <v>5085</v>
      </c>
      <c r="DX18" t="s">
        <v>5086</v>
      </c>
      <c r="DY18" t="s">
        <v>5087</v>
      </c>
      <c r="DZ18" t="s">
        <v>5088</v>
      </c>
      <c r="EA18" t="s">
        <v>5089</v>
      </c>
      <c r="EB18" t="s">
        <v>5090</v>
      </c>
      <c r="EC18" t="s">
        <v>5091</v>
      </c>
      <c r="ED18" t="s">
        <v>5092</v>
      </c>
      <c r="EE18" t="s">
        <v>5093</v>
      </c>
      <c r="EF18" t="s">
        <v>5094</v>
      </c>
      <c r="EG18" t="s">
        <v>5095</v>
      </c>
      <c r="EH18" t="s">
        <v>5096</v>
      </c>
      <c r="EI18" t="s">
        <v>5097</v>
      </c>
      <c r="EJ18" t="s">
        <v>5098</v>
      </c>
      <c r="EK18" t="s">
        <v>5099</v>
      </c>
      <c r="EL18" t="s">
        <v>5100</v>
      </c>
      <c r="EM18" t="s">
        <v>5101</v>
      </c>
      <c r="EN18" t="s">
        <v>5102</v>
      </c>
      <c r="EO18" t="s">
        <v>5103</v>
      </c>
      <c r="EP18" t="s">
        <v>5104</v>
      </c>
      <c r="EQ18" t="s">
        <v>5105</v>
      </c>
      <c r="ER18" t="s">
        <v>5106</v>
      </c>
      <c r="ES18" t="s">
        <v>5107</v>
      </c>
      <c r="ET18" t="s">
        <v>5108</v>
      </c>
      <c r="EU18" t="s">
        <v>5109</v>
      </c>
      <c r="EV18" t="s">
        <v>5110</v>
      </c>
      <c r="EW18" t="s">
        <v>5111</v>
      </c>
      <c r="EX18" t="s">
        <v>5112</v>
      </c>
      <c r="EY18" t="s">
        <v>5113</v>
      </c>
      <c r="EZ18" t="s">
        <v>5114</v>
      </c>
      <c r="FA18" t="s">
        <v>5115</v>
      </c>
      <c r="FB18" t="s">
        <v>5116</v>
      </c>
      <c r="FC18" t="s">
        <v>5117</v>
      </c>
      <c r="FD18" t="s">
        <v>5118</v>
      </c>
      <c r="FE18" t="s">
        <v>5119</v>
      </c>
      <c r="FF18" t="s">
        <v>5120</v>
      </c>
      <c r="FG18" t="s">
        <v>5121</v>
      </c>
      <c r="FH18" t="s">
        <v>5122</v>
      </c>
      <c r="FI18" t="s">
        <v>5123</v>
      </c>
      <c r="FJ18" t="s">
        <v>5124</v>
      </c>
      <c r="FK18" t="s">
        <v>5125</v>
      </c>
      <c r="FL18" t="s">
        <v>5126</v>
      </c>
      <c r="FM18" t="s">
        <v>5127</v>
      </c>
      <c r="FN18" t="s">
        <v>5128</v>
      </c>
      <c r="FO18" t="s">
        <v>5129</v>
      </c>
      <c r="FP18" t="s">
        <v>5130</v>
      </c>
      <c r="FQ18" t="s">
        <v>5131</v>
      </c>
      <c r="FR18" t="s">
        <v>5132</v>
      </c>
      <c r="FS18" t="s">
        <v>5133</v>
      </c>
      <c r="FT18" t="s">
        <v>5134</v>
      </c>
      <c r="FU18" t="s">
        <v>5135</v>
      </c>
      <c r="FV18" t="s">
        <v>5136</v>
      </c>
      <c r="FW18" t="s">
        <v>5137</v>
      </c>
      <c r="FX18" t="s">
        <v>5138</v>
      </c>
      <c r="FY18" t="s">
        <v>5139</v>
      </c>
      <c r="FZ18" t="s">
        <v>5140</v>
      </c>
      <c r="GA18" t="s">
        <v>5141</v>
      </c>
      <c r="GB18" t="s">
        <v>5142</v>
      </c>
      <c r="GC18" t="s">
        <v>5143</v>
      </c>
      <c r="GD18" t="s">
        <v>5144</v>
      </c>
      <c r="GE18" t="s">
        <v>5145</v>
      </c>
      <c r="GF18" t="s">
        <v>5146</v>
      </c>
      <c r="GG18" t="s">
        <v>5147</v>
      </c>
      <c r="GH18" t="s">
        <v>5148</v>
      </c>
      <c r="GI18" t="s">
        <v>5149</v>
      </c>
      <c r="GJ18" t="s">
        <v>5150</v>
      </c>
      <c r="GK18" t="s">
        <v>5151</v>
      </c>
      <c r="GL18" t="s">
        <v>5152</v>
      </c>
      <c r="GM18" t="s">
        <v>5153</v>
      </c>
      <c r="GN18" t="s">
        <v>5154</v>
      </c>
      <c r="GO18" t="s">
        <v>5155</v>
      </c>
      <c r="GP18" t="s">
        <v>5156</v>
      </c>
      <c r="GQ18" t="s">
        <v>5157</v>
      </c>
      <c r="GR18" t="s">
        <v>5158</v>
      </c>
      <c r="GS18" t="s">
        <v>5159</v>
      </c>
      <c r="GT18" t="s">
        <v>5160</v>
      </c>
      <c r="GU18" t="s">
        <v>5161</v>
      </c>
      <c r="GV18" t="s">
        <v>5162</v>
      </c>
      <c r="GW18" t="s">
        <v>5163</v>
      </c>
      <c r="GX18" t="s">
        <v>5164</v>
      </c>
      <c r="GY18" t="s">
        <v>5165</v>
      </c>
      <c r="GZ18" t="s">
        <v>5166</v>
      </c>
      <c r="HA18" t="s">
        <v>5167</v>
      </c>
      <c r="HB18" t="s">
        <v>5168</v>
      </c>
      <c r="HC18" t="s">
        <v>5169</v>
      </c>
      <c r="HD18" t="s">
        <v>5170</v>
      </c>
      <c r="HE18" t="s">
        <v>5171</v>
      </c>
      <c r="HF18" t="s">
        <v>5172</v>
      </c>
      <c r="HG18" t="s">
        <v>5173</v>
      </c>
      <c r="HH18" t="s">
        <v>5174</v>
      </c>
      <c r="HI18" t="s">
        <v>5175</v>
      </c>
      <c r="HJ18" t="s">
        <v>5176</v>
      </c>
      <c r="HK18" t="s">
        <v>5177</v>
      </c>
      <c r="HL18" t="s">
        <v>5178</v>
      </c>
      <c r="HM18" t="s">
        <v>5179</v>
      </c>
      <c r="HN18" t="s">
        <v>5180</v>
      </c>
      <c r="HO18" t="s">
        <v>5181</v>
      </c>
      <c r="HP18" t="s">
        <v>5182</v>
      </c>
      <c r="HQ18" t="s">
        <v>5183</v>
      </c>
      <c r="HR18" t="s">
        <v>5184</v>
      </c>
      <c r="HS18" t="s">
        <v>5185</v>
      </c>
      <c r="HT18" t="s">
        <v>5186</v>
      </c>
      <c r="HU18" t="s">
        <v>5187</v>
      </c>
      <c r="HV18" t="s">
        <v>5188</v>
      </c>
      <c r="HW18" t="s">
        <v>5189</v>
      </c>
      <c r="HX18" t="s">
        <v>5190</v>
      </c>
      <c r="HY18" t="s">
        <v>5191</v>
      </c>
      <c r="HZ18" t="s">
        <v>5192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2C4-8904-4FD6-9FED-D6B02BEAEA80}">
  <dimension ref="A1:O8"/>
  <sheetViews>
    <sheetView tabSelected="1" workbookViewId="0">
      <selection activeCell="I32" sqref="I32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15" x14ac:dyDescent="0.2">
      <c r="A1" t="str">
        <f>Input_Raw!A1</f>
        <v>Name</v>
      </c>
      <c r="B1" t="str">
        <f>Input_Raw!B1</f>
        <v>Value</v>
      </c>
    </row>
    <row r="2" spans="1:15" x14ac:dyDescent="0.2">
      <c r="A2" t="str">
        <f>Input_Raw!A2</f>
        <v>ticker</v>
      </c>
      <c r="B2" t="str">
        <f>Input_Raw!B2</f>
        <v>NYSE:IBM</v>
      </c>
      <c r="D2">
        <v>990</v>
      </c>
      <c r="E2">
        <f>D2+1</f>
        <v>991</v>
      </c>
      <c r="F2">
        <f>E2+1</f>
        <v>992</v>
      </c>
      <c r="G2">
        <f t="shared" ref="G2:N2" si="0">F2+1</f>
        <v>993</v>
      </c>
      <c r="H2">
        <f t="shared" si="0"/>
        <v>994</v>
      </c>
      <c r="I2">
        <f t="shared" si="0"/>
        <v>995</v>
      </c>
      <c r="J2">
        <f t="shared" si="0"/>
        <v>996</v>
      </c>
      <c r="K2">
        <f t="shared" si="0"/>
        <v>997</v>
      </c>
      <c r="L2">
        <f t="shared" si="0"/>
        <v>998</v>
      </c>
      <c r="M2">
        <f t="shared" si="0"/>
        <v>999</v>
      </c>
      <c r="N2">
        <f t="shared" si="0"/>
        <v>1000</v>
      </c>
      <c r="O2">
        <v>2000</v>
      </c>
    </row>
    <row r="3" spans="1:15" x14ac:dyDescent="0.2">
      <c r="A3" t="str">
        <f>Input_Raw!A3</f>
        <v>date_year</v>
      </c>
      <c r="B3" t="str">
        <f>Input_Raw!B3</f>
        <v>2026</v>
      </c>
    </row>
    <row r="4" spans="1:15" x14ac:dyDescent="0.2">
      <c r="A4" t="str">
        <f>Input_Raw!A4</f>
        <v>date_month</v>
      </c>
      <c r="B4" t="str">
        <f>Input_Raw!B4</f>
        <v>3</v>
      </c>
    </row>
    <row r="5" spans="1:15" x14ac:dyDescent="0.2">
      <c r="A5" t="str">
        <f>Input_Raw!A5</f>
        <v>date_day</v>
      </c>
      <c r="B5" t="str">
        <f>Input_Raw!B5</f>
        <v>7</v>
      </c>
    </row>
    <row r="6" spans="1:15" x14ac:dyDescent="0.2">
      <c r="A6" s="42" t="s">
        <v>585</v>
      </c>
      <c r="B6" s="69">
        <f>DATE(B3,B4,B5)</f>
        <v>46088</v>
      </c>
    </row>
    <row r="7" spans="1:15" x14ac:dyDescent="0.2">
      <c r="A7" t="str">
        <f>Input_Raw!A6</f>
        <v>currency</v>
      </c>
      <c r="B7" t="str">
        <f>Input_Raw!B6</f>
        <v>USD</v>
      </c>
    </row>
    <row r="8" spans="1:15" x14ac:dyDescent="0.2">
      <c r="A8" s="42" t="s">
        <v>586</v>
      </c>
      <c r="B8" s="42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N537"/>
  <sheetViews>
    <sheetView showGridLines="0" zoomScale="85" zoomScaleNormal="85" zoomScaleSheetLayoutView="100" workbookViewId="0">
      <pane xSplit="1" ySplit="1" topLeftCell="B2" activePane="bottomRight" state="frozen"/>
      <selection activeCell="F51" sqref="F51"/>
      <selection pane="topRight" activeCell="F51" sqref="F51"/>
      <selection pane="bottomLeft" activeCell="F51" sqref="F51"/>
      <selection pane="bottomRight" activeCell="E1" sqref="E1"/>
    </sheetView>
  </sheetViews>
  <sheetFormatPr defaultColWidth="9.140625" defaultRowHeight="12.75" x14ac:dyDescent="0.2"/>
  <cols>
    <col min="1" max="1" width="34.5703125" bestFit="1" customWidth="1"/>
    <col min="2" max="13" width="13.28515625" customWidth="1"/>
    <col min="14" max="14" width="5.85546875" style="59" customWidth="1"/>
    <col min="15" max="18" width="9.140625" style="42"/>
    <col min="19" max="19" width="9.140625" style="42" customWidth="1"/>
    <col min="20" max="21" width="9.140625" style="59" customWidth="1"/>
    <col min="22" max="66" width="9.140625" style="59"/>
    <col min="67" max="16384" width="9.140625" style="42"/>
  </cols>
  <sheetData>
    <row r="1" spans="1:66" ht="12.75" customHeight="1" thickBot="1" x14ac:dyDescent="0.25">
      <c r="A1" s="3" t="s">
        <v>607</v>
      </c>
      <c r="B1" s="32" t="str">
        <f>"FY"&amp;RIGHT(YEAR(B2),2)</f>
        <v>FY15</v>
      </c>
      <c r="C1" s="32" t="str">
        <f>"FY"&amp;RIGHT(YEAR(C2),2)</f>
        <v>FY16</v>
      </c>
      <c r="D1" s="32" t="str">
        <f>"FY"&amp;RIGHT(YEAR(D2),2)</f>
        <v>FY17</v>
      </c>
      <c r="E1" s="32" t="str">
        <f>"FY"&amp;RIGHT(YEAR(E2),2)</f>
        <v>FY18</v>
      </c>
      <c r="F1" s="32" t="str">
        <f>"FY"&amp;RIGHT(YEAR(F2),2)</f>
        <v>FY19</v>
      </c>
      <c r="G1" s="32" t="str">
        <f>"FY"&amp;RIGHT(YEAR(G2),2)</f>
        <v>FY20</v>
      </c>
      <c r="H1" s="32" t="str">
        <f>"FY"&amp;RIGHT(YEAR(H2),2)</f>
        <v>FY21</v>
      </c>
      <c r="I1" s="32" t="str">
        <f>"FY"&amp;RIGHT(YEAR(I2),2)</f>
        <v>FY22</v>
      </c>
      <c r="J1" s="32" t="str">
        <f>"FY"&amp;RIGHT(YEAR(J2),2)</f>
        <v>FY23</v>
      </c>
      <c r="K1" s="32" t="str">
        <f>"FY"&amp;RIGHT(YEAR(K2),2)</f>
        <v>FY24</v>
      </c>
      <c r="L1" s="32" t="str">
        <f>"FY"&amp;RIGHT(YEAR(L2),2)</f>
        <v>FY25</v>
      </c>
      <c r="M1" s="32" t="s">
        <v>267</v>
      </c>
      <c r="N1" s="42"/>
      <c r="S1" s="3"/>
      <c r="T1" s="2"/>
      <c r="U1" s="3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pans="1:66" ht="12.75" customHeight="1" thickTop="1" x14ac:dyDescent="0.2">
      <c r="A2" s="3" t="s">
        <v>409</v>
      </c>
      <c r="B2" s="23">
        <f>_xll.ciqfunctions.udf.CIQ(InputTicker, "IQ_PERIODDATE",Input!D$2,Date)</f>
        <v>42369</v>
      </c>
      <c r="C2" s="23">
        <f>_xll.ciqfunctions.udf.CIQ(InputTicker, "IQ_PERIODDATE",Input!E$2,Date)</f>
        <v>42735</v>
      </c>
      <c r="D2" s="23">
        <f>_xll.ciqfunctions.udf.CIQ(InputTicker, "IQ_PERIODDATE",Input!F$2,Date)</f>
        <v>43100</v>
      </c>
      <c r="E2" s="23">
        <f>_xll.ciqfunctions.udf.CIQ(InputTicker, "IQ_PERIODDATE",Input!G$2,Date)</f>
        <v>43465</v>
      </c>
      <c r="F2" s="23">
        <f>_xll.ciqfunctions.udf.CIQ(InputTicker, "IQ_PERIODDATE",Input!H$2,Date)</f>
        <v>43830</v>
      </c>
      <c r="G2" s="23">
        <f>_xll.ciqfunctions.udf.CIQ(InputTicker, "IQ_PERIODDATE",Input!I$2,Date)</f>
        <v>44196</v>
      </c>
      <c r="H2" s="23">
        <f>_xll.ciqfunctions.udf.CIQ(InputTicker, "IQ_PERIODDATE",Input!J$2,Date)</f>
        <v>44561</v>
      </c>
      <c r="I2" s="23">
        <f>_xll.ciqfunctions.udf.CIQ(InputTicker, "IQ_PERIODDATE",Input!K$2,Date)</f>
        <v>44926</v>
      </c>
      <c r="J2" s="23">
        <f>_xll.ciqfunctions.udf.CIQ(InputTicker, "IQ_PERIODDATE",Input!L$2,Date)</f>
        <v>45291</v>
      </c>
      <c r="K2" s="23">
        <f>_xll.ciqfunctions.udf.CIQ(InputTicker, "IQ_PERIODDATE",Input!M$2,Date)</f>
        <v>45657</v>
      </c>
      <c r="L2" s="23">
        <f>_xll.ciqfunctions.udf.CIQ(InputTicker, "IQ_PERIODDATE",Input!N$2,Date)</f>
        <v>46022</v>
      </c>
      <c r="M2" s="23">
        <f>_xll.ciqfunctions.udf.CIQ(InputTicker, "IQ_PERIODDATE",Input!O$2,Date)</f>
        <v>46022</v>
      </c>
      <c r="N2" s="42"/>
      <c r="S2" s="44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</row>
    <row r="3" spans="1:66" ht="12.75" customHeight="1" x14ac:dyDescent="0.2">
      <c r="A3" s="1" t="s">
        <v>58</v>
      </c>
      <c r="B3" s="4">
        <f>_xll.ciqfunctions.udf.CIQ(InputTicker, "IQ_REV",Input!D$2,Date,,,Ccy,Conv)</f>
        <v>79878</v>
      </c>
      <c r="C3" s="4">
        <f>_xll.ciqfunctions.udf.CIQ(InputTicker, "IQ_REV",Input!E$2,Date,,,Ccy,Conv)</f>
        <v>78210</v>
      </c>
      <c r="D3" s="41">
        <f>_xll.ciqfunctions.udf.CIQ(InputTicker, "IQ_REV",Input!F$2,Date,,,Ccy,Conv)</f>
        <v>77424</v>
      </c>
      <c r="E3" s="4">
        <f>_xll.ciqfunctions.udf.CIQ(InputTicker, "IQ_REV",Input!G$2,Date,,,Ccy,Conv)</f>
        <v>77992</v>
      </c>
      <c r="F3" s="4">
        <f>_xll.ciqfunctions.udf.CIQ(InputTicker, "IQ_REV",Input!H$2,Date,,,Ccy,Conv)</f>
        <v>56498</v>
      </c>
      <c r="G3" s="4">
        <f>_xll.ciqfunctions.udf.CIQ(InputTicker, "IQ_REV",Input!I$2,Date,,,Ccy,Conv)</f>
        <v>54195</v>
      </c>
      <c r="H3" s="4">
        <f>_xll.ciqfunctions.udf.CIQ(InputTicker, "IQ_REV",Input!J$2,Date,,,Ccy,Conv)</f>
        <v>56571</v>
      </c>
      <c r="I3" s="4">
        <f>_xll.ciqfunctions.udf.CIQ(InputTicker, "IQ_REV",Input!K$2,Date,,,Ccy,Conv)</f>
        <v>59879</v>
      </c>
      <c r="J3" s="4">
        <f>_xll.ciqfunctions.udf.CIQ(InputTicker, "IQ_REV",Input!L$2,Date,,,Ccy,Conv)</f>
        <v>61123</v>
      </c>
      <c r="K3" s="4">
        <f>_xll.ciqfunctions.udf.CIQ(InputTicker, "IQ_REV",Input!M$2,Date,,,Ccy,Conv)</f>
        <v>62044</v>
      </c>
      <c r="L3" s="4">
        <f>_xll.ciqfunctions.udf.CIQ(InputTicker, "IQ_REV",Input!N$2,Date,,,Ccy,Conv)</f>
        <v>66799</v>
      </c>
      <c r="M3" s="4">
        <f>_xll.ciqfunctions.udf.CIQ(InputTicker, "IQ_REV",Input!O$2,Date,,,Ccy,Conv)</f>
        <v>66799</v>
      </c>
      <c r="N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</row>
    <row r="4" spans="1:66" ht="12.75" customHeight="1" x14ac:dyDescent="0.2">
      <c r="A4" s="1" t="s">
        <v>158</v>
      </c>
      <c r="B4" s="4">
        <f>_xll.ciqfunctions.udf.CIQ(InputTicker,"IQ_FIN_DIV_REV",Input!D$2,Date,,,Ccy,Conv)</f>
        <v>1864</v>
      </c>
      <c r="C4" s="4">
        <f>_xll.ciqfunctions.udf.CIQ(InputTicker,"IQ_FIN_DIV_REV",Input!E$2,Date,,,Ccy,Conv)</f>
        <v>1710</v>
      </c>
      <c r="D4" s="4">
        <f>_xll.ciqfunctions.udf.CIQ(InputTicker,"IQ_FIN_DIV_REV",Input!F$2,Date,,,Ccy,Conv)</f>
        <v>1715</v>
      </c>
      <c r="E4" s="4">
        <f>_xll.ciqfunctions.udf.CIQ(InputTicker,"IQ_FIN_DIV_REV",Input!G$2,Date,,,Ccy,Conv)</f>
        <v>1599</v>
      </c>
      <c r="F4" s="4">
        <f>_xll.ciqfunctions.udf.CIQ(InputTicker,"IQ_FIN_DIV_REV",Input!H$2,Date,,,Ccy,Conv)</f>
        <v>1216</v>
      </c>
      <c r="G4" s="4">
        <f>_xll.ciqfunctions.udf.CIQ(InputTicker,"IQ_FIN_DIV_REV",Input!I$2,Date,,,Ccy,Conv)</f>
        <v>984</v>
      </c>
      <c r="H4" s="4">
        <f>_xll.ciqfunctions.udf.CIQ(InputTicker,"IQ_FIN_DIV_REV",Input!J$2,Date,,,Ccy,Conv)</f>
        <v>780</v>
      </c>
      <c r="I4" s="4">
        <f>_xll.ciqfunctions.udf.CIQ(InputTicker,"IQ_FIN_DIV_REV",Input!K$2,Date,,,Ccy,Conv)</f>
        <v>651</v>
      </c>
      <c r="J4" s="4">
        <f>_xll.ciqfunctions.udf.CIQ(InputTicker,"IQ_FIN_DIV_REV",Input!L$2,Date,,,Ccy,Conv)</f>
        <v>737</v>
      </c>
      <c r="K4" s="4">
        <f>_xll.ciqfunctions.udf.CIQ(InputTicker,"IQ_FIN_DIV_REV",Input!M$2,Date,,,Ccy,Conv)</f>
        <v>709</v>
      </c>
      <c r="L4" s="4">
        <f>_xll.ciqfunctions.udf.CIQ(InputTicker,"IQ_FIN_DIV_REV",Input!N$2,Date,,,Ccy,Conv)</f>
        <v>737</v>
      </c>
      <c r="M4" s="4">
        <f>_xll.ciqfunctions.udf.CIQ(InputTicker,"IQ_FIN_DIV_REV",Input!O$2,Date,,,Ccy,Conv)</f>
        <v>737</v>
      </c>
      <c r="N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pans="1:66" ht="12.75" customHeight="1" x14ac:dyDescent="0.2">
      <c r="A5" s="1" t="s">
        <v>159</v>
      </c>
      <c r="B5" s="4">
        <f>_xll.ciqfunctions.udf.CIQ(InputTicker, "IQ_INS_DIV_REV",Input!D$2,Date,,,Ccy,Conv)</f>
        <v>0</v>
      </c>
      <c r="C5" s="4">
        <f>_xll.ciqfunctions.udf.CIQ(InputTicker, "IQ_INS_DIV_REV",Input!E$2,Date,,,Ccy,Conv)</f>
        <v>0</v>
      </c>
      <c r="D5" s="4">
        <f>_xll.ciqfunctions.udf.CIQ(InputTicker, "IQ_INS_DIV_REV",Input!F$2,Date,,,Ccy,Conv)</f>
        <v>0</v>
      </c>
      <c r="E5" s="4">
        <f>_xll.ciqfunctions.udf.CIQ(InputTicker, "IQ_INS_DIV_REV",Input!G$2,Date,,,Ccy,Conv)</f>
        <v>0</v>
      </c>
      <c r="F5" s="4">
        <f>_xll.ciqfunctions.udf.CIQ(InputTicker, "IQ_INS_DIV_REV",Input!H$2,Date,,,Ccy,Conv)</f>
        <v>0</v>
      </c>
      <c r="G5" s="4">
        <f>_xll.ciqfunctions.udf.CIQ(InputTicker, "IQ_INS_DIV_REV",Input!I$2,Date,,,Ccy,Conv)</f>
        <v>0</v>
      </c>
      <c r="H5" s="4">
        <f>_xll.ciqfunctions.udf.CIQ(InputTicker, "IQ_INS_DIV_REV",Input!J$2,Date,,,Ccy,Conv)</f>
        <v>0</v>
      </c>
      <c r="I5" s="4">
        <f>_xll.ciqfunctions.udf.CIQ(InputTicker, "IQ_INS_DIV_REV",Input!K$2,Date,,,Ccy,Conv)</f>
        <v>0</v>
      </c>
      <c r="J5" s="4">
        <f>_xll.ciqfunctions.udf.CIQ(InputTicker, "IQ_INS_DIV_REV",Input!L$2,Date,,,Ccy,Conv)</f>
        <v>0</v>
      </c>
      <c r="K5" s="4">
        <f>_xll.ciqfunctions.udf.CIQ(InputTicker, "IQ_INS_DIV_REV",Input!M$2,Date,,,Ccy,Conv)</f>
        <v>0</v>
      </c>
      <c r="L5" s="4">
        <f>_xll.ciqfunctions.udf.CIQ(InputTicker, "IQ_INS_DIV_REV",Input!N$2,Date,,,Ccy,Conv)</f>
        <v>0</v>
      </c>
      <c r="M5" s="4">
        <f>_xll.ciqfunctions.udf.CIQ(InputTicker, "IQ_INS_DIV_REV",Input!O$2,Date,,,Ccy,Conv)</f>
        <v>0</v>
      </c>
      <c r="N5" s="42"/>
      <c r="P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</row>
    <row r="6" spans="1:66" ht="12.75" customHeight="1" x14ac:dyDescent="0.2">
      <c r="A6" s="1" t="s">
        <v>277</v>
      </c>
      <c r="B6" s="4">
        <f>_xll.ciqfunctions.udf.CIQ(InputTicker, "IQ_GAIN_ASSETS_REV",Input!D$2,Date,,,Ccy,Conv)</f>
        <v>0</v>
      </c>
      <c r="C6" s="4">
        <f>_xll.ciqfunctions.udf.CIQ(InputTicker, "IQ_GAIN_ASSETS_REV",Input!E$2,Date,,,Ccy,Conv)</f>
        <v>0</v>
      </c>
      <c r="D6" s="4">
        <f>_xll.ciqfunctions.udf.CIQ(InputTicker, "IQ_GAIN_ASSETS_REV",Input!F$2,Date,,,Ccy,Conv)</f>
        <v>0</v>
      </c>
      <c r="E6" s="4">
        <f>_xll.ciqfunctions.udf.CIQ(InputTicker, "IQ_GAIN_ASSETS_REV",Input!G$2,Date,,,Ccy,Conv)</f>
        <v>0</v>
      </c>
      <c r="F6" s="4">
        <f>_xll.ciqfunctions.udf.CIQ(InputTicker, "IQ_GAIN_ASSETS_REV",Input!H$2,Date,,,Ccy,Conv)</f>
        <v>0</v>
      </c>
      <c r="G6" s="4">
        <f>_xll.ciqfunctions.udf.CIQ(InputTicker, "IQ_GAIN_ASSETS_REV",Input!I$2,Date,,,Ccy,Conv)</f>
        <v>0</v>
      </c>
      <c r="H6" s="4">
        <f>_xll.ciqfunctions.udf.CIQ(InputTicker, "IQ_GAIN_ASSETS_REV",Input!J$2,Date,,,Ccy,Conv)</f>
        <v>0</v>
      </c>
      <c r="I6" s="4">
        <f>_xll.ciqfunctions.udf.CIQ(InputTicker, "IQ_GAIN_ASSETS_REV",Input!K$2,Date,,,Ccy,Conv)</f>
        <v>0</v>
      </c>
      <c r="J6" s="4">
        <f>_xll.ciqfunctions.udf.CIQ(InputTicker, "IQ_GAIN_ASSETS_REV",Input!L$2,Date,,,Ccy,Conv)</f>
        <v>0</v>
      </c>
      <c r="K6" s="4">
        <f>_xll.ciqfunctions.udf.CIQ(InputTicker, "IQ_GAIN_ASSETS_REV",Input!M$2,Date,,,Ccy,Conv)</f>
        <v>0</v>
      </c>
      <c r="L6" s="4">
        <f>_xll.ciqfunctions.udf.CIQ(InputTicker, "IQ_GAIN_ASSETS_REV",Input!N$2,Date,,,Ccy,Conv)</f>
        <v>0</v>
      </c>
      <c r="M6" s="4">
        <f>_xll.ciqfunctions.udf.CIQ(InputTicker, "IQ_GAIN_ASSETS_REV",Input!O$2,Date,,,Ccy,Conv)</f>
        <v>0</v>
      </c>
      <c r="N6" s="42"/>
      <c r="P6" s="45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</row>
    <row r="7" spans="1:66" ht="12.75" customHeight="1" x14ac:dyDescent="0.2">
      <c r="A7" s="1" t="s">
        <v>278</v>
      </c>
      <c r="B7" s="4">
        <f>_xll.ciqfunctions.udf.CIQ(InputTicker, "IQ_GAIN_INVEST_REV",Input!D$2,Date,,,Ccy,Conv)</f>
        <v>0</v>
      </c>
      <c r="C7" s="4">
        <f>_xll.ciqfunctions.udf.CIQ(InputTicker, "IQ_GAIN_INVEST_REV",Input!E$2,Date,,,Ccy,Conv)</f>
        <v>0</v>
      </c>
      <c r="D7" s="4">
        <f>_xll.ciqfunctions.udf.CIQ(InputTicker, "IQ_GAIN_INVEST_REV",Input!F$2,Date,,,Ccy,Conv)</f>
        <v>0</v>
      </c>
      <c r="E7" s="4">
        <f>_xll.ciqfunctions.udf.CIQ(InputTicker, "IQ_GAIN_INVEST_REV",Input!G$2,Date,,,Ccy,Conv)</f>
        <v>0</v>
      </c>
      <c r="F7" s="4">
        <f>_xll.ciqfunctions.udf.CIQ(InputTicker, "IQ_GAIN_INVEST_REV",Input!H$2,Date,,,Ccy,Conv)</f>
        <v>0</v>
      </c>
      <c r="G7" s="4">
        <f>_xll.ciqfunctions.udf.CIQ(InputTicker, "IQ_GAIN_INVEST_REV",Input!I$2,Date,,,Ccy,Conv)</f>
        <v>0</v>
      </c>
      <c r="H7" s="4">
        <f>_xll.ciqfunctions.udf.CIQ(InputTicker, "IQ_GAIN_INVEST_REV",Input!J$2,Date,,,Ccy,Conv)</f>
        <v>0</v>
      </c>
      <c r="I7" s="4">
        <f>_xll.ciqfunctions.udf.CIQ(InputTicker, "IQ_GAIN_INVEST_REV",Input!K$2,Date,,,Ccy,Conv)</f>
        <v>0</v>
      </c>
      <c r="J7" s="4">
        <f>_xll.ciqfunctions.udf.CIQ(InputTicker, "IQ_GAIN_INVEST_REV",Input!L$2,Date,,,Ccy,Conv)</f>
        <v>0</v>
      </c>
      <c r="K7" s="4">
        <f>_xll.ciqfunctions.udf.CIQ(InputTicker, "IQ_GAIN_INVEST_REV",Input!M$2,Date,,,Ccy,Conv)</f>
        <v>0</v>
      </c>
      <c r="L7" s="4">
        <f>_xll.ciqfunctions.udf.CIQ(InputTicker, "IQ_GAIN_INVEST_REV",Input!N$2,Date,,,Ccy,Conv)</f>
        <v>0</v>
      </c>
      <c r="M7" s="4">
        <f>_xll.ciqfunctions.udf.CIQ(InputTicker, "IQ_GAIN_INVEST_REV",Input!O$2,Date,,,Ccy,Conv)</f>
        <v>0</v>
      </c>
      <c r="N7" s="42"/>
      <c r="P7" s="4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 t="s">
        <v>606</v>
      </c>
      <c r="AH7" s="42" t="s">
        <v>606</v>
      </c>
      <c r="AI7" s="42"/>
      <c r="AJ7" s="42" t="s">
        <v>606</v>
      </c>
      <c r="AK7" s="42" t="s">
        <v>606</v>
      </c>
      <c r="AL7" s="42"/>
      <c r="AM7" s="42" t="s">
        <v>606</v>
      </c>
      <c r="AN7" s="42" t="s">
        <v>606</v>
      </c>
      <c r="AO7" s="42"/>
      <c r="AP7" s="42" t="s">
        <v>606</v>
      </c>
      <c r="AQ7" s="42" t="s">
        <v>606</v>
      </c>
      <c r="AR7" s="42"/>
      <c r="AS7" s="42" t="s">
        <v>606</v>
      </c>
      <c r="AT7" s="42" t="s">
        <v>606</v>
      </c>
      <c r="AU7" s="42"/>
      <c r="AV7" s="42" t="s">
        <v>606</v>
      </c>
      <c r="AW7" s="42" t="s">
        <v>606</v>
      </c>
      <c r="AX7" s="42"/>
      <c r="AY7" s="42" t="s">
        <v>606</v>
      </c>
      <c r="AZ7" s="42" t="s">
        <v>606</v>
      </c>
      <c r="BA7" s="42"/>
      <c r="BB7" s="42" t="s">
        <v>606</v>
      </c>
      <c r="BC7" s="42" t="s">
        <v>606</v>
      </c>
      <c r="BD7" s="42"/>
      <c r="BE7" s="42" t="s">
        <v>606</v>
      </c>
      <c r="BF7" s="42" t="s">
        <v>606</v>
      </c>
      <c r="BG7" s="42"/>
      <c r="BH7" s="42" t="s">
        <v>606</v>
      </c>
      <c r="BI7" s="42" t="s">
        <v>606</v>
      </c>
      <c r="BJ7" s="42"/>
      <c r="BK7" s="42" t="s">
        <v>606</v>
      </c>
      <c r="BL7" s="42" t="s">
        <v>606</v>
      </c>
      <c r="BM7" s="42"/>
      <c r="BN7" s="42"/>
    </row>
    <row r="8" spans="1:66" ht="12.75" customHeight="1" x14ac:dyDescent="0.2">
      <c r="A8" s="1" t="s">
        <v>160</v>
      </c>
      <c r="B8" s="4">
        <f>_xll.ciqfunctions.udf.CIQ(InputTicker, "IQ_INT_INV_INC",Input!D$2,Date,,,Ccy,Conv)</f>
        <v>0</v>
      </c>
      <c r="C8" s="4">
        <f>_xll.ciqfunctions.udf.CIQ(InputTicker, "IQ_INT_INV_INC",Input!E$2,Date,,,Ccy,Conv)</f>
        <v>0</v>
      </c>
      <c r="D8" s="4">
        <f>_xll.ciqfunctions.udf.CIQ(InputTicker, "IQ_INT_INV_INC",Input!F$2,Date,,,Ccy,Conv)</f>
        <v>0</v>
      </c>
      <c r="E8" s="4">
        <f>_xll.ciqfunctions.udf.CIQ(InputTicker, "IQ_INT_INV_INC",Input!G$2,Date,,,Ccy,Conv)</f>
        <v>0</v>
      </c>
      <c r="F8" s="4">
        <f>_xll.ciqfunctions.udf.CIQ(InputTicker, "IQ_INT_INV_INC",Input!H$2,Date,,,Ccy,Conv)</f>
        <v>0</v>
      </c>
      <c r="G8" s="4">
        <f>_xll.ciqfunctions.udf.CIQ(InputTicker, "IQ_INT_INV_INC",Input!I$2,Date,,,Ccy,Conv)</f>
        <v>0</v>
      </c>
      <c r="H8" s="4">
        <f>_xll.ciqfunctions.udf.CIQ(InputTicker, "IQ_INT_INV_INC",Input!J$2,Date,,,Ccy,Conv)</f>
        <v>0</v>
      </c>
      <c r="I8" s="4">
        <f>_xll.ciqfunctions.udf.CIQ(InputTicker, "IQ_INT_INV_INC",Input!K$2,Date,,,Ccy,Conv)</f>
        <v>0</v>
      </c>
      <c r="J8" s="4">
        <f>_xll.ciqfunctions.udf.CIQ(InputTicker, "IQ_INT_INV_INC",Input!L$2,Date,,,Ccy,Conv)</f>
        <v>0</v>
      </c>
      <c r="K8" s="4">
        <f>_xll.ciqfunctions.udf.CIQ(InputTicker, "IQ_INT_INV_INC",Input!M$2,Date,,,Ccy,Conv)</f>
        <v>0</v>
      </c>
      <c r="L8" s="4">
        <f>_xll.ciqfunctions.udf.CIQ(InputTicker, "IQ_INT_INV_INC",Input!N$2,Date,,,Ccy,Conv)</f>
        <v>0</v>
      </c>
      <c r="M8" s="4">
        <f>_xll.ciqfunctions.udf.CIQ(InputTicker, "IQ_INT_INV_INC",Input!O$2,Date,,,Ccy,Conv)</f>
        <v>0</v>
      </c>
      <c r="N8" s="42"/>
      <c r="P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 ht="12.75" customHeight="1" x14ac:dyDescent="0.2">
      <c r="A9" s="1" t="s">
        <v>124</v>
      </c>
      <c r="B9" s="4">
        <f>_xll.ciqfunctions.udf.CIQ(InputTicker, "IQ_OTHER_REV_SUPPL",Input!D$2,Date,,,Ccy,Conv)</f>
        <v>-1</v>
      </c>
      <c r="C9" s="4">
        <f>_xll.ciqfunctions.udf.CIQ(InputTicker, "IQ_OTHER_REV_SUPPL",Input!E$2,Date,,,Ccy,Conv)</f>
        <v>-1</v>
      </c>
      <c r="D9" s="4">
        <f>_xll.ciqfunctions.udf.CIQ(InputTicker, "IQ_OTHER_REV_SUPPL",Input!F$2,Date,,,Ccy,Conv)</f>
        <v>0</v>
      </c>
      <c r="E9" s="4">
        <f>_xll.ciqfunctions.udf.CIQ(InputTicker, "IQ_OTHER_REV_SUPPL",Input!G$2,Date,,,Ccy,Conv)</f>
        <v>0</v>
      </c>
      <c r="F9" s="4">
        <f>_xll.ciqfunctions.udf.CIQ(InputTicker, "IQ_OTHER_REV_SUPPL",Input!H$2,Date,,,Ccy,Conv)</f>
        <v>0</v>
      </c>
      <c r="G9" s="4">
        <f>_xll.ciqfunctions.udf.CIQ(InputTicker, "IQ_OTHER_REV_SUPPL",Input!I$2,Date,,,Ccy,Conv)</f>
        <v>0</v>
      </c>
      <c r="H9" s="4">
        <f>_xll.ciqfunctions.udf.CIQ(InputTicker, "IQ_OTHER_REV_SUPPL",Input!J$2,Date,,,Ccy,Conv)</f>
        <v>0</v>
      </c>
      <c r="I9" s="4">
        <f>_xll.ciqfunctions.udf.CIQ(InputTicker, "IQ_OTHER_REV_SUPPL",Input!K$2,Date,,,Ccy,Conv)</f>
        <v>0</v>
      </c>
      <c r="J9" s="4">
        <f>_xll.ciqfunctions.udf.CIQ(InputTicker, "IQ_OTHER_REV_SUPPL",Input!L$2,Date,,,Ccy,Conv)</f>
        <v>0</v>
      </c>
      <c r="K9" s="4">
        <f>_xll.ciqfunctions.udf.CIQ(InputTicker, "IQ_OTHER_REV_SUPPL",Input!M$2,Date,,,Ccy,Conv)</f>
        <v>0</v>
      </c>
      <c r="L9" s="4">
        <f>_xll.ciqfunctions.udf.CIQ(InputTicker, "IQ_OTHER_REV_SUPPL",Input!N$2,Date,,,Ccy,Conv)</f>
        <v>-1</v>
      </c>
      <c r="M9" s="4">
        <f>_xll.ciqfunctions.udf.CIQ(InputTicker, "IQ_OTHER_REV_SUPPL",Input!O$2,Date,,,Ccy,Conv)</f>
        <v>-1</v>
      </c>
      <c r="N9" s="42"/>
      <c r="P9" s="45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 ht="12.75" customHeight="1" x14ac:dyDescent="0.2">
      <c r="A10" s="5" t="s">
        <v>59</v>
      </c>
      <c r="B10" s="6">
        <f>_xll.ciqfunctions.udf.CIQ(InputTicker, "IQ_TOTAL_REV",Input!D$2,Date,,,Ccy,Conv)</f>
        <v>81741</v>
      </c>
      <c r="C10" s="6">
        <f>_xll.ciqfunctions.udf.CIQ(InputTicker, "IQ_TOTAL_REV",Input!E$2,Date,,,Ccy,Conv)</f>
        <v>79919</v>
      </c>
      <c r="D10" s="6">
        <f>_xll.ciqfunctions.udf.CIQ(InputTicker, "IQ_TOTAL_REV",Input!F$2,Date,,,Ccy,Conv)</f>
        <v>79139</v>
      </c>
      <c r="E10" s="6">
        <f>_xll.ciqfunctions.udf.CIQ(InputTicker, "IQ_TOTAL_REV",Input!G$2,Date,,,Ccy,Conv)</f>
        <v>79591</v>
      </c>
      <c r="F10" s="6">
        <f>_xll.ciqfunctions.udf.CIQ(InputTicker, "IQ_TOTAL_REV",Input!H$2,Date,,,Ccy,Conv)</f>
        <v>57714</v>
      </c>
      <c r="G10" s="6">
        <f>_xll.ciqfunctions.udf.CIQ(InputTicker, "IQ_TOTAL_REV",Input!I$2,Date,,,Ccy,Conv)</f>
        <v>55179</v>
      </c>
      <c r="H10" s="6">
        <f>_xll.ciqfunctions.udf.CIQ(InputTicker, "IQ_TOTAL_REV",Input!J$2,Date,,,Ccy,Conv)</f>
        <v>57351</v>
      </c>
      <c r="I10" s="6">
        <f>_xll.ciqfunctions.udf.CIQ(InputTicker, "IQ_TOTAL_REV",Input!K$2,Date,,,Ccy,Conv)</f>
        <v>60530</v>
      </c>
      <c r="J10" s="6">
        <f>_xll.ciqfunctions.udf.CIQ(InputTicker, "IQ_TOTAL_REV",Input!L$2,Date,,,Ccy,Conv)</f>
        <v>61860</v>
      </c>
      <c r="K10" s="6">
        <f>_xll.ciqfunctions.udf.CIQ(InputTicker, "IQ_TOTAL_REV",Input!M$2,Date,,,Ccy,Conv)</f>
        <v>62753</v>
      </c>
      <c r="L10" s="6">
        <f>_xll.ciqfunctions.udf.CIQ(InputTicker, "IQ_TOTAL_REV",Input!N$2,Date,,,Ccy,Conv)</f>
        <v>67535</v>
      </c>
      <c r="M10" s="6">
        <f>_xll.ciqfunctions.udf.CIQ(InputTicker, "IQ_TOTAL_REV",Input!O$2,Date,,,Ccy,Conv)</f>
        <v>67535</v>
      </c>
      <c r="N10" s="46"/>
      <c r="P10" s="45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 ht="12.75" customHeight="1" x14ac:dyDescent="0.2">
      <c r="A11" s="1" t="s">
        <v>125</v>
      </c>
      <c r="B11" s="4">
        <f>_xll.ciqfunctions.udf.CIQ(InputTicker, "IQ_COGS",Input!D$2,Date,,,Ccy,Conv)</f>
        <v>40046</v>
      </c>
      <c r="C11" s="4">
        <f>_xll.ciqfunctions.udf.CIQ(InputTicker, "IQ_COGS",Input!E$2,Date,,,Ccy,Conv)</f>
        <v>40358</v>
      </c>
      <c r="D11" s="4">
        <f>_xll.ciqfunctions.udf.CIQ(InputTicker, "IQ_COGS",Input!F$2,Date,,,Ccy,Conv)</f>
        <v>40986</v>
      </c>
      <c r="E11" s="4">
        <f>_xll.ciqfunctions.udf.CIQ(InputTicker, "IQ_COGS",Input!G$2,Date,,,Ccy,Conv)</f>
        <v>41522</v>
      </c>
      <c r="F11" s="4">
        <f>_xll.ciqfunctions.udf.CIQ(InputTicker, "IQ_COGS",Input!H$2,Date,,,Ccy,Conv)</f>
        <v>25476</v>
      </c>
      <c r="G11" s="4">
        <f>_xll.ciqfunctions.udf.CIQ(InputTicker, "IQ_COGS",Input!I$2,Date,,,Ccy,Conv)</f>
        <v>23737</v>
      </c>
      <c r="H11" s="4">
        <f>_xll.ciqfunctions.udf.CIQ(InputTicker, "IQ_COGS",Input!J$2,Date,,,Ccy,Conv)</f>
        <v>25331</v>
      </c>
      <c r="I11" s="4">
        <f>_xll.ciqfunctions.udf.CIQ(InputTicker, "IQ_COGS",Input!K$2,Date,,,Ccy,Conv)</f>
        <v>27436</v>
      </c>
      <c r="J11" s="4">
        <f>_xll.ciqfunctions.udf.CIQ(InputTicker, "IQ_COGS",Input!L$2,Date,,,Ccy,Conv)</f>
        <v>27178</v>
      </c>
      <c r="K11" s="4">
        <f>_xll.ciqfunctions.udf.CIQ(InputTicker, "IQ_COGS",Input!M$2,Date,,,Ccy,Conv)</f>
        <v>26832</v>
      </c>
      <c r="L11" s="4">
        <f>_xll.ciqfunctions.udf.CIQ(InputTicker, "IQ_COGS",Input!N$2,Date,,,Ccy,Conv)</f>
        <v>27836</v>
      </c>
      <c r="M11" s="4">
        <f>_xll.ciqfunctions.udf.CIQ(InputTicker, "IQ_COGS",Input!O$2,Date,,,Ccy,Conv)</f>
        <v>27836</v>
      </c>
      <c r="N11" s="46"/>
      <c r="P11" s="45"/>
      <c r="Q11" s="46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 ht="12.75" customHeight="1" x14ac:dyDescent="0.2">
      <c r="A12" s="1" t="s">
        <v>161</v>
      </c>
      <c r="B12" s="4">
        <f>_xll.ciqfunctions.udf.CIQ(InputTicker, "IQ_FIN_DIV_EXP",Input!D$2,Date,,,Ccy,Conv)</f>
        <v>1011</v>
      </c>
      <c r="C12" s="4">
        <f>_xll.ciqfunctions.udf.CIQ(InputTicker, "IQ_FIN_DIV_EXP",Input!E$2,Date,,,Ccy,Conv)</f>
        <v>1044</v>
      </c>
      <c r="D12" s="4">
        <f>_xll.ciqfunctions.udf.CIQ(InputTicker, "IQ_FIN_DIV_EXP",Input!F$2,Date,,,Ccy,Conv)</f>
        <v>1210</v>
      </c>
      <c r="E12" s="4">
        <f>_xll.ciqfunctions.udf.CIQ(InputTicker, "IQ_FIN_DIV_EXP",Input!G$2,Date,,,Ccy,Conv)</f>
        <v>1132</v>
      </c>
      <c r="F12" s="4">
        <f>_xll.ciqfunctions.udf.CIQ(InputTicker, "IQ_FIN_DIV_EXP",Input!H$2,Date,,,Ccy,Conv)</f>
        <v>704</v>
      </c>
      <c r="G12" s="4">
        <f>_xll.ciqfunctions.udf.CIQ(InputTicker, "IQ_FIN_DIV_EXP",Input!I$2,Date,,,Ccy,Conv)</f>
        <v>577</v>
      </c>
      <c r="H12" s="4">
        <f>_xll.ciqfunctions.udf.CIQ(InputTicker, "IQ_FIN_DIV_EXP",Input!J$2,Date,,,Ccy,Conv)</f>
        <v>534</v>
      </c>
      <c r="I12" s="4">
        <f>_xll.ciqfunctions.udf.CIQ(InputTicker, "IQ_FIN_DIV_EXP",Input!K$2,Date,,,Ccy,Conv)</f>
        <v>406</v>
      </c>
      <c r="J12" s="4">
        <f>_xll.ciqfunctions.udf.CIQ(InputTicker, "IQ_FIN_DIV_EXP",Input!L$2,Date,,,Ccy,Conv)</f>
        <v>382</v>
      </c>
      <c r="K12" s="4">
        <f>_xll.ciqfunctions.udf.CIQ(InputTicker, "IQ_FIN_DIV_EXP",Input!M$2,Date,,,Ccy,Conv)</f>
        <v>369</v>
      </c>
      <c r="L12" s="4">
        <f>_xll.ciqfunctions.udf.CIQ(InputTicker, "IQ_FIN_DIV_EXP",Input!N$2,Date,,,Ccy,Conv)</f>
        <v>403</v>
      </c>
      <c r="M12" s="4">
        <f>_xll.ciqfunctions.udf.CIQ(InputTicker, "IQ_FIN_DIV_EXP",Input!O$2,Date,,,Ccy,Conv)</f>
        <v>403</v>
      </c>
      <c r="N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 ht="12.75" customHeight="1" x14ac:dyDescent="0.2">
      <c r="A13" s="1" t="s">
        <v>162</v>
      </c>
      <c r="B13" s="4">
        <f>_xll.ciqfunctions.udf.CIQ(InputTicker, "IQ_INS_DIV_EXP",Input!D$2,Date,,,Ccy,Conv)</f>
        <v>0</v>
      </c>
      <c r="C13" s="4">
        <f>_xll.ciqfunctions.udf.CIQ(InputTicker, "IQ_INS_DIV_EXP",Input!E$2,Date,,,Ccy,Conv)</f>
        <v>0</v>
      </c>
      <c r="D13" s="4">
        <f>_xll.ciqfunctions.udf.CIQ(InputTicker, "IQ_INS_DIV_EXP",Input!F$2,Date,,,Ccy,Conv)</f>
        <v>0</v>
      </c>
      <c r="E13" s="4">
        <f>_xll.ciqfunctions.udf.CIQ(InputTicker, "IQ_INS_DIV_EXP",Input!G$2,Date,,,Ccy,Conv)</f>
        <v>0</v>
      </c>
      <c r="F13" s="4">
        <f>_xll.ciqfunctions.udf.CIQ(InputTicker, "IQ_INS_DIV_EXP",Input!H$2,Date,,,Ccy,Conv)</f>
        <v>0</v>
      </c>
      <c r="G13" s="4">
        <f>_xll.ciqfunctions.udf.CIQ(InputTicker, "IQ_INS_DIV_EXP",Input!I$2,Date,,,Ccy,Conv)</f>
        <v>0</v>
      </c>
      <c r="H13" s="4">
        <f>_xll.ciqfunctions.udf.CIQ(InputTicker, "IQ_INS_DIV_EXP",Input!J$2,Date,,,Ccy,Conv)</f>
        <v>0</v>
      </c>
      <c r="I13" s="4">
        <f>_xll.ciqfunctions.udf.CIQ(InputTicker, "IQ_INS_DIV_EXP",Input!K$2,Date,,,Ccy,Conv)</f>
        <v>0</v>
      </c>
      <c r="J13" s="4">
        <f>_xll.ciqfunctions.udf.CIQ(InputTicker, "IQ_INS_DIV_EXP",Input!L$2,Date,,,Ccy,Conv)</f>
        <v>0</v>
      </c>
      <c r="K13" s="4">
        <f>_xll.ciqfunctions.udf.CIQ(InputTicker, "IQ_INS_DIV_EXP",Input!M$2,Date,,,Ccy,Conv)</f>
        <v>0</v>
      </c>
      <c r="L13" s="4">
        <f>_xll.ciqfunctions.udf.CIQ(InputTicker, "IQ_INS_DIV_EXP",Input!N$2,Date,,,Ccy,Conv)</f>
        <v>0</v>
      </c>
      <c r="M13" s="4">
        <f>_xll.ciqfunctions.udf.CIQ(InputTicker, "IQ_INS_DIV_EXP",Input!O$2,Date,,,Ccy,Conv)</f>
        <v>0</v>
      </c>
      <c r="N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 ht="12.75" customHeight="1" x14ac:dyDescent="0.2">
      <c r="A14" s="1" t="s">
        <v>163</v>
      </c>
      <c r="B14" s="4">
        <f>_xll.ciqfunctions.udf.CIQ(InputTicker, "IQ_FIN_DIV_INT_EXP",Input!D$2,Date,,,Ccy,Conv)</f>
        <v>0</v>
      </c>
      <c r="C14" s="4">
        <f>_xll.ciqfunctions.udf.CIQ(InputTicker, "IQ_FIN_DIV_INT_EXP",Input!E$2,Date,,,Ccy,Conv)</f>
        <v>0</v>
      </c>
      <c r="D14" s="4">
        <f>_xll.ciqfunctions.udf.CIQ(InputTicker, "IQ_FIN_DIV_INT_EXP",Input!F$2,Date,,,Ccy,Conv)</f>
        <v>0</v>
      </c>
      <c r="E14" s="4">
        <f>_xll.ciqfunctions.udf.CIQ(InputTicker, "IQ_FIN_DIV_INT_EXP",Input!G$2,Date,,,Ccy,Conv)</f>
        <v>0</v>
      </c>
      <c r="F14" s="4">
        <f>_xll.ciqfunctions.udf.CIQ(InputTicker, "IQ_FIN_DIV_INT_EXP",Input!H$2,Date,,,Ccy,Conv)</f>
        <v>0</v>
      </c>
      <c r="G14" s="4">
        <f>_xll.ciqfunctions.udf.CIQ(InputTicker, "IQ_FIN_DIV_INT_EXP",Input!I$2,Date,,,Ccy,Conv)</f>
        <v>0</v>
      </c>
      <c r="H14" s="4">
        <f>_xll.ciqfunctions.udf.CIQ(InputTicker, "IQ_FIN_DIV_INT_EXP",Input!J$2,Date,,,Ccy,Conv)</f>
        <v>0</v>
      </c>
      <c r="I14" s="4">
        <f>_xll.ciqfunctions.udf.CIQ(InputTicker, "IQ_FIN_DIV_INT_EXP",Input!K$2,Date,,,Ccy,Conv)</f>
        <v>0</v>
      </c>
      <c r="J14" s="4">
        <f>_xll.ciqfunctions.udf.CIQ(InputTicker, "IQ_FIN_DIV_INT_EXP",Input!L$2,Date,,,Ccy,Conv)</f>
        <v>0</v>
      </c>
      <c r="K14" s="4">
        <f>_xll.ciqfunctions.udf.CIQ(InputTicker, "IQ_FIN_DIV_INT_EXP",Input!M$2,Date,,,Ccy,Conv)</f>
        <v>0</v>
      </c>
      <c r="L14" s="4">
        <f>_xll.ciqfunctions.udf.CIQ(InputTicker, "IQ_FIN_DIV_INT_EXP",Input!N$2,Date,,,Ccy,Conv)</f>
        <v>0</v>
      </c>
      <c r="M14" s="4">
        <f>_xll.ciqfunctions.udf.CIQ(InputTicker, "IQ_FIN_DIV_INT_EXP",Input!O$2,Date,,,Ccy,Conv)</f>
        <v>0</v>
      </c>
      <c r="N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 ht="12.75" customHeight="1" x14ac:dyDescent="0.2">
      <c r="A15" s="5" t="s">
        <v>54</v>
      </c>
      <c r="B15" s="6">
        <f>_xll.ciqfunctions.udf.CIQ(InputTicker, "IQ_GP",Input!D$2,Date,,,Ccy,Conv)</f>
        <v>40684</v>
      </c>
      <c r="C15" s="6">
        <f>_xll.ciqfunctions.udf.CIQ(InputTicker, "IQ_GP",Input!E$2,Date,,,Ccy,Conv)</f>
        <v>38517</v>
      </c>
      <c r="D15" s="6">
        <f>_xll.ciqfunctions.udf.CIQ(InputTicker, "IQ_GP",Input!F$2,Date,,,Ccy,Conv)</f>
        <v>36943</v>
      </c>
      <c r="E15" s="6">
        <f>_xll.ciqfunctions.udf.CIQ(InputTicker, "IQ_GP",Input!G$2,Date,,,Ccy,Conv)</f>
        <v>36937</v>
      </c>
      <c r="F15" s="6">
        <f>_xll.ciqfunctions.udf.CIQ(InputTicker, "IQ_GP",Input!H$2,Date,,,Ccy,Conv)</f>
        <v>31534</v>
      </c>
      <c r="G15" s="6">
        <f>_xll.ciqfunctions.udf.CIQ(InputTicker, "IQ_GP",Input!I$2,Date,,,Ccy,Conv)</f>
        <v>30865</v>
      </c>
      <c r="H15" s="6">
        <f>_xll.ciqfunctions.udf.CIQ(InputTicker, "IQ_GP",Input!J$2,Date,,,Ccy,Conv)</f>
        <v>31486</v>
      </c>
      <c r="I15" s="6">
        <f>_xll.ciqfunctions.udf.CIQ(InputTicker, "IQ_GP",Input!K$2,Date,,,Ccy,Conv)</f>
        <v>32688</v>
      </c>
      <c r="J15" s="6">
        <f>_xll.ciqfunctions.udf.CIQ(InputTicker, "IQ_GP",Input!L$2,Date,,,Ccy,Conv)</f>
        <v>34300</v>
      </c>
      <c r="K15" s="6">
        <f>_xll.ciqfunctions.udf.CIQ(InputTicker, "IQ_GP",Input!M$2,Date,,,Ccy,Conv)</f>
        <v>35552</v>
      </c>
      <c r="L15" s="6">
        <f>_xll.ciqfunctions.udf.CIQ(InputTicker, "IQ_GP",Input!N$2,Date,,,Ccy,Conv)</f>
        <v>39296</v>
      </c>
      <c r="M15" s="6">
        <f>_xll.ciqfunctions.udf.CIQ(InputTicker, "IQ_GP",Input!O$2,Date,,,Ccy,Conv)</f>
        <v>39296</v>
      </c>
      <c r="N15" s="46"/>
      <c r="P15" s="46"/>
      <c r="Q15" s="46"/>
      <c r="R15" s="46"/>
      <c r="T15" s="42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 ht="12.75" customHeight="1" x14ac:dyDescent="0.2">
      <c r="A16" s="1" t="s">
        <v>126</v>
      </c>
      <c r="B16" s="4">
        <f>_xll.ciqfunctions.udf.CIQ(InputTicker, "IQ_SGA_SUPPL",Input!D$2,Date,,,Ccy,Conv)</f>
        <v>19589</v>
      </c>
      <c r="C16" s="4">
        <f>_xll.ciqfunctions.udf.CIQ(InputTicker, "IQ_SGA_SUPPL",Input!E$2,Date,,,Ccy,Conv)</f>
        <v>20225</v>
      </c>
      <c r="D16" s="4">
        <f>_xll.ciqfunctions.udf.CIQ(InputTicker, "IQ_SGA_SUPPL",Input!F$2,Date,,,Ccy,Conv)</f>
        <v>21137</v>
      </c>
      <c r="E16" s="4">
        <f>_xll.ciqfunctions.udf.CIQ(InputTicker, "IQ_SGA_SUPPL",Input!G$2,Date,,,Ccy,Conv)</f>
        <v>19366</v>
      </c>
      <c r="F16" s="4">
        <f>_xll.ciqfunctions.udf.CIQ(InputTicker, "IQ_SGA_SUPPL",Input!H$2,Date,,,Ccy,Conv)</f>
        <v>18724</v>
      </c>
      <c r="G16" s="4">
        <f>_xll.ciqfunctions.udf.CIQ(InputTicker, "IQ_SGA_SUPPL",Input!I$2,Date,,,Ccy,Conv)</f>
        <v>20561</v>
      </c>
      <c r="H16" s="4">
        <f>_xll.ciqfunctions.udf.CIQ(InputTicker, "IQ_SGA_SUPPL",Input!J$2,Date,,,Ccy,Conv)</f>
        <v>20027</v>
      </c>
      <c r="I16" s="4">
        <f>_xll.ciqfunctions.udf.CIQ(InputTicker, "IQ_SGA_SUPPL",Input!K$2,Date,,,Ccy,Conv)</f>
        <v>19263</v>
      </c>
      <c r="J16" s="4">
        <f>_xll.ciqfunctions.udf.CIQ(InputTicker, "IQ_SGA_SUPPL",Input!L$2,Date,,,Ccy,Conv)</f>
        <v>18964</v>
      </c>
      <c r="K16" s="4">
        <f>_xll.ciqfunctions.udf.CIQ(InputTicker, "IQ_SGA_SUPPL",Input!M$2,Date,,,Ccy,Conv)</f>
        <v>19281</v>
      </c>
      <c r="L16" s="4">
        <f>_xll.ciqfunctions.udf.CIQ(InputTicker, "IQ_SGA_SUPPL",Input!N$2,Date,,,Ccy,Conv)</f>
        <v>19380</v>
      </c>
      <c r="M16" s="4">
        <f>_xll.ciqfunctions.udf.CIQ(InputTicker, "IQ_SGA_SUPPL",Input!O$2,Date,,,Ccy,Conv)</f>
        <v>19380</v>
      </c>
      <c r="N16" s="46"/>
      <c r="P16" s="46"/>
      <c r="Q16" s="46"/>
      <c r="R16" s="46"/>
      <c r="T16" s="42"/>
      <c r="U16" s="42"/>
      <c r="V16" s="46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66" ht="12.75" customHeight="1" x14ac:dyDescent="0.2">
      <c r="A17" s="1" t="s">
        <v>210</v>
      </c>
      <c r="B17" s="4">
        <f>_xll.ciqfunctions.udf.CIQ(InputTicker, "IQ_EXPLORE_DRILL",Input!D$2,Date,,,Ccy,Conv)</f>
        <v>0</v>
      </c>
      <c r="C17" s="4">
        <f>_xll.ciqfunctions.udf.CIQ(InputTicker, "IQ_EXPLORE_DRILL",Input!E$2,Date,,,Ccy,Conv)</f>
        <v>0</v>
      </c>
      <c r="D17" s="4">
        <f>_xll.ciqfunctions.udf.CIQ(InputTicker, "IQ_EXPLORE_DRILL",Input!F$2,Date,,,Ccy,Conv)</f>
        <v>0</v>
      </c>
      <c r="E17" s="4">
        <f>_xll.ciqfunctions.udf.CIQ(InputTicker, "IQ_EXPLORE_DRILL",Input!G$2,Date,,,Ccy,Conv)</f>
        <v>0</v>
      </c>
      <c r="F17" s="4">
        <f>_xll.ciqfunctions.udf.CIQ(InputTicker, "IQ_EXPLORE_DRILL",Input!H$2,Date,,,Ccy,Conv)</f>
        <v>0</v>
      </c>
      <c r="G17" s="4">
        <f>_xll.ciqfunctions.udf.CIQ(InputTicker, "IQ_EXPLORE_DRILL",Input!I$2,Date,,,Ccy,Conv)</f>
        <v>0</v>
      </c>
      <c r="H17" s="4">
        <f>_xll.ciqfunctions.udf.CIQ(InputTicker, "IQ_EXPLORE_DRILL",Input!J$2,Date,,,Ccy,Conv)</f>
        <v>0</v>
      </c>
      <c r="I17" s="4">
        <f>_xll.ciqfunctions.udf.CIQ(InputTicker, "IQ_EXPLORE_DRILL",Input!K$2,Date,,,Ccy,Conv)</f>
        <v>0</v>
      </c>
      <c r="J17" s="4">
        <f>_xll.ciqfunctions.udf.CIQ(InputTicker, "IQ_EXPLORE_DRILL",Input!L$2,Date,,,Ccy,Conv)</f>
        <v>0</v>
      </c>
      <c r="K17" s="4">
        <f>_xll.ciqfunctions.udf.CIQ(InputTicker, "IQ_EXPLORE_DRILL",Input!M$2,Date,,,Ccy,Conv)</f>
        <v>0</v>
      </c>
      <c r="L17" s="4">
        <f>_xll.ciqfunctions.udf.CIQ(InputTicker, "IQ_EXPLORE_DRILL",Input!N$2,Date,,,Ccy,Conv)</f>
        <v>0</v>
      </c>
      <c r="M17" s="4">
        <f>_xll.ciqfunctions.udf.CIQ(InputTicker, "IQ_EXPLORE_DRILL",Input!O$2,Date,,,Ccy,Conv)</f>
        <v>0</v>
      </c>
      <c r="N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</row>
    <row r="18" spans="1:66" ht="12.75" customHeight="1" x14ac:dyDescent="0.2">
      <c r="A18" s="1" t="s">
        <v>211</v>
      </c>
      <c r="B18" s="4">
        <f>_xll.ciqfunctions.udf.CIQ(InputTicker, "IQ_PROV_BAD_DEBTS",Input!D$2,Date,,,Ccy,Conv)</f>
        <v>0</v>
      </c>
      <c r="C18" s="4">
        <f>_xll.ciqfunctions.udf.CIQ(InputTicker, "IQ_PROV_BAD_DEBTS",Input!E$2,Date,,,Ccy,Conv)</f>
        <v>0</v>
      </c>
      <c r="D18" s="4">
        <f>_xll.ciqfunctions.udf.CIQ(InputTicker, "IQ_PROV_BAD_DEBTS",Input!F$2,Date,,,Ccy,Conv)</f>
        <v>0</v>
      </c>
      <c r="E18" s="4">
        <f>_xll.ciqfunctions.udf.CIQ(InputTicker, "IQ_PROV_BAD_DEBTS",Input!G$2,Date,,,Ccy,Conv)</f>
        <v>0</v>
      </c>
      <c r="F18" s="4">
        <f>_xll.ciqfunctions.udf.CIQ(InputTicker, "IQ_PROV_BAD_DEBTS",Input!H$2,Date,,,Ccy,Conv)</f>
        <v>0</v>
      </c>
      <c r="G18" s="4">
        <f>_xll.ciqfunctions.udf.CIQ(InputTicker, "IQ_PROV_BAD_DEBTS",Input!I$2,Date,,,Ccy,Conv)</f>
        <v>0</v>
      </c>
      <c r="H18" s="4">
        <f>_xll.ciqfunctions.udf.CIQ(InputTicker, "IQ_PROV_BAD_DEBTS",Input!J$2,Date,,,Ccy,Conv)</f>
        <v>0</v>
      </c>
      <c r="I18" s="4">
        <f>_xll.ciqfunctions.udf.CIQ(InputTicker, "IQ_PROV_BAD_DEBTS",Input!K$2,Date,,,Ccy,Conv)</f>
        <v>0</v>
      </c>
      <c r="J18" s="4">
        <f>_xll.ciqfunctions.udf.CIQ(InputTicker, "IQ_PROV_BAD_DEBTS",Input!L$2,Date,,,Ccy,Conv)</f>
        <v>0</v>
      </c>
      <c r="K18" s="4">
        <f>_xll.ciqfunctions.udf.CIQ(InputTicker, "IQ_PROV_BAD_DEBTS",Input!M$2,Date,,,Ccy,Conv)</f>
        <v>0</v>
      </c>
      <c r="L18" s="4">
        <f>_xll.ciqfunctions.udf.CIQ(InputTicker, "IQ_PROV_BAD_DEBTS",Input!N$2,Date,,,Ccy,Conv)</f>
        <v>0</v>
      </c>
      <c r="M18" s="4">
        <f>_xll.ciqfunctions.udf.CIQ(InputTicker, "IQ_PROV_BAD_DEBTS",Input!O$2,Date,,,Ccy,Conv)</f>
        <v>0</v>
      </c>
      <c r="N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</row>
    <row r="19" spans="1:66" ht="12.75" customHeight="1" x14ac:dyDescent="0.2">
      <c r="A19" s="1" t="s">
        <v>204</v>
      </c>
      <c r="B19" s="4">
        <f>_xll.ciqfunctions.udf.CIQ(InputTicker, "IQ_STOCK_BASED",Input!D$2,Date,,,Ccy,Conv)</f>
        <v>0</v>
      </c>
      <c r="C19" s="4">
        <f>_xll.ciqfunctions.udf.CIQ(InputTicker, "IQ_STOCK_BASED",Input!E$2,Date,,,Ccy,Conv)</f>
        <v>0</v>
      </c>
      <c r="D19" s="4">
        <f>_xll.ciqfunctions.udf.CIQ(InputTicker, "IQ_STOCK_BASED",Input!F$2,Date,,,Ccy,Conv)</f>
        <v>0</v>
      </c>
      <c r="E19" s="4">
        <f>_xll.ciqfunctions.udf.CIQ(InputTicker, "IQ_STOCK_BASED",Input!G$2,Date,,,Ccy,Conv)</f>
        <v>0</v>
      </c>
      <c r="F19" s="4">
        <f>_xll.ciqfunctions.udf.CIQ(InputTicker, "IQ_STOCK_BASED",Input!H$2,Date,,,Ccy,Conv)</f>
        <v>0</v>
      </c>
      <c r="G19" s="4">
        <f>_xll.ciqfunctions.udf.CIQ(InputTicker, "IQ_STOCK_BASED",Input!I$2,Date,,,Ccy,Conv)</f>
        <v>0</v>
      </c>
      <c r="H19" s="4">
        <f>_xll.ciqfunctions.udf.CIQ(InputTicker, "IQ_STOCK_BASED",Input!J$2,Date,,,Ccy,Conv)</f>
        <v>0</v>
      </c>
      <c r="I19" s="4">
        <f>_xll.ciqfunctions.udf.CIQ(InputTicker, "IQ_STOCK_BASED",Input!K$2,Date,,,Ccy,Conv)</f>
        <v>0</v>
      </c>
      <c r="J19" s="4">
        <f>_xll.ciqfunctions.udf.CIQ(InputTicker, "IQ_STOCK_BASED",Input!L$2,Date,,,Ccy,Conv)</f>
        <v>0</v>
      </c>
      <c r="K19" s="4">
        <f>_xll.ciqfunctions.udf.CIQ(InputTicker, "IQ_STOCK_BASED",Input!M$2,Date,,,Ccy,Conv)</f>
        <v>0</v>
      </c>
      <c r="L19" s="4">
        <f>_xll.ciqfunctions.udf.CIQ(InputTicker, "IQ_STOCK_BASED",Input!N$2,Date,,,Ccy,Conv)</f>
        <v>0</v>
      </c>
      <c r="M19" s="4">
        <f>_xll.ciqfunctions.udf.CIQ(InputTicker, "IQ_STOCK_BASED",Input!O$2,Date,,,Ccy,Conv)</f>
        <v>0</v>
      </c>
      <c r="N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</row>
    <row r="20" spans="1:66" ht="12.75" customHeight="1" x14ac:dyDescent="0.2">
      <c r="A20" s="1" t="s">
        <v>212</v>
      </c>
      <c r="B20" s="4">
        <f>_xll.ciqfunctions.udf.CIQ(InputTicker, "IQ_PRE_OPEN_COST",Input!D$2,Date,,,Ccy,Conv)</f>
        <v>0</v>
      </c>
      <c r="C20" s="4">
        <f>_xll.ciqfunctions.udf.CIQ(InputTicker, "IQ_PRE_OPEN_COST",Input!E$2,Date,,,Ccy,Conv)</f>
        <v>0</v>
      </c>
      <c r="D20" s="4">
        <f>_xll.ciqfunctions.udf.CIQ(InputTicker, "IQ_PRE_OPEN_COST",Input!F$2,Date,,,Ccy,Conv)</f>
        <v>0</v>
      </c>
      <c r="E20" s="4">
        <f>_xll.ciqfunctions.udf.CIQ(InputTicker, "IQ_PRE_OPEN_COST",Input!G$2,Date,,,Ccy,Conv)</f>
        <v>0</v>
      </c>
      <c r="F20" s="4">
        <f>_xll.ciqfunctions.udf.CIQ(InputTicker, "IQ_PRE_OPEN_COST",Input!H$2,Date,,,Ccy,Conv)</f>
        <v>0</v>
      </c>
      <c r="G20" s="4">
        <f>_xll.ciqfunctions.udf.CIQ(InputTicker, "IQ_PRE_OPEN_COST",Input!I$2,Date,,,Ccy,Conv)</f>
        <v>0</v>
      </c>
      <c r="H20" s="4">
        <f>_xll.ciqfunctions.udf.CIQ(InputTicker, "IQ_PRE_OPEN_COST",Input!J$2,Date,,,Ccy,Conv)</f>
        <v>0</v>
      </c>
      <c r="I20" s="4">
        <f>_xll.ciqfunctions.udf.CIQ(InputTicker, "IQ_PRE_OPEN_COST",Input!K$2,Date,,,Ccy,Conv)</f>
        <v>0</v>
      </c>
      <c r="J20" s="4">
        <f>_xll.ciqfunctions.udf.CIQ(InputTicker, "IQ_PRE_OPEN_COST",Input!L$2,Date,,,Ccy,Conv)</f>
        <v>0</v>
      </c>
      <c r="K20" s="4">
        <f>_xll.ciqfunctions.udf.CIQ(InputTicker, "IQ_PRE_OPEN_COST",Input!M$2,Date,,,Ccy,Conv)</f>
        <v>0</v>
      </c>
      <c r="L20" s="4">
        <f>_xll.ciqfunctions.udf.CIQ(InputTicker, "IQ_PRE_OPEN_COST",Input!N$2,Date,,,Ccy,Conv)</f>
        <v>0</v>
      </c>
      <c r="M20" s="4">
        <f>_xll.ciqfunctions.udf.CIQ(InputTicker, "IQ_PRE_OPEN_COST",Input!O$2,Date,,,Ccy,Conv)</f>
        <v>0</v>
      </c>
      <c r="N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</row>
    <row r="21" spans="1:66" ht="12.75" customHeight="1" x14ac:dyDescent="0.2">
      <c r="A21" s="1" t="s">
        <v>60</v>
      </c>
      <c r="B21" s="4">
        <f>_xll.ciqfunctions.udf.CIQ(InputTicker, "IQ_RD_EXP",Input!D$2,Date,,,Ccy,Conv)</f>
        <v>5247</v>
      </c>
      <c r="C21" s="4">
        <f>_xll.ciqfunctions.udf.CIQ(InputTicker, "IQ_RD_EXP",Input!E$2,Date,,,Ccy,Conv)</f>
        <v>5726</v>
      </c>
      <c r="D21" s="4">
        <f>_xll.ciqfunctions.udf.CIQ(InputTicker, "IQ_RD_EXP",Input!F$2,Date,,,Ccy,Conv)</f>
        <v>5590</v>
      </c>
      <c r="E21" s="4">
        <f>_xll.ciqfunctions.udf.CIQ(InputTicker, "IQ_RD_EXP",Input!G$2,Date,,,Ccy,Conv)</f>
        <v>5379</v>
      </c>
      <c r="F21" s="4">
        <f>_xll.ciqfunctions.udf.CIQ(InputTicker, "IQ_RD_EXP",Input!H$2,Date,,,Ccy,Conv)</f>
        <v>5910</v>
      </c>
      <c r="G21" s="4">
        <f>_xll.ciqfunctions.udf.CIQ(InputTicker, "IQ_RD_EXP",Input!I$2,Date,,,Ccy,Conv)</f>
        <v>6262</v>
      </c>
      <c r="H21" s="4">
        <f>_xll.ciqfunctions.udf.CIQ(InputTicker, "IQ_RD_EXP",Input!J$2,Date,,,Ccy,Conv)</f>
        <v>6488</v>
      </c>
      <c r="I21" s="4">
        <f>_xll.ciqfunctions.udf.CIQ(InputTicker, "IQ_RD_EXP",Input!K$2,Date,,,Ccy,Conv)</f>
        <v>6567</v>
      </c>
      <c r="J21" s="4">
        <f>_xll.ciqfunctions.udf.CIQ(InputTicker, "IQ_RD_EXP",Input!L$2,Date,,,Ccy,Conv)</f>
        <v>6775</v>
      </c>
      <c r="K21" s="4">
        <f>_xll.ciqfunctions.udf.CIQ(InputTicker, "IQ_RD_EXP",Input!M$2,Date,,,Ccy,Conv)</f>
        <v>7479</v>
      </c>
      <c r="L21" s="4">
        <f>_xll.ciqfunctions.udf.CIQ(InputTicker, "IQ_RD_EXP",Input!N$2,Date,,,Ccy,Conv)</f>
        <v>8312</v>
      </c>
      <c r="M21" s="4">
        <f>_xll.ciqfunctions.udf.CIQ(InputTicker, "IQ_RD_EXP",Input!O$2,Date,,,Ccy,Conv)</f>
        <v>8312</v>
      </c>
      <c r="N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</row>
    <row r="22" spans="1:66" ht="12.75" customHeight="1" x14ac:dyDescent="0.2">
      <c r="A22" s="1" t="s">
        <v>127</v>
      </c>
      <c r="B22" s="4">
        <f>_xll.ciqfunctions.udf.CIQ(InputTicker, "IQ_DA_SUPPL",Input!D$2,Date,,,Ccy,Conv)</f>
        <v>0</v>
      </c>
      <c r="C22" s="4">
        <f>_xll.ciqfunctions.udf.CIQ(InputTicker, "IQ_DA_SUPPL",Input!E$2,Date,,,Ccy,Conv)</f>
        <v>0</v>
      </c>
      <c r="D22" s="4">
        <f>_xll.ciqfunctions.udf.CIQ(InputTicker, "IQ_DA_SUPPL",Input!F$2,Date,,,Ccy,Conv)</f>
        <v>0</v>
      </c>
      <c r="E22" s="4">
        <f>_xll.ciqfunctions.udf.CIQ(InputTicker, "IQ_DA_SUPPL",Input!G$2,Date,,,Ccy,Conv)</f>
        <v>0</v>
      </c>
      <c r="F22" s="4">
        <f>_xll.ciqfunctions.udf.CIQ(InputTicker, "IQ_DA_SUPPL",Input!H$2,Date,,,Ccy,Conv)</f>
        <v>0</v>
      </c>
      <c r="G22" s="4">
        <f>_xll.ciqfunctions.udf.CIQ(InputTicker, "IQ_DA_SUPPL",Input!I$2,Date,,,Ccy,Conv)</f>
        <v>0</v>
      </c>
      <c r="H22" s="4">
        <f>_xll.ciqfunctions.udf.CIQ(InputTicker, "IQ_DA_SUPPL",Input!J$2,Date,,,Ccy,Conv)</f>
        <v>0</v>
      </c>
      <c r="I22" s="4">
        <f>_xll.ciqfunctions.udf.CIQ(InputTicker, "IQ_DA_SUPPL",Input!K$2,Date,,,Ccy,Conv)</f>
        <v>0</v>
      </c>
      <c r="J22" s="4">
        <f>_xll.ciqfunctions.udf.CIQ(InputTicker, "IQ_DA_SUPPL",Input!L$2,Date,,,Ccy,Conv)</f>
        <v>0</v>
      </c>
      <c r="K22" s="4">
        <f>_xll.ciqfunctions.udf.CIQ(InputTicker, "IQ_DA_SUPPL",Input!M$2,Date,,,Ccy,Conv)</f>
        <v>0</v>
      </c>
      <c r="L22" s="4">
        <f>_xll.ciqfunctions.udf.CIQ(InputTicker, "IQ_DA_SUPPL",Input!N$2,Date,,,Ccy,Conv)</f>
        <v>0</v>
      </c>
      <c r="M22" s="4">
        <f>_xll.ciqfunctions.udf.CIQ(InputTicker, "IQ_DA_SUPPL",Input!O$2,Date,,,Ccy,Conv)</f>
        <v>0</v>
      </c>
      <c r="N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</row>
    <row r="23" spans="1:66" ht="12.75" customHeight="1" x14ac:dyDescent="0.2">
      <c r="A23" s="1" t="s">
        <v>142</v>
      </c>
      <c r="B23" s="4">
        <f>_xll.ciqfunctions.udf.CIQ(InputTicker, "IQ_GW_INTAN_AMORT",Input!D$2,Date,,,Ccy,Conv)</f>
        <v>0</v>
      </c>
      <c r="C23" s="4">
        <f>_xll.ciqfunctions.udf.CIQ(InputTicker, "IQ_GW_INTAN_AMORT",Input!E$2,Date,,,Ccy,Conv)</f>
        <v>0</v>
      </c>
      <c r="D23" s="4">
        <f>_xll.ciqfunctions.udf.CIQ(InputTicker, "IQ_GW_INTAN_AMORT",Input!F$2,Date,,,Ccy,Conv)</f>
        <v>0</v>
      </c>
      <c r="E23" s="4">
        <f>_xll.ciqfunctions.udf.CIQ(InputTicker, "IQ_GW_INTAN_AMORT",Input!G$2,Date,,,Ccy,Conv)</f>
        <v>0</v>
      </c>
      <c r="F23" s="4">
        <f>_xll.ciqfunctions.udf.CIQ(InputTicker, "IQ_GW_INTAN_AMORT",Input!H$2,Date,,,Ccy,Conv)</f>
        <v>0</v>
      </c>
      <c r="G23" s="4">
        <f>_xll.ciqfunctions.udf.CIQ(InputTicker, "IQ_GW_INTAN_AMORT",Input!I$2,Date,,,Ccy,Conv)</f>
        <v>0</v>
      </c>
      <c r="H23" s="4">
        <f>_xll.ciqfunctions.udf.CIQ(InputTicker, "IQ_GW_INTAN_AMORT",Input!J$2,Date,,,Ccy,Conv)</f>
        <v>0</v>
      </c>
      <c r="I23" s="4">
        <f>_xll.ciqfunctions.udf.CIQ(InputTicker, "IQ_GW_INTAN_AMORT",Input!K$2,Date,,,Ccy,Conv)</f>
        <v>0</v>
      </c>
      <c r="J23" s="4">
        <f>_xll.ciqfunctions.udf.CIQ(InputTicker, "IQ_GW_INTAN_AMORT",Input!L$2,Date,,,Ccy,Conv)</f>
        <v>0</v>
      </c>
      <c r="K23" s="4">
        <f>_xll.ciqfunctions.udf.CIQ(InputTicker, "IQ_GW_INTAN_AMORT",Input!M$2,Date,,,Ccy,Conv)</f>
        <v>0</v>
      </c>
      <c r="L23" s="4">
        <f>_xll.ciqfunctions.udf.CIQ(InputTicker, "IQ_GW_INTAN_AMORT",Input!N$2,Date,,,Ccy,Conv)</f>
        <v>0</v>
      </c>
      <c r="M23" s="4">
        <f>_xll.ciqfunctions.udf.CIQ(InputTicker, "IQ_GW_INTAN_AMORT",Input!O$2,Date,,,Ccy,Conv)</f>
        <v>0</v>
      </c>
      <c r="N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</row>
    <row r="24" spans="1:66" ht="12.75" customHeight="1" x14ac:dyDescent="0.2">
      <c r="A24" s="1" t="s">
        <v>198</v>
      </c>
      <c r="B24" s="4">
        <f>_xll.ciqfunctions.udf.CIQ(InputTicker, "IQ_IMPAIR_OIL",Input!D$2,Date,,,Ccy,Conv)</f>
        <v>0</v>
      </c>
      <c r="C24" s="4">
        <f>_xll.ciqfunctions.udf.CIQ(InputTicker, "IQ_IMPAIR_OIL",Input!E$2,Date,,,Ccy,Conv)</f>
        <v>0</v>
      </c>
      <c r="D24" s="4">
        <f>_xll.ciqfunctions.udf.CIQ(InputTicker, "IQ_IMPAIR_OIL",Input!F$2,Date,,,Ccy,Conv)</f>
        <v>0</v>
      </c>
      <c r="E24" s="4">
        <f>_xll.ciqfunctions.udf.CIQ(InputTicker, "IQ_IMPAIR_OIL",Input!G$2,Date,,,Ccy,Conv)</f>
        <v>0</v>
      </c>
      <c r="F24" s="4">
        <f>_xll.ciqfunctions.udf.CIQ(InputTicker, "IQ_IMPAIR_OIL",Input!H$2,Date,,,Ccy,Conv)</f>
        <v>0</v>
      </c>
      <c r="G24" s="4">
        <f>_xll.ciqfunctions.udf.CIQ(InputTicker, "IQ_IMPAIR_OIL",Input!I$2,Date,,,Ccy,Conv)</f>
        <v>0</v>
      </c>
      <c r="H24" s="4">
        <f>_xll.ciqfunctions.udf.CIQ(InputTicker, "IQ_IMPAIR_OIL",Input!J$2,Date,,,Ccy,Conv)</f>
        <v>0</v>
      </c>
      <c r="I24" s="4">
        <f>_xll.ciqfunctions.udf.CIQ(InputTicker, "IQ_IMPAIR_OIL",Input!K$2,Date,,,Ccy,Conv)</f>
        <v>0</v>
      </c>
      <c r="J24" s="4">
        <f>_xll.ciqfunctions.udf.CIQ(InputTicker, "IQ_IMPAIR_OIL",Input!L$2,Date,,,Ccy,Conv)</f>
        <v>0</v>
      </c>
      <c r="K24" s="4">
        <f>_xll.ciqfunctions.udf.CIQ(InputTicker, "IQ_IMPAIR_OIL",Input!M$2,Date,,,Ccy,Conv)</f>
        <v>0</v>
      </c>
      <c r="L24" s="4">
        <f>_xll.ciqfunctions.udf.CIQ(InputTicker, "IQ_IMPAIR_OIL",Input!N$2,Date,,,Ccy,Conv)</f>
        <v>0</v>
      </c>
      <c r="M24" s="4">
        <f>_xll.ciqfunctions.udf.CIQ(InputTicker, "IQ_IMPAIR_OIL",Input!O$2,Date,,,Ccy,Conv)</f>
        <v>0</v>
      </c>
      <c r="N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</row>
    <row r="25" spans="1:66" ht="12.75" customHeight="1" x14ac:dyDescent="0.2">
      <c r="A25" s="1" t="s">
        <v>62</v>
      </c>
      <c r="B25" s="8">
        <f>_xll.ciqfunctions.udf.CIQ(InputTicker, "IQ_OTHER_OPER",Input!D$2,Date,,,Ccy,Conv)</f>
        <v>-669</v>
      </c>
      <c r="C25" s="8">
        <f>_xll.ciqfunctions.udf.CIQ(InputTicker, "IQ_OTHER_OPER",Input!E$2,Date,,,Ccy,Conv)</f>
        <v>-1604</v>
      </c>
      <c r="D25" s="8">
        <f>_xll.ciqfunctions.udf.CIQ(InputTicker, "IQ_OTHER_OPER",Input!F$2,Date,,,Ccy,Conv)</f>
        <v>-1466</v>
      </c>
      <c r="E25" s="8">
        <f>_xll.ciqfunctions.udf.CIQ(InputTicker, "IQ_OTHER_OPER",Input!G$2,Date,,,Ccy,Conv)</f>
        <v>-1026</v>
      </c>
      <c r="F25" s="8">
        <f>_xll.ciqfunctions.udf.CIQ(InputTicker, "IQ_OTHER_OPER",Input!H$2,Date,,,Ccy,Conv)</f>
        <v>-639</v>
      </c>
      <c r="G25" s="8">
        <f>_xll.ciqfunctions.udf.CIQ(InputTicker, "IQ_OTHER_OPER",Input!I$2,Date,,,Ccy,Conv)</f>
        <v>-620</v>
      </c>
      <c r="H25" s="8">
        <f>_xll.ciqfunctions.udf.CIQ(InputTicker, "IQ_OTHER_OPER",Input!J$2,Date,,,Ccy,Conv)</f>
        <v>-612</v>
      </c>
      <c r="I25" s="8">
        <f>_xll.ciqfunctions.udf.CIQ(InputTicker, "IQ_OTHER_OPER",Input!K$2,Date,,,Ccy,Conv)</f>
        <v>-663</v>
      </c>
      <c r="J25" s="8">
        <f>_xll.ciqfunctions.udf.CIQ(InputTicker, "IQ_OTHER_OPER",Input!L$2,Date,,,Ccy,Conv)</f>
        <v>-860</v>
      </c>
      <c r="K25" s="8">
        <f>_xll.ciqfunctions.udf.CIQ(InputTicker, "IQ_OTHER_OPER",Input!M$2,Date,,,Ccy,Conv)</f>
        <v>-996</v>
      </c>
      <c r="L25" s="8">
        <f>_xll.ciqfunctions.udf.CIQ(InputTicker, "IQ_OTHER_OPER",Input!N$2,Date,,,Ccy,Conv)</f>
        <v>-964</v>
      </c>
      <c r="M25" s="8">
        <f>_xll.ciqfunctions.udf.CIQ(InputTicker, "IQ_OTHER_OPER",Input!O$2,Date,,,Ccy,Conv)</f>
        <v>-964</v>
      </c>
      <c r="N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</row>
    <row r="26" spans="1:66" ht="12.75" customHeight="1" x14ac:dyDescent="0.2">
      <c r="A26" s="5" t="s">
        <v>63</v>
      </c>
      <c r="B26" s="7">
        <f>_xll.ciqfunctions.udf.CIQ(InputTicker, "IQ_TOTAL_OTHER_OPER",Input!D$2,Date,,,Ccy,Conv)</f>
        <v>24167</v>
      </c>
      <c r="C26" s="7">
        <f>_xll.ciqfunctions.udf.CIQ(InputTicker, "IQ_TOTAL_OTHER_OPER",Input!E$2,Date,,,Ccy,Conv)</f>
        <v>24347</v>
      </c>
      <c r="D26" s="7">
        <f>_xll.ciqfunctions.udf.CIQ(InputTicker, "IQ_TOTAL_OTHER_OPER",Input!F$2,Date,,,Ccy,Conv)</f>
        <v>25261</v>
      </c>
      <c r="E26" s="7">
        <f>_xll.ciqfunctions.udf.CIQ(InputTicker, "IQ_TOTAL_OTHER_OPER",Input!G$2,Date,,,Ccy,Conv)</f>
        <v>23719</v>
      </c>
      <c r="F26" s="7">
        <f>_xll.ciqfunctions.udf.CIQ(InputTicker, "IQ_TOTAL_OTHER_OPER",Input!H$2,Date,,,Ccy,Conv)</f>
        <v>23995</v>
      </c>
      <c r="G26" s="7">
        <f>_xll.ciqfunctions.udf.CIQ(InputTicker, "IQ_TOTAL_OTHER_OPER",Input!I$2,Date,,,Ccy,Conv)</f>
        <v>26203</v>
      </c>
      <c r="H26" s="7">
        <f>_xll.ciqfunctions.udf.CIQ(InputTicker, "IQ_TOTAL_OTHER_OPER",Input!J$2,Date,,,Ccy,Conv)</f>
        <v>25903</v>
      </c>
      <c r="I26" s="7">
        <f>_xll.ciqfunctions.udf.CIQ(InputTicker, "IQ_TOTAL_OTHER_OPER",Input!K$2,Date,,,Ccy,Conv)</f>
        <v>25167</v>
      </c>
      <c r="J26" s="7">
        <f>_xll.ciqfunctions.udf.CIQ(InputTicker, "IQ_TOTAL_OTHER_OPER",Input!L$2,Date,,,Ccy,Conv)</f>
        <v>24879</v>
      </c>
      <c r="K26" s="7">
        <f>_xll.ciqfunctions.udf.CIQ(InputTicker, "IQ_TOTAL_OTHER_OPER",Input!M$2,Date,,,Ccy,Conv)</f>
        <v>25764</v>
      </c>
      <c r="L26" s="7">
        <f>_xll.ciqfunctions.udf.CIQ(InputTicker, "IQ_TOTAL_OTHER_OPER",Input!N$2,Date,,,Ccy,Conv)</f>
        <v>26728</v>
      </c>
      <c r="M26" s="7">
        <f>_xll.ciqfunctions.udf.CIQ(InputTicker, "IQ_TOTAL_OTHER_OPER",Input!O$2,Date,,,Ccy,Conv)</f>
        <v>26728</v>
      </c>
      <c r="N26" s="4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</row>
    <row r="27" spans="1:66" ht="12.75" customHeight="1" thickBot="1" x14ac:dyDescent="0.25">
      <c r="A27" s="5" t="s">
        <v>64</v>
      </c>
      <c r="B27" s="9">
        <f>_xll.ciqfunctions.udf.CIQ(InputTicker, "IQ_OPER_INC",Input!D$2,Date,,,Ccy,Conv)</f>
        <v>16517</v>
      </c>
      <c r="C27" s="9">
        <f>_xll.ciqfunctions.udf.CIQ(InputTicker, "IQ_OPER_INC",Input!E$2,Date,,,Ccy,Conv)</f>
        <v>14170</v>
      </c>
      <c r="D27" s="9">
        <f>_xll.ciqfunctions.udf.CIQ(InputTicker, "IQ_OPER_INC",Input!F$2,Date,,,Ccy,Conv)</f>
        <v>11682</v>
      </c>
      <c r="E27" s="9">
        <f>_xll.ciqfunctions.udf.CIQ(InputTicker, "IQ_OPER_INC",Input!G$2,Date,,,Ccy,Conv)</f>
        <v>13218</v>
      </c>
      <c r="F27" s="9">
        <f>_xll.ciqfunctions.udf.CIQ(InputTicker, "IQ_OPER_INC",Input!H$2,Date,,,Ccy,Conv)</f>
        <v>7539</v>
      </c>
      <c r="G27" s="9">
        <f>_xll.ciqfunctions.udf.CIQ(InputTicker, "IQ_OPER_INC",Input!I$2,Date,,,Ccy,Conv)</f>
        <v>4662</v>
      </c>
      <c r="H27" s="9">
        <f>_xll.ciqfunctions.udf.CIQ(InputTicker, "IQ_OPER_INC",Input!J$2,Date,,,Ccy,Conv)</f>
        <v>5583</v>
      </c>
      <c r="I27" s="9">
        <f>_xll.ciqfunctions.udf.CIQ(InputTicker, "IQ_OPER_INC",Input!K$2,Date,,,Ccy,Conv)</f>
        <v>7521</v>
      </c>
      <c r="J27" s="9">
        <f>_xll.ciqfunctions.udf.CIQ(InputTicker, "IQ_OPER_INC",Input!L$2,Date,,,Ccy,Conv)</f>
        <v>9421</v>
      </c>
      <c r="K27" s="9">
        <f>_xll.ciqfunctions.udf.CIQ(InputTicker, "IQ_OPER_INC",Input!M$2,Date,,,Ccy,Conv)</f>
        <v>9788</v>
      </c>
      <c r="L27" s="9">
        <f>_xll.ciqfunctions.udf.CIQ(InputTicker, "IQ_OPER_INC",Input!N$2,Date,,,Ccy,Conv)</f>
        <v>12568</v>
      </c>
      <c r="M27" s="9">
        <f>_xll.ciqfunctions.udf.CIQ(InputTicker, "IQ_OPER_INC",Input!O$2,Date,,,Ccy,Conv)</f>
        <v>12568</v>
      </c>
      <c r="N27" s="46"/>
      <c r="P27" s="46"/>
      <c r="Q27" s="46"/>
      <c r="R27" s="46"/>
      <c r="T27" s="42"/>
      <c r="U27" s="42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</row>
    <row r="28" spans="1:66" ht="12.75" customHeight="1" thickTop="1" x14ac:dyDescent="0.2">
      <c r="A28" s="1" t="s">
        <v>53</v>
      </c>
      <c r="B28" s="4">
        <f>_xll.ciqfunctions.udf.CIQ(InputTicker, "IQ_INTEREST_EXP",Input!D$2,Date,,,Ccy,Conv)</f>
        <v>-468</v>
      </c>
      <c r="C28" s="4">
        <f>_xll.ciqfunctions.udf.CIQ(InputTicker, "IQ_INTEREST_EXP",Input!E$2,Date,,,Ccy,Conv)</f>
        <v>-630</v>
      </c>
      <c r="D28" s="4">
        <f>_xll.ciqfunctions.udf.CIQ(InputTicker, "IQ_INTEREST_EXP",Input!F$2,Date,,,Ccy,Conv)</f>
        <v>-615</v>
      </c>
      <c r="E28" s="4">
        <f>_xll.ciqfunctions.udf.CIQ(InputTicker, "IQ_INTEREST_EXP",Input!G$2,Date,,,Ccy,Conv)</f>
        <v>-723</v>
      </c>
      <c r="F28" s="4">
        <f>_xll.ciqfunctions.udf.CIQ(InputTicker, "IQ_INTEREST_EXP",Input!H$2,Date,,,Ccy,Conv)</f>
        <v>-1344</v>
      </c>
      <c r="G28" s="4">
        <f>_xll.ciqfunctions.udf.CIQ(InputTicker, "IQ_INTEREST_EXP",Input!I$2,Date,,,Ccy,Conv)</f>
        <v>-1288</v>
      </c>
      <c r="H28" s="4">
        <f>_xll.ciqfunctions.udf.CIQ(InputTicker, "IQ_INTEREST_EXP",Input!J$2,Date,,,Ccy,Conv)</f>
        <v>-1155</v>
      </c>
      <c r="I28" s="4">
        <f>_xll.ciqfunctions.udf.CIQ(InputTicker, "IQ_INTEREST_EXP",Input!K$2,Date,,,Ccy,Conv)</f>
        <v>-1216</v>
      </c>
      <c r="J28" s="4">
        <f>_xll.ciqfunctions.udf.CIQ(InputTicker, "IQ_INTEREST_EXP",Input!L$2,Date,,,Ccy,Conv)</f>
        <v>-1607</v>
      </c>
      <c r="K28" s="4">
        <f>_xll.ciqfunctions.udf.CIQ(InputTicker, "IQ_INTEREST_EXP",Input!M$2,Date,,,Ccy,Conv)</f>
        <v>-1712</v>
      </c>
      <c r="L28" s="4">
        <f>_xll.ciqfunctions.udf.CIQ(InputTicker, "IQ_INTEREST_EXP",Input!N$2,Date,,,Ccy,Conv)</f>
        <v>-1935</v>
      </c>
      <c r="M28" s="4">
        <f>_xll.ciqfunctions.udf.CIQ(InputTicker, "IQ_INTEREST_EXP",Input!O$2,Date,,,Ccy,Conv)</f>
        <v>-1935</v>
      </c>
      <c r="N28" s="46"/>
      <c r="P28" s="46"/>
      <c r="Q28" s="46"/>
      <c r="R28" s="46"/>
      <c r="T28" s="42"/>
      <c r="U28" s="42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</row>
    <row r="29" spans="1:66" ht="12.75" customHeight="1" x14ac:dyDescent="0.2">
      <c r="A29" s="1" t="s">
        <v>65</v>
      </c>
      <c r="B29" s="4">
        <f>_xll.ciqfunctions.udf.CIQ(InputTicker, "IQ_INTEREST_INVEST_INC",Input!D$2,Date,,,Ccy,Conv)</f>
        <v>72</v>
      </c>
      <c r="C29" s="4">
        <f>_xll.ciqfunctions.udf.CIQ(InputTicker, "IQ_INTEREST_INVEST_INC",Input!E$2,Date,,,Ccy,Conv)</f>
        <v>108</v>
      </c>
      <c r="D29" s="4">
        <f>_xll.ciqfunctions.udf.CIQ(InputTicker, "IQ_INTEREST_INVEST_INC",Input!F$2,Date,,,Ccy,Conv)</f>
        <v>0</v>
      </c>
      <c r="E29" s="4">
        <f>_xll.ciqfunctions.udf.CIQ(InputTicker, "IQ_INTEREST_INVEST_INC",Input!G$2,Date,,,Ccy,Conv)</f>
        <v>0</v>
      </c>
      <c r="F29" s="4">
        <f>_xll.ciqfunctions.udf.CIQ(InputTicker, "IQ_INTEREST_INVEST_INC",Input!H$2,Date,,,Ccy,Conv)</f>
        <v>0</v>
      </c>
      <c r="G29" s="4">
        <f>_xll.ciqfunctions.udf.CIQ(InputTicker, "IQ_INTEREST_INVEST_INC",Input!I$2,Date,,,Ccy,Conv)</f>
        <v>0</v>
      </c>
      <c r="H29" s="4">
        <f>_xll.ciqfunctions.udf.CIQ(InputTicker, "IQ_INTEREST_INVEST_INC",Input!J$2,Date,,,Ccy,Conv)</f>
        <v>52</v>
      </c>
      <c r="I29" s="4">
        <f>_xll.ciqfunctions.udf.CIQ(InputTicker, "IQ_INTEREST_INVEST_INC",Input!K$2,Date,,,Ccy,Conv)</f>
        <v>162</v>
      </c>
      <c r="J29" s="4">
        <f>_xll.ciqfunctions.udf.CIQ(InputTicker, "IQ_INTEREST_INVEST_INC",Input!L$2,Date,,,Ccy,Conv)</f>
        <v>670</v>
      </c>
      <c r="K29" s="4">
        <f>_xll.ciqfunctions.udf.CIQ(InputTicker, "IQ_INTEREST_INVEST_INC",Input!M$2,Date,,,Ccy,Conv)</f>
        <v>747</v>
      </c>
      <c r="L29" s="4">
        <f>_xll.ciqfunctions.udf.CIQ(InputTicker, "IQ_INTEREST_INVEST_INC",Input!N$2,Date,,,Ccy,Conv)</f>
        <v>645</v>
      </c>
      <c r="M29" s="4">
        <f>_xll.ciqfunctions.udf.CIQ(InputTicker, "IQ_INTEREST_INVEST_INC",Input!O$2,Date,,,Ccy,Conv)</f>
        <v>645</v>
      </c>
      <c r="N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</row>
    <row r="30" spans="1:66" ht="12.75" customHeight="1" x14ac:dyDescent="0.2">
      <c r="A30" s="5" t="s">
        <v>66</v>
      </c>
      <c r="B30" s="6">
        <f>_xll.ciqfunctions.udf.CIQ(InputTicker, "IQ_NET_INTEREST_EXP",Input!D$2,Date,,,Ccy,Conv)</f>
        <v>-396</v>
      </c>
      <c r="C30" s="6">
        <f>_xll.ciqfunctions.udf.CIQ(InputTicker, "IQ_NET_INTEREST_EXP",Input!E$2,Date,,,Ccy,Conv)</f>
        <v>-522</v>
      </c>
      <c r="D30" s="6">
        <f>_xll.ciqfunctions.udf.CIQ(InputTicker, "IQ_NET_INTEREST_EXP",Input!F$2,Date,,,Ccy,Conv)</f>
        <v>-615</v>
      </c>
      <c r="E30" s="6">
        <f>_xll.ciqfunctions.udf.CIQ(InputTicker, "IQ_NET_INTEREST_EXP",Input!G$2,Date,,,Ccy,Conv)</f>
        <v>-723</v>
      </c>
      <c r="F30" s="6">
        <f>_xll.ciqfunctions.udf.CIQ(InputTicker, "IQ_NET_INTEREST_EXP",Input!H$2,Date,,,Ccy,Conv)</f>
        <v>-1344</v>
      </c>
      <c r="G30" s="6">
        <f>_xll.ciqfunctions.udf.CIQ(InputTicker, "IQ_NET_INTEREST_EXP",Input!I$2,Date,,,Ccy,Conv)</f>
        <v>-1288</v>
      </c>
      <c r="H30" s="6">
        <f>_xll.ciqfunctions.udf.CIQ(InputTicker, "IQ_NET_INTEREST_EXP",Input!J$2,Date,,,Ccy,Conv)</f>
        <v>-1103</v>
      </c>
      <c r="I30" s="6">
        <f>_xll.ciqfunctions.udf.CIQ(InputTicker, "IQ_NET_INTEREST_EXP",Input!K$2,Date,,,Ccy,Conv)</f>
        <v>-1054</v>
      </c>
      <c r="J30" s="6">
        <f>_xll.ciqfunctions.udf.CIQ(InputTicker, "IQ_NET_INTEREST_EXP",Input!L$2,Date,,,Ccy,Conv)</f>
        <v>-937</v>
      </c>
      <c r="K30" s="6">
        <f>_xll.ciqfunctions.udf.CIQ(InputTicker, "IQ_NET_INTEREST_EXP",Input!M$2,Date,,,Ccy,Conv)</f>
        <v>-965</v>
      </c>
      <c r="L30" s="6">
        <f>_xll.ciqfunctions.udf.CIQ(InputTicker, "IQ_NET_INTEREST_EXP",Input!N$2,Date,,,Ccy,Conv)</f>
        <v>-1290</v>
      </c>
      <c r="M30" s="6">
        <f>_xll.ciqfunctions.udf.CIQ(InputTicker, "IQ_NET_INTEREST_EXP",Input!O$2,Date,,,Ccy,Conv)</f>
        <v>-1290</v>
      </c>
      <c r="N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</row>
    <row r="31" spans="1:66" ht="12.75" customHeight="1" x14ac:dyDescent="0.2">
      <c r="A31" s="1" t="s">
        <v>164</v>
      </c>
      <c r="B31" s="4">
        <f>_xll.ciqfunctions.udf.CIQ(InputTicker, "IQ_INC_EQUITY",Input!D$2,Date,,,Ccy,Conv)</f>
        <v>0</v>
      </c>
      <c r="C31" s="4">
        <f>_xll.ciqfunctions.udf.CIQ(InputTicker, "IQ_INC_EQUITY",Input!E$2,Date,,,Ccy,Conv)</f>
        <v>0</v>
      </c>
      <c r="D31" s="4">
        <f>_xll.ciqfunctions.udf.CIQ(InputTicker, "IQ_INC_EQUITY",Input!F$2,Date,,,Ccy,Conv)</f>
        <v>0</v>
      </c>
      <c r="E31" s="4">
        <f>_xll.ciqfunctions.udf.CIQ(InputTicker, "IQ_INC_EQUITY",Input!G$2,Date,,,Ccy,Conv)</f>
        <v>0</v>
      </c>
      <c r="F31" s="4">
        <f>_xll.ciqfunctions.udf.CIQ(InputTicker, "IQ_INC_EQUITY",Input!H$2,Date,,,Ccy,Conv)</f>
        <v>0</v>
      </c>
      <c r="G31" s="4">
        <f>_xll.ciqfunctions.udf.CIQ(InputTicker, "IQ_INC_EQUITY",Input!I$2,Date,,,Ccy,Conv)</f>
        <v>0</v>
      </c>
      <c r="H31" s="4">
        <f>_xll.ciqfunctions.udf.CIQ(InputTicker, "IQ_INC_EQUITY",Input!J$2,Date,,,Ccy,Conv)</f>
        <v>0</v>
      </c>
      <c r="I31" s="4">
        <f>_xll.ciqfunctions.udf.CIQ(InputTicker, "IQ_INC_EQUITY",Input!K$2,Date,,,Ccy,Conv)</f>
        <v>0</v>
      </c>
      <c r="J31" s="4">
        <f>_xll.ciqfunctions.udf.CIQ(InputTicker, "IQ_INC_EQUITY",Input!L$2,Date,,,Ccy,Conv)</f>
        <v>0</v>
      </c>
      <c r="K31" s="4">
        <f>_xll.ciqfunctions.udf.CIQ(InputTicker, "IQ_INC_EQUITY",Input!M$2,Date,,,Ccy,Conv)</f>
        <v>0</v>
      </c>
      <c r="L31" s="4">
        <f>_xll.ciqfunctions.udf.CIQ(InputTicker, "IQ_INC_EQUITY",Input!N$2,Date,,,Ccy,Conv)</f>
        <v>0</v>
      </c>
      <c r="M31" s="4">
        <f>_xll.ciqfunctions.udf.CIQ(InputTicker, "IQ_INC_EQUITY",Input!O$2,Date,,,Ccy,Conv)</f>
        <v>0</v>
      </c>
      <c r="N31" s="46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</row>
    <row r="32" spans="1:66" ht="12.75" customHeight="1" x14ac:dyDescent="0.2">
      <c r="A32" s="1" t="s">
        <v>165</v>
      </c>
      <c r="B32" s="4">
        <f>_xll.ciqfunctions.udf.CIQ(InputTicker, "IQ_CURRENCY_GAIN",Input!D$2,Date,,,Ccy,Conv)</f>
        <v>449</v>
      </c>
      <c r="C32" s="4">
        <f>_xll.ciqfunctions.udf.CIQ(InputTicker, "IQ_CURRENCY_GAIN",Input!E$2,Date,,,Ccy,Conv)</f>
        <v>-144</v>
      </c>
      <c r="D32" s="4">
        <f>_xll.ciqfunctions.udf.CIQ(InputTicker, "IQ_CURRENCY_GAIN",Input!F$2,Date,,,Ccy,Conv)</f>
        <v>0</v>
      </c>
      <c r="E32" s="4">
        <f>_xll.ciqfunctions.udf.CIQ(InputTicker, "IQ_CURRENCY_GAIN",Input!G$2,Date,,,Ccy,Conv)</f>
        <v>-434</v>
      </c>
      <c r="F32" s="4">
        <f>_xll.ciqfunctions.udf.CIQ(InputTicker, "IQ_CURRENCY_GAIN",Input!H$2,Date,,,Ccy,Conv)</f>
        <v>-14</v>
      </c>
      <c r="G32" s="4">
        <f>_xll.ciqfunctions.udf.CIQ(InputTicker, "IQ_CURRENCY_GAIN",Input!I$2,Date,,,Ccy,Conv)</f>
        <v>-12</v>
      </c>
      <c r="H32" s="4">
        <f>_xll.ciqfunctions.udf.CIQ(InputTicker, "IQ_CURRENCY_GAIN",Input!J$2,Date,,,Ccy,Conv)</f>
        <v>-1</v>
      </c>
      <c r="I32" s="4">
        <f>_xll.ciqfunctions.udf.CIQ(InputTicker, "IQ_CURRENCY_GAIN",Input!K$2,Date,,,Ccy,Conv)</f>
        <v>500</v>
      </c>
      <c r="J32" s="4">
        <f>_xll.ciqfunctions.udf.CIQ(InputTicker, "IQ_CURRENCY_GAIN",Input!L$2,Date,,,Ccy,Conv)</f>
        <v>-69</v>
      </c>
      <c r="K32" s="4">
        <f>_xll.ciqfunctions.udf.CIQ(InputTicker, "IQ_CURRENCY_GAIN",Input!M$2,Date,,,Ccy,Conv)</f>
        <v>20</v>
      </c>
      <c r="L32" s="4">
        <f>_xll.ciqfunctions.udf.CIQ(InputTicker, "IQ_CURRENCY_GAIN",Input!N$2,Date,,,Ccy,Conv)</f>
        <v>-244</v>
      </c>
      <c r="M32" s="4">
        <f>_xll.ciqfunctions.udf.CIQ(InputTicker, "IQ_CURRENCY_GAIN",Input!O$2,Date,,,Ccy,Conv)</f>
        <v>-244</v>
      </c>
      <c r="N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</row>
    <row r="33" spans="1:66" ht="12.75" customHeight="1" x14ac:dyDescent="0.2">
      <c r="A33" s="1" t="s">
        <v>128</v>
      </c>
      <c r="B33" s="4">
        <f>_xll.ciqfunctions.udf.CIQ(InputTicker, "IQ_OTHER_NON_OPER_EXP_SUPPL",Input!D$2,Date,,,Ccy,Conv)</f>
        <v>249</v>
      </c>
      <c r="C33" s="4">
        <f>_xll.ciqfunctions.udf.CIQ(InputTicker, "IQ_OTHER_NON_OPER_EXP_SUPPL",Input!E$2,Date,,,Ccy,Conv)</f>
        <v>-79</v>
      </c>
      <c r="D33" s="4">
        <f>_xll.ciqfunctions.udf.CIQ(InputTicker, "IQ_OTHER_NON_OPER_EXP_SUPPL",Input!F$2,Date,,,Ccy,Conv)</f>
        <v>333</v>
      </c>
      <c r="E33" s="4">
        <f>_xll.ciqfunctions.udf.CIQ(InputTicker, "IQ_OTHER_NON_OPER_EXP_SUPPL",Input!G$2,Date,,,Ccy,Conv)</f>
        <v>-719</v>
      </c>
      <c r="F33" s="4">
        <f>_xll.ciqfunctions.udf.CIQ(InputTicker, "IQ_OTHER_NON_OPER_EXP_SUPPL",Input!H$2,Date,,,Ccy,Conv)</f>
        <v>263</v>
      </c>
      <c r="G33" s="4">
        <f>_xll.ciqfunctions.udf.CIQ(InputTicker, "IQ_OTHER_NON_OPER_EXP_SUPPL",Input!I$2,Date,,,Ccy,Conv)</f>
        <v>-790</v>
      </c>
      <c r="H33" s="4">
        <f>_xll.ciqfunctions.udf.CIQ(InputTicker, "IQ_OTHER_NON_OPER_EXP_SUPPL",Input!J$2,Date,,,Ccy,Conv)</f>
        <v>225</v>
      </c>
      <c r="I33" s="4">
        <f>_xll.ciqfunctions.udf.CIQ(InputTicker, "IQ_OTHER_NON_OPER_EXP_SUPPL",Input!K$2,Date,,,Ccy,Conv)</f>
        <v>103</v>
      </c>
      <c r="J33" s="4">
        <f>_xll.ciqfunctions.udf.CIQ(InputTicker, "IQ_OTHER_NON_OPER_EXP_SUPPL",Input!L$2,Date,,,Ccy,Conv)</f>
        <v>236</v>
      </c>
      <c r="K33" s="4">
        <f>_xll.ciqfunctions.udf.CIQ(InputTicker, "IQ_OTHER_NON_OPER_EXP_SUPPL",Input!M$2,Date,,,Ccy,Conv)</f>
        <v>274</v>
      </c>
      <c r="L33" s="4">
        <f>_xll.ciqfunctions.udf.CIQ(InputTicker, "IQ_OTHER_NON_OPER_EXP_SUPPL",Input!N$2,Date,,,Ccy,Conv)</f>
        <v>125</v>
      </c>
      <c r="M33" s="4">
        <f>_xll.ciqfunctions.udf.CIQ(InputTicker, "IQ_OTHER_NON_OPER_EXP_SUPPL",Input!O$2,Date,,,Ccy,Conv)</f>
        <v>125</v>
      </c>
      <c r="N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</row>
    <row r="34" spans="1:66" ht="12.75" customHeight="1" x14ac:dyDescent="0.2">
      <c r="A34" s="5" t="s">
        <v>67</v>
      </c>
      <c r="B34" s="6">
        <f>_xll.ciqfunctions.udf.CIQ(InputTicker, "IQ_EBT_EXCL",Input!D$2,Date,,,Ccy,Conv)</f>
        <v>16819</v>
      </c>
      <c r="C34" s="6">
        <f>_xll.ciqfunctions.udf.CIQ(InputTicker, "IQ_EBT_EXCL",Input!E$2,Date,,,Ccy,Conv)</f>
        <v>13425</v>
      </c>
      <c r="D34" s="6">
        <f>_xll.ciqfunctions.udf.CIQ(InputTicker, "IQ_EBT_EXCL",Input!F$2,Date,,,Ccy,Conv)</f>
        <v>11400</v>
      </c>
      <c r="E34" s="6">
        <f>_xll.ciqfunctions.udf.CIQ(InputTicker, "IQ_EBT_EXCL",Input!G$2,Date,,,Ccy,Conv)</f>
        <v>11342</v>
      </c>
      <c r="F34" s="6">
        <f>_xll.ciqfunctions.udf.CIQ(InputTicker, "IQ_EBT_EXCL",Input!H$2,Date,,,Ccy,Conv)</f>
        <v>6444</v>
      </c>
      <c r="G34" s="6">
        <f>_xll.ciqfunctions.udf.CIQ(InputTicker, "IQ_EBT_EXCL",Input!I$2,Date,,,Ccy,Conv)</f>
        <v>2572</v>
      </c>
      <c r="H34" s="6">
        <f>_xll.ciqfunctions.udf.CIQ(InputTicker, "IQ_EBT_EXCL",Input!J$2,Date,,,Ccy,Conv)</f>
        <v>4704</v>
      </c>
      <c r="I34" s="6">
        <f>_xll.ciqfunctions.udf.CIQ(InputTicker, "IQ_EBT_EXCL",Input!K$2,Date,,,Ccy,Conv)</f>
        <v>7070</v>
      </c>
      <c r="J34" s="6">
        <f>_xll.ciqfunctions.udf.CIQ(InputTicker, "IQ_EBT_EXCL",Input!L$2,Date,,,Ccy,Conv)</f>
        <v>8651</v>
      </c>
      <c r="K34" s="6">
        <f>_xll.ciqfunctions.udf.CIQ(InputTicker, "IQ_EBT_EXCL",Input!M$2,Date,,,Ccy,Conv)</f>
        <v>9117</v>
      </c>
      <c r="L34" s="6">
        <f>_xll.ciqfunctions.udf.CIQ(InputTicker, "IQ_EBT_EXCL",Input!N$2,Date,,,Ccy,Conv)</f>
        <v>11159</v>
      </c>
      <c r="M34" s="6">
        <f>_xll.ciqfunctions.udf.CIQ(InputTicker, "IQ_EBT_EXCL",Input!O$2,Date,,,Ccy,Conv)</f>
        <v>11159</v>
      </c>
      <c r="N34" s="46"/>
      <c r="P34" s="46"/>
      <c r="Q34" s="46"/>
      <c r="R34" s="46"/>
      <c r="T34" s="42"/>
      <c r="U34" s="42"/>
      <c r="V34" s="46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</row>
    <row r="35" spans="1:66" ht="12.75" customHeight="1" x14ac:dyDescent="0.2">
      <c r="A35" s="1" t="s">
        <v>166</v>
      </c>
      <c r="B35" s="4">
        <f>_xll.ciqfunctions.udf.CIQ(InputTicker, "IQ_RESTRUCTURE",Input!D$2,Date,,,Ccy,Conv)</f>
        <v>-587</v>
      </c>
      <c r="C35" s="4">
        <f>_xll.ciqfunctions.udf.CIQ(InputTicker, "IQ_RESTRUCTURE",Input!E$2,Date,,,Ccy,Conv)</f>
        <v>-1038</v>
      </c>
      <c r="D35" s="4">
        <f>_xll.ciqfunctions.udf.CIQ(InputTicker, "IQ_RESTRUCTURE",Input!F$2,Date,,,Ccy,Conv)</f>
        <v>0</v>
      </c>
      <c r="E35" s="4">
        <f>_xll.ciqfunctions.udf.CIQ(InputTicker, "IQ_RESTRUCTURE",Input!G$2,Date,,,Ccy,Conv)</f>
        <v>0</v>
      </c>
      <c r="F35" s="4">
        <f>_xll.ciqfunctions.udf.CIQ(InputTicker, "IQ_RESTRUCTURE",Input!H$2,Date,,,Ccy,Conv)</f>
        <v>0</v>
      </c>
      <c r="G35" s="4">
        <f>_xll.ciqfunctions.udf.CIQ(InputTicker, "IQ_RESTRUCTURE",Input!I$2,Date,,,Ccy,Conv)</f>
        <v>0</v>
      </c>
      <c r="H35" s="4">
        <f>_xll.ciqfunctions.udf.CIQ(InputTicker, "IQ_RESTRUCTURE",Input!J$2,Date,,,Ccy,Conv)</f>
        <v>0</v>
      </c>
      <c r="I35" s="4">
        <f>_xll.ciqfunctions.udf.CIQ(InputTicker, "IQ_RESTRUCTURE",Input!K$2,Date,,,Ccy,Conv)</f>
        <v>0</v>
      </c>
      <c r="J35" s="4">
        <f>_xll.ciqfunctions.udf.CIQ(InputTicker, "IQ_RESTRUCTURE",Input!L$2,Date,,,Ccy,Conv)</f>
        <v>0</v>
      </c>
      <c r="K35" s="4">
        <f>_xll.ciqfunctions.udf.CIQ(InputTicker, "IQ_RESTRUCTURE",Input!M$2,Date,,,Ccy,Conv)</f>
        <v>-696</v>
      </c>
      <c r="L35" s="4">
        <f>_xll.ciqfunctions.udf.CIQ(InputTicker, "IQ_RESTRUCTURE",Input!N$2,Date,,,Ccy,Conv)</f>
        <v>-670</v>
      </c>
      <c r="M35" s="4">
        <f>_xll.ciqfunctions.udf.CIQ(InputTicker, "IQ_RESTRUCTURE",Input!O$2,Date,,,Ccy,Conv)</f>
        <v>-670</v>
      </c>
      <c r="N35" s="46"/>
      <c r="P35" s="46"/>
      <c r="Q35" s="46"/>
      <c r="R35" s="46"/>
      <c r="T35" s="42"/>
      <c r="U35" s="42"/>
      <c r="V35" s="46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</row>
    <row r="36" spans="1:66" ht="12.75" customHeight="1" x14ac:dyDescent="0.2">
      <c r="A36" s="1" t="s">
        <v>129</v>
      </c>
      <c r="B36" s="4">
        <f>_xll.ciqfunctions.udf.CIQ(InputTicker, "IQ_MERGER",Input!D$2,Date,,,Ccy,Conv)</f>
        <v>-26</v>
      </c>
      <c r="C36" s="4">
        <f>_xll.ciqfunctions.udf.CIQ(InputTicker, "IQ_MERGER",Input!E$2,Date,,,Ccy,Conv)</f>
        <v>-5</v>
      </c>
      <c r="D36" s="4">
        <f>_xll.ciqfunctions.udf.CIQ(InputTicker, "IQ_MERGER",Input!F$2,Date,,,Ccy,Conv)</f>
        <v>0</v>
      </c>
      <c r="E36" s="4">
        <f>_xll.ciqfunctions.udf.CIQ(InputTicker, "IQ_MERGER",Input!G$2,Date,,,Ccy,Conv)</f>
        <v>0</v>
      </c>
      <c r="F36" s="4">
        <f>_xll.ciqfunctions.udf.CIQ(InputTicker, "IQ_MERGER",Input!H$2,Date,,,Ccy,Conv)</f>
        <v>0</v>
      </c>
      <c r="G36" s="4">
        <f>_xll.ciqfunctions.udf.CIQ(InputTicker, "IQ_MERGER",Input!I$2,Date,,,Ccy,Conv)</f>
        <v>0</v>
      </c>
      <c r="H36" s="4">
        <f>_xll.ciqfunctions.udf.CIQ(InputTicker, "IQ_MERGER",Input!J$2,Date,,,Ccy,Conv)</f>
        <v>0</v>
      </c>
      <c r="I36" s="4">
        <f>_xll.ciqfunctions.udf.CIQ(InputTicker, "IQ_MERGER",Input!K$2,Date,,,Ccy,Conv)</f>
        <v>0</v>
      </c>
      <c r="J36" s="4">
        <f>_xll.ciqfunctions.udf.CIQ(InputTicker, "IQ_MERGER",Input!L$2,Date,,,Ccy,Conv)</f>
        <v>0</v>
      </c>
      <c r="K36" s="4">
        <f>_xll.ciqfunctions.udf.CIQ(InputTicker, "IQ_MERGER",Input!M$2,Date,,,Ccy,Conv)</f>
        <v>-123</v>
      </c>
      <c r="L36" s="4">
        <f>_xll.ciqfunctions.udf.CIQ(InputTicker, "IQ_MERGER",Input!N$2,Date,,,Ccy,Conv)</f>
        <v>-153</v>
      </c>
      <c r="M36" s="4">
        <f>_xll.ciqfunctions.udf.CIQ(InputTicker, "IQ_MERGER",Input!O$2,Date,,,Ccy,Conv)</f>
        <v>-153</v>
      </c>
      <c r="N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1:66" ht="12.75" customHeight="1" x14ac:dyDescent="0.2">
      <c r="A37" s="1" t="s">
        <v>68</v>
      </c>
      <c r="B37" s="4">
        <f>_xll.ciqfunctions.udf.CIQ(InputTicker, "IQ_IMPAIRMENT_GW",Input!D$2,Date,,,Ccy,Conv)</f>
        <v>0</v>
      </c>
      <c r="C37" s="4">
        <f>_xll.ciqfunctions.udf.CIQ(InputTicker, "IQ_IMPAIRMENT_GW",Input!E$2,Date,,,Ccy,Conv)</f>
        <v>0</v>
      </c>
      <c r="D37" s="4">
        <f>_xll.ciqfunctions.udf.CIQ(InputTicker, "IQ_IMPAIRMENT_GW",Input!F$2,Date,,,Ccy,Conv)</f>
        <v>0</v>
      </c>
      <c r="E37" s="4">
        <f>_xll.ciqfunctions.udf.CIQ(InputTicker, "IQ_IMPAIRMENT_GW",Input!G$2,Date,,,Ccy,Conv)</f>
        <v>0</v>
      </c>
      <c r="F37" s="4">
        <f>_xll.ciqfunctions.udf.CIQ(InputTicker, "IQ_IMPAIRMENT_GW",Input!H$2,Date,,,Ccy,Conv)</f>
        <v>0</v>
      </c>
      <c r="G37" s="4">
        <f>_xll.ciqfunctions.udf.CIQ(InputTicker, "IQ_IMPAIRMENT_GW",Input!I$2,Date,,,Ccy,Conv)</f>
        <v>0</v>
      </c>
      <c r="H37" s="4">
        <f>_xll.ciqfunctions.udf.CIQ(InputTicker, "IQ_IMPAIRMENT_GW",Input!J$2,Date,,,Ccy,Conv)</f>
        <v>0</v>
      </c>
      <c r="I37" s="4">
        <f>_xll.ciqfunctions.udf.CIQ(InputTicker, "IQ_IMPAIRMENT_GW",Input!K$2,Date,,,Ccy,Conv)</f>
        <v>0</v>
      </c>
      <c r="J37" s="4">
        <f>_xll.ciqfunctions.udf.CIQ(InputTicker, "IQ_IMPAIRMENT_GW",Input!L$2,Date,,,Ccy,Conv)</f>
        <v>0</v>
      </c>
      <c r="K37" s="4">
        <f>_xll.ciqfunctions.udf.CIQ(InputTicker, "IQ_IMPAIRMENT_GW",Input!M$2,Date,,,Ccy,Conv)</f>
        <v>0</v>
      </c>
      <c r="L37" s="4">
        <f>_xll.ciqfunctions.udf.CIQ(InputTicker, "IQ_IMPAIRMENT_GW",Input!N$2,Date,,,Ccy,Conv)</f>
        <v>0</v>
      </c>
      <c r="M37" s="4">
        <f>_xll.ciqfunctions.udf.CIQ(InputTicker, "IQ_IMPAIRMENT_GW",Input!O$2,Date,,,Ccy,Conv)</f>
        <v>0</v>
      </c>
      <c r="N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1:66" ht="12.75" customHeight="1" x14ac:dyDescent="0.2">
      <c r="A38" s="1" t="s">
        <v>69</v>
      </c>
      <c r="B38" s="4">
        <f>_xll.ciqfunctions.udf.CIQ(InputTicker, "IQ_GAIN_INVEST",Input!D$2,Date,,,Ccy,Conv)</f>
        <v>-47</v>
      </c>
      <c r="C38" s="4">
        <f>_xll.ciqfunctions.udf.CIQ(InputTicker, "IQ_GAIN_INVEST",Input!E$2,Date,,,Ccy,Conv)</f>
        <v>-23</v>
      </c>
      <c r="D38" s="4">
        <f>_xll.ciqfunctions.udf.CIQ(InputTicker, "IQ_GAIN_INVEST",Input!F$2,Date,,,Ccy,Conv)</f>
        <v>0</v>
      </c>
      <c r="E38" s="4">
        <f>_xll.ciqfunctions.udf.CIQ(InputTicker, "IQ_GAIN_INVEST",Input!G$2,Date,,,Ccy,Conv)</f>
        <v>0</v>
      </c>
      <c r="F38" s="4">
        <f>_xll.ciqfunctions.udf.CIQ(InputTicker, "IQ_GAIN_INVEST",Input!H$2,Date,,,Ccy,Conv)</f>
        <v>0</v>
      </c>
      <c r="G38" s="4">
        <f>_xll.ciqfunctions.udf.CIQ(InputTicker, "IQ_GAIN_INVEST",Input!I$2,Date,,,Ccy,Conv)</f>
        <v>0</v>
      </c>
      <c r="H38" s="4">
        <f>_xll.ciqfunctions.udf.CIQ(InputTicker, "IQ_GAIN_INVEST",Input!J$2,Date,,,Ccy,Conv)</f>
        <v>133</v>
      </c>
      <c r="I38" s="4">
        <f>_xll.ciqfunctions.udf.CIQ(InputTicker, "IQ_GAIN_INVEST",Input!K$2,Date,,,Ccy,Conv)</f>
        <v>-278</v>
      </c>
      <c r="J38" s="4">
        <f>_xll.ciqfunctions.udf.CIQ(InputTicker, "IQ_GAIN_INVEST",Input!L$2,Date,,,Ccy,Conv)</f>
        <v>39</v>
      </c>
      <c r="K38" s="4">
        <f>_xll.ciqfunctions.udf.CIQ(InputTicker, "IQ_GAIN_INVEST",Input!M$2,Date,,,Ccy,Conv)</f>
        <v>20</v>
      </c>
      <c r="L38" s="4">
        <f>_xll.ciqfunctions.udf.CIQ(InputTicker, "IQ_GAIN_INVEST",Input!N$2,Date,,,Ccy,Conv)</f>
        <v>-7</v>
      </c>
      <c r="M38" s="4">
        <f>_xll.ciqfunctions.udf.CIQ(InputTicker, "IQ_GAIN_INVEST",Input!O$2,Date,,,Ccy,Conv)</f>
        <v>-7</v>
      </c>
      <c r="N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</row>
    <row r="39" spans="1:66" ht="12.75" customHeight="1" x14ac:dyDescent="0.2">
      <c r="A39" s="1" t="s">
        <v>70</v>
      </c>
      <c r="B39" s="4">
        <f>_xll.ciqfunctions.udf.CIQ(InputTicker, "IQ_GAIN_ASSETS",Input!D$2,Date,,,Ccy,Conv)</f>
        <v>13</v>
      </c>
      <c r="C39" s="4">
        <f>_xll.ciqfunctions.udf.CIQ(InputTicker, "IQ_GAIN_ASSETS",Input!E$2,Date,,,Ccy,Conv)</f>
        <v>27</v>
      </c>
      <c r="D39" s="4">
        <f>_xll.ciqfunctions.udf.CIQ(InputTicker, "IQ_GAIN_ASSETS",Input!F$2,Date,,,Ccy,Conv)</f>
        <v>0</v>
      </c>
      <c r="E39" s="4">
        <f>_xll.ciqfunctions.udf.CIQ(InputTicker, "IQ_GAIN_ASSETS",Input!G$2,Date,,,Ccy,Conv)</f>
        <v>0</v>
      </c>
      <c r="F39" s="4">
        <f>_xll.ciqfunctions.udf.CIQ(InputTicker, "IQ_GAIN_ASSETS",Input!H$2,Date,,,Ccy,Conv)</f>
        <v>762</v>
      </c>
      <c r="G39" s="4">
        <f>_xll.ciqfunctions.udf.CIQ(InputTicker, "IQ_GAIN_ASSETS",Input!I$2,Date,,,Ccy,Conv)</f>
        <v>0</v>
      </c>
      <c r="H39" s="4">
        <f>_xll.ciqfunctions.udf.CIQ(InputTicker, "IQ_GAIN_ASSETS",Input!J$2,Date,,,Ccy,Conv)</f>
        <v>0</v>
      </c>
      <c r="I39" s="4">
        <f>_xll.ciqfunctions.udf.CIQ(InputTicker, "IQ_GAIN_ASSETS",Input!K$2,Date,,,Ccy,Conv)</f>
        <v>258</v>
      </c>
      <c r="J39" s="4">
        <f>_xll.ciqfunctions.udf.CIQ(InputTicker, "IQ_GAIN_ASSETS",Input!L$2,Date,,,Ccy,Conv)</f>
        <v>0</v>
      </c>
      <c r="K39" s="4">
        <f>_xll.ciqfunctions.udf.CIQ(InputTicker, "IQ_GAIN_ASSETS",Input!M$2,Date,,,Ccy,Conv)</f>
        <v>592</v>
      </c>
      <c r="L39" s="4">
        <f>_xll.ciqfunctions.udf.CIQ(InputTicker, "IQ_GAIN_ASSETS",Input!N$2,Date,,,Ccy,Conv)</f>
        <v>0</v>
      </c>
      <c r="M39" s="4">
        <f>_xll.ciqfunctions.udf.CIQ(InputTicker, "IQ_GAIN_ASSETS",Input!O$2,Date,,,Ccy,Conv)</f>
        <v>0</v>
      </c>
      <c r="N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</row>
    <row r="40" spans="1:66" ht="12.75" customHeight="1" x14ac:dyDescent="0.2">
      <c r="A40" s="1" t="s">
        <v>167</v>
      </c>
      <c r="B40" s="4">
        <f>_xll.ciqfunctions.udf.CIQ(InputTicker, "IQ_ASSET_WRITEDOWN",Input!D$2,Date,,,Ccy,Conv)</f>
        <v>0</v>
      </c>
      <c r="C40" s="4">
        <f>_xll.ciqfunctions.udf.CIQ(InputTicker, "IQ_ASSET_WRITEDOWN",Input!E$2,Date,,,Ccy,Conv)</f>
        <v>0</v>
      </c>
      <c r="D40" s="4">
        <f>_xll.ciqfunctions.udf.CIQ(InputTicker, "IQ_ASSET_WRITEDOWN",Input!F$2,Date,,,Ccy,Conv)</f>
        <v>0</v>
      </c>
      <c r="E40" s="4">
        <f>_xll.ciqfunctions.udf.CIQ(InputTicker, "IQ_ASSET_WRITEDOWN",Input!G$2,Date,,,Ccy,Conv)</f>
        <v>0</v>
      </c>
      <c r="F40" s="4">
        <f>_xll.ciqfunctions.udf.CIQ(InputTicker, "IQ_ASSET_WRITEDOWN",Input!H$2,Date,,,Ccy,Conv)</f>
        <v>0</v>
      </c>
      <c r="G40" s="4">
        <f>_xll.ciqfunctions.udf.CIQ(InputTicker, "IQ_ASSET_WRITEDOWN",Input!I$2,Date,,,Ccy,Conv)</f>
        <v>0</v>
      </c>
      <c r="H40" s="4">
        <f>_xll.ciqfunctions.udf.CIQ(InputTicker, "IQ_ASSET_WRITEDOWN",Input!J$2,Date,,,Ccy,Conv)</f>
        <v>0</v>
      </c>
      <c r="I40" s="4">
        <f>_xll.ciqfunctions.udf.CIQ(InputTicker, "IQ_ASSET_WRITEDOWN",Input!K$2,Date,,,Ccy,Conv)</f>
        <v>0</v>
      </c>
      <c r="J40" s="4">
        <f>_xll.ciqfunctions.udf.CIQ(InputTicker, "IQ_ASSET_WRITEDOWN",Input!L$2,Date,,,Ccy,Conv)</f>
        <v>0</v>
      </c>
      <c r="K40" s="4">
        <f>_xll.ciqfunctions.udf.CIQ(InputTicker, "IQ_ASSET_WRITEDOWN",Input!M$2,Date,,,Ccy,Conv)</f>
        <v>0</v>
      </c>
      <c r="L40" s="4">
        <f>_xll.ciqfunctions.udf.CIQ(InputTicker, "IQ_ASSET_WRITEDOWN",Input!N$2,Date,,,Ccy,Conv)</f>
        <v>0</v>
      </c>
      <c r="M40" s="4">
        <f>_xll.ciqfunctions.udf.CIQ(InputTicker, "IQ_ASSET_WRITEDOWN",Input!O$2,Date,,,Ccy,Conv)</f>
        <v>0</v>
      </c>
      <c r="N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</row>
    <row r="41" spans="1:66" ht="12.75" customHeight="1" x14ac:dyDescent="0.2">
      <c r="A41" s="1" t="s">
        <v>279</v>
      </c>
      <c r="B41" s="4">
        <f>_xll.ciqfunctions.udf.CIQ(InputTicker, "IQ_IPRD",Input!D$2,Date,,,Ccy,Conv)</f>
        <v>0</v>
      </c>
      <c r="C41" s="4">
        <f>_xll.ciqfunctions.udf.CIQ(InputTicker, "IQ_IPRD",Input!E$2,Date,,,Ccy,Conv)</f>
        <v>0</v>
      </c>
      <c r="D41" s="4">
        <f>_xll.ciqfunctions.udf.CIQ(InputTicker, "IQ_IPRD",Input!F$2,Date,,,Ccy,Conv)</f>
        <v>0</v>
      </c>
      <c r="E41" s="4">
        <f>_xll.ciqfunctions.udf.CIQ(InputTicker, "IQ_IPRD",Input!G$2,Date,,,Ccy,Conv)</f>
        <v>0</v>
      </c>
      <c r="F41" s="4">
        <f>_xll.ciqfunctions.udf.CIQ(InputTicker, "IQ_IPRD",Input!H$2,Date,,,Ccy,Conv)</f>
        <v>0</v>
      </c>
      <c r="G41" s="4">
        <f>_xll.ciqfunctions.udf.CIQ(InputTicker, "IQ_IPRD",Input!I$2,Date,,,Ccy,Conv)</f>
        <v>0</v>
      </c>
      <c r="H41" s="4">
        <f>_xll.ciqfunctions.udf.CIQ(InputTicker, "IQ_IPRD",Input!J$2,Date,,,Ccy,Conv)</f>
        <v>0</v>
      </c>
      <c r="I41" s="4">
        <f>_xll.ciqfunctions.udf.CIQ(InputTicker, "IQ_IPRD",Input!K$2,Date,,,Ccy,Conv)</f>
        <v>0</v>
      </c>
      <c r="J41" s="4">
        <f>_xll.ciqfunctions.udf.CIQ(InputTicker, "IQ_IPRD",Input!L$2,Date,,,Ccy,Conv)</f>
        <v>0</v>
      </c>
      <c r="K41" s="4">
        <f>_xll.ciqfunctions.udf.CIQ(InputTicker, "IQ_IPRD",Input!M$2,Date,,,Ccy,Conv)</f>
        <v>0</v>
      </c>
      <c r="L41" s="4">
        <f>_xll.ciqfunctions.udf.CIQ(InputTicker, "IQ_IPRD",Input!N$2,Date,,,Ccy,Conv)</f>
        <v>0</v>
      </c>
      <c r="M41" s="4">
        <f>_xll.ciqfunctions.udf.CIQ(InputTicker, "IQ_IPRD",Input!O$2,Date,,,Ccy,Conv)</f>
        <v>0</v>
      </c>
      <c r="N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</row>
    <row r="42" spans="1:66" ht="12.75" customHeight="1" x14ac:dyDescent="0.2">
      <c r="A42" s="1" t="s">
        <v>168</v>
      </c>
      <c r="B42" s="4">
        <f>_xll.ciqfunctions.udf.CIQ(InputTicker, "IQ_INS_SETTLE",Input!D$2,Date,,,Ccy,Conv)</f>
        <v>0</v>
      </c>
      <c r="C42" s="4">
        <f>_xll.ciqfunctions.udf.CIQ(InputTicker, "IQ_INS_SETTLE",Input!E$2,Date,,,Ccy,Conv)</f>
        <v>0</v>
      </c>
      <c r="D42" s="4">
        <f>_xll.ciqfunctions.udf.CIQ(InputTicker, "IQ_INS_SETTLE",Input!F$2,Date,,,Ccy,Conv)</f>
        <v>0</v>
      </c>
      <c r="E42" s="4">
        <f>_xll.ciqfunctions.udf.CIQ(InputTicker, "IQ_INS_SETTLE",Input!G$2,Date,,,Ccy,Conv)</f>
        <v>0</v>
      </c>
      <c r="F42" s="4">
        <f>_xll.ciqfunctions.udf.CIQ(InputTicker, "IQ_INS_SETTLE",Input!H$2,Date,,,Ccy,Conv)</f>
        <v>0</v>
      </c>
      <c r="G42" s="4">
        <f>_xll.ciqfunctions.udf.CIQ(InputTicker, "IQ_INS_SETTLE",Input!I$2,Date,,,Ccy,Conv)</f>
        <v>0</v>
      </c>
      <c r="H42" s="4">
        <f>_xll.ciqfunctions.udf.CIQ(InputTicker, "IQ_INS_SETTLE",Input!J$2,Date,,,Ccy,Conv)</f>
        <v>0</v>
      </c>
      <c r="I42" s="4">
        <f>_xll.ciqfunctions.udf.CIQ(InputTicker, "IQ_INS_SETTLE",Input!K$2,Date,,,Ccy,Conv)</f>
        <v>0</v>
      </c>
      <c r="J42" s="4">
        <f>_xll.ciqfunctions.udf.CIQ(InputTicker, "IQ_INS_SETTLE",Input!L$2,Date,,,Ccy,Conv)</f>
        <v>0</v>
      </c>
      <c r="K42" s="4">
        <f>_xll.ciqfunctions.udf.CIQ(InputTicker, "IQ_INS_SETTLE",Input!M$2,Date,,,Ccy,Conv)</f>
        <v>0</v>
      </c>
      <c r="L42" s="4">
        <f>_xll.ciqfunctions.udf.CIQ(InputTicker, "IQ_INS_SETTLE",Input!N$2,Date,,,Ccy,Conv)</f>
        <v>0</v>
      </c>
      <c r="M42" s="4">
        <f>_xll.ciqfunctions.udf.CIQ(InputTicker, "IQ_INS_SETTLE",Input!O$2,Date,,,Ccy,Conv)</f>
        <v>0</v>
      </c>
      <c r="N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</row>
    <row r="43" spans="1:66" ht="12.75" customHeight="1" x14ac:dyDescent="0.2">
      <c r="A43" s="1" t="s">
        <v>169</v>
      </c>
      <c r="B43" s="4">
        <f>_xll.ciqfunctions.udf.CIQ(InputTicker, "IQ_LEGAL_SETTLE",Input!D$2,Date,,,Ccy,Conv)</f>
        <v>-233</v>
      </c>
      <c r="C43" s="4">
        <f>_xll.ciqfunctions.udf.CIQ(InputTicker, "IQ_LEGAL_SETTLE",Input!E$2,Date,,,Ccy,Conv)</f>
        <v>-56</v>
      </c>
      <c r="D43" s="4">
        <f>_xll.ciqfunctions.udf.CIQ(InputTicker, "IQ_LEGAL_SETTLE",Input!F$2,Date,,,Ccy,Conv)</f>
        <v>0</v>
      </c>
      <c r="E43" s="4">
        <f>_xll.ciqfunctions.udf.CIQ(InputTicker, "IQ_LEGAL_SETTLE",Input!G$2,Date,,,Ccy,Conv)</f>
        <v>0</v>
      </c>
      <c r="F43" s="4">
        <f>_xll.ciqfunctions.udf.CIQ(InputTicker, "IQ_LEGAL_SETTLE",Input!H$2,Date,,,Ccy,Conv)</f>
        <v>0</v>
      </c>
      <c r="G43" s="4">
        <f>_xll.ciqfunctions.udf.CIQ(InputTicker, "IQ_LEGAL_SETTLE",Input!I$2,Date,,,Ccy,Conv)</f>
        <v>0</v>
      </c>
      <c r="H43" s="4">
        <f>_xll.ciqfunctions.udf.CIQ(InputTicker, "IQ_LEGAL_SETTLE",Input!J$2,Date,,,Ccy,Conv)</f>
        <v>0</v>
      </c>
      <c r="I43" s="4">
        <f>_xll.ciqfunctions.udf.CIQ(InputTicker, "IQ_LEGAL_SETTLE",Input!K$2,Date,,,Ccy,Conv)</f>
        <v>0</v>
      </c>
      <c r="J43" s="4">
        <f>_xll.ciqfunctions.udf.CIQ(InputTicker, "IQ_LEGAL_SETTLE",Input!L$2,Date,,,Ccy,Conv)</f>
        <v>0</v>
      </c>
      <c r="K43" s="4">
        <f>_xll.ciqfunctions.udf.CIQ(InputTicker, "IQ_LEGAL_SETTLE",Input!M$2,Date,,,Ccy,Conv)</f>
        <v>0</v>
      </c>
      <c r="L43" s="4">
        <f>_xll.ciqfunctions.udf.CIQ(InputTicker, "IQ_LEGAL_SETTLE",Input!N$2,Date,,,Ccy,Conv)</f>
        <v>0</v>
      </c>
      <c r="M43" s="4">
        <f>_xll.ciqfunctions.udf.CIQ(InputTicker, "IQ_LEGAL_SETTLE",Input!O$2,Date,,,Ccy,Conv)</f>
        <v>0</v>
      </c>
      <c r="N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</row>
    <row r="44" spans="1:66" ht="12.75" customHeight="1" x14ac:dyDescent="0.2">
      <c r="A44" s="1" t="s">
        <v>130</v>
      </c>
      <c r="B44" s="8">
        <f>_xll.ciqfunctions.udf.CIQ(InputTicker, "IQ_OTHER_UNUSUAL_SUPPL",Input!D$2,Date,,,Ccy,Conv)</f>
        <v>6</v>
      </c>
      <c r="C44" s="8">
        <f>_xll.ciqfunctions.udf.CIQ(InputTicker, "IQ_OTHER_UNUSUAL_SUPPL",Input!E$2,Date,,,Ccy,Conv)</f>
        <v>0</v>
      </c>
      <c r="D44" s="8">
        <f>_xll.ciqfunctions.udf.CIQ(InputTicker, "IQ_OTHER_UNUSUAL_SUPPL",Input!F$2,Date,,,Ccy,Conv)</f>
        <v>0</v>
      </c>
      <c r="E44" s="8">
        <f>_xll.ciqfunctions.udf.CIQ(InputTicker, "IQ_OTHER_UNUSUAL_SUPPL",Input!G$2,Date,,,Ccy,Conv)</f>
        <v>0</v>
      </c>
      <c r="F44" s="8">
        <f>_xll.ciqfunctions.udf.CIQ(InputTicker, "IQ_OTHER_UNUSUAL_SUPPL",Input!H$2,Date,,,Ccy,Conv)</f>
        <v>0</v>
      </c>
      <c r="G44" s="8">
        <f>_xll.ciqfunctions.udf.CIQ(InputTicker, "IQ_OTHER_UNUSUAL_SUPPL",Input!I$2,Date,,,Ccy,Conv)</f>
        <v>0</v>
      </c>
      <c r="H44" s="8">
        <f>_xll.ciqfunctions.udf.CIQ(InputTicker, "IQ_OTHER_UNUSUAL_SUPPL",Input!J$2,Date,,,Ccy,Conv)</f>
        <v>0</v>
      </c>
      <c r="I44" s="8">
        <f>_xll.ciqfunctions.udf.CIQ(InputTicker, "IQ_OTHER_UNUSUAL_SUPPL",Input!K$2,Date,,,Ccy,Conv)</f>
        <v>-5894</v>
      </c>
      <c r="J44" s="8">
        <f>_xll.ciqfunctions.udf.CIQ(InputTicker, "IQ_OTHER_UNUSUAL_SUPPL",Input!L$2,Date,,,Ccy,Conv)</f>
        <v>0</v>
      </c>
      <c r="K44" s="8">
        <f>_xll.ciqfunctions.udf.CIQ(InputTicker, "IQ_OTHER_UNUSUAL_SUPPL",Input!M$2,Date,,,Ccy,Conv)</f>
        <v>-3113</v>
      </c>
      <c r="L44" s="8">
        <f>_xll.ciqfunctions.udf.CIQ(InputTicker, "IQ_OTHER_UNUSUAL_SUPPL",Input!N$2,Date,,,Ccy,Conv)</f>
        <v>0</v>
      </c>
      <c r="M44" s="8">
        <f>_xll.ciqfunctions.udf.CIQ(InputTicker, "IQ_OTHER_UNUSUAL_SUPPL",Input!O$2,Date,,,Ccy,Conv)</f>
        <v>0</v>
      </c>
      <c r="N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</row>
    <row r="45" spans="1:66" ht="12.75" customHeight="1" x14ac:dyDescent="0.2">
      <c r="A45" s="5" t="s">
        <v>71</v>
      </c>
      <c r="B45" s="6">
        <f>_xll.ciqfunctions.udf.CIQ(InputTicker, "IQ_EBT",Input!D$2,Date,,,Ccy,Conv)</f>
        <v>15945</v>
      </c>
      <c r="C45" s="6">
        <f>_xll.ciqfunctions.udf.CIQ(InputTicker, "IQ_EBT",Input!E$2,Date,,,Ccy,Conv)</f>
        <v>12330</v>
      </c>
      <c r="D45" s="6">
        <f>_xll.ciqfunctions.udf.CIQ(InputTicker, "IQ_EBT",Input!F$2,Date,,,Ccy,Conv)</f>
        <v>11400</v>
      </c>
      <c r="E45" s="6">
        <f>_xll.ciqfunctions.udf.CIQ(InputTicker, "IQ_EBT",Input!G$2,Date,,,Ccy,Conv)</f>
        <v>11342</v>
      </c>
      <c r="F45" s="6">
        <f>_xll.ciqfunctions.udf.CIQ(InputTicker, "IQ_EBT",Input!H$2,Date,,,Ccy,Conv)</f>
        <v>7206</v>
      </c>
      <c r="G45" s="6">
        <f>_xll.ciqfunctions.udf.CIQ(InputTicker, "IQ_EBT",Input!I$2,Date,,,Ccy,Conv)</f>
        <v>2572</v>
      </c>
      <c r="H45" s="6">
        <f>_xll.ciqfunctions.udf.CIQ(InputTicker, "IQ_EBT",Input!J$2,Date,,,Ccy,Conv)</f>
        <v>4837</v>
      </c>
      <c r="I45" s="6">
        <f>_xll.ciqfunctions.udf.CIQ(InputTicker, "IQ_EBT",Input!K$2,Date,,,Ccy,Conv)</f>
        <v>1156</v>
      </c>
      <c r="J45" s="6">
        <f>_xll.ciqfunctions.udf.CIQ(InputTicker, "IQ_EBT",Input!L$2,Date,,,Ccy,Conv)</f>
        <v>8690</v>
      </c>
      <c r="K45" s="6">
        <f>_xll.ciqfunctions.udf.CIQ(InputTicker, "IQ_EBT",Input!M$2,Date,,,Ccy,Conv)</f>
        <v>5797</v>
      </c>
      <c r="L45" s="6">
        <f>_xll.ciqfunctions.udf.CIQ(InputTicker, "IQ_EBT",Input!N$2,Date,,,Ccy,Conv)</f>
        <v>10329</v>
      </c>
      <c r="M45" s="6">
        <f>_xll.ciqfunctions.udf.CIQ(InputTicker, "IQ_EBT",Input!O$2,Date,,,Ccy,Conv)</f>
        <v>10329</v>
      </c>
      <c r="N45" s="46"/>
      <c r="P45" s="46"/>
      <c r="Q45" s="46"/>
      <c r="R45" s="46"/>
      <c r="T45" s="42"/>
      <c r="U45" s="42"/>
      <c r="V45" s="46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</row>
    <row r="46" spans="1:66" ht="12.75" customHeight="1" x14ac:dyDescent="0.2">
      <c r="A46" s="1" t="s">
        <v>72</v>
      </c>
      <c r="B46" s="4">
        <f>_xll.ciqfunctions.udf.CIQ(InputTicker, "IQ_INC_TAX",Input!D$2,Date,,,Ccy,Conv)</f>
        <v>2581</v>
      </c>
      <c r="C46" s="4">
        <f>_xll.ciqfunctions.udf.CIQ(InputTicker, "IQ_INC_TAX",Input!E$2,Date,,,Ccy,Conv)</f>
        <v>449</v>
      </c>
      <c r="D46" s="4">
        <f>_xll.ciqfunctions.udf.CIQ(InputTicker, "IQ_INC_TAX",Input!F$2,Date,,,Ccy,Conv)</f>
        <v>5642</v>
      </c>
      <c r="E46" s="4">
        <f>_xll.ciqfunctions.udf.CIQ(InputTicker, "IQ_INC_TAX",Input!G$2,Date,,,Ccy,Conv)</f>
        <v>2619</v>
      </c>
      <c r="F46" s="4">
        <f>_xll.ciqfunctions.udf.CIQ(InputTicker, "IQ_INC_TAX",Input!H$2,Date,,,Ccy,Conv)</f>
        <v>60</v>
      </c>
      <c r="G46" s="4">
        <f>_xll.ciqfunctions.udf.CIQ(InputTicker, "IQ_INC_TAX",Input!I$2,Date,,,Ccy,Conv)</f>
        <v>-1360</v>
      </c>
      <c r="H46" s="4">
        <f>_xll.ciqfunctions.udf.CIQ(InputTicker, "IQ_INC_TAX",Input!J$2,Date,,,Ccy,Conv)</f>
        <v>124</v>
      </c>
      <c r="I46" s="4">
        <f>_xll.ciqfunctions.udf.CIQ(InputTicker, "IQ_INC_TAX",Input!K$2,Date,,,Ccy,Conv)</f>
        <v>-626</v>
      </c>
      <c r="J46" s="4">
        <f>_xll.ciqfunctions.udf.CIQ(InputTicker, "IQ_INC_TAX",Input!L$2,Date,,,Ccy,Conv)</f>
        <v>1176</v>
      </c>
      <c r="K46" s="4">
        <f>_xll.ciqfunctions.udf.CIQ(InputTicker, "IQ_INC_TAX",Input!M$2,Date,,,Ccy,Conv)</f>
        <v>-218</v>
      </c>
      <c r="L46" s="4">
        <f>_xll.ciqfunctions.udf.CIQ(InputTicker, "IQ_INC_TAX",Input!N$2,Date,,,Ccy,Conv)</f>
        <v>-242</v>
      </c>
      <c r="M46" s="4">
        <f>_xll.ciqfunctions.udf.CIQ(InputTicker, "IQ_INC_TAX",Input!O$2,Date,,,Ccy,Conv)</f>
        <v>-242</v>
      </c>
      <c r="N46" s="46"/>
      <c r="P46" s="46"/>
      <c r="Q46" s="46"/>
      <c r="R46" s="46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</row>
    <row r="47" spans="1:66" ht="12.75" customHeight="1" x14ac:dyDescent="0.2">
      <c r="A47" s="5" t="s">
        <v>73</v>
      </c>
      <c r="B47" s="6">
        <f>_xll.ciqfunctions.udf.CIQ(InputTicker, "IQ_EARNING_CO",Input!D$2,Date,,,Ccy,Conv)</f>
        <v>13364</v>
      </c>
      <c r="C47" s="6">
        <f>_xll.ciqfunctions.udf.CIQ(InputTicker, "IQ_EARNING_CO",Input!E$2,Date,,,Ccy,Conv)</f>
        <v>11881</v>
      </c>
      <c r="D47" s="6">
        <f>_xll.ciqfunctions.udf.CIQ(InputTicker, "IQ_EARNING_CO",Input!F$2,Date,,,Ccy,Conv)</f>
        <v>5758</v>
      </c>
      <c r="E47" s="6">
        <f>_xll.ciqfunctions.udf.CIQ(InputTicker, "IQ_EARNING_CO",Input!G$2,Date,,,Ccy,Conv)</f>
        <v>8723</v>
      </c>
      <c r="F47" s="6">
        <f>_xll.ciqfunctions.udf.CIQ(InputTicker, "IQ_EARNING_CO",Input!H$2,Date,,,Ccy,Conv)</f>
        <v>7146</v>
      </c>
      <c r="G47" s="6">
        <f>_xll.ciqfunctions.udf.CIQ(InputTicker, "IQ_EARNING_CO",Input!I$2,Date,,,Ccy,Conv)</f>
        <v>3932</v>
      </c>
      <c r="H47" s="6">
        <f>_xll.ciqfunctions.udf.CIQ(InputTicker, "IQ_EARNING_CO",Input!J$2,Date,,,Ccy,Conv)</f>
        <v>4713</v>
      </c>
      <c r="I47" s="6">
        <f>_xll.ciqfunctions.udf.CIQ(InputTicker, "IQ_EARNING_CO",Input!K$2,Date,,,Ccy,Conv)</f>
        <v>1782</v>
      </c>
      <c r="J47" s="6">
        <f>_xll.ciqfunctions.udf.CIQ(InputTicker, "IQ_EARNING_CO",Input!L$2,Date,,,Ccy,Conv)</f>
        <v>7514</v>
      </c>
      <c r="K47" s="6">
        <f>_xll.ciqfunctions.udf.CIQ(InputTicker, "IQ_EARNING_CO",Input!M$2,Date,,,Ccy,Conv)</f>
        <v>6015</v>
      </c>
      <c r="L47" s="6">
        <f>_xll.ciqfunctions.udf.CIQ(InputTicker, "IQ_EARNING_CO",Input!N$2,Date,,,Ccy,Conv)</f>
        <v>10571</v>
      </c>
      <c r="M47" s="6">
        <f>_xll.ciqfunctions.udf.CIQ(InputTicker, "IQ_EARNING_CO",Input!O$2,Date,,,Ccy,Conv)</f>
        <v>10571</v>
      </c>
      <c r="N47" s="46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</row>
    <row r="48" spans="1:66" ht="12.75" customHeight="1" x14ac:dyDescent="0.2">
      <c r="A48" s="1" t="s">
        <v>74</v>
      </c>
      <c r="B48" s="4">
        <f>_xll.ciqfunctions.udf.CIQ(InputTicker, "IQ_DO",Input!D$2,Date,,,Ccy,Conv)</f>
        <v>-174</v>
      </c>
      <c r="C48" s="4">
        <f>_xll.ciqfunctions.udf.CIQ(InputTicker, "IQ_DO",Input!E$2,Date,,,Ccy,Conv)</f>
        <v>-9</v>
      </c>
      <c r="D48" s="4">
        <f>_xll.ciqfunctions.udf.CIQ(InputTicker, "IQ_DO",Input!F$2,Date,,,Ccy,Conv)</f>
        <v>-5</v>
      </c>
      <c r="E48" s="4">
        <f>_xll.ciqfunctions.udf.CIQ(InputTicker, "IQ_DO",Input!G$2,Date,,,Ccy,Conv)</f>
        <v>5</v>
      </c>
      <c r="F48" s="4">
        <f>_xll.ciqfunctions.udf.CIQ(InputTicker, "IQ_DO",Input!H$2,Date,,,Ccy,Conv)</f>
        <v>2285</v>
      </c>
      <c r="G48" s="4">
        <f>_xll.ciqfunctions.udf.CIQ(InputTicker, "IQ_DO",Input!I$2,Date,,,Ccy,Conv)</f>
        <v>1658</v>
      </c>
      <c r="H48" s="4">
        <f>_xll.ciqfunctions.udf.CIQ(InputTicker, "IQ_DO",Input!J$2,Date,,,Ccy,Conv)</f>
        <v>1030</v>
      </c>
      <c r="I48" s="4">
        <f>_xll.ciqfunctions.udf.CIQ(InputTicker, "IQ_DO",Input!K$2,Date,,,Ccy,Conv)</f>
        <v>-143</v>
      </c>
      <c r="J48" s="4">
        <f>_xll.ciqfunctions.udf.CIQ(InputTicker, "IQ_DO",Input!L$2,Date,,,Ccy,Conv)</f>
        <v>-12</v>
      </c>
      <c r="K48" s="4">
        <f>_xll.ciqfunctions.udf.CIQ(InputTicker, "IQ_DO",Input!M$2,Date,,,Ccy,Conv)</f>
        <v>8</v>
      </c>
      <c r="L48" s="4">
        <f>_xll.ciqfunctions.udf.CIQ(InputTicker, "IQ_DO",Input!N$2,Date,,,Ccy,Conv)</f>
        <v>22</v>
      </c>
      <c r="M48" s="4">
        <f>_xll.ciqfunctions.udf.CIQ(InputTicker, "IQ_DO",Input!O$2,Date,,,Ccy,Conv)</f>
        <v>22</v>
      </c>
      <c r="N48" s="46"/>
      <c r="P48" s="46"/>
      <c r="Q48" s="46"/>
      <c r="R48" s="46"/>
      <c r="T48" s="42"/>
      <c r="U48" s="42"/>
      <c r="V48" s="46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</row>
    <row r="49" spans="1:66" ht="12.75" customHeight="1" x14ac:dyDescent="0.2">
      <c r="A49" s="1" t="s">
        <v>75</v>
      </c>
      <c r="B49" s="4">
        <f>_xll.ciqfunctions.udf.CIQ(InputTicker, "IQ_EXTRA_ACC_ITEMS",Input!D$2,Date,,,Ccy,Conv)</f>
        <v>0</v>
      </c>
      <c r="C49" s="4">
        <f>_xll.ciqfunctions.udf.CIQ(InputTicker, "IQ_EXTRA_ACC_ITEMS",Input!E$2,Date,,,Ccy,Conv)</f>
        <v>0</v>
      </c>
      <c r="D49" s="4">
        <f>_xll.ciqfunctions.udf.CIQ(InputTicker, "IQ_EXTRA_ACC_ITEMS",Input!F$2,Date,,,Ccy,Conv)</f>
        <v>0</v>
      </c>
      <c r="E49" s="4">
        <f>_xll.ciqfunctions.udf.CIQ(InputTicker, "IQ_EXTRA_ACC_ITEMS",Input!G$2,Date,,,Ccy,Conv)</f>
        <v>0</v>
      </c>
      <c r="F49" s="4">
        <f>_xll.ciqfunctions.udf.CIQ(InputTicker, "IQ_EXTRA_ACC_ITEMS",Input!H$2,Date,,,Ccy,Conv)</f>
        <v>0</v>
      </c>
      <c r="G49" s="4">
        <f>_xll.ciqfunctions.udf.CIQ(InputTicker, "IQ_EXTRA_ACC_ITEMS",Input!I$2,Date,,,Ccy,Conv)</f>
        <v>0</v>
      </c>
      <c r="H49" s="4">
        <f>_xll.ciqfunctions.udf.CIQ(InputTicker, "IQ_EXTRA_ACC_ITEMS",Input!J$2,Date,,,Ccy,Conv)</f>
        <v>0</v>
      </c>
      <c r="I49" s="4">
        <f>_xll.ciqfunctions.udf.CIQ(InputTicker, "IQ_EXTRA_ACC_ITEMS",Input!K$2,Date,,,Ccy,Conv)</f>
        <v>0</v>
      </c>
      <c r="J49" s="4">
        <f>_xll.ciqfunctions.udf.CIQ(InputTicker, "IQ_EXTRA_ACC_ITEMS",Input!L$2,Date,,,Ccy,Conv)</f>
        <v>0</v>
      </c>
      <c r="K49" s="4">
        <f>_xll.ciqfunctions.udf.CIQ(InputTicker, "IQ_EXTRA_ACC_ITEMS",Input!M$2,Date,,,Ccy,Conv)</f>
        <v>0</v>
      </c>
      <c r="L49" s="4">
        <f>_xll.ciqfunctions.udf.CIQ(InputTicker, "IQ_EXTRA_ACC_ITEMS",Input!N$2,Date,,,Ccy,Conv)</f>
        <v>0</v>
      </c>
      <c r="M49" s="4">
        <f>_xll.ciqfunctions.udf.CIQ(InputTicker, "IQ_EXTRA_ACC_ITEMS",Input!O$2,Date,,,Ccy,Conv)</f>
        <v>0</v>
      </c>
      <c r="N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</row>
    <row r="50" spans="1:66" ht="12.75" customHeight="1" x14ac:dyDescent="0.2">
      <c r="A50" s="5" t="s">
        <v>21</v>
      </c>
      <c r="B50" s="10">
        <f>_xll.ciqfunctions.udf.CIQ(InputTicker, "IQ_NI_COMPANY",Input!D$2,Date,,,Ccy,Conv)</f>
        <v>13190</v>
      </c>
      <c r="C50" s="10">
        <f>_xll.ciqfunctions.udf.CIQ(InputTicker, "IQ_NI_COMPANY",Input!E$2,Date,,,Ccy,Conv)</f>
        <v>11872</v>
      </c>
      <c r="D50" s="10">
        <f>_xll.ciqfunctions.udf.CIQ(InputTicker, "IQ_NI_COMPANY",Input!F$2,Date,,,Ccy,Conv)</f>
        <v>5753</v>
      </c>
      <c r="E50" s="10">
        <f>_xll.ciqfunctions.udf.CIQ(InputTicker, "IQ_NI_COMPANY",Input!G$2,Date,,,Ccy,Conv)</f>
        <v>8728</v>
      </c>
      <c r="F50" s="10">
        <f>_xll.ciqfunctions.udf.CIQ(InputTicker, "IQ_NI_COMPANY",Input!H$2,Date,,,Ccy,Conv)</f>
        <v>9431</v>
      </c>
      <c r="G50" s="10">
        <f>_xll.ciqfunctions.udf.CIQ(InputTicker, "IQ_NI_COMPANY",Input!I$2,Date,,,Ccy,Conv)</f>
        <v>5590</v>
      </c>
      <c r="H50" s="10">
        <f>_xll.ciqfunctions.udf.CIQ(InputTicker, "IQ_NI_COMPANY",Input!J$2,Date,,,Ccy,Conv)</f>
        <v>5743</v>
      </c>
      <c r="I50" s="10">
        <f>_xll.ciqfunctions.udf.CIQ(InputTicker, "IQ_NI_COMPANY",Input!K$2,Date,,,Ccy,Conv)</f>
        <v>1639</v>
      </c>
      <c r="J50" s="10">
        <f>_xll.ciqfunctions.udf.CIQ(InputTicker, "IQ_NI_COMPANY",Input!L$2,Date,,,Ccy,Conv)</f>
        <v>7502</v>
      </c>
      <c r="K50" s="10">
        <f>_xll.ciqfunctions.udf.CIQ(InputTicker, "IQ_NI_COMPANY",Input!M$2,Date,,,Ccy,Conv)</f>
        <v>6023</v>
      </c>
      <c r="L50" s="10">
        <f>_xll.ciqfunctions.udf.CIQ(InputTicker, "IQ_NI_COMPANY",Input!N$2,Date,,,Ccy,Conv)</f>
        <v>10593</v>
      </c>
      <c r="M50" s="10">
        <f>_xll.ciqfunctions.udf.CIQ(InputTicker, "IQ_NI_COMPANY",Input!O$2,Date,,,Ccy,Conv)</f>
        <v>10593</v>
      </c>
      <c r="N50" s="46"/>
      <c r="P50" s="46"/>
      <c r="Q50" s="46"/>
      <c r="R50" s="46"/>
      <c r="T50" s="42"/>
      <c r="U50" s="42"/>
      <c r="V50" s="46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</row>
    <row r="51" spans="1:66" ht="12.75" customHeight="1" x14ac:dyDescent="0.2">
      <c r="A51" s="1" t="s">
        <v>170</v>
      </c>
      <c r="B51" s="4">
        <f>_xll.ciqfunctions.udf.CIQ(InputTicker, "IQ_MINORITY_INTEREST_IS",Input!D$2,Date,,,Ccy,Conv)</f>
        <v>0</v>
      </c>
      <c r="C51" s="4">
        <f>_xll.ciqfunctions.udf.CIQ(InputTicker, "IQ_MINORITY_INTEREST_IS",Input!E$2,Date,,,Ccy,Conv)</f>
        <v>0</v>
      </c>
      <c r="D51" s="4">
        <f>_xll.ciqfunctions.udf.CIQ(InputTicker, "IQ_MINORITY_INTEREST_IS",Input!F$2,Date,,,Ccy,Conv)</f>
        <v>0</v>
      </c>
      <c r="E51" s="4">
        <f>_xll.ciqfunctions.udf.CIQ(InputTicker, "IQ_MINORITY_INTEREST_IS",Input!G$2,Date,,,Ccy,Conv)</f>
        <v>0</v>
      </c>
      <c r="F51" s="4">
        <f>_xll.ciqfunctions.udf.CIQ(InputTicker, "IQ_MINORITY_INTEREST_IS",Input!H$2,Date,,,Ccy,Conv)</f>
        <v>0</v>
      </c>
      <c r="G51" s="4">
        <f>_xll.ciqfunctions.udf.CIQ(InputTicker, "IQ_MINORITY_INTEREST_IS",Input!I$2,Date,,,Ccy,Conv)</f>
        <v>0</v>
      </c>
      <c r="H51" s="4">
        <f>_xll.ciqfunctions.udf.CIQ(InputTicker, "IQ_MINORITY_INTEREST_IS",Input!J$2,Date,,,Ccy,Conv)</f>
        <v>0</v>
      </c>
      <c r="I51" s="4">
        <f>_xll.ciqfunctions.udf.CIQ(InputTicker, "IQ_MINORITY_INTEREST_IS",Input!K$2,Date,,,Ccy,Conv)</f>
        <v>0</v>
      </c>
      <c r="J51" s="4">
        <f>_xll.ciqfunctions.udf.CIQ(InputTicker, "IQ_MINORITY_INTEREST_IS",Input!L$2,Date,,,Ccy,Conv)</f>
        <v>0</v>
      </c>
      <c r="K51" s="4">
        <f>_xll.ciqfunctions.udf.CIQ(InputTicker, "IQ_MINORITY_INTEREST_IS",Input!M$2,Date,,,Ccy,Conv)</f>
        <v>0</v>
      </c>
      <c r="L51" s="4">
        <f>_xll.ciqfunctions.udf.CIQ(InputTicker, "IQ_MINORITY_INTEREST_IS",Input!N$2,Date,,,Ccy,Conv)</f>
        <v>0</v>
      </c>
      <c r="M51" s="4">
        <f>_xll.ciqfunctions.udf.CIQ(InputTicker, "IQ_MINORITY_INTEREST_IS",Input!O$2,Date,,,Ccy,Conv)</f>
        <v>0</v>
      </c>
      <c r="N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</row>
    <row r="52" spans="1:66" ht="12.75" customHeight="1" thickBot="1" x14ac:dyDescent="0.25">
      <c r="A52" s="5" t="s">
        <v>22</v>
      </c>
      <c r="B52" s="9">
        <f>_xll.ciqfunctions.udf.CIQ(InputTicker, "IQ_NI",Input!D$2,Date,,,Ccy,Conv)</f>
        <v>13190</v>
      </c>
      <c r="C52" s="9">
        <f>_xll.ciqfunctions.udf.CIQ(InputTicker, "IQ_NI",Input!E$2,Date,,,Ccy,Conv)</f>
        <v>11872</v>
      </c>
      <c r="D52" s="9">
        <f>_xll.ciqfunctions.udf.CIQ(InputTicker, "IQ_NI",Input!F$2,Date,,,Ccy,Conv)</f>
        <v>5753</v>
      </c>
      <c r="E52" s="9">
        <f>_xll.ciqfunctions.udf.CIQ(InputTicker, "IQ_NI",Input!G$2,Date,,,Ccy,Conv)</f>
        <v>8728</v>
      </c>
      <c r="F52" s="9">
        <f>_xll.ciqfunctions.udf.CIQ(InputTicker, "IQ_NI",Input!H$2,Date,,,Ccy,Conv)</f>
        <v>9431</v>
      </c>
      <c r="G52" s="9">
        <f>_xll.ciqfunctions.udf.CIQ(InputTicker, "IQ_NI",Input!I$2,Date,,,Ccy,Conv)</f>
        <v>5590</v>
      </c>
      <c r="H52" s="9">
        <f>_xll.ciqfunctions.udf.CIQ(InputTicker, "IQ_NI",Input!J$2,Date,,,Ccy,Conv)</f>
        <v>5743</v>
      </c>
      <c r="I52" s="9">
        <f>_xll.ciqfunctions.udf.CIQ(InputTicker, "IQ_NI",Input!K$2,Date,,,Ccy,Conv)</f>
        <v>1639</v>
      </c>
      <c r="J52" s="9">
        <f>_xll.ciqfunctions.udf.CIQ(InputTicker, "IQ_NI",Input!L$2,Date,,,Ccy,Conv)</f>
        <v>7502</v>
      </c>
      <c r="K52" s="9">
        <f>_xll.ciqfunctions.udf.CIQ(InputTicker, "IQ_NI",Input!M$2,Date,,,Ccy,Conv)</f>
        <v>6023</v>
      </c>
      <c r="L52" s="9">
        <f>_xll.ciqfunctions.udf.CIQ(InputTicker, "IQ_NI",Input!N$2,Date,,,Ccy,Conv)</f>
        <v>10593</v>
      </c>
      <c r="M52" s="9">
        <f>_xll.ciqfunctions.udf.CIQ(InputTicker, "IQ_NI",Input!O$2,Date,,,Ccy,Conv)</f>
        <v>10593</v>
      </c>
      <c r="N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</row>
    <row r="53" spans="1:66" ht="12.75" customHeight="1" thickTop="1" x14ac:dyDescent="0.2">
      <c r="A53" s="1" t="s">
        <v>76</v>
      </c>
      <c r="B53" s="4">
        <f>_xll.ciqfunctions.udf.CIQ(InputTicker, "IQ_PREF_DIV_OTHER",Input!D$2,Date,,,Ccy,Conv)</f>
        <v>0</v>
      </c>
      <c r="C53" s="4">
        <f>_xll.ciqfunctions.udf.CIQ(InputTicker, "IQ_PREF_DIV_OTHER",Input!E$2,Date,,,Ccy,Conv)</f>
        <v>0</v>
      </c>
      <c r="D53" s="4">
        <f>_xll.ciqfunctions.udf.CIQ(InputTicker, "IQ_PREF_DIV_OTHER",Input!F$2,Date,,,Ccy,Conv)</f>
        <v>0</v>
      </c>
      <c r="E53" s="4">
        <f>_xll.ciqfunctions.udf.CIQ(InputTicker, "IQ_PREF_DIV_OTHER",Input!G$2,Date,,,Ccy,Conv)</f>
        <v>0</v>
      </c>
      <c r="F53" s="4">
        <f>_xll.ciqfunctions.udf.CIQ(InputTicker, "IQ_PREF_DIV_OTHER",Input!H$2,Date,,,Ccy,Conv)</f>
        <v>0</v>
      </c>
      <c r="G53" s="4">
        <f>_xll.ciqfunctions.udf.CIQ(InputTicker, "IQ_PREF_DIV_OTHER",Input!I$2,Date,,,Ccy,Conv)</f>
        <v>0</v>
      </c>
      <c r="H53" s="4">
        <f>_xll.ciqfunctions.udf.CIQ(InputTicker, "IQ_PREF_DIV_OTHER",Input!J$2,Date,,,Ccy,Conv)</f>
        <v>0</v>
      </c>
      <c r="I53" s="4">
        <f>_xll.ciqfunctions.udf.CIQ(InputTicker, "IQ_PREF_DIV_OTHER",Input!K$2,Date,,,Ccy,Conv)</f>
        <v>0</v>
      </c>
      <c r="J53" s="4">
        <f>_xll.ciqfunctions.udf.CIQ(InputTicker, "IQ_PREF_DIV_OTHER",Input!L$2,Date,,,Ccy,Conv)</f>
        <v>0</v>
      </c>
      <c r="K53" s="4">
        <f>_xll.ciqfunctions.udf.CIQ(InputTicker, "IQ_PREF_DIV_OTHER",Input!M$2,Date,,,Ccy,Conv)</f>
        <v>0</v>
      </c>
      <c r="L53" s="4">
        <f>_xll.ciqfunctions.udf.CIQ(InputTicker, "IQ_PREF_DIV_OTHER",Input!N$2,Date,,,Ccy,Conv)</f>
        <v>0</v>
      </c>
      <c r="M53" s="4">
        <f>_xll.ciqfunctions.udf.CIQ(InputTicker, "IQ_PREF_DIV_OTHER",Input!O$2,Date,,,Ccy,Conv)</f>
        <v>0</v>
      </c>
      <c r="N53" s="46"/>
      <c r="P53" s="46"/>
      <c r="Q53" s="46"/>
      <c r="R53" s="46"/>
      <c r="T53" s="42"/>
      <c r="U53" s="42"/>
      <c r="V53" s="46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</row>
    <row r="54" spans="1:66" ht="12.75" customHeight="1" x14ac:dyDescent="0.2">
      <c r="A54" s="5" t="s">
        <v>77</v>
      </c>
      <c r="B54" s="7">
        <f>_xll.ciqfunctions.udf.CIQ(InputTicker, "IQ_NI_AVAIL_INCL",Input!D$2,Date,,,Ccy,Conv)</f>
        <v>13190</v>
      </c>
      <c r="C54" s="7">
        <f>_xll.ciqfunctions.udf.CIQ(InputTicker, "IQ_NI_AVAIL_INCL",Input!E$2,Date,,,Ccy,Conv)</f>
        <v>11872</v>
      </c>
      <c r="D54" s="7">
        <f>_xll.ciqfunctions.udf.CIQ(InputTicker, "IQ_NI_AVAIL_INCL",Input!F$2,Date,,,Ccy,Conv)</f>
        <v>5753</v>
      </c>
      <c r="E54" s="7">
        <f>_xll.ciqfunctions.udf.CIQ(InputTicker, "IQ_NI_AVAIL_INCL",Input!G$2,Date,,,Ccy,Conv)</f>
        <v>8728</v>
      </c>
      <c r="F54" s="7">
        <f>_xll.ciqfunctions.udf.CIQ(InputTicker, "IQ_NI_AVAIL_INCL",Input!H$2,Date,,,Ccy,Conv)</f>
        <v>9431</v>
      </c>
      <c r="G54" s="7">
        <f>_xll.ciqfunctions.udf.CIQ(InputTicker, "IQ_NI_AVAIL_INCL",Input!I$2,Date,,,Ccy,Conv)</f>
        <v>5590</v>
      </c>
      <c r="H54" s="7">
        <f>_xll.ciqfunctions.udf.CIQ(InputTicker, "IQ_NI_AVAIL_INCL",Input!J$2,Date,,,Ccy,Conv)</f>
        <v>5743</v>
      </c>
      <c r="I54" s="7">
        <f>_xll.ciqfunctions.udf.CIQ(InputTicker, "IQ_NI_AVAIL_INCL",Input!K$2,Date,,,Ccy,Conv)</f>
        <v>1639</v>
      </c>
      <c r="J54" s="7">
        <f>_xll.ciqfunctions.udf.CIQ(InputTicker, "IQ_NI_AVAIL_INCL",Input!L$2,Date,,,Ccy,Conv)</f>
        <v>7502</v>
      </c>
      <c r="K54" s="7">
        <f>_xll.ciqfunctions.udf.CIQ(InputTicker, "IQ_NI_AVAIL_INCL",Input!M$2,Date,,,Ccy,Conv)</f>
        <v>6023</v>
      </c>
      <c r="L54" s="7">
        <f>_xll.ciqfunctions.udf.CIQ(InputTicker, "IQ_NI_AVAIL_INCL",Input!N$2,Date,,,Ccy,Conv)</f>
        <v>10593</v>
      </c>
      <c r="M54" s="7">
        <f>_xll.ciqfunctions.udf.CIQ(InputTicker, "IQ_NI_AVAIL_INCL",Input!O$2,Date,,,Ccy,Conv)</f>
        <v>10593</v>
      </c>
      <c r="N54" s="46"/>
      <c r="P54" s="46"/>
      <c r="Q54" s="46"/>
      <c r="R54" s="46"/>
      <c r="T54" s="42"/>
      <c r="U54" s="42"/>
      <c r="V54" s="46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</row>
    <row r="55" spans="1:66" ht="12.75" customHeight="1" x14ac:dyDescent="0.2">
      <c r="A55" s="5" t="s">
        <v>78</v>
      </c>
      <c r="B55" s="7">
        <f>_xll.ciqfunctions.udf.CIQ(InputTicker, "IQ_NI_AVAIL_EXCL",Input!D$2,Date,,,Ccy,Conv)</f>
        <v>13364</v>
      </c>
      <c r="C55" s="7">
        <f>_xll.ciqfunctions.udf.CIQ(InputTicker, "IQ_NI_AVAIL_EXCL",Input!E$2,Date,,,Ccy,Conv)</f>
        <v>11881</v>
      </c>
      <c r="D55" s="7">
        <f>_xll.ciqfunctions.udf.CIQ(InputTicker, "IQ_NI_AVAIL_EXCL",Input!F$2,Date,,,Ccy,Conv)</f>
        <v>5758</v>
      </c>
      <c r="E55" s="7">
        <f>_xll.ciqfunctions.udf.CIQ(InputTicker, "IQ_NI_AVAIL_EXCL",Input!G$2,Date,,,Ccy,Conv)</f>
        <v>8723</v>
      </c>
      <c r="F55" s="7">
        <f>_xll.ciqfunctions.udf.CIQ(InputTicker, "IQ_NI_AVAIL_EXCL",Input!H$2,Date,,,Ccy,Conv)</f>
        <v>7146</v>
      </c>
      <c r="G55" s="7">
        <f>_xll.ciqfunctions.udf.CIQ(InputTicker, "IQ_NI_AVAIL_EXCL",Input!I$2,Date,,,Ccy,Conv)</f>
        <v>3932</v>
      </c>
      <c r="H55" s="7">
        <f>_xll.ciqfunctions.udf.CIQ(InputTicker, "IQ_NI_AVAIL_EXCL",Input!J$2,Date,,,Ccy,Conv)</f>
        <v>4713</v>
      </c>
      <c r="I55" s="7">
        <f>_xll.ciqfunctions.udf.CIQ(InputTicker, "IQ_NI_AVAIL_EXCL",Input!K$2,Date,,,Ccy,Conv)</f>
        <v>1782</v>
      </c>
      <c r="J55" s="7">
        <f>_xll.ciqfunctions.udf.CIQ(InputTicker, "IQ_NI_AVAIL_EXCL",Input!L$2,Date,,,Ccy,Conv)</f>
        <v>7514</v>
      </c>
      <c r="K55" s="7">
        <f>_xll.ciqfunctions.udf.CIQ(InputTicker, "IQ_NI_AVAIL_EXCL",Input!M$2,Date,,,Ccy,Conv)</f>
        <v>6015</v>
      </c>
      <c r="L55" s="7">
        <f>_xll.ciqfunctions.udf.CIQ(InputTicker, "IQ_NI_AVAIL_EXCL",Input!N$2,Date,,,Ccy,Conv)</f>
        <v>10571</v>
      </c>
      <c r="M55" s="7">
        <f>_xll.ciqfunctions.udf.CIQ(InputTicker, "IQ_NI_AVAIL_EXCL",Input!O$2,Date,,,Ccy,Conv)</f>
        <v>10571</v>
      </c>
      <c r="N55" s="46"/>
      <c r="P55" s="46"/>
      <c r="Q55" s="46"/>
      <c r="R55" s="46"/>
      <c r="T55" s="42"/>
      <c r="U55" s="42"/>
      <c r="V55" s="46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</row>
    <row r="56" spans="1:66" ht="12.75" customHeight="1" x14ac:dyDescent="0.2">
      <c r="A56" s="1" t="s">
        <v>79</v>
      </c>
      <c r="B56" s="11">
        <f>_xll.ciqfunctions.udf.CIQ(InputTicker, "IQ_BASIC_EPS_INCL",Input!D$2,Date,,,Ccy,Conv)</f>
        <v>13.47645</v>
      </c>
      <c r="C56" s="11">
        <f>_xll.ciqfunctions.udf.CIQ(InputTicker, "IQ_BASIC_EPS_INCL",Input!E$2,Date,,,Ccy,Conv)</f>
        <v>12.42592</v>
      </c>
      <c r="D56" s="11">
        <f>_xll.ciqfunctions.udf.CIQ(InputTicker, "IQ_BASIC_EPS_INCL",Input!F$2,Date,,,Ccy,Conv)</f>
        <v>6.1672700000000003</v>
      </c>
      <c r="E56" s="11">
        <f>_xll.ciqfunctions.udf.CIQ(InputTicker, "IQ_BASIC_EPS_INCL",Input!G$2,Date,,,Ccy,Conv)</f>
        <v>9.5696700000000003</v>
      </c>
      <c r="F56" s="11">
        <f>_xll.ciqfunctions.udf.CIQ(InputTicker, "IQ_BASIC_EPS_INCL",Input!H$2,Date,,,Ccy,Conv)</f>
        <v>10.62965</v>
      </c>
      <c r="G56" s="11">
        <f>_xll.ciqfunctions.udf.CIQ(InputTicker, "IQ_BASIC_EPS_INCL",Input!I$2,Date,,,Ccy,Conv)</f>
        <v>6.2784399999999998</v>
      </c>
      <c r="H56" s="11">
        <f>_xll.ciqfunctions.udf.CIQ(InputTicker, "IQ_BASIC_EPS_INCL",Input!J$2,Date,,,Ccy,Conv)</f>
        <v>6.4096599999999997</v>
      </c>
      <c r="I56" s="11">
        <f>_xll.ciqfunctions.udf.CIQ(InputTicker, "IQ_BASIC_EPS_INCL",Input!K$2,Date,,,Ccy,Conv)</f>
        <v>1.8157399999999999</v>
      </c>
      <c r="J56" s="11">
        <f>_xll.ciqfunctions.udf.CIQ(InputTicker, "IQ_BASIC_EPS_INCL",Input!L$2,Date,,,Ccy,Conv)</f>
        <v>8.2330100000000002</v>
      </c>
      <c r="K56" s="11">
        <f>_xll.ciqfunctions.udf.CIQ(InputTicker, "IQ_BASIC_EPS_INCL",Input!M$2,Date,,,Ccy,Conv)</f>
        <v>6.5341800000000001</v>
      </c>
      <c r="L56" s="11">
        <f>_xll.ciqfunctions.udf.CIQ(InputTicker, "IQ_BASIC_EPS_INCL",Input!N$2,Date,,,Ccy,Conv)</f>
        <v>11.362299999999999</v>
      </c>
      <c r="M56" s="11">
        <f>_xll.ciqfunctions.udf.CIQ(InputTicker, "IQ_BASIC_EPS_INCL",Input!O$2,Date,,,Ccy,Conv)</f>
        <v>11.362299999999999</v>
      </c>
      <c r="N56" s="47"/>
      <c r="P56" s="48"/>
      <c r="Q56" s="48"/>
      <c r="R56" s="48"/>
      <c r="T56" s="42"/>
      <c r="U56" s="42"/>
      <c r="V56" s="48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</row>
    <row r="57" spans="1:66" ht="12.75" customHeight="1" x14ac:dyDescent="0.2">
      <c r="A57" s="1" t="s">
        <v>80</v>
      </c>
      <c r="B57" s="11">
        <f>_xll.ciqfunctions.udf.CIQ(InputTicker, "IQ_BASIC_EPS_EXCL",Input!D$2,Date,,,Ccy,Conv)</f>
        <v>13.65423</v>
      </c>
      <c r="C57" s="11">
        <f>_xll.ciqfunctions.udf.CIQ(InputTicker, "IQ_BASIC_EPS_EXCL",Input!E$2,Date,,,Ccy,Conv)</f>
        <v>12.43534</v>
      </c>
      <c r="D57" s="11">
        <f>_xll.ciqfunctions.udf.CIQ(InputTicker, "IQ_BASIC_EPS_EXCL",Input!F$2,Date,,,Ccy,Conv)</f>
        <v>6.1726299999999998</v>
      </c>
      <c r="E57" s="11">
        <f>_xll.ciqfunctions.udf.CIQ(InputTicker, "IQ_BASIC_EPS_EXCL",Input!G$2,Date,,,Ccy,Conv)</f>
        <v>9.56419</v>
      </c>
      <c r="F57" s="11">
        <f>_xll.ciqfunctions.udf.CIQ(InputTicker, "IQ_BASIC_EPS_EXCL",Input!H$2,Date,,,Ccy,Conv)</f>
        <v>8.0542300000000004</v>
      </c>
      <c r="G57" s="11">
        <f>_xll.ciqfunctions.udf.CIQ(InputTicker, "IQ_BASIC_EPS_EXCL",Input!I$2,Date,,,Ccy,Conv)</f>
        <v>4.4162499999999998</v>
      </c>
      <c r="H57" s="11">
        <f>_xll.ciqfunctions.udf.CIQ(InputTicker, "IQ_BASIC_EPS_EXCL",Input!J$2,Date,,,Ccy,Conv)</f>
        <v>5.2601000000000004</v>
      </c>
      <c r="I57" s="11">
        <f>_xll.ciqfunctions.udf.CIQ(InputTicker, "IQ_BASIC_EPS_EXCL",Input!K$2,Date,,,Ccy,Conv)</f>
        <v>1.9741599999999999</v>
      </c>
      <c r="J57" s="11">
        <f>_xll.ciqfunctions.udf.CIQ(InputTicker, "IQ_BASIC_EPS_EXCL",Input!L$2,Date,,,Ccy,Conv)</f>
        <v>8.2461800000000007</v>
      </c>
      <c r="K57" s="11">
        <f>_xll.ciqfunctions.udf.CIQ(InputTicker, "IQ_BASIC_EPS_EXCL",Input!M$2,Date,,,Ccy,Conv)</f>
        <v>6.5255000000000001</v>
      </c>
      <c r="L57" s="11">
        <f>_xll.ciqfunctions.udf.CIQ(InputTicker, "IQ_BASIC_EPS_EXCL",Input!N$2,Date,,,Ccy,Conv)</f>
        <v>11.338699999999999</v>
      </c>
      <c r="M57" s="11">
        <f>_xll.ciqfunctions.udf.CIQ(InputTicker, "IQ_BASIC_EPS_EXCL",Input!O$2,Date,,,Ccy,Conv)</f>
        <v>11.338699999999999</v>
      </c>
      <c r="N57" s="47"/>
      <c r="P57" s="48"/>
      <c r="Q57" s="48"/>
      <c r="R57" s="48"/>
      <c r="T57" s="42"/>
      <c r="U57" s="42"/>
      <c r="V57" s="48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</row>
    <row r="58" spans="1:66" ht="12.75" customHeight="1" x14ac:dyDescent="0.2">
      <c r="A58" s="1" t="s">
        <v>81</v>
      </c>
      <c r="B58" s="12">
        <f>_xll.ciqfunctions.udf.CIQ(InputTicker, "IQ_BASIC_WEIGHT",Input!D$2,Date)</f>
        <v>978.74451999999997</v>
      </c>
      <c r="C58" s="12">
        <f>_xll.ciqfunctions.udf.CIQ(InputTicker, "IQ_BASIC_WEIGHT",Input!E$2,Date)</f>
        <v>955.42253000000005</v>
      </c>
      <c r="D58" s="12">
        <f>_xll.ciqfunctions.udf.CIQ(InputTicker, "IQ_BASIC_WEIGHT",Input!F$2,Date)</f>
        <v>932.82830000000001</v>
      </c>
      <c r="E58" s="12">
        <f>_xll.ciqfunctions.udf.CIQ(InputTicker, "IQ_BASIC_WEIGHT",Input!G$2,Date)</f>
        <v>912.04807000000005</v>
      </c>
      <c r="F58" s="12">
        <f>_xll.ciqfunctions.udf.CIQ(InputTicker, "IQ_BASIC_WEIGHT",Input!H$2,Date)</f>
        <v>887.23510999999996</v>
      </c>
      <c r="G58" s="12">
        <f>_xll.ciqfunctions.udf.CIQ(InputTicker, "IQ_BASIC_WEIGHT",Input!I$2,Date)</f>
        <v>890.34867999999994</v>
      </c>
      <c r="H58" s="12">
        <f>_xll.ciqfunctions.udf.CIQ(InputTicker, "IQ_BASIC_WEIGHT",Input!J$2,Date)</f>
        <v>895.99077</v>
      </c>
      <c r="I58" s="12">
        <f>_xll.ciqfunctions.udf.CIQ(InputTicker, "IQ_BASIC_WEIGHT",Input!K$2,Date)</f>
        <v>902.66418999999996</v>
      </c>
      <c r="J58" s="12">
        <f>_xll.ciqfunctions.udf.CIQ(InputTicker, "IQ_BASIC_WEIGHT",Input!L$2,Date)</f>
        <v>911.21032000000002</v>
      </c>
      <c r="K58" s="12">
        <f>_xll.ciqfunctions.udf.CIQ(InputTicker, "IQ_BASIC_WEIGHT",Input!M$2,Date)</f>
        <v>921.76783</v>
      </c>
      <c r="L58" s="12">
        <f>_xll.ciqfunctions.udf.CIQ(InputTicker, "IQ_BASIC_WEIGHT",Input!N$2,Date)</f>
        <v>932.29393000000005</v>
      </c>
      <c r="M58" s="12">
        <f>_xll.ciqfunctions.udf.CIQ(InputTicker, "IQ_BASIC_WEIGHT",Input!O$2,Date)</f>
        <v>932.29393000000005</v>
      </c>
      <c r="N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</row>
    <row r="59" spans="1:66" ht="12.75" customHeight="1" x14ac:dyDescent="0.2">
      <c r="A59" s="1" t="s">
        <v>82</v>
      </c>
      <c r="B59" s="11">
        <f>_xll.ciqfunctions.udf.CIQ(InputTicker, "IQ_DILUT_EPS_INCL",Input!D$2,Date,,,Ccy,Conv)</f>
        <v>13.42118</v>
      </c>
      <c r="C59" s="11">
        <f>_xll.ciqfunctions.udf.CIQ(InputTicker, "IQ_DILUT_EPS_INCL",Input!E$2,Date,,,Ccy,Conv)</f>
        <v>12.380610000000001</v>
      </c>
      <c r="D59" s="11">
        <f>_xll.ciqfunctions.udf.CIQ(InputTicker, "IQ_DILUT_EPS_INCL",Input!F$2,Date,,,Ccy,Conv)</f>
        <v>6.1351500000000003</v>
      </c>
      <c r="E59" s="11">
        <f>_xll.ciqfunctions.udf.CIQ(InputTicker, "IQ_DILUT_EPS_INCL",Input!G$2,Date,,,Ccy,Conv)</f>
        <v>9.5196400000000008</v>
      </c>
      <c r="F59" s="11">
        <f>_xll.ciqfunctions.udf.CIQ(InputTicker, "IQ_DILUT_EPS_INCL",Input!H$2,Date,,,Ccy,Conv)</f>
        <v>10.559329999999999</v>
      </c>
      <c r="G59" s="11">
        <f>_xll.ciqfunctions.udf.CIQ(InputTicker, "IQ_DILUT_EPS_INCL",Input!I$2,Date,,,Ccy,Conv)</f>
        <v>6.2326800000000002</v>
      </c>
      <c r="H59" s="11">
        <f>_xll.ciqfunctions.udf.CIQ(InputTicker, "IQ_DILUT_EPS_INCL",Input!J$2,Date,,,Ccy,Conv)</f>
        <v>6.3485699999999996</v>
      </c>
      <c r="I59" s="11">
        <f>_xll.ciqfunctions.udf.CIQ(InputTicker, "IQ_DILUT_EPS_INCL",Input!K$2,Date,,,Ccy,Conv)</f>
        <v>1.79325</v>
      </c>
      <c r="J59" s="11">
        <f>_xll.ciqfunctions.udf.CIQ(InputTicker, "IQ_DILUT_EPS_INCL",Input!L$2,Date,,,Ccy,Conv)</f>
        <v>8.1369900000000008</v>
      </c>
      <c r="K59" s="11">
        <f>_xll.ciqfunctions.udf.CIQ(InputTicker, "IQ_DILUT_EPS_INCL",Input!M$2,Date,,,Ccy,Conv)</f>
        <v>6.4285399999999999</v>
      </c>
      <c r="L59" s="11">
        <f>_xll.ciqfunctions.udf.CIQ(InputTicker, "IQ_DILUT_EPS_INCL",Input!N$2,Date,,,Ccy,Conv)</f>
        <v>11.16319</v>
      </c>
      <c r="M59" s="11">
        <f>_xll.ciqfunctions.udf.CIQ(InputTicker, "IQ_DILUT_EPS_INCL",Input!O$2,Date,,,Ccy,Conv)</f>
        <v>11.16319</v>
      </c>
      <c r="N59" s="48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pans="1:66" ht="12.75" customHeight="1" x14ac:dyDescent="0.2">
      <c r="A60" s="1" t="s">
        <v>83</v>
      </c>
      <c r="B60" s="11">
        <f>_xll.ciqfunctions.udf.CIQ(InputTicker, "IQ_DILUT_EPS_EXCL",Input!D$2,Date,,,Ccy,Conv)</f>
        <v>13.59825</v>
      </c>
      <c r="C60" s="11">
        <f>_xll.ciqfunctions.udf.CIQ(InputTicker, "IQ_DILUT_EPS_EXCL",Input!E$2,Date,,,Ccy,Conv)</f>
        <v>12.39</v>
      </c>
      <c r="D60" s="11">
        <f>_xll.ciqfunctions.udf.CIQ(InputTicker, "IQ_DILUT_EPS_EXCL",Input!F$2,Date,,,Ccy,Conv)</f>
        <v>6.1404800000000002</v>
      </c>
      <c r="E60" s="11">
        <f>_xll.ciqfunctions.udf.CIQ(InputTicker, "IQ_DILUT_EPS_EXCL",Input!G$2,Date,,,Ccy,Conv)</f>
        <v>9.5141899999999993</v>
      </c>
      <c r="F60" s="11">
        <f>_xll.ciqfunctions.udf.CIQ(InputTicker, "IQ_DILUT_EPS_EXCL",Input!H$2,Date,,,Ccy,Conv)</f>
        <v>8</v>
      </c>
      <c r="G60" s="11">
        <f>_xll.ciqfunctions.udf.CIQ(InputTicker, "IQ_DILUT_EPS_EXCL",Input!I$2,Date,,,Ccy,Conv)</f>
        <v>4.3834</v>
      </c>
      <c r="H60" s="11">
        <f>_xll.ciqfunctions.udf.CIQ(InputTicker, "IQ_DILUT_EPS_EXCL",Input!J$2,Date,,,Ccy,Conv)</f>
        <v>5.21</v>
      </c>
      <c r="I60" s="11">
        <f>_xll.ciqfunctions.udf.CIQ(InputTicker, "IQ_DILUT_EPS_EXCL",Input!K$2,Date,,,Ccy,Conv)</f>
        <v>1.95</v>
      </c>
      <c r="J60" s="11">
        <f>_xll.ciqfunctions.udf.CIQ(InputTicker, "IQ_DILUT_EPS_EXCL",Input!L$2,Date,,,Ccy,Conv)</f>
        <v>8.15</v>
      </c>
      <c r="K60" s="11">
        <f>_xll.ciqfunctions.udf.CIQ(InputTicker, "IQ_DILUT_EPS_EXCL",Input!M$2,Date,,,Ccy,Conv)</f>
        <v>6.42</v>
      </c>
      <c r="L60" s="11">
        <f>_xll.ciqfunctions.udf.CIQ(InputTicker, "IQ_DILUT_EPS_EXCL",Input!N$2,Date,,,Ccy,Conv)</f>
        <v>11.14</v>
      </c>
      <c r="M60" s="11">
        <f>_xll.ciqfunctions.udf.CIQ(InputTicker, "IQ_DILUT_EPS_EXCL",Input!O$2,Date,,,Ccy,Conv)</f>
        <v>11.14</v>
      </c>
      <c r="N60" s="48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</row>
    <row r="61" spans="1:66" ht="12.75" customHeight="1" x14ac:dyDescent="0.2">
      <c r="A61" s="1" t="s">
        <v>84</v>
      </c>
      <c r="B61" s="12">
        <f>_xll.ciqfunctions.udf.CIQ(InputTicker, "IQ_DILUT_WEIGHT",Input!D$2,Date)</f>
        <v>982.70027000000005</v>
      </c>
      <c r="C61" s="12">
        <f>_xll.ciqfunctions.udf.CIQ(InputTicker, "IQ_DILUT_WEIGHT",Input!E$2,Date)</f>
        <v>958.71410000000003</v>
      </c>
      <c r="D61" s="12">
        <f>_xll.ciqfunctions.udf.CIQ(InputTicker, "IQ_DILUT_WEIGHT",Input!F$2,Date)</f>
        <v>937.38562999999999</v>
      </c>
      <c r="E61" s="12">
        <f>_xll.ciqfunctions.udf.CIQ(InputTicker, "IQ_DILUT_WEIGHT",Input!G$2,Date)</f>
        <v>916.31570999999997</v>
      </c>
      <c r="F61" s="12">
        <f>_xll.ciqfunctions.udf.CIQ(InputTicker, "IQ_DILUT_WEIGHT",Input!H$2,Date)</f>
        <v>892.81338000000005</v>
      </c>
      <c r="G61" s="12">
        <f>_xll.ciqfunctions.udf.CIQ(InputTicker, "IQ_DILUT_WEIGHT",Input!I$2,Date)</f>
        <v>896.56397000000004</v>
      </c>
      <c r="H61" s="12">
        <f>_xll.ciqfunctions.udf.CIQ(InputTicker, "IQ_DILUT_WEIGHT",Input!J$2,Date)</f>
        <v>904.64099999999996</v>
      </c>
      <c r="I61" s="12">
        <f>_xll.ciqfunctions.udf.CIQ(InputTicker, "IQ_DILUT_WEIGHT",Input!K$2,Date)</f>
        <v>912.26905999999997</v>
      </c>
      <c r="J61" s="12">
        <f>_xll.ciqfunctions.udf.CIQ(InputTicker, "IQ_DILUT_WEIGHT",Input!L$2,Date)</f>
        <v>922.07383000000004</v>
      </c>
      <c r="K61" s="12">
        <f>_xll.ciqfunctions.udf.CIQ(InputTicker, "IQ_DILUT_WEIGHT",Input!M$2,Date)</f>
        <v>937.16121999999996</v>
      </c>
      <c r="L61" s="12">
        <f>_xll.ciqfunctions.udf.CIQ(InputTicker, "IQ_DILUT_WEIGHT",Input!N$2,Date)</f>
        <v>948.67523000000006</v>
      </c>
      <c r="M61" s="12">
        <f>_xll.ciqfunctions.udf.CIQ(InputTicker, "IQ_DILUT_WEIGHT",Input!O$2,Date)</f>
        <v>948.67523000000006</v>
      </c>
      <c r="N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</row>
    <row r="62" spans="1:66" ht="12.75" customHeight="1" x14ac:dyDescent="0.2">
      <c r="A62" s="1" t="s">
        <v>312</v>
      </c>
      <c r="B62" s="11">
        <f>_xll.ciqfunctions.udf.CIQ(InputTicker, "IQ_EPS_NORM",Input!D$2,Date,,,Ccy,Conv)</f>
        <v>10.740159999999999</v>
      </c>
      <c r="C62" s="11">
        <f>_xll.ciqfunctions.udf.CIQ(InputTicker, "IQ_EPS_NORM",Input!E$2,Date,,,Ccy,Conv)</f>
        <v>8.7821099999999994</v>
      </c>
      <c r="D62" s="11">
        <f>_xll.ciqfunctions.udf.CIQ(InputTicker, "IQ_EPS_NORM",Input!F$2,Date,,,Ccy,Conv)</f>
        <v>7.6380600000000003</v>
      </c>
      <c r="E62" s="11">
        <f>_xll.ciqfunctions.udf.CIQ(InputTicker, "IQ_EPS_NORM",Input!G$2,Date,,,Ccy,Conv)</f>
        <v>7.7723399999999998</v>
      </c>
      <c r="F62" s="11">
        <f>_xll.ciqfunctions.udf.CIQ(InputTicker, "IQ_EPS_NORM",Input!H$2,Date,,,Ccy,Conv)</f>
        <v>4.5393800000000004</v>
      </c>
      <c r="G62" s="11">
        <f>_xll.ciqfunctions.udf.CIQ(InputTicker, "IQ_EPS_NORM",Input!I$2,Date,,,Ccy,Conv)</f>
        <v>1.8054699999999999</v>
      </c>
      <c r="H62" s="11">
        <f>_xll.ciqfunctions.udf.CIQ(InputTicker, "IQ_EPS_NORM",Input!J$2,Date,,,Ccy,Conv)</f>
        <v>3.2812800000000002</v>
      </c>
      <c r="I62" s="11">
        <f>_xll.ciqfunctions.udf.CIQ(InputTicker, "IQ_EPS_NORM",Input!K$2,Date,,,Ccy,Conv)</f>
        <v>4.8952299999999997</v>
      </c>
      <c r="J62" s="11">
        <f>_xll.ciqfunctions.udf.CIQ(InputTicker, "IQ_EPS_NORM",Input!L$2,Date,,,Ccy,Conv)</f>
        <v>5.9337299999999997</v>
      </c>
      <c r="K62" s="11">
        <f>_xll.ciqfunctions.udf.CIQ(InputTicker, "IQ_EPS_NORM",Input!M$2,Date,,,Ccy,Conv)</f>
        <v>6.1817399999999996</v>
      </c>
      <c r="L62" s="11">
        <f>_xll.ciqfunctions.udf.CIQ(InputTicker, "IQ_EPS_NORM",Input!N$2,Date,,,Ccy,Conv)</f>
        <v>7.48088</v>
      </c>
      <c r="M62" s="11">
        <f>_xll.ciqfunctions.udf.CIQ(InputTicker, "IQ_EPS_NORM",Input!O$2,Date,,,Ccy,Conv)</f>
        <v>7.48088</v>
      </c>
      <c r="N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</row>
    <row r="63" spans="1:66" ht="12.75" customHeight="1" x14ac:dyDescent="0.2">
      <c r="A63" s="1" t="s">
        <v>313</v>
      </c>
      <c r="B63" s="11">
        <f>_xll.ciqfunctions.udf.CIQ(InputTicker, "IQ_DILUT_EPS_NORM",Input!D$2,Date,,,Ccy,Conv)</f>
        <v>10.69693</v>
      </c>
      <c r="C63" s="11">
        <f>_xll.ciqfunctions.udf.CIQ(InputTicker, "IQ_DILUT_EPS_NORM",Input!E$2,Date,,,Ccy,Conv)</f>
        <v>8.7519600000000004</v>
      </c>
      <c r="D63" s="11">
        <f>_xll.ciqfunctions.udf.CIQ(InputTicker, "IQ_DILUT_EPS_NORM",Input!F$2,Date,,,Ccy,Conv)</f>
        <v>7.60093</v>
      </c>
      <c r="E63" s="11">
        <f>_xll.ciqfunctions.udf.CIQ(InputTicker, "IQ_DILUT_EPS_NORM",Input!G$2,Date,,,Ccy,Conv)</f>
        <v>7.7361399999999998</v>
      </c>
      <c r="F63" s="11">
        <f>_xll.ciqfunctions.udf.CIQ(InputTicker, "IQ_DILUT_EPS_NORM",Input!H$2,Date,,,Ccy,Conv)</f>
        <v>4.5110200000000003</v>
      </c>
      <c r="G63" s="11">
        <f>_xll.ciqfunctions.udf.CIQ(InputTicker, "IQ_DILUT_EPS_NORM",Input!I$2,Date,,,Ccy,Conv)</f>
        <v>1.7929600000000001</v>
      </c>
      <c r="H63" s="11">
        <f>_xll.ciqfunctions.udf.CIQ(InputTicker, "IQ_DILUT_EPS_NORM",Input!J$2,Date,,,Ccy,Conv)</f>
        <v>3.2499099999999999</v>
      </c>
      <c r="I63" s="11">
        <f>_xll.ciqfunctions.udf.CIQ(InputTicker, "IQ_DILUT_EPS_NORM",Input!K$2,Date,,,Ccy,Conv)</f>
        <v>4.8436899999999996</v>
      </c>
      <c r="J63" s="11">
        <f>_xll.ciqfunctions.udf.CIQ(InputTicker, "IQ_DILUT_EPS_NORM",Input!L$2,Date,,,Ccy,Conv)</f>
        <v>5.8638199999999996</v>
      </c>
      <c r="K63" s="11">
        <f>_xll.ciqfunctions.udf.CIQ(InputTicker, "IQ_DILUT_EPS_NORM",Input!M$2,Date,,,Ccy,Conv)</f>
        <v>6.0801999999999996</v>
      </c>
      <c r="L63" s="11">
        <f>_xll.ciqfunctions.udf.CIQ(InputTicker, "IQ_DILUT_EPS_NORM",Input!N$2,Date,,,Ccy,Conv)</f>
        <v>7.3517000000000001</v>
      </c>
      <c r="M63" s="11">
        <f>_xll.ciqfunctions.udf.CIQ(InputTicker, "IQ_DILUT_EPS_NORM",Input!O$2,Date,,,Ccy,Conv)</f>
        <v>7.3517000000000001</v>
      </c>
      <c r="N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</row>
    <row r="64" spans="1:66" ht="12.75" customHeight="1" x14ac:dyDescent="0.2">
      <c r="A64" s="1" t="s">
        <v>392</v>
      </c>
      <c r="B64" s="4">
        <f>_xll.ciqfunctions.udf.CIQ(InputTicker, "IQ_DISTRIBUTABLE_CASH_PER_SHARE_DILUTED",Input!D$2,Date,,,Ccy,Conv)</f>
        <v>0</v>
      </c>
      <c r="C64" s="4">
        <f>_xll.ciqfunctions.udf.CIQ(InputTicker, "IQ_DISTRIBUTABLE_CASH_PER_SHARE_DILUTED",Input!E$2,Date,,,Ccy,Conv)</f>
        <v>0</v>
      </c>
      <c r="D64" s="4">
        <f>_xll.ciqfunctions.udf.CIQ(InputTicker, "IQ_DISTRIBUTABLE_CASH_PER_SHARE_DILUTED",Input!F$2,Date,,,Ccy,Conv)</f>
        <v>0</v>
      </c>
      <c r="E64" s="4">
        <f>_xll.ciqfunctions.udf.CIQ(InputTicker, "IQ_DISTRIBUTABLE_CASH_PER_SHARE_DILUTED",Input!G$2,Date,,,Ccy,Conv)</f>
        <v>0</v>
      </c>
      <c r="F64" s="4">
        <f>_xll.ciqfunctions.udf.CIQ(InputTicker, "IQ_DISTRIBUTABLE_CASH_PER_SHARE_DILUTED",Input!H$2,Date,,,Ccy,Conv)</f>
        <v>0</v>
      </c>
      <c r="G64" s="4">
        <f>_xll.ciqfunctions.udf.CIQ(InputTicker, "IQ_DISTRIBUTABLE_CASH_PER_SHARE_DILUTED",Input!I$2,Date,,,Ccy,Conv)</f>
        <v>0</v>
      </c>
      <c r="H64" s="4">
        <f>_xll.ciqfunctions.udf.CIQ(InputTicker, "IQ_DISTRIBUTABLE_CASH_PER_SHARE_DILUTED",Input!J$2,Date,,,Ccy,Conv)</f>
        <v>0</v>
      </c>
      <c r="I64" s="4">
        <f>_xll.ciqfunctions.udf.CIQ(InputTicker, "IQ_DISTRIBUTABLE_CASH_PER_SHARE_DILUTED",Input!K$2,Date,,,Ccy,Conv)</f>
        <v>0</v>
      </c>
      <c r="J64" s="4">
        <f>_xll.ciqfunctions.udf.CIQ(InputTicker, "IQ_DISTRIBUTABLE_CASH_PER_SHARE_DILUTED",Input!L$2,Date,,,Ccy,Conv)</f>
        <v>0</v>
      </c>
      <c r="K64" s="4">
        <f>_xll.ciqfunctions.udf.CIQ(InputTicker, "IQ_DISTRIBUTABLE_CASH_PER_SHARE_DILUTED",Input!M$2,Date,,,Ccy,Conv)</f>
        <v>0</v>
      </c>
      <c r="L64" s="4">
        <f>_xll.ciqfunctions.udf.CIQ(InputTicker, "IQ_DISTRIBUTABLE_CASH_PER_SHARE_DILUTED",Input!N$2,Date,,,Ccy,Conv)</f>
        <v>0</v>
      </c>
      <c r="M64" s="4">
        <f>_xll.ciqfunctions.udf.CIQ(InputTicker, "IQ_DISTRIBUTABLE_CASH_PER_SHARE_DILUTED",Input!O$2,Date,,,Ccy,Conv)</f>
        <v>0</v>
      </c>
      <c r="N64" s="42"/>
      <c r="P64" s="48"/>
      <c r="Q64" s="48"/>
      <c r="R64" s="48"/>
      <c r="T64" s="42"/>
      <c r="U64" s="42"/>
      <c r="V64" s="48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</row>
    <row r="65" spans="1:66" ht="12.75" customHeight="1" x14ac:dyDescent="0.2">
      <c r="A65" s="1" t="s">
        <v>390</v>
      </c>
      <c r="B65" s="4">
        <f>_xll.ciqfunctions.udf.CIQ(InputTicker, "IQ_DISTRIBUTABLE_CASH_SHARES_BASIC",Input!D$2,Date)</f>
        <v>0</v>
      </c>
      <c r="C65" s="4">
        <f>_xll.ciqfunctions.udf.CIQ(InputTicker, "IQ_DISTRIBUTABLE_CASH_SHARES_BASIC",Input!E$2,Date)</f>
        <v>0</v>
      </c>
      <c r="D65" s="4">
        <f>_xll.ciqfunctions.udf.CIQ(InputTicker, "IQ_DISTRIBUTABLE_CASH_SHARES_BASIC",Input!F$2,Date)</f>
        <v>0</v>
      </c>
      <c r="E65" s="4">
        <f>_xll.ciqfunctions.udf.CIQ(InputTicker, "IQ_DISTRIBUTABLE_CASH_SHARES_BASIC",Input!G$2,Date)</f>
        <v>0</v>
      </c>
      <c r="F65" s="4">
        <f>_xll.ciqfunctions.udf.CIQ(InputTicker, "IQ_DISTRIBUTABLE_CASH_SHARES_BASIC",Input!H$2,Date)</f>
        <v>0</v>
      </c>
      <c r="G65" s="4">
        <f>_xll.ciqfunctions.udf.CIQ(InputTicker, "IQ_DISTRIBUTABLE_CASH_SHARES_BASIC",Input!I$2,Date)</f>
        <v>0</v>
      </c>
      <c r="H65" s="4">
        <f>_xll.ciqfunctions.udf.CIQ(InputTicker, "IQ_DISTRIBUTABLE_CASH_SHARES_BASIC",Input!J$2,Date)</f>
        <v>0</v>
      </c>
      <c r="I65" s="4">
        <f>_xll.ciqfunctions.udf.CIQ(InputTicker, "IQ_DISTRIBUTABLE_CASH_SHARES_BASIC",Input!K$2,Date)</f>
        <v>0</v>
      </c>
      <c r="J65" s="4">
        <f>_xll.ciqfunctions.udf.CIQ(InputTicker, "IQ_DISTRIBUTABLE_CASH_SHARES_BASIC",Input!L$2,Date)</f>
        <v>0</v>
      </c>
      <c r="K65" s="4">
        <f>_xll.ciqfunctions.udf.CIQ(InputTicker, "IQ_DISTRIBUTABLE_CASH_SHARES_BASIC",Input!M$2,Date)</f>
        <v>0</v>
      </c>
      <c r="L65" s="4">
        <f>_xll.ciqfunctions.udf.CIQ(InputTicker, "IQ_DISTRIBUTABLE_CASH_SHARES_BASIC",Input!N$2,Date)</f>
        <v>0</v>
      </c>
      <c r="M65" s="4">
        <f>_xll.ciqfunctions.udf.CIQ(InputTicker, "IQ_DISTRIBUTABLE_CASH_SHARES_BASIC",Input!O$2,Date)</f>
        <v>0</v>
      </c>
      <c r="N65" s="49"/>
      <c r="P65" s="48"/>
      <c r="Q65" s="48"/>
      <c r="R65" s="48"/>
      <c r="T65" s="42"/>
      <c r="U65" s="42"/>
      <c r="V65" s="48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</row>
    <row r="66" spans="1:66" ht="12.75" customHeight="1" x14ac:dyDescent="0.2">
      <c r="A66" s="1" t="s">
        <v>391</v>
      </c>
      <c r="B66" s="4">
        <f>_xll.ciqfunctions.udf.CIQ(InputTicker, "IQ_DISTRIBUTABLE_CASH_SHARES_DILUTED",Input!D$2,Date)</f>
        <v>0</v>
      </c>
      <c r="C66" s="4">
        <f>_xll.ciqfunctions.udf.CIQ(InputTicker, "IQ_DISTRIBUTABLE_CASH_SHARES_DILUTED",Input!E$2,Date)</f>
        <v>0</v>
      </c>
      <c r="D66" s="4">
        <f>_xll.ciqfunctions.udf.CIQ(InputTicker, "IQ_DISTRIBUTABLE_CASH_SHARES_DILUTED",Input!F$2,Date)</f>
        <v>0</v>
      </c>
      <c r="E66" s="4">
        <f>_xll.ciqfunctions.udf.CIQ(InputTicker, "IQ_DISTRIBUTABLE_CASH_SHARES_DILUTED",Input!G$2,Date)</f>
        <v>0</v>
      </c>
      <c r="F66" s="4">
        <f>_xll.ciqfunctions.udf.CIQ(InputTicker, "IQ_DISTRIBUTABLE_CASH_SHARES_DILUTED",Input!H$2,Date)</f>
        <v>0</v>
      </c>
      <c r="G66" s="4">
        <f>_xll.ciqfunctions.udf.CIQ(InputTicker, "IQ_DISTRIBUTABLE_CASH_SHARES_DILUTED",Input!I$2,Date)</f>
        <v>0</v>
      </c>
      <c r="H66" s="4">
        <f>_xll.ciqfunctions.udf.CIQ(InputTicker, "IQ_DISTRIBUTABLE_CASH_SHARES_DILUTED",Input!J$2,Date)</f>
        <v>0</v>
      </c>
      <c r="I66" s="4">
        <f>_xll.ciqfunctions.udf.CIQ(InputTicker, "IQ_DISTRIBUTABLE_CASH_SHARES_DILUTED",Input!K$2,Date)</f>
        <v>0</v>
      </c>
      <c r="J66" s="4">
        <f>_xll.ciqfunctions.udf.CIQ(InputTicker, "IQ_DISTRIBUTABLE_CASH_SHARES_DILUTED",Input!L$2,Date)</f>
        <v>0</v>
      </c>
      <c r="K66" s="4">
        <f>_xll.ciqfunctions.udf.CIQ(InputTicker, "IQ_DISTRIBUTABLE_CASH_SHARES_DILUTED",Input!M$2,Date)</f>
        <v>0</v>
      </c>
      <c r="L66" s="4">
        <f>_xll.ciqfunctions.udf.CIQ(InputTicker, "IQ_DISTRIBUTABLE_CASH_SHARES_DILUTED",Input!N$2,Date)</f>
        <v>0</v>
      </c>
      <c r="M66" s="4">
        <f>_xll.ciqfunctions.udf.CIQ(InputTicker, "IQ_DISTRIBUTABLE_CASH_SHARES_DILUTED",Input!O$2,Date)</f>
        <v>0</v>
      </c>
      <c r="N66" s="49"/>
      <c r="P66" s="48"/>
      <c r="Q66" s="48"/>
      <c r="R66" s="48"/>
      <c r="T66" s="42"/>
      <c r="U66" s="42"/>
      <c r="V66" s="48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</row>
    <row r="67" spans="1:66" ht="12.75" customHeight="1" x14ac:dyDescent="0.2">
      <c r="A67" s="1" t="s">
        <v>317</v>
      </c>
      <c r="B67" s="11">
        <f>_xll.ciqfunctions.udf.CIQ(InputTicker, "IQ_DIV_SHARE",Input!D$2,Date,,,Ccy,Conv)</f>
        <v>5</v>
      </c>
      <c r="C67" s="11">
        <f>_xll.ciqfunctions.udf.CIQ(InputTicker, "IQ_DIV_SHARE",Input!E$2,Date,,,Ccy,Conv)</f>
        <v>5.5</v>
      </c>
      <c r="D67" s="11">
        <f>_xll.ciqfunctions.udf.CIQ(InputTicker, "IQ_DIV_SHARE",Input!F$2,Date,,,Ccy,Conv)</f>
        <v>5.9</v>
      </c>
      <c r="E67" s="11">
        <f>_xll.ciqfunctions.udf.CIQ(InputTicker, "IQ_DIV_SHARE",Input!G$2,Date,,,Ccy,Conv)</f>
        <v>6.21</v>
      </c>
      <c r="F67" s="11">
        <f>_xll.ciqfunctions.udf.CIQ(InputTicker, "IQ_DIV_SHARE",Input!H$2,Date,,,Ccy,Conv)</f>
        <v>6.43</v>
      </c>
      <c r="G67" s="11">
        <f>_xll.ciqfunctions.udf.CIQ(InputTicker, "IQ_DIV_SHARE",Input!I$2,Date,,,Ccy,Conv)</f>
        <v>6.51</v>
      </c>
      <c r="H67" s="11">
        <f>_xll.ciqfunctions.udf.CIQ(InputTicker, "IQ_DIV_SHARE",Input!J$2,Date,,,Ccy,Conv)</f>
        <v>6.55</v>
      </c>
      <c r="I67" s="11">
        <f>_xll.ciqfunctions.udf.CIQ(InputTicker, "IQ_DIV_SHARE",Input!K$2,Date,,,Ccy,Conv)</f>
        <v>6.59</v>
      </c>
      <c r="J67" s="11">
        <f>_xll.ciqfunctions.udf.CIQ(InputTicker, "IQ_DIV_SHARE",Input!L$2,Date,,,Ccy,Conv)</f>
        <v>6.63</v>
      </c>
      <c r="K67" s="11">
        <f>_xll.ciqfunctions.udf.CIQ(InputTicker, "IQ_DIV_SHARE",Input!M$2,Date,,,Ccy,Conv)</f>
        <v>6.67</v>
      </c>
      <c r="L67" s="11">
        <f>_xll.ciqfunctions.udf.CIQ(InputTicker, "IQ_DIV_SHARE",Input!N$2,Date,,,Ccy,Conv)</f>
        <v>6.71</v>
      </c>
      <c r="M67" s="11">
        <f>_xll.ciqfunctions.udf.CIQ(InputTicker, "IQ_DIV_SHARE",Input!O$2,Date,,,Ccy,Conv)</f>
        <v>6.71</v>
      </c>
      <c r="N67" s="47"/>
      <c r="P67" s="48"/>
      <c r="Q67" s="48"/>
      <c r="R67" s="48"/>
      <c r="T67" s="42"/>
      <c r="U67" s="42"/>
      <c r="V67" s="48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</row>
    <row r="68" spans="1:66" ht="12.75" customHeight="1" x14ac:dyDescent="0.2">
      <c r="A68" s="1" t="s">
        <v>430</v>
      </c>
      <c r="B68" s="4">
        <f>_xll.ciqfunctions.udf.CIQ(InputTicker, "IQ_DR_RATIO_PRIMARY",Input!D$2,Date)</f>
        <v>1</v>
      </c>
      <c r="C68" s="4">
        <f>_xll.ciqfunctions.udf.CIQ(InputTicker, "IQ_DR_RATIO_PRIMARY",Input!E$2,Date)</f>
        <v>1</v>
      </c>
      <c r="D68" s="4">
        <f>_xll.ciqfunctions.udf.CIQ(InputTicker, "IQ_DR_RATIO_PRIMARY",Input!F$2,Date)</f>
        <v>1</v>
      </c>
      <c r="E68" s="4">
        <f>_xll.ciqfunctions.udf.CIQ(InputTicker, "IQ_DR_RATIO_PRIMARY",Input!G$2,Date)</f>
        <v>1</v>
      </c>
      <c r="F68" s="4">
        <f>_xll.ciqfunctions.udf.CIQ(InputTicker, "IQ_DR_RATIO_PRIMARY",Input!H$2,Date)</f>
        <v>1</v>
      </c>
      <c r="G68" s="4">
        <f>_xll.ciqfunctions.udf.CIQ(InputTicker, "IQ_DR_RATIO_PRIMARY",Input!I$2,Date)</f>
        <v>1</v>
      </c>
      <c r="H68" s="4">
        <f>_xll.ciqfunctions.udf.CIQ(InputTicker, "IQ_DR_RATIO_PRIMARY",Input!J$2,Date)</f>
        <v>1</v>
      </c>
      <c r="I68" s="4">
        <f>_xll.ciqfunctions.udf.CIQ(InputTicker, "IQ_DR_RATIO_PRIMARY",Input!K$2,Date)</f>
        <v>1</v>
      </c>
      <c r="J68" s="4">
        <f>_xll.ciqfunctions.udf.CIQ(InputTicker, "IQ_DR_RATIO_PRIMARY",Input!L$2,Date)</f>
        <v>1</v>
      </c>
      <c r="K68" s="4">
        <f>_xll.ciqfunctions.udf.CIQ(InputTicker, "IQ_DR_RATIO_PRIMARY",Input!M$2,Date)</f>
        <v>1</v>
      </c>
      <c r="L68" s="4">
        <f>_xll.ciqfunctions.udf.CIQ(InputTicker, "IQ_DR_RATIO_PRIMARY",Input!N$2,Date)</f>
        <v>1</v>
      </c>
      <c r="M68" s="4">
        <f>_xll.ciqfunctions.udf.CIQ(InputTicker, "IQ_DR_RATIO_PRIMARY",Input!O$2,Date)</f>
        <v>1</v>
      </c>
      <c r="N68" s="48"/>
      <c r="P68" s="48"/>
      <c r="Q68" s="48"/>
      <c r="R68" s="48"/>
      <c r="T68" s="42"/>
      <c r="U68" s="42"/>
      <c r="V68" s="48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</row>
    <row r="69" spans="1:66" ht="12.75" customHeight="1" x14ac:dyDescent="0.2">
      <c r="A69" s="1" t="s">
        <v>315</v>
      </c>
      <c r="B69" s="11">
        <f>_xll.ciqfunctions.udf.CIQ(InputTicker, "IQ_TOTAL_REV_SHARE",Input!D$2,Date,,,Ccy,Conv)</f>
        <v>83.516180000000006</v>
      </c>
      <c r="C69" s="11">
        <f>_xll.ciqfunctions.udf.CIQ(InputTicker, "IQ_TOTAL_REV_SHARE",Input!E$2,Date,,,Ccy,Conv)</f>
        <v>83.647810000000007</v>
      </c>
      <c r="D69" s="11">
        <f>_xll.ciqfunctions.udf.CIQ(InputTicker, "IQ_TOTAL_REV_SHARE",Input!F$2,Date,,,Ccy,Conv)</f>
        <v>84.837689999999995</v>
      </c>
      <c r="E69" s="11">
        <f>_xll.ciqfunctions.udf.CIQ(InputTicker, "IQ_TOTAL_REV_SHARE",Input!G$2,Date,,,Ccy,Conv)</f>
        <v>87.266229999999993</v>
      </c>
      <c r="F69" s="11">
        <f>_xll.ciqfunctions.udf.CIQ(InputTicker, "IQ_TOTAL_REV_SHARE",Input!H$2,Date,,,Ccy,Conv)</f>
        <v>65.049270000000007</v>
      </c>
      <c r="G69" s="11">
        <f>_xll.ciqfunctions.udf.CIQ(InputTicker, "IQ_TOTAL_REV_SHARE",Input!I$2,Date,,,Ccy,Conv)</f>
        <v>61.974600000000002</v>
      </c>
      <c r="H69" s="11">
        <f>_xll.ciqfunctions.udf.CIQ(InputTicker, "IQ_TOTAL_REV_SHARE",Input!J$2,Date,,,Ccy,Conv)</f>
        <v>64.008470000000003</v>
      </c>
      <c r="I69" s="11">
        <f>_xll.ciqfunctions.udf.CIQ(InputTicker, "IQ_TOTAL_REV_SHARE",Input!K$2,Date,,,Ccy,Conv)</f>
        <v>67.057050000000004</v>
      </c>
      <c r="J69" s="11">
        <f>_xll.ciqfunctions.udf.CIQ(InputTicker, "IQ_TOTAL_REV_SHARE",Input!L$2,Date,,,Ccy,Conv)</f>
        <v>67.887730000000005</v>
      </c>
      <c r="K69" s="11">
        <f>_xll.ciqfunctions.udf.CIQ(InputTicker, "IQ_TOTAL_REV_SHARE",Input!M$2,Date,,,Ccy,Conv)</f>
        <v>68.078959999999995</v>
      </c>
      <c r="L69" s="11">
        <f>_xll.ciqfunctions.udf.CIQ(InputTicker, "IQ_TOTAL_REV_SHARE",Input!N$2,Date,,,Ccy,Conv)</f>
        <v>72.439599999999999</v>
      </c>
      <c r="M69" s="11">
        <f>_xll.ciqfunctions.udf.CIQ(InputTicker, "IQ_TOTAL_REV_SHARE",Input!O$2,Date,,,Ccy,Conv)</f>
        <v>72.439599999999999</v>
      </c>
      <c r="N69" s="48"/>
      <c r="P69" s="48"/>
      <c r="Q69" s="48"/>
      <c r="R69" s="48"/>
      <c r="T69" s="42"/>
      <c r="U69" s="42"/>
      <c r="V69" s="48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</row>
    <row r="70" spans="1:66" ht="12.75" customHeight="1" x14ac:dyDescent="0.2">
      <c r="A70" s="1" t="s">
        <v>314</v>
      </c>
      <c r="B70" s="11">
        <f>_xll.ciqfunctions.udf.CIQ(InputTicker, "IQ_DISTRIBUTABLE_CASH_SHARE",Input!D$2,Date,,,Ccy,Conv)</f>
        <v>0</v>
      </c>
      <c r="C70" s="11">
        <f>_xll.ciqfunctions.udf.CIQ(InputTicker, "IQ_DISTRIBUTABLE_CASH_SHARE",Input!E$2,Date,,,Ccy,Conv)</f>
        <v>0</v>
      </c>
      <c r="D70" s="11">
        <f>_xll.ciqfunctions.udf.CIQ(InputTicker, "IQ_DISTRIBUTABLE_CASH_SHARE",Input!F$2,Date,,,Ccy,Conv)</f>
        <v>0</v>
      </c>
      <c r="E70" s="11">
        <f>_xll.ciqfunctions.udf.CIQ(InputTicker, "IQ_DISTRIBUTABLE_CASH_SHARE",Input!G$2,Date,,,Ccy,Conv)</f>
        <v>0</v>
      </c>
      <c r="F70" s="11">
        <f>_xll.ciqfunctions.udf.CIQ(InputTicker, "IQ_DISTRIBUTABLE_CASH_SHARE",Input!H$2,Date,,,Ccy,Conv)</f>
        <v>0</v>
      </c>
      <c r="G70" s="11">
        <f>_xll.ciqfunctions.udf.CIQ(InputTicker, "IQ_DISTRIBUTABLE_CASH_SHARE",Input!I$2,Date,,,Ccy,Conv)</f>
        <v>0</v>
      </c>
      <c r="H70" s="11">
        <f>_xll.ciqfunctions.udf.CIQ(InputTicker, "IQ_DISTRIBUTABLE_CASH_SHARE",Input!J$2,Date,,,Ccy,Conv)</f>
        <v>0</v>
      </c>
      <c r="I70" s="11">
        <f>_xll.ciqfunctions.udf.CIQ(InputTicker, "IQ_DISTRIBUTABLE_CASH_SHARE",Input!K$2,Date,,,Ccy,Conv)</f>
        <v>0</v>
      </c>
      <c r="J70" s="11">
        <f>_xll.ciqfunctions.udf.CIQ(InputTicker, "IQ_DISTRIBUTABLE_CASH_SHARE",Input!L$2,Date,,,Ccy,Conv)</f>
        <v>0</v>
      </c>
      <c r="K70" s="11">
        <f>_xll.ciqfunctions.udf.CIQ(InputTicker, "IQ_DISTRIBUTABLE_CASH_SHARE",Input!M$2,Date,,,Ccy,Conv)</f>
        <v>0</v>
      </c>
      <c r="L70" s="11">
        <f>_xll.ciqfunctions.udf.CIQ(InputTicker, "IQ_DISTRIBUTABLE_CASH_SHARE",Input!N$2,Date,,,Ccy,Conv)</f>
        <v>0</v>
      </c>
      <c r="M70" s="11">
        <f>_xll.ciqfunctions.udf.CIQ(InputTicker, "IQ_DISTRIBUTABLE_CASH_SHARE",Input!O$2,Date,,,Ccy,Conv)</f>
        <v>0</v>
      </c>
      <c r="N70" s="48"/>
      <c r="P70" s="48"/>
      <c r="Q70" s="48"/>
      <c r="R70" s="48"/>
      <c r="T70" s="42"/>
      <c r="U70" s="42"/>
      <c r="V70" s="48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</row>
    <row r="71" spans="1:66" ht="12.75" customHeight="1" x14ac:dyDescent="0.2">
      <c r="A71" s="1" t="s">
        <v>316</v>
      </c>
      <c r="B71" s="11">
        <f>_xll.ciqfunctions.udf.CIQ(InputTicker, "IQ_SPECIAL_DIV_SHARE",Input!D$2,Date,,,Ccy,Conv)</f>
        <v>0</v>
      </c>
      <c r="C71" s="11">
        <f>_xll.ciqfunctions.udf.CIQ(InputTicker, "IQ_SPECIAL_DIV_SHARE",Input!E$2,Date,,,Ccy,Conv)</f>
        <v>0</v>
      </c>
      <c r="D71" s="11">
        <f>_xll.ciqfunctions.udf.CIQ(InputTicker, "IQ_SPECIAL_DIV_SHARE",Input!F$2,Date,,,Ccy,Conv)</f>
        <v>0</v>
      </c>
      <c r="E71" s="11">
        <f>_xll.ciqfunctions.udf.CIQ(InputTicker, "IQ_SPECIAL_DIV_SHARE",Input!G$2,Date,,,Ccy,Conv)</f>
        <v>0</v>
      </c>
      <c r="F71" s="11">
        <f>_xll.ciqfunctions.udf.CIQ(InputTicker, "IQ_SPECIAL_DIV_SHARE",Input!H$2,Date,,,Ccy,Conv)</f>
        <v>0</v>
      </c>
      <c r="G71" s="11">
        <f>_xll.ciqfunctions.udf.CIQ(InputTicker, "IQ_SPECIAL_DIV_SHARE",Input!I$2,Date,,,Ccy,Conv)</f>
        <v>0</v>
      </c>
      <c r="H71" s="11">
        <f>_xll.ciqfunctions.udf.CIQ(InputTicker, "IQ_SPECIAL_DIV_SHARE",Input!J$2,Date,,,Ccy,Conv)</f>
        <v>0</v>
      </c>
      <c r="I71" s="11">
        <f>_xll.ciqfunctions.udf.CIQ(InputTicker, "IQ_SPECIAL_DIV_SHARE",Input!K$2,Date,,,Ccy,Conv)</f>
        <v>0</v>
      </c>
      <c r="J71" s="11">
        <f>_xll.ciqfunctions.udf.CIQ(InputTicker, "IQ_SPECIAL_DIV_SHARE",Input!L$2,Date,,,Ccy,Conv)</f>
        <v>0</v>
      </c>
      <c r="K71" s="11">
        <f>_xll.ciqfunctions.udf.CIQ(InputTicker, "IQ_SPECIAL_DIV_SHARE",Input!M$2,Date,,,Ccy,Conv)</f>
        <v>0</v>
      </c>
      <c r="L71" s="11">
        <f>_xll.ciqfunctions.udf.CIQ(InputTicker, "IQ_SPECIAL_DIV_SHARE",Input!N$2,Date,,,Ccy,Conv)</f>
        <v>0</v>
      </c>
      <c r="M71" s="11">
        <f>_xll.ciqfunctions.udf.CIQ(InputTicker, "IQ_SPECIAL_DIV_SHARE",Input!O$2,Date,,,Ccy,Conv)</f>
        <v>0</v>
      </c>
      <c r="N71" s="48"/>
      <c r="P71" s="48"/>
      <c r="Q71" s="48"/>
      <c r="R71" s="48"/>
      <c r="T71" s="42"/>
      <c r="U71" s="42"/>
      <c r="V71" s="48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</row>
    <row r="72" spans="1:66" ht="12.75" customHeight="1" x14ac:dyDescent="0.2">
      <c r="A72" s="1" t="s">
        <v>217</v>
      </c>
      <c r="B72" s="13">
        <f>_xll.ciqfunctions.udf.CIQ(InputTicker, "IQ_FILINGDATE_IS",Input!D$2,Date)</f>
        <v>43158</v>
      </c>
      <c r="C72" s="13">
        <f>_xll.ciqfunctions.udf.CIQ(InputTicker, "IQ_FILINGDATE_IS",Input!E$2,Date)</f>
        <v>43522</v>
      </c>
      <c r="D72" s="13">
        <f>_xll.ciqfunctions.udf.CIQ(InputTicker, "IQ_FILINGDATE_IS",Input!F$2,Date)</f>
        <v>43886</v>
      </c>
      <c r="E72" s="13">
        <f>_xll.ciqfunctions.udf.CIQ(InputTicker, "IQ_FILINGDATE_IS",Input!G$2,Date)</f>
        <v>44250</v>
      </c>
      <c r="F72" s="13">
        <f>_xll.ciqfunctions.udf.CIQ(InputTicker, "IQ_FILINGDATE_IS",Input!H$2,Date)</f>
        <v>44614</v>
      </c>
      <c r="G72" s="13">
        <f>_xll.ciqfunctions.udf.CIQ(InputTicker, "IQ_FILINGDATE_IS",Input!I$2,Date)</f>
        <v>44985</v>
      </c>
      <c r="H72" s="13">
        <f>_xll.ciqfunctions.udf.CIQ(InputTicker, "IQ_FILINGDATE_IS",Input!J$2,Date)</f>
        <v>45348</v>
      </c>
      <c r="I72" s="13">
        <f>_xll.ciqfunctions.udf.CIQ(InputTicker, "IQ_FILINGDATE_IS",Input!K$2,Date)</f>
        <v>45713</v>
      </c>
      <c r="J72" s="13">
        <f>_xll.ciqfunctions.udf.CIQ(InputTicker, "IQ_FILINGDATE_IS",Input!L$2,Date)</f>
        <v>46077</v>
      </c>
      <c r="K72" s="13">
        <f>_xll.ciqfunctions.udf.CIQ(InputTicker, "IQ_FILINGDATE_IS",Input!M$2,Date)</f>
        <v>46077</v>
      </c>
      <c r="L72" s="13">
        <f>_xll.ciqfunctions.udf.CIQ(InputTicker, "IQ_FILINGDATE_IS",Input!N$2,Date)</f>
        <v>46077</v>
      </c>
      <c r="M72" s="13">
        <f>_xll.ciqfunctions.udf.CIQ(InputTicker, "IQ_FILINGDATE_IS",Input!O$2,Date)</f>
        <v>46077</v>
      </c>
      <c r="N72" s="42"/>
      <c r="P72" s="46"/>
      <c r="Q72" s="46"/>
      <c r="R72" s="46"/>
      <c r="T72" s="42"/>
      <c r="U72" s="42"/>
      <c r="V72" s="46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</row>
    <row r="73" spans="1:66" ht="12.75" customHeight="1" x14ac:dyDescent="0.2">
      <c r="A73" s="1" t="s">
        <v>318</v>
      </c>
      <c r="B73" s="18">
        <f>_xll.ciqfunctions.udf.CIQ(InputTicker,"IQ_PERIODLENGTH_IS",Input!D$2,Date)</f>
        <v>12</v>
      </c>
      <c r="C73" s="18">
        <f>_xll.ciqfunctions.udf.CIQ(InputTicker,"IQ_PERIODLENGTH_IS",Input!E$2,Date)</f>
        <v>12</v>
      </c>
      <c r="D73" s="18">
        <f>_xll.ciqfunctions.udf.CIQ(InputTicker,"IQ_PERIODLENGTH_IS",Input!F$2,Date)</f>
        <v>12</v>
      </c>
      <c r="E73" s="18">
        <f>_xll.ciqfunctions.udf.CIQ(InputTicker,"IQ_PERIODLENGTH_IS",Input!G$2,Date)</f>
        <v>12</v>
      </c>
      <c r="F73" s="18">
        <f>_xll.ciqfunctions.udf.CIQ(InputTicker,"IQ_PERIODLENGTH_IS",Input!H$2,Date)</f>
        <v>12</v>
      </c>
      <c r="G73" s="18">
        <f>_xll.ciqfunctions.udf.CIQ(InputTicker,"IQ_PERIODLENGTH_IS",Input!I$2,Date)</f>
        <v>12</v>
      </c>
      <c r="H73" s="18">
        <f>_xll.ciqfunctions.udf.CIQ(InputTicker,"IQ_PERIODLENGTH_IS",Input!J$2,Date)</f>
        <v>12</v>
      </c>
      <c r="I73" s="18">
        <f>_xll.ciqfunctions.udf.CIQ(InputTicker,"IQ_PERIODLENGTH_IS",Input!K$2,Date)</f>
        <v>12</v>
      </c>
      <c r="J73" s="18">
        <f>_xll.ciqfunctions.udf.CIQ(InputTicker,"IQ_PERIODLENGTH_IS",Input!L$2,Date)</f>
        <v>12</v>
      </c>
      <c r="K73" s="18">
        <f>_xll.ciqfunctions.udf.CIQ(InputTicker,"IQ_PERIODLENGTH_IS",Input!M$2,Date)</f>
        <v>12</v>
      </c>
      <c r="L73" s="18">
        <f>_xll.ciqfunctions.udf.CIQ(InputTicker,"IQ_PERIODLENGTH_IS",Input!N$2,Date)</f>
        <v>12</v>
      </c>
      <c r="M73" s="18">
        <f>_xll.ciqfunctions.udf.CIQ(InputTicker,"IQ_PERIODLENGTH_IS",Input!O$2,Date)</f>
        <v>12</v>
      </c>
      <c r="N73" s="42"/>
      <c r="P73" s="46"/>
      <c r="Q73" s="46"/>
      <c r="R73" s="46"/>
      <c r="T73" s="42"/>
      <c r="U73" s="42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2.75" customHeight="1" x14ac:dyDescent="0.2">
      <c r="A74" s="1" t="s">
        <v>85</v>
      </c>
      <c r="B74" s="4">
        <f>_xll.ciqfunctions.udf.CIQ(InputTicker,"IQ_EBITDA",Input!D$2,Date,,,Ccy,Conv)</f>
        <v>20372</v>
      </c>
      <c r="C74" s="4">
        <f>_xll.ciqfunctions.udf.CIQ(InputTicker,"IQ_EBITDA",Input!E$2,Date,,,Ccy,Conv)</f>
        <v>18551</v>
      </c>
      <c r="D74" s="4">
        <f>_xll.ciqfunctions.udf.CIQ(InputTicker,"IQ_EBITDA",Input!F$2,Date,,,Ccy,Conv)</f>
        <v>16223</v>
      </c>
      <c r="E74" s="4">
        <f>_xll.ciqfunctions.udf.CIQ(InputTicker,"IQ_EBITDA",Input!G$2,Date,,,Ccy,Conv)</f>
        <v>17698</v>
      </c>
      <c r="F74" s="4">
        <f>_xll.ciqfunctions.udf.CIQ(InputTicker,"IQ_EBITDA",Input!H$2,Date,,,Ccy,Conv)</f>
        <v>13598</v>
      </c>
      <c r="G74" s="4">
        <f>_xll.ciqfunctions.udf.CIQ(InputTicker,"IQ_EBITDA",Input!I$2,Date,,,Ccy,Conv)</f>
        <v>11357</v>
      </c>
      <c r="H74" s="4">
        <f>_xll.ciqfunctions.udf.CIQ(InputTicker,"IQ_EBITDA",Input!J$2,Date,,,Ccy,Conv)</f>
        <v>11309</v>
      </c>
      <c r="I74" s="4">
        <f>_xll.ciqfunctions.udf.CIQ(InputTicker,"IQ_EBITDA",Input!K$2,Date,,,Ccy,Conv)</f>
        <v>10775</v>
      </c>
      <c r="J74" s="4">
        <f>_xll.ciqfunctions.udf.CIQ(InputTicker,"IQ_EBITDA",Input!L$2,Date,,,Ccy,Conv)</f>
        <v>12257</v>
      </c>
      <c r="K74" s="4">
        <f>_xll.ciqfunctions.udf.CIQ(InputTicker,"IQ_EBITDA",Input!M$2,Date,,,Ccy,Conv)</f>
        <v>12886</v>
      </c>
      <c r="L74" s="4">
        <f>_xll.ciqfunctions.udf.CIQ(InputTicker,"IQ_EBITDA",Input!N$2,Date,,,Ccy,Conv)</f>
        <v>16118</v>
      </c>
      <c r="M74" s="4">
        <f>_xll.ciqfunctions.udf.CIQ(InputTicker,"IQ_EBITDA",Input!O$2,Date,,,Ccy,Conv)</f>
        <v>16118</v>
      </c>
      <c r="N74" s="42"/>
      <c r="P74" s="46"/>
      <c r="Q74" s="46"/>
      <c r="R74" s="46"/>
      <c r="T74" s="42"/>
      <c r="U74" s="42"/>
      <c r="V74" s="46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</row>
    <row r="75" spans="1:66" ht="12.75" customHeight="1" x14ac:dyDescent="0.2">
      <c r="A75" s="1" t="s">
        <v>287</v>
      </c>
      <c r="B75" s="4">
        <f>_xll.ciqfunctions.udf.CIQ(InputTicker,"IQ_EBITDA_EQ_INC",Input!D$2,Date,,,Ccy,Conv)</f>
        <v>20372</v>
      </c>
      <c r="C75" s="4">
        <f>_xll.ciqfunctions.udf.CIQ(InputTicker,"IQ_EBITDA_EQ_INC",Input!E$2,Date,,,Ccy,Conv)</f>
        <v>18551</v>
      </c>
      <c r="D75" s="4">
        <f>_xll.ciqfunctions.udf.CIQ(InputTicker,"IQ_EBITDA_EQ_INC",Input!F$2,Date,,,Ccy,Conv)</f>
        <v>16223</v>
      </c>
      <c r="E75" s="4">
        <f>_xll.ciqfunctions.udf.CIQ(InputTicker,"IQ_EBITDA_EQ_INC",Input!G$2,Date,,,Ccy,Conv)</f>
        <v>17698</v>
      </c>
      <c r="F75" s="4">
        <f>_xll.ciqfunctions.udf.CIQ(InputTicker,"IQ_EBITDA_EQ_INC",Input!H$2,Date,,,Ccy,Conv)</f>
        <v>15221</v>
      </c>
      <c r="G75" s="4">
        <f>_xll.ciqfunctions.udf.CIQ(InputTicker,"IQ_EBITDA_EQ_INC",Input!I$2,Date,,,Ccy,Conv)</f>
        <v>12881</v>
      </c>
      <c r="H75" s="4">
        <f>_xll.ciqfunctions.udf.CIQ(InputTicker,"IQ_EBITDA_EQ_INC",Input!J$2,Date,,,Ccy,Conv)</f>
        <v>12746</v>
      </c>
      <c r="I75" s="4">
        <f>_xll.ciqfunctions.udf.CIQ(InputTicker,"IQ_EBITDA_EQ_INC",Input!K$2,Date,,,Ccy,Conv)</f>
        <v>12022</v>
      </c>
      <c r="J75" s="4">
        <f>_xll.ciqfunctions.udf.CIQ(InputTicker,"IQ_EBITDA_EQ_INC",Input!L$2,Date,,,Ccy,Conv)</f>
        <v>13549</v>
      </c>
      <c r="K75" s="4">
        <f>_xll.ciqfunctions.udf.CIQ(InputTicker,"IQ_EBITDA_EQ_INC",Input!M$2,Date,,,Ccy,Conv)</f>
        <v>14195</v>
      </c>
      <c r="L75" s="4">
        <f>_xll.ciqfunctions.udf.CIQ(InputTicker,"IQ_EBITDA_EQ_INC",Input!N$2,Date,,,Ccy,Conv)</f>
        <v>17426</v>
      </c>
      <c r="M75" s="4">
        <f>_xll.ciqfunctions.udf.CIQ(InputTicker,"IQ_EBITDA_EQ_INC",Input!O$2,Date,,,Ccy,Conv)</f>
        <v>17426</v>
      </c>
      <c r="N75" s="50"/>
      <c r="P75" s="46"/>
      <c r="Q75" s="46"/>
      <c r="R75" s="46"/>
      <c r="T75" s="42"/>
      <c r="U75" s="42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</row>
    <row r="76" spans="1:66" ht="12.75" customHeight="1" x14ac:dyDescent="0.2">
      <c r="A76" s="1" t="s">
        <v>288</v>
      </c>
      <c r="B76" s="4">
        <f>_xll.ciqfunctions.udf.CIQ(InputTicker,"IQ_EBITDA_EQ_INC_EXCL_SBC",Input!D$2,Date,,,Ccy,Conv)</f>
        <v>20840</v>
      </c>
      <c r="C76" s="4">
        <f>_xll.ciqfunctions.udf.CIQ(InputTicker,"IQ_EBITDA_EQ_INC_EXCL_SBC",Input!E$2,Date,,,Ccy,Conv)</f>
        <v>19095</v>
      </c>
      <c r="D76" s="4">
        <f>_xll.ciqfunctions.udf.CIQ(InputTicker,"IQ_EBITDA_EQ_INC_EXCL_SBC",Input!F$2,Date,,,Ccy,Conv)</f>
        <v>16757</v>
      </c>
      <c r="E76" s="4">
        <f>_xll.ciqfunctions.udf.CIQ(InputTicker,"IQ_EBITDA_EQ_INC_EXCL_SBC",Input!G$2,Date,,,Ccy,Conv)</f>
        <v>18208</v>
      </c>
      <c r="F76" s="4">
        <f>_xll.ciqfunctions.udf.CIQ(InputTicker,"IQ_EBITDA_EQ_INC_EXCL_SBC",Input!H$2,Date,,,Ccy,Conv)</f>
        <v>14277</v>
      </c>
      <c r="G76" s="4">
        <f>_xll.ciqfunctions.udf.CIQ(InputTicker,"IQ_EBITDA_EQ_INC_EXCL_SBC",Input!I$2,Date,,,Ccy,Conv)</f>
        <v>12294</v>
      </c>
      <c r="H76" s="4">
        <f>_xll.ciqfunctions.udf.CIQ(InputTicker,"IQ_EBITDA_EQ_INC_EXCL_SBC",Input!J$2,Date,,,Ccy,Conv)</f>
        <v>12291</v>
      </c>
      <c r="I76" s="4">
        <f>_xll.ciqfunctions.udf.CIQ(InputTicker,"IQ_EBITDA_EQ_INC_EXCL_SBC",Input!K$2,Date,,,Ccy,Conv)</f>
        <v>11763</v>
      </c>
      <c r="J76" s="4">
        <f>_xll.ciqfunctions.udf.CIQ(InputTicker,"IQ_EBITDA_EQ_INC_EXCL_SBC",Input!L$2,Date,,,Ccy,Conv)</f>
        <v>13391</v>
      </c>
      <c r="K76" s="4">
        <f>_xll.ciqfunctions.udf.CIQ(InputTicker,"IQ_EBITDA_EQ_INC_EXCL_SBC",Input!M$2,Date,,,Ccy,Conv)</f>
        <v>14197</v>
      </c>
      <c r="L76" s="4">
        <f>_xll.ciqfunctions.udf.CIQ(InputTicker,"IQ_EBITDA_EQ_INC_EXCL_SBC",Input!N$2,Date,,,Ccy,Conv)</f>
        <v>17833</v>
      </c>
      <c r="M76" s="4">
        <f>_xll.ciqfunctions.udf.CIQ(InputTicker,"IQ_EBITDA_EQ_INC_EXCL_SBC",Input!O$2,Date,,,Ccy,Conv)</f>
        <v>17833</v>
      </c>
      <c r="N76" s="50"/>
      <c r="P76" s="46"/>
      <c r="Q76" s="46"/>
      <c r="R76" s="46"/>
      <c r="T76" s="42"/>
      <c r="U76" s="42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</row>
    <row r="77" spans="1:66" ht="12.75" customHeight="1" x14ac:dyDescent="0.2">
      <c r="A77" s="1" t="s">
        <v>289</v>
      </c>
      <c r="B77" s="4">
        <f>_xll.ciqfunctions.udf.CIQ(InputTicker,"IQ_EBITDA_EXCL_SBC",Input!D$2,Date,,,Ccy,Conv)</f>
        <v>20840</v>
      </c>
      <c r="C77" s="4">
        <f>_xll.ciqfunctions.udf.CIQ(InputTicker,"IQ_EBITDA_EXCL_SBC",Input!E$2,Date,,,Ccy,Conv)</f>
        <v>19095</v>
      </c>
      <c r="D77" s="4">
        <f>_xll.ciqfunctions.udf.CIQ(InputTicker,"IQ_EBITDA_EXCL_SBC",Input!F$2,Date,,,Ccy,Conv)</f>
        <v>16757</v>
      </c>
      <c r="E77" s="4">
        <f>_xll.ciqfunctions.udf.CIQ(InputTicker,"IQ_EBITDA_EXCL_SBC",Input!G$2,Date,,,Ccy,Conv)</f>
        <v>18208</v>
      </c>
      <c r="F77" s="4">
        <f>_xll.ciqfunctions.udf.CIQ(InputTicker,"IQ_EBITDA_EXCL_SBC",Input!H$2,Date,,,Ccy,Conv)</f>
        <v>14277</v>
      </c>
      <c r="G77" s="4">
        <f>_xll.ciqfunctions.udf.CIQ(InputTicker,"IQ_EBITDA_EXCL_SBC",Input!I$2,Date,,,Ccy,Conv)</f>
        <v>12294</v>
      </c>
      <c r="H77" s="4">
        <f>_xll.ciqfunctions.udf.CIQ(InputTicker,"IQ_EBITDA_EXCL_SBC",Input!J$2,Date,,,Ccy,Conv)</f>
        <v>12291</v>
      </c>
      <c r="I77" s="4">
        <f>_xll.ciqfunctions.udf.CIQ(InputTicker,"IQ_EBITDA_EXCL_SBC",Input!K$2,Date,,,Ccy,Conv)</f>
        <v>11763</v>
      </c>
      <c r="J77" s="4">
        <f>_xll.ciqfunctions.udf.CIQ(InputTicker,"IQ_EBITDA_EXCL_SBC",Input!L$2,Date,,,Ccy,Conv)</f>
        <v>13391</v>
      </c>
      <c r="K77" s="4">
        <f>_xll.ciqfunctions.udf.CIQ(InputTicker,"IQ_EBITDA_EXCL_SBC",Input!M$2,Date,,,Ccy,Conv)</f>
        <v>14197</v>
      </c>
      <c r="L77" s="4">
        <f>_xll.ciqfunctions.udf.CIQ(InputTicker,"IQ_EBITDA_EXCL_SBC",Input!N$2,Date,,,Ccy,Conv)</f>
        <v>17833</v>
      </c>
      <c r="M77" s="4">
        <f>_xll.ciqfunctions.udf.CIQ(InputTicker,"IQ_EBITDA_EXCL_SBC",Input!O$2,Date,,,Ccy,Conv)</f>
        <v>17833</v>
      </c>
      <c r="N77" s="50"/>
      <c r="P77" s="46"/>
      <c r="Q77" s="46"/>
      <c r="R77" s="46"/>
      <c r="T77" s="42"/>
      <c r="U77" s="42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</row>
    <row r="78" spans="1:66" ht="12.75" customHeight="1" x14ac:dyDescent="0.2">
      <c r="A78" s="1" t="s">
        <v>461</v>
      </c>
      <c r="B78" s="4">
        <f>_xll.ciqfunctions.udf.CIQ(InputTicker,"IQ_EBITDA_LEASE_ADJUSTED",Input!D$2,Date,,,Ccy,Conv)</f>
        <v>20372</v>
      </c>
      <c r="C78" s="4">
        <f>_xll.ciqfunctions.udf.CIQ(InputTicker,"IQ_EBITDA_LEASE_ADJUSTED",Input!E$2,Date,,,Ccy,Conv)</f>
        <v>18551</v>
      </c>
      <c r="D78" s="4">
        <f>_xll.ciqfunctions.udf.CIQ(InputTicker,"IQ_EBITDA_LEASE_ADJUSTED",Input!F$2,Date,,,Ccy,Conv)</f>
        <v>16223</v>
      </c>
      <c r="E78" s="4">
        <f>_xll.ciqfunctions.udf.CIQ(InputTicker,"IQ_EBITDA_LEASE_ADJUSTED",Input!G$2,Date,,,Ccy,Conv)</f>
        <v>17698</v>
      </c>
      <c r="F78" s="4">
        <f>_xll.ciqfunctions.udf.CIQ(InputTicker,"IQ_EBITDA_LEASE_ADJUSTED",Input!H$2,Date,,,Ccy,Conv)</f>
        <v>15221</v>
      </c>
      <c r="G78" s="4">
        <f>_xll.ciqfunctions.udf.CIQ(InputTicker,"IQ_EBITDA_LEASE_ADJUSTED",Input!I$2,Date,,,Ccy,Conv)</f>
        <v>12881</v>
      </c>
      <c r="H78" s="4">
        <f>_xll.ciqfunctions.udf.CIQ(InputTicker,"IQ_EBITDA_LEASE_ADJUSTED",Input!J$2,Date,,,Ccy,Conv)</f>
        <v>12746</v>
      </c>
      <c r="I78" s="4">
        <f>_xll.ciqfunctions.udf.CIQ(InputTicker,"IQ_EBITDA_LEASE_ADJUSTED",Input!K$2,Date,,,Ccy,Conv)</f>
        <v>12022</v>
      </c>
      <c r="J78" s="4">
        <f>_xll.ciqfunctions.udf.CIQ(InputTicker,"IQ_EBITDA_LEASE_ADJUSTED",Input!L$2,Date,,,Ccy,Conv)</f>
        <v>13549</v>
      </c>
      <c r="K78" s="4">
        <f>_xll.ciqfunctions.udf.CIQ(InputTicker,"IQ_EBITDA_LEASE_ADJUSTED",Input!M$2,Date,,,Ccy,Conv)</f>
        <v>14195</v>
      </c>
      <c r="L78" s="4">
        <f>_xll.ciqfunctions.udf.CIQ(InputTicker,"IQ_EBITDA_LEASE_ADJUSTED",Input!N$2,Date,,,Ccy,Conv)</f>
        <v>17426</v>
      </c>
      <c r="M78" s="4">
        <f>_xll.ciqfunctions.udf.CIQ(InputTicker,"IQ_EBITDA_LEASE_ADJUSTED",Input!O$2,Date,,,Ccy,Conv)</f>
        <v>17426</v>
      </c>
      <c r="N78" s="50"/>
      <c r="P78" s="46"/>
      <c r="Q78" s="46"/>
      <c r="R78" s="46"/>
      <c r="T78" s="42"/>
      <c r="U78" s="42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</row>
    <row r="79" spans="1:66" ht="12.75" customHeight="1" x14ac:dyDescent="0.2">
      <c r="A79" s="1" t="s">
        <v>462</v>
      </c>
      <c r="B79" s="4">
        <f>_xll.ciqfunctions.udf.CIQ(InputTicker,"IQ_LEASE_ADJUSTMENT_EBITDA",Input!D$2,Date,,,Ccy,Conv)</f>
        <v>0</v>
      </c>
      <c r="C79" s="4">
        <f>_xll.ciqfunctions.udf.CIQ(InputTicker,"IQ_LEASE_ADJUSTMENT_EBITDA",Input!E$2,Date,,,Ccy,Conv)</f>
        <v>0</v>
      </c>
      <c r="D79" s="4">
        <f>_xll.ciqfunctions.udf.CIQ(InputTicker,"IQ_LEASE_ADJUSTMENT_EBITDA",Input!F$2,Date,,,Ccy,Conv)</f>
        <v>0</v>
      </c>
      <c r="E79" s="4">
        <f>_xll.ciqfunctions.udf.CIQ(InputTicker,"IQ_LEASE_ADJUSTMENT_EBITDA",Input!G$2,Date,,,Ccy,Conv)</f>
        <v>0</v>
      </c>
      <c r="F79" s="4">
        <f>_xll.ciqfunctions.udf.CIQ(InputTicker,"IQ_LEASE_ADJUSTMENT_EBITDA",Input!H$2,Date,,,Ccy,Conv)</f>
        <v>1623</v>
      </c>
      <c r="G79" s="4">
        <f>_xll.ciqfunctions.udf.CIQ(InputTicker,"IQ_LEASE_ADJUSTMENT_EBITDA",Input!I$2,Date,,,Ccy,Conv)</f>
        <v>1524</v>
      </c>
      <c r="H79" s="4">
        <f>_xll.ciqfunctions.udf.CIQ(InputTicker,"IQ_LEASE_ADJUSTMENT_EBITDA",Input!J$2,Date,,,Ccy,Conv)</f>
        <v>1437</v>
      </c>
      <c r="I79" s="4">
        <f>_xll.ciqfunctions.udf.CIQ(InputTicker,"IQ_LEASE_ADJUSTMENT_EBITDA",Input!K$2,Date,,,Ccy,Conv)</f>
        <v>1247</v>
      </c>
      <c r="J79" s="4">
        <f>_xll.ciqfunctions.udf.CIQ(InputTicker,"IQ_LEASE_ADJUSTMENT_EBITDA",Input!L$2,Date,,,Ccy,Conv)</f>
        <v>1292</v>
      </c>
      <c r="K79" s="4">
        <f>_xll.ciqfunctions.udf.CIQ(InputTicker,"IQ_LEASE_ADJUSTMENT_EBITDA",Input!M$2,Date,,,Ccy,Conv)</f>
        <v>1309</v>
      </c>
      <c r="L79" s="4">
        <f>_xll.ciqfunctions.udf.CIQ(InputTicker,"IQ_LEASE_ADJUSTMENT_EBITDA",Input!N$2,Date,,,Ccy,Conv)</f>
        <v>1308</v>
      </c>
      <c r="M79" s="4">
        <f>_xll.ciqfunctions.udf.CIQ(InputTicker,"IQ_LEASE_ADJUSTMENT_EBITDA",Input!O$2,Date,,,Ccy,Conv)</f>
        <v>1308</v>
      </c>
      <c r="N79" s="50"/>
      <c r="P79" s="46"/>
      <c r="Q79" s="46"/>
      <c r="R79" s="46"/>
      <c r="T79" s="42"/>
      <c r="U79" s="42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</row>
    <row r="80" spans="1:66" ht="12.75" customHeight="1" x14ac:dyDescent="0.2">
      <c r="A80" s="1" t="s">
        <v>463</v>
      </c>
      <c r="B80" s="4">
        <f>_xll.ciqfunctions.udf.CIQ(InputTicker,"IQ_EBITDA_EQ_INC_EXCL_OPER_LEASE_ADJ",Input!D$2,Date,,,Ccy,Conv)</f>
        <v>20372</v>
      </c>
      <c r="C80" s="4">
        <f>_xll.ciqfunctions.udf.CIQ(InputTicker,"IQ_EBITDA_EQ_INC_EXCL_OPER_LEASE_ADJ",Input!E$2,Date,,,Ccy,Conv)</f>
        <v>18551</v>
      </c>
      <c r="D80" s="4">
        <f>_xll.ciqfunctions.udf.CIQ(InputTicker,"IQ_EBITDA_EQ_INC_EXCL_OPER_LEASE_ADJ",Input!F$2,Date,,,Ccy,Conv)</f>
        <v>16223</v>
      </c>
      <c r="E80" s="4">
        <f>_xll.ciqfunctions.udf.CIQ(InputTicker,"IQ_EBITDA_EQ_INC_EXCL_OPER_LEASE_ADJ",Input!G$2,Date,,,Ccy,Conv)</f>
        <v>17698</v>
      </c>
      <c r="F80" s="4">
        <f>_xll.ciqfunctions.udf.CIQ(InputTicker,"IQ_EBITDA_EQ_INC_EXCL_OPER_LEASE_ADJ",Input!H$2,Date,,,Ccy,Conv)</f>
        <v>13598</v>
      </c>
      <c r="G80" s="4">
        <f>_xll.ciqfunctions.udf.CIQ(InputTicker,"IQ_EBITDA_EQ_INC_EXCL_OPER_LEASE_ADJ",Input!I$2,Date,,,Ccy,Conv)</f>
        <v>11357</v>
      </c>
      <c r="H80" s="4">
        <f>_xll.ciqfunctions.udf.CIQ(InputTicker,"IQ_EBITDA_EQ_INC_EXCL_OPER_LEASE_ADJ",Input!J$2,Date,,,Ccy,Conv)</f>
        <v>11309</v>
      </c>
      <c r="I80" s="4">
        <f>_xll.ciqfunctions.udf.CIQ(InputTicker,"IQ_EBITDA_EQ_INC_EXCL_OPER_LEASE_ADJ",Input!K$2,Date,,,Ccy,Conv)</f>
        <v>10775</v>
      </c>
      <c r="J80" s="4">
        <f>_xll.ciqfunctions.udf.CIQ(InputTicker,"IQ_EBITDA_EQ_INC_EXCL_OPER_LEASE_ADJ",Input!L$2,Date,,,Ccy,Conv)</f>
        <v>12257</v>
      </c>
      <c r="K80" s="4">
        <f>_xll.ciqfunctions.udf.CIQ(InputTicker,"IQ_EBITDA_EQ_INC_EXCL_OPER_LEASE_ADJ",Input!M$2,Date,,,Ccy,Conv)</f>
        <v>12886</v>
      </c>
      <c r="L80" s="4">
        <f>_xll.ciqfunctions.udf.CIQ(InputTicker,"IQ_EBITDA_EQ_INC_EXCL_OPER_LEASE_ADJ",Input!N$2,Date,,,Ccy,Conv)</f>
        <v>16118</v>
      </c>
      <c r="M80" s="4">
        <f>_xll.ciqfunctions.udf.CIQ(InputTicker,"IQ_EBITDA_EQ_INC_EXCL_OPER_LEASE_ADJ",Input!O$2,Date,,,Ccy,Conv)</f>
        <v>16118</v>
      </c>
      <c r="N80" s="50"/>
      <c r="P80" s="46"/>
      <c r="Q80" s="46"/>
      <c r="R80" s="46"/>
      <c r="T80" s="42"/>
      <c r="U80" s="42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</row>
    <row r="81" spans="1:66" ht="12.75" customHeight="1" x14ac:dyDescent="0.2">
      <c r="A81" s="1" t="s">
        <v>308</v>
      </c>
      <c r="B81" s="4">
        <f>_xll.ciqfunctions.udf.CIQ(InputTicker,"IQ_EBIT",Input!D$2,Date,,,Ccy,Conv)</f>
        <v>16517</v>
      </c>
      <c r="C81" s="4">
        <f>_xll.ciqfunctions.udf.CIQ(InputTicker,"IQ_EBIT",Input!E$2,Date,,,Ccy,Conv)</f>
        <v>14170</v>
      </c>
      <c r="D81" s="4">
        <f>_xll.ciqfunctions.udf.CIQ(InputTicker,"IQ_EBIT",Input!F$2,Date,,,Ccy,Conv)</f>
        <v>11682</v>
      </c>
      <c r="E81" s="4">
        <f>_xll.ciqfunctions.udf.CIQ(InputTicker,"IQ_EBIT",Input!G$2,Date,,,Ccy,Conv)</f>
        <v>13218</v>
      </c>
      <c r="F81" s="4">
        <f>_xll.ciqfunctions.udf.CIQ(InputTicker,"IQ_EBIT",Input!H$2,Date,,,Ccy,Conv)</f>
        <v>7539</v>
      </c>
      <c r="G81" s="4">
        <f>_xll.ciqfunctions.udf.CIQ(InputTicker,"IQ_EBIT",Input!I$2,Date,,,Ccy,Conv)</f>
        <v>4662</v>
      </c>
      <c r="H81" s="4">
        <f>_xll.ciqfunctions.udf.CIQ(InputTicker,"IQ_EBIT",Input!J$2,Date,,,Ccy,Conv)</f>
        <v>5583</v>
      </c>
      <c r="I81" s="4">
        <f>_xll.ciqfunctions.udf.CIQ(InputTicker,"IQ_EBIT",Input!K$2,Date,,,Ccy,Conv)</f>
        <v>7521</v>
      </c>
      <c r="J81" s="4">
        <f>_xll.ciqfunctions.udf.CIQ(InputTicker,"IQ_EBIT",Input!L$2,Date,,,Ccy,Conv)</f>
        <v>9421</v>
      </c>
      <c r="K81" s="4">
        <f>_xll.ciqfunctions.udf.CIQ(InputTicker,"IQ_EBIT",Input!M$2,Date,,,Ccy,Conv)</f>
        <v>9788</v>
      </c>
      <c r="L81" s="4">
        <f>_xll.ciqfunctions.udf.CIQ(InputTicker,"IQ_EBIT",Input!N$2,Date,,,Ccy,Conv)</f>
        <v>12568</v>
      </c>
      <c r="M81" s="4">
        <f>_xll.ciqfunctions.udf.CIQ(InputTicker,"IQ_EBIT",Input!O$2,Date,,,Ccy,Conv)</f>
        <v>12568</v>
      </c>
      <c r="N81" s="50"/>
      <c r="P81" s="46"/>
      <c r="Q81" s="46"/>
      <c r="R81" s="46"/>
      <c r="T81" s="42"/>
      <c r="U81" s="42"/>
      <c r="V81" s="46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</row>
    <row r="82" spans="1:66" ht="12.75" customHeight="1" x14ac:dyDescent="0.2">
      <c r="A82" s="1" t="s">
        <v>290</v>
      </c>
      <c r="B82" s="4">
        <f>_xll.ciqfunctions.udf.CIQ(InputTicker,"IQ_EBIT_EQ_INC",Input!D$2,Date,,,Ccy,Conv)</f>
        <v>16517</v>
      </c>
      <c r="C82" s="4">
        <f>_xll.ciqfunctions.udf.CIQ(InputTicker,"IQ_EBIT_EQ_INC",Input!E$2,Date,,,Ccy,Conv)</f>
        <v>14170</v>
      </c>
      <c r="D82" s="4">
        <f>_xll.ciqfunctions.udf.CIQ(InputTicker,"IQ_EBIT_EQ_INC",Input!F$2,Date,,,Ccy,Conv)</f>
        <v>11682</v>
      </c>
      <c r="E82" s="4">
        <f>_xll.ciqfunctions.udf.CIQ(InputTicker,"IQ_EBIT_EQ_INC",Input!G$2,Date,,,Ccy,Conv)</f>
        <v>13218</v>
      </c>
      <c r="F82" s="4">
        <f>_xll.ciqfunctions.udf.CIQ(InputTicker,"IQ_EBIT_EQ_INC",Input!H$2,Date,,,Ccy,Conv)</f>
        <v>7539</v>
      </c>
      <c r="G82" s="4">
        <f>_xll.ciqfunctions.udf.CIQ(InputTicker,"IQ_EBIT_EQ_INC",Input!I$2,Date,,,Ccy,Conv)</f>
        <v>4662</v>
      </c>
      <c r="H82" s="4">
        <f>_xll.ciqfunctions.udf.CIQ(InputTicker,"IQ_EBIT_EQ_INC",Input!J$2,Date,,,Ccy,Conv)</f>
        <v>5583</v>
      </c>
      <c r="I82" s="4">
        <f>_xll.ciqfunctions.udf.CIQ(InputTicker,"IQ_EBIT_EQ_INC",Input!K$2,Date,,,Ccy,Conv)</f>
        <v>7521</v>
      </c>
      <c r="J82" s="4">
        <f>_xll.ciqfunctions.udf.CIQ(InputTicker,"IQ_EBIT_EQ_INC",Input!L$2,Date,,,Ccy,Conv)</f>
        <v>9421</v>
      </c>
      <c r="K82" s="4">
        <f>_xll.ciqfunctions.udf.CIQ(InputTicker,"IQ_EBIT_EQ_INC",Input!M$2,Date,,,Ccy,Conv)</f>
        <v>9788</v>
      </c>
      <c r="L82" s="4">
        <f>_xll.ciqfunctions.udf.CIQ(InputTicker,"IQ_EBIT_EQ_INC",Input!N$2,Date,,,Ccy,Conv)</f>
        <v>12568</v>
      </c>
      <c r="M82" s="4">
        <f>_xll.ciqfunctions.udf.CIQ(InputTicker,"IQ_EBIT_EQ_INC",Input!O$2,Date,,,Ccy,Conv)</f>
        <v>12568</v>
      </c>
      <c r="N82" s="50"/>
      <c r="P82" s="46"/>
      <c r="Q82" s="46"/>
      <c r="R82" s="46"/>
      <c r="T82" s="42"/>
      <c r="U82" s="42"/>
      <c r="V82" s="46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</row>
    <row r="83" spans="1:66" ht="12.75" customHeight="1" x14ac:dyDescent="0.2">
      <c r="A83" s="1" t="s">
        <v>291</v>
      </c>
      <c r="B83" s="4">
        <f>_xll.ciqfunctions.udf.CIQ(InputTicker,"IQ_EBIT_EQ_INC_EXCL_SBC",Input!D$2,Date,,,Ccy,Conv)</f>
        <v>16985</v>
      </c>
      <c r="C83" s="4">
        <f>_xll.ciqfunctions.udf.CIQ(InputTicker,"IQ_EBIT_EQ_INC_EXCL_SBC",Input!E$2,Date,,,Ccy,Conv)</f>
        <v>14714</v>
      </c>
      <c r="D83" s="4">
        <f>_xll.ciqfunctions.udf.CIQ(InputTicker,"IQ_EBIT_EQ_INC_EXCL_SBC",Input!F$2,Date,,,Ccy,Conv)</f>
        <v>12216</v>
      </c>
      <c r="E83" s="4">
        <f>_xll.ciqfunctions.udf.CIQ(InputTicker,"IQ_EBIT_EQ_INC_EXCL_SBC",Input!G$2,Date,,,Ccy,Conv)</f>
        <v>13728</v>
      </c>
      <c r="F83" s="4">
        <f>_xll.ciqfunctions.udf.CIQ(InputTicker,"IQ_EBIT_EQ_INC_EXCL_SBC",Input!H$2,Date,,,Ccy,Conv)</f>
        <v>8218</v>
      </c>
      <c r="G83" s="4">
        <f>_xll.ciqfunctions.udf.CIQ(InputTicker,"IQ_EBIT_EQ_INC_EXCL_SBC",Input!I$2,Date,,,Ccy,Conv)</f>
        <v>5599</v>
      </c>
      <c r="H83" s="4">
        <f>_xll.ciqfunctions.udf.CIQ(InputTicker,"IQ_EBIT_EQ_INC_EXCL_SBC",Input!J$2,Date,,,Ccy,Conv)</f>
        <v>6565</v>
      </c>
      <c r="I83" s="4">
        <f>_xll.ciqfunctions.udf.CIQ(InputTicker,"IQ_EBIT_EQ_INC_EXCL_SBC",Input!K$2,Date,,,Ccy,Conv)</f>
        <v>8509</v>
      </c>
      <c r="J83" s="4">
        <f>_xll.ciqfunctions.udf.CIQ(InputTicker,"IQ_EBIT_EQ_INC_EXCL_SBC",Input!L$2,Date,,,Ccy,Conv)</f>
        <v>10555</v>
      </c>
      <c r="K83" s="4">
        <f>_xll.ciqfunctions.udf.CIQ(InputTicker,"IQ_EBIT_EQ_INC_EXCL_SBC",Input!M$2,Date,,,Ccy,Conv)</f>
        <v>11099</v>
      </c>
      <c r="L83" s="4">
        <f>_xll.ciqfunctions.udf.CIQ(InputTicker,"IQ_EBIT_EQ_INC_EXCL_SBC",Input!N$2,Date,,,Ccy,Conv)</f>
        <v>14283</v>
      </c>
      <c r="M83" s="4">
        <f>_xll.ciqfunctions.udf.CIQ(InputTicker,"IQ_EBIT_EQ_INC_EXCL_SBC",Input!O$2,Date,,,Ccy,Conv)</f>
        <v>14283</v>
      </c>
      <c r="N83" s="50"/>
      <c r="P83" s="46"/>
      <c r="Q83" s="46"/>
      <c r="R83" s="46"/>
      <c r="T83" s="42"/>
      <c r="U83" s="42"/>
      <c r="V83" s="46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</row>
    <row r="84" spans="1:66" ht="12.75" customHeight="1" x14ac:dyDescent="0.2">
      <c r="A84" s="1" t="s">
        <v>292</v>
      </c>
      <c r="B84" s="4">
        <f>_xll.ciqfunctions.udf.CIQ(InputTicker,"IQ_EBIT_EXCL_SBC",Input!D$2,Date,,,Ccy,Conv)</f>
        <v>16985</v>
      </c>
      <c r="C84" s="4">
        <f>_xll.ciqfunctions.udf.CIQ(InputTicker,"IQ_EBIT_EXCL_SBC",Input!E$2,Date,,,Ccy,Conv)</f>
        <v>14714</v>
      </c>
      <c r="D84" s="4">
        <f>_xll.ciqfunctions.udf.CIQ(InputTicker,"IQ_EBIT_EXCL_SBC",Input!F$2,Date,,,Ccy,Conv)</f>
        <v>12216</v>
      </c>
      <c r="E84" s="4">
        <f>_xll.ciqfunctions.udf.CIQ(InputTicker,"IQ_EBIT_EXCL_SBC",Input!G$2,Date,,,Ccy,Conv)</f>
        <v>13728</v>
      </c>
      <c r="F84" s="4">
        <f>_xll.ciqfunctions.udf.CIQ(InputTicker,"IQ_EBIT_EXCL_SBC",Input!H$2,Date,,,Ccy,Conv)</f>
        <v>8218</v>
      </c>
      <c r="G84" s="4">
        <f>_xll.ciqfunctions.udf.CIQ(InputTicker,"IQ_EBIT_EXCL_SBC",Input!I$2,Date,,,Ccy,Conv)</f>
        <v>5599</v>
      </c>
      <c r="H84" s="4">
        <f>_xll.ciqfunctions.udf.CIQ(InputTicker,"IQ_EBIT_EXCL_SBC",Input!J$2,Date,,,Ccy,Conv)</f>
        <v>6565</v>
      </c>
      <c r="I84" s="4">
        <f>_xll.ciqfunctions.udf.CIQ(InputTicker,"IQ_EBIT_EXCL_SBC",Input!K$2,Date,,,Ccy,Conv)</f>
        <v>8509</v>
      </c>
      <c r="J84" s="4">
        <f>_xll.ciqfunctions.udf.CIQ(InputTicker,"IQ_EBIT_EXCL_SBC",Input!L$2,Date,,,Ccy,Conv)</f>
        <v>10555</v>
      </c>
      <c r="K84" s="4">
        <f>_xll.ciqfunctions.udf.CIQ(InputTicker,"IQ_EBIT_EXCL_SBC",Input!M$2,Date,,,Ccy,Conv)</f>
        <v>11099</v>
      </c>
      <c r="L84" s="4">
        <f>_xll.ciqfunctions.udf.CIQ(InputTicker,"IQ_EBIT_EXCL_SBC",Input!N$2,Date,,,Ccy,Conv)</f>
        <v>14283</v>
      </c>
      <c r="M84" s="4">
        <f>_xll.ciqfunctions.udf.CIQ(InputTicker,"IQ_EBIT_EXCL_SBC",Input!O$2,Date,,,Ccy,Conv)</f>
        <v>14283</v>
      </c>
      <c r="N84" s="50"/>
      <c r="P84" s="46"/>
      <c r="Q84" s="46"/>
      <c r="R84" s="46"/>
      <c r="T84" s="42"/>
      <c r="U84" s="42"/>
      <c r="V84" s="46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</row>
    <row r="85" spans="1:66" ht="12.75" customHeight="1" x14ac:dyDescent="0.2">
      <c r="A85" s="1" t="s">
        <v>309</v>
      </c>
      <c r="B85" s="4">
        <f>_xll.ciqfunctions.udf.CIQ(InputTicker,"IQ_EBITA",Input!D$2,Date,,,Ccy,Conv)</f>
        <v>17710</v>
      </c>
      <c r="C85" s="4">
        <f>_xll.ciqfunctions.udf.CIQ(InputTicker,"IQ_EBITA",Input!E$2,Date,,,Ccy,Conv)</f>
        <v>15714</v>
      </c>
      <c r="D85" s="4">
        <f>_xll.ciqfunctions.udf.CIQ(InputTicker,"IQ_EBITA",Input!F$2,Date,,,Ccy,Conv)</f>
        <v>13202</v>
      </c>
      <c r="E85" s="4">
        <f>_xll.ciqfunctions.udf.CIQ(InputTicker,"IQ_EBITA",Input!G$2,Date,,,Ccy,Conv)</f>
        <v>14571</v>
      </c>
      <c r="F85" s="4">
        <f>_xll.ciqfunctions.udf.CIQ(InputTicker,"IQ_EBITA",Input!H$2,Date,,,Ccy,Conv)</f>
        <v>9389</v>
      </c>
      <c r="G85" s="4">
        <f>_xll.ciqfunctions.udf.CIQ(InputTicker,"IQ_EBITA",Input!I$2,Date,,,Ccy,Conv)</f>
        <v>7130</v>
      </c>
      <c r="H85" s="4">
        <f>_xll.ciqfunctions.udf.CIQ(InputTicker,"IQ_EBITA",Input!J$2,Date,,,Ccy,Conv)</f>
        <v>7421</v>
      </c>
      <c r="I85" s="4">
        <f>_xll.ciqfunctions.udf.CIQ(InputTicker,"IQ_EBITA",Input!K$2,Date,,,Ccy,Conv)</f>
        <v>9268</v>
      </c>
      <c r="J85" s="4">
        <f>_xll.ciqfunctions.udf.CIQ(InputTicker,"IQ_EBITA",Input!L$2,Date,,,Ccy,Conv)</f>
        <v>11048</v>
      </c>
      <c r="K85" s="4">
        <f>_xll.ciqfunctions.udf.CIQ(InputTicker,"IQ_EBITA",Input!M$2,Date,,,Ccy,Conv)</f>
        <v>11618</v>
      </c>
      <c r="L85" s="4">
        <f>_xll.ciqfunctions.udf.CIQ(InputTicker,"IQ_EBITA",Input!N$2,Date,,,Ccy,Conv)</f>
        <v>14734</v>
      </c>
      <c r="M85" s="4">
        <f>_xll.ciqfunctions.udf.CIQ(InputTicker,"IQ_EBITA",Input!O$2,Date,,,Ccy,Conv)</f>
        <v>14734</v>
      </c>
      <c r="N85" s="50"/>
      <c r="P85" s="46"/>
      <c r="Q85" s="46"/>
      <c r="R85" s="46"/>
      <c r="T85" s="42"/>
      <c r="U85" s="42"/>
      <c r="V85" s="46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</row>
    <row r="86" spans="1:66" ht="12.75" customHeight="1" x14ac:dyDescent="0.2">
      <c r="A86" s="1" t="s">
        <v>293</v>
      </c>
      <c r="B86" s="4">
        <f>_xll.ciqfunctions.udf.CIQ(InputTicker,"IQ_EBITA_EQ_INC",Input!D$2,Date,,,Ccy,Conv)</f>
        <v>17710</v>
      </c>
      <c r="C86" s="4">
        <f>_xll.ciqfunctions.udf.CIQ(InputTicker,"IQ_EBITA_EQ_INC",Input!E$2,Date,,,Ccy,Conv)</f>
        <v>15714</v>
      </c>
      <c r="D86" s="4">
        <f>_xll.ciqfunctions.udf.CIQ(InputTicker,"IQ_EBITA_EQ_INC",Input!F$2,Date,,,Ccy,Conv)</f>
        <v>13202</v>
      </c>
      <c r="E86" s="4">
        <f>_xll.ciqfunctions.udf.CIQ(InputTicker,"IQ_EBITA_EQ_INC",Input!G$2,Date,,,Ccy,Conv)</f>
        <v>14571</v>
      </c>
      <c r="F86" s="4">
        <f>_xll.ciqfunctions.udf.CIQ(InputTicker,"IQ_EBITA_EQ_INC",Input!H$2,Date,,,Ccy,Conv)</f>
        <v>9389</v>
      </c>
      <c r="G86" s="4">
        <f>_xll.ciqfunctions.udf.CIQ(InputTicker,"IQ_EBITA_EQ_INC",Input!I$2,Date,,,Ccy,Conv)</f>
        <v>7130</v>
      </c>
      <c r="H86" s="4">
        <f>_xll.ciqfunctions.udf.CIQ(InputTicker,"IQ_EBITA_EQ_INC",Input!J$2,Date,,,Ccy,Conv)</f>
        <v>7421</v>
      </c>
      <c r="I86" s="4">
        <f>_xll.ciqfunctions.udf.CIQ(InputTicker,"IQ_EBITA_EQ_INC",Input!K$2,Date,,,Ccy,Conv)</f>
        <v>9268</v>
      </c>
      <c r="J86" s="4">
        <f>_xll.ciqfunctions.udf.CIQ(InputTicker,"IQ_EBITA_EQ_INC",Input!L$2,Date,,,Ccy,Conv)</f>
        <v>11048</v>
      </c>
      <c r="K86" s="4">
        <f>_xll.ciqfunctions.udf.CIQ(InputTicker,"IQ_EBITA_EQ_INC",Input!M$2,Date,,,Ccy,Conv)</f>
        <v>11618</v>
      </c>
      <c r="L86" s="4">
        <f>_xll.ciqfunctions.udf.CIQ(InputTicker,"IQ_EBITA_EQ_INC",Input!N$2,Date,,,Ccy,Conv)</f>
        <v>14734</v>
      </c>
      <c r="M86" s="4">
        <f>_xll.ciqfunctions.udf.CIQ(InputTicker,"IQ_EBITA_EQ_INC",Input!O$2,Date,,,Ccy,Conv)</f>
        <v>14734</v>
      </c>
      <c r="N86" s="50"/>
      <c r="P86" s="46"/>
      <c r="Q86" s="46"/>
      <c r="R86" s="46"/>
      <c r="T86" s="42"/>
      <c r="U86" s="42"/>
      <c r="V86" s="46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</row>
    <row r="87" spans="1:66" ht="12.75" customHeight="1" x14ac:dyDescent="0.2">
      <c r="A87" s="1" t="s">
        <v>294</v>
      </c>
      <c r="B87" s="4">
        <f>_xll.ciqfunctions.udf.CIQ(InputTicker,"IQ_EBITA_EQ_INC_EXCL_SBC",Input!D$2,Date,,,Ccy,Conv)</f>
        <v>18178</v>
      </c>
      <c r="C87" s="4">
        <f>_xll.ciqfunctions.udf.CIQ(InputTicker,"IQ_EBITA_EQ_INC_EXCL_SBC",Input!E$2,Date,,,Ccy,Conv)</f>
        <v>16258</v>
      </c>
      <c r="D87" s="4">
        <f>_xll.ciqfunctions.udf.CIQ(InputTicker,"IQ_EBITA_EQ_INC_EXCL_SBC",Input!F$2,Date,,,Ccy,Conv)</f>
        <v>13736</v>
      </c>
      <c r="E87" s="4">
        <f>_xll.ciqfunctions.udf.CIQ(InputTicker,"IQ_EBITA_EQ_INC_EXCL_SBC",Input!G$2,Date,,,Ccy,Conv)</f>
        <v>15081</v>
      </c>
      <c r="F87" s="4">
        <f>_xll.ciqfunctions.udf.CIQ(InputTicker,"IQ_EBITA_EQ_INC_EXCL_SBC",Input!H$2,Date,,,Ccy,Conv)</f>
        <v>10068</v>
      </c>
      <c r="G87" s="4">
        <f>_xll.ciqfunctions.udf.CIQ(InputTicker,"IQ_EBITA_EQ_INC_EXCL_SBC",Input!I$2,Date,,,Ccy,Conv)</f>
        <v>8067</v>
      </c>
      <c r="H87" s="4">
        <f>_xll.ciqfunctions.udf.CIQ(InputTicker,"IQ_EBITA_EQ_INC_EXCL_SBC",Input!J$2,Date,,,Ccy,Conv)</f>
        <v>8403</v>
      </c>
      <c r="I87" s="4">
        <f>_xll.ciqfunctions.udf.CIQ(InputTicker,"IQ_EBITA_EQ_INC_EXCL_SBC",Input!K$2,Date,,,Ccy,Conv)</f>
        <v>10256</v>
      </c>
      <c r="J87" s="4">
        <f>_xll.ciqfunctions.udf.CIQ(InputTicker,"IQ_EBITA_EQ_INC_EXCL_SBC",Input!L$2,Date,,,Ccy,Conv)</f>
        <v>12182</v>
      </c>
      <c r="K87" s="4">
        <f>_xll.ciqfunctions.udf.CIQ(InputTicker,"IQ_EBITA_EQ_INC_EXCL_SBC",Input!M$2,Date,,,Ccy,Conv)</f>
        <v>12929</v>
      </c>
      <c r="L87" s="4">
        <f>_xll.ciqfunctions.udf.CIQ(InputTicker,"IQ_EBITA_EQ_INC_EXCL_SBC",Input!N$2,Date,,,Ccy,Conv)</f>
        <v>16449</v>
      </c>
      <c r="M87" s="4">
        <f>_xll.ciqfunctions.udf.CIQ(InputTicker,"IQ_EBITA_EQ_INC_EXCL_SBC",Input!O$2,Date,,,Ccy,Conv)</f>
        <v>16449</v>
      </c>
      <c r="N87" s="50"/>
      <c r="P87" s="46"/>
      <c r="Q87" s="46"/>
      <c r="R87" s="46"/>
      <c r="T87" s="42"/>
      <c r="U87" s="42"/>
      <c r="V87" s="46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</row>
    <row r="88" spans="1:66" ht="12.75" customHeight="1" x14ac:dyDescent="0.2">
      <c r="A88" s="1" t="s">
        <v>295</v>
      </c>
      <c r="B88" s="4">
        <f>_xll.ciqfunctions.udf.CIQ(InputTicker,"IQ_EBITA_EXCL_SBC",Input!D$2,Date,,,Ccy,Conv)</f>
        <v>18178</v>
      </c>
      <c r="C88" s="4">
        <f>_xll.ciqfunctions.udf.CIQ(InputTicker,"IQ_EBITA_EXCL_SBC",Input!E$2,Date,,,Ccy,Conv)</f>
        <v>16258</v>
      </c>
      <c r="D88" s="4">
        <f>_xll.ciqfunctions.udf.CIQ(InputTicker,"IQ_EBITA_EXCL_SBC",Input!F$2,Date,,,Ccy,Conv)</f>
        <v>13736</v>
      </c>
      <c r="E88" s="4">
        <f>_xll.ciqfunctions.udf.CIQ(InputTicker,"IQ_EBITA_EXCL_SBC",Input!G$2,Date,,,Ccy,Conv)</f>
        <v>15081</v>
      </c>
      <c r="F88" s="4">
        <f>_xll.ciqfunctions.udf.CIQ(InputTicker,"IQ_EBITA_EXCL_SBC",Input!H$2,Date,,,Ccy,Conv)</f>
        <v>10068</v>
      </c>
      <c r="G88" s="4">
        <f>_xll.ciqfunctions.udf.CIQ(InputTicker,"IQ_EBITA_EXCL_SBC",Input!I$2,Date,,,Ccy,Conv)</f>
        <v>8067</v>
      </c>
      <c r="H88" s="4">
        <f>_xll.ciqfunctions.udf.CIQ(InputTicker,"IQ_EBITA_EXCL_SBC",Input!J$2,Date,,,Ccy,Conv)</f>
        <v>8403</v>
      </c>
      <c r="I88" s="4">
        <f>_xll.ciqfunctions.udf.CIQ(InputTicker,"IQ_EBITA_EXCL_SBC",Input!K$2,Date,,,Ccy,Conv)</f>
        <v>10256</v>
      </c>
      <c r="J88" s="4">
        <f>_xll.ciqfunctions.udf.CIQ(InputTicker,"IQ_EBITA_EXCL_SBC",Input!L$2,Date,,,Ccy,Conv)</f>
        <v>12182</v>
      </c>
      <c r="K88" s="4">
        <f>_xll.ciqfunctions.udf.CIQ(InputTicker,"IQ_EBITA_EXCL_SBC",Input!M$2,Date,,,Ccy,Conv)</f>
        <v>12929</v>
      </c>
      <c r="L88" s="4">
        <f>_xll.ciqfunctions.udf.CIQ(InputTicker,"IQ_EBITA_EXCL_SBC",Input!N$2,Date,,,Ccy,Conv)</f>
        <v>16449</v>
      </c>
      <c r="M88" s="4">
        <f>_xll.ciqfunctions.udf.CIQ(InputTicker,"IQ_EBITA_EXCL_SBC",Input!O$2,Date,,,Ccy,Conv)</f>
        <v>16449</v>
      </c>
      <c r="N88" s="50"/>
      <c r="P88" s="46"/>
      <c r="Q88" s="46"/>
      <c r="R88" s="46"/>
      <c r="T88" s="42"/>
      <c r="U88" s="42"/>
      <c r="V88" s="46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</row>
    <row r="89" spans="1:66" ht="12.75" customHeight="1" x14ac:dyDescent="0.2">
      <c r="A89" s="1" t="s">
        <v>310</v>
      </c>
      <c r="B89" s="4">
        <f>_xll.ciqfunctions.udf.CIQ(InputTicker,"IQ_EBITDAR",Input!D$2,Date,,,Ccy,Conv)</f>
        <v>21817</v>
      </c>
      <c r="C89" s="4">
        <f>_xll.ciqfunctions.udf.CIQ(InputTicker,"IQ_EBITDAR",Input!E$2,Date,,,Ccy,Conv)</f>
        <v>0</v>
      </c>
      <c r="D89" s="4">
        <f>_xll.ciqfunctions.udf.CIQ(InputTicker,"IQ_EBITDAR",Input!F$2,Date,,,Ccy,Conv)</f>
        <v>0</v>
      </c>
      <c r="E89" s="4">
        <f>_xll.ciqfunctions.udf.CIQ(InputTicker,"IQ_EBITDAR",Input!G$2,Date,,,Ccy,Conv)</f>
        <v>0</v>
      </c>
      <c r="F89" s="4">
        <f>_xll.ciqfunctions.udf.CIQ(InputTicker,"IQ_EBITDAR",Input!H$2,Date,,,Ccy,Conv)</f>
        <v>15221</v>
      </c>
      <c r="G89" s="4">
        <f>_xll.ciqfunctions.udf.CIQ(InputTicker,"IQ_EBITDAR",Input!I$2,Date,,,Ccy,Conv)</f>
        <v>12881</v>
      </c>
      <c r="H89" s="4">
        <f>_xll.ciqfunctions.udf.CIQ(InputTicker,"IQ_EBITDAR",Input!J$2,Date,,,Ccy,Conv)</f>
        <v>12746</v>
      </c>
      <c r="I89" s="4">
        <f>_xll.ciqfunctions.udf.CIQ(InputTicker,"IQ_EBITDAR",Input!K$2,Date,,,Ccy,Conv)</f>
        <v>12022</v>
      </c>
      <c r="J89" s="4">
        <f>_xll.ciqfunctions.udf.CIQ(InputTicker,"IQ_EBITDAR",Input!L$2,Date,,,Ccy,Conv)</f>
        <v>13549</v>
      </c>
      <c r="K89" s="4">
        <f>_xll.ciqfunctions.udf.CIQ(InputTicker,"IQ_EBITDAR",Input!M$2,Date,,,Ccy,Conv)</f>
        <v>14195</v>
      </c>
      <c r="L89" s="4">
        <f>_xll.ciqfunctions.udf.CIQ(InputTicker,"IQ_EBITDAR",Input!N$2,Date,,,Ccy,Conv)</f>
        <v>17426</v>
      </c>
      <c r="M89" s="4">
        <f>_xll.ciqfunctions.udf.CIQ(InputTicker,"IQ_EBITDAR",Input!O$2,Date,,,Ccy,Conv)</f>
        <v>17426</v>
      </c>
      <c r="N89" s="50"/>
      <c r="P89" s="46"/>
      <c r="Q89" s="46"/>
      <c r="R89" s="46"/>
      <c r="T89" s="42"/>
      <c r="U89" s="42"/>
      <c r="V89" s="46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</row>
    <row r="90" spans="1:66" ht="12.75" customHeight="1" x14ac:dyDescent="0.2">
      <c r="A90" s="1" t="s">
        <v>296</v>
      </c>
      <c r="B90" s="4">
        <f>_xll.ciqfunctions.udf.CIQ(InputTicker,"IQ_EBITDAR_EQ_INC",Input!D$2,Date,,,Ccy,Conv)</f>
        <v>21817</v>
      </c>
      <c r="C90" s="4">
        <f>_xll.ciqfunctions.udf.CIQ(InputTicker,"IQ_EBITDAR_EQ_INC",Input!E$2,Date,,,Ccy,Conv)</f>
        <v>0</v>
      </c>
      <c r="D90" s="4">
        <f>_xll.ciqfunctions.udf.CIQ(InputTicker,"IQ_EBITDAR_EQ_INC",Input!F$2,Date,,,Ccy,Conv)</f>
        <v>0</v>
      </c>
      <c r="E90" s="4">
        <f>_xll.ciqfunctions.udf.CIQ(InputTicker,"IQ_EBITDAR_EQ_INC",Input!G$2,Date,,,Ccy,Conv)</f>
        <v>0</v>
      </c>
      <c r="F90" s="4">
        <f>_xll.ciqfunctions.udf.CIQ(InputTicker,"IQ_EBITDAR_EQ_INC",Input!H$2,Date,,,Ccy,Conv)</f>
        <v>16844</v>
      </c>
      <c r="G90" s="4">
        <f>_xll.ciqfunctions.udf.CIQ(InputTicker,"IQ_EBITDAR_EQ_INC",Input!I$2,Date,,,Ccy,Conv)</f>
        <v>14405</v>
      </c>
      <c r="H90" s="4">
        <f>_xll.ciqfunctions.udf.CIQ(InputTicker,"IQ_EBITDAR_EQ_INC",Input!J$2,Date,,,Ccy,Conv)</f>
        <v>14183</v>
      </c>
      <c r="I90" s="4">
        <f>_xll.ciqfunctions.udf.CIQ(InputTicker,"IQ_EBITDAR_EQ_INC",Input!K$2,Date,,,Ccy,Conv)</f>
        <v>13269</v>
      </c>
      <c r="J90" s="4">
        <f>_xll.ciqfunctions.udf.CIQ(InputTicker,"IQ_EBITDAR_EQ_INC",Input!L$2,Date,,,Ccy,Conv)</f>
        <v>14841</v>
      </c>
      <c r="K90" s="4">
        <f>_xll.ciqfunctions.udf.CIQ(InputTicker,"IQ_EBITDAR_EQ_INC",Input!M$2,Date,,,Ccy,Conv)</f>
        <v>15504</v>
      </c>
      <c r="L90" s="4">
        <f>_xll.ciqfunctions.udf.CIQ(InputTicker,"IQ_EBITDAR_EQ_INC",Input!N$2,Date,,,Ccy,Conv)</f>
        <v>18734</v>
      </c>
      <c r="M90" s="4">
        <f>_xll.ciqfunctions.udf.CIQ(InputTicker,"IQ_EBITDAR_EQ_INC",Input!O$2,Date,,,Ccy,Conv)</f>
        <v>18734</v>
      </c>
      <c r="N90" s="50"/>
      <c r="P90" s="46"/>
      <c r="Q90" s="46"/>
      <c r="R90" s="46"/>
      <c r="T90" s="42"/>
      <c r="U90" s="42"/>
      <c r="V90" s="46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</row>
    <row r="91" spans="1:66" ht="12.75" customHeight="1" x14ac:dyDescent="0.2">
      <c r="A91" s="1" t="s">
        <v>297</v>
      </c>
      <c r="B91" s="4">
        <f>_xll.ciqfunctions.udf.CIQ(InputTicker,"IQ_EBITDAR_EQ_INC_EXCL_SBC",Input!D$2,Date,,,Ccy,Conv)</f>
        <v>22285</v>
      </c>
      <c r="C91" s="4">
        <f>_xll.ciqfunctions.udf.CIQ(InputTicker,"IQ_EBITDAR_EQ_INC_EXCL_SBC",Input!E$2,Date,,,Ccy,Conv)</f>
        <v>0</v>
      </c>
      <c r="D91" s="4">
        <f>_xll.ciqfunctions.udf.CIQ(InputTicker,"IQ_EBITDAR_EQ_INC_EXCL_SBC",Input!F$2,Date,,,Ccy,Conv)</f>
        <v>0</v>
      </c>
      <c r="E91" s="4">
        <f>_xll.ciqfunctions.udf.CIQ(InputTicker,"IQ_EBITDAR_EQ_INC_EXCL_SBC",Input!G$2,Date,,,Ccy,Conv)</f>
        <v>0</v>
      </c>
      <c r="F91" s="4">
        <f>_xll.ciqfunctions.udf.CIQ(InputTicker,"IQ_EBITDAR_EQ_INC_EXCL_SBC",Input!H$2,Date,,,Ccy,Conv)</f>
        <v>15900</v>
      </c>
      <c r="G91" s="4">
        <f>_xll.ciqfunctions.udf.CIQ(InputTicker,"IQ_EBITDAR_EQ_INC_EXCL_SBC",Input!I$2,Date,,,Ccy,Conv)</f>
        <v>13818</v>
      </c>
      <c r="H91" s="4">
        <f>_xll.ciqfunctions.udf.CIQ(InputTicker,"IQ_EBITDAR_EQ_INC_EXCL_SBC",Input!J$2,Date,,,Ccy,Conv)</f>
        <v>13728</v>
      </c>
      <c r="I91" s="4">
        <f>_xll.ciqfunctions.udf.CIQ(InputTicker,"IQ_EBITDAR_EQ_INC_EXCL_SBC",Input!K$2,Date,,,Ccy,Conv)</f>
        <v>13010</v>
      </c>
      <c r="J91" s="4">
        <f>_xll.ciqfunctions.udf.CIQ(InputTicker,"IQ_EBITDAR_EQ_INC_EXCL_SBC",Input!L$2,Date,,,Ccy,Conv)</f>
        <v>14683</v>
      </c>
      <c r="K91" s="4">
        <f>_xll.ciqfunctions.udf.CIQ(InputTicker,"IQ_EBITDAR_EQ_INC_EXCL_SBC",Input!M$2,Date,,,Ccy,Conv)</f>
        <v>15506</v>
      </c>
      <c r="L91" s="4">
        <f>_xll.ciqfunctions.udf.CIQ(InputTicker,"IQ_EBITDAR_EQ_INC_EXCL_SBC",Input!N$2,Date,,,Ccy,Conv)</f>
        <v>19141</v>
      </c>
      <c r="M91" s="4">
        <f>_xll.ciqfunctions.udf.CIQ(InputTicker,"IQ_EBITDAR_EQ_INC_EXCL_SBC",Input!O$2,Date,,,Ccy,Conv)</f>
        <v>19141</v>
      </c>
      <c r="N91" s="50"/>
      <c r="P91" s="46"/>
      <c r="Q91" s="46"/>
      <c r="R91" s="46"/>
      <c r="T91" s="42"/>
      <c r="U91" s="42"/>
      <c r="V91" s="46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</row>
    <row r="92" spans="1:66" ht="12.75" customHeight="1" x14ac:dyDescent="0.2">
      <c r="A92" s="1" t="s">
        <v>298</v>
      </c>
      <c r="B92" s="4">
        <f>_xll.ciqfunctions.udf.CIQ(InputTicker,"IQ_EBITDAR_EXCL_SBC",Input!D$2,Date,,,Ccy,Conv)</f>
        <v>22285</v>
      </c>
      <c r="C92" s="4">
        <f>_xll.ciqfunctions.udf.CIQ(InputTicker,"IQ_EBITDAR_EXCL_SBC",Input!E$2,Date,,,Ccy,Conv)</f>
        <v>0</v>
      </c>
      <c r="D92" s="4">
        <f>_xll.ciqfunctions.udf.CIQ(InputTicker,"IQ_EBITDAR_EXCL_SBC",Input!F$2,Date,,,Ccy,Conv)</f>
        <v>0</v>
      </c>
      <c r="E92" s="4">
        <f>_xll.ciqfunctions.udf.CIQ(InputTicker,"IQ_EBITDAR_EXCL_SBC",Input!G$2,Date,,,Ccy,Conv)</f>
        <v>0</v>
      </c>
      <c r="F92" s="4">
        <f>_xll.ciqfunctions.udf.CIQ(InputTicker,"IQ_EBITDAR_EXCL_SBC",Input!H$2,Date,,,Ccy,Conv)</f>
        <v>15900</v>
      </c>
      <c r="G92" s="4">
        <f>_xll.ciqfunctions.udf.CIQ(InputTicker,"IQ_EBITDAR_EXCL_SBC",Input!I$2,Date,,,Ccy,Conv)</f>
        <v>13818</v>
      </c>
      <c r="H92" s="4">
        <f>_xll.ciqfunctions.udf.CIQ(InputTicker,"IQ_EBITDAR_EXCL_SBC",Input!J$2,Date,,,Ccy,Conv)</f>
        <v>13728</v>
      </c>
      <c r="I92" s="4">
        <f>_xll.ciqfunctions.udf.CIQ(InputTicker,"IQ_EBITDAR_EXCL_SBC",Input!K$2,Date,,,Ccy,Conv)</f>
        <v>13010</v>
      </c>
      <c r="J92" s="4">
        <f>_xll.ciqfunctions.udf.CIQ(InputTicker,"IQ_EBITDAR_EXCL_SBC",Input!L$2,Date,,,Ccy,Conv)</f>
        <v>14683</v>
      </c>
      <c r="K92" s="4">
        <f>_xll.ciqfunctions.udf.CIQ(InputTicker,"IQ_EBITDAR_EXCL_SBC",Input!M$2,Date,,,Ccy,Conv)</f>
        <v>15506</v>
      </c>
      <c r="L92" s="4">
        <f>_xll.ciqfunctions.udf.CIQ(InputTicker,"IQ_EBITDAR_EXCL_SBC",Input!N$2,Date,,,Ccy,Conv)</f>
        <v>19141</v>
      </c>
      <c r="M92" s="4">
        <f>_xll.ciqfunctions.udf.CIQ(InputTicker,"IQ_EBITDAR_EXCL_SBC",Input!O$2,Date,,,Ccy,Conv)</f>
        <v>19141</v>
      </c>
      <c r="N92" s="50"/>
      <c r="P92" s="46"/>
      <c r="Q92" s="46"/>
      <c r="R92" s="46"/>
      <c r="T92" s="42"/>
      <c r="U92" s="42"/>
      <c r="V92" s="46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</row>
    <row r="93" spans="1:66" ht="12.75" customHeight="1" x14ac:dyDescent="0.2">
      <c r="A93" s="1" t="s">
        <v>431</v>
      </c>
      <c r="B93" s="4">
        <f>_xll.ciqfunctions.udf.CIQ(InputTicker,"IQ_EBITDA_CAPEX",Input!D$2,Date,,,Ccy,Conv)</f>
        <v>16793</v>
      </c>
      <c r="C93" s="4">
        <f>_xll.ciqfunctions.udf.CIQ(InputTicker,"IQ_EBITDA_CAPEX",Input!E$2,Date,,,Ccy,Conv)</f>
        <v>14984</v>
      </c>
      <c r="D93" s="4">
        <f>_xll.ciqfunctions.udf.CIQ(InputTicker,"IQ_EBITDA_CAPEX",Input!F$2,Date,,,Ccy,Conv)</f>
        <v>12994</v>
      </c>
      <c r="E93" s="4">
        <f>_xll.ciqfunctions.udf.CIQ(InputTicker,"IQ_EBITDA_CAPEX",Input!G$2,Date,,,Ccy,Conv)</f>
        <v>14303</v>
      </c>
      <c r="F93" s="4">
        <f>_xll.ciqfunctions.udf.CIQ(InputTicker,"IQ_EBITDA_CAPEX",Input!H$2,Date,,,Ccy,Conv)</f>
        <v>11312</v>
      </c>
      <c r="G93" s="4">
        <f>_xll.ciqfunctions.udf.CIQ(InputTicker,"IQ_EBITDA_CAPEX",Input!I$2,Date,,,Ccy,Conv)</f>
        <v>8739</v>
      </c>
      <c r="H93" s="4">
        <f>_xll.ciqfunctions.udf.CIQ(InputTicker,"IQ_EBITDA_CAPEX",Input!J$2,Date,,,Ccy,Conv)</f>
        <v>9247</v>
      </c>
      <c r="I93" s="4">
        <f>_xll.ciqfunctions.udf.CIQ(InputTicker,"IQ_EBITDA_CAPEX",Input!K$2,Date,,,Ccy,Conv)</f>
        <v>9429</v>
      </c>
      <c r="J93" s="4">
        <f>_xll.ciqfunctions.udf.CIQ(InputTicker,"IQ_EBITDA_CAPEX",Input!L$2,Date,,,Ccy,Conv)</f>
        <v>11012</v>
      </c>
      <c r="K93" s="4">
        <f>_xll.ciqfunctions.udf.CIQ(InputTicker,"IQ_EBITDA_CAPEX",Input!M$2,Date,,,Ccy,Conv)</f>
        <v>11838</v>
      </c>
      <c r="L93" s="4">
        <f>_xll.ciqfunctions.udf.CIQ(InputTicker,"IQ_EBITDA_CAPEX",Input!N$2,Date,,,Ccy,Conv)</f>
        <v>15027</v>
      </c>
      <c r="M93" s="4">
        <f>_xll.ciqfunctions.udf.CIQ(InputTicker,"IQ_EBITDA_CAPEX",Input!O$2,Date,,,Ccy,Conv)</f>
        <v>15027</v>
      </c>
      <c r="N93" s="49"/>
      <c r="P93" s="46"/>
      <c r="Q93" s="46"/>
      <c r="R93" s="46"/>
      <c r="T93" s="42"/>
      <c r="U93" s="42"/>
      <c r="V93" s="46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</row>
    <row r="94" spans="1:66" ht="12.75" customHeight="1" x14ac:dyDescent="0.2">
      <c r="A94" s="1" t="s">
        <v>40</v>
      </c>
      <c r="B94" s="4">
        <f>_xll.ciqfunctions.udf.CIQ(InputTicker,"IQ_FEES_OTHER_INCOME",Input!D$2,Date,,,Ccy,Conv)</f>
        <v>0</v>
      </c>
      <c r="C94" s="4">
        <f>_xll.ciqfunctions.udf.CIQ(InputTicker,"IQ_FEES_OTHER_INCOME",Input!E$2,Date,,,Ccy,Conv)</f>
        <v>0</v>
      </c>
      <c r="D94" s="4">
        <f>_xll.ciqfunctions.udf.CIQ(InputTicker,"IQ_FEES_OTHER_INCOME",Input!F$2,Date,,,Ccy,Conv)</f>
        <v>0</v>
      </c>
      <c r="E94" s="4">
        <f>_xll.ciqfunctions.udf.CIQ(InputTicker,"IQ_FEES_OTHER_INCOME",Input!G$2,Date,,,Ccy,Conv)</f>
        <v>0</v>
      </c>
      <c r="F94" s="4">
        <f>_xll.ciqfunctions.udf.CIQ(InputTicker,"IQ_FEES_OTHER_INCOME",Input!H$2,Date,,,Ccy,Conv)</f>
        <v>0</v>
      </c>
      <c r="G94" s="4">
        <f>_xll.ciqfunctions.udf.CIQ(InputTicker,"IQ_FEES_OTHER_INCOME",Input!I$2,Date,,,Ccy,Conv)</f>
        <v>0</v>
      </c>
      <c r="H94" s="4">
        <f>_xll.ciqfunctions.udf.CIQ(InputTicker,"IQ_FEES_OTHER_INCOME",Input!J$2,Date,,,Ccy,Conv)</f>
        <v>0</v>
      </c>
      <c r="I94" s="4">
        <f>_xll.ciqfunctions.udf.CIQ(InputTicker,"IQ_FEES_OTHER_INCOME",Input!K$2,Date,,,Ccy,Conv)</f>
        <v>0</v>
      </c>
      <c r="J94" s="4">
        <f>_xll.ciqfunctions.udf.CIQ(InputTicker,"IQ_FEES_OTHER_INCOME",Input!L$2,Date,,,Ccy,Conv)</f>
        <v>0</v>
      </c>
      <c r="K94" s="4">
        <f>_xll.ciqfunctions.udf.CIQ(InputTicker,"IQ_FEES_OTHER_INCOME",Input!M$2,Date,,,Ccy,Conv)</f>
        <v>0</v>
      </c>
      <c r="L94" s="4">
        <f>_xll.ciqfunctions.udf.CIQ(InputTicker,"IQ_FEES_OTHER_INCOME",Input!N$2,Date,,,Ccy,Conv)</f>
        <v>0</v>
      </c>
      <c r="M94" s="4">
        <f>_xll.ciqfunctions.udf.CIQ(InputTicker,"IQ_FEES_OTHER_INCOME",Input!O$2,Date,,,Ccy,Conv)</f>
        <v>0</v>
      </c>
      <c r="N94" s="50"/>
      <c r="P94" s="46"/>
      <c r="Q94" s="46"/>
      <c r="R94" s="46"/>
      <c r="T94" s="42"/>
      <c r="U94" s="42"/>
      <c r="V94" s="46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</row>
    <row r="95" spans="1:66" ht="12.75" customHeight="1" x14ac:dyDescent="0.2">
      <c r="A95" s="1" t="s">
        <v>319</v>
      </c>
      <c r="B95" s="4">
        <f>_xll.ciqfunctions.udf.CIQ(InputTicker,"IQ_SAME_STORE",Input!D$2,Date)</f>
        <v>0</v>
      </c>
      <c r="C95" s="4">
        <f>_xll.ciqfunctions.udf.CIQ(InputTicker,"IQ_SAME_STORE",Input!E$2,Date)</f>
        <v>0</v>
      </c>
      <c r="D95" s="4">
        <f>_xll.ciqfunctions.udf.CIQ(InputTicker,"IQ_SAME_STORE",Input!F$2,Date)</f>
        <v>0</v>
      </c>
      <c r="E95" s="4">
        <f>_xll.ciqfunctions.udf.CIQ(InputTicker,"IQ_SAME_STORE",Input!G$2,Date)</f>
        <v>0</v>
      </c>
      <c r="F95" s="4">
        <f>_xll.ciqfunctions.udf.CIQ(InputTicker,"IQ_SAME_STORE",Input!H$2,Date)</f>
        <v>0</v>
      </c>
      <c r="G95" s="4">
        <f>_xll.ciqfunctions.udf.CIQ(InputTicker,"IQ_SAME_STORE",Input!I$2,Date)</f>
        <v>0</v>
      </c>
      <c r="H95" s="4">
        <f>_xll.ciqfunctions.udf.CIQ(InputTicker,"IQ_SAME_STORE",Input!J$2,Date)</f>
        <v>0</v>
      </c>
      <c r="I95" s="4">
        <f>_xll.ciqfunctions.udf.CIQ(InputTicker,"IQ_SAME_STORE",Input!K$2,Date)</f>
        <v>0</v>
      </c>
      <c r="J95" s="4">
        <f>_xll.ciqfunctions.udf.CIQ(InputTicker,"IQ_SAME_STORE",Input!L$2,Date)</f>
        <v>0</v>
      </c>
      <c r="K95" s="4">
        <f>_xll.ciqfunctions.udf.CIQ(InputTicker,"IQ_SAME_STORE",Input!M$2,Date)</f>
        <v>0</v>
      </c>
      <c r="L95" s="4">
        <f>_xll.ciqfunctions.udf.CIQ(InputTicker,"IQ_SAME_STORE",Input!N$2,Date)</f>
        <v>0</v>
      </c>
      <c r="M95" s="4">
        <f>_xll.ciqfunctions.udf.CIQ(InputTicker,"IQ_SAME_STORE",Input!O$2,Date)</f>
        <v>0</v>
      </c>
      <c r="N95" s="42"/>
      <c r="P95" s="46"/>
      <c r="Q95" s="46"/>
      <c r="R95" s="46"/>
      <c r="T95" s="42"/>
      <c r="U95" s="42"/>
      <c r="V95" s="46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</row>
    <row r="96" spans="1:66" ht="12.75" customHeight="1" x14ac:dyDescent="0.2">
      <c r="A96" s="1" t="s">
        <v>216</v>
      </c>
      <c r="B96" s="4">
        <f>_xll.ciqfunctions.udf.CIQ(InputTicker, "IQ_TOTAL_REV_AS_REPORTED",Input!D$2,Date,,,Ccy,Conv)</f>
        <v>81741</v>
      </c>
      <c r="C96" s="4">
        <f>_xll.ciqfunctions.udf.CIQ(InputTicker, "IQ_TOTAL_REV_AS_REPORTED",Input!E$2,Date,,,Ccy,Conv)</f>
        <v>79919</v>
      </c>
      <c r="D96" s="4">
        <f>_xll.ciqfunctions.udf.CIQ(InputTicker, "IQ_TOTAL_REV_AS_REPORTED",Input!F$2,Date,,,Ccy,Conv)</f>
        <v>79139</v>
      </c>
      <c r="E96" s="4">
        <f>_xll.ciqfunctions.udf.CIQ(InputTicker, "IQ_TOTAL_REV_AS_REPORTED",Input!G$2,Date,,,Ccy,Conv)</f>
        <v>79591</v>
      </c>
      <c r="F96" s="4">
        <f>_xll.ciqfunctions.udf.CIQ(InputTicker, "IQ_TOTAL_REV_AS_REPORTED",Input!H$2,Date,,,Ccy,Conv)</f>
        <v>57714</v>
      </c>
      <c r="G96" s="4">
        <f>_xll.ciqfunctions.udf.CIQ(InputTicker, "IQ_TOTAL_REV_AS_REPORTED",Input!I$2,Date,,,Ccy,Conv)</f>
        <v>55179</v>
      </c>
      <c r="H96" s="4">
        <f>_xll.ciqfunctions.udf.CIQ(InputTicker, "IQ_TOTAL_REV_AS_REPORTED",Input!J$2,Date,,,Ccy,Conv)</f>
        <v>57350</v>
      </c>
      <c r="I96" s="4">
        <f>_xll.ciqfunctions.udf.CIQ(InputTicker, "IQ_TOTAL_REV_AS_REPORTED",Input!K$2,Date,,,Ccy,Conv)</f>
        <v>60530</v>
      </c>
      <c r="J96" s="4">
        <f>_xll.ciqfunctions.udf.CIQ(InputTicker, "IQ_TOTAL_REV_AS_REPORTED",Input!L$2,Date,,,Ccy,Conv)</f>
        <v>61860</v>
      </c>
      <c r="K96" s="4">
        <f>_xll.ciqfunctions.udf.CIQ(InputTicker, "IQ_TOTAL_REV_AS_REPORTED",Input!M$2,Date,,,Ccy,Conv)</f>
        <v>62753</v>
      </c>
      <c r="L96" s="4">
        <f>_xll.ciqfunctions.udf.CIQ(InputTicker, "IQ_TOTAL_REV_AS_REPORTED",Input!N$2,Date,,,Ccy,Conv)</f>
        <v>67535</v>
      </c>
      <c r="M96" s="4">
        <f>_xll.ciqfunctions.udf.CIQ(InputTicker, "IQ_TOTAL_REV_AS_REPORTED",Input!O$2,Date,,,Ccy,Conv)</f>
        <v>67535</v>
      </c>
      <c r="N96" s="49"/>
      <c r="P96" s="46"/>
      <c r="Q96" s="46"/>
      <c r="R96" s="46"/>
      <c r="T96" s="42"/>
      <c r="U96" s="42"/>
      <c r="V96" s="46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</row>
    <row r="97" spans="1:66" ht="12.75" customHeight="1" x14ac:dyDescent="0.2">
      <c r="A97" s="1" t="s">
        <v>464</v>
      </c>
      <c r="B97" s="4">
        <f>_xll.ciqfunctions.udf.CIQ(InputTicker, "IQ_AS_REPORTED_EBITDA",Input!D$2,Date,,,Ccy,Conv)</f>
        <v>0</v>
      </c>
      <c r="C97" s="4">
        <f>_xll.ciqfunctions.udf.CIQ(InputTicker, "IQ_AS_REPORTED_EBITDA",Input!E$2,Date,,,Ccy,Conv)</f>
        <v>0</v>
      </c>
      <c r="D97" s="4">
        <f>_xll.ciqfunctions.udf.CIQ(InputTicker, "IQ_AS_REPORTED_EBITDA",Input!F$2,Date,,,Ccy,Conv)</f>
        <v>0</v>
      </c>
      <c r="E97" s="4">
        <f>_xll.ciqfunctions.udf.CIQ(InputTicker, "IQ_AS_REPORTED_EBITDA",Input!G$2,Date,,,Ccy,Conv)</f>
        <v>0</v>
      </c>
      <c r="F97" s="4">
        <f>_xll.ciqfunctions.udf.CIQ(InputTicker, "IQ_AS_REPORTED_EBITDA",Input!H$2,Date,,,Ccy,Conv)</f>
        <v>0</v>
      </c>
      <c r="G97" s="4">
        <f>_xll.ciqfunctions.udf.CIQ(InputTicker, "IQ_AS_REPORTED_EBITDA",Input!I$2,Date,,,Ccy,Conv)</f>
        <v>0</v>
      </c>
      <c r="H97" s="4">
        <f>_xll.ciqfunctions.udf.CIQ(InputTicker, "IQ_AS_REPORTED_EBITDA",Input!J$2,Date,,,Ccy,Conv)</f>
        <v>0</v>
      </c>
      <c r="I97" s="4">
        <f>_xll.ciqfunctions.udf.CIQ(InputTicker, "IQ_AS_REPORTED_EBITDA",Input!K$2,Date,,,Ccy,Conv)</f>
        <v>0</v>
      </c>
      <c r="J97" s="4">
        <f>_xll.ciqfunctions.udf.CIQ(InputTicker, "IQ_AS_REPORTED_EBITDA",Input!L$2,Date,,,Ccy,Conv)</f>
        <v>0</v>
      </c>
      <c r="K97" s="4">
        <f>_xll.ciqfunctions.udf.CIQ(InputTicker, "IQ_AS_REPORTED_EBITDA",Input!M$2,Date,,,Ccy,Conv)</f>
        <v>0</v>
      </c>
      <c r="L97" s="4">
        <f>_xll.ciqfunctions.udf.CIQ(InputTicker, "IQ_AS_REPORTED_EBITDA",Input!N$2,Date,,,Ccy,Conv)</f>
        <v>0</v>
      </c>
      <c r="M97" s="4">
        <f>_xll.ciqfunctions.udf.CIQ(InputTicker, "IQ_AS_REPORTED_EBITDA",Input!O$2,Date,,,Ccy,Conv)</f>
        <v>0</v>
      </c>
      <c r="N97" s="49"/>
      <c r="P97" s="46"/>
      <c r="Q97" s="46"/>
      <c r="R97" s="46"/>
      <c r="T97" s="42"/>
      <c r="U97" s="42"/>
      <c r="V97" s="46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</row>
    <row r="98" spans="1:66" ht="12.75" customHeight="1" x14ac:dyDescent="0.2">
      <c r="A98" s="1" t="s">
        <v>0</v>
      </c>
      <c r="B98" s="4">
        <f>_xll.ciqfunctions.udf.CIQ(InputTicker, "IQ_PROV_BAD_DEBTS_PATIENT_SERVICE_REV",Input!D$2,Date,,,Ccy,Conv)</f>
        <v>0</v>
      </c>
      <c r="C98" s="4">
        <f>_xll.ciqfunctions.udf.CIQ(InputTicker, "IQ_PROV_BAD_DEBTS_PATIENT_SERVICE_REV",Input!E$2,Date,,,Ccy,Conv)</f>
        <v>0</v>
      </c>
      <c r="D98" s="4">
        <f>_xll.ciqfunctions.udf.CIQ(InputTicker, "IQ_PROV_BAD_DEBTS_PATIENT_SERVICE_REV",Input!F$2,Date,,,Ccy,Conv)</f>
        <v>0</v>
      </c>
      <c r="E98" s="4">
        <f>_xll.ciqfunctions.udf.CIQ(InputTicker, "IQ_PROV_BAD_DEBTS_PATIENT_SERVICE_REV",Input!G$2,Date,,,Ccy,Conv)</f>
        <v>0</v>
      </c>
      <c r="F98" s="4">
        <f>_xll.ciqfunctions.udf.CIQ(InputTicker, "IQ_PROV_BAD_DEBTS_PATIENT_SERVICE_REV",Input!H$2,Date,,,Ccy,Conv)</f>
        <v>0</v>
      </c>
      <c r="G98" s="4">
        <f>_xll.ciqfunctions.udf.CIQ(InputTicker, "IQ_PROV_BAD_DEBTS_PATIENT_SERVICE_REV",Input!I$2,Date,,,Ccy,Conv)</f>
        <v>0</v>
      </c>
      <c r="H98" s="4">
        <f>_xll.ciqfunctions.udf.CIQ(InputTicker, "IQ_PROV_BAD_DEBTS_PATIENT_SERVICE_REV",Input!J$2,Date,,,Ccy,Conv)</f>
        <v>0</v>
      </c>
      <c r="I98" s="4">
        <f>_xll.ciqfunctions.udf.CIQ(InputTicker, "IQ_PROV_BAD_DEBTS_PATIENT_SERVICE_REV",Input!K$2,Date,,,Ccy,Conv)</f>
        <v>0</v>
      </c>
      <c r="J98" s="4">
        <f>_xll.ciqfunctions.udf.CIQ(InputTicker, "IQ_PROV_BAD_DEBTS_PATIENT_SERVICE_REV",Input!L$2,Date,,,Ccy,Conv)</f>
        <v>0</v>
      </c>
      <c r="K98" s="4">
        <f>_xll.ciqfunctions.udf.CIQ(InputTicker, "IQ_PROV_BAD_DEBTS_PATIENT_SERVICE_REV",Input!M$2,Date,,,Ccy,Conv)</f>
        <v>0</v>
      </c>
      <c r="L98" s="4">
        <f>_xll.ciqfunctions.udf.CIQ(InputTicker, "IQ_PROV_BAD_DEBTS_PATIENT_SERVICE_REV",Input!N$2,Date,,,Ccy,Conv)</f>
        <v>0</v>
      </c>
      <c r="M98" s="4">
        <f>_xll.ciqfunctions.udf.CIQ(InputTicker, "IQ_PROV_BAD_DEBTS_PATIENT_SERVICE_REV",Input!O$2,Date,,,Ccy,Conv)</f>
        <v>0</v>
      </c>
      <c r="N98" s="49"/>
      <c r="P98" s="46"/>
      <c r="Q98" s="46"/>
      <c r="R98" s="46"/>
      <c r="T98" s="42"/>
      <c r="U98" s="42"/>
      <c r="V98" s="46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</row>
    <row r="99" spans="1:66" ht="12.75" customHeight="1" x14ac:dyDescent="0.2">
      <c r="A99" s="1" t="s">
        <v>23</v>
      </c>
      <c r="B99" s="4">
        <f>_xll.ciqfunctions.udf.CIQ(InputTicker, "IQ_EARNING_PARENT_EXCL_EXTRA",Input!D$2,Date,,,Ccy,Conv)</f>
        <v>13364</v>
      </c>
      <c r="C99" s="4">
        <f>_xll.ciqfunctions.udf.CIQ(InputTicker, "IQ_EARNING_PARENT_EXCL_EXTRA",Input!E$2,Date,,,Ccy,Conv)</f>
        <v>11881</v>
      </c>
      <c r="D99" s="4">
        <f>_xll.ciqfunctions.udf.CIQ(InputTicker, "IQ_EARNING_PARENT_EXCL_EXTRA",Input!F$2,Date,,,Ccy,Conv)</f>
        <v>5758</v>
      </c>
      <c r="E99" s="4">
        <f>_xll.ciqfunctions.udf.CIQ(InputTicker, "IQ_EARNING_PARENT_EXCL_EXTRA",Input!G$2,Date,,,Ccy,Conv)</f>
        <v>8723</v>
      </c>
      <c r="F99" s="4">
        <f>_xll.ciqfunctions.udf.CIQ(InputTicker, "IQ_EARNING_PARENT_EXCL_EXTRA",Input!H$2,Date,,,Ccy,Conv)</f>
        <v>7146</v>
      </c>
      <c r="G99" s="4">
        <f>_xll.ciqfunctions.udf.CIQ(InputTicker, "IQ_EARNING_PARENT_EXCL_EXTRA",Input!I$2,Date,,,Ccy,Conv)</f>
        <v>3932</v>
      </c>
      <c r="H99" s="4">
        <f>_xll.ciqfunctions.udf.CIQ(InputTicker, "IQ_EARNING_PARENT_EXCL_EXTRA",Input!J$2,Date,,,Ccy,Conv)</f>
        <v>4713</v>
      </c>
      <c r="I99" s="4">
        <f>_xll.ciqfunctions.udf.CIQ(InputTicker, "IQ_EARNING_PARENT_EXCL_EXTRA",Input!K$2,Date,,,Ccy,Conv)</f>
        <v>1782</v>
      </c>
      <c r="J99" s="4">
        <f>_xll.ciqfunctions.udf.CIQ(InputTicker, "IQ_EARNING_PARENT_EXCL_EXTRA",Input!L$2,Date,,,Ccy,Conv)</f>
        <v>7514</v>
      </c>
      <c r="K99" s="4">
        <f>_xll.ciqfunctions.udf.CIQ(InputTicker, "IQ_EARNING_PARENT_EXCL_EXTRA",Input!M$2,Date,,,Ccy,Conv)</f>
        <v>6015</v>
      </c>
      <c r="L99" s="4">
        <f>_xll.ciqfunctions.udf.CIQ(InputTicker, "IQ_EARNING_PARENT_EXCL_EXTRA",Input!N$2,Date,,,Ccy,Conv)</f>
        <v>10571</v>
      </c>
      <c r="M99" s="4">
        <f>_xll.ciqfunctions.udf.CIQ(InputTicker, "IQ_EARNING_PARENT_EXCL_EXTRA",Input!O$2,Date,,,Ccy,Conv)</f>
        <v>10571</v>
      </c>
      <c r="N99" s="49"/>
      <c r="P99" s="46"/>
      <c r="Q99" s="46"/>
      <c r="R99" s="46"/>
      <c r="T99" s="42"/>
      <c r="U99" s="42"/>
      <c r="V99" s="46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</row>
    <row r="100" spans="1:66" ht="12.75" customHeight="1" x14ac:dyDescent="0.2">
      <c r="A100" s="1" t="s">
        <v>214</v>
      </c>
      <c r="B100" s="4">
        <f>_xll.ciqfunctions.udf.CIQ(InputTicker, "IQ_NI_SFAS",Input!D$2,Date,,,Ccy,Conv)</f>
        <v>0</v>
      </c>
      <c r="C100" s="4">
        <f>_xll.ciqfunctions.udf.CIQ(InputTicker, "IQ_NI_SFAS",Input!E$2,Date,,,Ccy,Conv)</f>
        <v>0</v>
      </c>
      <c r="D100" s="4">
        <f>_xll.ciqfunctions.udf.CIQ(InputTicker, "IQ_NI_SFAS",Input!F$2,Date,,,Ccy,Conv)</f>
        <v>0</v>
      </c>
      <c r="E100" s="4">
        <f>_xll.ciqfunctions.udf.CIQ(InputTicker, "IQ_NI_SFAS",Input!G$2,Date,,,Ccy,Conv)</f>
        <v>0</v>
      </c>
      <c r="F100" s="4">
        <f>_xll.ciqfunctions.udf.CIQ(InputTicker, "IQ_NI_SFAS",Input!H$2,Date,,,Ccy,Conv)</f>
        <v>0</v>
      </c>
      <c r="G100" s="4">
        <f>_xll.ciqfunctions.udf.CIQ(InputTicker, "IQ_NI_SFAS",Input!I$2,Date,,,Ccy,Conv)</f>
        <v>0</v>
      </c>
      <c r="H100" s="4">
        <f>_xll.ciqfunctions.udf.CIQ(InputTicker, "IQ_NI_SFAS",Input!J$2,Date,,,Ccy,Conv)</f>
        <v>0</v>
      </c>
      <c r="I100" s="4">
        <f>_xll.ciqfunctions.udf.CIQ(InputTicker, "IQ_NI_SFAS",Input!K$2,Date,,,Ccy,Conv)</f>
        <v>0</v>
      </c>
      <c r="J100" s="4">
        <f>_xll.ciqfunctions.udf.CIQ(InputTicker, "IQ_NI_SFAS",Input!L$2,Date,,,Ccy,Conv)</f>
        <v>0</v>
      </c>
      <c r="K100" s="4">
        <f>_xll.ciqfunctions.udf.CIQ(InputTicker, "IQ_NI_SFAS",Input!M$2,Date,,,Ccy,Conv)</f>
        <v>0</v>
      </c>
      <c r="L100" s="4">
        <f>_xll.ciqfunctions.udf.CIQ(InputTicker, "IQ_NI_SFAS",Input!N$2,Date,,,Ccy,Conv)</f>
        <v>0</v>
      </c>
      <c r="M100" s="4">
        <f>_xll.ciqfunctions.udf.CIQ(InputTicker, "IQ_NI_SFAS",Input!O$2,Date,,,Ccy,Conv)</f>
        <v>0</v>
      </c>
      <c r="N100" s="49"/>
      <c r="P100" s="46"/>
      <c r="Q100" s="46"/>
      <c r="R100" s="46"/>
      <c r="T100" s="42"/>
      <c r="U100" s="42"/>
      <c r="V100" s="46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</row>
    <row r="101" spans="1:66" ht="12.75" customHeight="1" x14ac:dyDescent="0.2">
      <c r="A101" s="1" t="s">
        <v>443</v>
      </c>
      <c r="B101" s="4">
        <f>_xll.ciqfunctions.udf.CIQ(InputTicker, "IQ_INTEREST_INCOME",Input!D$2,Date,,,Ccy,Conv)</f>
        <v>72</v>
      </c>
      <c r="C101" s="4">
        <f>_xll.ciqfunctions.udf.CIQ(InputTicker, "IQ_INTEREST_INCOME",Input!E$2,Date,,,Ccy,Conv)</f>
        <v>108</v>
      </c>
      <c r="D101" s="4">
        <f>_xll.ciqfunctions.udf.CIQ(InputTicker, "IQ_INTEREST_INCOME",Input!F$2,Date,,,Ccy,Conv)</f>
        <v>0</v>
      </c>
      <c r="E101" s="4">
        <f>_xll.ciqfunctions.udf.CIQ(InputTicker, "IQ_INTEREST_INCOME",Input!G$2,Date,,,Ccy,Conv)</f>
        <v>0</v>
      </c>
      <c r="F101" s="4">
        <f>_xll.ciqfunctions.udf.CIQ(InputTicker, "IQ_INTEREST_INCOME",Input!H$2,Date,,,Ccy,Conv)</f>
        <v>0</v>
      </c>
      <c r="G101" s="4">
        <f>_xll.ciqfunctions.udf.CIQ(InputTicker, "IQ_INTEREST_INCOME",Input!I$2,Date,,,Ccy,Conv)</f>
        <v>0</v>
      </c>
      <c r="H101" s="4">
        <f>_xll.ciqfunctions.udf.CIQ(InputTicker, "IQ_INTEREST_INCOME",Input!J$2,Date,,,Ccy,Conv)</f>
        <v>52</v>
      </c>
      <c r="I101" s="4">
        <f>_xll.ciqfunctions.udf.CIQ(InputTicker, "IQ_INTEREST_INCOME",Input!K$2,Date,,,Ccy,Conv)</f>
        <v>162</v>
      </c>
      <c r="J101" s="4">
        <f>_xll.ciqfunctions.udf.CIQ(InputTicker, "IQ_INTEREST_INCOME",Input!L$2,Date,,,Ccy,Conv)</f>
        <v>670</v>
      </c>
      <c r="K101" s="4">
        <f>_xll.ciqfunctions.udf.CIQ(InputTicker, "IQ_INTEREST_INCOME",Input!M$2,Date,,,Ccy,Conv)</f>
        <v>747</v>
      </c>
      <c r="L101" s="4">
        <f>_xll.ciqfunctions.udf.CIQ(InputTicker, "IQ_INTEREST_INCOME",Input!N$2,Date,,,Ccy,Conv)</f>
        <v>645</v>
      </c>
      <c r="M101" s="4">
        <f>_xll.ciqfunctions.udf.CIQ(InputTicker, "IQ_INTEREST_INCOME",Input!O$2,Date,,,Ccy,Conv)</f>
        <v>645</v>
      </c>
      <c r="N101" s="49"/>
      <c r="P101" s="46"/>
      <c r="Q101" s="46"/>
      <c r="R101" s="46"/>
      <c r="T101" s="42"/>
      <c r="U101" s="42"/>
      <c r="V101" s="46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</row>
    <row r="102" spans="1:66" ht="12.75" customHeight="1" x14ac:dyDescent="0.2">
      <c r="A102" s="1" t="s">
        <v>445</v>
      </c>
      <c r="B102" s="4">
        <f>_xll.ciqfunctions.udf.CIQ(InputTicker, "IQ_INVESTMENT_INCOME",Input!D$2,Date,,,Ccy,Conv)</f>
        <v>0</v>
      </c>
      <c r="C102" s="4">
        <f>_xll.ciqfunctions.udf.CIQ(InputTicker, "IQ_INVESTMENT_INCOME",Input!E$2,Date,,,Ccy,Conv)</f>
        <v>0</v>
      </c>
      <c r="D102" s="4">
        <f>_xll.ciqfunctions.udf.CIQ(InputTicker, "IQ_INVESTMENT_INCOME",Input!F$2,Date,,,Ccy,Conv)</f>
        <v>0</v>
      </c>
      <c r="E102" s="4">
        <f>_xll.ciqfunctions.udf.CIQ(InputTicker, "IQ_INVESTMENT_INCOME",Input!G$2,Date,,,Ccy,Conv)</f>
        <v>0</v>
      </c>
      <c r="F102" s="4">
        <f>_xll.ciqfunctions.udf.CIQ(InputTicker, "IQ_INVESTMENT_INCOME",Input!H$2,Date,,,Ccy,Conv)</f>
        <v>0</v>
      </c>
      <c r="G102" s="4">
        <f>_xll.ciqfunctions.udf.CIQ(InputTicker, "IQ_INVESTMENT_INCOME",Input!I$2,Date,,,Ccy,Conv)</f>
        <v>0</v>
      </c>
      <c r="H102" s="4">
        <f>_xll.ciqfunctions.udf.CIQ(InputTicker, "IQ_INVESTMENT_INCOME",Input!J$2,Date,,,Ccy,Conv)</f>
        <v>0</v>
      </c>
      <c r="I102" s="4">
        <f>_xll.ciqfunctions.udf.CIQ(InputTicker, "IQ_INVESTMENT_INCOME",Input!K$2,Date,,,Ccy,Conv)</f>
        <v>0</v>
      </c>
      <c r="J102" s="4">
        <f>_xll.ciqfunctions.udf.CIQ(InputTicker, "IQ_INVESTMENT_INCOME",Input!L$2,Date,,,Ccy,Conv)</f>
        <v>0</v>
      </c>
      <c r="K102" s="4">
        <f>_xll.ciqfunctions.udf.CIQ(InputTicker, "IQ_INVESTMENT_INCOME",Input!M$2,Date,,,Ccy,Conv)</f>
        <v>0</v>
      </c>
      <c r="L102" s="4">
        <f>_xll.ciqfunctions.udf.CIQ(InputTicker, "IQ_INVESTMENT_INCOME",Input!N$2,Date,,,Ccy,Conv)</f>
        <v>0</v>
      </c>
      <c r="M102" s="4">
        <f>_xll.ciqfunctions.udf.CIQ(InputTicker, "IQ_INVESTMENT_INCOME",Input!O$2,Date,,,Ccy,Conv)</f>
        <v>0</v>
      </c>
      <c r="N102" s="49"/>
      <c r="P102" s="46"/>
      <c r="Q102" s="46"/>
      <c r="R102" s="46"/>
      <c r="T102" s="42"/>
      <c r="U102" s="42"/>
      <c r="V102" s="46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</row>
    <row r="103" spans="1:66" ht="12.75" customHeight="1" x14ac:dyDescent="0.2">
      <c r="A103" s="1" t="s">
        <v>374</v>
      </c>
      <c r="B103" s="4">
        <f>_xll.ciqfunctions.udf.CIQ(InputTicker, "IQ_EXCISE_TAXES_EXCL_SALES",Input!D$2,Date,,,Ccy,Conv)</f>
        <v>0</v>
      </c>
      <c r="C103" s="4">
        <f>_xll.ciqfunctions.udf.CIQ(InputTicker, "IQ_EXCISE_TAXES_EXCL_SALES",Input!E$2,Date,,,Ccy,Conv)</f>
        <v>0</v>
      </c>
      <c r="D103" s="4">
        <f>_xll.ciqfunctions.udf.CIQ(InputTicker, "IQ_EXCISE_TAXES_EXCL_SALES",Input!F$2,Date,,,Ccy,Conv)</f>
        <v>0</v>
      </c>
      <c r="E103" s="4">
        <f>_xll.ciqfunctions.udf.CIQ(InputTicker, "IQ_EXCISE_TAXES_EXCL_SALES",Input!G$2,Date,,,Ccy,Conv)</f>
        <v>0</v>
      </c>
      <c r="F103" s="4">
        <f>_xll.ciqfunctions.udf.CIQ(InputTicker, "IQ_EXCISE_TAXES_EXCL_SALES",Input!H$2,Date,,,Ccy,Conv)</f>
        <v>0</v>
      </c>
      <c r="G103" s="4">
        <f>_xll.ciqfunctions.udf.CIQ(InputTicker, "IQ_EXCISE_TAXES_EXCL_SALES",Input!I$2,Date,,,Ccy,Conv)</f>
        <v>0</v>
      </c>
      <c r="H103" s="4">
        <f>_xll.ciqfunctions.udf.CIQ(InputTicker, "IQ_EXCISE_TAXES_EXCL_SALES",Input!J$2,Date,,,Ccy,Conv)</f>
        <v>0</v>
      </c>
      <c r="I103" s="4">
        <f>_xll.ciqfunctions.udf.CIQ(InputTicker, "IQ_EXCISE_TAXES_EXCL_SALES",Input!K$2,Date,,,Ccy,Conv)</f>
        <v>0</v>
      </c>
      <c r="J103" s="4">
        <f>_xll.ciqfunctions.udf.CIQ(InputTicker, "IQ_EXCISE_TAXES_EXCL_SALES",Input!L$2,Date,,,Ccy,Conv)</f>
        <v>0</v>
      </c>
      <c r="K103" s="4">
        <f>_xll.ciqfunctions.udf.CIQ(InputTicker, "IQ_EXCISE_TAXES_EXCL_SALES",Input!M$2,Date,,,Ccy,Conv)</f>
        <v>0</v>
      </c>
      <c r="L103" s="4">
        <f>_xll.ciqfunctions.udf.CIQ(InputTicker, "IQ_EXCISE_TAXES_EXCL_SALES",Input!N$2,Date,,,Ccy,Conv)</f>
        <v>0</v>
      </c>
      <c r="M103" s="4">
        <f>_xll.ciqfunctions.udf.CIQ(InputTicker, "IQ_EXCISE_TAXES_EXCL_SALES",Input!O$2,Date,,,Ccy,Conv)</f>
        <v>0</v>
      </c>
      <c r="N103" s="49"/>
      <c r="P103" s="46"/>
      <c r="Q103" s="46"/>
      <c r="R103" s="46"/>
      <c r="T103" s="42"/>
      <c r="U103" s="42"/>
      <c r="V103" s="46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</row>
    <row r="104" spans="1:66" ht="12.75" customHeight="1" x14ac:dyDescent="0.2">
      <c r="A104" s="1" t="s">
        <v>375</v>
      </c>
      <c r="B104" s="4">
        <f>_xll.ciqfunctions.udf.CIQ(InputTicker, "IQ_EXCISE_TAXES_INCL_SALES",Input!D$2,Date,,,Ccy,Conv)</f>
        <v>0</v>
      </c>
      <c r="C104" s="4">
        <f>_xll.ciqfunctions.udf.CIQ(InputTicker, "IQ_EXCISE_TAXES_INCL_SALES",Input!E$2,Date,,,Ccy,Conv)</f>
        <v>0</v>
      </c>
      <c r="D104" s="4">
        <f>_xll.ciqfunctions.udf.CIQ(InputTicker, "IQ_EXCISE_TAXES_INCL_SALES",Input!F$2,Date,,,Ccy,Conv)</f>
        <v>0</v>
      </c>
      <c r="E104" s="4">
        <f>_xll.ciqfunctions.udf.CIQ(InputTicker, "IQ_EXCISE_TAXES_INCL_SALES",Input!G$2,Date,,,Ccy,Conv)</f>
        <v>0</v>
      </c>
      <c r="F104" s="4">
        <f>_xll.ciqfunctions.udf.CIQ(InputTicker, "IQ_EXCISE_TAXES_INCL_SALES",Input!H$2,Date,,,Ccy,Conv)</f>
        <v>0</v>
      </c>
      <c r="G104" s="4">
        <f>_xll.ciqfunctions.udf.CIQ(InputTicker, "IQ_EXCISE_TAXES_INCL_SALES",Input!I$2,Date,,,Ccy,Conv)</f>
        <v>0</v>
      </c>
      <c r="H104" s="4">
        <f>_xll.ciqfunctions.udf.CIQ(InputTicker, "IQ_EXCISE_TAXES_INCL_SALES",Input!J$2,Date,,,Ccy,Conv)</f>
        <v>0</v>
      </c>
      <c r="I104" s="4">
        <f>_xll.ciqfunctions.udf.CIQ(InputTicker, "IQ_EXCISE_TAXES_INCL_SALES",Input!K$2,Date,,,Ccy,Conv)</f>
        <v>0</v>
      </c>
      <c r="J104" s="4">
        <f>_xll.ciqfunctions.udf.CIQ(InputTicker, "IQ_EXCISE_TAXES_INCL_SALES",Input!L$2,Date,,,Ccy,Conv)</f>
        <v>0</v>
      </c>
      <c r="K104" s="4">
        <f>_xll.ciqfunctions.udf.CIQ(InputTicker, "IQ_EXCISE_TAXES_INCL_SALES",Input!M$2,Date,,,Ccy,Conv)</f>
        <v>0</v>
      </c>
      <c r="L104" s="4">
        <f>_xll.ciqfunctions.udf.CIQ(InputTicker, "IQ_EXCISE_TAXES_INCL_SALES",Input!N$2,Date,,,Ccy,Conv)</f>
        <v>0</v>
      </c>
      <c r="M104" s="4">
        <f>_xll.ciqfunctions.udf.CIQ(InputTicker, "IQ_EXCISE_TAXES_INCL_SALES",Input!O$2,Date,,,Ccy,Conv)</f>
        <v>0</v>
      </c>
      <c r="N104" s="49"/>
      <c r="P104" s="46"/>
      <c r="Q104" s="46"/>
      <c r="R104" s="46"/>
      <c r="T104" s="42"/>
      <c r="U104" s="42"/>
      <c r="V104" s="46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</row>
    <row r="105" spans="1:66" ht="12.75" customHeight="1" x14ac:dyDescent="0.2">
      <c r="A105" s="1" t="s">
        <v>320</v>
      </c>
      <c r="B105" s="4">
        <f>_xll.ciqfunctions.udf.CIQ(InputTicker, "IQ_CURR_DOMESTIC_TAXES",Input!D$2,Date,,,Ccy,Conv)</f>
        <v>-193</v>
      </c>
      <c r="C105" s="4">
        <f>_xll.ciqfunctions.udf.CIQ(InputTicker, "IQ_CURR_DOMESTIC_TAXES",Input!E$2,Date,,,Ccy,Conv)</f>
        <v>430</v>
      </c>
      <c r="D105" s="4">
        <f>_xll.ciqfunctions.udf.CIQ(InputTicker, "IQ_CURR_DOMESTIC_TAXES",Input!F$2,Date,,,Ccy,Conv)</f>
        <v>2443</v>
      </c>
      <c r="E105" s="4">
        <f>_xll.ciqfunctions.udf.CIQ(InputTicker, "IQ_CURR_DOMESTIC_TAXES",Input!G$2,Date,,,Ccy,Conv)</f>
        <v>-215</v>
      </c>
      <c r="F105" s="4">
        <f>_xll.ciqfunctions.udf.CIQ(InputTicker, "IQ_CURR_DOMESTIC_TAXES",Input!H$2,Date,,,Ccy,Conv)</f>
        <v>272</v>
      </c>
      <c r="G105" s="4">
        <f>_xll.ciqfunctions.udf.CIQ(InputTicker, "IQ_CURR_DOMESTIC_TAXES",Input!I$2,Date,,,Ccy,Conv)</f>
        <v>657</v>
      </c>
      <c r="H105" s="4">
        <f>_xll.ciqfunctions.udf.CIQ(InputTicker, "IQ_CURR_DOMESTIC_TAXES",Input!J$2,Date,,,Ccy,Conv)</f>
        <v>535</v>
      </c>
      <c r="I105" s="4">
        <f>_xll.ciqfunctions.udf.CIQ(InputTicker, "IQ_CURR_DOMESTIC_TAXES",Input!K$2,Date,,,Ccy,Conv)</f>
        <v>575</v>
      </c>
      <c r="J105" s="4">
        <f>_xll.ciqfunctions.udf.CIQ(InputTicker, "IQ_CURR_DOMESTIC_TAXES",Input!L$2,Date,,,Ccy,Conv)</f>
        <v>687</v>
      </c>
      <c r="K105" s="4">
        <f>_xll.ciqfunctions.udf.CIQ(InputTicker, "IQ_CURR_DOMESTIC_TAXES",Input!M$2,Date,,,Ccy,Conv)</f>
        <v>-183</v>
      </c>
      <c r="L105" s="4">
        <f>_xll.ciqfunctions.udf.CIQ(InputTicker, "IQ_CURR_DOMESTIC_TAXES",Input!N$2,Date,,,Ccy,Conv)</f>
        <v>-1587</v>
      </c>
      <c r="M105" s="4">
        <f>_xll.ciqfunctions.udf.CIQ(InputTicker, "IQ_CURR_DOMESTIC_TAXES",Input!O$2,Date,,,Ccy,Conv)</f>
        <v>-1587</v>
      </c>
      <c r="N105" s="49"/>
      <c r="P105" s="46"/>
      <c r="Q105" s="46"/>
      <c r="R105" s="46"/>
      <c r="T105" s="42"/>
      <c r="U105" s="42"/>
      <c r="V105" s="46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</row>
    <row r="106" spans="1:66" ht="12.75" customHeight="1" x14ac:dyDescent="0.2">
      <c r="A106" s="1" t="s">
        <v>321</v>
      </c>
      <c r="B106" s="4">
        <f>_xll.ciqfunctions.udf.CIQ(InputTicker, "IQ_CURR_FOREIGN_TAXES",Input!D$2,Date,,,Ccy,Conv)</f>
        <v>2101</v>
      </c>
      <c r="C106" s="4">
        <f>_xll.ciqfunctions.udf.CIQ(InputTicker, "IQ_CURR_FOREIGN_TAXES",Input!E$2,Date,,,Ccy,Conv)</f>
        <v>988</v>
      </c>
      <c r="D106" s="4">
        <f>_xll.ciqfunctions.udf.CIQ(InputTicker, "IQ_CURR_FOREIGN_TAXES",Input!F$2,Date,,,Ccy,Conv)</f>
        <v>3891</v>
      </c>
      <c r="E106" s="4">
        <f>_xll.ciqfunctions.udf.CIQ(InputTicker, "IQ_CURR_FOREIGN_TAXES",Input!G$2,Date,,,Ccy,Conv)</f>
        <v>2135</v>
      </c>
      <c r="F106" s="4">
        <f>_xll.ciqfunctions.udf.CIQ(InputTicker, "IQ_CURR_FOREIGN_TAXES",Input!H$2,Date,,,Ccy,Conv)</f>
        <v>1376</v>
      </c>
      <c r="G106" s="4">
        <f>_xll.ciqfunctions.udf.CIQ(InputTicker, "IQ_CURR_FOREIGN_TAXES",Input!I$2,Date,,,Ccy,Conv)</f>
        <v>1208</v>
      </c>
      <c r="H106" s="4">
        <f>_xll.ciqfunctions.udf.CIQ(InputTicker, "IQ_CURR_FOREIGN_TAXES",Input!J$2,Date,,,Ccy,Conv)</f>
        <v>1342</v>
      </c>
      <c r="I106" s="4">
        <f>_xll.ciqfunctions.udf.CIQ(InputTicker, "IQ_CURR_FOREIGN_TAXES",Input!K$2,Date,,,Ccy,Conv)</f>
        <v>1676</v>
      </c>
      <c r="J106" s="4">
        <f>_xll.ciqfunctions.udf.CIQ(InputTicker, "IQ_CURR_FOREIGN_TAXES",Input!L$2,Date,,,Ccy,Conv)</f>
        <v>1594</v>
      </c>
      <c r="K106" s="4">
        <f>_xll.ciqfunctions.udf.CIQ(InputTicker, "IQ_CURR_FOREIGN_TAXES",Input!M$2,Date,,,Ccy,Conv)</f>
        <v>2301</v>
      </c>
      <c r="L106" s="4">
        <f>_xll.ciqfunctions.udf.CIQ(InputTicker, "IQ_CURR_FOREIGN_TAXES",Input!N$2,Date,,,Ccy,Conv)</f>
        <v>2303</v>
      </c>
      <c r="M106" s="4">
        <f>_xll.ciqfunctions.udf.CIQ(InputTicker, "IQ_CURR_FOREIGN_TAXES",Input!O$2,Date,,,Ccy,Conv)</f>
        <v>2303</v>
      </c>
      <c r="N106" s="49"/>
      <c r="P106" s="46"/>
      <c r="Q106" s="46"/>
      <c r="R106" s="46"/>
      <c r="T106" s="42"/>
      <c r="U106" s="42"/>
      <c r="V106" s="46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</row>
    <row r="107" spans="1:66" ht="12.75" customHeight="1" x14ac:dyDescent="0.2">
      <c r="A107" s="1" t="s">
        <v>433</v>
      </c>
      <c r="B107" s="4">
        <f>_xll.ciqfunctions.udf.CIQ(InputTicker, "IQ_CURR_TAXES",Input!D$2,Date,,,Ccy,Conv)</f>
        <v>1908</v>
      </c>
      <c r="C107" s="4">
        <f>_xll.ciqfunctions.udf.CIQ(InputTicker, "IQ_CURR_TAXES",Input!E$2,Date,,,Ccy,Conv)</f>
        <v>1418</v>
      </c>
      <c r="D107" s="4">
        <f>_xll.ciqfunctions.udf.CIQ(InputTicker, "IQ_CURR_TAXES",Input!F$2,Date,,,Ccy,Conv)</f>
        <v>6334</v>
      </c>
      <c r="E107" s="4">
        <f>_xll.ciqfunctions.udf.CIQ(InputTicker, "IQ_CURR_TAXES",Input!G$2,Date,,,Ccy,Conv)</f>
        <v>1920</v>
      </c>
      <c r="F107" s="4">
        <f>_xll.ciqfunctions.udf.CIQ(InputTicker, "IQ_CURR_TAXES",Input!H$2,Date,,,Ccy,Conv)</f>
        <v>1648</v>
      </c>
      <c r="G107" s="4">
        <f>_xll.ciqfunctions.udf.CIQ(InputTicker, "IQ_CURR_TAXES",Input!I$2,Date,,,Ccy,Conv)</f>
        <v>1865</v>
      </c>
      <c r="H107" s="4">
        <f>_xll.ciqfunctions.udf.CIQ(InputTicker, "IQ_CURR_TAXES",Input!J$2,Date,,,Ccy,Conv)</f>
        <v>1877</v>
      </c>
      <c r="I107" s="4">
        <f>_xll.ciqfunctions.udf.CIQ(InputTicker, "IQ_CURR_TAXES",Input!K$2,Date,,,Ccy,Conv)</f>
        <v>2251</v>
      </c>
      <c r="J107" s="4">
        <f>_xll.ciqfunctions.udf.CIQ(InputTicker, "IQ_CURR_TAXES",Input!L$2,Date,,,Ccy,Conv)</f>
        <v>2281</v>
      </c>
      <c r="K107" s="4">
        <f>_xll.ciqfunctions.udf.CIQ(InputTicker, "IQ_CURR_TAXES",Input!M$2,Date,,,Ccy,Conv)</f>
        <v>2118</v>
      </c>
      <c r="L107" s="4">
        <f>_xll.ciqfunctions.udf.CIQ(InputTicker, "IQ_CURR_TAXES",Input!N$2,Date,,,Ccy,Conv)</f>
        <v>716</v>
      </c>
      <c r="M107" s="4">
        <f>_xll.ciqfunctions.udf.CIQ(InputTicker, "IQ_CURR_TAXES",Input!O$2,Date,,,Ccy,Conv)</f>
        <v>716</v>
      </c>
      <c r="N107" s="49"/>
      <c r="P107" s="46"/>
      <c r="Q107" s="46"/>
      <c r="R107" s="46"/>
      <c r="T107" s="42"/>
      <c r="U107" s="42"/>
      <c r="V107" s="46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</row>
    <row r="108" spans="1:66" ht="12.75" customHeight="1" x14ac:dyDescent="0.2">
      <c r="A108" s="1" t="s">
        <v>322</v>
      </c>
      <c r="B108" s="4">
        <f>_xll.ciqfunctions.udf.CIQ(InputTicker, "IQ_DEFERRED_DOMESTIC_TAXES",Input!D$2,Date,,,Ccy,Conv)</f>
        <v>669</v>
      </c>
      <c r="C108" s="4">
        <f>_xll.ciqfunctions.udf.CIQ(InputTicker, "IQ_DEFERRED_DOMESTIC_TAXES",Input!E$2,Date,,,Ccy,Conv)</f>
        <v>-790</v>
      </c>
      <c r="D108" s="4">
        <f>_xll.ciqfunctions.udf.CIQ(InputTicker, "IQ_DEFERRED_DOMESTIC_TAXES",Input!F$2,Date,,,Ccy,Conv)</f>
        <v>105</v>
      </c>
      <c r="E108" s="4">
        <f>_xll.ciqfunctions.udf.CIQ(InputTicker, "IQ_DEFERRED_DOMESTIC_TAXES",Input!G$2,Date,,,Ccy,Conv)</f>
        <v>1085</v>
      </c>
      <c r="F108" s="4">
        <f>_xll.ciqfunctions.udf.CIQ(InputTicker, "IQ_DEFERRED_DOMESTIC_TAXES",Input!H$2,Date,,,Ccy,Conv)</f>
        <v>-958</v>
      </c>
      <c r="G108" s="4">
        <f>_xll.ciqfunctions.udf.CIQ(InputTicker, "IQ_DEFERRED_DOMESTIC_TAXES",Input!I$2,Date,,,Ccy,Conv)</f>
        <v>744</v>
      </c>
      <c r="H108" s="4">
        <f>_xll.ciqfunctions.udf.CIQ(InputTicker, "IQ_DEFERRED_DOMESTIC_TAXES",Input!J$2,Date,,,Ccy,Conv)</f>
        <v>-1728</v>
      </c>
      <c r="I108" s="4">
        <f>_xll.ciqfunctions.udf.CIQ(InputTicker, "IQ_DEFERRED_DOMESTIC_TAXES",Input!K$2,Date,,,Ccy,Conv)</f>
        <v>-3131</v>
      </c>
      <c r="J108" s="4">
        <f>_xll.ciqfunctions.udf.CIQ(InputTicker, "IQ_DEFERRED_DOMESTIC_TAXES",Input!L$2,Date,,,Ccy,Conv)</f>
        <v>-1533</v>
      </c>
      <c r="K108" s="4">
        <f>_xll.ciqfunctions.udf.CIQ(InputTicker, "IQ_DEFERRED_DOMESTIC_TAXES",Input!M$2,Date,,,Ccy,Conv)</f>
        <v>-2539</v>
      </c>
      <c r="L108" s="4">
        <f>_xll.ciqfunctions.udf.CIQ(InputTicker, "IQ_DEFERRED_DOMESTIC_TAXES",Input!N$2,Date,,,Ccy,Conv)</f>
        <v>-249</v>
      </c>
      <c r="M108" s="4">
        <f>_xll.ciqfunctions.udf.CIQ(InputTicker, "IQ_DEFERRED_DOMESTIC_TAXES",Input!O$2,Date,,,Ccy,Conv)</f>
        <v>-249</v>
      </c>
      <c r="N108" s="49"/>
      <c r="P108" s="46"/>
      <c r="Q108" s="46"/>
      <c r="R108" s="46"/>
      <c r="T108" s="42"/>
      <c r="U108" s="42"/>
      <c r="V108" s="46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</row>
    <row r="109" spans="1:66" ht="12.75" customHeight="1" x14ac:dyDescent="0.2">
      <c r="A109" s="1" t="s">
        <v>323</v>
      </c>
      <c r="B109" s="4">
        <f>_xll.ciqfunctions.udf.CIQ(InputTicker, "IQ_DEFERRED_FOREIGN_TAXES",Input!D$2,Date,,,Ccy,Conv)</f>
        <v>4</v>
      </c>
      <c r="C109" s="4">
        <f>_xll.ciqfunctions.udf.CIQ(InputTicker, "IQ_DEFERRED_FOREIGN_TAXES",Input!E$2,Date,,,Ccy,Conv)</f>
        <v>-179</v>
      </c>
      <c r="D109" s="4">
        <f>_xll.ciqfunctions.udf.CIQ(InputTicker, "IQ_DEFERRED_FOREIGN_TAXES",Input!F$2,Date,,,Ccy,Conv)</f>
        <v>-797</v>
      </c>
      <c r="E109" s="4">
        <f>_xll.ciqfunctions.udf.CIQ(InputTicker, "IQ_DEFERRED_FOREIGN_TAXES",Input!G$2,Date,,,Ccy,Conv)</f>
        <v>-386</v>
      </c>
      <c r="F109" s="4">
        <f>_xll.ciqfunctions.udf.CIQ(InputTicker, "IQ_DEFERRED_FOREIGN_TAXES",Input!H$2,Date,,,Ccy,Conv)</f>
        <v>-630</v>
      </c>
      <c r="G109" s="4">
        <f>_xll.ciqfunctions.udf.CIQ(InputTicker, "IQ_DEFERRED_FOREIGN_TAXES",Input!I$2,Date,,,Ccy,Conv)</f>
        <v>-3969</v>
      </c>
      <c r="H109" s="4">
        <f>_xll.ciqfunctions.udf.CIQ(InputTicker, "IQ_DEFERRED_FOREIGN_TAXES",Input!J$2,Date,,,Ccy,Conv)</f>
        <v>-25</v>
      </c>
      <c r="I109" s="4">
        <f>_xll.ciqfunctions.udf.CIQ(InputTicker, "IQ_DEFERRED_FOREIGN_TAXES",Input!K$2,Date,,,Ccy,Conv)</f>
        <v>252</v>
      </c>
      <c r="J109" s="4">
        <f>_xll.ciqfunctions.udf.CIQ(InputTicker, "IQ_DEFERRED_FOREIGN_TAXES",Input!L$2,Date,,,Ccy,Conv)</f>
        <v>428</v>
      </c>
      <c r="K109" s="4">
        <f>_xll.ciqfunctions.udf.CIQ(InputTicker, "IQ_DEFERRED_FOREIGN_TAXES",Input!M$2,Date,,,Ccy,Conv)</f>
        <v>203</v>
      </c>
      <c r="L109" s="4">
        <f>_xll.ciqfunctions.udf.CIQ(InputTicker, "IQ_DEFERRED_FOREIGN_TAXES",Input!N$2,Date,,,Ccy,Conv)</f>
        <v>-708</v>
      </c>
      <c r="M109" s="4">
        <f>_xll.ciqfunctions.udf.CIQ(InputTicker, "IQ_DEFERRED_FOREIGN_TAXES",Input!O$2,Date,,,Ccy,Conv)</f>
        <v>-708</v>
      </c>
      <c r="N109" s="49"/>
      <c r="P109" s="46"/>
      <c r="Q109" s="46"/>
      <c r="R109" s="46"/>
      <c r="T109" s="42"/>
      <c r="U109" s="42"/>
      <c r="V109" s="46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</row>
    <row r="110" spans="1:66" ht="12.75" customHeight="1" x14ac:dyDescent="0.2">
      <c r="A110" s="1" t="s">
        <v>434</v>
      </c>
      <c r="B110" s="4">
        <f>_xll.ciqfunctions.udf.CIQ(InputTicker, "IQ_DEFERRED_TAXES_TOTAL",Input!D$2,Date,,,Ccy,Conv)</f>
        <v>673</v>
      </c>
      <c r="C110" s="4">
        <f>_xll.ciqfunctions.udf.CIQ(InputTicker, "IQ_DEFERRED_TAXES_TOTAL",Input!E$2,Date,,,Ccy,Conv)</f>
        <v>-969</v>
      </c>
      <c r="D110" s="4">
        <f>_xll.ciqfunctions.udf.CIQ(InputTicker, "IQ_DEFERRED_TAXES_TOTAL",Input!F$2,Date,,,Ccy,Conv)</f>
        <v>-692</v>
      </c>
      <c r="E110" s="4">
        <f>_xll.ciqfunctions.udf.CIQ(InputTicker, "IQ_DEFERRED_TAXES_TOTAL",Input!G$2,Date,,,Ccy,Conv)</f>
        <v>699</v>
      </c>
      <c r="F110" s="4">
        <f>_xll.ciqfunctions.udf.CIQ(InputTicker, "IQ_DEFERRED_TAXES_TOTAL",Input!H$2,Date,,,Ccy,Conv)</f>
        <v>-1588</v>
      </c>
      <c r="G110" s="4">
        <f>_xll.ciqfunctions.udf.CIQ(InputTicker, "IQ_DEFERRED_TAXES_TOTAL",Input!I$2,Date,,,Ccy,Conv)</f>
        <v>-3225</v>
      </c>
      <c r="H110" s="4">
        <f>_xll.ciqfunctions.udf.CIQ(InputTicker, "IQ_DEFERRED_TAXES_TOTAL",Input!J$2,Date,,,Ccy,Conv)</f>
        <v>-1753</v>
      </c>
      <c r="I110" s="4">
        <f>_xll.ciqfunctions.udf.CIQ(InputTicker, "IQ_DEFERRED_TAXES_TOTAL",Input!K$2,Date,,,Ccy,Conv)</f>
        <v>-2879</v>
      </c>
      <c r="J110" s="4">
        <f>_xll.ciqfunctions.udf.CIQ(InputTicker, "IQ_DEFERRED_TAXES_TOTAL",Input!L$2,Date,,,Ccy,Conv)</f>
        <v>-1105</v>
      </c>
      <c r="K110" s="4">
        <f>_xll.ciqfunctions.udf.CIQ(InputTicker, "IQ_DEFERRED_TAXES_TOTAL",Input!M$2,Date,,,Ccy,Conv)</f>
        <v>-2336</v>
      </c>
      <c r="L110" s="4">
        <f>_xll.ciqfunctions.udf.CIQ(InputTicker, "IQ_DEFERRED_TAXES_TOTAL",Input!N$2,Date,,,Ccy,Conv)</f>
        <v>-957</v>
      </c>
      <c r="M110" s="4">
        <f>_xll.ciqfunctions.udf.CIQ(InputTicker, "IQ_DEFERRED_TAXES_TOTAL",Input!O$2,Date,,,Ccy,Conv)</f>
        <v>-957</v>
      </c>
      <c r="N110" s="49"/>
      <c r="P110" s="46"/>
      <c r="Q110" s="46"/>
      <c r="R110" s="46"/>
      <c r="T110" s="42"/>
      <c r="U110" s="42"/>
      <c r="V110" s="46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</row>
    <row r="111" spans="1:66" ht="12.75" customHeight="1" x14ac:dyDescent="0.2">
      <c r="A111" s="1" t="s">
        <v>459</v>
      </c>
      <c r="B111" s="4">
        <f>_xll.ciqfunctions.udf.CIQ(InputTicker, "IQ_NONRECURRING_INCOME_TAXES",Input!D$2,Date,,,Ccy,Conv)</f>
        <v>0</v>
      </c>
      <c r="C111" s="4">
        <f>_xll.ciqfunctions.udf.CIQ(InputTicker, "IQ_NONRECURRING_INCOME_TAXES",Input!E$2,Date,,,Ccy,Conv)</f>
        <v>0</v>
      </c>
      <c r="D111" s="4">
        <f>_xll.ciqfunctions.udf.CIQ(InputTicker, "IQ_NONRECURRING_INCOME_TAXES",Input!F$2,Date,,,Ccy,Conv)</f>
        <v>5475</v>
      </c>
      <c r="E111" s="4">
        <f>_xll.ciqfunctions.udf.CIQ(InputTicker, "IQ_NONRECURRING_INCOME_TAXES",Input!G$2,Date,,,Ccy,Conv)</f>
        <v>0</v>
      </c>
      <c r="F111" s="4">
        <f>_xll.ciqfunctions.udf.CIQ(InputTicker, "IQ_NONRECURRING_INCOME_TAXES",Input!H$2,Date,,,Ccy,Conv)</f>
        <v>146</v>
      </c>
      <c r="G111" s="4">
        <f>_xll.ciqfunctions.udf.CIQ(InputTicker, "IQ_NONRECURRING_INCOME_TAXES",Input!I$2,Date,,,Ccy,Conv)</f>
        <v>0</v>
      </c>
      <c r="H111" s="4">
        <f>_xll.ciqfunctions.udf.CIQ(InputTicker, "IQ_NONRECURRING_INCOME_TAXES",Input!J$2,Date,,,Ccy,Conv)</f>
        <v>0</v>
      </c>
      <c r="I111" s="4">
        <f>_xll.ciqfunctions.udf.CIQ(InputTicker, "IQ_NONRECURRING_INCOME_TAXES",Input!K$2,Date,,,Ccy,Conv)</f>
        <v>0</v>
      </c>
      <c r="J111" s="4">
        <f>_xll.ciqfunctions.udf.CIQ(InputTicker, "IQ_NONRECURRING_INCOME_TAXES",Input!L$2,Date,,,Ccy,Conv)</f>
        <v>0</v>
      </c>
      <c r="K111" s="4">
        <f>_xll.ciqfunctions.udf.CIQ(InputTicker, "IQ_NONRECURRING_INCOME_TAXES",Input!M$2,Date,,,Ccy,Conv)</f>
        <v>-455</v>
      </c>
      <c r="L111" s="4">
        <f>_xll.ciqfunctions.udf.CIQ(InputTicker, "IQ_NONRECURRING_INCOME_TAXES",Input!N$2,Date,,,Ccy,Conv)</f>
        <v>-1161</v>
      </c>
      <c r="M111" s="4">
        <f>_xll.ciqfunctions.udf.CIQ(InputTicker, "IQ_NONRECURRING_INCOME_TAXES",Input!O$2,Date,,,Ccy,Conv)</f>
        <v>-1161</v>
      </c>
      <c r="N111" s="49"/>
      <c r="P111" s="46"/>
      <c r="Q111" s="46"/>
      <c r="R111" s="46"/>
      <c r="T111" s="42"/>
      <c r="U111" s="42"/>
      <c r="V111" s="46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</row>
    <row r="112" spans="1:66" ht="12.75" customHeight="1" x14ac:dyDescent="0.2">
      <c r="A112" s="1" t="s">
        <v>324</v>
      </c>
      <c r="B112" s="4">
        <f>_xll.ciqfunctions.udf.CIQ(InputTicker, "IQ_NI_NORM",Input!D$2,Date,,,Ccy,Conv)</f>
        <v>10511.875</v>
      </c>
      <c r="C112" s="4">
        <f>_xll.ciqfunctions.udf.CIQ(InputTicker, "IQ_NI_NORM",Input!E$2,Date,,,Ccy,Conv)</f>
        <v>8390.625</v>
      </c>
      <c r="D112" s="4">
        <f>_xll.ciqfunctions.udf.CIQ(InputTicker, "IQ_NI_NORM",Input!F$2,Date,,,Ccy,Conv)</f>
        <v>7125</v>
      </c>
      <c r="E112" s="4">
        <f>_xll.ciqfunctions.udf.CIQ(InputTicker, "IQ_NI_NORM",Input!G$2,Date,,,Ccy,Conv)</f>
        <v>7088.75</v>
      </c>
      <c r="F112" s="4">
        <f>_xll.ciqfunctions.udf.CIQ(InputTicker, "IQ_NI_NORM",Input!H$2,Date,,,Ccy,Conv)</f>
        <v>4027.5</v>
      </c>
      <c r="G112" s="4">
        <f>_xll.ciqfunctions.udf.CIQ(InputTicker, "IQ_NI_NORM",Input!I$2,Date,,,Ccy,Conv)</f>
        <v>1607.5</v>
      </c>
      <c r="H112" s="4">
        <f>_xll.ciqfunctions.udf.CIQ(InputTicker, "IQ_NI_NORM",Input!J$2,Date,,,Ccy,Conv)</f>
        <v>2940</v>
      </c>
      <c r="I112" s="4">
        <f>_xll.ciqfunctions.udf.CIQ(InputTicker, "IQ_NI_NORM",Input!K$2,Date,,,Ccy,Conv)</f>
        <v>4418.75</v>
      </c>
      <c r="J112" s="4">
        <f>_xll.ciqfunctions.udf.CIQ(InputTicker, "IQ_NI_NORM",Input!L$2,Date,,,Ccy,Conv)</f>
        <v>5406.875</v>
      </c>
      <c r="K112" s="4">
        <f>_xll.ciqfunctions.udf.CIQ(InputTicker, "IQ_NI_NORM",Input!M$2,Date,,,Ccy,Conv)</f>
        <v>5698.125</v>
      </c>
      <c r="L112" s="4">
        <f>_xll.ciqfunctions.udf.CIQ(InputTicker, "IQ_NI_NORM",Input!N$2,Date,,,Ccy,Conv)</f>
        <v>6974.375</v>
      </c>
      <c r="M112" s="4">
        <f>_xll.ciqfunctions.udf.CIQ(InputTicker, "IQ_NI_NORM",Input!O$2,Date,,,Ccy,Conv)</f>
        <v>6974.375</v>
      </c>
      <c r="N112" s="49"/>
      <c r="P112" s="46"/>
      <c r="Q112" s="46"/>
      <c r="R112" s="46"/>
      <c r="T112" s="42"/>
      <c r="U112" s="42"/>
      <c r="V112" s="46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</row>
    <row r="113" spans="1:66" ht="12.75" customHeight="1" x14ac:dyDescent="0.2">
      <c r="A113" s="1" t="s">
        <v>349</v>
      </c>
      <c r="B113" s="4">
        <f>_xll.ciqfunctions.udf.CIQ(InputTicker, "IQ_DILUT_NI",Input!D$2,Date,,,Ccy,Conv)</f>
        <v>13363</v>
      </c>
      <c r="C113" s="4">
        <f>_xll.ciqfunctions.udf.CIQ(InputTicker, "IQ_DILUT_NI",Input!E$2,Date,,,Ccy,Conv)</f>
        <v>11878.46766</v>
      </c>
      <c r="D113" s="4">
        <f>_xll.ciqfunctions.udf.CIQ(InputTicker, "IQ_DILUT_NI",Input!F$2,Date,,,Ccy,Conv)</f>
        <v>5756</v>
      </c>
      <c r="E113" s="4">
        <f>_xll.ciqfunctions.udf.CIQ(InputTicker, "IQ_DILUT_NI",Input!G$2,Date,,,Ccy,Conv)</f>
        <v>8718</v>
      </c>
      <c r="F113" s="4">
        <f>_xll.ciqfunctions.udf.CIQ(InputTicker, "IQ_DILUT_NI",Input!H$2,Date,,,Ccy,Conv)</f>
        <v>7142.5070100000003</v>
      </c>
      <c r="G113" s="4">
        <f>_xll.ciqfunctions.udf.CIQ(InputTicker, "IQ_DILUT_NI",Input!I$2,Date,,,Ccy,Conv)</f>
        <v>3930</v>
      </c>
      <c r="H113" s="4">
        <f>_xll.ciqfunctions.udf.CIQ(InputTicker, "IQ_DILUT_NI",Input!J$2,Date,,,Ccy,Conv)</f>
        <v>4713.1796199999999</v>
      </c>
      <c r="I113" s="4">
        <f>_xll.ciqfunctions.udf.CIQ(InputTicker, "IQ_DILUT_NI",Input!K$2,Date,,,Ccy,Conv)</f>
        <v>1778.9246700000001</v>
      </c>
      <c r="J113" s="4">
        <f>_xll.ciqfunctions.udf.CIQ(InputTicker, "IQ_DILUT_NI",Input!L$2,Date,,,Ccy,Conv)</f>
        <v>7514.9017000000003</v>
      </c>
      <c r="K113" s="4">
        <f>_xll.ciqfunctions.udf.CIQ(InputTicker, "IQ_DILUT_NI",Input!M$2,Date,,,Ccy,Conv)</f>
        <v>6016.5750600000001</v>
      </c>
      <c r="L113" s="4">
        <f>_xll.ciqfunctions.udf.CIQ(InputTicker, "IQ_DILUT_NI",Input!N$2,Date,,,Ccy,Conv)</f>
        <v>10568.242039999999</v>
      </c>
      <c r="M113" s="4">
        <f>_xll.ciqfunctions.udf.CIQ(InputTicker, "IQ_DILUT_NI",Input!O$2,Date,,,Ccy,Conv)</f>
        <v>10568.242039999999</v>
      </c>
      <c r="N113" s="49"/>
      <c r="P113" s="46"/>
      <c r="Q113" s="46"/>
      <c r="R113" s="46"/>
      <c r="T113" s="42"/>
      <c r="U113" s="42"/>
      <c r="V113" s="46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</row>
    <row r="114" spans="1:66" ht="12.75" customHeight="1" x14ac:dyDescent="0.2">
      <c r="A114" s="1" t="s">
        <v>311</v>
      </c>
      <c r="B114" s="4">
        <f>_xll.ciqfunctions.udf.CIQ(InputTicker, "IQ_CAPITALIZED_INTEREST",Input!D$2,Date,,,Ccy,Conv)</f>
        <v>0</v>
      </c>
      <c r="C114" s="4">
        <f>_xll.ciqfunctions.udf.CIQ(InputTicker, "IQ_CAPITALIZED_INTEREST",Input!E$2,Date,,,Ccy,Conv)</f>
        <v>2</v>
      </c>
      <c r="D114" s="4">
        <f>_xll.ciqfunctions.udf.CIQ(InputTicker, "IQ_CAPITALIZED_INTEREST",Input!F$2,Date,,,Ccy,Conv)</f>
        <v>5</v>
      </c>
      <c r="E114" s="4">
        <f>_xll.ciqfunctions.udf.CIQ(InputTicker, "IQ_CAPITALIZED_INTEREST",Input!G$2,Date,,,Ccy,Conv)</f>
        <v>3</v>
      </c>
      <c r="F114" s="4">
        <f>_xll.ciqfunctions.udf.CIQ(InputTicker, "IQ_CAPITALIZED_INTEREST",Input!H$2,Date,,,Ccy,Conv)</f>
        <v>4</v>
      </c>
      <c r="G114" s="4">
        <f>_xll.ciqfunctions.udf.CIQ(InputTicker, "IQ_CAPITALIZED_INTEREST",Input!I$2,Date,,,Ccy,Conv)</f>
        <v>5</v>
      </c>
      <c r="H114" s="4">
        <f>_xll.ciqfunctions.udf.CIQ(InputTicker, "IQ_CAPITALIZED_INTEREST",Input!J$2,Date,,,Ccy,Conv)</f>
        <v>3</v>
      </c>
      <c r="I114" s="4">
        <f>_xll.ciqfunctions.udf.CIQ(InputTicker, "IQ_CAPITALIZED_INTEREST",Input!K$2,Date,,,Ccy,Conv)</f>
        <v>5</v>
      </c>
      <c r="J114" s="4">
        <f>_xll.ciqfunctions.udf.CIQ(InputTicker, "IQ_CAPITALIZED_INTEREST",Input!L$2,Date,,,Ccy,Conv)</f>
        <v>9</v>
      </c>
      <c r="K114" s="4">
        <f>_xll.ciqfunctions.udf.CIQ(InputTicker, "IQ_CAPITALIZED_INTEREST",Input!M$2,Date,,,Ccy,Conv)</f>
        <v>12</v>
      </c>
      <c r="L114" s="4">
        <f>_xll.ciqfunctions.udf.CIQ(InputTicker, "IQ_CAPITALIZED_INTEREST",Input!N$2,Date,,,Ccy,Conv)</f>
        <v>4</v>
      </c>
      <c r="M114" s="4">
        <f>_xll.ciqfunctions.udf.CIQ(InputTicker, "IQ_CAPITALIZED_INTEREST",Input!O$2,Date,,,Ccy,Conv)</f>
        <v>4</v>
      </c>
      <c r="N114" s="49"/>
      <c r="P114" s="46"/>
      <c r="Q114" s="46"/>
      <c r="R114" s="46"/>
      <c r="T114" s="42"/>
      <c r="U114" s="42"/>
      <c r="V114" s="46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</row>
    <row r="115" spans="1:66" ht="12.75" customHeight="1" x14ac:dyDescent="0.2">
      <c r="A115" s="1" t="s">
        <v>325</v>
      </c>
      <c r="B115" s="4">
        <f>_xll.ciqfunctions.udf.CIQ(InputTicker, "IQ_INT_EXP_LTD",Input!D$2,Date,,,Ccy,Conv)</f>
        <v>0</v>
      </c>
      <c r="C115" s="4">
        <f>_xll.ciqfunctions.udf.CIQ(InputTicker, "IQ_INT_EXP_LTD",Input!E$2,Date,,,Ccy,Conv)</f>
        <v>0</v>
      </c>
      <c r="D115" s="4">
        <f>_xll.ciqfunctions.udf.CIQ(InputTicker, "IQ_INT_EXP_LTD",Input!F$2,Date,,,Ccy,Conv)</f>
        <v>0</v>
      </c>
      <c r="E115" s="4">
        <f>_xll.ciqfunctions.udf.CIQ(InputTicker, "IQ_INT_EXP_LTD",Input!G$2,Date,,,Ccy,Conv)</f>
        <v>0</v>
      </c>
      <c r="F115" s="4">
        <f>_xll.ciqfunctions.udf.CIQ(InputTicker, "IQ_INT_EXP_LTD",Input!H$2,Date,,,Ccy,Conv)</f>
        <v>0</v>
      </c>
      <c r="G115" s="4">
        <f>_xll.ciqfunctions.udf.CIQ(InputTicker, "IQ_INT_EXP_LTD",Input!I$2,Date,,,Ccy,Conv)</f>
        <v>0</v>
      </c>
      <c r="H115" s="4">
        <f>_xll.ciqfunctions.udf.CIQ(InputTicker, "IQ_INT_EXP_LTD",Input!J$2,Date,,,Ccy,Conv)</f>
        <v>0</v>
      </c>
      <c r="I115" s="4">
        <f>_xll.ciqfunctions.udf.CIQ(InputTicker, "IQ_INT_EXP_LTD",Input!K$2,Date,,,Ccy,Conv)</f>
        <v>0</v>
      </c>
      <c r="J115" s="4">
        <f>_xll.ciqfunctions.udf.CIQ(InputTicker, "IQ_INT_EXP_LTD",Input!L$2,Date,,,Ccy,Conv)</f>
        <v>0</v>
      </c>
      <c r="K115" s="4">
        <f>_xll.ciqfunctions.udf.CIQ(InputTicker, "IQ_INT_EXP_LTD",Input!M$2,Date,,,Ccy,Conv)</f>
        <v>0</v>
      </c>
      <c r="L115" s="4">
        <f>_xll.ciqfunctions.udf.CIQ(InputTicker, "IQ_INT_EXP_LTD",Input!N$2,Date,,,Ccy,Conv)</f>
        <v>0</v>
      </c>
      <c r="M115" s="4">
        <f>_xll.ciqfunctions.udf.CIQ(InputTicker, "IQ_INT_EXP_LTD",Input!O$2,Date,,,Ccy,Conv)</f>
        <v>0</v>
      </c>
      <c r="N115" s="49"/>
      <c r="P115" s="46"/>
      <c r="Q115" s="46"/>
      <c r="R115" s="46"/>
      <c r="T115" s="42"/>
      <c r="U115" s="42"/>
      <c r="V115" s="46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</row>
    <row r="116" spans="1:66" ht="12.75" customHeight="1" x14ac:dyDescent="0.2">
      <c r="A116" s="1" t="s">
        <v>460</v>
      </c>
      <c r="B116" s="4">
        <f>_xll.ciqfunctions.udf.CIQ(InputTicker, "IQ_INTEREST_EXP_LEASE_LIABILITY_DEBT",Input!D$2,Date,,,Ccy,Conv)</f>
        <v>0</v>
      </c>
      <c r="C116" s="4">
        <f>_xll.ciqfunctions.udf.CIQ(InputTicker, "IQ_INTEREST_EXP_LEASE_LIABILITY_DEBT",Input!E$2,Date,,,Ccy,Conv)</f>
        <v>0</v>
      </c>
      <c r="D116" s="4">
        <f>_xll.ciqfunctions.udf.CIQ(InputTicker, "IQ_INTEREST_EXP_LEASE_LIABILITY_DEBT",Input!F$2,Date,,,Ccy,Conv)</f>
        <v>0</v>
      </c>
      <c r="E116" s="4">
        <f>_xll.ciqfunctions.udf.CIQ(InputTicker, "IQ_INTEREST_EXP_LEASE_LIABILITY_DEBT",Input!G$2,Date,,,Ccy,Conv)</f>
        <v>0</v>
      </c>
      <c r="F116" s="4">
        <f>_xll.ciqfunctions.udf.CIQ(InputTicker, "IQ_INTEREST_EXP_LEASE_LIABILITY_DEBT",Input!H$2,Date,,,Ccy,Conv)</f>
        <v>0</v>
      </c>
      <c r="G116" s="4">
        <f>_xll.ciqfunctions.udf.CIQ(InputTicker, "IQ_INTEREST_EXP_LEASE_LIABILITY_DEBT",Input!I$2,Date,,,Ccy,Conv)</f>
        <v>0</v>
      </c>
      <c r="H116" s="4">
        <f>_xll.ciqfunctions.udf.CIQ(InputTicker, "IQ_INTEREST_EXP_LEASE_LIABILITY_DEBT",Input!J$2,Date,,,Ccy,Conv)</f>
        <v>0</v>
      </c>
      <c r="I116" s="4">
        <f>_xll.ciqfunctions.udf.CIQ(InputTicker, "IQ_INTEREST_EXP_LEASE_LIABILITY_DEBT",Input!K$2,Date,,,Ccy,Conv)</f>
        <v>0</v>
      </c>
      <c r="J116" s="4">
        <f>_xll.ciqfunctions.udf.CIQ(InputTicker, "IQ_INTEREST_EXP_LEASE_LIABILITY_DEBT",Input!L$2,Date,,,Ccy,Conv)</f>
        <v>0</v>
      </c>
      <c r="K116" s="4">
        <f>_xll.ciqfunctions.udf.CIQ(InputTicker, "IQ_INTEREST_EXP_LEASE_LIABILITY_DEBT",Input!M$2,Date,,,Ccy,Conv)</f>
        <v>0</v>
      </c>
      <c r="L116" s="4">
        <f>_xll.ciqfunctions.udf.CIQ(InputTicker, "IQ_INTEREST_EXP_LEASE_LIABILITY_DEBT",Input!N$2,Date,,,Ccy,Conv)</f>
        <v>0</v>
      </c>
      <c r="M116" s="4">
        <f>_xll.ciqfunctions.udf.CIQ(InputTicker, "IQ_INTEREST_EXP_LEASE_LIABILITY_DEBT",Input!O$2,Date,,,Ccy,Conv)</f>
        <v>0</v>
      </c>
      <c r="N116" s="49"/>
      <c r="P116" s="46"/>
      <c r="Q116" s="46"/>
      <c r="R116" s="46"/>
      <c r="T116" s="42"/>
      <c r="U116" s="42"/>
      <c r="V116" s="46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</row>
    <row r="117" spans="1:66" ht="12.75" customHeight="1" x14ac:dyDescent="0.2">
      <c r="A117" s="1" t="s">
        <v>329</v>
      </c>
      <c r="B117" s="4">
        <f>_xll.ciqfunctions.udf.CIQ(InputTicker, "IQ_INT_EXP_INCL_CAP",Input!D$2,Date,,,Ccy,Conv)</f>
        <v>468</v>
      </c>
      <c r="C117" s="4">
        <f>_xll.ciqfunctions.udf.CIQ(InputTicker, "IQ_INT_EXP_INCL_CAP",Input!E$2,Date,,,Ccy,Conv)</f>
        <v>632</v>
      </c>
      <c r="D117" s="4">
        <f>_xll.ciqfunctions.udf.CIQ(InputTicker, "IQ_INT_EXP_INCL_CAP",Input!F$2,Date,,,Ccy,Conv)</f>
        <v>620</v>
      </c>
      <c r="E117" s="4">
        <f>_xll.ciqfunctions.udf.CIQ(InputTicker, "IQ_INT_EXP_INCL_CAP",Input!G$2,Date,,,Ccy,Conv)</f>
        <v>726</v>
      </c>
      <c r="F117" s="4">
        <f>_xll.ciqfunctions.udf.CIQ(InputTicker, "IQ_INT_EXP_INCL_CAP",Input!H$2,Date,,,Ccy,Conv)</f>
        <v>1348</v>
      </c>
      <c r="G117" s="4">
        <f>_xll.ciqfunctions.udf.CIQ(InputTicker, "IQ_INT_EXP_INCL_CAP",Input!I$2,Date,,,Ccy,Conv)</f>
        <v>1293</v>
      </c>
      <c r="H117" s="4">
        <f>_xll.ciqfunctions.udf.CIQ(InputTicker, "IQ_INT_EXP_INCL_CAP",Input!J$2,Date,,,Ccy,Conv)</f>
        <v>1158</v>
      </c>
      <c r="I117" s="4">
        <f>_xll.ciqfunctions.udf.CIQ(InputTicker, "IQ_INT_EXP_INCL_CAP",Input!K$2,Date,,,Ccy,Conv)</f>
        <v>1221</v>
      </c>
      <c r="J117" s="4">
        <f>_xll.ciqfunctions.udf.CIQ(InputTicker, "IQ_INT_EXP_INCL_CAP",Input!L$2,Date,,,Ccy,Conv)</f>
        <v>1616</v>
      </c>
      <c r="K117" s="4">
        <f>_xll.ciqfunctions.udf.CIQ(InputTicker, "IQ_INT_EXP_INCL_CAP",Input!M$2,Date,,,Ccy,Conv)</f>
        <v>1724</v>
      </c>
      <c r="L117" s="4">
        <f>_xll.ciqfunctions.udf.CIQ(InputTicker, "IQ_INT_EXP_INCL_CAP",Input!N$2,Date,,,Ccy,Conv)</f>
        <v>1939</v>
      </c>
      <c r="M117" s="4">
        <f>_xll.ciqfunctions.udf.CIQ(InputTicker, "IQ_INT_EXP_INCL_CAP",Input!O$2,Date,,,Ccy,Conv)</f>
        <v>1939</v>
      </c>
      <c r="N117" s="49"/>
      <c r="P117" s="46"/>
      <c r="Q117" s="46"/>
      <c r="R117" s="46"/>
      <c r="T117" s="42"/>
      <c r="U117" s="42"/>
      <c r="V117" s="46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</row>
    <row r="118" spans="1:66" ht="12.75" customHeight="1" x14ac:dyDescent="0.2">
      <c r="A118" s="1" t="s">
        <v>326</v>
      </c>
      <c r="B118" s="4">
        <f>_xll.ciqfunctions.udf.CIQ(InputTicker, "IQ_NONCASH_PENSION_EXP",Input!D$2,Date,,,Ccy,Conv)</f>
        <v>706</v>
      </c>
      <c r="C118" s="4">
        <f>_xll.ciqfunctions.udf.CIQ(InputTicker, "IQ_NONCASH_PENSION_EXP",Input!E$2,Date,,,Ccy,Conv)</f>
        <v>302</v>
      </c>
      <c r="D118" s="4">
        <f>_xll.ciqfunctions.udf.CIQ(InputTicker, "IQ_NONCASH_PENSION_EXP",Input!F$2,Date,,,Ccy,Conv)</f>
        <v>1158</v>
      </c>
      <c r="E118" s="4">
        <f>_xll.ciqfunctions.udf.CIQ(InputTicker, "IQ_NONCASH_PENSION_EXP",Input!G$2,Date,,,Ccy,Conv)</f>
        <v>1430</v>
      </c>
      <c r="F118" s="4">
        <f>_xll.ciqfunctions.udf.CIQ(InputTicker, "IQ_NONCASH_PENSION_EXP",Input!H$2,Date,,,Ccy,Conv)</f>
        <v>396</v>
      </c>
      <c r="G118" s="4">
        <f>_xll.ciqfunctions.udf.CIQ(InputTicker, "IQ_NONCASH_PENSION_EXP",Input!I$2,Date,,,Ccy,Conv)</f>
        <v>907</v>
      </c>
      <c r="H118" s="4">
        <f>_xll.ciqfunctions.udf.CIQ(InputTicker, "IQ_NONCASH_PENSION_EXP",Input!J$2,Date,,,Ccy,Conv)</f>
        <v>1138</v>
      </c>
      <c r="I118" s="4">
        <f>_xll.ciqfunctions.udf.CIQ(InputTicker, "IQ_NONCASH_PENSION_EXP",Input!K$2,Date,,,Ccy,Conv)</f>
        <v>6456</v>
      </c>
      <c r="J118" s="4">
        <f>_xll.ciqfunctions.udf.CIQ(InputTicker, "IQ_NONCASH_PENSION_EXP",Input!L$2,Date,,,Ccy,Conv)</f>
        <v>-147</v>
      </c>
      <c r="K118" s="4">
        <f>_xll.ciqfunctions.udf.CIQ(InputTicker, "IQ_NONCASH_PENSION_EXP",Input!M$2,Date,,,Ccy,Conv)</f>
        <v>3353</v>
      </c>
      <c r="L118" s="4">
        <f>_xll.ciqfunctions.udf.CIQ(InputTicker, "IQ_NONCASH_PENSION_EXP",Input!N$2,Date,,,Ccy,Conv)</f>
        <v>-49</v>
      </c>
      <c r="M118" s="4">
        <f>_xll.ciqfunctions.udf.CIQ(InputTicker, "IQ_NONCASH_PENSION_EXP",Input!O$2,Date,,,Ccy,Conv)</f>
        <v>-49</v>
      </c>
      <c r="N118" s="49"/>
      <c r="P118" s="46"/>
      <c r="Q118" s="46"/>
      <c r="R118" s="46"/>
      <c r="T118" s="42"/>
      <c r="U118" s="42"/>
      <c r="V118" s="46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</row>
    <row r="119" spans="1:66" ht="12.75" customHeight="1" x14ac:dyDescent="0.2">
      <c r="A119" s="1" t="s">
        <v>327</v>
      </c>
      <c r="B119" s="4">
        <f>_xll.ciqfunctions.udf.CIQ(InputTicker, "IQ_DA_EBITDA",Input!D$2,Date,,,Ccy,Conv)</f>
        <v>3855</v>
      </c>
      <c r="C119" s="4">
        <f>_xll.ciqfunctions.udf.CIQ(InputTicker, "IQ_DA_EBITDA",Input!E$2,Date,,,Ccy,Conv)</f>
        <v>4381</v>
      </c>
      <c r="D119" s="4">
        <f>_xll.ciqfunctions.udf.CIQ(InputTicker, "IQ_DA_EBITDA",Input!F$2,Date,,,Ccy,Conv)</f>
        <v>4541</v>
      </c>
      <c r="E119" s="4">
        <f>_xll.ciqfunctions.udf.CIQ(InputTicker, "IQ_DA_EBITDA",Input!G$2,Date,,,Ccy,Conv)</f>
        <v>4480</v>
      </c>
      <c r="F119" s="4">
        <f>_xll.ciqfunctions.udf.CIQ(InputTicker, "IQ_DA_EBITDA",Input!H$2,Date,,,Ccy,Conv)</f>
        <v>6059</v>
      </c>
      <c r="G119" s="4">
        <f>_xll.ciqfunctions.udf.CIQ(InputTicker, "IQ_DA_EBITDA",Input!I$2,Date,,,Ccy,Conv)</f>
        <v>6695</v>
      </c>
      <c r="H119" s="4">
        <f>_xll.ciqfunctions.udf.CIQ(InputTicker, "IQ_DA_EBITDA",Input!J$2,Date,,,Ccy,Conv)</f>
        <v>5726</v>
      </c>
      <c r="I119" s="4">
        <f>_xll.ciqfunctions.udf.CIQ(InputTicker, "IQ_DA_EBITDA",Input!K$2,Date,,,Ccy,Conv)</f>
        <v>3254</v>
      </c>
      <c r="J119" s="4">
        <f>_xll.ciqfunctions.udf.CIQ(InputTicker, "IQ_DA_EBITDA",Input!L$2,Date,,,Ccy,Conv)</f>
        <v>2836</v>
      </c>
      <c r="K119" s="4">
        <f>_xll.ciqfunctions.udf.CIQ(InputTicker, "IQ_DA_EBITDA",Input!M$2,Date,,,Ccy,Conv)</f>
        <v>3098</v>
      </c>
      <c r="L119" s="4">
        <f>_xll.ciqfunctions.udf.CIQ(InputTicker, "IQ_DA_EBITDA",Input!N$2,Date,,,Ccy,Conv)</f>
        <v>3550</v>
      </c>
      <c r="M119" s="4">
        <f>_xll.ciqfunctions.udf.CIQ(InputTicker, "IQ_DA_EBITDA",Input!O$2,Date,,,Ccy,Conv)</f>
        <v>3550</v>
      </c>
      <c r="N119" s="49"/>
      <c r="P119" s="46"/>
      <c r="Q119" s="46"/>
      <c r="R119" s="46"/>
      <c r="T119" s="42"/>
      <c r="U119" s="42"/>
      <c r="V119" s="46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</row>
    <row r="120" spans="1:66" ht="12.75" customHeight="1" x14ac:dyDescent="0.2">
      <c r="A120" s="1" t="s">
        <v>328</v>
      </c>
      <c r="B120" s="4">
        <f>_xll.ciqfunctions.udf.CIQ(InputTicker, "IQ_DISTRIBUTABLE_CASH",Input!D$2,Date,,,Ccy,Conv)</f>
        <v>0</v>
      </c>
      <c r="C120" s="4">
        <f>_xll.ciqfunctions.udf.CIQ(InputTicker, "IQ_DISTRIBUTABLE_CASH",Input!E$2,Date,,,Ccy,Conv)</f>
        <v>0</v>
      </c>
      <c r="D120" s="4">
        <f>_xll.ciqfunctions.udf.CIQ(InputTicker, "IQ_DISTRIBUTABLE_CASH",Input!F$2,Date,,,Ccy,Conv)</f>
        <v>0</v>
      </c>
      <c r="E120" s="4">
        <f>_xll.ciqfunctions.udf.CIQ(InputTicker, "IQ_DISTRIBUTABLE_CASH",Input!G$2,Date,,,Ccy,Conv)</f>
        <v>0</v>
      </c>
      <c r="F120" s="4">
        <f>_xll.ciqfunctions.udf.CIQ(InputTicker, "IQ_DISTRIBUTABLE_CASH",Input!H$2,Date,,,Ccy,Conv)</f>
        <v>0</v>
      </c>
      <c r="G120" s="4">
        <f>_xll.ciqfunctions.udf.CIQ(InputTicker, "IQ_DISTRIBUTABLE_CASH",Input!I$2,Date,,,Ccy,Conv)</f>
        <v>0</v>
      </c>
      <c r="H120" s="4">
        <f>_xll.ciqfunctions.udf.CIQ(InputTicker, "IQ_DISTRIBUTABLE_CASH",Input!J$2,Date,,,Ccy,Conv)</f>
        <v>0</v>
      </c>
      <c r="I120" s="4">
        <f>_xll.ciqfunctions.udf.CIQ(InputTicker, "IQ_DISTRIBUTABLE_CASH",Input!K$2,Date,,,Ccy,Conv)</f>
        <v>0</v>
      </c>
      <c r="J120" s="4">
        <f>_xll.ciqfunctions.udf.CIQ(InputTicker, "IQ_DISTRIBUTABLE_CASH",Input!L$2,Date,,,Ccy,Conv)</f>
        <v>0</v>
      </c>
      <c r="K120" s="4">
        <f>_xll.ciqfunctions.udf.CIQ(InputTicker, "IQ_DISTRIBUTABLE_CASH",Input!M$2,Date,,,Ccy,Conv)</f>
        <v>0</v>
      </c>
      <c r="L120" s="4">
        <f>_xll.ciqfunctions.udf.CIQ(InputTicker, "IQ_DISTRIBUTABLE_CASH",Input!N$2,Date,,,Ccy,Conv)</f>
        <v>0</v>
      </c>
      <c r="M120" s="4">
        <f>_xll.ciqfunctions.udf.CIQ(InputTicker, "IQ_DISTRIBUTABLE_CASH",Input!O$2,Date,,,Ccy,Conv)</f>
        <v>0</v>
      </c>
      <c r="N120" s="49"/>
      <c r="P120" s="46"/>
      <c r="Q120" s="46"/>
      <c r="R120" s="46"/>
      <c r="T120" s="42"/>
      <c r="U120" s="42"/>
      <c r="V120" s="46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</row>
    <row r="121" spans="1:66" ht="12.75" customHeight="1" x14ac:dyDescent="0.2">
      <c r="A121" s="1" t="s">
        <v>437</v>
      </c>
      <c r="B121" s="4">
        <f>_xll.ciqfunctions.udf.CIQ(InputTicker, "IQ_DISTRIBUTABLE_CASH_STANDARDIZED",Input!D$2,Date,,,Ccy,Conv)</f>
        <v>0</v>
      </c>
      <c r="C121" s="4">
        <f>_xll.ciqfunctions.udf.CIQ(InputTicker, "IQ_DISTRIBUTABLE_CASH_STANDARDIZED",Input!E$2,Date,,,Ccy,Conv)</f>
        <v>0</v>
      </c>
      <c r="D121" s="4">
        <f>_xll.ciqfunctions.udf.CIQ(InputTicker, "IQ_DISTRIBUTABLE_CASH_STANDARDIZED",Input!F$2,Date,,,Ccy,Conv)</f>
        <v>0</v>
      </c>
      <c r="E121" s="4">
        <f>_xll.ciqfunctions.udf.CIQ(InputTicker, "IQ_DISTRIBUTABLE_CASH_STANDARDIZED",Input!G$2,Date,,,Ccy,Conv)</f>
        <v>0</v>
      </c>
      <c r="F121" s="4">
        <f>_xll.ciqfunctions.udf.CIQ(InputTicker, "IQ_DISTRIBUTABLE_CASH_STANDARDIZED",Input!H$2,Date,,,Ccy,Conv)</f>
        <v>0</v>
      </c>
      <c r="G121" s="4">
        <f>_xll.ciqfunctions.udf.CIQ(InputTicker, "IQ_DISTRIBUTABLE_CASH_STANDARDIZED",Input!I$2,Date,,,Ccy,Conv)</f>
        <v>0</v>
      </c>
      <c r="H121" s="4">
        <f>_xll.ciqfunctions.udf.CIQ(InputTicker, "IQ_DISTRIBUTABLE_CASH_STANDARDIZED",Input!J$2,Date,,,Ccy,Conv)</f>
        <v>0</v>
      </c>
      <c r="I121" s="4">
        <f>_xll.ciqfunctions.udf.CIQ(InputTicker, "IQ_DISTRIBUTABLE_CASH_STANDARDIZED",Input!K$2,Date,,,Ccy,Conv)</f>
        <v>0</v>
      </c>
      <c r="J121" s="4">
        <f>_xll.ciqfunctions.udf.CIQ(InputTicker, "IQ_DISTRIBUTABLE_CASH_STANDARDIZED",Input!L$2,Date,,,Ccy,Conv)</f>
        <v>0</v>
      </c>
      <c r="K121" s="4">
        <f>_xll.ciqfunctions.udf.CIQ(InputTicker, "IQ_DISTRIBUTABLE_CASH_STANDARDIZED",Input!M$2,Date,,,Ccy,Conv)</f>
        <v>0</v>
      </c>
      <c r="L121" s="4">
        <f>_xll.ciqfunctions.udf.CIQ(InputTicker, "IQ_DISTRIBUTABLE_CASH_STANDARDIZED",Input!N$2,Date,,,Ccy,Conv)</f>
        <v>0</v>
      </c>
      <c r="M121" s="4">
        <f>_xll.ciqfunctions.udf.CIQ(InputTicker, "IQ_DISTRIBUTABLE_CASH_STANDARDIZED",Input!O$2,Date,,,Ccy,Conv)</f>
        <v>0</v>
      </c>
      <c r="N121" s="49"/>
      <c r="P121" s="46"/>
      <c r="Q121" s="46"/>
      <c r="R121" s="46"/>
      <c r="T121" s="42"/>
      <c r="U121" s="42"/>
      <c r="V121" s="46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</row>
    <row r="122" spans="1:66" ht="12.75" customHeight="1" x14ac:dyDescent="0.2">
      <c r="A122" s="1" t="s">
        <v>390</v>
      </c>
      <c r="B122" s="4">
        <f>_xll.ciqfunctions.udf.CIQ(InputTicker, "IQ_DISTRIBUTABLE_CASH_SHARES_BASIC",Input!D$2,Date)</f>
        <v>0</v>
      </c>
      <c r="C122" s="4">
        <f>_xll.ciqfunctions.udf.CIQ(InputTicker, "IQ_DISTRIBUTABLE_CASH_SHARES_BASIC",Input!E$2,Date)</f>
        <v>0</v>
      </c>
      <c r="D122" s="4">
        <f>_xll.ciqfunctions.udf.CIQ(InputTicker, "IQ_DISTRIBUTABLE_CASH_SHARES_BASIC",Input!F$2,Date)</f>
        <v>0</v>
      </c>
      <c r="E122" s="4">
        <f>_xll.ciqfunctions.udf.CIQ(InputTicker, "IQ_DISTRIBUTABLE_CASH_SHARES_BASIC",Input!G$2,Date)</f>
        <v>0</v>
      </c>
      <c r="F122" s="4">
        <f>_xll.ciqfunctions.udf.CIQ(InputTicker, "IQ_DISTRIBUTABLE_CASH_SHARES_BASIC",Input!H$2,Date)</f>
        <v>0</v>
      </c>
      <c r="G122" s="4">
        <f>_xll.ciqfunctions.udf.CIQ(InputTicker, "IQ_DISTRIBUTABLE_CASH_SHARES_BASIC",Input!I$2,Date)</f>
        <v>0</v>
      </c>
      <c r="H122" s="4">
        <f>_xll.ciqfunctions.udf.CIQ(InputTicker, "IQ_DISTRIBUTABLE_CASH_SHARES_BASIC",Input!J$2,Date)</f>
        <v>0</v>
      </c>
      <c r="I122" s="4">
        <f>_xll.ciqfunctions.udf.CIQ(InputTicker, "IQ_DISTRIBUTABLE_CASH_SHARES_BASIC",Input!K$2,Date)</f>
        <v>0</v>
      </c>
      <c r="J122" s="4">
        <f>_xll.ciqfunctions.udf.CIQ(InputTicker, "IQ_DISTRIBUTABLE_CASH_SHARES_BASIC",Input!L$2,Date)</f>
        <v>0</v>
      </c>
      <c r="K122" s="4">
        <f>_xll.ciqfunctions.udf.CIQ(InputTicker, "IQ_DISTRIBUTABLE_CASH_SHARES_BASIC",Input!M$2,Date)</f>
        <v>0</v>
      </c>
      <c r="L122" s="4">
        <f>_xll.ciqfunctions.udf.CIQ(InputTicker, "IQ_DISTRIBUTABLE_CASH_SHARES_BASIC",Input!N$2,Date)</f>
        <v>0</v>
      </c>
      <c r="M122" s="4">
        <f>_xll.ciqfunctions.udf.CIQ(InputTicker, "IQ_DISTRIBUTABLE_CASH_SHARES_BASIC",Input!O$2,Date)</f>
        <v>0</v>
      </c>
      <c r="N122" s="49"/>
      <c r="P122" s="46"/>
      <c r="Q122" s="46"/>
      <c r="R122" s="46"/>
      <c r="T122" s="42"/>
      <c r="U122" s="42"/>
      <c r="V122" s="46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</row>
    <row r="123" spans="1:66" ht="12.75" customHeight="1" x14ac:dyDescent="0.2">
      <c r="A123" s="1" t="s">
        <v>391</v>
      </c>
      <c r="B123" s="4">
        <f>_xll.ciqfunctions.udf.CIQ(InputTicker, "IQ_DISTRIBUTABLE_CASH_SHARES_DILUTED",Input!D$2,Date)</f>
        <v>0</v>
      </c>
      <c r="C123" s="4">
        <f>_xll.ciqfunctions.udf.CIQ(InputTicker, "IQ_DISTRIBUTABLE_CASH_SHARES_DILUTED",Input!E$2,Date)</f>
        <v>0</v>
      </c>
      <c r="D123" s="4">
        <f>_xll.ciqfunctions.udf.CIQ(InputTicker, "IQ_DISTRIBUTABLE_CASH_SHARES_DILUTED",Input!F$2,Date)</f>
        <v>0</v>
      </c>
      <c r="E123" s="4">
        <f>_xll.ciqfunctions.udf.CIQ(InputTicker, "IQ_DISTRIBUTABLE_CASH_SHARES_DILUTED",Input!G$2,Date)</f>
        <v>0</v>
      </c>
      <c r="F123" s="4">
        <f>_xll.ciqfunctions.udf.CIQ(InputTicker, "IQ_DISTRIBUTABLE_CASH_SHARES_DILUTED",Input!H$2,Date)</f>
        <v>0</v>
      </c>
      <c r="G123" s="4">
        <f>_xll.ciqfunctions.udf.CIQ(InputTicker, "IQ_DISTRIBUTABLE_CASH_SHARES_DILUTED",Input!I$2,Date)</f>
        <v>0</v>
      </c>
      <c r="H123" s="4">
        <f>_xll.ciqfunctions.udf.CIQ(InputTicker, "IQ_DISTRIBUTABLE_CASH_SHARES_DILUTED",Input!J$2,Date)</f>
        <v>0</v>
      </c>
      <c r="I123" s="4">
        <f>_xll.ciqfunctions.udf.CIQ(InputTicker, "IQ_DISTRIBUTABLE_CASH_SHARES_DILUTED",Input!K$2,Date)</f>
        <v>0</v>
      </c>
      <c r="J123" s="4">
        <f>_xll.ciqfunctions.udf.CIQ(InputTicker, "IQ_DISTRIBUTABLE_CASH_SHARES_DILUTED",Input!L$2,Date)</f>
        <v>0</v>
      </c>
      <c r="K123" s="4">
        <f>_xll.ciqfunctions.udf.CIQ(InputTicker, "IQ_DISTRIBUTABLE_CASH_SHARES_DILUTED",Input!M$2,Date)</f>
        <v>0</v>
      </c>
      <c r="L123" s="4">
        <f>_xll.ciqfunctions.udf.CIQ(InputTicker, "IQ_DISTRIBUTABLE_CASH_SHARES_DILUTED",Input!N$2,Date)</f>
        <v>0</v>
      </c>
      <c r="M123" s="4">
        <f>_xll.ciqfunctions.udf.CIQ(InputTicker, "IQ_DISTRIBUTABLE_CASH_SHARES_DILUTED",Input!O$2,Date)</f>
        <v>0</v>
      </c>
      <c r="N123" s="49"/>
      <c r="P123" s="46"/>
      <c r="Q123" s="46"/>
      <c r="R123" s="46"/>
      <c r="T123" s="42"/>
      <c r="U123" s="42"/>
      <c r="V123" s="46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</row>
    <row r="124" spans="1:66" ht="12.75" customHeight="1" x14ac:dyDescent="0.2">
      <c r="A124" s="1" t="s">
        <v>345</v>
      </c>
      <c r="B124" s="4">
        <f>_xll.ciqfunctions.udf.CIQ(InputTicker, "IQ_ANNU_DISTRIBUTION_UNIT",Input!D$2,Date,,,Ccy,Conv)</f>
        <v>0</v>
      </c>
      <c r="C124" s="4">
        <f>_xll.ciqfunctions.udf.CIQ(InputTicker, "IQ_ANNU_DISTRIBUTION_UNIT",Input!E$2,Date,,,Ccy,Conv)</f>
        <v>0</v>
      </c>
      <c r="D124" s="4">
        <f>_xll.ciqfunctions.udf.CIQ(InputTicker, "IQ_ANNU_DISTRIBUTION_UNIT",Input!F$2,Date,,,Ccy,Conv)</f>
        <v>0</v>
      </c>
      <c r="E124" s="4">
        <f>_xll.ciqfunctions.udf.CIQ(InputTicker, "IQ_ANNU_DISTRIBUTION_UNIT",Input!G$2,Date,,,Ccy,Conv)</f>
        <v>0</v>
      </c>
      <c r="F124" s="4">
        <f>_xll.ciqfunctions.udf.CIQ(InputTicker, "IQ_ANNU_DISTRIBUTION_UNIT",Input!H$2,Date,,,Ccy,Conv)</f>
        <v>0</v>
      </c>
      <c r="G124" s="4">
        <f>_xll.ciqfunctions.udf.CIQ(InputTicker, "IQ_ANNU_DISTRIBUTION_UNIT",Input!I$2,Date,,,Ccy,Conv)</f>
        <v>0</v>
      </c>
      <c r="H124" s="4">
        <f>_xll.ciqfunctions.udf.CIQ(InputTicker, "IQ_ANNU_DISTRIBUTION_UNIT",Input!J$2,Date,,,Ccy,Conv)</f>
        <v>0</v>
      </c>
      <c r="I124" s="4">
        <f>_xll.ciqfunctions.udf.CIQ(InputTicker, "IQ_ANNU_DISTRIBUTION_UNIT",Input!K$2,Date,,,Ccy,Conv)</f>
        <v>0</v>
      </c>
      <c r="J124" s="4">
        <f>_xll.ciqfunctions.udf.CIQ(InputTicker, "IQ_ANNU_DISTRIBUTION_UNIT",Input!L$2,Date,,,Ccy,Conv)</f>
        <v>0</v>
      </c>
      <c r="K124" s="4">
        <f>_xll.ciqfunctions.udf.CIQ(InputTicker, "IQ_ANNU_DISTRIBUTION_UNIT",Input!M$2,Date,,,Ccy,Conv)</f>
        <v>0</v>
      </c>
      <c r="L124" s="4">
        <f>_xll.ciqfunctions.udf.CIQ(InputTicker, "IQ_ANNU_DISTRIBUTION_UNIT",Input!N$2,Date,,,Ccy,Conv)</f>
        <v>0</v>
      </c>
      <c r="M124" s="4">
        <f>_xll.ciqfunctions.udf.CIQ(InputTicker, "IQ_ANNU_DISTRIBUTION_UNIT",Input!O$2,Date,,,Ccy,Conv)</f>
        <v>0</v>
      </c>
      <c r="N124" s="49"/>
      <c r="P124" s="46"/>
      <c r="Q124" s="46"/>
      <c r="R124" s="46"/>
      <c r="T124" s="42"/>
      <c r="U124" s="42"/>
      <c r="V124" s="46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</row>
    <row r="125" spans="1:66" ht="12.75" customHeight="1" x14ac:dyDescent="0.2">
      <c r="A125" s="1" t="s">
        <v>366</v>
      </c>
      <c r="B125" s="4">
        <f>_xll.ciqfunctions.udf.CIQ(InputTicker, "IQ_DISTRIBUTABLE_CASH_PAYOUT",Input!D$2,Date)</f>
        <v>0</v>
      </c>
      <c r="C125" s="4">
        <f>_xll.ciqfunctions.udf.CIQ(InputTicker, "IQ_DISTRIBUTABLE_CASH_PAYOUT",Input!E$2,Date)</f>
        <v>0</v>
      </c>
      <c r="D125" s="4">
        <f>_xll.ciqfunctions.udf.CIQ(InputTicker, "IQ_DISTRIBUTABLE_CASH_PAYOUT",Input!F$2,Date)</f>
        <v>0</v>
      </c>
      <c r="E125" s="4">
        <f>_xll.ciqfunctions.udf.CIQ(InputTicker, "IQ_DISTRIBUTABLE_CASH_PAYOUT",Input!G$2,Date)</f>
        <v>0</v>
      </c>
      <c r="F125" s="4">
        <f>_xll.ciqfunctions.udf.CIQ(InputTicker, "IQ_DISTRIBUTABLE_CASH_PAYOUT",Input!H$2,Date)</f>
        <v>0</v>
      </c>
      <c r="G125" s="4">
        <f>_xll.ciqfunctions.udf.CIQ(InputTicker, "IQ_DISTRIBUTABLE_CASH_PAYOUT",Input!I$2,Date)</f>
        <v>0</v>
      </c>
      <c r="H125" s="4">
        <f>_xll.ciqfunctions.udf.CIQ(InputTicker, "IQ_DISTRIBUTABLE_CASH_PAYOUT",Input!J$2,Date)</f>
        <v>0</v>
      </c>
      <c r="I125" s="4">
        <f>_xll.ciqfunctions.udf.CIQ(InputTicker, "IQ_DISTRIBUTABLE_CASH_PAYOUT",Input!K$2,Date)</f>
        <v>0</v>
      </c>
      <c r="J125" s="4">
        <f>_xll.ciqfunctions.udf.CIQ(InputTicker, "IQ_DISTRIBUTABLE_CASH_PAYOUT",Input!L$2,Date)</f>
        <v>0</v>
      </c>
      <c r="K125" s="4">
        <f>_xll.ciqfunctions.udf.CIQ(InputTicker, "IQ_DISTRIBUTABLE_CASH_PAYOUT",Input!M$2,Date)</f>
        <v>0</v>
      </c>
      <c r="L125" s="4">
        <f>_xll.ciqfunctions.udf.CIQ(InputTicker, "IQ_DISTRIBUTABLE_CASH_PAYOUT",Input!N$2,Date)</f>
        <v>0</v>
      </c>
      <c r="M125" s="4">
        <f>_xll.ciqfunctions.udf.CIQ(InputTicker, "IQ_DISTRIBUTABLE_CASH_PAYOUT",Input!O$2,Date)</f>
        <v>0</v>
      </c>
      <c r="N125" s="49"/>
      <c r="P125" s="46"/>
      <c r="Q125" s="46"/>
      <c r="R125" s="46"/>
      <c r="T125" s="42"/>
      <c r="U125" s="42"/>
      <c r="V125" s="46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</row>
    <row r="126" spans="1:66" ht="12.75" customHeight="1" x14ac:dyDescent="0.2">
      <c r="A126" s="1" t="s">
        <v>330</v>
      </c>
      <c r="B126" s="4">
        <f>_xll.ciqfunctions.udf.CIQ(InputTicker, "IQ_COMMON_DIV",Input!D$2,Date,,,Ccy,Conv)</f>
        <v>4897</v>
      </c>
      <c r="C126" s="4">
        <f>_xll.ciqfunctions.udf.CIQ(InputTicker, "IQ_COMMON_DIV",Input!E$2,Date,,,Ccy,Conv)</f>
        <v>5256</v>
      </c>
      <c r="D126" s="4">
        <f>_xll.ciqfunctions.udf.CIQ(InputTicker, "IQ_COMMON_DIV",Input!F$2,Date,,,Ccy,Conv)</f>
        <v>5506</v>
      </c>
      <c r="E126" s="4">
        <f>_xll.ciqfunctions.udf.CIQ(InputTicker, "IQ_COMMON_DIV",Input!G$2,Date,,,Ccy,Conv)</f>
        <v>5666</v>
      </c>
      <c r="F126" s="4">
        <f>_xll.ciqfunctions.udf.CIQ(InputTicker, "IQ_COMMON_DIV",Input!H$2,Date,,,Ccy,Conv)</f>
        <v>5707</v>
      </c>
      <c r="G126" s="4">
        <f>_xll.ciqfunctions.udf.CIQ(InputTicker, "IQ_COMMON_DIV",Input!I$2,Date,,,Ccy,Conv)</f>
        <v>5797</v>
      </c>
      <c r="H126" s="4">
        <f>_xll.ciqfunctions.udf.CIQ(InputTicker, "IQ_COMMON_DIV",Input!J$2,Date,,,Ccy,Conv)</f>
        <v>5869</v>
      </c>
      <c r="I126" s="4">
        <f>_xll.ciqfunctions.udf.CIQ(InputTicker, "IQ_COMMON_DIV",Input!K$2,Date,,,Ccy,Conv)</f>
        <v>5948</v>
      </c>
      <c r="J126" s="4">
        <f>_xll.ciqfunctions.udf.CIQ(InputTicker, "IQ_COMMON_DIV",Input!L$2,Date,,,Ccy,Conv)</f>
        <v>6040</v>
      </c>
      <c r="K126" s="4">
        <f>_xll.ciqfunctions.udf.CIQ(InputTicker, "IQ_COMMON_DIV",Input!M$2,Date,,,Ccy,Conv)</f>
        <v>6147</v>
      </c>
      <c r="L126" s="4">
        <f>_xll.ciqfunctions.udf.CIQ(InputTicker, "IQ_COMMON_DIV",Input!N$2,Date,,,Ccy,Conv)</f>
        <v>6255</v>
      </c>
      <c r="M126" s="4">
        <f>_xll.ciqfunctions.udf.CIQ(InputTicker, "IQ_COMMON_DIV",Input!O$2,Date,,,Ccy,Conv)</f>
        <v>6255</v>
      </c>
      <c r="N126" s="49"/>
      <c r="P126" s="46"/>
      <c r="Q126" s="46"/>
      <c r="R126" s="46"/>
      <c r="T126" s="42"/>
      <c r="U126" s="42"/>
      <c r="V126" s="46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</row>
    <row r="127" spans="1:66" ht="12.75" customHeight="1" x14ac:dyDescent="0.2">
      <c r="A127" s="1" t="s">
        <v>283</v>
      </c>
      <c r="B127" s="4">
        <f>_xll.ciqfunctions.udf.CIQ(InputTicker, "IQ_EFFECT_TAX_RATE",Input!D$2,Date)</f>
        <v>16.186800000000002</v>
      </c>
      <c r="C127" s="4">
        <f>_xll.ciqfunctions.udf.CIQ(InputTicker, "IQ_EFFECT_TAX_RATE",Input!E$2,Date)</f>
        <v>3.6415000000000002</v>
      </c>
      <c r="D127" s="4">
        <f>_xll.ciqfunctions.udf.CIQ(InputTicker, "IQ_EFFECT_TAX_RATE",Input!F$2,Date)</f>
        <v>49.491199999999999</v>
      </c>
      <c r="E127" s="4">
        <f>_xll.ciqfunctions.udf.CIQ(InputTicker, "IQ_EFFECT_TAX_RATE",Input!G$2,Date)</f>
        <v>23.091100000000001</v>
      </c>
      <c r="F127" s="4">
        <f>_xll.ciqfunctions.udf.CIQ(InputTicker, "IQ_EFFECT_TAX_RATE",Input!H$2,Date)</f>
        <v>0.83260000000000001</v>
      </c>
      <c r="G127" s="4" t="str">
        <f>_xll.ciqfunctions.udf.CIQ(InputTicker, "IQ_EFFECT_TAX_RATE",Input!I$2,Date)</f>
        <v>NM</v>
      </c>
      <c r="H127" s="4">
        <f>_xll.ciqfunctions.udf.CIQ(InputTicker, "IQ_EFFECT_TAX_RATE",Input!J$2,Date)</f>
        <v>2.5634999999999999</v>
      </c>
      <c r="I127" s="4" t="str">
        <f>_xll.ciqfunctions.udf.CIQ(InputTicker, "IQ_EFFECT_TAX_RATE",Input!K$2,Date)</f>
        <v>NM</v>
      </c>
      <c r="J127" s="4">
        <f>_xll.ciqfunctions.udf.CIQ(InputTicker, "IQ_EFFECT_TAX_RATE",Input!L$2,Date)</f>
        <v>13.5327</v>
      </c>
      <c r="K127" s="4" t="str">
        <f>_xll.ciqfunctions.udf.CIQ(InputTicker, "IQ_EFFECT_TAX_RATE",Input!M$2,Date)</f>
        <v>NM</v>
      </c>
      <c r="L127" s="4" t="str">
        <f>_xll.ciqfunctions.udf.CIQ(InputTicker, "IQ_EFFECT_TAX_RATE",Input!N$2,Date)</f>
        <v>NM</v>
      </c>
      <c r="M127" s="4" t="str">
        <f>_xll.ciqfunctions.udf.CIQ(InputTicker, "IQ_EFFECT_TAX_RATE",Input!O$2,Date)</f>
        <v>NM</v>
      </c>
      <c r="N127" s="49"/>
      <c r="P127" s="46"/>
      <c r="Q127" s="46"/>
      <c r="R127" s="46"/>
      <c r="T127" s="42"/>
      <c r="U127" s="42"/>
      <c r="V127" s="46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</row>
    <row r="128" spans="1:66" ht="12.75" customHeight="1" x14ac:dyDescent="0.2">
      <c r="A128" s="1" t="s">
        <v>284</v>
      </c>
      <c r="B128" s="4">
        <f>_xll.ciqfunctions.udf.CIQ(InputTicker, "IQ_PAYOUT_RATIO",Input!D$2,Date)</f>
        <v>37.126600000000003</v>
      </c>
      <c r="C128" s="4">
        <f>_xll.ciqfunctions.udf.CIQ(InputTicker, "IQ_PAYOUT_RATIO",Input!E$2,Date)</f>
        <v>44.272199999999998</v>
      </c>
      <c r="D128" s="4">
        <f>_xll.ciqfunctions.udf.CIQ(InputTicker, "IQ_PAYOUT_RATIO",Input!F$2,Date)</f>
        <v>95.706500000000005</v>
      </c>
      <c r="E128" s="4">
        <f>_xll.ciqfunctions.udf.CIQ(InputTicker, "IQ_PAYOUT_RATIO",Input!G$2,Date)</f>
        <v>64.917500000000004</v>
      </c>
      <c r="F128" s="4">
        <f>_xll.ciqfunctions.udf.CIQ(InputTicker, "IQ_PAYOUT_RATIO",Input!H$2,Date)</f>
        <v>60.513199999999998</v>
      </c>
      <c r="G128" s="4">
        <f>_xll.ciqfunctions.udf.CIQ(InputTicker, "IQ_PAYOUT_RATIO",Input!I$2,Date)</f>
        <v>103.703</v>
      </c>
      <c r="H128" s="4">
        <f>_xll.ciqfunctions.udf.CIQ(InputTicker, "IQ_PAYOUT_RATIO",Input!J$2,Date)</f>
        <v>102.1939</v>
      </c>
      <c r="I128" s="4">
        <f>_xll.ciqfunctions.udf.CIQ(InputTicker, "IQ_PAYOUT_RATIO",Input!K$2,Date)</f>
        <v>362.9042</v>
      </c>
      <c r="J128" s="4">
        <f>_xll.ciqfunctions.udf.CIQ(InputTicker, "IQ_PAYOUT_RATIO",Input!L$2,Date)</f>
        <v>80.511799999999994</v>
      </c>
      <c r="K128" s="4">
        <f>_xll.ciqfunctions.udf.CIQ(InputTicker, "IQ_PAYOUT_RATIO",Input!M$2,Date)</f>
        <v>102.0587</v>
      </c>
      <c r="L128" s="4">
        <f>_xll.ciqfunctions.udf.CIQ(InputTicker, "IQ_PAYOUT_RATIO",Input!N$2,Date)</f>
        <v>59.048400000000001</v>
      </c>
      <c r="M128" s="4">
        <f>_xll.ciqfunctions.udf.CIQ(InputTicker, "IQ_PAYOUT_RATIO",Input!O$2,Date)</f>
        <v>59.048400000000001</v>
      </c>
      <c r="N128" s="49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</row>
    <row r="129" spans="1:66" ht="12.75" customHeight="1" x14ac:dyDescent="0.2">
      <c r="A129" s="1" t="s">
        <v>408</v>
      </c>
      <c r="B129" s="4">
        <f>_xll.ciqfunctions.udf.CIQ(InputTicker, "IQ_DIC",Input!D$2,Date,,,Ccy,Conv)</f>
        <v>0</v>
      </c>
      <c r="C129" s="4">
        <f>_xll.ciqfunctions.udf.CIQ(InputTicker, "IQ_DIC",Input!E$2,Date,,,Ccy,Conv)</f>
        <v>0</v>
      </c>
      <c r="D129" s="4">
        <f>_xll.ciqfunctions.udf.CIQ(InputTicker, "IQ_DIC",Input!F$2,Date,,,Ccy,Conv)</f>
        <v>0</v>
      </c>
      <c r="E129" s="4">
        <f>_xll.ciqfunctions.udf.CIQ(InputTicker, "IQ_DIC",Input!G$2,Date,,,Ccy,Conv)</f>
        <v>0</v>
      </c>
      <c r="F129" s="4">
        <f>_xll.ciqfunctions.udf.CIQ(InputTicker, "IQ_DIC",Input!H$2,Date,,,Ccy,Conv)</f>
        <v>0</v>
      </c>
      <c r="G129" s="4">
        <f>_xll.ciqfunctions.udf.CIQ(InputTicker, "IQ_DIC",Input!I$2,Date,,,Ccy,Conv)</f>
        <v>0</v>
      </c>
      <c r="H129" s="4">
        <f>_xll.ciqfunctions.udf.CIQ(InputTicker, "IQ_DIC",Input!J$2,Date,,,Ccy,Conv)</f>
        <v>0</v>
      </c>
      <c r="I129" s="4">
        <f>_xll.ciqfunctions.udf.CIQ(InputTicker, "IQ_DIC",Input!K$2,Date,,,Ccy,Conv)</f>
        <v>0</v>
      </c>
      <c r="J129" s="4">
        <f>_xll.ciqfunctions.udf.CIQ(InputTicker, "IQ_DIC",Input!L$2,Date,,,Ccy,Conv)</f>
        <v>0</v>
      </c>
      <c r="K129" s="4">
        <f>_xll.ciqfunctions.udf.CIQ(InputTicker, "IQ_DIC",Input!M$2,Date,,,Ccy,Conv)</f>
        <v>0</v>
      </c>
      <c r="L129" s="4">
        <f>_xll.ciqfunctions.udf.CIQ(InputTicker, "IQ_DIC",Input!N$2,Date,,,Ccy,Conv)</f>
        <v>0</v>
      </c>
      <c r="M129" s="4">
        <f>_xll.ciqfunctions.udf.CIQ(InputTicker, "IQ_DIC",Input!O$2,Date,,,Ccy,Conv)</f>
        <v>0</v>
      </c>
      <c r="N129" s="49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</row>
    <row r="130" spans="1:66" ht="12.75" customHeight="1" x14ac:dyDescent="0.2">
      <c r="A130" s="1" t="s">
        <v>348</v>
      </c>
      <c r="B130" s="15" t="str">
        <f>_xll.ciqfunctions.udf.CIQ(InputTicker, "IQ_FILING_CURRENCY",Input!D$2,Date)</f>
        <v>USD</v>
      </c>
      <c r="C130" s="15" t="str">
        <f>_xll.ciqfunctions.udf.CIQ(InputTicker, "IQ_FILING_CURRENCY",Input!E$2,Date)</f>
        <v>USD</v>
      </c>
      <c r="D130" s="15" t="str">
        <f>_xll.ciqfunctions.udf.CIQ(InputTicker, "IQ_FILING_CURRENCY",Input!F$2,Date)</f>
        <v>USD</v>
      </c>
      <c r="E130" s="15" t="str">
        <f>_xll.ciqfunctions.udf.CIQ(InputTicker, "IQ_FILING_CURRENCY",Input!G$2,Date)</f>
        <v>USD</v>
      </c>
      <c r="F130" s="15" t="str">
        <f>_xll.ciqfunctions.udf.CIQ(InputTicker, "IQ_FILING_CURRENCY",Input!H$2,Date)</f>
        <v>USD</v>
      </c>
      <c r="G130" s="15" t="str">
        <f>_xll.ciqfunctions.udf.CIQ(InputTicker, "IQ_FILING_CURRENCY",Input!I$2,Date)</f>
        <v>USD</v>
      </c>
      <c r="H130" s="15" t="str">
        <f>_xll.ciqfunctions.udf.CIQ(InputTicker, "IQ_FILING_CURRENCY",Input!J$2,Date)</f>
        <v>USD</v>
      </c>
      <c r="I130" s="15" t="str">
        <f>_xll.ciqfunctions.udf.CIQ(InputTicker, "IQ_FILING_CURRENCY",Input!K$2,Date)</f>
        <v>USD</v>
      </c>
      <c r="J130" s="15" t="str">
        <f>_xll.ciqfunctions.udf.CIQ(InputTicker, "IQ_FILING_CURRENCY",Input!L$2,Date)</f>
        <v>USD</v>
      </c>
      <c r="K130" s="15" t="str">
        <f>_xll.ciqfunctions.udf.CIQ(InputTicker, "IQ_FILING_CURRENCY",Input!M$2,Date)</f>
        <v>USD</v>
      </c>
      <c r="L130" s="15" t="str">
        <f>_xll.ciqfunctions.udf.CIQ(InputTicker, "IQ_FILING_CURRENCY",Input!N$2,Date)</f>
        <v>USD</v>
      </c>
      <c r="M130" s="15" t="str">
        <f>_xll.ciqfunctions.udf.CIQ(InputTicker, "IQ_FILING_CURRENCY",Input!O$2,Date)</f>
        <v>USD</v>
      </c>
      <c r="N130" s="49"/>
      <c r="P130" s="51"/>
      <c r="Q130" s="51"/>
      <c r="R130" s="51"/>
      <c r="T130" s="42"/>
      <c r="U130" s="42"/>
      <c r="V130" s="51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</row>
    <row r="131" spans="1:66" ht="12.75" customHeight="1" x14ac:dyDescent="0.2">
      <c r="A131" s="1" t="s">
        <v>346</v>
      </c>
      <c r="B131" s="15" t="str">
        <f>_xll.ciqfunctions.udf.CIQ(InputTicker, "IQ_RESTATEMENT_IS",Input!D$2,Date)</f>
        <v>RC</v>
      </c>
      <c r="C131" s="15" t="str">
        <f>_xll.ciqfunctions.udf.CIQ(InputTicker, "IQ_RESTATEMENT_IS",Input!E$2,Date)</f>
        <v>RC</v>
      </c>
      <c r="D131" s="15" t="str">
        <f>_xll.ciqfunctions.udf.CIQ(InputTicker, "IQ_RESTATEMENT_IS",Input!F$2,Date)</f>
        <v>RC</v>
      </c>
      <c r="E131" s="15" t="str">
        <f>_xll.ciqfunctions.udf.CIQ(InputTicker, "IQ_RESTATEMENT_IS",Input!G$2,Date)</f>
        <v>RC</v>
      </c>
      <c r="F131" s="15" t="str">
        <f>_xll.ciqfunctions.udf.CIQ(InputTicker, "IQ_RESTATEMENT_IS",Input!H$2,Date)</f>
        <v>RD</v>
      </c>
      <c r="G131" s="15" t="str">
        <f>_xll.ciqfunctions.udf.CIQ(InputTicker, "IQ_RESTATEMENT_IS",Input!I$2,Date)</f>
        <v>RD</v>
      </c>
      <c r="H131" s="15" t="str">
        <f>_xll.ciqfunctions.udf.CIQ(InputTicker, "IQ_RESTATEMENT_IS",Input!J$2,Date)</f>
        <v>RC</v>
      </c>
      <c r="I131" s="15" t="str">
        <f>_xll.ciqfunctions.udf.CIQ(InputTicker, "IQ_RESTATEMENT_IS",Input!K$2,Date)</f>
        <v>RC</v>
      </c>
      <c r="J131" s="15" t="str">
        <f>_xll.ciqfunctions.udf.CIQ(InputTicker, "IQ_RESTATEMENT_IS",Input!L$2,Date)</f>
        <v>RC</v>
      </c>
      <c r="K131" s="15" t="str">
        <f>_xll.ciqfunctions.udf.CIQ(InputTicker, "IQ_RESTATEMENT_IS",Input!M$2,Date)</f>
        <v>NC</v>
      </c>
      <c r="L131" s="15" t="str">
        <f>_xll.ciqfunctions.udf.CIQ(InputTicker, "IQ_RESTATEMENT_IS",Input!N$2,Date)</f>
        <v>O</v>
      </c>
      <c r="M131" s="15" t="str">
        <f>_xll.ciqfunctions.udf.CIQ(InputTicker, "IQ_RESTATEMENT_IS",Input!O$2,Date)</f>
        <v>O</v>
      </c>
      <c r="N131" s="49"/>
      <c r="P131" s="51"/>
      <c r="Q131" s="51"/>
      <c r="R131" s="51"/>
      <c r="T131" s="42"/>
      <c r="U131" s="42"/>
      <c r="V131" s="51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</row>
    <row r="132" spans="1:66" ht="12.75" customHeight="1" x14ac:dyDescent="0.2">
      <c r="A132" s="1" t="s">
        <v>347</v>
      </c>
      <c r="B132" s="15" t="str">
        <f>_xll.ciqfunctions.udf.CIQ(InputTicker, "IQ_CALC_TYPE_IS",Input!D$2,Date)</f>
        <v>REP</v>
      </c>
      <c r="C132" s="15" t="str">
        <f>_xll.ciqfunctions.udf.CIQ(InputTicker, "IQ_CALC_TYPE_IS",Input!E$2,Date)</f>
        <v>REP</v>
      </c>
      <c r="D132" s="15" t="str">
        <f>_xll.ciqfunctions.udf.CIQ(InputTicker, "IQ_CALC_TYPE_IS",Input!F$2,Date)</f>
        <v>REP</v>
      </c>
      <c r="E132" s="15" t="str">
        <f>_xll.ciqfunctions.udf.CIQ(InputTicker, "IQ_CALC_TYPE_IS",Input!G$2,Date)</f>
        <v>REP</v>
      </c>
      <c r="F132" s="15" t="str">
        <f>_xll.ciqfunctions.udf.CIQ(InputTicker, "IQ_CALC_TYPE_IS",Input!H$2,Date)</f>
        <v>REP</v>
      </c>
      <c r="G132" s="15" t="str">
        <f>_xll.ciqfunctions.udf.CIQ(InputTicker, "IQ_CALC_TYPE_IS",Input!I$2,Date)</f>
        <v>REP</v>
      </c>
      <c r="H132" s="15" t="str">
        <f>_xll.ciqfunctions.udf.CIQ(InputTicker, "IQ_CALC_TYPE_IS",Input!J$2,Date)</f>
        <v>REP</v>
      </c>
      <c r="I132" s="15" t="str">
        <f>_xll.ciqfunctions.udf.CIQ(InputTicker, "IQ_CALC_TYPE_IS",Input!K$2,Date)</f>
        <v>REP</v>
      </c>
      <c r="J132" s="15" t="str">
        <f>_xll.ciqfunctions.udf.CIQ(InputTicker, "IQ_CALC_TYPE_IS",Input!L$2,Date)</f>
        <v>REP</v>
      </c>
      <c r="K132" s="15" t="str">
        <f>_xll.ciqfunctions.udf.CIQ(InputTicker, "IQ_CALC_TYPE_IS",Input!M$2,Date)</f>
        <v>REP</v>
      </c>
      <c r="L132" s="15" t="str">
        <f>_xll.ciqfunctions.udf.CIQ(InputTicker, "IQ_CALC_TYPE_IS",Input!N$2,Date)</f>
        <v>REP</v>
      </c>
      <c r="M132" s="15" t="str">
        <f>_xll.ciqfunctions.udf.CIQ(InputTicker, "IQ_CALC_TYPE_IS",Input!O$2,Date)</f>
        <v>REP</v>
      </c>
      <c r="N132" s="49"/>
      <c r="P132" s="51"/>
      <c r="Q132" s="51"/>
      <c r="R132" s="51"/>
      <c r="T132" s="42"/>
      <c r="U132" s="42"/>
      <c r="V132" s="5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</row>
    <row r="133" spans="1:66" ht="12.75" customHeight="1" x14ac:dyDescent="0.2">
      <c r="A133" s="1" t="s">
        <v>377</v>
      </c>
      <c r="B133" s="15" t="str">
        <f>_xll.ciqfunctions.udf.CIQ(InputTicker, "IQ_GAAP_IS",Input!D$2,Date)</f>
        <v>US GAAP</v>
      </c>
      <c r="C133" s="15" t="str">
        <f>_xll.ciqfunctions.udf.CIQ(InputTicker, "IQ_GAAP_IS",Input!E$2,Date)</f>
        <v>US GAAP</v>
      </c>
      <c r="D133" s="15" t="str">
        <f>_xll.ciqfunctions.udf.CIQ(InputTicker, "IQ_GAAP_IS",Input!F$2,Date)</f>
        <v>US GAAP</v>
      </c>
      <c r="E133" s="15" t="str">
        <f>_xll.ciqfunctions.udf.CIQ(InputTicker, "IQ_GAAP_IS",Input!G$2,Date)</f>
        <v>US GAAP</v>
      </c>
      <c r="F133" s="15" t="str">
        <f>_xll.ciqfunctions.udf.CIQ(InputTicker, "IQ_GAAP_IS",Input!H$2,Date)</f>
        <v>US GAAP</v>
      </c>
      <c r="G133" s="15" t="str">
        <f>_xll.ciqfunctions.udf.CIQ(InputTicker, "IQ_GAAP_IS",Input!I$2,Date)</f>
        <v>US GAAP</v>
      </c>
      <c r="H133" s="15" t="str">
        <f>_xll.ciqfunctions.udf.CIQ(InputTicker, "IQ_GAAP_IS",Input!J$2,Date)</f>
        <v>US GAAP</v>
      </c>
      <c r="I133" s="15" t="str">
        <f>_xll.ciqfunctions.udf.CIQ(InputTicker, "IQ_GAAP_IS",Input!K$2,Date)</f>
        <v>US GAAP</v>
      </c>
      <c r="J133" s="15" t="str">
        <f>_xll.ciqfunctions.udf.CIQ(InputTicker, "IQ_GAAP_IS",Input!L$2,Date)</f>
        <v>US GAAP</v>
      </c>
      <c r="K133" s="15" t="str">
        <f>_xll.ciqfunctions.udf.CIQ(InputTicker, "IQ_GAAP_IS",Input!M$2,Date)</f>
        <v>US GAAP</v>
      </c>
      <c r="L133" s="15" t="str">
        <f>_xll.ciqfunctions.udf.CIQ(InputTicker, "IQ_GAAP_IS",Input!N$2,Date)</f>
        <v>US GAAP</v>
      </c>
      <c r="M133" s="15" t="str">
        <f>_xll.ciqfunctions.udf.CIQ(InputTicker, "IQ_GAAP_IS",Input!O$2,Date)</f>
        <v>US GAAP</v>
      </c>
      <c r="N133" s="42"/>
      <c r="P133" s="51"/>
      <c r="Q133" s="51"/>
      <c r="R133" s="51"/>
      <c r="T133" s="42"/>
      <c r="U133" s="42"/>
      <c r="V133" s="5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</row>
    <row r="134" spans="1:66" ht="12.75" customHeight="1" x14ac:dyDescent="0.2">
      <c r="A134" s="1" t="s">
        <v>367</v>
      </c>
      <c r="B134" s="4">
        <f>_xll.ciqfunctions.udf.CIQ(InputTicker,"IQ_ADVERTISING",Input!D$2,Date,,,Ccy,Conv)</f>
        <v>1290</v>
      </c>
      <c r="C134" s="4">
        <f>_xll.ciqfunctions.udf.CIQ(InputTicker,"IQ_ADVERTISING",Input!E$2,Date,,,Ccy,Conv)</f>
        <v>1327</v>
      </c>
      <c r="D134" s="4">
        <f>_xll.ciqfunctions.udf.CIQ(InputTicker,"IQ_ADVERTISING",Input!F$2,Date,,,Ccy,Conv)</f>
        <v>1445</v>
      </c>
      <c r="E134" s="4">
        <f>_xll.ciqfunctions.udf.CIQ(InputTicker,"IQ_ADVERTISING",Input!G$2,Date,,,Ccy,Conv)</f>
        <v>1466</v>
      </c>
      <c r="F134" s="4">
        <f>_xll.ciqfunctions.udf.CIQ(InputTicker,"IQ_ADVERTISING",Input!H$2,Date,,,Ccy,Conv)</f>
        <v>1509</v>
      </c>
      <c r="G134" s="4">
        <f>_xll.ciqfunctions.udf.CIQ(InputTicker,"IQ_ADVERTISING",Input!I$2,Date,,,Ccy,Conv)</f>
        <v>1509</v>
      </c>
      <c r="H134" s="4">
        <f>_xll.ciqfunctions.udf.CIQ(InputTicker,"IQ_ADVERTISING",Input!J$2,Date,,,Ccy,Conv)</f>
        <v>1413</v>
      </c>
      <c r="I134" s="4">
        <f>_xll.ciqfunctions.udf.CIQ(InputTicker,"IQ_ADVERTISING",Input!K$2,Date,,,Ccy,Conv)</f>
        <v>1330</v>
      </c>
      <c r="J134" s="4">
        <f>_xll.ciqfunctions.udf.CIQ(InputTicker,"IQ_ADVERTISING",Input!L$2,Date,,,Ccy,Conv)</f>
        <v>1237</v>
      </c>
      <c r="K134" s="4">
        <f>_xll.ciqfunctions.udf.CIQ(InputTicker,"IQ_ADVERTISING",Input!M$2,Date,,,Ccy,Conv)</f>
        <v>1173</v>
      </c>
      <c r="L134" s="4">
        <f>_xll.ciqfunctions.udf.CIQ(InputTicker,"IQ_ADVERTISING",Input!N$2,Date,,,Ccy,Conv)</f>
        <v>1129</v>
      </c>
      <c r="M134" s="4">
        <f>_xll.ciqfunctions.udf.CIQ(InputTicker,"IQ_ADVERTISING",Input!O$2,Date,,,Ccy,Conv)</f>
        <v>1129</v>
      </c>
      <c r="N134" s="49"/>
      <c r="P134" s="51"/>
      <c r="Q134" s="51"/>
      <c r="R134" s="51"/>
      <c r="T134" s="42"/>
      <c r="U134" s="42"/>
      <c r="V134" s="5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</row>
    <row r="135" spans="1:66" ht="12.75" customHeight="1" x14ac:dyDescent="0.2">
      <c r="A135" s="1" t="s">
        <v>331</v>
      </c>
      <c r="B135" s="4">
        <f>_xll.ciqfunctions.udf.CIQ(InputTicker,"IQ_MARKETING",Input!D$2,Date,,,Ccy,Conv)</f>
        <v>0</v>
      </c>
      <c r="C135" s="4">
        <f>_xll.ciqfunctions.udf.CIQ(InputTicker,"IQ_MARKETING",Input!E$2,Date,,,Ccy,Conv)</f>
        <v>0</v>
      </c>
      <c r="D135" s="4">
        <f>_xll.ciqfunctions.udf.CIQ(InputTicker,"IQ_MARKETING",Input!F$2,Date,,,Ccy,Conv)</f>
        <v>0</v>
      </c>
      <c r="E135" s="4">
        <f>_xll.ciqfunctions.udf.CIQ(InputTicker,"IQ_MARKETING",Input!G$2,Date,,,Ccy,Conv)</f>
        <v>0</v>
      </c>
      <c r="F135" s="4">
        <f>_xll.ciqfunctions.udf.CIQ(InputTicker,"IQ_MARKETING",Input!H$2,Date,,,Ccy,Conv)</f>
        <v>0</v>
      </c>
      <c r="G135" s="4">
        <f>_xll.ciqfunctions.udf.CIQ(InputTicker,"IQ_MARKETING",Input!I$2,Date,,,Ccy,Conv)</f>
        <v>0</v>
      </c>
      <c r="H135" s="4">
        <f>_xll.ciqfunctions.udf.CIQ(InputTicker,"IQ_MARKETING",Input!J$2,Date,,,Ccy,Conv)</f>
        <v>0</v>
      </c>
      <c r="I135" s="4">
        <f>_xll.ciqfunctions.udf.CIQ(InputTicker,"IQ_MARKETING",Input!K$2,Date,,,Ccy,Conv)</f>
        <v>0</v>
      </c>
      <c r="J135" s="4">
        <f>_xll.ciqfunctions.udf.CIQ(InputTicker,"IQ_MARKETING",Input!L$2,Date,,,Ccy,Conv)</f>
        <v>0</v>
      </c>
      <c r="K135" s="4">
        <f>_xll.ciqfunctions.udf.CIQ(InputTicker,"IQ_MARKETING",Input!M$2,Date,,,Ccy,Conv)</f>
        <v>0</v>
      </c>
      <c r="L135" s="4">
        <f>_xll.ciqfunctions.udf.CIQ(InputTicker,"IQ_MARKETING",Input!N$2,Date,,,Ccy,Conv)</f>
        <v>0</v>
      </c>
      <c r="M135" s="4">
        <f>_xll.ciqfunctions.udf.CIQ(InputTicker,"IQ_MARKETING",Input!O$2,Date,,,Ccy,Conv)</f>
        <v>0</v>
      </c>
      <c r="N135" s="49"/>
      <c r="P135" s="51"/>
      <c r="Q135" s="51"/>
      <c r="R135" s="51"/>
      <c r="T135" s="42"/>
      <c r="U135" s="42"/>
      <c r="V135" s="51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</row>
    <row r="136" spans="1:66" ht="12.75" customHeight="1" x14ac:dyDescent="0.2">
      <c r="A136" s="1" t="s">
        <v>332</v>
      </c>
      <c r="B136" s="4">
        <f>_xll.ciqfunctions.udf.CIQ(InputTicker,"IQ_SALES_MARKETING",Input!D$2,Date,,,Ccy,Conv)</f>
        <v>1290</v>
      </c>
      <c r="C136" s="4">
        <f>_xll.ciqfunctions.udf.CIQ(InputTicker,"IQ_SALES_MARKETING",Input!E$2,Date,,,Ccy,Conv)</f>
        <v>1327</v>
      </c>
      <c r="D136" s="4">
        <f>_xll.ciqfunctions.udf.CIQ(InputTicker,"IQ_SALES_MARKETING",Input!F$2,Date,,,Ccy,Conv)</f>
        <v>1445</v>
      </c>
      <c r="E136" s="4">
        <f>_xll.ciqfunctions.udf.CIQ(InputTicker,"IQ_SALES_MARKETING",Input!G$2,Date,,,Ccy,Conv)</f>
        <v>1466</v>
      </c>
      <c r="F136" s="4">
        <f>_xll.ciqfunctions.udf.CIQ(InputTicker,"IQ_SALES_MARKETING",Input!H$2,Date,,,Ccy,Conv)</f>
        <v>1509</v>
      </c>
      <c r="G136" s="4">
        <f>_xll.ciqfunctions.udf.CIQ(InputTicker,"IQ_SALES_MARKETING",Input!I$2,Date,,,Ccy,Conv)</f>
        <v>1509</v>
      </c>
      <c r="H136" s="4">
        <f>_xll.ciqfunctions.udf.CIQ(InputTicker,"IQ_SALES_MARKETING",Input!J$2,Date,,,Ccy,Conv)</f>
        <v>1413</v>
      </c>
      <c r="I136" s="4">
        <f>_xll.ciqfunctions.udf.CIQ(InputTicker,"IQ_SALES_MARKETING",Input!K$2,Date,,,Ccy,Conv)</f>
        <v>1330</v>
      </c>
      <c r="J136" s="4">
        <f>_xll.ciqfunctions.udf.CIQ(InputTicker,"IQ_SALES_MARKETING",Input!L$2,Date,,,Ccy,Conv)</f>
        <v>1237</v>
      </c>
      <c r="K136" s="4">
        <f>_xll.ciqfunctions.udf.CIQ(InputTicker,"IQ_SALES_MARKETING",Input!M$2,Date,,,Ccy,Conv)</f>
        <v>1173</v>
      </c>
      <c r="L136" s="4">
        <f>_xll.ciqfunctions.udf.CIQ(InputTicker,"IQ_SALES_MARKETING",Input!N$2,Date,,,Ccy,Conv)</f>
        <v>1129</v>
      </c>
      <c r="M136" s="4">
        <f>_xll.ciqfunctions.udf.CIQ(InputTicker,"IQ_SALES_MARKETING",Input!O$2,Date,,,Ccy,Conv)</f>
        <v>1129</v>
      </c>
      <c r="N136" s="49"/>
      <c r="P136" s="51"/>
      <c r="Q136" s="51"/>
      <c r="R136" s="51"/>
      <c r="T136" s="42"/>
      <c r="U136" s="42"/>
      <c r="V136" s="5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</row>
    <row r="137" spans="1:66" ht="12.75" customHeight="1" x14ac:dyDescent="0.2">
      <c r="A137" s="1" t="s">
        <v>333</v>
      </c>
      <c r="B137" s="4">
        <f>_xll.ciqfunctions.udf.CIQ(InputTicker,"IQ_GA_EXP",Input!D$2,Date,,,Ccy,Conv)</f>
        <v>0</v>
      </c>
      <c r="C137" s="4">
        <f>_xll.ciqfunctions.udf.CIQ(InputTicker,"IQ_GA_EXP",Input!E$2,Date,,,Ccy,Conv)</f>
        <v>0</v>
      </c>
      <c r="D137" s="4">
        <f>_xll.ciqfunctions.udf.CIQ(InputTicker,"IQ_GA_EXP",Input!F$2,Date,,,Ccy,Conv)</f>
        <v>0</v>
      </c>
      <c r="E137" s="4">
        <f>_xll.ciqfunctions.udf.CIQ(InputTicker,"IQ_GA_EXP",Input!G$2,Date,,,Ccy,Conv)</f>
        <v>0</v>
      </c>
      <c r="F137" s="4">
        <f>_xll.ciqfunctions.udf.CIQ(InputTicker,"IQ_GA_EXP",Input!H$2,Date,,,Ccy,Conv)</f>
        <v>0</v>
      </c>
      <c r="G137" s="4">
        <f>_xll.ciqfunctions.udf.CIQ(InputTicker,"IQ_GA_EXP",Input!I$2,Date,,,Ccy,Conv)</f>
        <v>0</v>
      </c>
      <c r="H137" s="4">
        <f>_xll.ciqfunctions.udf.CIQ(InputTicker,"IQ_GA_EXP",Input!J$2,Date,,,Ccy,Conv)</f>
        <v>0</v>
      </c>
      <c r="I137" s="4">
        <f>_xll.ciqfunctions.udf.CIQ(InputTicker,"IQ_GA_EXP",Input!K$2,Date,,,Ccy,Conv)</f>
        <v>0</v>
      </c>
      <c r="J137" s="4">
        <f>_xll.ciqfunctions.udf.CIQ(InputTicker,"IQ_GA_EXP",Input!L$2,Date,,,Ccy,Conv)</f>
        <v>0</v>
      </c>
      <c r="K137" s="4">
        <f>_xll.ciqfunctions.udf.CIQ(InputTicker,"IQ_GA_EXP",Input!M$2,Date,,,Ccy,Conv)</f>
        <v>0</v>
      </c>
      <c r="L137" s="4">
        <f>_xll.ciqfunctions.udf.CIQ(InputTicker,"IQ_GA_EXP",Input!N$2,Date,,,Ccy,Conv)</f>
        <v>0</v>
      </c>
      <c r="M137" s="4">
        <f>_xll.ciqfunctions.udf.CIQ(InputTicker,"IQ_GA_EXP",Input!O$2,Date,,,Ccy,Conv)</f>
        <v>0</v>
      </c>
      <c r="N137" s="49"/>
      <c r="P137" s="51"/>
      <c r="Q137" s="51"/>
      <c r="R137" s="51"/>
      <c r="T137" s="42"/>
      <c r="U137" s="42"/>
      <c r="V137" s="5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</row>
    <row r="138" spans="1:66" ht="12.75" customHeight="1" x14ac:dyDescent="0.2">
      <c r="A138" s="1" t="s">
        <v>370</v>
      </c>
      <c r="B138" s="4">
        <f>_xll.ciqfunctions.udf.CIQ(InputTicker, "IQ_RD_EXP_FN",Input!D$2,Date,,,Ccy,Conv)</f>
        <v>5247</v>
      </c>
      <c r="C138" s="4">
        <f>_xll.ciqfunctions.udf.CIQ(InputTicker, "IQ_RD_EXP_FN",Input!E$2,Date,,,Ccy,Conv)</f>
        <v>5726</v>
      </c>
      <c r="D138" s="4">
        <f>_xll.ciqfunctions.udf.CIQ(InputTicker, "IQ_RD_EXP_FN",Input!F$2,Date,,,Ccy,Conv)</f>
        <v>5590</v>
      </c>
      <c r="E138" s="4">
        <f>_xll.ciqfunctions.udf.CIQ(InputTicker, "IQ_RD_EXP_FN",Input!G$2,Date,,,Ccy,Conv)</f>
        <v>5379</v>
      </c>
      <c r="F138" s="4">
        <f>_xll.ciqfunctions.udf.CIQ(InputTicker, "IQ_RD_EXP_FN",Input!H$2,Date,,,Ccy,Conv)</f>
        <v>5910</v>
      </c>
      <c r="G138" s="4">
        <f>_xll.ciqfunctions.udf.CIQ(InputTicker, "IQ_RD_EXP_FN",Input!I$2,Date,,,Ccy,Conv)</f>
        <v>6262</v>
      </c>
      <c r="H138" s="4">
        <f>_xll.ciqfunctions.udf.CIQ(InputTicker, "IQ_RD_EXP_FN",Input!J$2,Date,,,Ccy,Conv)</f>
        <v>6488</v>
      </c>
      <c r="I138" s="4">
        <f>_xll.ciqfunctions.udf.CIQ(InputTicker, "IQ_RD_EXP_FN",Input!K$2,Date,,,Ccy,Conv)</f>
        <v>6567</v>
      </c>
      <c r="J138" s="4">
        <f>_xll.ciqfunctions.udf.CIQ(InputTicker, "IQ_RD_EXP_FN",Input!L$2,Date,,,Ccy,Conv)</f>
        <v>6775</v>
      </c>
      <c r="K138" s="4">
        <f>_xll.ciqfunctions.udf.CIQ(InputTicker, "IQ_RD_EXP_FN",Input!M$2,Date,,,Ccy,Conv)</f>
        <v>7479</v>
      </c>
      <c r="L138" s="4">
        <f>_xll.ciqfunctions.udf.CIQ(InputTicker, "IQ_RD_EXP_FN",Input!N$2,Date,,,Ccy,Conv)</f>
        <v>8312</v>
      </c>
      <c r="M138" s="4">
        <f>_xll.ciqfunctions.udf.CIQ(InputTicker, "IQ_RD_EXP_FN",Input!O$2,Date,,,Ccy,Conv)</f>
        <v>8312</v>
      </c>
      <c r="N138" s="49"/>
      <c r="P138" s="51"/>
      <c r="Q138" s="51"/>
      <c r="R138" s="51"/>
      <c r="T138" s="42"/>
      <c r="U138" s="42"/>
      <c r="V138" s="51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</row>
    <row r="139" spans="1:66" ht="12.75" customHeight="1" x14ac:dyDescent="0.2">
      <c r="A139" s="1" t="s">
        <v>36</v>
      </c>
      <c r="B139" s="4">
        <f>_xll.ciqfunctions.udf.CIQ(InputTicker, "IQ_NET_RENTAL_EXP_FN",Input!D$2,Date,,,Ccy,Conv)</f>
        <v>1445</v>
      </c>
      <c r="C139" s="4">
        <f>_xll.ciqfunctions.udf.CIQ(InputTicker, "IQ_NET_RENTAL_EXP_FN",Input!E$2,Date,,,Ccy,Conv)</f>
        <v>0</v>
      </c>
      <c r="D139" s="4">
        <f>_xll.ciqfunctions.udf.CIQ(InputTicker, "IQ_NET_RENTAL_EXP_FN",Input!F$2,Date,,,Ccy,Conv)</f>
        <v>0</v>
      </c>
      <c r="E139" s="4">
        <f>_xll.ciqfunctions.udf.CIQ(InputTicker, "IQ_NET_RENTAL_EXP_FN",Input!G$2,Date,,,Ccy,Conv)</f>
        <v>0</v>
      </c>
      <c r="F139" s="4">
        <f>_xll.ciqfunctions.udf.CIQ(InputTicker, "IQ_NET_RENTAL_EXP_FN",Input!H$2,Date,,,Ccy,Conv)</f>
        <v>1623</v>
      </c>
      <c r="G139" s="4">
        <f>_xll.ciqfunctions.udf.CIQ(InputTicker, "IQ_NET_RENTAL_EXP_FN",Input!I$2,Date,,,Ccy,Conv)</f>
        <v>1524</v>
      </c>
      <c r="H139" s="4">
        <f>_xll.ciqfunctions.udf.CIQ(InputTicker, "IQ_NET_RENTAL_EXP_FN",Input!J$2,Date,,,Ccy,Conv)</f>
        <v>1437</v>
      </c>
      <c r="I139" s="4">
        <f>_xll.ciqfunctions.udf.CIQ(InputTicker, "IQ_NET_RENTAL_EXP_FN",Input!K$2,Date,,,Ccy,Conv)</f>
        <v>1247</v>
      </c>
      <c r="J139" s="4">
        <f>_xll.ciqfunctions.udf.CIQ(InputTicker, "IQ_NET_RENTAL_EXP_FN",Input!L$2,Date,,,Ccy,Conv)</f>
        <v>1292</v>
      </c>
      <c r="K139" s="4">
        <f>_xll.ciqfunctions.udf.CIQ(InputTicker, "IQ_NET_RENTAL_EXP_FN",Input!M$2,Date,,,Ccy,Conv)</f>
        <v>1309</v>
      </c>
      <c r="L139" s="4">
        <f>_xll.ciqfunctions.udf.CIQ(InputTicker, "IQ_NET_RENTAL_EXP_FN",Input!N$2,Date,,,Ccy,Conv)</f>
        <v>1308</v>
      </c>
      <c r="M139" s="4">
        <f>_xll.ciqfunctions.udf.CIQ(InputTicker, "IQ_NET_RENTAL_EXP_FN",Input!O$2,Date,,,Ccy,Conv)</f>
        <v>1308</v>
      </c>
      <c r="N139" s="49"/>
      <c r="P139" s="51"/>
      <c r="Q139" s="51"/>
      <c r="R139" s="51"/>
      <c r="T139" s="42"/>
      <c r="U139" s="42"/>
      <c r="V139" s="51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</row>
    <row r="140" spans="1:66" ht="12.75" customHeight="1" x14ac:dyDescent="0.2">
      <c r="A140" s="1" t="s">
        <v>38</v>
      </c>
      <c r="B140" s="4">
        <f>_xll.ciqfunctions.udf.CIQ(InputTicker, "IQ_NET_RENTAL_EXP",Input!D$2,Date,,,Ccy,Conv)</f>
        <v>1445</v>
      </c>
      <c r="C140" s="4">
        <f>_xll.ciqfunctions.udf.CIQ(InputTicker, "IQ_NET_RENTAL_EXP",Input!E$2,Date,,,Ccy,Conv)</f>
        <v>0</v>
      </c>
      <c r="D140" s="4">
        <f>_xll.ciqfunctions.udf.CIQ(InputTicker, "IQ_NET_RENTAL_EXP",Input!F$2,Date,,,Ccy,Conv)</f>
        <v>0</v>
      </c>
      <c r="E140" s="4">
        <f>_xll.ciqfunctions.udf.CIQ(InputTicker, "IQ_NET_RENTAL_EXP",Input!G$2,Date,,,Ccy,Conv)</f>
        <v>0</v>
      </c>
      <c r="F140" s="4">
        <f>_xll.ciqfunctions.udf.CIQ(InputTicker, "IQ_NET_RENTAL_EXP",Input!H$2,Date,,,Ccy,Conv)</f>
        <v>0</v>
      </c>
      <c r="G140" s="4">
        <f>_xll.ciqfunctions.udf.CIQ(InputTicker, "IQ_NET_RENTAL_EXP",Input!I$2,Date,,,Ccy,Conv)</f>
        <v>0</v>
      </c>
      <c r="H140" s="4">
        <f>_xll.ciqfunctions.udf.CIQ(InputTicker, "IQ_NET_RENTAL_EXP",Input!J$2,Date,,,Ccy,Conv)</f>
        <v>0</v>
      </c>
      <c r="I140" s="4">
        <f>_xll.ciqfunctions.udf.CIQ(InputTicker, "IQ_NET_RENTAL_EXP",Input!K$2,Date,,,Ccy,Conv)</f>
        <v>0</v>
      </c>
      <c r="J140" s="4">
        <f>_xll.ciqfunctions.udf.CIQ(InputTicker, "IQ_NET_RENTAL_EXP",Input!L$2,Date,,,Ccy,Conv)</f>
        <v>0</v>
      </c>
      <c r="K140" s="4">
        <f>_xll.ciqfunctions.udf.CIQ(InputTicker, "IQ_NET_RENTAL_EXP",Input!M$2,Date,,,Ccy,Conv)</f>
        <v>0</v>
      </c>
      <c r="L140" s="4">
        <f>_xll.ciqfunctions.udf.CIQ(InputTicker, "IQ_NET_RENTAL_EXP",Input!N$2,Date,,,Ccy,Conv)</f>
        <v>0</v>
      </c>
      <c r="M140" s="4">
        <f>_xll.ciqfunctions.udf.CIQ(InputTicker, "IQ_NET_RENTAL_EXP",Input!O$2,Date,,,Ccy,Conv)</f>
        <v>0</v>
      </c>
      <c r="N140" s="49"/>
      <c r="P140" s="51"/>
      <c r="Q140" s="51"/>
      <c r="R140" s="51"/>
      <c r="T140" s="42"/>
      <c r="U140" s="42"/>
      <c r="V140" s="51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</row>
    <row r="141" spans="1:66" ht="12.75" customHeight="1" x14ac:dyDescent="0.2">
      <c r="A141" s="1" t="s">
        <v>39</v>
      </c>
      <c r="B141" s="4">
        <f>_xll.ciqfunctions.udf.CIQ(InputTicker, "IQ_NET_RENTAL_EXP_SUPPLE",Input!D$2,Date,,,Ccy,Conv)</f>
        <v>0</v>
      </c>
      <c r="C141" s="4">
        <f>_xll.ciqfunctions.udf.CIQ(InputTicker, "IQ_NET_RENTAL_EXP_SUPPLE",Input!E$2,Date,,,Ccy,Conv)</f>
        <v>0</v>
      </c>
      <c r="D141" s="4">
        <f>_xll.ciqfunctions.udf.CIQ(InputTicker, "IQ_NET_RENTAL_EXP_SUPPLE",Input!F$2,Date,,,Ccy,Conv)</f>
        <v>0</v>
      </c>
      <c r="E141" s="4">
        <f>_xll.ciqfunctions.udf.CIQ(InputTicker, "IQ_NET_RENTAL_EXP_SUPPLE",Input!G$2,Date,,,Ccy,Conv)</f>
        <v>0</v>
      </c>
      <c r="F141" s="4">
        <f>_xll.ciqfunctions.udf.CIQ(InputTicker, "IQ_NET_RENTAL_EXP_SUPPLE",Input!H$2,Date,,,Ccy,Conv)</f>
        <v>1623</v>
      </c>
      <c r="G141" s="4">
        <f>_xll.ciqfunctions.udf.CIQ(InputTicker, "IQ_NET_RENTAL_EXP_SUPPLE",Input!I$2,Date,,,Ccy,Conv)</f>
        <v>1524</v>
      </c>
      <c r="H141" s="4">
        <f>_xll.ciqfunctions.udf.CIQ(InputTicker, "IQ_NET_RENTAL_EXP_SUPPLE",Input!J$2,Date,,,Ccy,Conv)</f>
        <v>1437</v>
      </c>
      <c r="I141" s="4">
        <f>_xll.ciqfunctions.udf.CIQ(InputTicker, "IQ_NET_RENTAL_EXP_SUPPLE",Input!K$2,Date,,,Ccy,Conv)</f>
        <v>1247</v>
      </c>
      <c r="J141" s="4">
        <f>_xll.ciqfunctions.udf.CIQ(InputTicker, "IQ_NET_RENTAL_EXP_SUPPLE",Input!L$2,Date,,,Ccy,Conv)</f>
        <v>1292</v>
      </c>
      <c r="K141" s="4">
        <f>_xll.ciqfunctions.udf.CIQ(InputTicker, "IQ_NET_RENTAL_EXP_SUPPLE",Input!M$2,Date,,,Ccy,Conv)</f>
        <v>1309</v>
      </c>
      <c r="L141" s="4">
        <f>_xll.ciqfunctions.udf.CIQ(InputTicker, "IQ_NET_RENTAL_EXP_SUPPLE",Input!N$2,Date,,,Ccy,Conv)</f>
        <v>1308</v>
      </c>
      <c r="M141" s="4">
        <f>_xll.ciqfunctions.udf.CIQ(InputTicker, "IQ_NET_RENTAL_EXP_SUPPLE",Input!O$2,Date,,,Ccy,Conv)</f>
        <v>1308</v>
      </c>
      <c r="N141" s="49"/>
      <c r="P141" s="51"/>
      <c r="Q141" s="51"/>
      <c r="R141" s="51"/>
      <c r="T141" s="42"/>
      <c r="U141" s="42"/>
      <c r="V141" s="51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</row>
    <row r="142" spans="1:66" ht="12.75" customHeight="1" x14ac:dyDescent="0.2">
      <c r="A142" s="1" t="s">
        <v>7</v>
      </c>
      <c r="B142" s="4">
        <f>_xll.ciqfunctions.udf.CIQ(InputTicker, "IQ_CONTINGENT_RENTAL",Input!D$2,Date,,,Ccy,Conv)</f>
        <v>0</v>
      </c>
      <c r="C142" s="4">
        <f>_xll.ciqfunctions.udf.CIQ(InputTicker, "IQ_CONTINGENT_RENTAL",Input!E$2,Date,,,Ccy,Conv)</f>
        <v>0</v>
      </c>
      <c r="D142" s="4">
        <f>_xll.ciqfunctions.udf.CIQ(InputTicker, "IQ_CONTINGENT_RENTAL",Input!F$2,Date,,,Ccy,Conv)</f>
        <v>0</v>
      </c>
      <c r="E142" s="4">
        <f>_xll.ciqfunctions.udf.CIQ(InputTicker, "IQ_CONTINGENT_RENTAL",Input!G$2,Date,,,Ccy,Conv)</f>
        <v>0</v>
      </c>
      <c r="F142" s="4">
        <f>_xll.ciqfunctions.udf.CIQ(InputTicker, "IQ_CONTINGENT_RENTAL",Input!H$2,Date,,,Ccy,Conv)</f>
        <v>364</v>
      </c>
      <c r="G142" s="4">
        <f>_xll.ciqfunctions.udf.CIQ(InputTicker, "IQ_CONTINGENT_RENTAL",Input!I$2,Date,,,Ccy,Conv)</f>
        <v>343</v>
      </c>
      <c r="H142" s="4">
        <f>_xll.ciqfunctions.udf.CIQ(InputTicker, "IQ_CONTINGENT_RENTAL",Input!J$2,Date,,,Ccy,Conv)</f>
        <v>336</v>
      </c>
      <c r="I142" s="4">
        <f>_xll.ciqfunctions.udf.CIQ(InputTicker, "IQ_CONTINGENT_RENTAL",Input!K$2,Date,,,Ccy,Conv)</f>
        <v>262</v>
      </c>
      <c r="J142" s="4">
        <f>_xll.ciqfunctions.udf.CIQ(InputTicker, "IQ_CONTINGENT_RENTAL",Input!L$2,Date,,,Ccy,Conv)</f>
        <v>331</v>
      </c>
      <c r="K142" s="4">
        <f>_xll.ciqfunctions.udf.CIQ(InputTicker, "IQ_CONTINGENT_RENTAL",Input!M$2,Date,,,Ccy,Conv)</f>
        <v>321</v>
      </c>
      <c r="L142" s="4">
        <f>_xll.ciqfunctions.udf.CIQ(InputTicker, "IQ_CONTINGENT_RENTAL",Input!N$2,Date,,,Ccy,Conv)</f>
        <v>300</v>
      </c>
      <c r="M142" s="4">
        <f>_xll.ciqfunctions.udf.CIQ(InputTicker, "IQ_CONTINGENT_RENTAL",Input!O$2,Date,,,Ccy,Conv)</f>
        <v>300</v>
      </c>
      <c r="N142" s="49"/>
      <c r="P142" s="51"/>
      <c r="Q142" s="51"/>
      <c r="R142" s="51"/>
      <c r="T142" s="42"/>
      <c r="U142" s="42"/>
      <c r="V142" s="5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</row>
    <row r="143" spans="1:66" ht="12.75" customHeight="1" x14ac:dyDescent="0.2">
      <c r="A143" s="1" t="s">
        <v>29</v>
      </c>
      <c r="B143" s="4">
        <f>_xll.ciqfunctions.udf.CIQ(InputTicker, "IQ_MINIMUM_RENTAL",Input!D$2,Date,,,Ccy,Conv)</f>
        <v>0</v>
      </c>
      <c r="C143" s="4">
        <f>_xll.ciqfunctions.udf.CIQ(InputTicker, "IQ_MINIMUM_RENTAL",Input!E$2,Date,,,Ccy,Conv)</f>
        <v>0</v>
      </c>
      <c r="D143" s="4">
        <f>_xll.ciqfunctions.udf.CIQ(InputTicker, "IQ_MINIMUM_RENTAL",Input!F$2,Date,,,Ccy,Conv)</f>
        <v>0</v>
      </c>
      <c r="E143" s="4">
        <f>_xll.ciqfunctions.udf.CIQ(InputTicker, "IQ_MINIMUM_RENTAL",Input!G$2,Date,,,Ccy,Conv)</f>
        <v>0</v>
      </c>
      <c r="F143" s="4">
        <f>_xll.ciqfunctions.udf.CIQ(InputTicker, "IQ_MINIMUM_RENTAL",Input!H$2,Date,,,Ccy,Conv)</f>
        <v>0</v>
      </c>
      <c r="G143" s="4">
        <f>_xll.ciqfunctions.udf.CIQ(InputTicker, "IQ_MINIMUM_RENTAL",Input!I$2,Date,,,Ccy,Conv)</f>
        <v>0</v>
      </c>
      <c r="H143" s="4">
        <f>_xll.ciqfunctions.udf.CIQ(InputTicker, "IQ_MINIMUM_RENTAL",Input!J$2,Date,,,Ccy,Conv)</f>
        <v>0</v>
      </c>
      <c r="I143" s="4">
        <f>_xll.ciqfunctions.udf.CIQ(InputTicker, "IQ_MINIMUM_RENTAL",Input!K$2,Date,,,Ccy,Conv)</f>
        <v>0</v>
      </c>
      <c r="J143" s="4">
        <f>_xll.ciqfunctions.udf.CIQ(InputTicker, "IQ_MINIMUM_RENTAL",Input!L$2,Date,,,Ccy,Conv)</f>
        <v>0</v>
      </c>
      <c r="K143" s="4">
        <f>_xll.ciqfunctions.udf.CIQ(InputTicker, "IQ_MINIMUM_RENTAL",Input!M$2,Date,,,Ccy,Conv)</f>
        <v>0</v>
      </c>
      <c r="L143" s="4">
        <f>_xll.ciqfunctions.udf.CIQ(InputTicker, "IQ_MINIMUM_RENTAL",Input!N$2,Date,,,Ccy,Conv)</f>
        <v>0</v>
      </c>
      <c r="M143" s="4">
        <f>_xll.ciqfunctions.udf.CIQ(InputTicker, "IQ_MINIMUM_RENTAL",Input!O$2,Date,,,Ccy,Conv)</f>
        <v>0</v>
      </c>
      <c r="N143" s="49"/>
      <c r="P143" s="51"/>
      <c r="Q143" s="51"/>
      <c r="R143" s="51"/>
      <c r="T143" s="42"/>
      <c r="U143" s="42"/>
      <c r="V143" s="51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</row>
    <row r="144" spans="1:66" ht="12.75" customHeight="1" x14ac:dyDescent="0.2">
      <c r="A144" s="1" t="s">
        <v>30</v>
      </c>
      <c r="B144" s="4">
        <f>_xll.ciqfunctions.udf.CIQ(InputTicker, "IQ_OTHER_RENTAL",Input!D$2,Date,,,Ccy,Conv)</f>
        <v>0</v>
      </c>
      <c r="C144" s="4">
        <f>_xll.ciqfunctions.udf.CIQ(InputTicker, "IQ_OTHER_RENTAL",Input!E$2,Date,,,Ccy,Conv)</f>
        <v>0</v>
      </c>
      <c r="D144" s="4">
        <f>_xll.ciqfunctions.udf.CIQ(InputTicker, "IQ_OTHER_RENTAL",Input!F$2,Date,,,Ccy,Conv)</f>
        <v>0</v>
      </c>
      <c r="E144" s="4">
        <f>_xll.ciqfunctions.udf.CIQ(InputTicker, "IQ_OTHER_RENTAL",Input!G$2,Date,,,Ccy,Conv)</f>
        <v>0</v>
      </c>
      <c r="F144" s="4">
        <f>_xll.ciqfunctions.udf.CIQ(InputTicker, "IQ_OTHER_RENTAL",Input!H$2,Date,,,Ccy,Conv)</f>
        <v>0</v>
      </c>
      <c r="G144" s="4">
        <f>_xll.ciqfunctions.udf.CIQ(InputTicker, "IQ_OTHER_RENTAL",Input!I$2,Date,,,Ccy,Conv)</f>
        <v>0</v>
      </c>
      <c r="H144" s="4">
        <f>_xll.ciqfunctions.udf.CIQ(InputTicker, "IQ_OTHER_RENTAL",Input!J$2,Date,,,Ccy,Conv)</f>
        <v>0</v>
      </c>
      <c r="I144" s="4">
        <f>_xll.ciqfunctions.udf.CIQ(InputTicker, "IQ_OTHER_RENTAL",Input!K$2,Date,,,Ccy,Conv)</f>
        <v>0</v>
      </c>
      <c r="J144" s="4">
        <f>_xll.ciqfunctions.udf.CIQ(InputTicker, "IQ_OTHER_RENTAL",Input!L$2,Date,,,Ccy,Conv)</f>
        <v>0</v>
      </c>
      <c r="K144" s="4">
        <f>_xll.ciqfunctions.udf.CIQ(InputTicker, "IQ_OTHER_RENTAL",Input!M$2,Date,,,Ccy,Conv)</f>
        <v>0</v>
      </c>
      <c r="L144" s="4">
        <f>_xll.ciqfunctions.udf.CIQ(InputTicker, "IQ_OTHER_RENTAL",Input!N$2,Date,,,Ccy,Conv)</f>
        <v>0</v>
      </c>
      <c r="M144" s="4">
        <f>_xll.ciqfunctions.udf.CIQ(InputTicker, "IQ_OTHER_RENTAL",Input!O$2,Date,,,Ccy,Conv)</f>
        <v>0</v>
      </c>
      <c r="N144" s="49"/>
      <c r="P144" s="51"/>
      <c r="Q144" s="51"/>
      <c r="R144" s="51"/>
      <c r="T144" s="42"/>
      <c r="U144" s="42"/>
      <c r="V144" s="5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</row>
    <row r="145" spans="1:66" ht="12.75" customHeight="1" x14ac:dyDescent="0.2">
      <c r="A145" s="1" t="s">
        <v>17</v>
      </c>
      <c r="B145" s="4">
        <f>_xll.ciqfunctions.udf.CIQ(InputTicker, "IQ_AIRCRAFT_RENT",Input!D$2,Date,,,Ccy,Conv)</f>
        <v>0</v>
      </c>
      <c r="C145" s="4">
        <f>_xll.ciqfunctions.udf.CIQ(InputTicker, "IQ_AIRCRAFT_RENT",Input!E$2,Date,,,Ccy,Conv)</f>
        <v>0</v>
      </c>
      <c r="D145" s="4">
        <f>_xll.ciqfunctions.udf.CIQ(InputTicker, "IQ_AIRCRAFT_RENT",Input!F$2,Date,,,Ccy,Conv)</f>
        <v>0</v>
      </c>
      <c r="E145" s="4">
        <f>_xll.ciqfunctions.udf.CIQ(InputTicker, "IQ_AIRCRAFT_RENT",Input!G$2,Date,,,Ccy,Conv)</f>
        <v>0</v>
      </c>
      <c r="F145" s="4">
        <f>_xll.ciqfunctions.udf.CIQ(InputTicker, "IQ_AIRCRAFT_RENT",Input!H$2,Date,,,Ccy,Conv)</f>
        <v>0</v>
      </c>
      <c r="G145" s="4">
        <f>_xll.ciqfunctions.udf.CIQ(InputTicker, "IQ_AIRCRAFT_RENT",Input!I$2,Date,,,Ccy,Conv)</f>
        <v>0</v>
      </c>
      <c r="H145" s="4">
        <f>_xll.ciqfunctions.udf.CIQ(InputTicker, "IQ_AIRCRAFT_RENT",Input!J$2,Date,,,Ccy,Conv)</f>
        <v>0</v>
      </c>
      <c r="I145" s="4">
        <f>_xll.ciqfunctions.udf.CIQ(InputTicker, "IQ_AIRCRAFT_RENT",Input!K$2,Date,,,Ccy,Conv)</f>
        <v>0</v>
      </c>
      <c r="J145" s="4">
        <f>_xll.ciqfunctions.udf.CIQ(InputTicker, "IQ_AIRCRAFT_RENT",Input!L$2,Date,,,Ccy,Conv)</f>
        <v>0</v>
      </c>
      <c r="K145" s="4">
        <f>_xll.ciqfunctions.udf.CIQ(InputTicker, "IQ_AIRCRAFT_RENT",Input!M$2,Date,,,Ccy,Conv)</f>
        <v>0</v>
      </c>
      <c r="L145" s="4">
        <f>_xll.ciqfunctions.udf.CIQ(InputTicker, "IQ_AIRCRAFT_RENT",Input!N$2,Date,,,Ccy,Conv)</f>
        <v>0</v>
      </c>
      <c r="M145" s="4">
        <f>_xll.ciqfunctions.udf.CIQ(InputTicker, "IQ_AIRCRAFT_RENT",Input!O$2,Date,,,Ccy,Conv)</f>
        <v>0</v>
      </c>
      <c r="N145" s="49"/>
      <c r="P145" s="51"/>
      <c r="Q145" s="51"/>
      <c r="R145" s="51"/>
      <c r="T145" s="42"/>
      <c r="U145" s="42"/>
      <c r="V145" s="51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</row>
    <row r="146" spans="1:66" ht="12.75" customHeight="1" x14ac:dyDescent="0.2">
      <c r="A146" s="1" t="s">
        <v>31</v>
      </c>
      <c r="B146" s="4">
        <f>_xll.ciqfunctions.udf.CIQ(InputTicker, "IQ_DEPRECIATION_RENTAL_ASSETS",Input!D$2,Date,,,Ccy,Conv)</f>
        <v>0</v>
      </c>
      <c r="C146" s="4">
        <f>_xll.ciqfunctions.udf.CIQ(InputTicker, "IQ_DEPRECIATION_RENTAL_ASSETS",Input!E$2,Date,,,Ccy,Conv)</f>
        <v>0</v>
      </c>
      <c r="D146" s="4">
        <f>_xll.ciqfunctions.udf.CIQ(InputTicker, "IQ_DEPRECIATION_RENTAL_ASSETS",Input!F$2,Date,,,Ccy,Conv)</f>
        <v>0</v>
      </c>
      <c r="E146" s="4">
        <f>_xll.ciqfunctions.udf.CIQ(InputTicker, "IQ_DEPRECIATION_RENTAL_ASSETS",Input!G$2,Date,,,Ccy,Conv)</f>
        <v>0</v>
      </c>
      <c r="F146" s="4">
        <f>_xll.ciqfunctions.udf.CIQ(InputTicker, "IQ_DEPRECIATION_RENTAL_ASSETS",Input!H$2,Date,,,Ccy,Conv)</f>
        <v>0</v>
      </c>
      <c r="G146" s="4">
        <f>_xll.ciqfunctions.udf.CIQ(InputTicker, "IQ_DEPRECIATION_RENTAL_ASSETS",Input!I$2,Date,,,Ccy,Conv)</f>
        <v>0</v>
      </c>
      <c r="H146" s="4">
        <f>_xll.ciqfunctions.udf.CIQ(InputTicker, "IQ_DEPRECIATION_RENTAL_ASSETS",Input!J$2,Date,,,Ccy,Conv)</f>
        <v>0</v>
      </c>
      <c r="I146" s="4">
        <f>_xll.ciqfunctions.udf.CIQ(InputTicker, "IQ_DEPRECIATION_RENTAL_ASSETS",Input!K$2,Date,,,Ccy,Conv)</f>
        <v>0</v>
      </c>
      <c r="J146" s="4">
        <f>_xll.ciqfunctions.udf.CIQ(InputTicker, "IQ_DEPRECIATION_RENTAL_ASSETS",Input!L$2,Date,,,Ccy,Conv)</f>
        <v>0</v>
      </c>
      <c r="K146" s="4">
        <f>_xll.ciqfunctions.udf.CIQ(InputTicker, "IQ_DEPRECIATION_RENTAL_ASSETS",Input!M$2,Date,,,Ccy,Conv)</f>
        <v>0</v>
      </c>
      <c r="L146" s="4">
        <f>_xll.ciqfunctions.udf.CIQ(InputTicker, "IQ_DEPRECIATION_RENTAL_ASSETS",Input!N$2,Date,,,Ccy,Conv)</f>
        <v>0</v>
      </c>
      <c r="M146" s="4">
        <f>_xll.ciqfunctions.udf.CIQ(InputTicker, "IQ_DEPRECIATION_RENTAL_ASSETS",Input!O$2,Date,,,Ccy,Conv)</f>
        <v>0</v>
      </c>
      <c r="N146" s="49"/>
      <c r="P146" s="51"/>
      <c r="Q146" s="51"/>
      <c r="R146" s="51"/>
      <c r="T146" s="42"/>
      <c r="U146" s="42"/>
      <c r="V146" s="51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</row>
    <row r="147" spans="1:66" ht="12.75" customHeight="1" x14ac:dyDescent="0.2">
      <c r="A147" s="1" t="s">
        <v>407</v>
      </c>
      <c r="B147" s="4">
        <f>_xll.ciqfunctions.udf.CIQ(InputTicker, "IQ_EXPLORE_DRILL_EXP_TOTAL",Input!D$2,Date,,,Ccy,Conv)</f>
        <v>0</v>
      </c>
      <c r="C147" s="4">
        <f>_xll.ciqfunctions.udf.CIQ(InputTicker, "IQ_EXPLORE_DRILL_EXP_TOTAL",Input!E$2,Date,,,Ccy,Conv)</f>
        <v>0</v>
      </c>
      <c r="D147" s="4">
        <f>_xll.ciqfunctions.udf.CIQ(InputTicker, "IQ_EXPLORE_DRILL_EXP_TOTAL",Input!F$2,Date,,,Ccy,Conv)</f>
        <v>0</v>
      </c>
      <c r="E147" s="4">
        <f>_xll.ciqfunctions.udf.CIQ(InputTicker, "IQ_EXPLORE_DRILL_EXP_TOTAL",Input!G$2,Date,,,Ccy,Conv)</f>
        <v>0</v>
      </c>
      <c r="F147" s="4">
        <f>_xll.ciqfunctions.udf.CIQ(InputTicker, "IQ_EXPLORE_DRILL_EXP_TOTAL",Input!H$2,Date,,,Ccy,Conv)</f>
        <v>0</v>
      </c>
      <c r="G147" s="4">
        <f>_xll.ciqfunctions.udf.CIQ(InputTicker, "IQ_EXPLORE_DRILL_EXP_TOTAL",Input!I$2,Date,,,Ccy,Conv)</f>
        <v>0</v>
      </c>
      <c r="H147" s="4">
        <f>_xll.ciqfunctions.udf.CIQ(InputTicker, "IQ_EXPLORE_DRILL_EXP_TOTAL",Input!J$2,Date,,,Ccy,Conv)</f>
        <v>0</v>
      </c>
      <c r="I147" s="4">
        <f>_xll.ciqfunctions.udf.CIQ(InputTicker, "IQ_EXPLORE_DRILL_EXP_TOTAL",Input!K$2,Date,,,Ccy,Conv)</f>
        <v>0</v>
      </c>
      <c r="J147" s="4">
        <f>_xll.ciqfunctions.udf.CIQ(InputTicker, "IQ_EXPLORE_DRILL_EXP_TOTAL",Input!L$2,Date,,,Ccy,Conv)</f>
        <v>0</v>
      </c>
      <c r="K147" s="4">
        <f>_xll.ciqfunctions.udf.CIQ(InputTicker, "IQ_EXPLORE_DRILL_EXP_TOTAL",Input!M$2,Date,,,Ccy,Conv)</f>
        <v>0</v>
      </c>
      <c r="L147" s="4">
        <f>_xll.ciqfunctions.udf.CIQ(InputTicker, "IQ_EXPLORE_DRILL_EXP_TOTAL",Input!N$2,Date,,,Ccy,Conv)</f>
        <v>0</v>
      </c>
      <c r="M147" s="4">
        <f>_xll.ciqfunctions.udf.CIQ(InputTicker, "IQ_EXPLORE_DRILL_EXP_TOTAL",Input!O$2,Date,,,Ccy,Conv)</f>
        <v>0</v>
      </c>
      <c r="N147" s="49"/>
      <c r="P147" s="51"/>
      <c r="Q147" s="51"/>
      <c r="R147" s="51"/>
      <c r="T147" s="42"/>
      <c r="U147" s="42"/>
      <c r="V147" s="51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</row>
    <row r="148" spans="1:66" ht="12.75" customHeight="1" x14ac:dyDescent="0.2">
      <c r="A148" s="1" t="s">
        <v>334</v>
      </c>
      <c r="B148" s="4">
        <f>_xll.ciqfunctions.udf.CIQ(InputTicker, "IQ_MAINT_REPAIR",Input!D$2,Date,,,Ccy,Conv)</f>
        <v>0</v>
      </c>
      <c r="C148" s="4">
        <f>_xll.ciqfunctions.udf.CIQ(InputTicker, "IQ_MAINT_REPAIR",Input!E$2,Date,,,Ccy,Conv)</f>
        <v>0</v>
      </c>
      <c r="D148" s="4">
        <f>_xll.ciqfunctions.udf.CIQ(InputTicker, "IQ_MAINT_REPAIR",Input!F$2,Date,,,Ccy,Conv)</f>
        <v>0</v>
      </c>
      <c r="E148" s="4">
        <f>_xll.ciqfunctions.udf.CIQ(InputTicker, "IQ_MAINT_REPAIR",Input!G$2,Date,,,Ccy,Conv)</f>
        <v>0</v>
      </c>
      <c r="F148" s="4">
        <f>_xll.ciqfunctions.udf.CIQ(InputTicker, "IQ_MAINT_REPAIR",Input!H$2,Date,,,Ccy,Conv)</f>
        <v>0</v>
      </c>
      <c r="G148" s="4">
        <f>_xll.ciqfunctions.udf.CIQ(InputTicker, "IQ_MAINT_REPAIR",Input!I$2,Date,,,Ccy,Conv)</f>
        <v>0</v>
      </c>
      <c r="H148" s="4">
        <f>_xll.ciqfunctions.udf.CIQ(InputTicker, "IQ_MAINT_REPAIR",Input!J$2,Date,,,Ccy,Conv)</f>
        <v>0</v>
      </c>
      <c r="I148" s="4">
        <f>_xll.ciqfunctions.udf.CIQ(InputTicker, "IQ_MAINT_REPAIR",Input!K$2,Date,,,Ccy,Conv)</f>
        <v>0</v>
      </c>
      <c r="J148" s="4">
        <f>_xll.ciqfunctions.udf.CIQ(InputTicker, "IQ_MAINT_REPAIR",Input!L$2,Date,,,Ccy,Conv)</f>
        <v>0</v>
      </c>
      <c r="K148" s="4">
        <f>_xll.ciqfunctions.udf.CIQ(InputTicker, "IQ_MAINT_REPAIR",Input!M$2,Date,,,Ccy,Conv)</f>
        <v>0</v>
      </c>
      <c r="L148" s="4">
        <f>_xll.ciqfunctions.udf.CIQ(InputTicker, "IQ_MAINT_REPAIR",Input!N$2,Date,,,Ccy,Conv)</f>
        <v>0</v>
      </c>
      <c r="M148" s="4">
        <f>_xll.ciqfunctions.udf.CIQ(InputTicker, "IQ_MAINT_REPAIR",Input!O$2,Date,,,Ccy,Conv)</f>
        <v>0</v>
      </c>
      <c r="N148" s="49"/>
      <c r="P148" s="51"/>
      <c r="Q148" s="51"/>
      <c r="R148" s="51"/>
      <c r="T148" s="42"/>
      <c r="U148" s="42"/>
      <c r="V148" s="51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</row>
    <row r="149" spans="1:66" ht="12.75" customHeight="1" x14ac:dyDescent="0.2">
      <c r="A149" s="1" t="s">
        <v>335</v>
      </c>
      <c r="B149" s="4">
        <f>_xll.ciqfunctions.udf.CIQ(InputTicker, "IQ_IMPUT_OPER_LEASE_INT_EXP",Input!D$2,Date,,,Ccy,Conv)</f>
        <v>134.2116</v>
      </c>
      <c r="C149" s="4">
        <f>_xll.ciqfunctions.udf.CIQ(InputTicker, "IQ_IMPUT_OPER_LEASE_INT_EXP",Input!E$2,Date,,,Ccy,Conv)</f>
        <v>0</v>
      </c>
      <c r="D149" s="4">
        <f>_xll.ciqfunctions.udf.CIQ(InputTicker, "IQ_IMPUT_OPER_LEASE_INT_EXP",Input!F$2,Date,,,Ccy,Conv)</f>
        <v>0</v>
      </c>
      <c r="E149" s="4">
        <f>_xll.ciqfunctions.udf.CIQ(InputTicker, "IQ_IMPUT_OPER_LEASE_INT_EXP",Input!G$2,Date,,,Ccy,Conv)</f>
        <v>0</v>
      </c>
      <c r="F149" s="4">
        <f>_xll.ciqfunctions.udf.CIQ(InputTicker, "IQ_IMPUT_OPER_LEASE_INT_EXP",Input!H$2,Date,,,Ccy,Conv)</f>
        <v>307.13652000000002</v>
      </c>
      <c r="G149" s="4">
        <f>_xll.ciqfunctions.udf.CIQ(InputTicker, "IQ_IMPUT_OPER_LEASE_INT_EXP",Input!I$2,Date,,,Ccy,Conv)</f>
        <v>236.61014</v>
      </c>
      <c r="H149" s="4">
        <f>_xll.ciqfunctions.udf.CIQ(InputTicker, "IQ_IMPUT_OPER_LEASE_INT_EXP",Input!J$2,Date,,,Ccy,Conv)</f>
        <v>221.44745</v>
      </c>
      <c r="I149" s="4">
        <f>_xll.ciqfunctions.udf.CIQ(InputTicker, "IQ_IMPUT_OPER_LEASE_INT_EXP",Input!K$2,Date,,,Ccy,Conv)</f>
        <v>223.18306999999999</v>
      </c>
      <c r="J149" s="4">
        <f>_xll.ciqfunctions.udf.CIQ(InputTicker, "IQ_IMPUT_OPER_LEASE_INT_EXP",Input!L$2,Date,,,Ccy,Conv)</f>
        <v>293.15996999999999</v>
      </c>
      <c r="K149" s="4">
        <f>_xll.ciqfunctions.udf.CIQ(InputTicker, "IQ_IMPUT_OPER_LEASE_INT_EXP",Input!M$2,Date,,,Ccy,Conv)</f>
        <v>305.13314000000003</v>
      </c>
      <c r="L149" s="4">
        <f>_xll.ciqfunctions.udf.CIQ(InputTicker, "IQ_IMPUT_OPER_LEASE_INT_EXP",Input!N$2,Date,,,Ccy,Conv)</f>
        <v>329.89852999999999</v>
      </c>
      <c r="M149" s="4">
        <f>_xll.ciqfunctions.udf.CIQ(InputTicker, "IQ_IMPUT_OPER_LEASE_INT_EXP",Input!O$2,Date,,,Ccy,Conv)</f>
        <v>329.89852999999999</v>
      </c>
      <c r="N149" s="49"/>
      <c r="P149" s="51"/>
      <c r="Q149" s="51"/>
      <c r="R149" s="51"/>
      <c r="T149" s="42"/>
      <c r="U149" s="42"/>
      <c r="V149" s="51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</row>
    <row r="150" spans="1:66" ht="12.75" customHeight="1" x14ac:dyDescent="0.2">
      <c r="A150" s="1" t="s">
        <v>336</v>
      </c>
      <c r="B150" s="4">
        <f>_xll.ciqfunctions.udf.CIQ(InputTicker, "IQ_IMPUT_OPER_LEASE_DEPR",Input!D$2,Date,,,Ccy,Conv)</f>
        <v>1310.7883999999999</v>
      </c>
      <c r="C150" s="4">
        <f>_xll.ciqfunctions.udf.CIQ(InputTicker, "IQ_IMPUT_OPER_LEASE_DEPR",Input!E$2,Date,,,Ccy,Conv)</f>
        <v>0</v>
      </c>
      <c r="D150" s="4">
        <f>_xll.ciqfunctions.udf.CIQ(InputTicker, "IQ_IMPUT_OPER_LEASE_DEPR",Input!F$2,Date,,,Ccy,Conv)</f>
        <v>0</v>
      </c>
      <c r="E150" s="4">
        <f>_xll.ciqfunctions.udf.CIQ(InputTicker, "IQ_IMPUT_OPER_LEASE_DEPR",Input!G$2,Date,,,Ccy,Conv)</f>
        <v>0</v>
      </c>
      <c r="F150" s="4">
        <f>_xll.ciqfunctions.udf.CIQ(InputTicker, "IQ_IMPUT_OPER_LEASE_DEPR",Input!H$2,Date,,,Ccy,Conv)</f>
        <v>1315.86348</v>
      </c>
      <c r="G150" s="4">
        <f>_xll.ciqfunctions.udf.CIQ(InputTicker, "IQ_IMPUT_OPER_LEASE_DEPR",Input!I$2,Date,,,Ccy,Conv)</f>
        <v>1287.38986</v>
      </c>
      <c r="H150" s="4">
        <f>_xll.ciqfunctions.udf.CIQ(InputTicker, "IQ_IMPUT_OPER_LEASE_DEPR",Input!J$2,Date,,,Ccy,Conv)</f>
        <v>1215.5525500000001</v>
      </c>
      <c r="I150" s="4">
        <f>_xll.ciqfunctions.udf.CIQ(InputTicker, "IQ_IMPUT_OPER_LEASE_DEPR",Input!K$2,Date,,,Ccy,Conv)</f>
        <v>1023.81693</v>
      </c>
      <c r="J150" s="4">
        <f>_xll.ciqfunctions.udf.CIQ(InputTicker, "IQ_IMPUT_OPER_LEASE_DEPR",Input!L$2,Date,,,Ccy,Conv)</f>
        <v>998.84002999999996</v>
      </c>
      <c r="K150" s="4">
        <f>_xll.ciqfunctions.udf.CIQ(InputTicker, "IQ_IMPUT_OPER_LEASE_DEPR",Input!M$2,Date,,,Ccy,Conv)</f>
        <v>1003.86686</v>
      </c>
      <c r="L150" s="4">
        <f>_xll.ciqfunctions.udf.CIQ(InputTicker, "IQ_IMPUT_OPER_LEASE_DEPR",Input!N$2,Date,,,Ccy,Conv)</f>
        <v>978.10146999999995</v>
      </c>
      <c r="M150" s="4">
        <f>_xll.ciqfunctions.udf.CIQ(InputTicker, "IQ_IMPUT_OPER_LEASE_DEPR",Input!O$2,Date,,,Ccy,Conv)</f>
        <v>978.10146999999995</v>
      </c>
      <c r="N150" s="49"/>
      <c r="P150" s="46"/>
      <c r="Q150" s="46"/>
      <c r="R150" s="46"/>
      <c r="T150" s="42"/>
      <c r="U150" s="42"/>
      <c r="V150" s="46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</row>
    <row r="151" spans="1:66" ht="12.75" customHeight="1" x14ac:dyDescent="0.2">
      <c r="A151" s="1" t="s">
        <v>393</v>
      </c>
      <c r="B151" s="4">
        <f>_xll.ciqfunctions.udf.CIQ(InputTicker, "IQ_SALARIES_OTHER_BENEFITS",Input!D$2,Date,,,Ccy,Conv)</f>
        <v>0</v>
      </c>
      <c r="C151" s="4">
        <f>_xll.ciqfunctions.udf.CIQ(InputTicker, "IQ_SALARIES_OTHER_BENEFITS",Input!E$2,Date,,,Ccy,Conv)</f>
        <v>0</v>
      </c>
      <c r="D151" s="4">
        <f>_xll.ciqfunctions.udf.CIQ(InputTicker, "IQ_SALARIES_OTHER_BENEFITS",Input!F$2,Date,,,Ccy,Conv)</f>
        <v>0</v>
      </c>
      <c r="E151" s="4">
        <f>_xll.ciqfunctions.udf.CIQ(InputTicker, "IQ_SALARIES_OTHER_BENEFITS",Input!G$2,Date,,,Ccy,Conv)</f>
        <v>0</v>
      </c>
      <c r="F151" s="4">
        <f>_xll.ciqfunctions.udf.CIQ(InputTicker, "IQ_SALARIES_OTHER_BENEFITS",Input!H$2,Date,,,Ccy,Conv)</f>
        <v>0</v>
      </c>
      <c r="G151" s="4">
        <f>_xll.ciqfunctions.udf.CIQ(InputTicker, "IQ_SALARIES_OTHER_BENEFITS",Input!I$2,Date,,,Ccy,Conv)</f>
        <v>0</v>
      </c>
      <c r="H151" s="4">
        <f>_xll.ciqfunctions.udf.CIQ(InputTicker, "IQ_SALARIES_OTHER_BENEFITS",Input!J$2,Date,,,Ccy,Conv)</f>
        <v>0</v>
      </c>
      <c r="I151" s="4">
        <f>_xll.ciqfunctions.udf.CIQ(InputTicker, "IQ_SALARIES_OTHER_BENEFITS",Input!K$2,Date,,,Ccy,Conv)</f>
        <v>0</v>
      </c>
      <c r="J151" s="4">
        <f>_xll.ciqfunctions.udf.CIQ(InputTicker, "IQ_SALARIES_OTHER_BENEFITS",Input!L$2,Date,,,Ccy,Conv)</f>
        <v>0</v>
      </c>
      <c r="K151" s="4">
        <f>_xll.ciqfunctions.udf.CIQ(InputTicker, "IQ_SALARIES_OTHER_BENEFITS",Input!M$2,Date,,,Ccy,Conv)</f>
        <v>0</v>
      </c>
      <c r="L151" s="4">
        <f>_xll.ciqfunctions.udf.CIQ(InputTicker, "IQ_SALARIES_OTHER_BENEFITS",Input!N$2,Date,,,Ccy,Conv)</f>
        <v>0</v>
      </c>
      <c r="M151" s="4">
        <f>_xll.ciqfunctions.udf.CIQ(InputTicker, "IQ_SALARIES_OTHER_BENEFITS",Input!O$2,Date,,,Ccy,Conv)</f>
        <v>0</v>
      </c>
      <c r="N151" s="49"/>
      <c r="P151" s="46"/>
      <c r="Q151" s="46"/>
      <c r="R151" s="46"/>
      <c r="T151" s="42"/>
      <c r="U151" s="42"/>
      <c r="V151" s="46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</row>
    <row r="152" spans="1:66" ht="12.75" customHeight="1" x14ac:dyDescent="0.2">
      <c r="A152" s="1" t="s">
        <v>412</v>
      </c>
      <c r="B152" s="4">
        <f>_xll.ciqfunctions.udf.CIQ(InputTicker,"IQ_RESTRUCTURE_SUPPLE",Input!D$2,Date,,,Ccy,Conv)</f>
        <v>0</v>
      </c>
      <c r="C152" s="4">
        <f>_xll.ciqfunctions.udf.CIQ(InputTicker,"IQ_RESTRUCTURE_SUPPLE",Input!E$2,Date,,,Ccy,Conv)</f>
        <v>0</v>
      </c>
      <c r="D152" s="4">
        <f>_xll.ciqfunctions.udf.CIQ(InputTicker,"IQ_RESTRUCTURE_SUPPLE",Input!F$2,Date,,,Ccy,Conv)</f>
        <v>0</v>
      </c>
      <c r="E152" s="4">
        <f>_xll.ciqfunctions.udf.CIQ(InputTicker,"IQ_RESTRUCTURE_SUPPLE",Input!G$2,Date,,,Ccy,Conv)</f>
        <v>0</v>
      </c>
      <c r="F152" s="4">
        <f>_xll.ciqfunctions.udf.CIQ(InputTicker,"IQ_RESTRUCTURE_SUPPLE",Input!H$2,Date,,,Ccy,Conv)</f>
        <v>0</v>
      </c>
      <c r="G152" s="4">
        <f>_xll.ciqfunctions.udf.CIQ(InputTicker,"IQ_RESTRUCTURE_SUPPLE",Input!I$2,Date,,,Ccy,Conv)</f>
        <v>0</v>
      </c>
      <c r="H152" s="4">
        <f>_xll.ciqfunctions.udf.CIQ(InputTicker,"IQ_RESTRUCTURE_SUPPLE",Input!J$2,Date,,,Ccy,Conv)</f>
        <v>0</v>
      </c>
      <c r="I152" s="4">
        <f>_xll.ciqfunctions.udf.CIQ(InputTicker,"IQ_RESTRUCTURE_SUPPLE",Input!K$2,Date,,,Ccy,Conv)</f>
        <v>0</v>
      </c>
      <c r="J152" s="4">
        <f>_xll.ciqfunctions.udf.CIQ(InputTicker,"IQ_RESTRUCTURE_SUPPLE",Input!L$2,Date,,,Ccy,Conv)</f>
        <v>0</v>
      </c>
      <c r="K152" s="4">
        <f>_xll.ciqfunctions.udf.CIQ(InputTicker,"IQ_RESTRUCTURE_SUPPLE",Input!M$2,Date,,,Ccy,Conv)</f>
        <v>0</v>
      </c>
      <c r="L152" s="4">
        <f>_xll.ciqfunctions.udf.CIQ(InputTicker,"IQ_RESTRUCTURE_SUPPLE",Input!N$2,Date,,,Ccy,Conv)</f>
        <v>0</v>
      </c>
      <c r="M152" s="4">
        <f>_xll.ciqfunctions.udf.CIQ(InputTicker,"IQ_RESTRUCTURE_SUPPLE",Input!O$2,Date,,,Ccy,Conv)</f>
        <v>0</v>
      </c>
      <c r="N152" s="49"/>
      <c r="P152" s="46"/>
      <c r="Q152" s="46"/>
      <c r="R152" s="46"/>
      <c r="T152" s="42"/>
      <c r="U152" s="42"/>
      <c r="V152" s="46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</row>
    <row r="153" spans="1:66" ht="12.75" customHeight="1" x14ac:dyDescent="0.2">
      <c r="A153" s="1" t="s">
        <v>413</v>
      </c>
      <c r="B153" s="4">
        <f>_xll.ciqfunctions.udf.CIQ(InputTicker,"IQ_MERGER_SUPPLE",Input!D$2,Date,,,Ccy,Conv)</f>
        <v>0</v>
      </c>
      <c r="C153" s="4">
        <f>_xll.ciqfunctions.udf.CIQ(InputTicker,"IQ_MERGER_SUPPLE",Input!E$2,Date,,,Ccy,Conv)</f>
        <v>0</v>
      </c>
      <c r="D153" s="4">
        <f>_xll.ciqfunctions.udf.CIQ(InputTicker,"IQ_MERGER_SUPPLE",Input!F$2,Date,,,Ccy,Conv)</f>
        <v>0</v>
      </c>
      <c r="E153" s="4">
        <f>_xll.ciqfunctions.udf.CIQ(InputTicker,"IQ_MERGER_SUPPLE",Input!G$2,Date,,,Ccy,Conv)</f>
        <v>-16</v>
      </c>
      <c r="F153" s="4">
        <f>_xll.ciqfunctions.udf.CIQ(InputTicker,"IQ_MERGER_SUPPLE",Input!H$2,Date,,,Ccy,Conv)</f>
        <v>-423</v>
      </c>
      <c r="G153" s="4">
        <f>_xll.ciqfunctions.udf.CIQ(InputTicker,"IQ_MERGER_SUPPLE",Input!I$2,Date,,,Ccy,Conv)</f>
        <v>-13</v>
      </c>
      <c r="H153" s="4">
        <f>_xll.ciqfunctions.udf.CIQ(InputTicker,"IQ_MERGER_SUPPLE",Input!J$2,Date,,,Ccy,Conv)</f>
        <v>0</v>
      </c>
      <c r="I153" s="4">
        <f>_xll.ciqfunctions.udf.CIQ(InputTicker,"IQ_MERGER_SUPPLE",Input!K$2,Date,,,Ccy,Conv)</f>
        <v>0</v>
      </c>
      <c r="J153" s="4">
        <f>_xll.ciqfunctions.udf.CIQ(InputTicker,"IQ_MERGER_SUPPLE",Input!L$2,Date,,,Ccy,Conv)</f>
        <v>0</v>
      </c>
      <c r="K153" s="4">
        <f>_xll.ciqfunctions.udf.CIQ(InputTicker,"IQ_MERGER_SUPPLE",Input!M$2,Date,,,Ccy,Conv)</f>
        <v>0</v>
      </c>
      <c r="L153" s="4">
        <f>_xll.ciqfunctions.udf.CIQ(InputTicker,"IQ_MERGER_SUPPLE",Input!N$2,Date,,,Ccy,Conv)</f>
        <v>0</v>
      </c>
      <c r="M153" s="4">
        <f>_xll.ciqfunctions.udf.CIQ(InputTicker,"IQ_MERGER_SUPPLE",Input!O$2,Date,,,Ccy,Conv)</f>
        <v>0</v>
      </c>
      <c r="N153" s="49"/>
      <c r="P153" s="46"/>
      <c r="Q153" s="46"/>
      <c r="R153" s="46"/>
      <c r="T153" s="42"/>
      <c r="U153" s="42"/>
      <c r="V153" s="46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</row>
    <row r="154" spans="1:66" ht="12.75" customHeight="1" x14ac:dyDescent="0.2">
      <c r="A154" s="1" t="s">
        <v>414</v>
      </c>
      <c r="B154" s="4">
        <f>_xll.ciqfunctions.udf.CIQ(InputTicker,"IQ_IMPAIRMENT_GW_SUPPLE",Input!D$2,Date,,,Ccy,Conv)</f>
        <v>0</v>
      </c>
      <c r="C154" s="4">
        <f>_xll.ciqfunctions.udf.CIQ(InputTicker,"IQ_IMPAIRMENT_GW_SUPPLE",Input!E$2,Date,,,Ccy,Conv)</f>
        <v>0</v>
      </c>
      <c r="D154" s="4">
        <f>_xll.ciqfunctions.udf.CIQ(InputTicker,"IQ_IMPAIRMENT_GW_SUPPLE",Input!F$2,Date,,,Ccy,Conv)</f>
        <v>0</v>
      </c>
      <c r="E154" s="4">
        <f>_xll.ciqfunctions.udf.CIQ(InputTicker,"IQ_IMPAIRMENT_GW_SUPPLE",Input!G$2,Date,,,Ccy,Conv)</f>
        <v>0</v>
      </c>
      <c r="F154" s="4">
        <f>_xll.ciqfunctions.udf.CIQ(InputTicker,"IQ_IMPAIRMENT_GW_SUPPLE",Input!H$2,Date,,,Ccy,Conv)</f>
        <v>0</v>
      </c>
      <c r="G154" s="4">
        <f>_xll.ciqfunctions.udf.CIQ(InputTicker,"IQ_IMPAIRMENT_GW_SUPPLE",Input!I$2,Date,,,Ccy,Conv)</f>
        <v>0</v>
      </c>
      <c r="H154" s="4">
        <f>_xll.ciqfunctions.udf.CIQ(InputTicker,"IQ_IMPAIRMENT_GW_SUPPLE",Input!J$2,Date,,,Ccy,Conv)</f>
        <v>0</v>
      </c>
      <c r="I154" s="4">
        <f>_xll.ciqfunctions.udf.CIQ(InputTicker,"IQ_IMPAIRMENT_GW_SUPPLE",Input!K$2,Date,,,Ccy,Conv)</f>
        <v>0</v>
      </c>
      <c r="J154" s="4">
        <f>_xll.ciqfunctions.udf.CIQ(InputTicker,"IQ_IMPAIRMENT_GW_SUPPLE",Input!L$2,Date,,,Ccy,Conv)</f>
        <v>0</v>
      </c>
      <c r="K154" s="4">
        <f>_xll.ciqfunctions.udf.CIQ(InputTicker,"IQ_IMPAIRMENT_GW_SUPPLE",Input!M$2,Date,,,Ccy,Conv)</f>
        <v>0</v>
      </c>
      <c r="L154" s="4">
        <f>_xll.ciqfunctions.udf.CIQ(InputTicker,"IQ_IMPAIRMENT_GW_SUPPLE",Input!N$2,Date,,,Ccy,Conv)</f>
        <v>0</v>
      </c>
      <c r="M154" s="4">
        <f>_xll.ciqfunctions.udf.CIQ(InputTicker,"IQ_IMPAIRMENT_GW_SUPPLE",Input!O$2,Date,,,Ccy,Conv)</f>
        <v>0</v>
      </c>
      <c r="N154" s="49"/>
      <c r="P154" s="46"/>
      <c r="Q154" s="46"/>
      <c r="R154" s="46"/>
      <c r="T154" s="42"/>
      <c r="U154" s="42"/>
      <c r="V154" s="46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</row>
    <row r="155" spans="1:66" ht="12.75" customHeight="1" x14ac:dyDescent="0.2">
      <c r="A155" s="1" t="s">
        <v>415</v>
      </c>
      <c r="B155" s="4">
        <f>_xll.ciqfunctions.udf.CIQ(InputTicker,"IQ_ASSET_WRITEDOWN_SUPPLE",Input!D$2,Date,,,Ccy,Conv)</f>
        <v>0</v>
      </c>
      <c r="C155" s="4">
        <f>_xll.ciqfunctions.udf.CIQ(InputTicker,"IQ_ASSET_WRITEDOWN_SUPPLE",Input!E$2,Date,,,Ccy,Conv)</f>
        <v>0</v>
      </c>
      <c r="D155" s="4">
        <f>_xll.ciqfunctions.udf.CIQ(InputTicker,"IQ_ASSET_WRITEDOWN_SUPPLE",Input!F$2,Date,,,Ccy,Conv)</f>
        <v>0</v>
      </c>
      <c r="E155" s="4">
        <f>_xll.ciqfunctions.udf.CIQ(InputTicker,"IQ_ASSET_WRITEDOWN_SUPPLE",Input!G$2,Date,,,Ccy,Conv)</f>
        <v>0</v>
      </c>
      <c r="F155" s="4">
        <f>_xll.ciqfunctions.udf.CIQ(InputTicker,"IQ_ASSET_WRITEDOWN_SUPPLE",Input!H$2,Date,,,Ccy,Conv)</f>
        <v>0</v>
      </c>
      <c r="G155" s="4">
        <f>_xll.ciqfunctions.udf.CIQ(InputTicker,"IQ_ASSET_WRITEDOWN_SUPPLE",Input!I$2,Date,,,Ccy,Conv)</f>
        <v>0</v>
      </c>
      <c r="H155" s="4">
        <f>_xll.ciqfunctions.udf.CIQ(InputTicker,"IQ_ASSET_WRITEDOWN_SUPPLE",Input!J$2,Date,,,Ccy,Conv)</f>
        <v>0</v>
      </c>
      <c r="I155" s="4">
        <f>_xll.ciqfunctions.udf.CIQ(InputTicker,"IQ_ASSET_WRITEDOWN_SUPPLE",Input!K$2,Date,,,Ccy,Conv)</f>
        <v>0</v>
      </c>
      <c r="J155" s="4">
        <f>_xll.ciqfunctions.udf.CIQ(InputTicker,"IQ_ASSET_WRITEDOWN_SUPPLE",Input!L$2,Date,,,Ccy,Conv)</f>
        <v>0</v>
      </c>
      <c r="K155" s="4">
        <f>_xll.ciqfunctions.udf.CIQ(InputTicker,"IQ_ASSET_WRITEDOWN_SUPPLE",Input!M$2,Date,,,Ccy,Conv)</f>
        <v>0</v>
      </c>
      <c r="L155" s="4">
        <f>_xll.ciqfunctions.udf.CIQ(InputTicker,"IQ_ASSET_WRITEDOWN_SUPPLE",Input!N$2,Date,,,Ccy,Conv)</f>
        <v>0</v>
      </c>
      <c r="M155" s="4">
        <f>_xll.ciqfunctions.udf.CIQ(InputTicker,"IQ_ASSET_WRITEDOWN_SUPPLE",Input!O$2,Date,,,Ccy,Conv)</f>
        <v>0</v>
      </c>
      <c r="N155" s="49"/>
      <c r="P155" s="46"/>
      <c r="Q155" s="46"/>
      <c r="R155" s="46"/>
      <c r="T155" s="42"/>
      <c r="U155" s="42"/>
      <c r="V155" s="46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</row>
    <row r="156" spans="1:66" ht="12.75" customHeight="1" x14ac:dyDescent="0.2">
      <c r="A156" s="1" t="s">
        <v>416</v>
      </c>
      <c r="B156" s="4">
        <f>_xll.ciqfunctions.udf.CIQ(InputTicker,"IQ_IPRD_SUPPLE",Input!D$2,Date,,,Ccy,Conv)</f>
        <v>0</v>
      </c>
      <c r="C156" s="4">
        <f>_xll.ciqfunctions.udf.CIQ(InputTicker,"IQ_IPRD_SUPPLE",Input!E$2,Date,,,Ccy,Conv)</f>
        <v>0</v>
      </c>
      <c r="D156" s="4">
        <f>_xll.ciqfunctions.udf.CIQ(InputTicker,"IQ_IPRD_SUPPLE",Input!F$2,Date,,,Ccy,Conv)</f>
        <v>0</v>
      </c>
      <c r="E156" s="4">
        <f>_xll.ciqfunctions.udf.CIQ(InputTicker,"IQ_IPRD_SUPPLE",Input!G$2,Date,,,Ccy,Conv)</f>
        <v>0</v>
      </c>
      <c r="F156" s="4">
        <f>_xll.ciqfunctions.udf.CIQ(InputTicker,"IQ_IPRD_SUPPLE",Input!H$2,Date,,,Ccy,Conv)</f>
        <v>0</v>
      </c>
      <c r="G156" s="4">
        <f>_xll.ciqfunctions.udf.CIQ(InputTicker,"IQ_IPRD_SUPPLE",Input!I$2,Date,,,Ccy,Conv)</f>
        <v>0</v>
      </c>
      <c r="H156" s="4">
        <f>_xll.ciqfunctions.udf.CIQ(InputTicker,"IQ_IPRD_SUPPLE",Input!J$2,Date,,,Ccy,Conv)</f>
        <v>0</v>
      </c>
      <c r="I156" s="4">
        <f>_xll.ciqfunctions.udf.CIQ(InputTicker,"IQ_IPRD_SUPPLE",Input!K$2,Date,,,Ccy,Conv)</f>
        <v>0</v>
      </c>
      <c r="J156" s="4">
        <f>_xll.ciqfunctions.udf.CIQ(InputTicker,"IQ_IPRD_SUPPLE",Input!L$2,Date,,,Ccy,Conv)</f>
        <v>0</v>
      </c>
      <c r="K156" s="4">
        <f>_xll.ciqfunctions.udf.CIQ(InputTicker,"IQ_IPRD_SUPPLE",Input!M$2,Date,,,Ccy,Conv)</f>
        <v>0</v>
      </c>
      <c r="L156" s="4">
        <f>_xll.ciqfunctions.udf.CIQ(InputTicker,"IQ_IPRD_SUPPLE",Input!N$2,Date,,,Ccy,Conv)</f>
        <v>0</v>
      </c>
      <c r="M156" s="4">
        <f>_xll.ciqfunctions.udf.CIQ(InputTicker,"IQ_IPRD_SUPPLE",Input!O$2,Date,,,Ccy,Conv)</f>
        <v>0</v>
      </c>
      <c r="N156" s="49"/>
      <c r="P156" s="46"/>
      <c r="Q156" s="46"/>
      <c r="R156" s="46"/>
      <c r="T156" s="42"/>
      <c r="U156" s="42"/>
      <c r="V156" s="46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</row>
    <row r="157" spans="1:66" ht="12.75" customHeight="1" x14ac:dyDescent="0.2">
      <c r="A157" s="1" t="s">
        <v>465</v>
      </c>
      <c r="B157" s="4">
        <f>_xll.ciqfunctions.udf.CIQ(InputTicker,"IQ_GAIN_BARGAIN_ACQ",Input!D$2,Date,,,Ccy,Conv)</f>
        <v>0</v>
      </c>
      <c r="C157" s="4">
        <f>_xll.ciqfunctions.udf.CIQ(InputTicker,"IQ_GAIN_BARGAIN_ACQ",Input!E$2,Date,,,Ccy,Conv)</f>
        <v>0</v>
      </c>
      <c r="D157" s="4">
        <f>_xll.ciqfunctions.udf.CIQ(InputTicker,"IQ_GAIN_BARGAIN_ACQ",Input!F$2,Date,,,Ccy,Conv)</f>
        <v>0</v>
      </c>
      <c r="E157" s="4">
        <f>_xll.ciqfunctions.udf.CIQ(InputTicker,"IQ_GAIN_BARGAIN_ACQ",Input!G$2,Date,,,Ccy,Conv)</f>
        <v>0</v>
      </c>
      <c r="F157" s="4">
        <f>_xll.ciqfunctions.udf.CIQ(InputTicker,"IQ_GAIN_BARGAIN_ACQ",Input!H$2,Date,,,Ccy,Conv)</f>
        <v>0</v>
      </c>
      <c r="G157" s="4">
        <f>_xll.ciqfunctions.udf.CIQ(InputTicker,"IQ_GAIN_BARGAIN_ACQ",Input!I$2,Date,,,Ccy,Conv)</f>
        <v>0</v>
      </c>
      <c r="H157" s="4">
        <f>_xll.ciqfunctions.udf.CIQ(InputTicker,"IQ_GAIN_BARGAIN_ACQ",Input!J$2,Date,,,Ccy,Conv)</f>
        <v>0</v>
      </c>
      <c r="I157" s="4">
        <f>_xll.ciqfunctions.udf.CIQ(InputTicker,"IQ_GAIN_BARGAIN_ACQ",Input!K$2,Date,,,Ccy,Conv)</f>
        <v>0</v>
      </c>
      <c r="J157" s="4">
        <f>_xll.ciqfunctions.udf.CIQ(InputTicker,"IQ_GAIN_BARGAIN_ACQ",Input!L$2,Date,,,Ccy,Conv)</f>
        <v>0</v>
      </c>
      <c r="K157" s="4">
        <f>_xll.ciqfunctions.udf.CIQ(InputTicker,"IQ_GAIN_BARGAIN_ACQ",Input!M$2,Date,,,Ccy,Conv)</f>
        <v>0</v>
      </c>
      <c r="L157" s="4">
        <f>_xll.ciqfunctions.udf.CIQ(InputTicker,"IQ_GAIN_BARGAIN_ACQ",Input!N$2,Date,,,Ccy,Conv)</f>
        <v>0</v>
      </c>
      <c r="M157" s="4">
        <f>_xll.ciqfunctions.udf.CIQ(InputTicker,"IQ_GAIN_BARGAIN_ACQ",Input!O$2,Date,,,Ccy,Conv)</f>
        <v>0</v>
      </c>
      <c r="N157" s="49"/>
      <c r="P157" s="46"/>
      <c r="Q157" s="46"/>
      <c r="R157" s="46"/>
      <c r="T157" s="42"/>
      <c r="U157" s="42"/>
      <c r="V157" s="46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</row>
    <row r="158" spans="1:66" ht="12.75" customHeight="1" x14ac:dyDescent="0.2">
      <c r="A158" s="1" t="s">
        <v>466</v>
      </c>
      <c r="B158" s="4">
        <f>_xll.ciqfunctions.udf.CIQ(InputTicker,"IQ_GAIN_BARGAIN_ACQ_SUPPLE",Input!D$2,Date,,,Ccy,Conv)</f>
        <v>0</v>
      </c>
      <c r="C158" s="4">
        <f>_xll.ciqfunctions.udf.CIQ(InputTicker,"IQ_GAIN_BARGAIN_ACQ_SUPPLE",Input!E$2,Date,,,Ccy,Conv)</f>
        <v>0</v>
      </c>
      <c r="D158" s="4">
        <f>_xll.ciqfunctions.udf.CIQ(InputTicker,"IQ_GAIN_BARGAIN_ACQ_SUPPLE",Input!F$2,Date,,,Ccy,Conv)</f>
        <v>0</v>
      </c>
      <c r="E158" s="4">
        <f>_xll.ciqfunctions.udf.CIQ(InputTicker,"IQ_GAIN_BARGAIN_ACQ_SUPPLE",Input!G$2,Date,,,Ccy,Conv)</f>
        <v>0</v>
      </c>
      <c r="F158" s="4">
        <f>_xll.ciqfunctions.udf.CIQ(InputTicker,"IQ_GAIN_BARGAIN_ACQ_SUPPLE",Input!H$2,Date,,,Ccy,Conv)</f>
        <v>0</v>
      </c>
      <c r="G158" s="4">
        <f>_xll.ciqfunctions.udf.CIQ(InputTicker,"IQ_GAIN_BARGAIN_ACQ_SUPPLE",Input!I$2,Date,,,Ccy,Conv)</f>
        <v>0</v>
      </c>
      <c r="H158" s="4">
        <f>_xll.ciqfunctions.udf.CIQ(InputTicker,"IQ_GAIN_BARGAIN_ACQ_SUPPLE",Input!J$2,Date,,,Ccy,Conv)</f>
        <v>0</v>
      </c>
      <c r="I158" s="4">
        <f>_xll.ciqfunctions.udf.CIQ(InputTicker,"IQ_GAIN_BARGAIN_ACQ_SUPPLE",Input!K$2,Date,,,Ccy,Conv)</f>
        <v>0</v>
      </c>
      <c r="J158" s="4">
        <f>_xll.ciqfunctions.udf.CIQ(InputTicker,"IQ_GAIN_BARGAIN_ACQ_SUPPLE",Input!L$2,Date,,,Ccy,Conv)</f>
        <v>0</v>
      </c>
      <c r="K158" s="4">
        <f>_xll.ciqfunctions.udf.CIQ(InputTicker,"IQ_GAIN_BARGAIN_ACQ_SUPPLE",Input!M$2,Date,,,Ccy,Conv)</f>
        <v>0</v>
      </c>
      <c r="L158" s="4">
        <f>_xll.ciqfunctions.udf.CIQ(InputTicker,"IQ_GAIN_BARGAIN_ACQ_SUPPLE",Input!N$2,Date,,,Ccy,Conv)</f>
        <v>0</v>
      </c>
      <c r="M158" s="4">
        <f>_xll.ciqfunctions.udf.CIQ(InputTicker,"IQ_GAIN_BARGAIN_ACQ_SUPPLE",Input!O$2,Date,,,Ccy,Conv)</f>
        <v>0</v>
      </c>
      <c r="N158" s="49"/>
      <c r="P158" s="46"/>
      <c r="Q158" s="46"/>
      <c r="R158" s="46"/>
      <c r="T158" s="42"/>
      <c r="U158" s="42"/>
      <c r="V158" s="46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</row>
    <row r="159" spans="1:66" ht="12.75" customHeight="1" x14ac:dyDescent="0.2">
      <c r="A159" s="1" t="s">
        <v>417</v>
      </c>
      <c r="B159" s="4">
        <f>_xll.ciqfunctions.udf.CIQ(InputTicker,"IQ_INS_SETTLE_SUPPLE",Input!D$2,Date,,,Ccy,Conv)</f>
        <v>0</v>
      </c>
      <c r="C159" s="4">
        <f>_xll.ciqfunctions.udf.CIQ(InputTicker,"IQ_INS_SETTLE_SUPPLE",Input!E$2,Date,,,Ccy,Conv)</f>
        <v>0</v>
      </c>
      <c r="D159" s="4">
        <f>_xll.ciqfunctions.udf.CIQ(InputTicker,"IQ_INS_SETTLE_SUPPLE",Input!F$2,Date,,,Ccy,Conv)</f>
        <v>0</v>
      </c>
      <c r="E159" s="4">
        <f>_xll.ciqfunctions.udf.CIQ(InputTicker,"IQ_INS_SETTLE_SUPPLE",Input!G$2,Date,,,Ccy,Conv)</f>
        <v>0</v>
      </c>
      <c r="F159" s="4">
        <f>_xll.ciqfunctions.udf.CIQ(InputTicker,"IQ_INS_SETTLE_SUPPLE",Input!H$2,Date,,,Ccy,Conv)</f>
        <v>0</v>
      </c>
      <c r="G159" s="4">
        <f>_xll.ciqfunctions.udf.CIQ(InputTicker,"IQ_INS_SETTLE_SUPPLE",Input!I$2,Date,,,Ccy,Conv)</f>
        <v>0</v>
      </c>
      <c r="H159" s="4">
        <f>_xll.ciqfunctions.udf.CIQ(InputTicker,"IQ_INS_SETTLE_SUPPLE",Input!J$2,Date,,,Ccy,Conv)</f>
        <v>0</v>
      </c>
      <c r="I159" s="4">
        <f>_xll.ciqfunctions.udf.CIQ(InputTicker,"IQ_INS_SETTLE_SUPPLE",Input!K$2,Date,,,Ccy,Conv)</f>
        <v>0</v>
      </c>
      <c r="J159" s="4">
        <f>_xll.ciqfunctions.udf.CIQ(InputTicker,"IQ_INS_SETTLE_SUPPLE",Input!L$2,Date,,,Ccy,Conv)</f>
        <v>0</v>
      </c>
      <c r="K159" s="4">
        <f>_xll.ciqfunctions.udf.CIQ(InputTicker,"IQ_INS_SETTLE_SUPPLE",Input!M$2,Date,,,Ccy,Conv)</f>
        <v>0</v>
      </c>
      <c r="L159" s="4">
        <f>_xll.ciqfunctions.udf.CIQ(InputTicker,"IQ_INS_SETTLE_SUPPLE",Input!N$2,Date,,,Ccy,Conv)</f>
        <v>0</v>
      </c>
      <c r="M159" s="4">
        <f>_xll.ciqfunctions.udf.CIQ(InputTicker,"IQ_INS_SETTLE_SUPPLE",Input!O$2,Date,,,Ccy,Conv)</f>
        <v>0</v>
      </c>
      <c r="N159" s="49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</row>
    <row r="160" spans="1:66" ht="12.75" customHeight="1" x14ac:dyDescent="0.2">
      <c r="A160" s="1" t="s">
        <v>418</v>
      </c>
      <c r="B160" s="4">
        <f>_xll.ciqfunctions.udf.CIQ(InputTicker,"IQ_LEGAL_SETTLE_SUPPLE",Input!D$2,Date,,,Ccy,Conv)</f>
        <v>0</v>
      </c>
      <c r="C160" s="4">
        <f>_xll.ciqfunctions.udf.CIQ(InputTicker,"IQ_LEGAL_SETTLE_SUPPLE",Input!E$2,Date,,,Ccy,Conv)</f>
        <v>0</v>
      </c>
      <c r="D160" s="4">
        <f>_xll.ciqfunctions.udf.CIQ(InputTicker,"IQ_LEGAL_SETTLE_SUPPLE",Input!F$2,Date,,,Ccy,Conv)</f>
        <v>91</v>
      </c>
      <c r="E160" s="4">
        <f>_xll.ciqfunctions.udf.CIQ(InputTicker,"IQ_LEGAL_SETTLE_SUPPLE",Input!G$2,Date,,,Ccy,Conv)</f>
        <v>0</v>
      </c>
      <c r="F160" s="4">
        <f>_xll.ciqfunctions.udf.CIQ(InputTicker,"IQ_LEGAL_SETTLE_SUPPLE",Input!H$2,Date,,,Ccy,Conv)</f>
        <v>0</v>
      </c>
      <c r="G160" s="4">
        <f>_xll.ciqfunctions.udf.CIQ(InputTicker,"IQ_LEGAL_SETTLE_SUPPLE",Input!I$2,Date,,,Ccy,Conv)</f>
        <v>0</v>
      </c>
      <c r="H160" s="4">
        <f>_xll.ciqfunctions.udf.CIQ(InputTicker,"IQ_LEGAL_SETTLE_SUPPLE",Input!J$2,Date,,,Ccy,Conv)</f>
        <v>0</v>
      </c>
      <c r="I160" s="4">
        <f>_xll.ciqfunctions.udf.CIQ(InputTicker,"IQ_LEGAL_SETTLE_SUPPLE",Input!K$2,Date,,,Ccy,Conv)</f>
        <v>0</v>
      </c>
      <c r="J160" s="4">
        <f>_xll.ciqfunctions.udf.CIQ(InputTicker,"IQ_LEGAL_SETTLE_SUPPLE",Input!L$2,Date,,,Ccy,Conv)</f>
        <v>0</v>
      </c>
      <c r="K160" s="4">
        <f>_xll.ciqfunctions.udf.CIQ(InputTicker,"IQ_LEGAL_SETTLE_SUPPLE",Input!M$2,Date,,,Ccy,Conv)</f>
        <v>0</v>
      </c>
      <c r="L160" s="4">
        <f>_xll.ciqfunctions.udf.CIQ(InputTicker,"IQ_LEGAL_SETTLE_SUPPLE",Input!N$2,Date,,,Ccy,Conv)</f>
        <v>0</v>
      </c>
      <c r="M160" s="4">
        <f>_xll.ciqfunctions.udf.CIQ(InputTicker,"IQ_LEGAL_SETTLE_SUPPLE",Input!O$2,Date,,,Ccy,Conv)</f>
        <v>0</v>
      </c>
      <c r="N160" s="49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</row>
    <row r="161" spans="1:66" ht="12.75" customHeight="1" x14ac:dyDescent="0.2">
      <c r="A161" s="1" t="s">
        <v>419</v>
      </c>
      <c r="B161" s="4">
        <f>_xll.ciqfunctions.udf.CIQ(InputTicker,"IQ_OTHER_UNUSUAL_SUPPLE",Input!D$2,Date,,,Ccy,Conv)</f>
        <v>0</v>
      </c>
      <c r="C161" s="4">
        <f>_xll.ciqfunctions.udf.CIQ(InputTicker,"IQ_OTHER_UNUSUAL_SUPPLE",Input!E$2,Date,,,Ccy,Conv)</f>
        <v>0</v>
      </c>
      <c r="D161" s="4">
        <f>_xll.ciqfunctions.udf.CIQ(InputTicker,"IQ_OTHER_UNUSUAL_SUPPLE",Input!F$2,Date,,,Ccy,Conv)</f>
        <v>0</v>
      </c>
      <c r="E161" s="4">
        <f>_xll.ciqfunctions.udf.CIQ(InputTicker,"IQ_OTHER_UNUSUAL_SUPPLE",Input!G$2,Date,,,Ccy,Conv)</f>
        <v>0</v>
      </c>
      <c r="F161" s="4">
        <f>_xll.ciqfunctions.udf.CIQ(InputTicker,"IQ_OTHER_UNUSUAL_SUPPLE",Input!H$2,Date,,,Ccy,Conv)</f>
        <v>0</v>
      </c>
      <c r="G161" s="4">
        <f>_xll.ciqfunctions.udf.CIQ(InputTicker,"IQ_OTHER_UNUSUAL_SUPPLE",Input!I$2,Date,,,Ccy,Conv)</f>
        <v>0</v>
      </c>
      <c r="H161" s="4">
        <f>_xll.ciqfunctions.udf.CIQ(InputTicker,"IQ_OTHER_UNUSUAL_SUPPLE",Input!J$2,Date,,,Ccy,Conv)</f>
        <v>0</v>
      </c>
      <c r="I161" s="4">
        <f>_xll.ciqfunctions.udf.CIQ(InputTicker,"IQ_OTHER_UNUSUAL_SUPPLE",Input!K$2,Date,,,Ccy,Conv)</f>
        <v>0</v>
      </c>
      <c r="J161" s="4">
        <f>_xll.ciqfunctions.udf.CIQ(InputTicker,"IQ_OTHER_UNUSUAL_SUPPLE",Input!L$2,Date,,,Ccy,Conv)</f>
        <v>0</v>
      </c>
      <c r="K161" s="4">
        <f>_xll.ciqfunctions.udf.CIQ(InputTicker,"IQ_OTHER_UNUSUAL_SUPPLE",Input!M$2,Date,,,Ccy,Conv)</f>
        <v>0</v>
      </c>
      <c r="L161" s="4">
        <f>_xll.ciqfunctions.udf.CIQ(InputTicker,"IQ_OTHER_UNUSUAL_SUPPLE",Input!N$2,Date,,,Ccy,Conv)</f>
        <v>0</v>
      </c>
      <c r="M161" s="4">
        <f>_xll.ciqfunctions.udf.CIQ(InputTicker,"IQ_OTHER_UNUSUAL_SUPPLE",Input!O$2,Date,,,Ccy,Conv)</f>
        <v>0</v>
      </c>
      <c r="N161" s="49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</row>
    <row r="162" spans="1:66" ht="12.75" customHeight="1" x14ac:dyDescent="0.2">
      <c r="A162" s="1" t="s">
        <v>411</v>
      </c>
      <c r="B162" s="4">
        <f>_xll.ciqfunctions.udf.CIQ(InputTicker,"IQ_TOTAL_UNUSUAL_SUPPLE",Input!D$2,Date,,,Ccy,Conv)</f>
        <v>0</v>
      </c>
      <c r="C162" s="4">
        <f>_xll.ciqfunctions.udf.CIQ(InputTicker,"IQ_TOTAL_UNUSUAL_SUPPLE",Input!E$2,Date,,,Ccy,Conv)</f>
        <v>0</v>
      </c>
      <c r="D162" s="4">
        <f>_xll.ciqfunctions.udf.CIQ(InputTicker,"IQ_TOTAL_UNUSUAL_SUPPLE",Input!F$2,Date,,,Ccy,Conv)</f>
        <v>91</v>
      </c>
      <c r="E162" s="4">
        <f>_xll.ciqfunctions.udf.CIQ(InputTicker,"IQ_TOTAL_UNUSUAL_SUPPLE",Input!G$2,Date,,,Ccy,Conv)</f>
        <v>-16</v>
      </c>
      <c r="F162" s="4">
        <f>_xll.ciqfunctions.udf.CIQ(InputTicker,"IQ_TOTAL_UNUSUAL_SUPPLE",Input!H$2,Date,,,Ccy,Conv)</f>
        <v>-423</v>
      </c>
      <c r="G162" s="4">
        <f>_xll.ciqfunctions.udf.CIQ(InputTicker,"IQ_TOTAL_UNUSUAL_SUPPLE",Input!I$2,Date,,,Ccy,Conv)</f>
        <v>-13</v>
      </c>
      <c r="H162" s="4">
        <f>_xll.ciqfunctions.udf.CIQ(InputTicker,"IQ_TOTAL_UNUSUAL_SUPPLE",Input!J$2,Date,,,Ccy,Conv)</f>
        <v>0</v>
      </c>
      <c r="I162" s="4">
        <f>_xll.ciqfunctions.udf.CIQ(InputTicker,"IQ_TOTAL_UNUSUAL_SUPPLE",Input!K$2,Date,,,Ccy,Conv)</f>
        <v>0</v>
      </c>
      <c r="J162" s="4">
        <f>_xll.ciqfunctions.udf.CIQ(InputTicker,"IQ_TOTAL_UNUSUAL_SUPPLE",Input!L$2,Date,,,Ccy,Conv)</f>
        <v>0</v>
      </c>
      <c r="K162" s="4">
        <f>_xll.ciqfunctions.udf.CIQ(InputTicker,"IQ_TOTAL_UNUSUAL_SUPPLE",Input!M$2,Date,,,Ccy,Conv)</f>
        <v>0</v>
      </c>
      <c r="L162" s="4">
        <f>_xll.ciqfunctions.udf.CIQ(InputTicker,"IQ_TOTAL_UNUSUAL_SUPPLE",Input!N$2,Date,,,Ccy,Conv)</f>
        <v>0</v>
      </c>
      <c r="M162" s="4">
        <f>_xll.ciqfunctions.udf.CIQ(InputTicker,"IQ_TOTAL_UNUSUAL_SUPPLE",Input!O$2,Date,,,Ccy,Conv)</f>
        <v>0</v>
      </c>
      <c r="N162" s="49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</row>
    <row r="163" spans="1:66" ht="12.75" customHeight="1" x14ac:dyDescent="0.2">
      <c r="A163" s="1" t="s">
        <v>41</v>
      </c>
      <c r="B163" s="4">
        <f>_xll.ciqfunctions.udf.CIQ(InputTicker,"IQ_NEGATIVE_GW_AMORT",Input!D$2,Date,,,Ccy,Conv)</f>
        <v>0</v>
      </c>
      <c r="C163" s="4">
        <f>_xll.ciqfunctions.udf.CIQ(InputTicker,"IQ_NEGATIVE_GW_AMORT",Input!E$2,Date,,,Ccy,Conv)</f>
        <v>0</v>
      </c>
      <c r="D163" s="4">
        <f>_xll.ciqfunctions.udf.CIQ(InputTicker,"IQ_NEGATIVE_GW_AMORT",Input!F$2,Date,,,Ccy,Conv)</f>
        <v>0</v>
      </c>
      <c r="E163" s="4">
        <f>_xll.ciqfunctions.udf.CIQ(InputTicker,"IQ_NEGATIVE_GW_AMORT",Input!G$2,Date,,,Ccy,Conv)</f>
        <v>0</v>
      </c>
      <c r="F163" s="4">
        <f>_xll.ciqfunctions.udf.CIQ(InputTicker,"IQ_NEGATIVE_GW_AMORT",Input!H$2,Date,,,Ccy,Conv)</f>
        <v>0</v>
      </c>
      <c r="G163" s="4">
        <f>_xll.ciqfunctions.udf.CIQ(InputTicker,"IQ_NEGATIVE_GW_AMORT",Input!I$2,Date,,,Ccy,Conv)</f>
        <v>0</v>
      </c>
      <c r="H163" s="4">
        <f>_xll.ciqfunctions.udf.CIQ(InputTicker,"IQ_NEGATIVE_GW_AMORT",Input!J$2,Date,,,Ccy,Conv)</f>
        <v>0</v>
      </c>
      <c r="I163" s="4">
        <f>_xll.ciqfunctions.udf.CIQ(InputTicker,"IQ_NEGATIVE_GW_AMORT",Input!K$2,Date,,,Ccy,Conv)</f>
        <v>0</v>
      </c>
      <c r="J163" s="4">
        <f>_xll.ciqfunctions.udf.CIQ(InputTicker,"IQ_NEGATIVE_GW_AMORT",Input!L$2,Date,,,Ccy,Conv)</f>
        <v>0</v>
      </c>
      <c r="K163" s="4">
        <f>_xll.ciqfunctions.udf.CIQ(InputTicker,"IQ_NEGATIVE_GW_AMORT",Input!M$2,Date,,,Ccy,Conv)</f>
        <v>0</v>
      </c>
      <c r="L163" s="4">
        <f>_xll.ciqfunctions.udf.CIQ(InputTicker,"IQ_NEGATIVE_GW_AMORT",Input!N$2,Date,,,Ccy,Conv)</f>
        <v>0</v>
      </c>
      <c r="M163" s="4">
        <f>_xll.ciqfunctions.udf.CIQ(InputTicker,"IQ_NEGATIVE_GW_AMORT",Input!O$2,Date,,,Ccy,Conv)</f>
        <v>0</v>
      </c>
      <c r="N163" s="49"/>
      <c r="P163" s="51"/>
      <c r="Q163" s="51"/>
      <c r="R163" s="51"/>
      <c r="T163" s="42"/>
      <c r="U163" s="42"/>
      <c r="V163" s="51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</row>
    <row r="164" spans="1:66" ht="12.75" customHeight="1" x14ac:dyDescent="0.2">
      <c r="A164" s="1" t="s">
        <v>42</v>
      </c>
      <c r="B164" s="4">
        <f>_xll.ciqfunctions.udf.CIQ(InputTicker,"IQ_NEGATIVE_GW_AMORT_AT",Input!D$2,Date,,,Ccy,Conv)</f>
        <v>0</v>
      </c>
      <c r="C164" s="4">
        <f>_xll.ciqfunctions.udf.CIQ(InputTicker,"IQ_NEGATIVE_GW_AMORT_AT",Input!E$2,Date,,,Ccy,Conv)</f>
        <v>0</v>
      </c>
      <c r="D164" s="4">
        <f>_xll.ciqfunctions.udf.CIQ(InputTicker,"IQ_NEGATIVE_GW_AMORT_AT",Input!F$2,Date,,,Ccy,Conv)</f>
        <v>0</v>
      </c>
      <c r="E164" s="4">
        <f>_xll.ciqfunctions.udf.CIQ(InputTicker,"IQ_NEGATIVE_GW_AMORT_AT",Input!G$2,Date,,,Ccy,Conv)</f>
        <v>0</v>
      </c>
      <c r="F164" s="4">
        <f>_xll.ciqfunctions.udf.CIQ(InputTicker,"IQ_NEGATIVE_GW_AMORT_AT",Input!H$2,Date,,,Ccy,Conv)</f>
        <v>0</v>
      </c>
      <c r="G164" s="4">
        <f>_xll.ciqfunctions.udf.CIQ(InputTicker,"IQ_NEGATIVE_GW_AMORT_AT",Input!I$2,Date,,,Ccy,Conv)</f>
        <v>0</v>
      </c>
      <c r="H164" s="4">
        <f>_xll.ciqfunctions.udf.CIQ(InputTicker,"IQ_NEGATIVE_GW_AMORT_AT",Input!J$2,Date,,,Ccy,Conv)</f>
        <v>0</v>
      </c>
      <c r="I164" s="4">
        <f>_xll.ciqfunctions.udf.CIQ(InputTicker,"IQ_NEGATIVE_GW_AMORT_AT",Input!K$2,Date,,,Ccy,Conv)</f>
        <v>0</v>
      </c>
      <c r="J164" s="4">
        <f>_xll.ciqfunctions.udf.CIQ(InputTicker,"IQ_NEGATIVE_GW_AMORT_AT",Input!L$2,Date,,,Ccy,Conv)</f>
        <v>0</v>
      </c>
      <c r="K164" s="4">
        <f>_xll.ciqfunctions.udf.CIQ(InputTicker,"IQ_NEGATIVE_GW_AMORT_AT",Input!M$2,Date,,,Ccy,Conv)</f>
        <v>0</v>
      </c>
      <c r="L164" s="4">
        <f>_xll.ciqfunctions.udf.CIQ(InputTicker,"IQ_NEGATIVE_GW_AMORT_AT",Input!N$2,Date,,,Ccy,Conv)</f>
        <v>0</v>
      </c>
      <c r="M164" s="4">
        <f>_xll.ciqfunctions.udf.CIQ(InputTicker,"IQ_NEGATIVE_GW_AMORT_AT",Input!O$2,Date,,,Ccy,Conv)</f>
        <v>0</v>
      </c>
      <c r="N164" s="49"/>
      <c r="P164" s="51"/>
      <c r="Q164" s="51"/>
      <c r="R164" s="51"/>
      <c r="T164" s="42"/>
      <c r="U164" s="42"/>
      <c r="V164" s="51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</row>
    <row r="165" spans="1:66" ht="12.75" customHeight="1" x14ac:dyDescent="0.2">
      <c r="A165" s="1" t="s">
        <v>337</v>
      </c>
      <c r="B165" s="4">
        <f>_xll.ciqfunctions.udf.CIQ(InputTicker, "IQ_STOCK_BASED_COGS",Input!D$2,Date,,,Ccy,Conv)</f>
        <v>100</v>
      </c>
      <c r="C165" s="4">
        <f>_xll.ciqfunctions.udf.CIQ(InputTicker, "IQ_STOCK_BASED_COGS",Input!E$2,Date,,,Ccy,Conv)</f>
        <v>88</v>
      </c>
      <c r="D165" s="4">
        <f>_xll.ciqfunctions.udf.CIQ(InputTicker, "IQ_STOCK_BASED_COGS",Input!F$2,Date,,,Ccy,Conv)</f>
        <v>91</v>
      </c>
      <c r="E165" s="4">
        <f>_xll.ciqfunctions.udf.CIQ(InputTicker, "IQ_STOCK_BASED_COGS",Input!G$2,Date,,,Ccy,Conv)</f>
        <v>82</v>
      </c>
      <c r="F165" s="4">
        <f>_xll.ciqfunctions.udf.CIQ(InputTicker, "IQ_STOCK_BASED_COGS",Input!H$2,Date,,,Ccy,Conv)</f>
        <v>85</v>
      </c>
      <c r="G165" s="4">
        <f>_xll.ciqfunctions.udf.CIQ(InputTicker, "IQ_STOCK_BASED_COGS",Input!I$2,Date,,,Ccy,Conv)</f>
        <v>126</v>
      </c>
      <c r="H165" s="4">
        <f>_xll.ciqfunctions.udf.CIQ(InputTicker, "IQ_STOCK_BASED_COGS",Input!J$2,Date,,,Ccy,Conv)</f>
        <v>145</v>
      </c>
      <c r="I165" s="4">
        <f>_xll.ciqfunctions.udf.CIQ(InputTicker, "IQ_STOCK_BASED_COGS",Input!K$2,Date,,,Ccy,Conv)</f>
        <v>164</v>
      </c>
      <c r="J165" s="4">
        <f>_xll.ciqfunctions.udf.CIQ(InputTicker, "IQ_STOCK_BASED_COGS",Input!L$2,Date,,,Ccy,Conv)</f>
        <v>190</v>
      </c>
      <c r="K165" s="4">
        <f>_xll.ciqfunctions.udf.CIQ(InputTicker, "IQ_STOCK_BASED_COGS",Input!M$2,Date,,,Ccy,Conv)</f>
        <v>223</v>
      </c>
      <c r="L165" s="4">
        <f>_xll.ciqfunctions.udf.CIQ(InputTicker, "IQ_STOCK_BASED_COGS",Input!N$2,Date,,,Ccy,Conv)</f>
        <v>269</v>
      </c>
      <c r="M165" s="4">
        <f>_xll.ciqfunctions.udf.CIQ(InputTicker, "IQ_STOCK_BASED_COGS",Input!O$2,Date,,,Ccy,Conv)</f>
        <v>269</v>
      </c>
      <c r="N165" s="49"/>
      <c r="P165" s="51"/>
      <c r="Q165" s="51"/>
      <c r="R165" s="51"/>
      <c r="T165" s="42"/>
      <c r="U165" s="42"/>
      <c r="V165" s="51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</row>
    <row r="166" spans="1:66" ht="12.75" customHeight="1" x14ac:dyDescent="0.2">
      <c r="A166" s="1" t="s">
        <v>338</v>
      </c>
      <c r="B166" s="4">
        <f>_xll.ciqfunctions.udf.CIQ(InputTicker, "IQ_STOCK_BASED_RD",Input!D$2,Date,,,Ccy,Conv)</f>
        <v>51</v>
      </c>
      <c r="C166" s="4">
        <f>_xll.ciqfunctions.udf.CIQ(InputTicker, "IQ_STOCK_BASED_RD",Input!E$2,Date,,,Ccy,Conv)</f>
        <v>55</v>
      </c>
      <c r="D166" s="4">
        <f>_xll.ciqfunctions.udf.CIQ(InputTicker, "IQ_STOCK_BASED_RD",Input!F$2,Date,,,Ccy,Conv)</f>
        <v>59</v>
      </c>
      <c r="E166" s="4">
        <f>_xll.ciqfunctions.udf.CIQ(InputTicker, "IQ_STOCK_BASED_RD",Input!G$2,Date,,,Ccy,Conv)</f>
        <v>67</v>
      </c>
      <c r="F166" s="4">
        <f>_xll.ciqfunctions.udf.CIQ(InputTicker, "IQ_STOCK_BASED_RD",Input!H$2,Date,,,Ccy,Conv)</f>
        <v>125</v>
      </c>
      <c r="G166" s="4">
        <f>_xll.ciqfunctions.udf.CIQ(InputTicker, "IQ_STOCK_BASED_RD",Input!I$2,Date,,,Ccy,Conv)</f>
        <v>197</v>
      </c>
      <c r="H166" s="4">
        <f>_xll.ciqfunctions.udf.CIQ(InputTicker, "IQ_STOCK_BASED_RD",Input!J$2,Date,,,Ccy,Conv)</f>
        <v>218</v>
      </c>
      <c r="I166" s="4">
        <f>_xll.ciqfunctions.udf.CIQ(InputTicker, "IQ_STOCK_BASED_RD",Input!K$2,Date,,,Ccy,Conv)</f>
        <v>258</v>
      </c>
      <c r="J166" s="4">
        <f>_xll.ciqfunctions.udf.CIQ(InputTicker, "IQ_STOCK_BASED_RD",Input!L$2,Date,,,Ccy,Conv)</f>
        <v>328</v>
      </c>
      <c r="K166" s="4">
        <f>_xll.ciqfunctions.udf.CIQ(InputTicker, "IQ_STOCK_BASED_RD",Input!M$2,Date,,,Ccy,Conv)</f>
        <v>398</v>
      </c>
      <c r="L166" s="4">
        <f>_xll.ciqfunctions.udf.CIQ(InputTicker, "IQ_STOCK_BASED_RD",Input!N$2,Date,,,Ccy,Conv)</f>
        <v>542</v>
      </c>
      <c r="M166" s="4">
        <f>_xll.ciqfunctions.udf.CIQ(InputTicker, "IQ_STOCK_BASED_RD",Input!O$2,Date,,,Ccy,Conv)</f>
        <v>542</v>
      </c>
      <c r="N166" s="49"/>
      <c r="P166" s="51"/>
      <c r="Q166" s="51"/>
      <c r="R166" s="51"/>
      <c r="T166" s="42"/>
      <c r="U166" s="42"/>
      <c r="V166" s="51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</row>
    <row r="167" spans="1:66" ht="12.75" customHeight="1" x14ac:dyDescent="0.2">
      <c r="A167" s="1" t="s">
        <v>339</v>
      </c>
      <c r="B167" s="4">
        <f>_xll.ciqfunctions.udf.CIQ(InputTicker, "IQ_STOCK_BASED_SM",Input!D$2,Date,,,Ccy,Conv)</f>
        <v>0</v>
      </c>
      <c r="C167" s="4">
        <f>_xll.ciqfunctions.udf.CIQ(InputTicker, "IQ_STOCK_BASED_SM",Input!E$2,Date,,,Ccy,Conv)</f>
        <v>0</v>
      </c>
      <c r="D167" s="4">
        <f>_xll.ciqfunctions.udf.CIQ(InputTicker, "IQ_STOCK_BASED_SM",Input!F$2,Date,,,Ccy,Conv)</f>
        <v>0</v>
      </c>
      <c r="E167" s="4">
        <f>_xll.ciqfunctions.udf.CIQ(InputTicker, "IQ_STOCK_BASED_SM",Input!G$2,Date,,,Ccy,Conv)</f>
        <v>0</v>
      </c>
      <c r="F167" s="4">
        <f>_xll.ciqfunctions.udf.CIQ(InputTicker, "IQ_STOCK_BASED_SM",Input!H$2,Date,,,Ccy,Conv)</f>
        <v>0</v>
      </c>
      <c r="G167" s="4">
        <f>_xll.ciqfunctions.udf.CIQ(InputTicker, "IQ_STOCK_BASED_SM",Input!I$2,Date,,,Ccy,Conv)</f>
        <v>0</v>
      </c>
      <c r="H167" s="4">
        <f>_xll.ciqfunctions.udf.CIQ(InputTicker, "IQ_STOCK_BASED_SM",Input!J$2,Date,,,Ccy,Conv)</f>
        <v>0</v>
      </c>
      <c r="I167" s="4">
        <f>_xll.ciqfunctions.udf.CIQ(InputTicker, "IQ_STOCK_BASED_SM",Input!K$2,Date,,,Ccy,Conv)</f>
        <v>0</v>
      </c>
      <c r="J167" s="4">
        <f>_xll.ciqfunctions.udf.CIQ(InputTicker, "IQ_STOCK_BASED_SM",Input!L$2,Date,,,Ccy,Conv)</f>
        <v>0</v>
      </c>
      <c r="K167" s="4">
        <f>_xll.ciqfunctions.udf.CIQ(InputTicker, "IQ_STOCK_BASED_SM",Input!M$2,Date,,,Ccy,Conv)</f>
        <v>0</v>
      </c>
      <c r="L167" s="4">
        <f>_xll.ciqfunctions.udf.CIQ(InputTicker, "IQ_STOCK_BASED_SM",Input!N$2,Date,,,Ccy,Conv)</f>
        <v>0</v>
      </c>
      <c r="M167" s="4">
        <f>_xll.ciqfunctions.udf.CIQ(InputTicker, "IQ_STOCK_BASED_SM",Input!O$2,Date,,,Ccy,Conv)</f>
        <v>0</v>
      </c>
      <c r="N167" s="49"/>
      <c r="P167" s="51"/>
      <c r="Q167" s="51"/>
      <c r="R167" s="51"/>
      <c r="T167" s="42"/>
      <c r="U167" s="42"/>
      <c r="V167" s="51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</row>
    <row r="168" spans="1:66" ht="12.75" customHeight="1" x14ac:dyDescent="0.2">
      <c r="A168" s="1" t="s">
        <v>340</v>
      </c>
      <c r="B168" s="4">
        <f>_xll.ciqfunctions.udf.CIQ(InputTicker, "IQ_STOCK_BASED_GA",Input!D$2,Date,,,Ccy,Conv)</f>
        <v>0</v>
      </c>
      <c r="C168" s="4">
        <f>_xll.ciqfunctions.udf.CIQ(InputTicker, "IQ_STOCK_BASED_GA",Input!E$2,Date,,,Ccy,Conv)</f>
        <v>0</v>
      </c>
      <c r="D168" s="4">
        <f>_xll.ciqfunctions.udf.CIQ(InputTicker, "IQ_STOCK_BASED_GA",Input!F$2,Date,,,Ccy,Conv)</f>
        <v>0</v>
      </c>
      <c r="E168" s="4">
        <f>_xll.ciqfunctions.udf.CIQ(InputTicker, "IQ_STOCK_BASED_GA",Input!G$2,Date,,,Ccy,Conv)</f>
        <v>0</v>
      </c>
      <c r="F168" s="4">
        <f>_xll.ciqfunctions.udf.CIQ(InputTicker, "IQ_STOCK_BASED_GA",Input!H$2,Date,,,Ccy,Conv)</f>
        <v>0</v>
      </c>
      <c r="G168" s="4">
        <f>_xll.ciqfunctions.udf.CIQ(InputTicker, "IQ_STOCK_BASED_GA",Input!I$2,Date,,,Ccy,Conv)</f>
        <v>0</v>
      </c>
      <c r="H168" s="4">
        <f>_xll.ciqfunctions.udf.CIQ(InputTicker, "IQ_STOCK_BASED_GA",Input!J$2,Date,,,Ccy,Conv)</f>
        <v>0</v>
      </c>
      <c r="I168" s="4">
        <f>_xll.ciqfunctions.udf.CIQ(InputTicker, "IQ_STOCK_BASED_GA",Input!K$2,Date,,,Ccy,Conv)</f>
        <v>0</v>
      </c>
      <c r="J168" s="4">
        <f>_xll.ciqfunctions.udf.CIQ(InputTicker, "IQ_STOCK_BASED_GA",Input!L$2,Date,,,Ccy,Conv)</f>
        <v>0</v>
      </c>
      <c r="K168" s="4">
        <f>_xll.ciqfunctions.udf.CIQ(InputTicker, "IQ_STOCK_BASED_GA",Input!M$2,Date,,,Ccy,Conv)</f>
        <v>0</v>
      </c>
      <c r="L168" s="4">
        <f>_xll.ciqfunctions.udf.CIQ(InputTicker, "IQ_STOCK_BASED_GA",Input!N$2,Date,,,Ccy,Conv)</f>
        <v>0</v>
      </c>
      <c r="M168" s="4">
        <f>_xll.ciqfunctions.udf.CIQ(InputTicker, "IQ_STOCK_BASED_GA",Input!O$2,Date,,,Ccy,Conv)</f>
        <v>0</v>
      </c>
      <c r="N168" s="49"/>
      <c r="P168" s="51"/>
      <c r="Q168" s="51"/>
      <c r="R168" s="51"/>
      <c r="T168" s="42"/>
      <c r="U168" s="42"/>
      <c r="V168" s="51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</row>
    <row r="169" spans="1:66" ht="12.75" customHeight="1" x14ac:dyDescent="0.2">
      <c r="A169" s="1" t="s">
        <v>341</v>
      </c>
      <c r="B169" s="4">
        <f>_xll.ciqfunctions.udf.CIQ(InputTicker, "IQ_STOCK_BASED_SGA",Input!D$2,Date,,,Ccy,Conv)</f>
        <v>322</v>
      </c>
      <c r="C169" s="4">
        <f>_xll.ciqfunctions.udf.CIQ(InputTicker, "IQ_STOCK_BASED_SGA",Input!E$2,Date,,,Ccy,Conv)</f>
        <v>401</v>
      </c>
      <c r="D169" s="4">
        <f>_xll.ciqfunctions.udf.CIQ(InputTicker, "IQ_STOCK_BASED_SGA",Input!F$2,Date,,,Ccy,Conv)</f>
        <v>384</v>
      </c>
      <c r="E169" s="4">
        <f>_xll.ciqfunctions.udf.CIQ(InputTicker, "IQ_STOCK_BASED_SGA",Input!G$2,Date,,,Ccy,Conv)</f>
        <v>361</v>
      </c>
      <c r="F169" s="4">
        <f>_xll.ciqfunctions.udf.CIQ(InputTicker, "IQ_STOCK_BASED_SGA",Input!H$2,Date,,,Ccy,Conv)</f>
        <v>419</v>
      </c>
      <c r="G169" s="4">
        <f>_xll.ciqfunctions.udf.CIQ(InputTicker, "IQ_STOCK_BASED_SGA",Input!I$2,Date,,,Ccy,Conv)</f>
        <v>550</v>
      </c>
      <c r="H169" s="4">
        <f>_xll.ciqfunctions.udf.CIQ(InputTicker, "IQ_STOCK_BASED_SGA",Input!J$2,Date,,,Ccy,Conv)</f>
        <v>555</v>
      </c>
      <c r="I169" s="4">
        <f>_xll.ciqfunctions.udf.CIQ(InputTicker, "IQ_STOCK_BASED_SGA",Input!K$2,Date,,,Ccy,Conv)</f>
        <v>566</v>
      </c>
      <c r="J169" s="4">
        <f>_xll.ciqfunctions.udf.CIQ(InputTicker, "IQ_STOCK_BASED_SGA",Input!L$2,Date,,,Ccy,Conv)</f>
        <v>616</v>
      </c>
      <c r="K169" s="4">
        <f>_xll.ciqfunctions.udf.CIQ(InputTicker, "IQ_STOCK_BASED_SGA",Input!M$2,Date,,,Ccy,Conv)</f>
        <v>690</v>
      </c>
      <c r="L169" s="4">
        <f>_xll.ciqfunctions.udf.CIQ(InputTicker, "IQ_STOCK_BASED_SGA",Input!N$2,Date,,,Ccy,Conv)</f>
        <v>904</v>
      </c>
      <c r="M169" s="4">
        <f>_xll.ciqfunctions.udf.CIQ(InputTicker, "IQ_STOCK_BASED_SGA",Input!O$2,Date,,,Ccy,Conv)</f>
        <v>904</v>
      </c>
      <c r="N169" s="49"/>
      <c r="P169" s="51"/>
      <c r="Q169" s="51"/>
      <c r="R169" s="51"/>
      <c r="T169" s="42"/>
      <c r="U169" s="42"/>
      <c r="V169" s="51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</row>
    <row r="170" spans="1:66" ht="12.75" customHeight="1" x14ac:dyDescent="0.2">
      <c r="A170" s="1" t="s">
        <v>394</v>
      </c>
      <c r="B170" s="4">
        <f>_xll.ciqfunctions.udf.CIQ(InputTicker, "IQ_STOCK_BASED_EXPLORE_DRILL",Input!D$2,Date,,,Ccy,Conv)</f>
        <v>0</v>
      </c>
      <c r="C170" s="4">
        <f>_xll.ciqfunctions.udf.CIQ(InputTicker, "IQ_STOCK_BASED_EXPLORE_DRILL",Input!E$2,Date,,,Ccy,Conv)</f>
        <v>0</v>
      </c>
      <c r="D170" s="4">
        <f>_xll.ciqfunctions.udf.CIQ(InputTicker, "IQ_STOCK_BASED_EXPLORE_DRILL",Input!F$2,Date,,,Ccy,Conv)</f>
        <v>0</v>
      </c>
      <c r="E170" s="4">
        <f>_xll.ciqfunctions.udf.CIQ(InputTicker, "IQ_STOCK_BASED_EXPLORE_DRILL",Input!G$2,Date,,,Ccy,Conv)</f>
        <v>0</v>
      </c>
      <c r="F170" s="4">
        <f>_xll.ciqfunctions.udf.CIQ(InputTicker, "IQ_STOCK_BASED_EXPLORE_DRILL",Input!H$2,Date,,,Ccy,Conv)</f>
        <v>0</v>
      </c>
      <c r="G170" s="4">
        <f>_xll.ciqfunctions.udf.CIQ(InputTicker, "IQ_STOCK_BASED_EXPLORE_DRILL",Input!I$2,Date,,,Ccy,Conv)</f>
        <v>0</v>
      </c>
      <c r="H170" s="4">
        <f>_xll.ciqfunctions.udf.CIQ(InputTicker, "IQ_STOCK_BASED_EXPLORE_DRILL",Input!J$2,Date,,,Ccy,Conv)</f>
        <v>0</v>
      </c>
      <c r="I170" s="4">
        <f>_xll.ciqfunctions.udf.CIQ(InputTicker, "IQ_STOCK_BASED_EXPLORE_DRILL",Input!K$2,Date,,,Ccy,Conv)</f>
        <v>0</v>
      </c>
      <c r="J170" s="4">
        <f>_xll.ciqfunctions.udf.CIQ(InputTicker, "IQ_STOCK_BASED_EXPLORE_DRILL",Input!L$2,Date,,,Ccy,Conv)</f>
        <v>0</v>
      </c>
      <c r="K170" s="4">
        <f>_xll.ciqfunctions.udf.CIQ(InputTicker, "IQ_STOCK_BASED_EXPLORE_DRILL",Input!M$2,Date,,,Ccy,Conv)</f>
        <v>0</v>
      </c>
      <c r="L170" s="4">
        <f>_xll.ciqfunctions.udf.CIQ(InputTicker, "IQ_STOCK_BASED_EXPLORE_DRILL",Input!N$2,Date,,,Ccy,Conv)</f>
        <v>0</v>
      </c>
      <c r="M170" s="4">
        <f>_xll.ciqfunctions.udf.CIQ(InputTicker, "IQ_STOCK_BASED_EXPLORE_DRILL",Input!O$2,Date,,,Ccy,Conv)</f>
        <v>0</v>
      </c>
      <c r="N170" s="49"/>
      <c r="P170" s="51"/>
      <c r="Q170" s="51"/>
      <c r="R170" s="51"/>
      <c r="T170" s="42"/>
      <c r="U170" s="42"/>
      <c r="V170" s="51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</row>
    <row r="171" spans="1:66" ht="12.75" customHeight="1" x14ac:dyDescent="0.2">
      <c r="A171" s="1" t="s">
        <v>342</v>
      </c>
      <c r="B171" s="4">
        <f>_xll.ciqfunctions.udf.CIQ(InputTicker, "IQ_STOCK_BASED_OTHER",Input!D$2,Date,,,Ccy,Conv)</f>
        <v>-5</v>
      </c>
      <c r="C171" s="4">
        <f>_xll.ciqfunctions.udf.CIQ(InputTicker, "IQ_STOCK_BASED_OTHER",Input!E$2,Date,,,Ccy,Conv)</f>
        <v>0</v>
      </c>
      <c r="D171" s="4">
        <f>_xll.ciqfunctions.udf.CIQ(InputTicker, "IQ_STOCK_BASED_OTHER",Input!F$2,Date,,,Ccy,Conv)</f>
        <v>0</v>
      </c>
      <c r="E171" s="4">
        <f>_xll.ciqfunctions.udf.CIQ(InputTicker, "IQ_STOCK_BASED_OTHER",Input!G$2,Date,,,Ccy,Conv)</f>
        <v>0</v>
      </c>
      <c r="F171" s="4">
        <f>_xll.ciqfunctions.udf.CIQ(InputTicker, "IQ_STOCK_BASED_OTHER",Input!H$2,Date,,,Ccy,Conv)</f>
        <v>50</v>
      </c>
      <c r="G171" s="4">
        <f>_xll.ciqfunctions.udf.CIQ(InputTicker, "IQ_STOCK_BASED_OTHER",Input!I$2,Date,,,Ccy,Conv)</f>
        <v>64</v>
      </c>
      <c r="H171" s="4">
        <f>_xll.ciqfunctions.udf.CIQ(InputTicker, "IQ_STOCK_BASED_OTHER",Input!J$2,Date,,,Ccy,Conv)</f>
        <v>64</v>
      </c>
      <c r="I171" s="4">
        <f>_xll.ciqfunctions.udf.CIQ(InputTicker, "IQ_STOCK_BASED_OTHER",Input!K$2,Date,,,Ccy,Conv)</f>
        <v>0</v>
      </c>
      <c r="J171" s="4">
        <f>_xll.ciqfunctions.udf.CIQ(InputTicker, "IQ_STOCK_BASED_OTHER",Input!L$2,Date,,,Ccy,Conv)</f>
        <v>0</v>
      </c>
      <c r="K171" s="4">
        <f>_xll.ciqfunctions.udf.CIQ(InputTicker, "IQ_STOCK_BASED_OTHER",Input!M$2,Date,,,Ccy,Conv)</f>
        <v>0</v>
      </c>
      <c r="L171" s="4">
        <f>_xll.ciqfunctions.udf.CIQ(InputTicker, "IQ_STOCK_BASED_OTHER",Input!N$2,Date,,,Ccy,Conv)</f>
        <v>0</v>
      </c>
      <c r="M171" s="4">
        <f>_xll.ciqfunctions.udf.CIQ(InputTicker, "IQ_STOCK_BASED_OTHER",Input!O$2,Date,,,Ccy,Conv)</f>
        <v>0</v>
      </c>
      <c r="N171" s="49"/>
      <c r="P171" s="51"/>
      <c r="Q171" s="51"/>
      <c r="R171" s="51"/>
      <c r="T171" s="42"/>
      <c r="U171" s="42"/>
      <c r="V171" s="51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</row>
    <row r="172" spans="1:66" ht="12.75" customHeight="1" x14ac:dyDescent="0.2">
      <c r="A172" s="1" t="s">
        <v>343</v>
      </c>
      <c r="B172" s="4">
        <f>_xll.ciqfunctions.udf.CIQ(InputTicker, "IQ_STOCK_BASED_AT",Input!D$2,Date,,,Ccy,Conv)</f>
        <v>0</v>
      </c>
      <c r="C172" s="4">
        <f>_xll.ciqfunctions.udf.CIQ(InputTicker, "IQ_STOCK_BASED_AT",Input!E$2,Date,,,Ccy,Conv)</f>
        <v>0</v>
      </c>
      <c r="D172" s="4">
        <f>_xll.ciqfunctions.udf.CIQ(InputTicker, "IQ_STOCK_BASED_AT",Input!F$2,Date,,,Ccy,Conv)</f>
        <v>0</v>
      </c>
      <c r="E172" s="4">
        <f>_xll.ciqfunctions.udf.CIQ(InputTicker, "IQ_STOCK_BASED_AT",Input!G$2,Date,,,Ccy,Conv)</f>
        <v>0</v>
      </c>
      <c r="F172" s="4">
        <f>_xll.ciqfunctions.udf.CIQ(InputTicker, "IQ_STOCK_BASED_AT",Input!H$2,Date,,,Ccy,Conv)</f>
        <v>0</v>
      </c>
      <c r="G172" s="4">
        <f>_xll.ciqfunctions.udf.CIQ(InputTicker, "IQ_STOCK_BASED_AT",Input!I$2,Date,,,Ccy,Conv)</f>
        <v>0</v>
      </c>
      <c r="H172" s="4">
        <f>_xll.ciqfunctions.udf.CIQ(InputTicker, "IQ_STOCK_BASED_AT",Input!J$2,Date,,,Ccy,Conv)</f>
        <v>0</v>
      </c>
      <c r="I172" s="4">
        <f>_xll.ciqfunctions.udf.CIQ(InputTicker, "IQ_STOCK_BASED_AT",Input!K$2,Date,,,Ccy,Conv)</f>
        <v>0</v>
      </c>
      <c r="J172" s="4">
        <f>_xll.ciqfunctions.udf.CIQ(InputTicker, "IQ_STOCK_BASED_AT",Input!L$2,Date,,,Ccy,Conv)</f>
        <v>0</v>
      </c>
      <c r="K172" s="4">
        <f>_xll.ciqfunctions.udf.CIQ(InputTicker, "IQ_STOCK_BASED_AT",Input!M$2,Date,,,Ccy,Conv)</f>
        <v>0</v>
      </c>
      <c r="L172" s="4">
        <f>_xll.ciqfunctions.udf.CIQ(InputTicker, "IQ_STOCK_BASED_AT",Input!N$2,Date,,,Ccy,Conv)</f>
        <v>0</v>
      </c>
      <c r="M172" s="4">
        <f>_xll.ciqfunctions.udf.CIQ(InputTicker, "IQ_STOCK_BASED_AT",Input!O$2,Date,,,Ccy,Conv)</f>
        <v>0</v>
      </c>
      <c r="N172" s="49"/>
      <c r="P172" s="51"/>
      <c r="Q172" s="51"/>
      <c r="R172" s="51"/>
      <c r="T172" s="42"/>
      <c r="U172" s="42"/>
      <c r="V172" s="51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</row>
    <row r="173" spans="1:66" ht="12.75" customHeight="1" x14ac:dyDescent="0.2">
      <c r="A173" s="1" t="s">
        <v>344</v>
      </c>
      <c r="B173" s="4">
        <f>_xll.ciqfunctions.udf.CIQ(InputTicker, "IQ_STOCK_BASED_TOTAL",Input!D$2,Date,,,Ccy,Conv)</f>
        <v>468</v>
      </c>
      <c r="C173" s="4">
        <f>_xll.ciqfunctions.udf.CIQ(InputTicker, "IQ_STOCK_BASED_TOTAL",Input!E$2,Date,,,Ccy,Conv)</f>
        <v>544</v>
      </c>
      <c r="D173" s="4">
        <f>_xll.ciqfunctions.udf.CIQ(InputTicker, "IQ_STOCK_BASED_TOTAL",Input!F$2,Date,,,Ccy,Conv)</f>
        <v>534</v>
      </c>
      <c r="E173" s="4">
        <f>_xll.ciqfunctions.udf.CIQ(InputTicker, "IQ_STOCK_BASED_TOTAL",Input!G$2,Date,,,Ccy,Conv)</f>
        <v>510</v>
      </c>
      <c r="F173" s="4">
        <f>_xll.ciqfunctions.udf.CIQ(InputTicker, "IQ_STOCK_BASED_TOTAL",Input!H$2,Date,,,Ccy,Conv)</f>
        <v>679</v>
      </c>
      <c r="G173" s="4">
        <f>_xll.ciqfunctions.udf.CIQ(InputTicker, "IQ_STOCK_BASED_TOTAL",Input!I$2,Date,,,Ccy,Conv)</f>
        <v>937</v>
      </c>
      <c r="H173" s="4">
        <f>_xll.ciqfunctions.udf.CIQ(InputTicker, "IQ_STOCK_BASED_TOTAL",Input!J$2,Date,,,Ccy,Conv)</f>
        <v>982</v>
      </c>
      <c r="I173" s="4">
        <f>_xll.ciqfunctions.udf.CIQ(InputTicker, "IQ_STOCK_BASED_TOTAL",Input!K$2,Date,,,Ccy,Conv)</f>
        <v>988</v>
      </c>
      <c r="J173" s="4">
        <f>_xll.ciqfunctions.udf.CIQ(InputTicker, "IQ_STOCK_BASED_TOTAL",Input!L$2,Date,,,Ccy,Conv)</f>
        <v>1134</v>
      </c>
      <c r="K173" s="4">
        <f>_xll.ciqfunctions.udf.CIQ(InputTicker, "IQ_STOCK_BASED_TOTAL",Input!M$2,Date,,,Ccy,Conv)</f>
        <v>1311</v>
      </c>
      <c r="L173" s="4">
        <f>_xll.ciqfunctions.udf.CIQ(InputTicker, "IQ_STOCK_BASED_TOTAL",Input!N$2,Date,,,Ccy,Conv)</f>
        <v>1715</v>
      </c>
      <c r="M173" s="4">
        <f>_xll.ciqfunctions.udf.CIQ(InputTicker, "IQ_STOCK_BASED_TOTAL",Input!O$2,Date,,,Ccy,Conv)</f>
        <v>1715</v>
      </c>
      <c r="N173" s="49"/>
      <c r="P173" s="51"/>
      <c r="Q173" s="51"/>
      <c r="R173" s="51"/>
      <c r="T173" s="42"/>
      <c r="U173" s="42"/>
      <c r="V173" s="51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</row>
    <row r="174" spans="1:66" ht="12.75" customHeight="1" x14ac:dyDescent="0.2">
      <c r="A174" s="1" t="s">
        <v>299</v>
      </c>
      <c r="B174" s="4">
        <f>_xll.ciqfunctions.udf.CIQ(InputTicker,"IQ_RESTR_STOCK_COMP_PRETAX",Input!D$2,Date,,,Ccy,Conv)</f>
        <v>0</v>
      </c>
      <c r="C174" s="4">
        <f>_xll.ciqfunctions.udf.CIQ(InputTicker,"IQ_RESTR_STOCK_COMP_PRETAX",Input!E$2,Date,,,Ccy,Conv)</f>
        <v>0</v>
      </c>
      <c r="D174" s="4">
        <f>_xll.ciqfunctions.udf.CIQ(InputTicker,"IQ_RESTR_STOCK_COMP_PRETAX",Input!F$2,Date,,,Ccy,Conv)</f>
        <v>0</v>
      </c>
      <c r="E174" s="4">
        <f>_xll.ciqfunctions.udf.CIQ(InputTicker,"IQ_RESTR_STOCK_COMP_PRETAX",Input!G$2,Date,,,Ccy,Conv)</f>
        <v>0</v>
      </c>
      <c r="F174" s="4">
        <f>_xll.ciqfunctions.udf.CIQ(InputTicker,"IQ_RESTR_STOCK_COMP_PRETAX",Input!H$2,Date,,,Ccy,Conv)</f>
        <v>0</v>
      </c>
      <c r="G174" s="4">
        <f>_xll.ciqfunctions.udf.CIQ(InputTicker,"IQ_RESTR_STOCK_COMP_PRETAX",Input!I$2,Date,,,Ccy,Conv)</f>
        <v>0</v>
      </c>
      <c r="H174" s="4">
        <f>_xll.ciqfunctions.udf.CIQ(InputTicker,"IQ_RESTR_STOCK_COMP_PRETAX",Input!J$2,Date,,,Ccy,Conv)</f>
        <v>0</v>
      </c>
      <c r="I174" s="4">
        <f>_xll.ciqfunctions.udf.CIQ(InputTicker,"IQ_RESTR_STOCK_COMP_PRETAX",Input!K$2,Date,,,Ccy,Conv)</f>
        <v>0</v>
      </c>
      <c r="J174" s="4">
        <f>_xll.ciqfunctions.udf.CIQ(InputTicker,"IQ_RESTR_STOCK_COMP_PRETAX",Input!L$2,Date,,,Ccy,Conv)</f>
        <v>0</v>
      </c>
      <c r="K174" s="4">
        <f>_xll.ciqfunctions.udf.CIQ(InputTicker,"IQ_RESTR_STOCK_COMP_PRETAX",Input!M$2,Date,,,Ccy,Conv)</f>
        <v>0</v>
      </c>
      <c r="L174" s="4">
        <f>_xll.ciqfunctions.udf.CIQ(InputTicker,"IQ_RESTR_STOCK_COMP_PRETAX",Input!N$2,Date,,,Ccy,Conv)</f>
        <v>0</v>
      </c>
      <c r="M174" s="4">
        <f>_xll.ciqfunctions.udf.CIQ(InputTicker,"IQ_RESTR_STOCK_COMP_PRETAX",Input!O$2,Date,,,Ccy,Conv)</f>
        <v>0</v>
      </c>
      <c r="N174" s="49"/>
      <c r="P174" s="51"/>
      <c r="Q174" s="51"/>
      <c r="R174" s="51"/>
      <c r="T174" s="42"/>
      <c r="U174" s="42"/>
      <c r="V174" s="51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</row>
    <row r="175" spans="1:66" ht="12.75" customHeight="1" x14ac:dyDescent="0.2">
      <c r="A175" s="1" t="s">
        <v>300</v>
      </c>
      <c r="B175" s="4">
        <f>_xll.ciqfunctions.udf.CIQ(InputTicker,"IQ_RESTR_STOCK_COMP_TAX",Input!D$2,Date,,,Ccy,Conv)</f>
        <v>0</v>
      </c>
      <c r="C175" s="4">
        <f>_xll.ciqfunctions.udf.CIQ(InputTicker,"IQ_RESTR_STOCK_COMP_TAX",Input!E$2,Date,,,Ccy,Conv)</f>
        <v>0</v>
      </c>
      <c r="D175" s="4">
        <f>_xll.ciqfunctions.udf.CIQ(InputTicker,"IQ_RESTR_STOCK_COMP_TAX",Input!F$2,Date,,,Ccy,Conv)</f>
        <v>0</v>
      </c>
      <c r="E175" s="4">
        <f>_xll.ciqfunctions.udf.CIQ(InputTicker,"IQ_RESTR_STOCK_COMP_TAX",Input!G$2,Date,,,Ccy,Conv)</f>
        <v>0</v>
      </c>
      <c r="F175" s="4">
        <f>_xll.ciqfunctions.udf.CIQ(InputTicker,"IQ_RESTR_STOCK_COMP_TAX",Input!H$2,Date,,,Ccy,Conv)</f>
        <v>0</v>
      </c>
      <c r="G175" s="4">
        <f>_xll.ciqfunctions.udf.CIQ(InputTicker,"IQ_RESTR_STOCK_COMP_TAX",Input!I$2,Date,,,Ccy,Conv)</f>
        <v>0</v>
      </c>
      <c r="H175" s="4">
        <f>_xll.ciqfunctions.udf.CIQ(InputTicker,"IQ_RESTR_STOCK_COMP_TAX",Input!J$2,Date,,,Ccy,Conv)</f>
        <v>0</v>
      </c>
      <c r="I175" s="4">
        <f>_xll.ciqfunctions.udf.CIQ(InputTicker,"IQ_RESTR_STOCK_COMP_TAX",Input!K$2,Date,,,Ccy,Conv)</f>
        <v>0</v>
      </c>
      <c r="J175" s="4">
        <f>_xll.ciqfunctions.udf.CIQ(InputTicker,"IQ_RESTR_STOCK_COMP_TAX",Input!L$2,Date,,,Ccy,Conv)</f>
        <v>0</v>
      </c>
      <c r="K175" s="4">
        <f>_xll.ciqfunctions.udf.CIQ(InputTicker,"IQ_RESTR_STOCK_COMP_TAX",Input!M$2,Date,,,Ccy,Conv)</f>
        <v>0</v>
      </c>
      <c r="L175" s="4">
        <f>_xll.ciqfunctions.udf.CIQ(InputTicker,"IQ_RESTR_STOCK_COMP_TAX",Input!N$2,Date,,,Ccy,Conv)</f>
        <v>0</v>
      </c>
      <c r="M175" s="4">
        <f>_xll.ciqfunctions.udf.CIQ(InputTicker,"IQ_RESTR_STOCK_COMP_TAX",Input!O$2,Date,,,Ccy,Conv)</f>
        <v>0</v>
      </c>
      <c r="N175" s="49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</row>
    <row r="176" spans="1:66" ht="12.75" customHeight="1" x14ac:dyDescent="0.2">
      <c r="A176" s="1" t="s">
        <v>301</v>
      </c>
      <c r="B176" s="4">
        <f>_xll.ciqfunctions.udf.CIQ(InputTicker,"IQ_RESTR_STOCK_COMP",Input!D$2,Date,,,Ccy,Conv)</f>
        <v>0</v>
      </c>
      <c r="C176" s="4">
        <f>_xll.ciqfunctions.udf.CIQ(InputTicker,"IQ_RESTR_STOCK_COMP",Input!E$2,Date,,,Ccy,Conv)</f>
        <v>0</v>
      </c>
      <c r="D176" s="4">
        <f>_xll.ciqfunctions.udf.CIQ(InputTicker,"IQ_RESTR_STOCK_COMP",Input!F$2,Date,,,Ccy,Conv)</f>
        <v>0</v>
      </c>
      <c r="E176" s="4">
        <f>_xll.ciqfunctions.udf.CIQ(InputTicker,"IQ_RESTR_STOCK_COMP",Input!G$2,Date,,,Ccy,Conv)</f>
        <v>0</v>
      </c>
      <c r="F176" s="4">
        <f>_xll.ciqfunctions.udf.CIQ(InputTicker,"IQ_RESTR_STOCK_COMP",Input!H$2,Date,,,Ccy,Conv)</f>
        <v>0</v>
      </c>
      <c r="G176" s="4">
        <f>_xll.ciqfunctions.udf.CIQ(InputTicker,"IQ_RESTR_STOCK_COMP",Input!I$2,Date,,,Ccy,Conv)</f>
        <v>0</v>
      </c>
      <c r="H176" s="4">
        <f>_xll.ciqfunctions.udf.CIQ(InputTicker,"IQ_RESTR_STOCK_COMP",Input!J$2,Date,,,Ccy,Conv)</f>
        <v>0</v>
      </c>
      <c r="I176" s="4">
        <f>_xll.ciqfunctions.udf.CIQ(InputTicker,"IQ_RESTR_STOCK_COMP",Input!K$2,Date,,,Ccy,Conv)</f>
        <v>0</v>
      </c>
      <c r="J176" s="4">
        <f>_xll.ciqfunctions.udf.CIQ(InputTicker,"IQ_RESTR_STOCK_COMP",Input!L$2,Date,,,Ccy,Conv)</f>
        <v>0</v>
      </c>
      <c r="K176" s="4">
        <f>_xll.ciqfunctions.udf.CIQ(InputTicker,"IQ_RESTR_STOCK_COMP",Input!M$2,Date,,,Ccy,Conv)</f>
        <v>0</v>
      </c>
      <c r="L176" s="4">
        <f>_xll.ciqfunctions.udf.CIQ(InputTicker,"IQ_RESTR_STOCK_COMP",Input!N$2,Date,,,Ccy,Conv)</f>
        <v>0</v>
      </c>
      <c r="M176" s="4">
        <f>_xll.ciqfunctions.udf.CIQ(InputTicker,"IQ_RESTR_STOCK_COMP",Input!O$2,Date,,,Ccy,Conv)</f>
        <v>0</v>
      </c>
      <c r="N176" s="49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</row>
    <row r="177" spans="1:66" ht="12.75" customHeight="1" x14ac:dyDescent="0.2">
      <c r="A177" s="1" t="s">
        <v>302</v>
      </c>
      <c r="B177" s="4">
        <f>_xll.ciqfunctions.udf.CIQ(InputTicker,"IQ_STOCK_OPTIONS_COMP_PRETAX",Input!D$2,Date,,,Ccy,Conv)</f>
        <v>0</v>
      </c>
      <c r="C177" s="4">
        <f>_xll.ciqfunctions.udf.CIQ(InputTicker,"IQ_STOCK_OPTIONS_COMP_PRETAX",Input!E$2,Date,,,Ccy,Conv)</f>
        <v>0</v>
      </c>
      <c r="D177" s="4">
        <f>_xll.ciqfunctions.udf.CIQ(InputTicker,"IQ_STOCK_OPTIONS_COMP_PRETAX",Input!F$2,Date,,,Ccy,Conv)</f>
        <v>0</v>
      </c>
      <c r="E177" s="4">
        <f>_xll.ciqfunctions.udf.CIQ(InputTicker,"IQ_STOCK_OPTIONS_COMP_PRETAX",Input!G$2,Date,,,Ccy,Conv)</f>
        <v>0</v>
      </c>
      <c r="F177" s="4">
        <f>_xll.ciqfunctions.udf.CIQ(InputTicker,"IQ_STOCK_OPTIONS_COMP_PRETAX",Input!H$2,Date,,,Ccy,Conv)</f>
        <v>0</v>
      </c>
      <c r="G177" s="4">
        <f>_xll.ciqfunctions.udf.CIQ(InputTicker,"IQ_STOCK_OPTIONS_COMP_PRETAX",Input!I$2,Date,,,Ccy,Conv)</f>
        <v>0</v>
      </c>
      <c r="H177" s="4">
        <f>_xll.ciqfunctions.udf.CIQ(InputTicker,"IQ_STOCK_OPTIONS_COMP_PRETAX",Input!J$2,Date,,,Ccy,Conv)</f>
        <v>0</v>
      </c>
      <c r="I177" s="4">
        <f>_xll.ciqfunctions.udf.CIQ(InputTicker,"IQ_STOCK_OPTIONS_COMP_PRETAX",Input!K$2,Date,,,Ccy,Conv)</f>
        <v>0</v>
      </c>
      <c r="J177" s="4">
        <f>_xll.ciqfunctions.udf.CIQ(InputTicker,"IQ_STOCK_OPTIONS_COMP_PRETAX",Input!L$2,Date,,,Ccy,Conv)</f>
        <v>0</v>
      </c>
      <c r="K177" s="4">
        <f>_xll.ciqfunctions.udf.CIQ(InputTicker,"IQ_STOCK_OPTIONS_COMP_PRETAX",Input!M$2,Date,,,Ccy,Conv)</f>
        <v>0</v>
      </c>
      <c r="L177" s="4">
        <f>_xll.ciqfunctions.udf.CIQ(InputTicker,"IQ_STOCK_OPTIONS_COMP_PRETAX",Input!N$2,Date,,,Ccy,Conv)</f>
        <v>0</v>
      </c>
      <c r="M177" s="4">
        <f>_xll.ciqfunctions.udf.CIQ(InputTicker,"IQ_STOCK_OPTIONS_COMP_PRETAX",Input!O$2,Date,,,Ccy,Conv)</f>
        <v>0</v>
      </c>
      <c r="N177" s="49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</row>
    <row r="178" spans="1:66" ht="12.75" customHeight="1" x14ac:dyDescent="0.2">
      <c r="A178" s="1" t="s">
        <v>303</v>
      </c>
      <c r="B178" s="4">
        <f>_xll.ciqfunctions.udf.CIQ(InputTicker,"IQ_STOCK_OPTIONS_COMP_TAX",Input!D$2,Date,,,Ccy,Conv)</f>
        <v>0</v>
      </c>
      <c r="C178" s="4">
        <f>_xll.ciqfunctions.udf.CIQ(InputTicker,"IQ_STOCK_OPTIONS_COMP_TAX",Input!E$2,Date,,,Ccy,Conv)</f>
        <v>0</v>
      </c>
      <c r="D178" s="4">
        <f>_xll.ciqfunctions.udf.CIQ(InputTicker,"IQ_STOCK_OPTIONS_COMP_TAX",Input!F$2,Date,,,Ccy,Conv)</f>
        <v>0</v>
      </c>
      <c r="E178" s="4">
        <f>_xll.ciqfunctions.udf.CIQ(InputTicker,"IQ_STOCK_OPTIONS_COMP_TAX",Input!G$2,Date,,,Ccy,Conv)</f>
        <v>0</v>
      </c>
      <c r="F178" s="4">
        <f>_xll.ciqfunctions.udf.CIQ(InputTicker,"IQ_STOCK_OPTIONS_COMP_TAX",Input!H$2,Date,,,Ccy,Conv)</f>
        <v>0</v>
      </c>
      <c r="G178" s="4">
        <f>_xll.ciqfunctions.udf.CIQ(InputTicker,"IQ_STOCK_OPTIONS_COMP_TAX",Input!I$2,Date,,,Ccy,Conv)</f>
        <v>0</v>
      </c>
      <c r="H178" s="4">
        <f>_xll.ciqfunctions.udf.CIQ(InputTicker,"IQ_STOCK_OPTIONS_COMP_TAX",Input!J$2,Date,,,Ccy,Conv)</f>
        <v>0</v>
      </c>
      <c r="I178" s="4">
        <f>_xll.ciqfunctions.udf.CIQ(InputTicker,"IQ_STOCK_OPTIONS_COMP_TAX",Input!K$2,Date,,,Ccy,Conv)</f>
        <v>0</v>
      </c>
      <c r="J178" s="4">
        <f>_xll.ciqfunctions.udf.CIQ(InputTicker,"IQ_STOCK_OPTIONS_COMP_TAX",Input!L$2,Date,,,Ccy,Conv)</f>
        <v>0</v>
      </c>
      <c r="K178" s="4">
        <f>_xll.ciqfunctions.udf.CIQ(InputTicker,"IQ_STOCK_OPTIONS_COMP_TAX",Input!M$2,Date,,,Ccy,Conv)</f>
        <v>0</v>
      </c>
      <c r="L178" s="4">
        <f>_xll.ciqfunctions.udf.CIQ(InputTicker,"IQ_STOCK_OPTIONS_COMP_TAX",Input!N$2,Date,,,Ccy,Conv)</f>
        <v>0</v>
      </c>
      <c r="M178" s="4">
        <f>_xll.ciqfunctions.udf.CIQ(InputTicker,"IQ_STOCK_OPTIONS_COMP_TAX",Input!O$2,Date,,,Ccy,Conv)</f>
        <v>0</v>
      </c>
      <c r="N178" s="49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</row>
    <row r="179" spans="1:66" ht="12.75" customHeight="1" x14ac:dyDescent="0.2">
      <c r="A179" s="1" t="s">
        <v>304</v>
      </c>
      <c r="B179" s="4">
        <f>_xll.ciqfunctions.udf.CIQ(InputTicker,"IQ_STOCK_OPTIONS_COMP",Input!D$2,Date,,,Ccy,Conv)</f>
        <v>0</v>
      </c>
      <c r="C179" s="4">
        <f>_xll.ciqfunctions.udf.CIQ(InputTicker,"IQ_STOCK_OPTIONS_COMP",Input!E$2,Date,,,Ccy,Conv)</f>
        <v>0</v>
      </c>
      <c r="D179" s="4">
        <f>_xll.ciqfunctions.udf.CIQ(InputTicker,"IQ_STOCK_OPTIONS_COMP",Input!F$2,Date,,,Ccy,Conv)</f>
        <v>0</v>
      </c>
      <c r="E179" s="4">
        <f>_xll.ciqfunctions.udf.CIQ(InputTicker,"IQ_STOCK_OPTIONS_COMP",Input!G$2,Date,,,Ccy,Conv)</f>
        <v>0</v>
      </c>
      <c r="F179" s="4">
        <f>_xll.ciqfunctions.udf.CIQ(InputTicker,"IQ_STOCK_OPTIONS_COMP",Input!H$2,Date,,,Ccy,Conv)</f>
        <v>0</v>
      </c>
      <c r="G179" s="4">
        <f>_xll.ciqfunctions.udf.CIQ(InputTicker,"IQ_STOCK_OPTIONS_COMP",Input!I$2,Date,,,Ccy,Conv)</f>
        <v>0</v>
      </c>
      <c r="H179" s="4">
        <f>_xll.ciqfunctions.udf.CIQ(InputTicker,"IQ_STOCK_OPTIONS_COMP",Input!J$2,Date,,,Ccy,Conv)</f>
        <v>0</v>
      </c>
      <c r="I179" s="4">
        <f>_xll.ciqfunctions.udf.CIQ(InputTicker,"IQ_STOCK_OPTIONS_COMP",Input!K$2,Date,,,Ccy,Conv)</f>
        <v>0</v>
      </c>
      <c r="J179" s="4">
        <f>_xll.ciqfunctions.udf.CIQ(InputTicker,"IQ_STOCK_OPTIONS_COMP",Input!L$2,Date,,,Ccy,Conv)</f>
        <v>0</v>
      </c>
      <c r="K179" s="4">
        <f>_xll.ciqfunctions.udf.CIQ(InputTicker,"IQ_STOCK_OPTIONS_COMP",Input!M$2,Date,,,Ccy,Conv)</f>
        <v>0</v>
      </c>
      <c r="L179" s="4">
        <f>_xll.ciqfunctions.udf.CIQ(InputTicker,"IQ_STOCK_OPTIONS_COMP",Input!N$2,Date,,,Ccy,Conv)</f>
        <v>0</v>
      </c>
      <c r="M179" s="4">
        <f>_xll.ciqfunctions.udf.CIQ(InputTicker,"IQ_STOCK_OPTIONS_COMP",Input!O$2,Date,,,Ccy,Conv)</f>
        <v>0</v>
      </c>
      <c r="N179" s="49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</row>
    <row r="180" spans="1:66" ht="12.75" customHeight="1" x14ac:dyDescent="0.2">
      <c r="A180" s="1" t="s">
        <v>305</v>
      </c>
      <c r="B180" s="4">
        <f>_xll.ciqfunctions.udf.CIQ(InputTicker,"IQ_STOCK_BASED_COMP_PRETAX",Input!D$2,Date,,,Ccy,Conv)</f>
        <v>468</v>
      </c>
      <c r="C180" s="4">
        <f>_xll.ciqfunctions.udf.CIQ(InputTicker,"IQ_STOCK_BASED_COMP_PRETAX",Input!E$2,Date,,,Ccy,Conv)</f>
        <v>544</v>
      </c>
      <c r="D180" s="4">
        <f>_xll.ciqfunctions.udf.CIQ(InputTicker,"IQ_STOCK_BASED_COMP_PRETAX",Input!F$2,Date,,,Ccy,Conv)</f>
        <v>534</v>
      </c>
      <c r="E180" s="4">
        <f>_xll.ciqfunctions.udf.CIQ(InputTicker,"IQ_STOCK_BASED_COMP_PRETAX",Input!G$2,Date,,,Ccy,Conv)</f>
        <v>510</v>
      </c>
      <c r="F180" s="4">
        <f>_xll.ciqfunctions.udf.CIQ(InputTicker,"IQ_STOCK_BASED_COMP_PRETAX",Input!H$2,Date,,,Ccy,Conv)</f>
        <v>679</v>
      </c>
      <c r="G180" s="4">
        <f>_xll.ciqfunctions.udf.CIQ(InputTicker,"IQ_STOCK_BASED_COMP_PRETAX",Input!I$2,Date,,,Ccy,Conv)</f>
        <v>937</v>
      </c>
      <c r="H180" s="4">
        <f>_xll.ciqfunctions.udf.CIQ(InputTicker,"IQ_STOCK_BASED_COMP_PRETAX",Input!J$2,Date,,,Ccy,Conv)</f>
        <v>982</v>
      </c>
      <c r="I180" s="4">
        <f>_xll.ciqfunctions.udf.CIQ(InputTicker,"IQ_STOCK_BASED_COMP_PRETAX",Input!K$2,Date,,,Ccy,Conv)</f>
        <v>988</v>
      </c>
      <c r="J180" s="4">
        <f>_xll.ciqfunctions.udf.CIQ(InputTicker,"IQ_STOCK_BASED_COMP_PRETAX",Input!L$2,Date,,,Ccy,Conv)</f>
        <v>1134</v>
      </c>
      <c r="K180" s="4">
        <f>_xll.ciqfunctions.udf.CIQ(InputTicker,"IQ_STOCK_BASED_COMP_PRETAX",Input!M$2,Date,,,Ccy,Conv)</f>
        <v>1311</v>
      </c>
      <c r="L180" s="4">
        <f>_xll.ciqfunctions.udf.CIQ(InputTicker,"IQ_STOCK_BASED_COMP_PRETAX",Input!N$2,Date,,,Ccy,Conv)</f>
        <v>1715</v>
      </c>
      <c r="M180" s="4">
        <f>_xll.ciqfunctions.udf.CIQ(InputTicker,"IQ_STOCK_BASED_COMP_PRETAX",Input!O$2,Date,,,Ccy,Conv)</f>
        <v>1715</v>
      </c>
      <c r="N180" s="49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</row>
    <row r="181" spans="1:66" ht="12.75" customHeight="1" x14ac:dyDescent="0.2">
      <c r="A181" s="1" t="s">
        <v>306</v>
      </c>
      <c r="B181" s="4">
        <f>_xll.ciqfunctions.udf.CIQ(InputTicker,"IQ_STOCK_BASED_COMP_TAX",Input!D$2,Date,,,Ccy,Conv)</f>
        <v>-156</v>
      </c>
      <c r="C181" s="4">
        <f>_xll.ciqfunctions.udf.CIQ(InputTicker,"IQ_STOCK_BASED_COMP_TAX",Input!E$2,Date,,,Ccy,Conv)</f>
        <v>-179</v>
      </c>
      <c r="D181" s="4">
        <f>_xll.ciqfunctions.udf.CIQ(InputTicker,"IQ_STOCK_BASED_COMP_TAX",Input!F$2,Date,,,Ccy,Conv)</f>
        <v>-131</v>
      </c>
      <c r="E181" s="4">
        <f>_xll.ciqfunctions.udf.CIQ(InputTicker,"IQ_STOCK_BASED_COMP_TAX",Input!G$2,Date,,,Ccy,Conv)</f>
        <v>-116</v>
      </c>
      <c r="F181" s="4">
        <f>_xll.ciqfunctions.udf.CIQ(InputTicker,"IQ_STOCK_BASED_COMP_TAX",Input!H$2,Date,,,Ccy,Conv)</f>
        <v>-143</v>
      </c>
      <c r="G181" s="4">
        <f>_xll.ciqfunctions.udf.CIQ(InputTicker,"IQ_STOCK_BASED_COMP_TAX",Input!I$2,Date,,,Ccy,Conv)</f>
        <v>-198</v>
      </c>
      <c r="H181" s="4">
        <f>_xll.ciqfunctions.udf.CIQ(InputTicker,"IQ_STOCK_BASED_COMP_TAX",Input!J$2,Date,,,Ccy,Conv)</f>
        <v>-223</v>
      </c>
      <c r="I181" s="4">
        <f>_xll.ciqfunctions.udf.CIQ(InputTicker,"IQ_STOCK_BASED_COMP_TAX",Input!K$2,Date,,,Ccy,Conv)</f>
        <v>-249</v>
      </c>
      <c r="J181" s="4">
        <f>_xll.ciqfunctions.udf.CIQ(InputTicker,"IQ_STOCK_BASED_COMP_TAX",Input!L$2,Date,,,Ccy,Conv)</f>
        <v>-290</v>
      </c>
      <c r="K181" s="4">
        <f>_xll.ciqfunctions.udf.CIQ(InputTicker,"IQ_STOCK_BASED_COMP_TAX",Input!M$2,Date,,,Ccy,Conv)</f>
        <v>-469</v>
      </c>
      <c r="L181" s="4">
        <f>_xll.ciqfunctions.udf.CIQ(InputTicker,"IQ_STOCK_BASED_COMP_TAX",Input!N$2,Date,,,Ccy,Conv)</f>
        <v>-740</v>
      </c>
      <c r="M181" s="4">
        <f>_xll.ciqfunctions.udf.CIQ(InputTicker,"IQ_STOCK_BASED_COMP_TAX",Input!O$2,Date,,,Ccy,Conv)</f>
        <v>-740</v>
      </c>
      <c r="N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</row>
    <row r="182" spans="1:66" ht="12.75" customHeight="1" x14ac:dyDescent="0.2">
      <c r="A182" s="1" t="s">
        <v>307</v>
      </c>
      <c r="B182" s="4">
        <f>_xll.ciqfunctions.udf.CIQ(InputTicker,"IQ_STOCK_BASED_COMP",Input!D$2,Date,,,Ccy,Conv)</f>
        <v>312</v>
      </c>
      <c r="C182" s="4">
        <f>_xll.ciqfunctions.udf.CIQ(InputTicker,"IQ_STOCK_BASED_COMP",Input!E$2,Date,,,Ccy,Conv)</f>
        <v>364</v>
      </c>
      <c r="D182" s="4">
        <f>_xll.ciqfunctions.udf.CIQ(InputTicker,"IQ_STOCK_BASED_COMP",Input!F$2,Date,,,Ccy,Conv)</f>
        <v>403</v>
      </c>
      <c r="E182" s="4">
        <f>_xll.ciqfunctions.udf.CIQ(InputTicker,"IQ_STOCK_BASED_COMP",Input!G$2,Date,,,Ccy,Conv)</f>
        <v>393</v>
      </c>
      <c r="F182" s="4">
        <f>_xll.ciqfunctions.udf.CIQ(InputTicker,"IQ_STOCK_BASED_COMP",Input!H$2,Date,,,Ccy,Conv)</f>
        <v>484</v>
      </c>
      <c r="G182" s="4">
        <f>_xll.ciqfunctions.udf.CIQ(InputTicker,"IQ_STOCK_BASED_COMP",Input!I$2,Date,,,Ccy,Conv)</f>
        <v>675</v>
      </c>
      <c r="H182" s="4">
        <f>_xll.ciqfunctions.udf.CIQ(InputTicker,"IQ_STOCK_BASED_COMP",Input!J$2,Date,,,Ccy,Conv)</f>
        <v>695</v>
      </c>
      <c r="I182" s="4">
        <f>_xll.ciqfunctions.udf.CIQ(InputTicker,"IQ_STOCK_BASED_COMP",Input!K$2,Date,,,Ccy,Conv)</f>
        <v>738</v>
      </c>
      <c r="J182" s="4">
        <f>_xll.ciqfunctions.udf.CIQ(InputTicker,"IQ_STOCK_BASED_COMP",Input!L$2,Date,,,Ccy,Conv)</f>
        <v>843</v>
      </c>
      <c r="K182" s="4">
        <f>_xll.ciqfunctions.udf.CIQ(InputTicker,"IQ_STOCK_BASED_COMP",Input!M$2,Date,,,Ccy,Conv)</f>
        <v>842</v>
      </c>
      <c r="L182" s="4">
        <f>_xll.ciqfunctions.udf.CIQ(InputTicker,"IQ_STOCK_BASED_COMP",Input!N$2,Date,,,Ccy,Conv)</f>
        <v>975</v>
      </c>
      <c r="M182" s="4">
        <f>_xll.ciqfunctions.udf.CIQ(InputTicker,"IQ_STOCK_BASED_COMP",Input!O$2,Date,,,Ccy,Conv)</f>
        <v>975</v>
      </c>
      <c r="N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</row>
    <row r="183" spans="1:66" ht="12.75" customHeight="1" x14ac:dyDescent="0.2">
      <c r="A183" s="3" t="s">
        <v>45</v>
      </c>
      <c r="B183" s="7">
        <f>_xll.ciqfunctions.udf.CIQ(InputTicker, "IQ_NI_CF",Input!D$2,Date,,,Ccy,Conv)</f>
        <v>13190</v>
      </c>
      <c r="C183" s="7">
        <f>_xll.ciqfunctions.udf.CIQ(InputTicker, "IQ_NI_CF",Input!E$2,Date,,,Ccy,Conv)</f>
        <v>11872</v>
      </c>
      <c r="D183" s="7">
        <f>_xll.ciqfunctions.udf.CIQ(InputTicker, "IQ_NI_CF",Input!F$2,Date,,,Ccy,Conv)</f>
        <v>5753</v>
      </c>
      <c r="E183" s="7">
        <f>_xll.ciqfunctions.udf.CIQ(InputTicker, "IQ_NI_CF",Input!G$2,Date,,,Ccy,Conv)</f>
        <v>8728</v>
      </c>
      <c r="F183" s="7">
        <f>_xll.ciqfunctions.udf.CIQ(InputTicker, "IQ_NI_CF",Input!H$2,Date,,,Ccy,Conv)</f>
        <v>9431</v>
      </c>
      <c r="G183" s="7">
        <f>_xll.ciqfunctions.udf.CIQ(InputTicker, "IQ_NI_CF",Input!I$2,Date,,,Ccy,Conv)</f>
        <v>5590</v>
      </c>
      <c r="H183" s="7">
        <f>_xll.ciqfunctions.udf.CIQ(InputTicker, "IQ_NI_CF",Input!J$2,Date,,,Ccy,Conv)</f>
        <v>5743</v>
      </c>
      <c r="I183" s="7">
        <f>_xll.ciqfunctions.udf.CIQ(InputTicker, "IQ_NI_CF",Input!K$2,Date,,,Ccy,Conv)</f>
        <v>1639</v>
      </c>
      <c r="J183" s="7">
        <f>_xll.ciqfunctions.udf.CIQ(InputTicker, "IQ_NI_CF",Input!L$2,Date,,,Ccy,Conv)</f>
        <v>7502</v>
      </c>
      <c r="K183" s="7">
        <f>_xll.ciqfunctions.udf.CIQ(InputTicker, "IQ_NI_CF",Input!M$2,Date,,,Ccy,Conv)</f>
        <v>6023</v>
      </c>
      <c r="L183" s="7">
        <f>_xll.ciqfunctions.udf.CIQ(InputTicker, "IQ_NI_CF",Input!N$2,Date,,,Ccy,Conv)</f>
        <v>10593</v>
      </c>
      <c r="M183" s="7">
        <f>_xll.ciqfunctions.udf.CIQ(InputTicker, "IQ_NI_CF",Input!O$2,Date,,,Ccy,Conv)</f>
        <v>10593</v>
      </c>
      <c r="N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</row>
    <row r="184" spans="1:66" ht="12.75" customHeight="1" x14ac:dyDescent="0.2">
      <c r="A184" s="1" t="s">
        <v>127</v>
      </c>
      <c r="B184" s="4">
        <f>_xll.ciqfunctions.udf.CIQ(InputTicker, "IQ_DA_SUPPL_CF",Input!D$2,Date,,,Ccy,Conv)</f>
        <v>2662</v>
      </c>
      <c r="C184" s="4">
        <f>_xll.ciqfunctions.udf.CIQ(InputTicker, "IQ_DA_SUPPL_CF",Input!E$2,Date,,,Ccy,Conv)</f>
        <v>2837</v>
      </c>
      <c r="D184" s="4">
        <f>_xll.ciqfunctions.udf.CIQ(InputTicker, "IQ_DA_SUPPL_CF",Input!F$2,Date,,,Ccy,Conv)</f>
        <v>3021</v>
      </c>
      <c r="E184" s="4">
        <f>_xll.ciqfunctions.udf.CIQ(InputTicker, "IQ_DA_SUPPL_CF",Input!G$2,Date,,,Ccy,Conv)</f>
        <v>3127</v>
      </c>
      <c r="F184" s="4">
        <f>_xll.ciqfunctions.udf.CIQ(InputTicker, "IQ_DA_SUPPL_CF",Input!H$2,Date,,,Ccy,Conv)</f>
        <v>4209</v>
      </c>
      <c r="G184" s="4">
        <f>_xll.ciqfunctions.udf.CIQ(InputTicker, "IQ_DA_SUPPL_CF",Input!I$2,Date,,,Ccy,Conv)</f>
        <v>4227</v>
      </c>
      <c r="H184" s="4">
        <f>_xll.ciqfunctions.udf.CIQ(InputTicker, "IQ_DA_SUPPL_CF",Input!J$2,Date,,,Ccy,Conv)</f>
        <v>3888</v>
      </c>
      <c r="I184" s="4">
        <f>_xll.ciqfunctions.udf.CIQ(InputTicker, "IQ_DA_SUPPL_CF",Input!K$2,Date,,,Ccy,Conv)</f>
        <v>2407</v>
      </c>
      <c r="J184" s="4">
        <f>_xll.ciqfunctions.udf.CIQ(InputTicker, "IQ_DA_SUPPL_CF",Input!L$2,Date,,,Ccy,Conv)</f>
        <v>2109</v>
      </c>
      <c r="K184" s="4">
        <f>_xll.ciqfunctions.udf.CIQ(InputTicker, "IQ_DA_SUPPL_CF",Input!M$2,Date,,,Ccy,Conv)</f>
        <v>2168</v>
      </c>
      <c r="L184" s="4">
        <f>_xll.ciqfunctions.udf.CIQ(InputTicker, "IQ_DA_SUPPL_CF",Input!N$2,Date,,,Ccy,Conv)</f>
        <v>2284</v>
      </c>
      <c r="M184" s="4">
        <f>_xll.ciqfunctions.udf.CIQ(InputTicker, "IQ_DA_SUPPL_CF",Input!O$2,Date,,,Ccy,Conv)</f>
        <v>2284</v>
      </c>
      <c r="N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</row>
    <row r="185" spans="1:66" ht="12.75" customHeight="1" x14ac:dyDescent="0.2">
      <c r="A185" s="1" t="s">
        <v>142</v>
      </c>
      <c r="B185" s="4">
        <f>_xll.ciqfunctions.udf.CIQ(InputTicker, "IQ_GW_INTAN_AMORT_CF",Input!D$2,Date,,,Ccy,Conv)</f>
        <v>1193</v>
      </c>
      <c r="C185" s="4">
        <f>_xll.ciqfunctions.udf.CIQ(InputTicker, "IQ_GW_INTAN_AMORT_CF",Input!E$2,Date,,,Ccy,Conv)</f>
        <v>1544</v>
      </c>
      <c r="D185" s="4">
        <f>_xll.ciqfunctions.udf.CIQ(InputTicker, "IQ_GW_INTAN_AMORT_CF",Input!F$2,Date,,,Ccy,Conv)</f>
        <v>1520</v>
      </c>
      <c r="E185" s="4">
        <f>_xll.ciqfunctions.udf.CIQ(InputTicker, "IQ_GW_INTAN_AMORT_CF",Input!G$2,Date,,,Ccy,Conv)</f>
        <v>1353</v>
      </c>
      <c r="F185" s="4">
        <f>_xll.ciqfunctions.udf.CIQ(InputTicker, "IQ_GW_INTAN_AMORT_CF",Input!H$2,Date,,,Ccy,Conv)</f>
        <v>1850</v>
      </c>
      <c r="G185" s="4">
        <f>_xll.ciqfunctions.udf.CIQ(InputTicker, "IQ_GW_INTAN_AMORT_CF",Input!I$2,Date,,,Ccy,Conv)</f>
        <v>2468</v>
      </c>
      <c r="H185" s="4">
        <f>_xll.ciqfunctions.udf.CIQ(InputTicker, "IQ_GW_INTAN_AMORT_CF",Input!J$2,Date,,,Ccy,Conv)</f>
        <v>1838</v>
      </c>
      <c r="I185" s="4">
        <f>_xll.ciqfunctions.udf.CIQ(InputTicker, "IQ_GW_INTAN_AMORT_CF",Input!K$2,Date,,,Ccy,Conv)</f>
        <v>1747</v>
      </c>
      <c r="J185" s="4">
        <f>_xll.ciqfunctions.udf.CIQ(InputTicker, "IQ_GW_INTAN_AMORT_CF",Input!L$2,Date,,,Ccy,Conv)</f>
        <v>1627</v>
      </c>
      <c r="K185" s="4">
        <f>_xll.ciqfunctions.udf.CIQ(InputTicker, "IQ_GW_INTAN_AMORT_CF",Input!M$2,Date,,,Ccy,Conv)</f>
        <v>1830</v>
      </c>
      <c r="L185" s="4">
        <f>_xll.ciqfunctions.udf.CIQ(InputTicker, "IQ_GW_INTAN_AMORT_CF",Input!N$2,Date,,,Ccy,Conv)</f>
        <v>2166</v>
      </c>
      <c r="M185" s="4">
        <f>_xll.ciqfunctions.udf.CIQ(InputTicker, "IQ_GW_INTAN_AMORT_CF",Input!O$2,Date,,,Ccy,Conv)</f>
        <v>2166</v>
      </c>
      <c r="N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</row>
    <row r="186" spans="1:66" ht="12.75" customHeight="1" x14ac:dyDescent="0.2">
      <c r="A186" s="1" t="s">
        <v>198</v>
      </c>
      <c r="B186" s="4">
        <f>_xll.ciqfunctions.udf.CIQ(InputTicker, "IQ_OIL_IMPAIR",Input!D$2,Date,,,Ccy,Conv)</f>
        <v>0</v>
      </c>
      <c r="C186" s="4">
        <f>_xll.ciqfunctions.udf.CIQ(InputTicker, "IQ_OIL_IMPAIR",Input!E$2,Date,,,Ccy,Conv)</f>
        <v>0</v>
      </c>
      <c r="D186" s="4">
        <f>_xll.ciqfunctions.udf.CIQ(InputTicker, "IQ_OIL_IMPAIR",Input!F$2,Date,,,Ccy,Conv)</f>
        <v>0</v>
      </c>
      <c r="E186" s="4">
        <f>_xll.ciqfunctions.udf.CIQ(InputTicker, "IQ_OIL_IMPAIR",Input!G$2,Date,,,Ccy,Conv)</f>
        <v>0</v>
      </c>
      <c r="F186" s="4">
        <f>_xll.ciqfunctions.udf.CIQ(InputTicker, "IQ_OIL_IMPAIR",Input!H$2,Date,,,Ccy,Conv)</f>
        <v>0</v>
      </c>
      <c r="G186" s="4">
        <f>_xll.ciqfunctions.udf.CIQ(InputTicker, "IQ_OIL_IMPAIR",Input!I$2,Date,,,Ccy,Conv)</f>
        <v>0</v>
      </c>
      <c r="H186" s="4">
        <f>_xll.ciqfunctions.udf.CIQ(InputTicker, "IQ_OIL_IMPAIR",Input!J$2,Date,,,Ccy,Conv)</f>
        <v>0</v>
      </c>
      <c r="I186" s="4">
        <f>_xll.ciqfunctions.udf.CIQ(InputTicker, "IQ_OIL_IMPAIR",Input!K$2,Date,,,Ccy,Conv)</f>
        <v>0</v>
      </c>
      <c r="J186" s="4">
        <f>_xll.ciqfunctions.udf.CIQ(InputTicker, "IQ_OIL_IMPAIR",Input!L$2,Date,,,Ccy,Conv)</f>
        <v>0</v>
      </c>
      <c r="K186" s="4">
        <f>_xll.ciqfunctions.udf.CIQ(InputTicker, "IQ_OIL_IMPAIR",Input!M$2,Date,,,Ccy,Conv)</f>
        <v>0</v>
      </c>
      <c r="L186" s="4">
        <f>_xll.ciqfunctions.udf.CIQ(InputTicker, "IQ_OIL_IMPAIR",Input!N$2,Date,,,Ccy,Conv)</f>
        <v>0</v>
      </c>
      <c r="M186" s="4">
        <f>_xll.ciqfunctions.udf.CIQ(InputTicker, "IQ_OIL_IMPAIR",Input!O$2,Date,,,Ccy,Conv)</f>
        <v>0</v>
      </c>
      <c r="N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</row>
    <row r="187" spans="1:66" ht="12.75" customHeight="1" x14ac:dyDescent="0.2">
      <c r="A187" s="5" t="s">
        <v>61</v>
      </c>
      <c r="B187" s="6">
        <f>_xll.ciqfunctions.udf.CIQ(InputTicker, "IQ_DA_CF",Input!D$2,Date,,,Ccy,Conv)</f>
        <v>3855</v>
      </c>
      <c r="C187" s="6">
        <f>_xll.ciqfunctions.udf.CIQ(InputTicker, "IQ_DA_CF",Input!E$2,Date,,,Ccy,Conv)</f>
        <v>4381</v>
      </c>
      <c r="D187" s="6">
        <f>_xll.ciqfunctions.udf.CIQ(InputTicker, "IQ_DA_CF",Input!F$2,Date,,,Ccy,Conv)</f>
        <v>4541</v>
      </c>
      <c r="E187" s="6">
        <f>_xll.ciqfunctions.udf.CIQ(InputTicker, "IQ_DA_CF",Input!G$2,Date,,,Ccy,Conv)</f>
        <v>4480</v>
      </c>
      <c r="F187" s="6">
        <f>_xll.ciqfunctions.udf.CIQ(InputTicker, "IQ_DA_CF",Input!H$2,Date,,,Ccy,Conv)</f>
        <v>6059</v>
      </c>
      <c r="G187" s="6">
        <f>_xll.ciqfunctions.udf.CIQ(InputTicker, "IQ_DA_CF",Input!I$2,Date,,,Ccy,Conv)</f>
        <v>6695</v>
      </c>
      <c r="H187" s="6">
        <f>_xll.ciqfunctions.udf.CIQ(InputTicker, "IQ_DA_CF",Input!J$2,Date,,,Ccy,Conv)</f>
        <v>5726</v>
      </c>
      <c r="I187" s="6">
        <f>_xll.ciqfunctions.udf.CIQ(InputTicker, "IQ_DA_CF",Input!K$2,Date,,,Ccy,Conv)</f>
        <v>4154</v>
      </c>
      <c r="J187" s="6">
        <f>_xll.ciqfunctions.udf.CIQ(InputTicker, "IQ_DA_CF",Input!L$2,Date,,,Ccy,Conv)</f>
        <v>3736</v>
      </c>
      <c r="K187" s="6">
        <f>_xll.ciqfunctions.udf.CIQ(InputTicker, "IQ_DA_CF",Input!M$2,Date,,,Ccy,Conv)</f>
        <v>3998</v>
      </c>
      <c r="L187" s="6">
        <f>_xll.ciqfunctions.udf.CIQ(InputTicker, "IQ_DA_CF",Input!N$2,Date,,,Ccy,Conv)</f>
        <v>4450</v>
      </c>
      <c r="M187" s="6">
        <f>_xll.ciqfunctions.udf.CIQ(InputTicker, "IQ_DA_CF",Input!O$2,Date,,,Ccy,Conv)</f>
        <v>4450</v>
      </c>
      <c r="N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</row>
    <row r="188" spans="1:66" ht="12.75" customHeight="1" x14ac:dyDescent="0.2">
      <c r="A188" s="1" t="s">
        <v>425</v>
      </c>
      <c r="B188" s="4">
        <f>_xll.ciqfunctions.udf.CIQ(InputTicker, "IQ_OTHER_AMORT",Input!D$2,Date,,,Ccy,Conv)</f>
        <v>0</v>
      </c>
      <c r="C188" s="4">
        <f>_xll.ciqfunctions.udf.CIQ(InputTicker, "IQ_OTHER_AMORT",Input!E$2,Date,,,Ccy,Conv)</f>
        <v>0</v>
      </c>
      <c r="D188" s="4">
        <f>_xll.ciqfunctions.udf.CIQ(InputTicker, "IQ_OTHER_AMORT",Input!F$2,Date,,,Ccy,Conv)</f>
        <v>0</v>
      </c>
      <c r="E188" s="4">
        <f>_xll.ciqfunctions.udf.CIQ(InputTicker, "IQ_OTHER_AMORT",Input!G$2,Date,,,Ccy,Conv)</f>
        <v>0</v>
      </c>
      <c r="F188" s="4">
        <f>_xll.ciqfunctions.udf.CIQ(InputTicker, "IQ_OTHER_AMORT",Input!H$2,Date,,,Ccy,Conv)</f>
        <v>0</v>
      </c>
      <c r="G188" s="4">
        <f>_xll.ciqfunctions.udf.CIQ(InputTicker, "IQ_OTHER_AMORT",Input!I$2,Date,,,Ccy,Conv)</f>
        <v>0</v>
      </c>
      <c r="H188" s="4">
        <f>_xll.ciqfunctions.udf.CIQ(InputTicker, "IQ_OTHER_AMORT",Input!J$2,Date,,,Ccy,Conv)</f>
        <v>691</v>
      </c>
      <c r="I188" s="4">
        <f>_xll.ciqfunctions.udf.CIQ(InputTicker, "IQ_OTHER_AMORT",Input!K$2,Date,,,Ccy,Conv)</f>
        <v>648</v>
      </c>
      <c r="J188" s="4">
        <f>_xll.ciqfunctions.udf.CIQ(InputTicker, "IQ_OTHER_AMORT",Input!L$2,Date,,,Ccy,Conv)</f>
        <v>660</v>
      </c>
      <c r="K188" s="4">
        <f>_xll.ciqfunctions.udf.CIQ(InputTicker, "IQ_OTHER_AMORT",Input!M$2,Date,,,Ccy,Conv)</f>
        <v>669</v>
      </c>
      <c r="L188" s="4">
        <f>_xll.ciqfunctions.udf.CIQ(InputTicker, "IQ_OTHER_AMORT",Input!N$2,Date,,,Ccy,Conv)</f>
        <v>571</v>
      </c>
      <c r="M188" s="4">
        <f>_xll.ciqfunctions.udf.CIQ(InputTicker, "IQ_OTHER_AMORT",Input!O$2,Date,,,Ccy,Conv)</f>
        <v>571</v>
      </c>
      <c r="N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</row>
    <row r="189" spans="1:66" ht="12.75" customHeight="1" x14ac:dyDescent="0.2">
      <c r="A189" s="1" t="s">
        <v>170</v>
      </c>
      <c r="B189" s="4">
        <f>_xll.ciqfunctions.udf.CIQ(InputTicker, "IQ_MINORITY_INTEREST_CF",Input!D$2,Date,,,Ccy,Conv)</f>
        <v>0</v>
      </c>
      <c r="C189" s="4">
        <f>_xll.ciqfunctions.udf.CIQ(InputTicker, "IQ_MINORITY_INTEREST_CF",Input!E$2,Date,,,Ccy,Conv)</f>
        <v>0</v>
      </c>
      <c r="D189" s="4">
        <f>_xll.ciqfunctions.udf.CIQ(InputTicker, "IQ_MINORITY_INTEREST_CF",Input!F$2,Date,,,Ccy,Conv)</f>
        <v>0</v>
      </c>
      <c r="E189" s="4">
        <f>_xll.ciqfunctions.udf.CIQ(InputTicker, "IQ_MINORITY_INTEREST_CF",Input!G$2,Date,,,Ccy,Conv)</f>
        <v>0</v>
      </c>
      <c r="F189" s="4">
        <f>_xll.ciqfunctions.udf.CIQ(InputTicker, "IQ_MINORITY_INTEREST_CF",Input!H$2,Date,,,Ccy,Conv)</f>
        <v>0</v>
      </c>
      <c r="G189" s="4">
        <f>_xll.ciqfunctions.udf.CIQ(InputTicker, "IQ_MINORITY_INTEREST_CF",Input!I$2,Date,,,Ccy,Conv)</f>
        <v>0</v>
      </c>
      <c r="H189" s="4">
        <f>_xll.ciqfunctions.udf.CIQ(InputTicker, "IQ_MINORITY_INTEREST_CF",Input!J$2,Date,,,Ccy,Conv)</f>
        <v>0</v>
      </c>
      <c r="I189" s="4">
        <f>_xll.ciqfunctions.udf.CIQ(InputTicker, "IQ_MINORITY_INTEREST_CF",Input!K$2,Date,,,Ccy,Conv)</f>
        <v>0</v>
      </c>
      <c r="J189" s="4">
        <f>_xll.ciqfunctions.udf.CIQ(InputTicker, "IQ_MINORITY_INTEREST_CF",Input!L$2,Date,,,Ccy,Conv)</f>
        <v>0</v>
      </c>
      <c r="K189" s="4">
        <f>_xll.ciqfunctions.udf.CIQ(InputTicker, "IQ_MINORITY_INTEREST_CF",Input!M$2,Date,,,Ccy,Conv)</f>
        <v>0</v>
      </c>
      <c r="L189" s="4">
        <f>_xll.ciqfunctions.udf.CIQ(InputTicker, "IQ_MINORITY_INTEREST_CF",Input!N$2,Date,,,Ccy,Conv)</f>
        <v>0</v>
      </c>
      <c r="M189" s="4">
        <f>_xll.ciqfunctions.udf.CIQ(InputTicker, "IQ_MINORITY_INTEREST_CF",Input!O$2,Date,,,Ccy,Conv)</f>
        <v>0</v>
      </c>
      <c r="N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</row>
    <row r="190" spans="1:66" ht="12.75" customHeight="1" x14ac:dyDescent="0.2">
      <c r="A190" s="1" t="s">
        <v>199</v>
      </c>
      <c r="B190" s="4">
        <f>_xll.ciqfunctions.udf.CIQ(InputTicker, "IQ_GAIN_ASSETS_CF",Input!D$2,Date,,,Ccy,Conv)</f>
        <v>481</v>
      </c>
      <c r="C190" s="4">
        <f>_xll.ciqfunctions.udf.CIQ(InputTicker, "IQ_GAIN_ASSETS_CF",Input!E$2,Date,,,Ccy,Conv)</f>
        <v>62</v>
      </c>
      <c r="D190" s="4">
        <f>_xll.ciqfunctions.udf.CIQ(InputTicker, "IQ_GAIN_ASSETS_CF",Input!F$2,Date,,,Ccy,Conv)</f>
        <v>14</v>
      </c>
      <c r="E190" s="4">
        <f>_xll.ciqfunctions.udf.CIQ(InputTicker, "IQ_GAIN_ASSETS_CF",Input!G$2,Date,,,Ccy,Conv)</f>
        <v>123</v>
      </c>
      <c r="F190" s="4">
        <f>_xll.ciqfunctions.udf.CIQ(InputTicker, "IQ_GAIN_ASSETS_CF",Input!H$2,Date,,,Ccy,Conv)</f>
        <v>-1096</v>
      </c>
      <c r="G190" s="4">
        <f>_xll.ciqfunctions.udf.CIQ(InputTicker, "IQ_GAIN_ASSETS_CF",Input!I$2,Date,,,Ccy,Conv)</f>
        <v>-70</v>
      </c>
      <c r="H190" s="4">
        <f>_xll.ciqfunctions.udf.CIQ(InputTicker, "IQ_GAIN_ASSETS_CF",Input!J$2,Date,,,Ccy,Conv)</f>
        <v>-136</v>
      </c>
      <c r="I190" s="4">
        <f>_xll.ciqfunctions.udf.CIQ(InputTicker, "IQ_GAIN_ASSETS_CF",Input!K$2,Date,,,Ccy,Conv)</f>
        <v>-363</v>
      </c>
      <c r="J190" s="4">
        <f>_xll.ciqfunctions.udf.CIQ(InputTicker, "IQ_GAIN_ASSETS_CF",Input!L$2,Date,,,Ccy,Conv)</f>
        <v>-170</v>
      </c>
      <c r="K190" s="4">
        <f>_xll.ciqfunctions.udf.CIQ(InputTicker, "IQ_GAIN_ASSETS_CF",Input!M$2,Date,,,Ccy,Conv)</f>
        <v>-652</v>
      </c>
      <c r="L190" s="4">
        <f>_xll.ciqfunctions.udf.CIQ(InputTicker, "IQ_GAIN_ASSETS_CF",Input!N$2,Date,,,Ccy,Conv)</f>
        <v>-39</v>
      </c>
      <c r="M190" s="4">
        <f>_xll.ciqfunctions.udf.CIQ(InputTicker, "IQ_GAIN_ASSETS_CF",Input!O$2,Date,,,Ccy,Conv)</f>
        <v>-39</v>
      </c>
      <c r="N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</row>
    <row r="191" spans="1:66" ht="12.75" customHeight="1" x14ac:dyDescent="0.2">
      <c r="A191" s="1" t="s">
        <v>143</v>
      </c>
      <c r="B191" s="4">
        <f>_xll.ciqfunctions.udf.CIQ(InputTicker, "IQ_GAIN_INVEST_CF",Input!D$2,Date,,,Ccy,Conv)</f>
        <v>0</v>
      </c>
      <c r="C191" s="4">
        <f>_xll.ciqfunctions.udf.CIQ(InputTicker, "IQ_GAIN_INVEST_CF",Input!E$2,Date,,,Ccy,Conv)</f>
        <v>0</v>
      </c>
      <c r="D191" s="4">
        <f>_xll.ciqfunctions.udf.CIQ(InputTicker, "IQ_GAIN_INVEST_CF",Input!F$2,Date,,,Ccy,Conv)</f>
        <v>0</v>
      </c>
      <c r="E191" s="4">
        <f>_xll.ciqfunctions.udf.CIQ(InputTicker, "IQ_GAIN_INVEST_CF",Input!G$2,Date,,,Ccy,Conv)</f>
        <v>0</v>
      </c>
      <c r="F191" s="4">
        <f>_xll.ciqfunctions.udf.CIQ(InputTicker, "IQ_GAIN_INVEST_CF",Input!H$2,Date,,,Ccy,Conv)</f>
        <v>0</v>
      </c>
      <c r="G191" s="4">
        <f>_xll.ciqfunctions.udf.CIQ(InputTicker, "IQ_GAIN_INVEST_CF",Input!I$2,Date,,,Ccy,Conv)</f>
        <v>0</v>
      </c>
      <c r="H191" s="4">
        <f>_xll.ciqfunctions.udf.CIQ(InputTicker, "IQ_GAIN_INVEST_CF",Input!J$2,Date,,,Ccy,Conv)</f>
        <v>0</v>
      </c>
      <c r="I191" s="4">
        <f>_xll.ciqfunctions.udf.CIQ(InputTicker, "IQ_GAIN_INVEST_CF",Input!K$2,Date,,,Ccy,Conv)</f>
        <v>0</v>
      </c>
      <c r="J191" s="4">
        <f>_xll.ciqfunctions.udf.CIQ(InputTicker, "IQ_GAIN_INVEST_CF",Input!L$2,Date,,,Ccy,Conv)</f>
        <v>0</v>
      </c>
      <c r="K191" s="4">
        <f>_xll.ciqfunctions.udf.CIQ(InputTicker, "IQ_GAIN_INVEST_CF",Input!M$2,Date,,,Ccy,Conv)</f>
        <v>0</v>
      </c>
      <c r="L191" s="4">
        <f>_xll.ciqfunctions.udf.CIQ(InputTicker, "IQ_GAIN_INVEST_CF",Input!N$2,Date,,,Ccy,Conv)</f>
        <v>0</v>
      </c>
      <c r="M191" s="4">
        <f>_xll.ciqfunctions.udf.CIQ(InputTicker, "IQ_GAIN_INVEST_CF",Input!O$2,Date,,,Ccy,Conv)</f>
        <v>0</v>
      </c>
      <c r="N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</row>
    <row r="192" spans="1:66" ht="12.75" customHeight="1" x14ac:dyDescent="0.2">
      <c r="A192" s="1" t="s">
        <v>200</v>
      </c>
      <c r="B192" s="4">
        <f>_xll.ciqfunctions.udf.CIQ(InputTicker, "IQ_ASSET_WRITEDOWN_CF",Input!D$2,Date,,,Ccy,Conv)</f>
        <v>0</v>
      </c>
      <c r="C192" s="4">
        <f>_xll.ciqfunctions.udf.CIQ(InputTicker, "IQ_ASSET_WRITEDOWN_CF",Input!E$2,Date,,,Ccy,Conv)</f>
        <v>0</v>
      </c>
      <c r="D192" s="4">
        <f>_xll.ciqfunctions.udf.CIQ(InputTicker, "IQ_ASSET_WRITEDOWN_CF",Input!F$2,Date,,,Ccy,Conv)</f>
        <v>0</v>
      </c>
      <c r="E192" s="4">
        <f>_xll.ciqfunctions.udf.CIQ(InputTicker, "IQ_ASSET_WRITEDOWN_CF",Input!G$2,Date,,,Ccy,Conv)</f>
        <v>0</v>
      </c>
      <c r="F192" s="4">
        <f>_xll.ciqfunctions.udf.CIQ(InputTicker, "IQ_ASSET_WRITEDOWN_CF",Input!H$2,Date,,,Ccy,Conv)</f>
        <v>0</v>
      </c>
      <c r="G192" s="4">
        <f>_xll.ciqfunctions.udf.CIQ(InputTicker, "IQ_ASSET_WRITEDOWN_CF",Input!I$2,Date,,,Ccy,Conv)</f>
        <v>0</v>
      </c>
      <c r="H192" s="4">
        <f>_xll.ciqfunctions.udf.CIQ(InputTicker, "IQ_ASSET_WRITEDOWN_CF",Input!J$2,Date,,,Ccy,Conv)</f>
        <v>0</v>
      </c>
      <c r="I192" s="4">
        <f>_xll.ciqfunctions.udf.CIQ(InputTicker, "IQ_ASSET_WRITEDOWN_CF",Input!K$2,Date,,,Ccy,Conv)</f>
        <v>0</v>
      </c>
      <c r="J192" s="4">
        <f>_xll.ciqfunctions.udf.CIQ(InputTicker, "IQ_ASSET_WRITEDOWN_CF",Input!L$2,Date,,,Ccy,Conv)</f>
        <v>0</v>
      </c>
      <c r="K192" s="4">
        <f>_xll.ciqfunctions.udf.CIQ(InputTicker, "IQ_ASSET_WRITEDOWN_CF",Input!M$2,Date,,,Ccy,Conv)</f>
        <v>0</v>
      </c>
      <c r="L192" s="4">
        <f>_xll.ciqfunctions.udf.CIQ(InputTicker, "IQ_ASSET_WRITEDOWN_CF",Input!N$2,Date,,,Ccy,Conv)</f>
        <v>0</v>
      </c>
      <c r="M192" s="4">
        <f>_xll.ciqfunctions.udf.CIQ(InputTicker, "IQ_ASSET_WRITEDOWN_CF",Input!O$2,Date,,,Ccy,Conv)</f>
        <v>0</v>
      </c>
      <c r="N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</row>
    <row r="193" spans="1:66" ht="12.75" customHeight="1" x14ac:dyDescent="0.2">
      <c r="A193" s="1" t="s">
        <v>201</v>
      </c>
      <c r="B193" s="4">
        <f>_xll.ciqfunctions.udf.CIQ(InputTicker, "IQ_LOANS_CF",Input!D$2,Date,,,Ccy,Conv)</f>
        <v>0</v>
      </c>
      <c r="C193" s="4">
        <f>_xll.ciqfunctions.udf.CIQ(InputTicker, "IQ_LOANS_CF",Input!E$2,Date,,,Ccy,Conv)</f>
        <v>0</v>
      </c>
      <c r="D193" s="4">
        <f>_xll.ciqfunctions.udf.CIQ(InputTicker, "IQ_LOANS_CF",Input!F$2,Date,,,Ccy,Conv)</f>
        <v>0</v>
      </c>
      <c r="E193" s="4">
        <f>_xll.ciqfunctions.udf.CIQ(InputTicker, "IQ_LOANS_CF",Input!G$2,Date,,,Ccy,Conv)</f>
        <v>0</v>
      </c>
      <c r="F193" s="4">
        <f>_xll.ciqfunctions.udf.CIQ(InputTicker, "IQ_LOANS_CF",Input!H$2,Date,,,Ccy,Conv)</f>
        <v>0</v>
      </c>
      <c r="G193" s="4">
        <f>_xll.ciqfunctions.udf.CIQ(InputTicker, "IQ_LOANS_CF",Input!I$2,Date,,,Ccy,Conv)</f>
        <v>0</v>
      </c>
      <c r="H193" s="4">
        <f>_xll.ciqfunctions.udf.CIQ(InputTicker, "IQ_LOANS_CF",Input!J$2,Date,,,Ccy,Conv)</f>
        <v>0</v>
      </c>
      <c r="I193" s="4">
        <f>_xll.ciqfunctions.udf.CIQ(InputTicker, "IQ_LOANS_CF",Input!K$2,Date,,,Ccy,Conv)</f>
        <v>0</v>
      </c>
      <c r="J193" s="4">
        <f>_xll.ciqfunctions.udf.CIQ(InputTicker, "IQ_LOANS_CF",Input!L$2,Date,,,Ccy,Conv)</f>
        <v>0</v>
      </c>
      <c r="K193" s="4">
        <f>_xll.ciqfunctions.udf.CIQ(InputTicker, "IQ_LOANS_CF",Input!M$2,Date,,,Ccy,Conv)</f>
        <v>0</v>
      </c>
      <c r="L193" s="4">
        <f>_xll.ciqfunctions.udf.CIQ(InputTicker, "IQ_LOANS_CF",Input!N$2,Date,,,Ccy,Conv)</f>
        <v>0</v>
      </c>
      <c r="M193" s="4">
        <f>_xll.ciqfunctions.udf.CIQ(InputTicker, "IQ_LOANS_CF",Input!O$2,Date,,,Ccy,Conv)</f>
        <v>0</v>
      </c>
      <c r="N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</row>
    <row r="194" spans="1:66" ht="12.75" customHeight="1" x14ac:dyDescent="0.2">
      <c r="A194" s="1" t="s">
        <v>202</v>
      </c>
      <c r="B194" s="4">
        <f>_xll.ciqfunctions.udf.CIQ(InputTicker, "IQ_CREDIT_LOSS_CF",Input!D$2,Date,,,Ccy,Conv)</f>
        <v>0</v>
      </c>
      <c r="C194" s="4">
        <f>_xll.ciqfunctions.udf.CIQ(InputTicker, "IQ_CREDIT_LOSS_CF",Input!E$2,Date,,,Ccy,Conv)</f>
        <v>0</v>
      </c>
      <c r="D194" s="4">
        <f>_xll.ciqfunctions.udf.CIQ(InputTicker, "IQ_CREDIT_LOSS_CF",Input!F$2,Date,,,Ccy,Conv)</f>
        <v>0</v>
      </c>
      <c r="E194" s="4">
        <f>_xll.ciqfunctions.udf.CIQ(InputTicker, "IQ_CREDIT_LOSS_CF",Input!G$2,Date,,,Ccy,Conv)</f>
        <v>0</v>
      </c>
      <c r="F194" s="4">
        <f>_xll.ciqfunctions.udf.CIQ(InputTicker, "IQ_CREDIT_LOSS_CF",Input!H$2,Date,,,Ccy,Conv)</f>
        <v>0</v>
      </c>
      <c r="G194" s="4">
        <f>_xll.ciqfunctions.udf.CIQ(InputTicker, "IQ_CREDIT_LOSS_CF",Input!I$2,Date,,,Ccy,Conv)</f>
        <v>0</v>
      </c>
      <c r="H194" s="4">
        <f>_xll.ciqfunctions.udf.CIQ(InputTicker, "IQ_CREDIT_LOSS_CF",Input!J$2,Date,,,Ccy,Conv)</f>
        <v>0</v>
      </c>
      <c r="I194" s="4">
        <f>_xll.ciqfunctions.udf.CIQ(InputTicker, "IQ_CREDIT_LOSS_CF",Input!K$2,Date,,,Ccy,Conv)</f>
        <v>0</v>
      </c>
      <c r="J194" s="4">
        <f>_xll.ciqfunctions.udf.CIQ(InputTicker, "IQ_CREDIT_LOSS_CF",Input!L$2,Date,,,Ccy,Conv)</f>
        <v>0</v>
      </c>
      <c r="K194" s="4">
        <f>_xll.ciqfunctions.udf.CIQ(InputTicker, "IQ_CREDIT_LOSS_CF",Input!M$2,Date,,,Ccy,Conv)</f>
        <v>0</v>
      </c>
      <c r="L194" s="4">
        <f>_xll.ciqfunctions.udf.CIQ(InputTicker, "IQ_CREDIT_LOSS_CF",Input!N$2,Date,,,Ccy,Conv)</f>
        <v>0</v>
      </c>
      <c r="M194" s="4">
        <f>_xll.ciqfunctions.udf.CIQ(InputTicker, "IQ_CREDIT_LOSS_CF",Input!O$2,Date,,,Ccy,Conv)</f>
        <v>0</v>
      </c>
      <c r="N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</row>
    <row r="195" spans="1:66" ht="12.75" customHeight="1" x14ac:dyDescent="0.2">
      <c r="A195" s="1" t="s">
        <v>203</v>
      </c>
      <c r="B195" s="4">
        <f>_xll.ciqfunctions.udf.CIQ(InputTicker, "IQ_INC_EQUITY_CF",Input!D$2,Date,,,Ccy,Conv)</f>
        <v>0</v>
      </c>
      <c r="C195" s="4">
        <f>_xll.ciqfunctions.udf.CIQ(InputTicker, "IQ_INC_EQUITY_CF",Input!E$2,Date,,,Ccy,Conv)</f>
        <v>0</v>
      </c>
      <c r="D195" s="4">
        <f>_xll.ciqfunctions.udf.CIQ(InputTicker, "IQ_INC_EQUITY_CF",Input!F$2,Date,,,Ccy,Conv)</f>
        <v>0</v>
      </c>
      <c r="E195" s="4">
        <f>_xll.ciqfunctions.udf.CIQ(InputTicker, "IQ_INC_EQUITY_CF",Input!G$2,Date,,,Ccy,Conv)</f>
        <v>0</v>
      </c>
      <c r="F195" s="4">
        <f>_xll.ciqfunctions.udf.CIQ(InputTicker, "IQ_INC_EQUITY_CF",Input!H$2,Date,,,Ccy,Conv)</f>
        <v>0</v>
      </c>
      <c r="G195" s="4">
        <f>_xll.ciqfunctions.udf.CIQ(InputTicker, "IQ_INC_EQUITY_CF",Input!I$2,Date,,,Ccy,Conv)</f>
        <v>0</v>
      </c>
      <c r="H195" s="4">
        <f>_xll.ciqfunctions.udf.CIQ(InputTicker, "IQ_INC_EQUITY_CF",Input!J$2,Date,,,Ccy,Conv)</f>
        <v>0</v>
      </c>
      <c r="I195" s="4">
        <f>_xll.ciqfunctions.udf.CIQ(InputTicker, "IQ_INC_EQUITY_CF",Input!K$2,Date,,,Ccy,Conv)</f>
        <v>0</v>
      </c>
      <c r="J195" s="4">
        <f>_xll.ciqfunctions.udf.CIQ(InputTicker, "IQ_INC_EQUITY_CF",Input!L$2,Date,,,Ccy,Conv)</f>
        <v>0</v>
      </c>
      <c r="K195" s="4">
        <f>_xll.ciqfunctions.udf.CIQ(InputTicker, "IQ_INC_EQUITY_CF",Input!M$2,Date,,,Ccy,Conv)</f>
        <v>0</v>
      </c>
      <c r="L195" s="4">
        <f>_xll.ciqfunctions.udf.CIQ(InputTicker, "IQ_INC_EQUITY_CF",Input!N$2,Date,,,Ccy,Conv)</f>
        <v>0</v>
      </c>
      <c r="M195" s="4">
        <f>_xll.ciqfunctions.udf.CIQ(InputTicker, "IQ_INC_EQUITY_CF",Input!O$2,Date,,,Ccy,Conv)</f>
        <v>0</v>
      </c>
      <c r="N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</row>
    <row r="196" spans="1:66" ht="12.75" customHeight="1" x14ac:dyDescent="0.2">
      <c r="A196" s="1" t="s">
        <v>204</v>
      </c>
      <c r="B196" s="4">
        <f>_xll.ciqfunctions.udf.CIQ(InputTicker, "IQ_STOCK_BASED_CF",Input!D$2,Date,,,Ccy,Conv)</f>
        <v>468</v>
      </c>
      <c r="C196" s="4">
        <f>_xll.ciqfunctions.udf.CIQ(InputTicker, "IQ_STOCK_BASED_CF",Input!E$2,Date,,,Ccy,Conv)</f>
        <v>544</v>
      </c>
      <c r="D196" s="4">
        <f>_xll.ciqfunctions.udf.CIQ(InputTicker, "IQ_STOCK_BASED_CF",Input!F$2,Date,,,Ccy,Conv)</f>
        <v>534</v>
      </c>
      <c r="E196" s="4">
        <f>_xll.ciqfunctions.udf.CIQ(InputTicker, "IQ_STOCK_BASED_CF",Input!G$2,Date,,,Ccy,Conv)</f>
        <v>510</v>
      </c>
      <c r="F196" s="4">
        <f>_xll.ciqfunctions.udf.CIQ(InputTicker, "IQ_STOCK_BASED_CF",Input!H$2,Date,,,Ccy,Conv)</f>
        <v>679</v>
      </c>
      <c r="G196" s="4">
        <f>_xll.ciqfunctions.udf.CIQ(InputTicker, "IQ_STOCK_BASED_CF",Input!I$2,Date,,,Ccy,Conv)</f>
        <v>937</v>
      </c>
      <c r="H196" s="4">
        <f>_xll.ciqfunctions.udf.CIQ(InputTicker, "IQ_STOCK_BASED_CF",Input!J$2,Date,,,Ccy,Conv)</f>
        <v>982</v>
      </c>
      <c r="I196" s="4">
        <f>_xll.ciqfunctions.udf.CIQ(InputTicker, "IQ_STOCK_BASED_CF",Input!K$2,Date,,,Ccy,Conv)</f>
        <v>987</v>
      </c>
      <c r="J196" s="4">
        <f>_xll.ciqfunctions.udf.CIQ(InputTicker, "IQ_STOCK_BASED_CF",Input!L$2,Date,,,Ccy,Conv)</f>
        <v>1133</v>
      </c>
      <c r="K196" s="4">
        <f>_xll.ciqfunctions.udf.CIQ(InputTicker, "IQ_STOCK_BASED_CF",Input!M$2,Date,,,Ccy,Conv)</f>
        <v>1311</v>
      </c>
      <c r="L196" s="4">
        <f>_xll.ciqfunctions.udf.CIQ(InputTicker, "IQ_STOCK_BASED_CF",Input!N$2,Date,,,Ccy,Conv)</f>
        <v>1715</v>
      </c>
      <c r="M196" s="4">
        <f>_xll.ciqfunctions.udf.CIQ(InputTicker, "IQ_STOCK_BASED_CF",Input!O$2,Date,,,Ccy,Conv)</f>
        <v>1715</v>
      </c>
      <c r="N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</row>
    <row r="197" spans="1:66" ht="12.75" customHeight="1" x14ac:dyDescent="0.2">
      <c r="A197" s="1" t="s">
        <v>144</v>
      </c>
      <c r="B197" s="4">
        <f>_xll.ciqfunctions.udf.CIQ(InputTicker, "IQ_TAX_BENEFIT_OPTIONS",Input!D$2,Date,,,Ccy,Conv)</f>
        <v>0</v>
      </c>
      <c r="C197" s="4">
        <f>_xll.ciqfunctions.udf.CIQ(InputTicker, "IQ_TAX_BENEFIT_OPTIONS",Input!E$2,Date,,,Ccy,Conv)</f>
        <v>0</v>
      </c>
      <c r="D197" s="4">
        <f>_xll.ciqfunctions.udf.CIQ(InputTicker, "IQ_TAX_BENEFIT_OPTIONS",Input!F$2,Date,,,Ccy,Conv)</f>
        <v>0</v>
      </c>
      <c r="E197" s="4">
        <f>_xll.ciqfunctions.udf.CIQ(InputTicker, "IQ_TAX_BENEFIT_OPTIONS",Input!G$2,Date,,,Ccy,Conv)</f>
        <v>0</v>
      </c>
      <c r="F197" s="4">
        <f>_xll.ciqfunctions.udf.CIQ(InputTicker, "IQ_TAX_BENEFIT_OPTIONS",Input!H$2,Date,,,Ccy,Conv)</f>
        <v>0</v>
      </c>
      <c r="G197" s="4">
        <f>_xll.ciqfunctions.udf.CIQ(InputTicker, "IQ_TAX_BENEFIT_OPTIONS",Input!I$2,Date,,,Ccy,Conv)</f>
        <v>0</v>
      </c>
      <c r="H197" s="4">
        <f>_xll.ciqfunctions.udf.CIQ(InputTicker, "IQ_TAX_BENEFIT_OPTIONS",Input!J$2,Date,,,Ccy,Conv)</f>
        <v>0</v>
      </c>
      <c r="I197" s="4">
        <f>_xll.ciqfunctions.udf.CIQ(InputTicker, "IQ_TAX_BENEFIT_OPTIONS",Input!K$2,Date,,,Ccy,Conv)</f>
        <v>0</v>
      </c>
      <c r="J197" s="4">
        <f>_xll.ciqfunctions.udf.CIQ(InputTicker, "IQ_TAX_BENEFIT_OPTIONS",Input!L$2,Date,,,Ccy,Conv)</f>
        <v>0</v>
      </c>
      <c r="K197" s="4">
        <f>_xll.ciqfunctions.udf.CIQ(InputTicker, "IQ_TAX_BENEFIT_OPTIONS",Input!M$2,Date,,,Ccy,Conv)</f>
        <v>0</v>
      </c>
      <c r="L197" s="4">
        <f>_xll.ciqfunctions.udf.CIQ(InputTicker, "IQ_TAX_BENEFIT_OPTIONS",Input!N$2,Date,,,Ccy,Conv)</f>
        <v>0</v>
      </c>
      <c r="M197" s="4">
        <f>_xll.ciqfunctions.udf.CIQ(InputTicker, "IQ_TAX_BENEFIT_OPTIONS",Input!O$2,Date,,,Ccy,Conv)</f>
        <v>0</v>
      </c>
      <c r="N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</row>
    <row r="198" spans="1:66" ht="12.75" customHeight="1" x14ac:dyDescent="0.2">
      <c r="A198" s="1" t="s">
        <v>205</v>
      </c>
      <c r="B198" s="4">
        <f>_xll.ciqfunctions.udf.CIQ(InputTicker, "IQ_PROV_BAD_DEBTS_CF",Input!D$2,Date,,,Ccy,Conv)</f>
        <v>0</v>
      </c>
      <c r="C198" s="4">
        <f>_xll.ciqfunctions.udf.CIQ(InputTicker, "IQ_PROV_BAD_DEBTS_CF",Input!E$2,Date,,,Ccy,Conv)</f>
        <v>0</v>
      </c>
      <c r="D198" s="4">
        <f>_xll.ciqfunctions.udf.CIQ(InputTicker, "IQ_PROV_BAD_DEBTS_CF",Input!F$2,Date,,,Ccy,Conv)</f>
        <v>0</v>
      </c>
      <c r="E198" s="4">
        <f>_xll.ciqfunctions.udf.CIQ(InputTicker, "IQ_PROV_BAD_DEBTS_CF",Input!G$2,Date,,,Ccy,Conv)</f>
        <v>0</v>
      </c>
      <c r="F198" s="4">
        <f>_xll.ciqfunctions.udf.CIQ(InputTicker, "IQ_PROV_BAD_DEBTS_CF",Input!H$2,Date,,,Ccy,Conv)</f>
        <v>0</v>
      </c>
      <c r="G198" s="4">
        <f>_xll.ciqfunctions.udf.CIQ(InputTicker, "IQ_PROV_BAD_DEBTS_CF",Input!I$2,Date,,,Ccy,Conv)</f>
        <v>0</v>
      </c>
      <c r="H198" s="4">
        <f>_xll.ciqfunctions.udf.CIQ(InputTicker, "IQ_PROV_BAD_DEBTS_CF",Input!J$2,Date,,,Ccy,Conv)</f>
        <v>0</v>
      </c>
      <c r="I198" s="4">
        <f>_xll.ciqfunctions.udf.CIQ(InputTicker, "IQ_PROV_BAD_DEBTS_CF",Input!K$2,Date,,,Ccy,Conv)</f>
        <v>0</v>
      </c>
      <c r="J198" s="4">
        <f>_xll.ciqfunctions.udf.CIQ(InputTicker, "IQ_PROV_BAD_DEBTS_CF",Input!L$2,Date,,,Ccy,Conv)</f>
        <v>0</v>
      </c>
      <c r="K198" s="4">
        <f>_xll.ciqfunctions.udf.CIQ(InputTicker, "IQ_PROV_BAD_DEBTS_CF",Input!M$2,Date,,,Ccy,Conv)</f>
        <v>0</v>
      </c>
      <c r="L198" s="4">
        <f>_xll.ciqfunctions.udf.CIQ(InputTicker, "IQ_PROV_BAD_DEBTS_CF",Input!N$2,Date,,,Ccy,Conv)</f>
        <v>0</v>
      </c>
      <c r="M198" s="4">
        <f>_xll.ciqfunctions.udf.CIQ(InputTicker, "IQ_PROV_BAD_DEBTS_CF",Input!O$2,Date,,,Ccy,Conv)</f>
        <v>0</v>
      </c>
      <c r="N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</row>
    <row r="199" spans="1:66" ht="12.75" customHeight="1" x14ac:dyDescent="0.2">
      <c r="A199" s="1" t="s">
        <v>206</v>
      </c>
      <c r="B199" s="4">
        <f>_xll.ciqfunctions.udf.CIQ(InputTicker, "IQ_DO_CF",Input!D$2,Date,,,Ccy,Conv)</f>
        <v>71</v>
      </c>
      <c r="C199" s="4">
        <f>_xll.ciqfunctions.udf.CIQ(InputTicker, "IQ_DO_CF",Input!E$2,Date,,,Ccy,Conv)</f>
        <v>0</v>
      </c>
      <c r="D199" s="4">
        <f>_xll.ciqfunctions.udf.CIQ(InputTicker, "IQ_DO_CF",Input!F$2,Date,,,Ccy,Conv)</f>
        <v>0</v>
      </c>
      <c r="E199" s="4">
        <f>_xll.ciqfunctions.udf.CIQ(InputTicker, "IQ_DO_CF",Input!G$2,Date,,,Ccy,Conv)</f>
        <v>0</v>
      </c>
      <c r="F199" s="4">
        <f>_xll.ciqfunctions.udf.CIQ(InputTicker, "IQ_DO_CF",Input!H$2,Date,,,Ccy,Conv)</f>
        <v>0</v>
      </c>
      <c r="G199" s="4">
        <f>_xll.ciqfunctions.udf.CIQ(InputTicker, "IQ_DO_CF",Input!I$2,Date,,,Ccy,Conv)</f>
        <v>0</v>
      </c>
      <c r="H199" s="4">
        <f>_xll.ciqfunctions.udf.CIQ(InputTicker, "IQ_DO_CF",Input!J$2,Date,,,Ccy,Conv)</f>
        <v>0</v>
      </c>
      <c r="I199" s="4">
        <f>_xll.ciqfunctions.udf.CIQ(InputTicker, "IQ_DO_CF",Input!K$2,Date,,,Ccy,Conv)</f>
        <v>0</v>
      </c>
      <c r="J199" s="4">
        <f>_xll.ciqfunctions.udf.CIQ(InputTicker, "IQ_DO_CF",Input!L$2,Date,,,Ccy,Conv)</f>
        <v>0</v>
      </c>
      <c r="K199" s="4">
        <f>_xll.ciqfunctions.udf.CIQ(InputTicker, "IQ_DO_CF",Input!M$2,Date,,,Ccy,Conv)</f>
        <v>0</v>
      </c>
      <c r="L199" s="4">
        <f>_xll.ciqfunctions.udf.CIQ(InputTicker, "IQ_DO_CF",Input!N$2,Date,,,Ccy,Conv)</f>
        <v>0</v>
      </c>
      <c r="M199" s="4">
        <f>_xll.ciqfunctions.udf.CIQ(InputTicker, "IQ_DO_CF",Input!O$2,Date,,,Ccy,Conv)</f>
        <v>0</v>
      </c>
      <c r="N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</row>
    <row r="200" spans="1:66" ht="12.75" customHeight="1" x14ac:dyDescent="0.2">
      <c r="A200" s="1" t="s">
        <v>207</v>
      </c>
      <c r="B200" s="4">
        <f>_xll.ciqfunctions.udf.CIQ(InputTicker, "IQ_OTHER_OPER_ACT",Input!D$2,Date,,,Ccy,Conv)</f>
        <v>1386</v>
      </c>
      <c r="C200" s="4">
        <f>_xll.ciqfunctions.udf.CIQ(InputTicker, "IQ_OTHER_OPER_ACT",Input!E$2,Date,,,Ccy,Conv)</f>
        <v>-1132</v>
      </c>
      <c r="D200" s="4">
        <f>_xll.ciqfunctions.udf.CIQ(InputTicker, "IQ_OTHER_OPER_ACT",Input!F$2,Date,,,Ccy,Conv)</f>
        <v>-931</v>
      </c>
      <c r="E200" s="4">
        <f>_xll.ciqfunctions.udf.CIQ(InputTicker, "IQ_OTHER_OPER_ACT",Input!G$2,Date,,,Ccy,Conv)</f>
        <v>852</v>
      </c>
      <c r="F200" s="4">
        <f>_xll.ciqfunctions.udf.CIQ(InputTicker, "IQ_OTHER_OPER_ACT",Input!H$2,Date,,,Ccy,Conv)</f>
        <v>-1528</v>
      </c>
      <c r="G200" s="4">
        <f>_xll.ciqfunctions.udf.CIQ(InputTicker, "IQ_OTHER_OPER_ACT",Input!I$2,Date,,,Ccy,Conv)</f>
        <v>-3204</v>
      </c>
      <c r="H200" s="4">
        <f>_xll.ciqfunctions.udf.CIQ(InputTicker, "IQ_OTHER_OPER_ACT",Input!J$2,Date,,,Ccy,Conv)</f>
        <v>-2001</v>
      </c>
      <c r="I200" s="4">
        <f>_xll.ciqfunctions.udf.CIQ(InputTicker, "IQ_OTHER_OPER_ACT",Input!K$2,Date,,,Ccy,Conv)</f>
        <v>3168</v>
      </c>
      <c r="J200" s="4">
        <f>_xll.ciqfunctions.udf.CIQ(InputTicker, "IQ_OTHER_OPER_ACT",Input!L$2,Date,,,Ccy,Conv)</f>
        <v>-1114</v>
      </c>
      <c r="K200" s="4">
        <f>_xll.ciqfunctions.udf.CIQ(InputTicker, "IQ_OTHER_OPER_ACT",Input!M$2,Date,,,Ccy,Conv)</f>
        <v>783</v>
      </c>
      <c r="L200" s="4">
        <f>_xll.ciqfunctions.udf.CIQ(InputTicker, "IQ_OTHER_OPER_ACT",Input!N$2,Date,,,Ccy,Conv)</f>
        <v>-958</v>
      </c>
      <c r="M200" s="4">
        <f>_xll.ciqfunctions.udf.CIQ(InputTicker, "IQ_OTHER_OPER_ACT",Input!O$2,Date,,,Ccy,Conv)</f>
        <v>-958</v>
      </c>
      <c r="N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</row>
    <row r="201" spans="1:66" ht="12.75" customHeight="1" x14ac:dyDescent="0.2">
      <c r="A201" s="1" t="s">
        <v>208</v>
      </c>
      <c r="B201" s="4">
        <f>_xll.ciqfunctions.udf.CIQ(InputTicker, "IQ_CHANGE_TRADING_ASSETS",Input!D$2,Date,,,Ccy,Conv)</f>
        <v>0</v>
      </c>
      <c r="C201" s="4">
        <f>_xll.ciqfunctions.udf.CIQ(InputTicker, "IQ_CHANGE_TRADING_ASSETS",Input!E$2,Date,,,Ccy,Conv)</f>
        <v>0</v>
      </c>
      <c r="D201" s="4">
        <f>_xll.ciqfunctions.udf.CIQ(InputTicker, "IQ_CHANGE_TRADING_ASSETS",Input!F$2,Date,,,Ccy,Conv)</f>
        <v>0</v>
      </c>
      <c r="E201" s="4">
        <f>_xll.ciqfunctions.udf.CIQ(InputTicker, "IQ_CHANGE_TRADING_ASSETS",Input!G$2,Date,,,Ccy,Conv)</f>
        <v>0</v>
      </c>
      <c r="F201" s="4">
        <f>_xll.ciqfunctions.udf.CIQ(InputTicker, "IQ_CHANGE_TRADING_ASSETS",Input!H$2,Date,,,Ccy,Conv)</f>
        <v>0</v>
      </c>
      <c r="G201" s="4">
        <f>_xll.ciqfunctions.udf.CIQ(InputTicker, "IQ_CHANGE_TRADING_ASSETS",Input!I$2,Date,,,Ccy,Conv)</f>
        <v>0</v>
      </c>
      <c r="H201" s="4">
        <f>_xll.ciqfunctions.udf.CIQ(InputTicker, "IQ_CHANGE_TRADING_ASSETS",Input!J$2,Date,,,Ccy,Conv)</f>
        <v>0</v>
      </c>
      <c r="I201" s="4">
        <f>_xll.ciqfunctions.udf.CIQ(InputTicker, "IQ_CHANGE_TRADING_ASSETS",Input!K$2,Date,,,Ccy,Conv)</f>
        <v>0</v>
      </c>
      <c r="J201" s="4">
        <f>_xll.ciqfunctions.udf.CIQ(InputTicker, "IQ_CHANGE_TRADING_ASSETS",Input!L$2,Date,,,Ccy,Conv)</f>
        <v>0</v>
      </c>
      <c r="K201" s="4">
        <f>_xll.ciqfunctions.udf.CIQ(InputTicker, "IQ_CHANGE_TRADING_ASSETS",Input!M$2,Date,,,Ccy,Conv)</f>
        <v>0</v>
      </c>
      <c r="L201" s="4">
        <f>_xll.ciqfunctions.udf.CIQ(InputTicker, "IQ_CHANGE_TRADING_ASSETS",Input!N$2,Date,,,Ccy,Conv)</f>
        <v>0</v>
      </c>
      <c r="M201" s="4">
        <f>_xll.ciqfunctions.udf.CIQ(InputTicker, "IQ_CHANGE_TRADING_ASSETS",Input!O$2,Date,,,Ccy,Conv)</f>
        <v>0</v>
      </c>
      <c r="N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</row>
    <row r="202" spans="1:66" ht="12.75" customHeight="1" x14ac:dyDescent="0.2">
      <c r="A202" s="1" t="s">
        <v>145</v>
      </c>
      <c r="B202" s="4">
        <f>_xll.ciqfunctions.udf.CIQ(InputTicker, "IQ_CHANGE_AR",Input!D$2,Date,,,Ccy,Conv)</f>
        <v>812</v>
      </c>
      <c r="C202" s="4">
        <f>_xll.ciqfunctions.udf.CIQ(InputTicker, "IQ_CHANGE_AR",Input!E$2,Date,,,Ccy,Conv)</f>
        <v>712</v>
      </c>
      <c r="D202" s="4">
        <f>_xll.ciqfunctions.udf.CIQ(InputTicker, "IQ_CHANGE_AR",Input!F$2,Date,,,Ccy,Conv)</f>
        <v>1297</v>
      </c>
      <c r="E202" s="4">
        <f>_xll.ciqfunctions.udf.CIQ(InputTicker, "IQ_CHANGE_AR",Input!G$2,Date,,,Ccy,Conv)</f>
        <v>1006</v>
      </c>
      <c r="F202" s="4">
        <f>_xll.ciqfunctions.udf.CIQ(InputTicker, "IQ_CHANGE_AR",Input!H$2,Date,,,Ccy,Conv)</f>
        <v>502</v>
      </c>
      <c r="G202" s="4">
        <f>_xll.ciqfunctions.udf.CIQ(InputTicker, "IQ_CHANGE_AR",Input!I$2,Date,,,Ccy,Conv)</f>
        <v>5297</v>
      </c>
      <c r="H202" s="4">
        <f>_xll.ciqfunctions.udf.CIQ(InputTicker, "IQ_CHANGE_AR",Input!J$2,Date,,,Ccy,Conv)</f>
        <v>1372</v>
      </c>
      <c r="I202" s="4">
        <f>_xll.ciqfunctions.udf.CIQ(InputTicker, "IQ_CHANGE_AR",Input!K$2,Date,,,Ccy,Conv)</f>
        <v>-539</v>
      </c>
      <c r="J202" s="4">
        <f>_xll.ciqfunctions.udf.CIQ(InputTicker, "IQ_CHANGE_AR",Input!L$2,Date,,,Ccy,Conv)</f>
        <v>725</v>
      </c>
      <c r="K202" s="4">
        <f>_xll.ciqfunctions.udf.CIQ(InputTicker, "IQ_CHANGE_AR",Input!M$2,Date,,,Ccy,Conv)</f>
        <v>-374</v>
      </c>
      <c r="L202" s="4">
        <f>_xll.ciqfunctions.udf.CIQ(InputTicker, "IQ_CHANGE_AR",Input!N$2,Date,,,Ccy,Conv)</f>
        <v>-4278</v>
      </c>
      <c r="M202" s="4">
        <f>_xll.ciqfunctions.udf.CIQ(InputTicker, "IQ_CHANGE_AR",Input!O$2,Date,,,Ccy,Conv)</f>
        <v>-4278</v>
      </c>
      <c r="N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</row>
    <row r="203" spans="1:66" ht="12.75" customHeight="1" x14ac:dyDescent="0.2">
      <c r="A203" s="1" t="s">
        <v>146</v>
      </c>
      <c r="B203" s="4">
        <f>_xll.ciqfunctions.udf.CIQ(InputTicker, "IQ_CHANGE_INVENTORY",Input!D$2,Date,,,Ccy,Conv)</f>
        <v>133</v>
      </c>
      <c r="C203" s="4">
        <f>_xll.ciqfunctions.udf.CIQ(InputTicker, "IQ_CHANGE_INVENTORY",Input!E$2,Date,,,Ccy,Conv)</f>
        <v>-14</v>
      </c>
      <c r="D203" s="4">
        <f>_xll.ciqfunctions.udf.CIQ(InputTicker, "IQ_CHANGE_INVENTORY",Input!F$2,Date,,,Ccy,Conv)</f>
        <v>18</v>
      </c>
      <c r="E203" s="4">
        <f>_xll.ciqfunctions.udf.CIQ(InputTicker, "IQ_CHANGE_INVENTORY",Input!G$2,Date,,,Ccy,Conv)</f>
        <v>-127</v>
      </c>
      <c r="F203" s="4">
        <f>_xll.ciqfunctions.udf.CIQ(InputTicker, "IQ_CHANGE_INVENTORY",Input!H$2,Date,,,Ccy,Conv)</f>
        <v>67</v>
      </c>
      <c r="G203" s="4">
        <f>_xll.ciqfunctions.udf.CIQ(InputTicker, "IQ_CHANGE_INVENTORY",Input!I$2,Date,,,Ccy,Conv)</f>
        <v>-209</v>
      </c>
      <c r="H203" s="4">
        <f>_xll.ciqfunctions.udf.CIQ(InputTicker, "IQ_CHANGE_INVENTORY",Input!J$2,Date,,,Ccy,Conv)</f>
        <v>138</v>
      </c>
      <c r="I203" s="4">
        <f>_xll.ciqfunctions.udf.CIQ(InputTicker, "IQ_CHANGE_INVENTORY",Input!K$2,Date,,,Ccy,Conv)</f>
        <v>71</v>
      </c>
      <c r="J203" s="4">
        <f>_xll.ciqfunctions.udf.CIQ(InputTicker, "IQ_CHANGE_INVENTORY",Input!L$2,Date,,,Ccy,Conv)</f>
        <v>390</v>
      </c>
      <c r="K203" s="4">
        <f>_xll.ciqfunctions.udf.CIQ(InputTicker, "IQ_CHANGE_INVENTORY",Input!M$2,Date,,,Ccy,Conv)</f>
        <v>-166</v>
      </c>
      <c r="L203" s="4">
        <f>_xll.ciqfunctions.udf.CIQ(InputTicker, "IQ_CHANGE_INVENTORY",Input!N$2,Date,,,Ccy,Conv)</f>
        <v>70</v>
      </c>
      <c r="M203" s="4">
        <f>_xll.ciqfunctions.udf.CIQ(InputTicker, "IQ_CHANGE_INVENTORY",Input!O$2,Date,,,Ccy,Conv)</f>
        <v>70</v>
      </c>
      <c r="N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</row>
    <row r="204" spans="1:66" ht="12.75" customHeight="1" x14ac:dyDescent="0.2">
      <c r="A204" s="1" t="s">
        <v>147</v>
      </c>
      <c r="B204" s="4">
        <f>_xll.ciqfunctions.udf.CIQ(InputTicker, "IQ_CHANGE_AP",Input!D$2,Date,,,Ccy,Conv)</f>
        <v>81</v>
      </c>
      <c r="C204" s="4">
        <f>_xll.ciqfunctions.udf.CIQ(InputTicker, "IQ_CHANGE_AP",Input!E$2,Date,,,Ccy,Conv)</f>
        <v>197</v>
      </c>
      <c r="D204" s="4">
        <f>_xll.ciqfunctions.udf.CIQ(InputTicker, "IQ_CHANGE_AP",Input!F$2,Date,,,Ccy,Conv)</f>
        <v>47</v>
      </c>
      <c r="E204" s="4">
        <f>_xll.ciqfunctions.udf.CIQ(InputTicker, "IQ_CHANGE_AP",Input!G$2,Date,,,Ccy,Conv)</f>
        <v>126</v>
      </c>
      <c r="F204" s="4">
        <f>_xll.ciqfunctions.udf.CIQ(InputTicker, "IQ_CHANGE_AP",Input!H$2,Date,,,Ccy,Conv)</f>
        <v>-503</v>
      </c>
      <c r="G204" s="4">
        <f>_xll.ciqfunctions.udf.CIQ(InputTicker, "IQ_CHANGE_AP",Input!I$2,Date,,,Ccy,Conv)</f>
        <v>138</v>
      </c>
      <c r="H204" s="4">
        <f>_xll.ciqfunctions.udf.CIQ(InputTicker, "IQ_CHANGE_AP",Input!J$2,Date,,,Ccy,Conv)</f>
        <v>85</v>
      </c>
      <c r="I204" s="4">
        <f>_xll.ciqfunctions.udf.CIQ(InputTicker, "IQ_CHANGE_AP",Input!K$2,Date,,,Ccy,Conv)</f>
        <v>213</v>
      </c>
      <c r="J204" s="4">
        <f>_xll.ciqfunctions.udf.CIQ(InputTicker, "IQ_CHANGE_AP",Input!L$2,Date,,,Ccy,Conv)</f>
        <v>65</v>
      </c>
      <c r="K204" s="4">
        <f>_xll.ciqfunctions.udf.CIQ(InputTicker, "IQ_CHANGE_AP",Input!M$2,Date,,,Ccy,Conv)</f>
        <v>-13</v>
      </c>
      <c r="L204" s="4">
        <f>_xll.ciqfunctions.udf.CIQ(InputTicker, "IQ_CHANGE_AP",Input!N$2,Date,,,Ccy,Conv)</f>
        <v>624</v>
      </c>
      <c r="M204" s="4">
        <f>_xll.ciqfunctions.udf.CIQ(InputTicker, "IQ_CHANGE_AP",Input!O$2,Date,,,Ccy,Conv)</f>
        <v>624</v>
      </c>
      <c r="N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</row>
    <row r="205" spans="1:66" ht="12.75" customHeight="1" x14ac:dyDescent="0.2">
      <c r="A205" s="1" t="s">
        <v>148</v>
      </c>
      <c r="B205" s="4">
        <f>_xll.ciqfunctions.udf.CIQ(InputTicker, "IQ_CHANGE_UNEARN_REV",Input!D$2,Date,,,Ccy,Conv)</f>
        <v>0</v>
      </c>
      <c r="C205" s="4">
        <f>_xll.ciqfunctions.udf.CIQ(InputTicker, "IQ_CHANGE_UNEARN_REV",Input!E$2,Date,,,Ccy,Conv)</f>
        <v>0</v>
      </c>
      <c r="D205" s="4">
        <f>_xll.ciqfunctions.udf.CIQ(InputTicker, "IQ_CHANGE_UNEARN_REV",Input!F$2,Date,,,Ccy,Conv)</f>
        <v>0</v>
      </c>
      <c r="E205" s="4">
        <f>_xll.ciqfunctions.udf.CIQ(InputTicker, "IQ_CHANGE_UNEARN_REV",Input!G$2,Date,,,Ccy,Conv)</f>
        <v>0</v>
      </c>
      <c r="F205" s="4">
        <f>_xll.ciqfunctions.udf.CIQ(InputTicker, "IQ_CHANGE_UNEARN_REV",Input!H$2,Date,,,Ccy,Conv)</f>
        <v>0</v>
      </c>
      <c r="G205" s="4">
        <f>_xll.ciqfunctions.udf.CIQ(InputTicker, "IQ_CHANGE_UNEARN_REV",Input!I$2,Date,,,Ccy,Conv)</f>
        <v>0</v>
      </c>
      <c r="H205" s="4">
        <f>_xll.ciqfunctions.udf.CIQ(InputTicker, "IQ_CHANGE_UNEARN_REV",Input!J$2,Date,,,Ccy,Conv)</f>
        <v>0</v>
      </c>
      <c r="I205" s="4">
        <f>_xll.ciqfunctions.udf.CIQ(InputTicker, "IQ_CHANGE_UNEARN_REV",Input!K$2,Date,,,Ccy,Conv)</f>
        <v>0</v>
      </c>
      <c r="J205" s="4">
        <f>_xll.ciqfunctions.udf.CIQ(InputTicker, "IQ_CHANGE_UNEARN_REV",Input!L$2,Date,,,Ccy,Conv)</f>
        <v>0</v>
      </c>
      <c r="K205" s="4">
        <f>_xll.ciqfunctions.udf.CIQ(InputTicker, "IQ_CHANGE_UNEARN_REV",Input!M$2,Date,,,Ccy,Conv)</f>
        <v>0</v>
      </c>
      <c r="L205" s="4">
        <f>_xll.ciqfunctions.udf.CIQ(InputTicker, "IQ_CHANGE_UNEARN_REV",Input!N$2,Date,,,Ccy,Conv)</f>
        <v>0</v>
      </c>
      <c r="M205" s="4">
        <f>_xll.ciqfunctions.udf.CIQ(InputTicker, "IQ_CHANGE_UNEARN_REV",Input!O$2,Date,,,Ccy,Conv)</f>
        <v>0</v>
      </c>
      <c r="N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</row>
    <row r="206" spans="1:66" ht="12.75" customHeight="1" x14ac:dyDescent="0.2">
      <c r="A206" s="1" t="s">
        <v>209</v>
      </c>
      <c r="B206" s="4">
        <f>_xll.ciqfunctions.udf.CIQ(InputTicker, "IQ_CHANGE_INC_TAX",Input!D$2,Date,,,Ccy,Conv)</f>
        <v>0</v>
      </c>
      <c r="C206" s="4">
        <f>_xll.ciqfunctions.udf.CIQ(InputTicker, "IQ_CHANGE_INC_TAX",Input!E$2,Date,,,Ccy,Conv)</f>
        <v>0</v>
      </c>
      <c r="D206" s="4">
        <f>_xll.ciqfunctions.udf.CIQ(InputTicker, "IQ_CHANGE_INC_TAX",Input!F$2,Date,,,Ccy,Conv)</f>
        <v>0</v>
      </c>
      <c r="E206" s="4">
        <f>_xll.ciqfunctions.udf.CIQ(InputTicker, "IQ_CHANGE_INC_TAX",Input!G$2,Date,,,Ccy,Conv)</f>
        <v>0</v>
      </c>
      <c r="F206" s="4">
        <f>_xll.ciqfunctions.udf.CIQ(InputTicker, "IQ_CHANGE_INC_TAX",Input!H$2,Date,,,Ccy,Conv)</f>
        <v>0</v>
      </c>
      <c r="G206" s="4">
        <f>_xll.ciqfunctions.udf.CIQ(InputTicker, "IQ_CHANGE_INC_TAX",Input!I$2,Date,,,Ccy,Conv)</f>
        <v>0</v>
      </c>
      <c r="H206" s="4">
        <f>_xll.ciqfunctions.udf.CIQ(InputTicker, "IQ_CHANGE_INC_TAX",Input!J$2,Date,,,Ccy,Conv)</f>
        <v>0</v>
      </c>
      <c r="I206" s="4">
        <f>_xll.ciqfunctions.udf.CIQ(InputTicker, "IQ_CHANGE_INC_TAX",Input!K$2,Date,,,Ccy,Conv)</f>
        <v>0</v>
      </c>
      <c r="J206" s="4">
        <f>_xll.ciqfunctions.udf.CIQ(InputTicker, "IQ_CHANGE_INC_TAX",Input!L$2,Date,,,Ccy,Conv)</f>
        <v>0</v>
      </c>
      <c r="K206" s="4">
        <f>_xll.ciqfunctions.udf.CIQ(InputTicker, "IQ_CHANGE_INC_TAX",Input!M$2,Date,,,Ccy,Conv)</f>
        <v>0</v>
      </c>
      <c r="L206" s="4">
        <f>_xll.ciqfunctions.udf.CIQ(InputTicker, "IQ_CHANGE_INC_TAX",Input!N$2,Date,,,Ccy,Conv)</f>
        <v>0</v>
      </c>
      <c r="M206" s="4">
        <f>_xll.ciqfunctions.udf.CIQ(InputTicker, "IQ_CHANGE_INC_TAX",Input!O$2,Date,,,Ccy,Conv)</f>
        <v>0</v>
      </c>
      <c r="N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</row>
    <row r="207" spans="1:66" ht="12.75" customHeight="1" x14ac:dyDescent="0.2">
      <c r="A207" s="1" t="s">
        <v>149</v>
      </c>
      <c r="B207" s="4">
        <f>_xll.ciqfunctions.udf.CIQ(InputTicker, "IQ_CHANGE_DEF_TAX",Input!D$2,Date,,,Ccy,Conv)</f>
        <v>0</v>
      </c>
      <c r="C207" s="4">
        <f>_xll.ciqfunctions.udf.CIQ(InputTicker, "IQ_CHANGE_DEF_TAX",Input!E$2,Date,,,Ccy,Conv)</f>
        <v>0</v>
      </c>
      <c r="D207" s="4">
        <f>_xll.ciqfunctions.udf.CIQ(InputTicker, "IQ_CHANGE_DEF_TAX",Input!F$2,Date,,,Ccy,Conv)</f>
        <v>0</v>
      </c>
      <c r="E207" s="4">
        <f>_xll.ciqfunctions.udf.CIQ(InputTicker, "IQ_CHANGE_DEF_TAX",Input!G$2,Date,,,Ccy,Conv)</f>
        <v>0</v>
      </c>
      <c r="F207" s="4">
        <f>_xll.ciqfunctions.udf.CIQ(InputTicker, "IQ_CHANGE_DEF_TAX",Input!H$2,Date,,,Ccy,Conv)</f>
        <v>0</v>
      </c>
      <c r="G207" s="4">
        <f>_xll.ciqfunctions.udf.CIQ(InputTicker, "IQ_CHANGE_DEF_TAX",Input!I$2,Date,,,Ccy,Conv)</f>
        <v>0</v>
      </c>
      <c r="H207" s="4">
        <f>_xll.ciqfunctions.udf.CIQ(InputTicker, "IQ_CHANGE_DEF_TAX",Input!J$2,Date,,,Ccy,Conv)</f>
        <v>0</v>
      </c>
      <c r="I207" s="4">
        <f>_xll.ciqfunctions.udf.CIQ(InputTicker, "IQ_CHANGE_DEF_TAX",Input!K$2,Date,,,Ccy,Conv)</f>
        <v>0</v>
      </c>
      <c r="J207" s="4">
        <f>_xll.ciqfunctions.udf.CIQ(InputTicker, "IQ_CHANGE_DEF_TAX",Input!L$2,Date,,,Ccy,Conv)</f>
        <v>0</v>
      </c>
      <c r="K207" s="4">
        <f>_xll.ciqfunctions.udf.CIQ(InputTicker, "IQ_CHANGE_DEF_TAX",Input!M$2,Date,,,Ccy,Conv)</f>
        <v>0</v>
      </c>
      <c r="L207" s="4">
        <f>_xll.ciqfunctions.udf.CIQ(InputTicker, "IQ_CHANGE_DEF_TAX",Input!N$2,Date,,,Ccy,Conv)</f>
        <v>0</v>
      </c>
      <c r="M207" s="4">
        <f>_xll.ciqfunctions.udf.CIQ(InputTicker, "IQ_CHANGE_DEF_TAX",Input!O$2,Date,,,Ccy,Conv)</f>
        <v>0</v>
      </c>
      <c r="N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</row>
    <row r="208" spans="1:66" ht="12.75" customHeight="1" x14ac:dyDescent="0.2">
      <c r="A208" s="1" t="s">
        <v>371</v>
      </c>
      <c r="B208" s="4">
        <f>_xll.ciqfunctions.udf.CIQ(InputTicker, "IQ_CHANGE_OTHER_NET_OPER_ASSETS",Input!D$2,Date,,,Ccy,Conv)</f>
        <v>-3222</v>
      </c>
      <c r="C208" s="4">
        <f>_xll.ciqfunctions.udf.CIQ(InputTicker, "IQ_CHANGE_OTHER_NET_OPER_ASSETS",Input!E$2,Date,,,Ccy,Conv)</f>
        <v>462</v>
      </c>
      <c r="D208" s="4">
        <f>_xll.ciqfunctions.udf.CIQ(InputTicker, "IQ_CHANGE_OTHER_NET_OPER_ASSETS",Input!F$2,Date,,,Ccy,Conv)</f>
        <v>5451</v>
      </c>
      <c r="E208" s="4">
        <f>_xll.ciqfunctions.udf.CIQ(InputTicker, "IQ_CHANGE_OTHER_NET_OPER_ASSETS",Input!G$2,Date,,,Ccy,Conv)</f>
        <v>-451</v>
      </c>
      <c r="F208" s="4">
        <f>_xll.ciqfunctions.udf.CIQ(InputTicker, "IQ_CHANGE_OTHER_NET_OPER_ASSETS",Input!H$2,Date,,,Ccy,Conv)</f>
        <v>1159</v>
      </c>
      <c r="G208" s="4">
        <f>_xll.ciqfunctions.udf.CIQ(InputTicker, "IQ_CHANGE_OTHER_NET_OPER_ASSETS",Input!I$2,Date,,,Ccy,Conv)</f>
        <v>3023</v>
      </c>
      <c r="H208" s="4">
        <f>_xll.ciqfunctions.udf.CIQ(InputTicker, "IQ_CHANGE_OTHER_NET_OPER_ASSETS",Input!J$2,Date,,,Ccy,Conv)</f>
        <v>196</v>
      </c>
      <c r="I208" s="4">
        <f>_xll.ciqfunctions.udf.CIQ(InputTicker, "IQ_CHANGE_OTHER_NET_OPER_ASSETS",Input!K$2,Date,,,Ccy,Conv)</f>
        <v>457</v>
      </c>
      <c r="J208" s="4">
        <f>_xll.ciqfunctions.udf.CIQ(InputTicker, "IQ_CHANGE_OTHER_NET_OPER_ASSETS",Input!L$2,Date,,,Ccy,Conv)</f>
        <v>1004</v>
      </c>
      <c r="K208" s="4">
        <f>_xll.ciqfunctions.udf.CIQ(InputTicker, "IQ_CHANGE_OTHER_NET_OPER_ASSETS",Input!M$2,Date,,,Ccy,Conv)</f>
        <v>1866</v>
      </c>
      <c r="L208" s="4">
        <f>_xll.ciqfunctions.udf.CIQ(InputTicker, "IQ_CHANGE_OTHER_NET_OPER_ASSETS",Input!N$2,Date,,,Ccy,Conv)</f>
        <v>445</v>
      </c>
      <c r="M208" s="4">
        <f>_xll.ciqfunctions.udf.CIQ(InputTicker, "IQ_CHANGE_OTHER_NET_OPER_ASSETS",Input!O$2,Date,,,Ccy,Conv)</f>
        <v>445</v>
      </c>
      <c r="N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</row>
    <row r="209" spans="1:66" ht="12.75" customHeight="1" thickBot="1" x14ac:dyDescent="0.25">
      <c r="A209" s="5" t="s">
        <v>104</v>
      </c>
      <c r="B209" s="9">
        <f>_xll.ciqfunctions.udf.CIQ(InputTicker, "IQ_CASH_OPER",Input!D$2,Date,,,Ccy,Conv)</f>
        <v>17255</v>
      </c>
      <c r="C209" s="9">
        <f>_xll.ciqfunctions.udf.CIQ(InputTicker, "IQ_CASH_OPER",Input!E$2,Date,,,Ccy,Conv)</f>
        <v>17084</v>
      </c>
      <c r="D209" s="9">
        <f>_xll.ciqfunctions.udf.CIQ(InputTicker, "IQ_CASH_OPER",Input!F$2,Date,,,Ccy,Conv)</f>
        <v>16724</v>
      </c>
      <c r="E209" s="9">
        <f>_xll.ciqfunctions.udf.CIQ(InputTicker, "IQ_CASH_OPER",Input!G$2,Date,,,Ccy,Conv)</f>
        <v>15247</v>
      </c>
      <c r="F209" s="9">
        <f>_xll.ciqfunctions.udf.CIQ(InputTicker, "IQ_CASH_OPER",Input!H$2,Date,,,Ccy,Conv)</f>
        <v>14770</v>
      </c>
      <c r="G209" s="9">
        <f>_xll.ciqfunctions.udf.CIQ(InputTicker, "IQ_CASH_OPER",Input!I$2,Date,,,Ccy,Conv)</f>
        <v>18197</v>
      </c>
      <c r="H209" s="9">
        <f>_xll.ciqfunctions.udf.CIQ(InputTicker, "IQ_CASH_OPER",Input!J$2,Date,,,Ccy,Conv)</f>
        <v>12796</v>
      </c>
      <c r="I209" s="9">
        <f>_xll.ciqfunctions.udf.CIQ(InputTicker, "IQ_CASH_OPER",Input!K$2,Date,,,Ccy,Conv)</f>
        <v>10435</v>
      </c>
      <c r="J209" s="9">
        <f>_xll.ciqfunctions.udf.CIQ(InputTicker, "IQ_CASH_OPER",Input!L$2,Date,,,Ccy,Conv)</f>
        <v>13931</v>
      </c>
      <c r="K209" s="9">
        <f>_xll.ciqfunctions.udf.CIQ(InputTicker, "IQ_CASH_OPER",Input!M$2,Date,,,Ccy,Conv)</f>
        <v>13445</v>
      </c>
      <c r="L209" s="9">
        <f>_xll.ciqfunctions.udf.CIQ(InputTicker, "IQ_CASH_OPER",Input!N$2,Date,,,Ccy,Conv)</f>
        <v>13193</v>
      </c>
      <c r="M209" s="9">
        <f>_xll.ciqfunctions.udf.CIQ(InputTicker, "IQ_CASH_OPER",Input!O$2,Date,,,Ccy,Conv)</f>
        <v>13193</v>
      </c>
      <c r="N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</row>
    <row r="210" spans="1:66" ht="12.75" customHeight="1" thickTop="1" x14ac:dyDescent="0.2">
      <c r="A210" s="1" t="s">
        <v>105</v>
      </c>
      <c r="B210" s="4">
        <f>_xll.ciqfunctions.udf.CIQ(InputTicker, "IQ_CAPEX",Input!D$2,Date,,,Ccy,Conv)</f>
        <v>-3579</v>
      </c>
      <c r="C210" s="4">
        <f>_xll.ciqfunctions.udf.CIQ(InputTicker, "IQ_CAPEX",Input!E$2,Date,,,Ccy,Conv)</f>
        <v>-3567</v>
      </c>
      <c r="D210" s="4">
        <f>_xll.ciqfunctions.udf.CIQ(InputTicker, "IQ_CAPEX",Input!F$2,Date,,,Ccy,Conv)</f>
        <v>-3229</v>
      </c>
      <c r="E210" s="4">
        <f>_xll.ciqfunctions.udf.CIQ(InputTicker, "IQ_CAPEX",Input!G$2,Date,,,Ccy,Conv)</f>
        <v>-3395</v>
      </c>
      <c r="F210" s="4">
        <f>_xll.ciqfunctions.udf.CIQ(InputTicker, "IQ_CAPEX",Input!H$2,Date,,,Ccy,Conv)</f>
        <v>-2286</v>
      </c>
      <c r="G210" s="4">
        <f>_xll.ciqfunctions.udf.CIQ(InputTicker, "IQ_CAPEX",Input!I$2,Date,,,Ccy,Conv)</f>
        <v>-2618</v>
      </c>
      <c r="H210" s="4">
        <f>_xll.ciqfunctions.udf.CIQ(InputTicker, "IQ_CAPEX",Input!J$2,Date,,,Ccy,Conv)</f>
        <v>-2062</v>
      </c>
      <c r="I210" s="4">
        <f>_xll.ciqfunctions.udf.CIQ(InputTicker, "IQ_CAPEX",Input!K$2,Date,,,Ccy,Conv)</f>
        <v>-1346</v>
      </c>
      <c r="J210" s="4">
        <f>_xll.ciqfunctions.udf.CIQ(InputTicker, "IQ_CAPEX",Input!L$2,Date,,,Ccy,Conv)</f>
        <v>-1245</v>
      </c>
      <c r="K210" s="4">
        <f>_xll.ciqfunctions.udf.CIQ(InputTicker, "IQ_CAPEX",Input!M$2,Date,,,Ccy,Conv)</f>
        <v>-1048</v>
      </c>
      <c r="L210" s="4">
        <f>_xll.ciqfunctions.udf.CIQ(InputTicker, "IQ_CAPEX",Input!N$2,Date,,,Ccy,Conv)</f>
        <v>-1091</v>
      </c>
      <c r="M210" s="4">
        <f>_xll.ciqfunctions.udf.CIQ(InputTicker, "IQ_CAPEX",Input!O$2,Date,,,Ccy,Conv)</f>
        <v>-1091</v>
      </c>
      <c r="N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</row>
    <row r="211" spans="1:66" ht="12.75" customHeight="1" x14ac:dyDescent="0.2">
      <c r="A211" s="1" t="s">
        <v>106</v>
      </c>
      <c r="B211" s="4">
        <f>_xll.ciqfunctions.udf.CIQ(InputTicker, "IQ_SALE_PPE_CF",Input!D$2,Date,,,Ccy,Conv)</f>
        <v>370</v>
      </c>
      <c r="C211" s="4">
        <f>_xll.ciqfunctions.udf.CIQ(InputTicker, "IQ_SALE_PPE_CF",Input!E$2,Date,,,Ccy,Conv)</f>
        <v>424</v>
      </c>
      <c r="D211" s="4">
        <f>_xll.ciqfunctions.udf.CIQ(InputTicker, "IQ_SALE_PPE_CF",Input!F$2,Date,,,Ccy,Conv)</f>
        <v>460</v>
      </c>
      <c r="E211" s="4">
        <f>_xll.ciqfunctions.udf.CIQ(InputTicker, "IQ_SALE_PPE_CF",Input!G$2,Date,,,Ccy,Conv)</f>
        <v>248</v>
      </c>
      <c r="F211" s="4">
        <f>_xll.ciqfunctions.udf.CIQ(InputTicker, "IQ_SALE_PPE_CF",Input!H$2,Date,,,Ccy,Conv)</f>
        <v>537</v>
      </c>
      <c r="G211" s="4">
        <f>_xll.ciqfunctions.udf.CIQ(InputTicker, "IQ_SALE_PPE_CF",Input!I$2,Date,,,Ccy,Conv)</f>
        <v>188</v>
      </c>
      <c r="H211" s="4">
        <f>_xll.ciqfunctions.udf.CIQ(InputTicker, "IQ_SALE_PPE_CF",Input!J$2,Date,,,Ccy,Conv)</f>
        <v>387</v>
      </c>
      <c r="I211" s="4">
        <f>_xll.ciqfunctions.udf.CIQ(InputTicker, "IQ_SALE_PPE_CF",Input!K$2,Date,,,Ccy,Conv)</f>
        <v>111</v>
      </c>
      <c r="J211" s="4">
        <f>_xll.ciqfunctions.udf.CIQ(InputTicker, "IQ_SALE_PPE_CF",Input!L$2,Date,,,Ccy,Conv)</f>
        <v>321</v>
      </c>
      <c r="K211" s="4">
        <f>_xll.ciqfunctions.udf.CIQ(InputTicker, "IQ_SALE_PPE_CF",Input!M$2,Date,,,Ccy,Conv)</f>
        <v>557</v>
      </c>
      <c r="L211" s="4">
        <f>_xll.ciqfunctions.udf.CIQ(InputTicker, "IQ_SALE_PPE_CF",Input!N$2,Date,,,Ccy,Conv)</f>
        <v>121</v>
      </c>
      <c r="M211" s="4">
        <f>_xll.ciqfunctions.udf.CIQ(InputTicker, "IQ_SALE_PPE_CF",Input!O$2,Date,,,Ccy,Conv)</f>
        <v>121</v>
      </c>
      <c r="N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</row>
    <row r="212" spans="1:66" ht="12.75" customHeight="1" x14ac:dyDescent="0.2">
      <c r="A212" s="1" t="s">
        <v>107</v>
      </c>
      <c r="B212" s="4">
        <f>_xll.ciqfunctions.udf.CIQ(InputTicker, "IQ_CASH_ACQUIRE_CF",Input!D$2,Date,,,Ccy,Conv)</f>
        <v>-3349</v>
      </c>
      <c r="C212" s="4">
        <f>_xll.ciqfunctions.udf.CIQ(InputTicker, "IQ_CASH_ACQUIRE_CF",Input!E$2,Date,,,Ccy,Conv)</f>
        <v>-5696</v>
      </c>
      <c r="D212" s="4">
        <f>_xll.ciqfunctions.udf.CIQ(InputTicker, "IQ_CASH_ACQUIRE_CF",Input!F$2,Date,,,Ccy,Conv)</f>
        <v>-496</v>
      </c>
      <c r="E212" s="4">
        <f>_xll.ciqfunctions.udf.CIQ(InputTicker, "IQ_CASH_ACQUIRE_CF",Input!G$2,Date,,,Ccy,Conv)</f>
        <v>-139</v>
      </c>
      <c r="F212" s="4">
        <f>_xll.ciqfunctions.udf.CIQ(InputTicker, "IQ_CASH_ACQUIRE_CF",Input!H$2,Date,,,Ccy,Conv)</f>
        <v>-32630</v>
      </c>
      <c r="G212" s="4">
        <f>_xll.ciqfunctions.udf.CIQ(InputTicker, "IQ_CASH_ACQUIRE_CF",Input!I$2,Date,,,Ccy,Conv)</f>
        <v>-336</v>
      </c>
      <c r="H212" s="4">
        <f>_xll.ciqfunctions.udf.CIQ(InputTicker, "IQ_CASH_ACQUIRE_CF",Input!J$2,Date,,,Ccy,Conv)</f>
        <v>-3293</v>
      </c>
      <c r="I212" s="4">
        <f>_xll.ciqfunctions.udf.CIQ(InputTicker, "IQ_CASH_ACQUIRE_CF",Input!K$2,Date,,,Ccy,Conv)</f>
        <v>-2348</v>
      </c>
      <c r="J212" s="4">
        <f>_xll.ciqfunctions.udf.CIQ(InputTicker, "IQ_CASH_ACQUIRE_CF",Input!L$2,Date,,,Ccy,Conv)</f>
        <v>-5082</v>
      </c>
      <c r="K212" s="4">
        <f>_xll.ciqfunctions.udf.CIQ(InputTicker, "IQ_CASH_ACQUIRE_CF",Input!M$2,Date,,,Ccy,Conv)</f>
        <v>-3289</v>
      </c>
      <c r="L212" s="4">
        <f>_xll.ciqfunctions.udf.CIQ(InputTicker, "IQ_CASH_ACQUIRE_CF",Input!N$2,Date,,,Ccy,Conv)</f>
        <v>-8294</v>
      </c>
      <c r="M212" s="4">
        <f>_xll.ciqfunctions.udf.CIQ(InputTicker, "IQ_CASH_ACQUIRE_CF",Input!O$2,Date,,,Ccy,Conv)</f>
        <v>-8294</v>
      </c>
      <c r="N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</row>
    <row r="213" spans="1:66" ht="12.75" customHeight="1" x14ac:dyDescent="0.2">
      <c r="A213" s="1" t="s">
        <v>108</v>
      </c>
      <c r="B213" s="4">
        <f>_xll.ciqfunctions.udf.CIQ(InputTicker, "IQ_DIVEST_CF",Input!D$2,Date,,,Ccy,Conv)</f>
        <v>-401</v>
      </c>
      <c r="C213" s="4">
        <f>_xll.ciqfunctions.udf.CIQ(InputTicker, "IQ_DIVEST_CF",Input!E$2,Date,,,Ccy,Conv)</f>
        <v>-454</v>
      </c>
      <c r="D213" s="4">
        <f>_xll.ciqfunctions.udf.CIQ(InputTicker, "IQ_DIVEST_CF",Input!F$2,Date,,,Ccy,Conv)</f>
        <v>-205</v>
      </c>
      <c r="E213" s="4">
        <f>_xll.ciqfunctions.udf.CIQ(InputTicker, "IQ_DIVEST_CF",Input!G$2,Date,,,Ccy,Conv)</f>
        <v>0</v>
      </c>
      <c r="F213" s="4">
        <f>_xll.ciqfunctions.udf.CIQ(InputTicker, "IQ_DIVEST_CF",Input!H$2,Date,,,Ccy,Conv)</f>
        <v>1076</v>
      </c>
      <c r="G213" s="4">
        <f>_xll.ciqfunctions.udf.CIQ(InputTicker, "IQ_DIVEST_CF",Input!I$2,Date,,,Ccy,Conv)</f>
        <v>503</v>
      </c>
      <c r="H213" s="4">
        <f>_xll.ciqfunctions.udf.CIQ(InputTicker, "IQ_DIVEST_CF",Input!J$2,Date,,,Ccy,Conv)</f>
        <v>114</v>
      </c>
      <c r="I213" s="4">
        <f>_xll.ciqfunctions.udf.CIQ(InputTicker, "IQ_DIVEST_CF",Input!K$2,Date,,,Ccy,Conv)</f>
        <v>1272</v>
      </c>
      <c r="J213" s="4">
        <f>_xll.ciqfunctions.udf.CIQ(InputTicker, "IQ_DIVEST_CF",Input!L$2,Date,,,Ccy,Conv)</f>
        <v>-4</v>
      </c>
      <c r="K213" s="4">
        <f>_xll.ciqfunctions.udf.CIQ(InputTicker, "IQ_DIVEST_CF",Input!M$2,Date,,,Ccy,Conv)</f>
        <v>698</v>
      </c>
      <c r="L213" s="4">
        <f>_xll.ciqfunctions.udf.CIQ(InputTicker, "IQ_DIVEST_CF",Input!N$2,Date,,,Ccy,Conv)</f>
        <v>-1</v>
      </c>
      <c r="M213" s="4">
        <f>_xll.ciqfunctions.udf.CIQ(InputTicker, "IQ_DIVEST_CF",Input!O$2,Date,,,Ccy,Conv)</f>
        <v>-1</v>
      </c>
      <c r="N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</row>
    <row r="214" spans="1:66" ht="12.75" customHeight="1" x14ac:dyDescent="0.2">
      <c r="A214" s="1" t="s">
        <v>280</v>
      </c>
      <c r="B214" s="4">
        <f>_xll.ciqfunctions.udf.CIQ(InputTicker, "IQ_SALE_REAL_ESTATE_CF",Input!D$2,Date,,,Ccy,Conv)</f>
        <v>0</v>
      </c>
      <c r="C214" s="4">
        <f>_xll.ciqfunctions.udf.CIQ(InputTicker, "IQ_SALE_REAL_ESTATE_CF",Input!E$2,Date,,,Ccy,Conv)</f>
        <v>0</v>
      </c>
      <c r="D214" s="4">
        <f>_xll.ciqfunctions.udf.CIQ(InputTicker, "IQ_SALE_REAL_ESTATE_CF",Input!F$2,Date,,,Ccy,Conv)</f>
        <v>0</v>
      </c>
      <c r="E214" s="4">
        <f>_xll.ciqfunctions.udf.CIQ(InputTicker, "IQ_SALE_REAL_ESTATE_CF",Input!G$2,Date,,,Ccy,Conv)</f>
        <v>0</v>
      </c>
      <c r="F214" s="4">
        <f>_xll.ciqfunctions.udf.CIQ(InputTicker, "IQ_SALE_REAL_ESTATE_CF",Input!H$2,Date,,,Ccy,Conv)</f>
        <v>0</v>
      </c>
      <c r="G214" s="4">
        <f>_xll.ciqfunctions.udf.CIQ(InputTicker, "IQ_SALE_REAL_ESTATE_CF",Input!I$2,Date,,,Ccy,Conv)</f>
        <v>0</v>
      </c>
      <c r="H214" s="4">
        <f>_xll.ciqfunctions.udf.CIQ(InputTicker, "IQ_SALE_REAL_ESTATE_CF",Input!J$2,Date,,,Ccy,Conv)</f>
        <v>0</v>
      </c>
      <c r="I214" s="4">
        <f>_xll.ciqfunctions.udf.CIQ(InputTicker, "IQ_SALE_REAL_ESTATE_CF",Input!K$2,Date,,,Ccy,Conv)</f>
        <v>0</v>
      </c>
      <c r="J214" s="4">
        <f>_xll.ciqfunctions.udf.CIQ(InputTicker, "IQ_SALE_REAL_ESTATE_CF",Input!L$2,Date,,,Ccy,Conv)</f>
        <v>0</v>
      </c>
      <c r="K214" s="4">
        <f>_xll.ciqfunctions.udf.CIQ(InputTicker, "IQ_SALE_REAL_ESTATE_CF",Input!M$2,Date,,,Ccy,Conv)</f>
        <v>0</v>
      </c>
      <c r="L214" s="4">
        <f>_xll.ciqfunctions.udf.CIQ(InputTicker, "IQ_SALE_REAL_ESTATE_CF",Input!N$2,Date,,,Ccy,Conv)</f>
        <v>0</v>
      </c>
      <c r="M214" s="4">
        <f>_xll.ciqfunctions.udf.CIQ(InputTicker, "IQ_SALE_REAL_ESTATE_CF",Input!O$2,Date,,,Ccy,Conv)</f>
        <v>0</v>
      </c>
      <c r="N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</row>
    <row r="215" spans="1:66" ht="12.75" customHeight="1" x14ac:dyDescent="0.2">
      <c r="A215" s="1" t="s">
        <v>281</v>
      </c>
      <c r="B215" s="4">
        <f>_xll.ciqfunctions.udf.CIQ(InputTicker, "IQ_SALE_INTAN_CF",Input!D$2,Date,,,Ccy,Conv)</f>
        <v>-572</v>
      </c>
      <c r="C215" s="4">
        <f>_xll.ciqfunctions.udf.CIQ(InputTicker, "IQ_SALE_INTAN_CF",Input!E$2,Date,,,Ccy,Conv)</f>
        <v>-583</v>
      </c>
      <c r="D215" s="4">
        <f>_xll.ciqfunctions.udf.CIQ(InputTicker, "IQ_SALE_INTAN_CF",Input!F$2,Date,,,Ccy,Conv)</f>
        <v>-544</v>
      </c>
      <c r="E215" s="4">
        <f>_xll.ciqfunctions.udf.CIQ(InputTicker, "IQ_SALE_INTAN_CF",Input!G$2,Date,,,Ccy,Conv)</f>
        <v>-569</v>
      </c>
      <c r="F215" s="4">
        <f>_xll.ciqfunctions.udf.CIQ(InputTicker, "IQ_SALE_INTAN_CF",Input!H$2,Date,,,Ccy,Conv)</f>
        <v>-621</v>
      </c>
      <c r="G215" s="4">
        <f>_xll.ciqfunctions.udf.CIQ(InputTicker, "IQ_SALE_INTAN_CF",Input!I$2,Date,,,Ccy,Conv)</f>
        <v>-612</v>
      </c>
      <c r="H215" s="4">
        <f>_xll.ciqfunctions.udf.CIQ(InputTicker, "IQ_SALE_INTAN_CF",Input!J$2,Date,,,Ccy,Conv)</f>
        <v>-706</v>
      </c>
      <c r="I215" s="4">
        <f>_xll.ciqfunctions.udf.CIQ(InputTicker, "IQ_SALE_INTAN_CF",Input!K$2,Date,,,Ccy,Conv)</f>
        <v>-626</v>
      </c>
      <c r="J215" s="4">
        <f>_xll.ciqfunctions.udf.CIQ(InputTicker, "IQ_SALE_INTAN_CF",Input!L$2,Date,,,Ccy,Conv)</f>
        <v>-565</v>
      </c>
      <c r="K215" s="4">
        <f>_xll.ciqfunctions.udf.CIQ(InputTicker, "IQ_SALE_INTAN_CF",Input!M$2,Date,,,Ccy,Conv)</f>
        <v>-637</v>
      </c>
      <c r="L215" s="4">
        <f>_xll.ciqfunctions.udf.CIQ(InputTicker, "IQ_SALE_INTAN_CF",Input!N$2,Date,,,Ccy,Conv)</f>
        <v>-647</v>
      </c>
      <c r="M215" s="4">
        <f>_xll.ciqfunctions.udf.CIQ(InputTicker, "IQ_SALE_INTAN_CF",Input!O$2,Date,,,Ccy,Conv)</f>
        <v>-647</v>
      </c>
      <c r="N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</row>
    <row r="216" spans="1:66" ht="12.75" customHeight="1" x14ac:dyDescent="0.2">
      <c r="A216" s="1" t="s">
        <v>282</v>
      </c>
      <c r="B216" s="4">
        <f>_xll.ciqfunctions.udf.CIQ(InputTicker, "IQ_INVEST_SECURITY_CF",Input!D$2,Date,,,Ccy,Conv)</f>
        <v>-231</v>
      </c>
      <c r="C216" s="4">
        <f>_xll.ciqfunctions.udf.CIQ(InputTicker, "IQ_INVEST_SECURITY_CF",Input!E$2,Date,,,Ccy,Conv)</f>
        <v>-161</v>
      </c>
      <c r="D216" s="4">
        <f>_xll.ciqfunctions.udf.CIQ(InputTicker, "IQ_INVEST_SECURITY_CF",Input!F$2,Date,,,Ccy,Conv)</f>
        <v>-1039</v>
      </c>
      <c r="E216" s="4">
        <f>_xll.ciqfunctions.udf.CIQ(InputTicker, "IQ_INVEST_SECURITY_CF",Input!G$2,Date,,,Ccy,Conv)</f>
        <v>-554</v>
      </c>
      <c r="F216" s="4">
        <f>_xll.ciqfunctions.udf.CIQ(InputTicker, "IQ_INVEST_SECURITY_CF",Input!H$2,Date,,,Ccy,Conv)</f>
        <v>268</v>
      </c>
      <c r="G216" s="4">
        <f>_xll.ciqfunctions.udf.CIQ(InputTicker, "IQ_INVEST_SECURITY_CF",Input!I$2,Date,,,Ccy,Conv)</f>
        <v>-628</v>
      </c>
      <c r="H216" s="4">
        <f>_xll.ciqfunctions.udf.CIQ(InputTicker, "IQ_INVEST_SECURITY_CF",Input!J$2,Date,,,Ccy,Conv)</f>
        <v>-414</v>
      </c>
      <c r="I216" s="4">
        <f>_xll.ciqfunctions.udf.CIQ(InputTicker, "IQ_INVEST_SECURITY_CF",Input!K$2,Date,,,Ccy,Conv)</f>
        <v>-1265</v>
      </c>
      <c r="J216" s="4">
        <f>_xll.ciqfunctions.udf.CIQ(InputTicker, "IQ_INVEST_SECURITY_CF",Input!L$2,Date,,,Ccy,Conv)</f>
        <v>-496</v>
      </c>
      <c r="K216" s="4">
        <f>_xll.ciqfunctions.udf.CIQ(InputTicker, "IQ_INVEST_SECURITY_CF",Input!M$2,Date,,,Ccy,Conv)</f>
        <v>-1218</v>
      </c>
      <c r="L216" s="4">
        <f>_xll.ciqfunctions.udf.CIQ(InputTicker, "IQ_INVEST_SECURITY_CF",Input!N$2,Date,,,Ccy,Conv)</f>
        <v>-391</v>
      </c>
      <c r="M216" s="4">
        <f>_xll.ciqfunctions.udf.CIQ(InputTicker, "IQ_INVEST_SECURITY_CF",Input!O$2,Date,,,Ccy,Conv)</f>
        <v>-391</v>
      </c>
      <c r="N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</row>
    <row r="217" spans="1:66" ht="12.75" customHeight="1" x14ac:dyDescent="0.2">
      <c r="A217" s="1" t="s">
        <v>150</v>
      </c>
      <c r="B217" s="4">
        <f>_xll.ciqfunctions.udf.CIQ(InputTicker, "IQ_INVEST_LOANS_CF",Input!D$2,Date,,,Ccy,Conv)</f>
        <v>-398</v>
      </c>
      <c r="C217" s="4">
        <f>_xll.ciqfunctions.udf.CIQ(InputTicker, "IQ_INVEST_LOANS_CF",Input!E$2,Date,,,Ccy,Conv)</f>
        <v>-891</v>
      </c>
      <c r="D217" s="4">
        <f>_xll.ciqfunctions.udf.CIQ(InputTicker, "IQ_INVEST_LOANS_CF",Input!F$2,Date,,,Ccy,Conv)</f>
        <v>-2028</v>
      </c>
      <c r="E217" s="4">
        <f>_xll.ciqfunctions.udf.CIQ(InputTicker, "IQ_INVEST_LOANS_CF",Input!G$2,Date,,,Ccy,Conv)</f>
        <v>-503</v>
      </c>
      <c r="F217" s="4">
        <f>_xll.ciqfunctions.udf.CIQ(InputTicker, "IQ_INVEST_LOANS_CF",Input!H$2,Date,,,Ccy,Conv)</f>
        <v>6720</v>
      </c>
      <c r="G217" s="4">
        <f>_xll.ciqfunctions.udf.CIQ(InputTicker, "IQ_INVEST_LOANS_CF",Input!I$2,Date,,,Ccy,Conv)</f>
        <v>475</v>
      </c>
      <c r="H217" s="4">
        <f>_xll.ciqfunctions.udf.CIQ(InputTicker, "IQ_INVEST_LOANS_CF",Input!J$2,Date,,,Ccy,Conv)</f>
        <v>0</v>
      </c>
      <c r="I217" s="4">
        <f>_xll.ciqfunctions.udf.CIQ(InputTicker, "IQ_INVEST_LOANS_CF",Input!K$2,Date,,,Ccy,Conv)</f>
        <v>0</v>
      </c>
      <c r="J217" s="4">
        <f>_xll.ciqfunctions.udf.CIQ(InputTicker, "IQ_INVEST_LOANS_CF",Input!L$2,Date,,,Ccy,Conv)</f>
        <v>0</v>
      </c>
      <c r="K217" s="4">
        <f>_xll.ciqfunctions.udf.CIQ(InputTicker, "IQ_INVEST_LOANS_CF",Input!M$2,Date,,,Ccy,Conv)</f>
        <v>0</v>
      </c>
      <c r="L217" s="4">
        <f>_xll.ciqfunctions.udf.CIQ(InputTicker, "IQ_INVEST_LOANS_CF",Input!N$2,Date,,,Ccy,Conv)</f>
        <v>0</v>
      </c>
      <c r="M217" s="4">
        <f>_xll.ciqfunctions.udf.CIQ(InputTicker, "IQ_INVEST_LOANS_CF",Input!O$2,Date,,,Ccy,Conv)</f>
        <v>0</v>
      </c>
      <c r="N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</row>
    <row r="218" spans="1:66" ht="12.75" customHeight="1" x14ac:dyDescent="0.2">
      <c r="A218" s="1" t="s">
        <v>151</v>
      </c>
      <c r="B218" s="4">
        <f>_xll.ciqfunctions.udf.CIQ(InputTicker, "IQ_OTHER_INVEST_ACT_SUPPL",Input!D$2,Date,,,Ccy,Conv)</f>
        <v>1</v>
      </c>
      <c r="C218" s="4">
        <f>_xll.ciqfunctions.udf.CIQ(InputTicker, "IQ_OTHER_INVEST_ACT_SUPPL",Input!E$2,Date,,,Ccy,Conv)</f>
        <v>0</v>
      </c>
      <c r="D218" s="4">
        <f>_xll.ciqfunctions.udf.CIQ(InputTicker, "IQ_OTHER_INVEST_ACT_SUPPL",Input!F$2,Date,,,Ccy,Conv)</f>
        <v>0</v>
      </c>
      <c r="E218" s="4">
        <f>_xll.ciqfunctions.udf.CIQ(InputTicker, "IQ_OTHER_INVEST_ACT_SUPPL",Input!G$2,Date,,,Ccy,Conv)</f>
        <v>-1</v>
      </c>
      <c r="F218" s="4">
        <f>_xll.ciqfunctions.udf.CIQ(InputTicker, "IQ_OTHER_INVEST_ACT_SUPPL",Input!H$2,Date,,,Ccy,Conv)</f>
        <v>0</v>
      </c>
      <c r="G218" s="4">
        <f>_xll.ciqfunctions.udf.CIQ(InputTicker, "IQ_OTHER_INVEST_ACT_SUPPL",Input!I$2,Date,,,Ccy,Conv)</f>
        <v>0</v>
      </c>
      <c r="H218" s="4">
        <f>_xll.ciqfunctions.udf.CIQ(InputTicker, "IQ_OTHER_INVEST_ACT_SUPPL",Input!J$2,Date,,,Ccy,Conv)</f>
        <v>-1</v>
      </c>
      <c r="I218" s="4">
        <f>_xll.ciqfunctions.udf.CIQ(InputTicker, "IQ_OTHER_INVEST_ACT_SUPPL",Input!K$2,Date,,,Ccy,Conv)</f>
        <v>0</v>
      </c>
      <c r="J218" s="4">
        <f>_xll.ciqfunctions.udf.CIQ(InputTicker, "IQ_OTHER_INVEST_ACT_SUPPL",Input!L$2,Date,,,Ccy,Conv)</f>
        <v>1</v>
      </c>
      <c r="K218" s="4">
        <f>_xll.ciqfunctions.udf.CIQ(InputTicker, "IQ_OTHER_INVEST_ACT_SUPPL",Input!M$2,Date,,,Ccy,Conv)</f>
        <v>0</v>
      </c>
      <c r="L218" s="4">
        <f>_xll.ciqfunctions.udf.CIQ(InputTicker, "IQ_OTHER_INVEST_ACT_SUPPL",Input!N$2,Date,,,Ccy,Conv)</f>
        <v>1</v>
      </c>
      <c r="M218" s="4">
        <f>_xll.ciqfunctions.udf.CIQ(InputTicker, "IQ_OTHER_INVEST_ACT_SUPPL",Input!O$2,Date,,,Ccy,Conv)</f>
        <v>1</v>
      </c>
      <c r="N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</row>
    <row r="219" spans="1:66" ht="12.75" customHeight="1" thickBot="1" x14ac:dyDescent="0.25">
      <c r="A219" s="5" t="s">
        <v>109</v>
      </c>
      <c r="B219" s="9">
        <f>_xll.ciqfunctions.udf.CIQ(InputTicker, "IQ_CASH_INVEST",Input!D$2,Date,,,Ccy,Conv)</f>
        <v>-8159</v>
      </c>
      <c r="C219" s="9">
        <f>_xll.ciqfunctions.udf.CIQ(InputTicker, "IQ_CASH_INVEST",Input!E$2,Date,,,Ccy,Conv)</f>
        <v>-10928</v>
      </c>
      <c r="D219" s="9">
        <f>_xll.ciqfunctions.udf.CIQ(InputTicker, "IQ_CASH_INVEST",Input!F$2,Date,,,Ccy,Conv)</f>
        <v>-7081</v>
      </c>
      <c r="E219" s="9">
        <f>_xll.ciqfunctions.udf.CIQ(InputTicker, "IQ_CASH_INVEST",Input!G$2,Date,,,Ccy,Conv)</f>
        <v>-4913</v>
      </c>
      <c r="F219" s="9">
        <f>_xll.ciqfunctions.udf.CIQ(InputTicker, "IQ_CASH_INVEST",Input!H$2,Date,,,Ccy,Conv)</f>
        <v>-26936</v>
      </c>
      <c r="G219" s="9">
        <f>_xll.ciqfunctions.udf.CIQ(InputTicker, "IQ_CASH_INVEST",Input!I$2,Date,,,Ccy,Conv)</f>
        <v>-3028</v>
      </c>
      <c r="H219" s="9">
        <f>_xll.ciqfunctions.udf.CIQ(InputTicker, "IQ_CASH_INVEST",Input!J$2,Date,,,Ccy,Conv)</f>
        <v>-5975</v>
      </c>
      <c r="I219" s="9">
        <f>_xll.ciqfunctions.udf.CIQ(InputTicker, "IQ_CASH_INVEST",Input!K$2,Date,,,Ccy,Conv)</f>
        <v>-4202</v>
      </c>
      <c r="J219" s="9">
        <f>_xll.ciqfunctions.udf.CIQ(InputTicker, "IQ_CASH_INVEST",Input!L$2,Date,,,Ccy,Conv)</f>
        <v>-7070</v>
      </c>
      <c r="K219" s="9">
        <f>_xll.ciqfunctions.udf.CIQ(InputTicker, "IQ_CASH_INVEST",Input!M$2,Date,,,Ccy,Conv)</f>
        <v>-4937</v>
      </c>
      <c r="L219" s="9">
        <f>_xll.ciqfunctions.udf.CIQ(InputTicker, "IQ_CASH_INVEST",Input!N$2,Date,,,Ccy,Conv)</f>
        <v>-10302</v>
      </c>
      <c r="M219" s="9">
        <f>_xll.ciqfunctions.udf.CIQ(InputTicker, "IQ_CASH_INVEST",Input!O$2,Date,,,Ccy,Conv)</f>
        <v>-10302</v>
      </c>
      <c r="N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</row>
    <row r="220" spans="1:66" ht="12.75" customHeight="1" thickTop="1" x14ac:dyDescent="0.2">
      <c r="A220" s="1" t="s">
        <v>110</v>
      </c>
      <c r="B220" s="4">
        <f>_xll.ciqfunctions.udf.CIQ(InputTicker, "IQ_ST_DEBT_ISSUED",Input!D$2,Date,,,Ccy,Conv)</f>
        <v>101</v>
      </c>
      <c r="C220" s="4">
        <f>_xll.ciqfunctions.udf.CIQ(InputTicker, "IQ_ST_DEBT_ISSUED",Input!E$2,Date,,,Ccy,Conv)</f>
        <v>26</v>
      </c>
      <c r="D220" s="4">
        <f>_xll.ciqfunctions.udf.CIQ(InputTicker, "IQ_ST_DEBT_ISSUED",Input!F$2,Date,,,Ccy,Conv)</f>
        <v>620</v>
      </c>
      <c r="E220" s="4">
        <f>_xll.ciqfunctions.udf.CIQ(InputTicker, "IQ_ST_DEBT_ISSUED",Input!G$2,Date,,,Ccy,Conv)</f>
        <v>1341</v>
      </c>
      <c r="F220" s="4">
        <f>_xll.ciqfunctions.udf.CIQ(InputTicker, "IQ_ST_DEBT_ISSUED",Input!H$2,Date,,,Ccy,Conv)</f>
        <v>0</v>
      </c>
      <c r="G220" s="4">
        <f>_xll.ciqfunctions.udf.CIQ(InputTicker, "IQ_ST_DEBT_ISSUED",Input!I$2,Date,,,Ccy,Conv)</f>
        <v>0</v>
      </c>
      <c r="H220" s="4">
        <f>_xll.ciqfunctions.udf.CIQ(InputTicker, "IQ_ST_DEBT_ISSUED",Input!J$2,Date,,,Ccy,Conv)</f>
        <v>0</v>
      </c>
      <c r="I220" s="4">
        <f>_xll.ciqfunctions.udf.CIQ(InputTicker, "IQ_ST_DEBT_ISSUED",Input!K$2,Date,,,Ccy,Conv)</f>
        <v>217</v>
      </c>
      <c r="J220" s="4">
        <f>_xll.ciqfunctions.udf.CIQ(InputTicker, "IQ_ST_DEBT_ISSUED",Input!L$2,Date,,,Ccy,Conv)</f>
        <v>0</v>
      </c>
      <c r="K220" s="4">
        <f>_xll.ciqfunctions.udf.CIQ(InputTicker, "IQ_ST_DEBT_ISSUED",Input!M$2,Date,,,Ccy,Conv)</f>
        <v>30</v>
      </c>
      <c r="L220" s="4">
        <f>_xll.ciqfunctions.udf.CIQ(InputTicker, "IQ_ST_DEBT_ISSUED",Input!N$2,Date,,,Ccy,Conv)</f>
        <v>0</v>
      </c>
      <c r="M220" s="4">
        <f>_xll.ciqfunctions.udf.CIQ(InputTicker, "IQ_ST_DEBT_ISSUED",Input!O$2,Date,,,Ccy,Conv)</f>
        <v>0</v>
      </c>
      <c r="N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</row>
    <row r="221" spans="1:66" ht="12.75" customHeight="1" x14ac:dyDescent="0.2">
      <c r="A221" s="1" t="s">
        <v>111</v>
      </c>
      <c r="B221" s="4">
        <f>_xll.ciqfunctions.udf.CIQ(InputTicker, "IQ_LT_DEBT_ISSUED",Input!D$2,Date,,,Ccy,Conv)</f>
        <v>5540</v>
      </c>
      <c r="C221" s="4">
        <f>_xll.ciqfunctions.udf.CIQ(InputTicker, "IQ_LT_DEBT_ISSUED",Input!E$2,Date,,,Ccy,Conv)</f>
        <v>9132</v>
      </c>
      <c r="D221" s="4">
        <f>_xll.ciqfunctions.udf.CIQ(InputTicker, "IQ_LT_DEBT_ISSUED",Input!F$2,Date,,,Ccy,Conv)</f>
        <v>9643</v>
      </c>
      <c r="E221" s="4">
        <f>_xll.ciqfunctions.udf.CIQ(InputTicker, "IQ_LT_DEBT_ISSUED",Input!G$2,Date,,,Ccy,Conv)</f>
        <v>6891</v>
      </c>
      <c r="F221" s="4">
        <f>_xll.ciqfunctions.udf.CIQ(InputTicker, "IQ_LT_DEBT_ISSUED",Input!H$2,Date,,,Ccy,Conv)</f>
        <v>31825</v>
      </c>
      <c r="G221" s="4">
        <f>_xll.ciqfunctions.udf.CIQ(InputTicker, "IQ_LT_DEBT_ISSUED",Input!I$2,Date,,,Ccy,Conv)</f>
        <v>10504</v>
      </c>
      <c r="H221" s="4">
        <f>_xll.ciqfunctions.udf.CIQ(InputTicker, "IQ_LT_DEBT_ISSUED",Input!J$2,Date,,,Ccy,Conv)</f>
        <v>522</v>
      </c>
      <c r="I221" s="4">
        <f>_xll.ciqfunctions.udf.CIQ(InputTicker, "IQ_LT_DEBT_ISSUED",Input!K$2,Date,,,Ccy,Conv)</f>
        <v>7804</v>
      </c>
      <c r="J221" s="4">
        <f>_xll.ciqfunctions.udf.CIQ(InputTicker, "IQ_LT_DEBT_ISSUED",Input!L$2,Date,,,Ccy,Conv)</f>
        <v>9586</v>
      </c>
      <c r="K221" s="4">
        <f>_xll.ciqfunctions.udf.CIQ(InputTicker, "IQ_LT_DEBT_ISSUED",Input!M$2,Date,,,Ccy,Conv)</f>
        <v>5705</v>
      </c>
      <c r="L221" s="4">
        <f>_xll.ciqfunctions.udf.CIQ(InputTicker, "IQ_LT_DEBT_ISSUED",Input!N$2,Date,,,Ccy,Conv)</f>
        <v>8391</v>
      </c>
      <c r="M221" s="4">
        <f>_xll.ciqfunctions.udf.CIQ(InputTicker, "IQ_LT_DEBT_ISSUED",Input!O$2,Date,,,Ccy,Conv)</f>
        <v>8391</v>
      </c>
      <c r="N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</row>
    <row r="222" spans="1:66" ht="12.75" customHeight="1" x14ac:dyDescent="0.2">
      <c r="A222" s="5" t="s">
        <v>112</v>
      </c>
      <c r="B222" s="6">
        <f>_xll.ciqfunctions.udf.CIQ(InputTicker, "IQ_TOTAL_DEBT_ISSUED",Input!D$2,Date,,,Ccy,Conv)</f>
        <v>5641</v>
      </c>
      <c r="C222" s="6">
        <f>_xll.ciqfunctions.udf.CIQ(InputTicker, "IQ_TOTAL_DEBT_ISSUED",Input!E$2,Date,,,Ccy,Conv)</f>
        <v>9158</v>
      </c>
      <c r="D222" s="6">
        <f>_xll.ciqfunctions.udf.CIQ(InputTicker, "IQ_TOTAL_DEBT_ISSUED",Input!F$2,Date,,,Ccy,Conv)</f>
        <v>10263</v>
      </c>
      <c r="E222" s="6">
        <f>_xll.ciqfunctions.udf.CIQ(InputTicker, "IQ_TOTAL_DEBT_ISSUED",Input!G$2,Date,,,Ccy,Conv)</f>
        <v>8232</v>
      </c>
      <c r="F222" s="6">
        <f>_xll.ciqfunctions.udf.CIQ(InputTicker, "IQ_TOTAL_DEBT_ISSUED",Input!H$2,Date,,,Ccy,Conv)</f>
        <v>31825</v>
      </c>
      <c r="G222" s="6">
        <f>_xll.ciqfunctions.udf.CIQ(InputTicker, "IQ_TOTAL_DEBT_ISSUED",Input!I$2,Date,,,Ccy,Conv)</f>
        <v>10504</v>
      </c>
      <c r="H222" s="6">
        <f>_xll.ciqfunctions.udf.CIQ(InputTicker, "IQ_TOTAL_DEBT_ISSUED",Input!J$2,Date,,,Ccy,Conv)</f>
        <v>522</v>
      </c>
      <c r="I222" s="6">
        <f>_xll.ciqfunctions.udf.CIQ(InputTicker, "IQ_TOTAL_DEBT_ISSUED",Input!K$2,Date,,,Ccy,Conv)</f>
        <v>8021</v>
      </c>
      <c r="J222" s="6">
        <f>_xll.ciqfunctions.udf.CIQ(InputTicker, "IQ_TOTAL_DEBT_ISSUED",Input!L$2,Date,,,Ccy,Conv)</f>
        <v>9586</v>
      </c>
      <c r="K222" s="6">
        <f>_xll.ciqfunctions.udf.CIQ(InputTicker, "IQ_TOTAL_DEBT_ISSUED",Input!M$2,Date,,,Ccy,Conv)</f>
        <v>5735</v>
      </c>
      <c r="L222" s="6">
        <f>_xll.ciqfunctions.udf.CIQ(InputTicker, "IQ_TOTAL_DEBT_ISSUED",Input!N$2,Date,,,Ccy,Conv)</f>
        <v>8391</v>
      </c>
      <c r="M222" s="6">
        <f>_xll.ciqfunctions.udf.CIQ(InputTicker, "IQ_TOTAL_DEBT_ISSUED",Input!O$2,Date,,,Ccy,Conv)</f>
        <v>8391</v>
      </c>
      <c r="N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</row>
    <row r="223" spans="1:66" ht="12.75" customHeight="1" x14ac:dyDescent="0.2">
      <c r="A223" s="1" t="s">
        <v>113</v>
      </c>
      <c r="B223" s="4">
        <f>_xll.ciqfunctions.udf.CIQ(InputTicker, "IQ_ST_DEBT_REPAID",Input!D$2,Date,,,Ccy,Conv)</f>
        <v>0</v>
      </c>
      <c r="C223" s="4">
        <f>_xll.ciqfunctions.udf.CIQ(InputTicker, "IQ_ST_DEBT_REPAID",Input!E$2,Date,,,Ccy,Conv)</f>
        <v>0</v>
      </c>
      <c r="D223" s="4">
        <f>_xll.ciqfunctions.udf.CIQ(InputTicker, "IQ_ST_DEBT_REPAID",Input!F$2,Date,,,Ccy,Conv)</f>
        <v>0</v>
      </c>
      <c r="E223" s="4">
        <f>_xll.ciqfunctions.udf.CIQ(InputTicker, "IQ_ST_DEBT_REPAID",Input!G$2,Date,,,Ccy,Conv)</f>
        <v>0</v>
      </c>
      <c r="F223" s="4">
        <f>_xll.ciqfunctions.udf.CIQ(InputTicker, "IQ_ST_DEBT_REPAID",Input!H$2,Date,,,Ccy,Conv)</f>
        <v>-2597</v>
      </c>
      <c r="G223" s="4">
        <f>_xll.ciqfunctions.udf.CIQ(InputTicker, "IQ_ST_DEBT_REPAID",Input!I$2,Date,,,Ccy,Conv)</f>
        <v>-853</v>
      </c>
      <c r="H223" s="4">
        <f>_xll.ciqfunctions.udf.CIQ(InputTicker, "IQ_ST_DEBT_REPAID",Input!J$2,Date,,,Ccy,Conv)</f>
        <v>-40</v>
      </c>
      <c r="I223" s="4">
        <f>_xll.ciqfunctions.udf.CIQ(InputTicker, "IQ_ST_DEBT_REPAID",Input!K$2,Date,,,Ccy,Conv)</f>
        <v>0</v>
      </c>
      <c r="J223" s="4">
        <f>_xll.ciqfunctions.udf.CIQ(InputTicker, "IQ_ST_DEBT_REPAID",Input!L$2,Date,,,Ccy,Conv)</f>
        <v>-7</v>
      </c>
      <c r="K223" s="4">
        <f>_xll.ciqfunctions.udf.CIQ(InputTicker, "IQ_ST_DEBT_REPAID",Input!M$2,Date,,,Ccy,Conv)</f>
        <v>0</v>
      </c>
      <c r="L223" s="4">
        <f>_xll.ciqfunctions.udf.CIQ(InputTicker, "IQ_ST_DEBT_REPAID",Input!N$2,Date,,,Ccy,Conv)</f>
        <v>-29</v>
      </c>
      <c r="M223" s="4">
        <f>_xll.ciqfunctions.udf.CIQ(InputTicker, "IQ_ST_DEBT_REPAID",Input!O$2,Date,,,Ccy,Conv)</f>
        <v>-29</v>
      </c>
      <c r="N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</row>
    <row r="224" spans="1:66" ht="12.75" customHeight="1" x14ac:dyDescent="0.2">
      <c r="A224" s="1" t="s">
        <v>114</v>
      </c>
      <c r="B224" s="4">
        <f>_xll.ciqfunctions.udf.CIQ(InputTicker, "IQ_LT_DEBT_REPAID",Input!D$2,Date,,,Ccy,Conv)</f>
        <v>-5622</v>
      </c>
      <c r="C224" s="4">
        <f>_xll.ciqfunctions.udf.CIQ(InputTicker, "IQ_LT_DEBT_REPAID",Input!E$2,Date,,,Ccy,Conv)</f>
        <v>-6395</v>
      </c>
      <c r="D224" s="4">
        <f>_xll.ciqfunctions.udf.CIQ(InputTicker, "IQ_LT_DEBT_REPAID",Input!F$2,Date,,,Ccy,Conv)</f>
        <v>-6816</v>
      </c>
      <c r="E224" s="4">
        <f>_xll.ciqfunctions.udf.CIQ(InputTicker, "IQ_LT_DEBT_REPAID",Input!G$2,Date,,,Ccy,Conv)</f>
        <v>-8533</v>
      </c>
      <c r="F224" s="4">
        <f>_xll.ciqfunctions.udf.CIQ(InputTicker, "IQ_LT_DEBT_REPAID",Input!H$2,Date,,,Ccy,Conv)</f>
        <v>-12944</v>
      </c>
      <c r="G224" s="4">
        <f>_xll.ciqfunctions.udf.CIQ(InputTicker, "IQ_LT_DEBT_REPAID",Input!I$2,Date,,,Ccy,Conv)</f>
        <v>-13365</v>
      </c>
      <c r="H224" s="4">
        <f>_xll.ciqfunctions.udf.CIQ(InputTicker, "IQ_LT_DEBT_REPAID",Input!J$2,Date,,,Ccy,Conv)</f>
        <v>-8597</v>
      </c>
      <c r="I224" s="4">
        <f>_xll.ciqfunctions.udf.CIQ(InputTicker, "IQ_LT_DEBT_REPAID",Input!K$2,Date,,,Ccy,Conv)</f>
        <v>-6800</v>
      </c>
      <c r="J224" s="4">
        <f>_xll.ciqfunctions.udf.CIQ(InputTicker, "IQ_LT_DEBT_REPAID",Input!L$2,Date,,,Ccy,Conv)</f>
        <v>-5082</v>
      </c>
      <c r="K224" s="4">
        <f>_xll.ciqfunctions.udf.CIQ(InputTicker, "IQ_LT_DEBT_REPAID",Input!M$2,Date,,,Ccy,Conv)</f>
        <v>-6615</v>
      </c>
      <c r="L224" s="4">
        <f>_xll.ciqfunctions.udf.CIQ(InputTicker, "IQ_LT_DEBT_REPAID",Input!N$2,Date,,,Ccy,Conv)</f>
        <v>-5489</v>
      </c>
      <c r="M224" s="4">
        <f>_xll.ciqfunctions.udf.CIQ(InputTicker, "IQ_LT_DEBT_REPAID",Input!O$2,Date,,,Ccy,Conv)</f>
        <v>-5489</v>
      </c>
      <c r="N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</row>
    <row r="225" spans="1:66" ht="12.75" customHeight="1" x14ac:dyDescent="0.2">
      <c r="A225" s="5" t="s">
        <v>115</v>
      </c>
      <c r="B225" s="6">
        <f>_xll.ciqfunctions.udf.CIQ(InputTicker, "IQ_TOTAL_DEBT_REPAID",Input!D$2,Date,,,Ccy,Conv)</f>
        <v>-5622</v>
      </c>
      <c r="C225" s="6">
        <f>_xll.ciqfunctions.udf.CIQ(InputTicker, "IQ_TOTAL_DEBT_REPAID",Input!E$2,Date,,,Ccy,Conv)</f>
        <v>-6395</v>
      </c>
      <c r="D225" s="6">
        <f>_xll.ciqfunctions.udf.CIQ(InputTicker, "IQ_TOTAL_DEBT_REPAID",Input!F$2,Date,,,Ccy,Conv)</f>
        <v>-6816</v>
      </c>
      <c r="E225" s="6">
        <f>_xll.ciqfunctions.udf.CIQ(InputTicker, "IQ_TOTAL_DEBT_REPAID",Input!G$2,Date,,,Ccy,Conv)</f>
        <v>-8533</v>
      </c>
      <c r="F225" s="6">
        <f>_xll.ciqfunctions.udf.CIQ(InputTicker, "IQ_TOTAL_DEBT_REPAID",Input!H$2,Date,,,Ccy,Conv)</f>
        <v>-15541</v>
      </c>
      <c r="G225" s="6">
        <f>_xll.ciqfunctions.udf.CIQ(InputTicker, "IQ_TOTAL_DEBT_REPAID",Input!I$2,Date,,,Ccy,Conv)</f>
        <v>-14218</v>
      </c>
      <c r="H225" s="6">
        <f>_xll.ciqfunctions.udf.CIQ(InputTicker, "IQ_TOTAL_DEBT_REPAID",Input!J$2,Date,,,Ccy,Conv)</f>
        <v>-8637</v>
      </c>
      <c r="I225" s="6">
        <f>_xll.ciqfunctions.udf.CIQ(InputTicker, "IQ_TOTAL_DEBT_REPAID",Input!K$2,Date,,,Ccy,Conv)</f>
        <v>-6800</v>
      </c>
      <c r="J225" s="6">
        <f>_xll.ciqfunctions.udf.CIQ(InputTicker, "IQ_TOTAL_DEBT_REPAID",Input!L$2,Date,,,Ccy,Conv)</f>
        <v>-5089</v>
      </c>
      <c r="K225" s="6">
        <f>_xll.ciqfunctions.udf.CIQ(InputTicker, "IQ_TOTAL_DEBT_REPAID",Input!M$2,Date,,,Ccy,Conv)</f>
        <v>-6615</v>
      </c>
      <c r="L225" s="6">
        <f>_xll.ciqfunctions.udf.CIQ(InputTicker, "IQ_TOTAL_DEBT_REPAID",Input!N$2,Date,,,Ccy,Conv)</f>
        <v>-5518</v>
      </c>
      <c r="M225" s="6">
        <f>_xll.ciqfunctions.udf.CIQ(InputTicker, "IQ_TOTAL_DEBT_REPAID",Input!O$2,Date,,,Ccy,Conv)</f>
        <v>-5518</v>
      </c>
      <c r="N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</row>
    <row r="226" spans="1:66" ht="12.75" customHeight="1" x14ac:dyDescent="0.2">
      <c r="A226" s="1" t="s">
        <v>116</v>
      </c>
      <c r="B226" s="4">
        <f>_xll.ciqfunctions.udf.CIQ(InputTicker, "IQ_COMMON_ISSUED",Input!D$2,Date,,,Ccy,Conv)</f>
        <v>322</v>
      </c>
      <c r="C226" s="4">
        <f>_xll.ciqfunctions.udf.CIQ(InputTicker, "IQ_COMMON_ISSUED",Input!E$2,Date,,,Ccy,Conv)</f>
        <v>0</v>
      </c>
      <c r="D226" s="4">
        <f>_xll.ciqfunctions.udf.CIQ(InputTicker, "IQ_COMMON_ISSUED",Input!F$2,Date,,,Ccy,Conv)</f>
        <v>0</v>
      </c>
      <c r="E226" s="4">
        <f>_xll.ciqfunctions.udf.CIQ(InputTicker, "IQ_COMMON_ISSUED",Input!G$2,Date,,,Ccy,Conv)</f>
        <v>0</v>
      </c>
      <c r="F226" s="4">
        <f>_xll.ciqfunctions.udf.CIQ(InputTicker, "IQ_COMMON_ISSUED",Input!H$2,Date,,,Ccy,Conv)</f>
        <v>0</v>
      </c>
      <c r="G226" s="4">
        <f>_xll.ciqfunctions.udf.CIQ(InputTicker, "IQ_COMMON_ISSUED",Input!I$2,Date,,,Ccy,Conv)</f>
        <v>0</v>
      </c>
      <c r="H226" s="4">
        <f>_xll.ciqfunctions.udf.CIQ(InputTicker, "IQ_COMMON_ISSUED",Input!J$2,Date,,,Ccy,Conv)</f>
        <v>0</v>
      </c>
      <c r="I226" s="4">
        <f>_xll.ciqfunctions.udf.CIQ(InputTicker, "IQ_COMMON_ISSUED",Input!K$2,Date,,,Ccy,Conv)</f>
        <v>279</v>
      </c>
      <c r="J226" s="4">
        <f>_xll.ciqfunctions.udf.CIQ(InputTicker, "IQ_COMMON_ISSUED",Input!L$2,Date,,,Ccy,Conv)</f>
        <v>414</v>
      </c>
      <c r="K226" s="4">
        <f>_xll.ciqfunctions.udf.CIQ(InputTicker, "IQ_COMMON_ISSUED",Input!M$2,Date,,,Ccy,Conv)</f>
        <v>745</v>
      </c>
      <c r="L226" s="4">
        <f>_xll.ciqfunctions.udf.CIQ(InputTicker, "IQ_COMMON_ISSUED",Input!N$2,Date,,,Ccy,Conv)</f>
        <v>710</v>
      </c>
      <c r="M226" s="4">
        <f>_xll.ciqfunctions.udf.CIQ(InputTicker, "IQ_COMMON_ISSUED",Input!O$2,Date,,,Ccy,Conv)</f>
        <v>710</v>
      </c>
      <c r="N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</row>
    <row r="227" spans="1:66" ht="12.75" customHeight="1" x14ac:dyDescent="0.2">
      <c r="A227" s="1" t="s">
        <v>117</v>
      </c>
      <c r="B227" s="4">
        <f>_xll.ciqfunctions.udf.CIQ(InputTicker, "IQ_COMMON_REP",Input!D$2,Date,,,Ccy,Conv)</f>
        <v>-4857</v>
      </c>
      <c r="C227" s="4">
        <f>_xll.ciqfunctions.udf.CIQ(InputTicker, "IQ_COMMON_REP",Input!E$2,Date,,,Ccy,Conv)</f>
        <v>-3628</v>
      </c>
      <c r="D227" s="4">
        <f>_xll.ciqfunctions.udf.CIQ(InputTicker, "IQ_COMMON_REP",Input!F$2,Date,,,Ccy,Conv)</f>
        <v>-4533</v>
      </c>
      <c r="E227" s="4">
        <f>_xll.ciqfunctions.udf.CIQ(InputTicker, "IQ_COMMON_REP",Input!G$2,Date,,,Ccy,Conv)</f>
        <v>-4614</v>
      </c>
      <c r="F227" s="4">
        <f>_xll.ciqfunctions.udf.CIQ(InputTicker, "IQ_COMMON_REP",Input!H$2,Date,,,Ccy,Conv)</f>
        <v>-1633</v>
      </c>
      <c r="G227" s="4">
        <f>_xll.ciqfunctions.udf.CIQ(InputTicker, "IQ_COMMON_REP",Input!I$2,Date,,,Ccy,Conv)</f>
        <v>-302</v>
      </c>
      <c r="H227" s="4">
        <f>_xll.ciqfunctions.udf.CIQ(InputTicker, "IQ_COMMON_REP",Input!J$2,Date,,,Ccy,Conv)</f>
        <v>-319</v>
      </c>
      <c r="I227" s="4">
        <f>_xll.ciqfunctions.udf.CIQ(InputTicker, "IQ_COMMON_REP",Input!K$2,Date,,,Ccy,Conv)</f>
        <v>-407</v>
      </c>
      <c r="J227" s="4">
        <f>_xll.ciqfunctions.udf.CIQ(InputTicker, "IQ_COMMON_REP",Input!L$2,Date,,,Ccy,Conv)</f>
        <v>-402</v>
      </c>
      <c r="K227" s="4">
        <f>_xll.ciqfunctions.udf.CIQ(InputTicker, "IQ_COMMON_REP",Input!M$2,Date,,,Ccy,Conv)</f>
        <v>-651</v>
      </c>
      <c r="L227" s="4">
        <f>_xll.ciqfunctions.udf.CIQ(InputTicker, "IQ_COMMON_REP",Input!N$2,Date,,,Ccy,Conv)</f>
        <v>-1018</v>
      </c>
      <c r="M227" s="4">
        <f>_xll.ciqfunctions.udf.CIQ(InputTicker, "IQ_COMMON_REP",Input!O$2,Date,,,Ccy,Conv)</f>
        <v>-1018</v>
      </c>
      <c r="N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</row>
    <row r="228" spans="1:66" ht="12.75" customHeight="1" x14ac:dyDescent="0.2">
      <c r="A228" s="1" t="s">
        <v>118</v>
      </c>
      <c r="B228" s="4">
        <f>_xll.ciqfunctions.udf.CIQ(InputTicker, "IQ_PREF_ISSUED",Input!D$2,Date,,,Ccy,Conv)</f>
        <v>0</v>
      </c>
      <c r="C228" s="4">
        <f>_xll.ciqfunctions.udf.CIQ(InputTicker, "IQ_PREF_ISSUED",Input!E$2,Date,,,Ccy,Conv)</f>
        <v>0</v>
      </c>
      <c r="D228" s="4">
        <f>_xll.ciqfunctions.udf.CIQ(InputTicker, "IQ_PREF_ISSUED",Input!F$2,Date,,,Ccy,Conv)</f>
        <v>0</v>
      </c>
      <c r="E228" s="4">
        <f>_xll.ciqfunctions.udf.CIQ(InputTicker, "IQ_PREF_ISSUED",Input!G$2,Date,,,Ccy,Conv)</f>
        <v>0</v>
      </c>
      <c r="F228" s="4">
        <f>_xll.ciqfunctions.udf.CIQ(InputTicker, "IQ_PREF_ISSUED",Input!H$2,Date,,,Ccy,Conv)</f>
        <v>0</v>
      </c>
      <c r="G228" s="4">
        <f>_xll.ciqfunctions.udf.CIQ(InputTicker, "IQ_PREF_ISSUED",Input!I$2,Date,,,Ccy,Conv)</f>
        <v>0</v>
      </c>
      <c r="H228" s="4">
        <f>_xll.ciqfunctions.udf.CIQ(InputTicker, "IQ_PREF_ISSUED",Input!J$2,Date,,,Ccy,Conv)</f>
        <v>0</v>
      </c>
      <c r="I228" s="4">
        <f>_xll.ciqfunctions.udf.CIQ(InputTicker, "IQ_PREF_ISSUED",Input!K$2,Date,,,Ccy,Conv)</f>
        <v>0</v>
      </c>
      <c r="J228" s="4">
        <f>_xll.ciqfunctions.udf.CIQ(InputTicker, "IQ_PREF_ISSUED",Input!L$2,Date,,,Ccy,Conv)</f>
        <v>0</v>
      </c>
      <c r="K228" s="4">
        <f>_xll.ciqfunctions.udf.CIQ(InputTicker, "IQ_PREF_ISSUED",Input!M$2,Date,,,Ccy,Conv)</f>
        <v>0</v>
      </c>
      <c r="L228" s="4">
        <f>_xll.ciqfunctions.udf.CIQ(InputTicker, "IQ_PREF_ISSUED",Input!N$2,Date,,,Ccy,Conv)</f>
        <v>0</v>
      </c>
      <c r="M228" s="4">
        <f>_xll.ciqfunctions.udf.CIQ(InputTicker, "IQ_PREF_ISSUED",Input!O$2,Date,,,Ccy,Conv)</f>
        <v>0</v>
      </c>
      <c r="N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</row>
    <row r="229" spans="1:66" ht="12.75" customHeight="1" x14ac:dyDescent="0.2">
      <c r="A229" s="1" t="s">
        <v>119</v>
      </c>
      <c r="B229" s="4">
        <f>_xll.ciqfunctions.udf.CIQ(InputTicker, "IQ_PREF_REP",Input!D$2,Date,,,Ccy,Conv)</f>
        <v>0</v>
      </c>
      <c r="C229" s="4">
        <f>_xll.ciqfunctions.udf.CIQ(InputTicker, "IQ_PREF_REP",Input!E$2,Date,,,Ccy,Conv)</f>
        <v>0</v>
      </c>
      <c r="D229" s="4">
        <f>_xll.ciqfunctions.udf.CIQ(InputTicker, "IQ_PREF_REP",Input!F$2,Date,,,Ccy,Conv)</f>
        <v>0</v>
      </c>
      <c r="E229" s="4">
        <f>_xll.ciqfunctions.udf.CIQ(InputTicker, "IQ_PREF_REP",Input!G$2,Date,,,Ccy,Conv)</f>
        <v>0</v>
      </c>
      <c r="F229" s="4">
        <f>_xll.ciqfunctions.udf.CIQ(InputTicker, "IQ_PREF_REP",Input!H$2,Date,,,Ccy,Conv)</f>
        <v>0</v>
      </c>
      <c r="G229" s="4">
        <f>_xll.ciqfunctions.udf.CIQ(InputTicker, "IQ_PREF_REP",Input!I$2,Date,,,Ccy,Conv)</f>
        <v>0</v>
      </c>
      <c r="H229" s="4">
        <f>_xll.ciqfunctions.udf.CIQ(InputTicker, "IQ_PREF_REP",Input!J$2,Date,,,Ccy,Conv)</f>
        <v>0</v>
      </c>
      <c r="I229" s="4">
        <f>_xll.ciqfunctions.udf.CIQ(InputTicker, "IQ_PREF_REP",Input!K$2,Date,,,Ccy,Conv)</f>
        <v>0</v>
      </c>
      <c r="J229" s="4">
        <f>_xll.ciqfunctions.udf.CIQ(InputTicker, "IQ_PREF_REP",Input!L$2,Date,,,Ccy,Conv)</f>
        <v>0</v>
      </c>
      <c r="K229" s="4">
        <f>_xll.ciqfunctions.udf.CIQ(InputTicker, "IQ_PREF_REP",Input!M$2,Date,,,Ccy,Conv)</f>
        <v>0</v>
      </c>
      <c r="L229" s="4">
        <f>_xll.ciqfunctions.udf.CIQ(InputTicker, "IQ_PREF_REP",Input!N$2,Date,,,Ccy,Conv)</f>
        <v>0</v>
      </c>
      <c r="M229" s="4">
        <f>_xll.ciqfunctions.udf.CIQ(InputTicker, "IQ_PREF_REP",Input!O$2,Date,,,Ccy,Conv)</f>
        <v>0</v>
      </c>
      <c r="N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</row>
    <row r="230" spans="1:66" ht="12.75" customHeight="1" x14ac:dyDescent="0.2">
      <c r="A230" s="1" t="s">
        <v>152</v>
      </c>
      <c r="B230" s="4">
        <f>_xll.ciqfunctions.udf.CIQ(InputTicker, "IQ_COMMON_DIV_CF",Input!D$2,Date,,,Ccy,Conv)</f>
        <v>-4897</v>
      </c>
      <c r="C230" s="4">
        <f>_xll.ciqfunctions.udf.CIQ(InputTicker, "IQ_COMMON_DIV_CF",Input!E$2,Date,,,Ccy,Conv)</f>
        <v>-5256</v>
      </c>
      <c r="D230" s="4">
        <f>_xll.ciqfunctions.udf.CIQ(InputTicker, "IQ_COMMON_DIV_CF",Input!F$2,Date,,,Ccy,Conv)</f>
        <v>-5506</v>
      </c>
      <c r="E230" s="4">
        <f>_xll.ciqfunctions.udf.CIQ(InputTicker, "IQ_COMMON_DIV_CF",Input!G$2,Date,,,Ccy,Conv)</f>
        <v>-5666</v>
      </c>
      <c r="F230" s="4">
        <f>_xll.ciqfunctions.udf.CIQ(InputTicker, "IQ_COMMON_DIV_CF",Input!H$2,Date,,,Ccy,Conv)</f>
        <v>-5707</v>
      </c>
      <c r="G230" s="4">
        <f>_xll.ciqfunctions.udf.CIQ(InputTicker, "IQ_COMMON_DIV_CF",Input!I$2,Date,,,Ccy,Conv)</f>
        <v>-5797</v>
      </c>
      <c r="H230" s="4">
        <f>_xll.ciqfunctions.udf.CIQ(InputTicker, "IQ_COMMON_DIV_CF",Input!J$2,Date,,,Ccy,Conv)</f>
        <v>-5869</v>
      </c>
      <c r="I230" s="4">
        <f>_xll.ciqfunctions.udf.CIQ(InputTicker, "IQ_COMMON_DIV_CF",Input!K$2,Date,,,Ccy,Conv)</f>
        <v>-5948</v>
      </c>
      <c r="J230" s="4">
        <f>_xll.ciqfunctions.udf.CIQ(InputTicker, "IQ_COMMON_DIV_CF",Input!L$2,Date,,,Ccy,Conv)</f>
        <v>-6040</v>
      </c>
      <c r="K230" s="4">
        <f>_xll.ciqfunctions.udf.CIQ(InputTicker, "IQ_COMMON_DIV_CF",Input!M$2,Date,,,Ccy,Conv)</f>
        <v>-6147</v>
      </c>
      <c r="L230" s="4">
        <f>_xll.ciqfunctions.udf.CIQ(InputTicker, "IQ_COMMON_DIV_CF",Input!N$2,Date,,,Ccy,Conv)</f>
        <v>-6255</v>
      </c>
      <c r="M230" s="4">
        <f>_xll.ciqfunctions.udf.CIQ(InputTicker, "IQ_COMMON_DIV_CF",Input!O$2,Date,,,Ccy,Conv)</f>
        <v>-6255</v>
      </c>
      <c r="N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</row>
    <row r="231" spans="1:66" ht="12.75" customHeight="1" x14ac:dyDescent="0.2">
      <c r="A231" s="1" t="s">
        <v>153</v>
      </c>
      <c r="B231" s="4">
        <f>_xll.ciqfunctions.udf.CIQ(InputTicker, "IQ_PREF_DIV_CF",Input!D$2,Date,,,Ccy,Conv)</f>
        <v>0</v>
      </c>
      <c r="C231" s="4">
        <f>_xll.ciqfunctions.udf.CIQ(InputTicker, "IQ_PREF_DIV_CF",Input!E$2,Date,,,Ccy,Conv)</f>
        <v>0</v>
      </c>
      <c r="D231" s="4">
        <f>_xll.ciqfunctions.udf.CIQ(InputTicker, "IQ_PREF_DIV_CF",Input!F$2,Date,,,Ccy,Conv)</f>
        <v>0</v>
      </c>
      <c r="E231" s="4">
        <f>_xll.ciqfunctions.udf.CIQ(InputTicker, "IQ_PREF_DIV_CF",Input!G$2,Date,,,Ccy,Conv)</f>
        <v>0</v>
      </c>
      <c r="F231" s="4">
        <f>_xll.ciqfunctions.udf.CIQ(InputTicker, "IQ_PREF_DIV_CF",Input!H$2,Date,,,Ccy,Conv)</f>
        <v>0</v>
      </c>
      <c r="G231" s="4">
        <f>_xll.ciqfunctions.udf.CIQ(InputTicker, "IQ_PREF_DIV_CF",Input!I$2,Date,,,Ccy,Conv)</f>
        <v>0</v>
      </c>
      <c r="H231" s="4">
        <f>_xll.ciqfunctions.udf.CIQ(InputTicker, "IQ_PREF_DIV_CF",Input!J$2,Date,,,Ccy,Conv)</f>
        <v>0</v>
      </c>
      <c r="I231" s="4">
        <f>_xll.ciqfunctions.udf.CIQ(InputTicker, "IQ_PREF_DIV_CF",Input!K$2,Date,,,Ccy,Conv)</f>
        <v>0</v>
      </c>
      <c r="J231" s="4">
        <f>_xll.ciqfunctions.udf.CIQ(InputTicker, "IQ_PREF_DIV_CF",Input!L$2,Date,,,Ccy,Conv)</f>
        <v>0</v>
      </c>
      <c r="K231" s="4">
        <f>_xll.ciqfunctions.udf.CIQ(InputTicker, "IQ_PREF_DIV_CF",Input!M$2,Date,,,Ccy,Conv)</f>
        <v>0</v>
      </c>
      <c r="L231" s="4">
        <f>_xll.ciqfunctions.udf.CIQ(InputTicker, "IQ_PREF_DIV_CF",Input!N$2,Date,,,Ccy,Conv)</f>
        <v>0</v>
      </c>
      <c r="M231" s="4">
        <f>_xll.ciqfunctions.udf.CIQ(InputTicker, "IQ_PREF_DIV_CF",Input!O$2,Date,,,Ccy,Conv)</f>
        <v>0</v>
      </c>
      <c r="N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</row>
    <row r="232" spans="1:66" ht="12.75" customHeight="1" x14ac:dyDescent="0.2">
      <c r="A232" s="1" t="s">
        <v>154</v>
      </c>
      <c r="B232" s="4">
        <f>_xll.ciqfunctions.udf.CIQ(InputTicker, "IQ_COMMON_PREF_DIV_CF",Input!D$2,Date,,,Ccy,Conv)</f>
        <v>0</v>
      </c>
      <c r="C232" s="4">
        <f>_xll.ciqfunctions.udf.CIQ(InputTicker, "IQ_COMMON_PREF_DIV_CF",Input!E$2,Date,,,Ccy,Conv)</f>
        <v>0</v>
      </c>
      <c r="D232" s="4">
        <f>_xll.ciqfunctions.udf.CIQ(InputTicker, "IQ_COMMON_PREF_DIV_CF",Input!F$2,Date,,,Ccy,Conv)</f>
        <v>0</v>
      </c>
      <c r="E232" s="4">
        <f>_xll.ciqfunctions.udf.CIQ(InputTicker, "IQ_COMMON_PREF_DIV_CF",Input!G$2,Date,,,Ccy,Conv)</f>
        <v>0</v>
      </c>
      <c r="F232" s="4">
        <f>_xll.ciqfunctions.udf.CIQ(InputTicker, "IQ_COMMON_PREF_DIV_CF",Input!H$2,Date,,,Ccy,Conv)</f>
        <v>0</v>
      </c>
      <c r="G232" s="4">
        <f>_xll.ciqfunctions.udf.CIQ(InputTicker, "IQ_COMMON_PREF_DIV_CF",Input!I$2,Date,,,Ccy,Conv)</f>
        <v>0</v>
      </c>
      <c r="H232" s="4">
        <f>_xll.ciqfunctions.udf.CIQ(InputTicker, "IQ_COMMON_PREF_DIV_CF",Input!J$2,Date,,,Ccy,Conv)</f>
        <v>0</v>
      </c>
      <c r="I232" s="4">
        <f>_xll.ciqfunctions.udf.CIQ(InputTicker, "IQ_COMMON_PREF_DIV_CF",Input!K$2,Date,,,Ccy,Conv)</f>
        <v>0</v>
      </c>
      <c r="J232" s="4">
        <f>_xll.ciqfunctions.udf.CIQ(InputTicker, "IQ_COMMON_PREF_DIV_CF",Input!L$2,Date,,,Ccy,Conv)</f>
        <v>0</v>
      </c>
      <c r="K232" s="4">
        <f>_xll.ciqfunctions.udf.CIQ(InputTicker, "IQ_COMMON_PREF_DIV_CF",Input!M$2,Date,,,Ccy,Conv)</f>
        <v>0</v>
      </c>
      <c r="L232" s="4">
        <f>_xll.ciqfunctions.udf.CIQ(InputTicker, "IQ_COMMON_PREF_DIV_CF",Input!N$2,Date,,,Ccy,Conv)</f>
        <v>0</v>
      </c>
      <c r="M232" s="4">
        <f>_xll.ciqfunctions.udf.CIQ(InputTicker, "IQ_COMMON_PREF_DIV_CF",Input!O$2,Date,,,Ccy,Conv)</f>
        <v>0</v>
      </c>
      <c r="N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</row>
    <row r="233" spans="1:66" ht="12.75" customHeight="1" x14ac:dyDescent="0.2">
      <c r="A233" s="1" t="s">
        <v>120</v>
      </c>
      <c r="B233" s="6">
        <f>_xll.ciqfunctions.udf.CIQ(InputTicker, "IQ_TOTAL_DIV_PAID_CF",Input!D$2,Date,,,Ccy,Conv)</f>
        <v>-4897</v>
      </c>
      <c r="C233" s="6">
        <f>_xll.ciqfunctions.udf.CIQ(InputTicker, "IQ_TOTAL_DIV_PAID_CF",Input!E$2,Date,,,Ccy,Conv)</f>
        <v>-5256</v>
      </c>
      <c r="D233" s="6">
        <f>_xll.ciqfunctions.udf.CIQ(InputTicker, "IQ_TOTAL_DIV_PAID_CF",Input!F$2,Date,,,Ccy,Conv)</f>
        <v>-5506</v>
      </c>
      <c r="E233" s="6">
        <f>_xll.ciqfunctions.udf.CIQ(InputTicker, "IQ_TOTAL_DIV_PAID_CF",Input!G$2,Date,,,Ccy,Conv)</f>
        <v>-5666</v>
      </c>
      <c r="F233" s="6">
        <f>_xll.ciqfunctions.udf.CIQ(InputTicker, "IQ_TOTAL_DIV_PAID_CF",Input!H$2,Date,,,Ccy,Conv)</f>
        <v>-5707</v>
      </c>
      <c r="G233" s="6">
        <f>_xll.ciqfunctions.udf.CIQ(InputTicker, "IQ_TOTAL_DIV_PAID_CF",Input!I$2,Date,,,Ccy,Conv)</f>
        <v>-5797</v>
      </c>
      <c r="H233" s="6">
        <f>_xll.ciqfunctions.udf.CIQ(InputTicker, "IQ_TOTAL_DIV_PAID_CF",Input!J$2,Date,,,Ccy,Conv)</f>
        <v>-5869</v>
      </c>
      <c r="I233" s="6">
        <f>_xll.ciqfunctions.udf.CIQ(InputTicker, "IQ_TOTAL_DIV_PAID_CF",Input!K$2,Date,,,Ccy,Conv)</f>
        <v>-5948</v>
      </c>
      <c r="J233" s="6">
        <f>_xll.ciqfunctions.udf.CIQ(InputTicker, "IQ_TOTAL_DIV_PAID_CF",Input!L$2,Date,,,Ccy,Conv)</f>
        <v>-6040</v>
      </c>
      <c r="K233" s="6">
        <f>_xll.ciqfunctions.udf.CIQ(InputTicker, "IQ_TOTAL_DIV_PAID_CF",Input!M$2,Date,,,Ccy,Conv)</f>
        <v>-6147</v>
      </c>
      <c r="L233" s="6">
        <f>_xll.ciqfunctions.udf.CIQ(InputTicker, "IQ_TOTAL_DIV_PAID_CF",Input!N$2,Date,,,Ccy,Conv)</f>
        <v>-6255</v>
      </c>
      <c r="M233" s="6">
        <f>_xll.ciqfunctions.udf.CIQ(InputTicker, "IQ_TOTAL_DIV_PAID_CF",Input!O$2,Date,,,Ccy,Conv)</f>
        <v>-6255</v>
      </c>
      <c r="N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</row>
    <row r="234" spans="1:66" ht="12.75" customHeight="1" x14ac:dyDescent="0.2">
      <c r="A234" s="1" t="s">
        <v>155</v>
      </c>
      <c r="B234" s="4">
        <f>_xll.ciqfunctions.udf.CIQ(InputTicker, "IQ_SPECIAL_DIV_CF",Input!D$2,Date,,,Ccy,Conv)</f>
        <v>0</v>
      </c>
      <c r="C234" s="4">
        <f>_xll.ciqfunctions.udf.CIQ(InputTicker, "IQ_SPECIAL_DIV_CF",Input!E$2,Date,,,Ccy,Conv)</f>
        <v>0</v>
      </c>
      <c r="D234" s="4">
        <f>_xll.ciqfunctions.udf.CIQ(InputTicker, "IQ_SPECIAL_DIV_CF",Input!F$2,Date,,,Ccy,Conv)</f>
        <v>0</v>
      </c>
      <c r="E234" s="4">
        <f>_xll.ciqfunctions.udf.CIQ(InputTicker, "IQ_SPECIAL_DIV_CF",Input!G$2,Date,,,Ccy,Conv)</f>
        <v>0</v>
      </c>
      <c r="F234" s="4">
        <f>_xll.ciqfunctions.udf.CIQ(InputTicker, "IQ_SPECIAL_DIV_CF",Input!H$2,Date,,,Ccy,Conv)</f>
        <v>0</v>
      </c>
      <c r="G234" s="4">
        <f>_xll.ciqfunctions.udf.CIQ(InputTicker, "IQ_SPECIAL_DIV_CF",Input!I$2,Date,,,Ccy,Conv)</f>
        <v>0</v>
      </c>
      <c r="H234" s="4">
        <f>_xll.ciqfunctions.udf.CIQ(InputTicker, "IQ_SPECIAL_DIV_CF",Input!J$2,Date,,,Ccy,Conv)</f>
        <v>0</v>
      </c>
      <c r="I234" s="4">
        <f>_xll.ciqfunctions.udf.CIQ(InputTicker, "IQ_SPECIAL_DIV_CF",Input!K$2,Date,,,Ccy,Conv)</f>
        <v>0</v>
      </c>
      <c r="J234" s="4">
        <f>_xll.ciqfunctions.udf.CIQ(InputTicker, "IQ_SPECIAL_DIV_CF",Input!L$2,Date,,,Ccy,Conv)</f>
        <v>0</v>
      </c>
      <c r="K234" s="4">
        <f>_xll.ciqfunctions.udf.CIQ(InputTicker, "IQ_SPECIAL_DIV_CF",Input!M$2,Date,,,Ccy,Conv)</f>
        <v>0</v>
      </c>
      <c r="L234" s="4">
        <f>_xll.ciqfunctions.udf.CIQ(InputTicker, "IQ_SPECIAL_DIV_CF",Input!N$2,Date,,,Ccy,Conv)</f>
        <v>0</v>
      </c>
      <c r="M234" s="4">
        <f>_xll.ciqfunctions.udf.CIQ(InputTicker, "IQ_SPECIAL_DIV_CF",Input!O$2,Date,,,Ccy,Conv)</f>
        <v>0</v>
      </c>
      <c r="N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</row>
    <row r="235" spans="1:66" ht="12.75" customHeight="1" x14ac:dyDescent="0.2">
      <c r="A235" s="1" t="s">
        <v>156</v>
      </c>
      <c r="B235" s="4">
        <f>_xll.ciqfunctions.udf.CIQ(InputTicker, "IQ_OTHER_FINANCE_ACT_SUPPL",Input!D$2,Date,,,Ccy,Conv)</f>
        <v>0</v>
      </c>
      <c r="C235" s="4">
        <f>_xll.ciqfunctions.udf.CIQ(InputTicker, "IQ_OTHER_FINANCE_ACT_SUPPL",Input!E$2,Date,,,Ccy,Conv)</f>
        <v>204</v>
      </c>
      <c r="D235" s="4">
        <f>_xll.ciqfunctions.udf.CIQ(InputTicker, "IQ_OTHER_FINANCE_ACT_SUPPL",Input!F$2,Date,,,Ccy,Conv)</f>
        <v>174</v>
      </c>
      <c r="E235" s="4">
        <f>_xll.ciqfunctions.udf.CIQ(InputTicker, "IQ_OTHER_FINANCE_ACT_SUPPL",Input!G$2,Date,,,Ccy,Conv)</f>
        <v>112</v>
      </c>
      <c r="F235" s="4">
        <f>_xll.ciqfunctions.udf.CIQ(InputTicker, "IQ_OTHER_FINANCE_ACT_SUPPL",Input!H$2,Date,,,Ccy,Conv)</f>
        <v>98</v>
      </c>
      <c r="G235" s="4">
        <f>_xll.ciqfunctions.udf.CIQ(InputTicker, "IQ_OTHER_FINANCE_ACT_SUPPL",Input!I$2,Date,,,Ccy,Conv)</f>
        <v>92</v>
      </c>
      <c r="H235" s="4">
        <f>_xll.ciqfunctions.udf.CIQ(InputTicker, "IQ_OTHER_FINANCE_ACT_SUPPL",Input!J$2,Date,,,Ccy,Conv)</f>
        <v>949</v>
      </c>
      <c r="I235" s="4">
        <f>_xll.ciqfunctions.udf.CIQ(InputTicker, "IQ_OTHER_FINANCE_ACT_SUPPL",Input!K$2,Date,,,Ccy,Conv)</f>
        <v>-103</v>
      </c>
      <c r="J235" s="4">
        <f>_xll.ciqfunctions.udf.CIQ(InputTicker, "IQ_OTHER_FINANCE_ACT_SUPPL",Input!L$2,Date,,,Ccy,Conv)</f>
        <v>-238</v>
      </c>
      <c r="K235" s="4">
        <f>_xll.ciqfunctions.udf.CIQ(InputTicker, "IQ_OTHER_FINANCE_ACT_SUPPL",Input!M$2,Date,,,Ccy,Conv)</f>
        <v>-146</v>
      </c>
      <c r="L235" s="4">
        <f>_xll.ciqfunctions.udf.CIQ(InputTicker, "IQ_OTHER_FINANCE_ACT_SUPPL",Input!N$2,Date,,,Ccy,Conv)</f>
        <v>-139</v>
      </c>
      <c r="M235" s="4">
        <f>_xll.ciqfunctions.udf.CIQ(InputTicker, "IQ_OTHER_FINANCE_ACT_SUPPL",Input!O$2,Date,,,Ccy,Conv)</f>
        <v>-139</v>
      </c>
      <c r="N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</row>
    <row r="236" spans="1:66" ht="12.75" customHeight="1" thickBot="1" x14ac:dyDescent="0.25">
      <c r="A236" s="5" t="s">
        <v>121</v>
      </c>
      <c r="B236" s="9">
        <f>_xll.ciqfunctions.udf.CIQ(InputTicker, "IQ_CASH_FINAN",Input!D$2,Date,,,Ccy,Conv)</f>
        <v>-9413</v>
      </c>
      <c r="C236" s="9">
        <f>_xll.ciqfunctions.udf.CIQ(InputTicker, "IQ_CASH_FINAN",Input!E$2,Date,,,Ccy,Conv)</f>
        <v>-5917</v>
      </c>
      <c r="D236" s="9">
        <f>_xll.ciqfunctions.udf.CIQ(InputTicker, "IQ_CASH_FINAN",Input!F$2,Date,,,Ccy,Conv)</f>
        <v>-6418</v>
      </c>
      <c r="E236" s="9">
        <f>_xll.ciqfunctions.udf.CIQ(InputTicker, "IQ_CASH_FINAN",Input!G$2,Date,,,Ccy,Conv)</f>
        <v>-10469</v>
      </c>
      <c r="F236" s="9">
        <f>_xll.ciqfunctions.udf.CIQ(InputTicker, "IQ_CASH_FINAN",Input!H$2,Date,,,Ccy,Conv)</f>
        <v>9042</v>
      </c>
      <c r="G236" s="9">
        <f>_xll.ciqfunctions.udf.CIQ(InputTicker, "IQ_CASH_FINAN",Input!I$2,Date,,,Ccy,Conv)</f>
        <v>-9721</v>
      </c>
      <c r="H236" s="9">
        <f>_xll.ciqfunctions.udf.CIQ(InputTicker, "IQ_CASH_FINAN",Input!J$2,Date,,,Ccy,Conv)</f>
        <v>-13354</v>
      </c>
      <c r="I236" s="9">
        <f>_xll.ciqfunctions.udf.CIQ(InputTicker, "IQ_CASH_FINAN",Input!K$2,Date,,,Ccy,Conv)</f>
        <v>-4958</v>
      </c>
      <c r="J236" s="9">
        <f>_xll.ciqfunctions.udf.CIQ(InputTicker, "IQ_CASH_FINAN",Input!L$2,Date,,,Ccy,Conv)</f>
        <v>-1769</v>
      </c>
      <c r="K236" s="9">
        <f>_xll.ciqfunctions.udf.CIQ(InputTicker, "IQ_CASH_FINAN",Input!M$2,Date,,,Ccy,Conv)</f>
        <v>-7079</v>
      </c>
      <c r="L236" s="9">
        <f>_xll.ciqfunctions.udf.CIQ(InputTicker, "IQ_CASH_FINAN",Input!N$2,Date,,,Ccy,Conv)</f>
        <v>-3829</v>
      </c>
      <c r="M236" s="9">
        <f>_xll.ciqfunctions.udf.CIQ(InputTicker, "IQ_CASH_FINAN",Input!O$2,Date,,,Ccy,Conv)</f>
        <v>-3829</v>
      </c>
      <c r="N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</row>
    <row r="237" spans="1:66" ht="12.75" customHeight="1" thickTop="1" x14ac:dyDescent="0.2">
      <c r="A237" s="1" t="s">
        <v>157</v>
      </c>
      <c r="B237" s="4">
        <f>_xll.ciqfunctions.udf.CIQ(InputTicker, "IQ_FX",Input!D$2,Date,,,Ccy,Conv)</f>
        <v>-473</v>
      </c>
      <c r="C237" s="4">
        <f>_xll.ciqfunctions.udf.CIQ(InputTicker, "IQ_FX",Input!E$2,Date,,,Ccy,Conv)</f>
        <v>-51</v>
      </c>
      <c r="D237" s="4">
        <f>_xll.ciqfunctions.udf.CIQ(InputTicker, "IQ_FX",Input!F$2,Date,,,Ccy,Conv)</f>
        <v>937</v>
      </c>
      <c r="E237" s="4">
        <f>_xll.ciqfunctions.udf.CIQ(InputTicker, "IQ_FX",Input!G$2,Date,,,Ccy,Conv)</f>
        <v>-495</v>
      </c>
      <c r="F237" s="4">
        <f>_xll.ciqfunctions.udf.CIQ(InputTicker, "IQ_FX",Input!H$2,Date,,,Ccy,Conv)</f>
        <v>-167</v>
      </c>
      <c r="G237" s="4">
        <f>_xll.ciqfunctions.udf.CIQ(InputTicker, "IQ_FX",Input!I$2,Date,,,Ccy,Conv)</f>
        <v>-87</v>
      </c>
      <c r="H237" s="4">
        <f>_xll.ciqfunctions.udf.CIQ(InputTicker, "IQ_FX",Input!J$2,Date,,,Ccy,Conv)</f>
        <v>-185</v>
      </c>
      <c r="I237" s="4">
        <f>_xll.ciqfunctions.udf.CIQ(InputTicker, "IQ_FX",Input!K$2,Date,,,Ccy,Conv)</f>
        <v>-244</v>
      </c>
      <c r="J237" s="4">
        <f>_xll.ciqfunctions.udf.CIQ(InputTicker, "IQ_FX",Input!L$2,Date,,,Ccy,Conv)</f>
        <v>9</v>
      </c>
      <c r="K237" s="4">
        <f>_xll.ciqfunctions.udf.CIQ(InputTicker, "IQ_FX",Input!M$2,Date,,,Ccy,Conv)</f>
        <v>-359</v>
      </c>
      <c r="L237" s="4">
        <f>_xll.ciqfunctions.udf.CIQ(InputTicker, "IQ_FX",Input!N$2,Date,,,Ccy,Conv)</f>
        <v>418</v>
      </c>
      <c r="M237" s="4">
        <f>_xll.ciqfunctions.udf.CIQ(InputTicker, "IQ_FX",Input!O$2,Date,,,Ccy,Conv)</f>
        <v>418</v>
      </c>
      <c r="N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</row>
    <row r="238" spans="1:66" ht="12.75" customHeight="1" x14ac:dyDescent="0.2">
      <c r="A238" s="1" t="s">
        <v>213</v>
      </c>
      <c r="B238" s="4">
        <f>_xll.ciqfunctions.udf.CIQ(InputTicker, "IQ_MISC_ADJUST_CF",Input!D$2,Date,,,Ccy,Conv)</f>
        <v>0</v>
      </c>
      <c r="C238" s="4">
        <f>_xll.ciqfunctions.udf.CIQ(InputTicker, "IQ_MISC_ADJUST_CF",Input!E$2,Date,,,Ccy,Conv)</f>
        <v>0</v>
      </c>
      <c r="D238" s="4">
        <f>_xll.ciqfunctions.udf.CIQ(InputTicker, "IQ_MISC_ADJUST_CF",Input!F$2,Date,,,Ccy,Conv)</f>
        <v>-1</v>
      </c>
      <c r="E238" s="4">
        <f>_xll.ciqfunctions.udf.CIQ(InputTicker, "IQ_MISC_ADJUST_CF",Input!G$2,Date,,,Ccy,Conv)</f>
        <v>0</v>
      </c>
      <c r="F238" s="4">
        <f>_xll.ciqfunctions.udf.CIQ(InputTicker, "IQ_MISC_ADJUST_CF",Input!H$2,Date,,,Ccy,Conv)</f>
        <v>1</v>
      </c>
      <c r="G238" s="4">
        <f>_xll.ciqfunctions.udf.CIQ(InputTicker, "IQ_MISC_ADJUST_CF",Input!I$2,Date,,,Ccy,Conv)</f>
        <v>0</v>
      </c>
      <c r="H238" s="4">
        <f>_xll.ciqfunctions.udf.CIQ(InputTicker, "IQ_MISC_ADJUST_CF",Input!J$2,Date,,,Ccy,Conv)</f>
        <v>0</v>
      </c>
      <c r="I238" s="4">
        <f>_xll.ciqfunctions.udf.CIQ(InputTicker, "IQ_MISC_ADJUST_CF",Input!K$2,Date,,,Ccy,Conv)</f>
        <v>0</v>
      </c>
      <c r="J238" s="4">
        <f>_xll.ciqfunctions.udf.CIQ(InputTicker, "IQ_MISC_ADJUST_CF",Input!L$2,Date,,,Ccy,Conv)</f>
        <v>0</v>
      </c>
      <c r="K238" s="4">
        <f>_xll.ciqfunctions.udf.CIQ(InputTicker, "IQ_MISC_ADJUST_CF",Input!M$2,Date,,,Ccy,Conv)</f>
        <v>1</v>
      </c>
      <c r="L238" s="4">
        <f>_xll.ciqfunctions.udf.CIQ(InputTicker, "IQ_MISC_ADJUST_CF",Input!N$2,Date,,,Ccy,Conv)</f>
        <v>0</v>
      </c>
      <c r="M238" s="4">
        <f>_xll.ciqfunctions.udf.CIQ(InputTicker, "IQ_MISC_ADJUST_CF",Input!O$2,Date,,,Ccy,Conv)</f>
        <v>0</v>
      </c>
      <c r="N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</row>
    <row r="239" spans="1:66" ht="12.75" customHeight="1" thickBot="1" x14ac:dyDescent="0.25">
      <c r="A239" s="5" t="s">
        <v>122</v>
      </c>
      <c r="B239" s="9">
        <f>_xll.ciqfunctions.udf.CIQ(InputTicker, "IQ_NET_CHANGE",Input!D$2,Date,,,Ccy,Conv)</f>
        <v>-790</v>
      </c>
      <c r="C239" s="9">
        <f>_xll.ciqfunctions.udf.CIQ(InputTicker, "IQ_NET_CHANGE",Input!E$2,Date,,,Ccy,Conv)</f>
        <v>188</v>
      </c>
      <c r="D239" s="9">
        <f>_xll.ciqfunctions.udf.CIQ(InputTicker, "IQ_NET_CHANGE",Input!F$2,Date,,,Ccy,Conv)</f>
        <v>4161</v>
      </c>
      <c r="E239" s="9">
        <f>_xll.ciqfunctions.udf.CIQ(InputTicker, "IQ_NET_CHANGE",Input!G$2,Date,,,Ccy,Conv)</f>
        <v>-630</v>
      </c>
      <c r="F239" s="9">
        <f>_xll.ciqfunctions.udf.CIQ(InputTicker, "IQ_NET_CHANGE",Input!H$2,Date,,,Ccy,Conv)</f>
        <v>-3290</v>
      </c>
      <c r="G239" s="9">
        <f>_xll.ciqfunctions.udf.CIQ(InputTicker, "IQ_NET_CHANGE",Input!I$2,Date,,,Ccy,Conv)</f>
        <v>5361</v>
      </c>
      <c r="H239" s="9">
        <f>_xll.ciqfunctions.udf.CIQ(InputTicker, "IQ_NET_CHANGE",Input!J$2,Date,,,Ccy,Conv)</f>
        <v>-6718</v>
      </c>
      <c r="I239" s="9">
        <f>_xll.ciqfunctions.udf.CIQ(InputTicker, "IQ_NET_CHANGE",Input!K$2,Date,,,Ccy,Conv)</f>
        <v>1031</v>
      </c>
      <c r="J239" s="9">
        <f>_xll.ciqfunctions.udf.CIQ(InputTicker, "IQ_NET_CHANGE",Input!L$2,Date,,,Ccy,Conv)</f>
        <v>5101</v>
      </c>
      <c r="K239" s="9">
        <f>_xll.ciqfunctions.udf.CIQ(InputTicker, "IQ_NET_CHANGE",Input!M$2,Date,,,Ccy,Conv)</f>
        <v>1071</v>
      </c>
      <c r="L239" s="9">
        <f>_xll.ciqfunctions.udf.CIQ(InputTicker, "IQ_NET_CHANGE",Input!N$2,Date,,,Ccy,Conv)</f>
        <v>-520</v>
      </c>
      <c r="M239" s="9">
        <f>_xll.ciqfunctions.udf.CIQ(InputTicker, "IQ_NET_CHANGE",Input!O$2,Date,,,Ccy,Conv)</f>
        <v>-520</v>
      </c>
      <c r="N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</row>
    <row r="240" spans="1:66" ht="12.75" customHeight="1" thickTop="1" x14ac:dyDescent="0.2">
      <c r="A240" s="1" t="s">
        <v>318</v>
      </c>
      <c r="B240" s="18">
        <f>_xll.ciqfunctions.udf.CIQ(InputTicker,"IQ_PERIODLENGTH_CF",Input!D$2,Date)</f>
        <v>12</v>
      </c>
      <c r="C240" s="18">
        <f>_xll.ciqfunctions.udf.CIQ(InputTicker,"IQ_PERIODLENGTH_CF",Input!E$2,Date)</f>
        <v>12</v>
      </c>
      <c r="D240" s="18">
        <f>_xll.ciqfunctions.udf.CIQ(InputTicker,"IQ_PERIODLENGTH_CF",Input!F$2,Date)</f>
        <v>12</v>
      </c>
      <c r="E240" s="18">
        <f>_xll.ciqfunctions.udf.CIQ(InputTicker,"IQ_PERIODLENGTH_CF",Input!G$2,Date)</f>
        <v>12</v>
      </c>
      <c r="F240" s="18">
        <f>_xll.ciqfunctions.udf.CIQ(InputTicker,"IQ_PERIODLENGTH_CF",Input!H$2,Date)</f>
        <v>12</v>
      </c>
      <c r="G240" s="18">
        <f>_xll.ciqfunctions.udf.CIQ(InputTicker,"IQ_PERIODLENGTH_CF",Input!I$2,Date)</f>
        <v>12</v>
      </c>
      <c r="H240" s="18">
        <f>_xll.ciqfunctions.udf.CIQ(InputTicker,"IQ_PERIODLENGTH_CF",Input!J$2,Date)</f>
        <v>12</v>
      </c>
      <c r="I240" s="18">
        <f>_xll.ciqfunctions.udf.CIQ(InputTicker,"IQ_PERIODLENGTH_CF",Input!K$2,Date)</f>
        <v>12</v>
      </c>
      <c r="J240" s="18">
        <f>_xll.ciqfunctions.udf.CIQ(InputTicker,"IQ_PERIODLENGTH_CF",Input!L$2,Date)</f>
        <v>12</v>
      </c>
      <c r="K240" s="18">
        <f>_xll.ciqfunctions.udf.CIQ(InputTicker,"IQ_PERIODLENGTH_CF",Input!M$2,Date)</f>
        <v>12</v>
      </c>
      <c r="L240" s="18">
        <f>_xll.ciqfunctions.udf.CIQ(InputTicker,"IQ_PERIODLENGTH_CF",Input!N$2,Date)</f>
        <v>12</v>
      </c>
      <c r="M240" s="18">
        <f>_xll.ciqfunctions.udf.CIQ(InputTicker,"IQ_PERIODLENGTH_CF",Input!O$2,Date)</f>
        <v>12</v>
      </c>
      <c r="N240" s="49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</row>
    <row r="241" spans="1:66" ht="12.75" customHeight="1" x14ac:dyDescent="0.2">
      <c r="A241" s="1" t="s">
        <v>5</v>
      </c>
      <c r="B241" s="4">
        <f>_xll.ciqfunctions.udf.CIQ(InputTicker, "IQ_DA_SUPPL_PARTIAL_CF",Input!D$2,Date,,,Ccy,Conv)</f>
        <v>0</v>
      </c>
      <c r="C241" s="4">
        <f>_xll.ciqfunctions.udf.CIQ(InputTicker, "IQ_DA_SUPPL_PARTIAL_CF",Input!E$2,Date,,,Ccy,Conv)</f>
        <v>0</v>
      </c>
      <c r="D241" s="4">
        <f>_xll.ciqfunctions.udf.CIQ(InputTicker, "IQ_DA_SUPPL_PARTIAL_CF",Input!F$2,Date,,,Ccy,Conv)</f>
        <v>0</v>
      </c>
      <c r="E241" s="4">
        <f>_xll.ciqfunctions.udf.CIQ(InputTicker, "IQ_DA_SUPPL_PARTIAL_CF",Input!G$2,Date,,,Ccy,Conv)</f>
        <v>0</v>
      </c>
      <c r="F241" s="4">
        <f>_xll.ciqfunctions.udf.CIQ(InputTicker, "IQ_DA_SUPPL_PARTIAL_CF",Input!H$2,Date,,,Ccy,Conv)</f>
        <v>0</v>
      </c>
      <c r="G241" s="4">
        <f>_xll.ciqfunctions.udf.CIQ(InputTicker, "IQ_DA_SUPPL_PARTIAL_CF",Input!I$2,Date,,,Ccy,Conv)</f>
        <v>0</v>
      </c>
      <c r="H241" s="4">
        <f>_xll.ciqfunctions.udf.CIQ(InputTicker, "IQ_DA_SUPPL_PARTIAL_CF",Input!J$2,Date,,,Ccy,Conv)</f>
        <v>0</v>
      </c>
      <c r="I241" s="4">
        <f>_xll.ciqfunctions.udf.CIQ(InputTicker, "IQ_DA_SUPPL_PARTIAL_CF",Input!K$2,Date,,,Ccy,Conv)</f>
        <v>0</v>
      </c>
      <c r="J241" s="4">
        <f>_xll.ciqfunctions.udf.CIQ(InputTicker, "IQ_DA_SUPPL_PARTIAL_CF",Input!L$2,Date,,,Ccy,Conv)</f>
        <v>0</v>
      </c>
      <c r="K241" s="4">
        <f>_xll.ciqfunctions.udf.CIQ(InputTicker, "IQ_DA_SUPPL_PARTIAL_CF",Input!M$2,Date,,,Ccy,Conv)</f>
        <v>0</v>
      </c>
      <c r="L241" s="4">
        <f>_xll.ciqfunctions.udf.CIQ(InputTicker, "IQ_DA_SUPPL_PARTIAL_CF",Input!N$2,Date,,,Ccy,Conv)</f>
        <v>0</v>
      </c>
      <c r="M241" s="4">
        <f>_xll.ciqfunctions.udf.CIQ(InputTicker, "IQ_DA_SUPPL_PARTIAL_CF",Input!O$2,Date,,,Ccy,Conv)</f>
        <v>0</v>
      </c>
      <c r="N241" s="49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</row>
    <row r="242" spans="1:66" ht="12.75" customHeight="1" x14ac:dyDescent="0.2">
      <c r="A242" s="1" t="s">
        <v>6</v>
      </c>
      <c r="B242" s="4">
        <f>_xll.ciqfunctions.udf.CIQ(InputTicker, "IQ_GW_INTAN_AMORT_PARTIAL_CF",Input!D$2,Date,,,Ccy,Conv)</f>
        <v>0</v>
      </c>
      <c r="C242" s="4">
        <f>_xll.ciqfunctions.udf.CIQ(InputTicker, "IQ_GW_INTAN_AMORT_PARTIAL_CF",Input!E$2,Date,,,Ccy,Conv)</f>
        <v>0</v>
      </c>
      <c r="D242" s="4">
        <f>_xll.ciqfunctions.udf.CIQ(InputTicker, "IQ_GW_INTAN_AMORT_PARTIAL_CF",Input!F$2,Date,,,Ccy,Conv)</f>
        <v>0</v>
      </c>
      <c r="E242" s="4">
        <f>_xll.ciqfunctions.udf.CIQ(InputTicker, "IQ_GW_INTAN_AMORT_PARTIAL_CF",Input!G$2,Date,,,Ccy,Conv)</f>
        <v>0</v>
      </c>
      <c r="F242" s="4">
        <f>_xll.ciqfunctions.udf.CIQ(InputTicker, "IQ_GW_INTAN_AMORT_PARTIAL_CF",Input!H$2,Date,,,Ccy,Conv)</f>
        <v>0</v>
      </c>
      <c r="G242" s="4">
        <f>_xll.ciqfunctions.udf.CIQ(InputTicker, "IQ_GW_INTAN_AMORT_PARTIAL_CF",Input!I$2,Date,,,Ccy,Conv)</f>
        <v>0</v>
      </c>
      <c r="H242" s="4">
        <f>_xll.ciqfunctions.udf.CIQ(InputTicker, "IQ_GW_INTAN_AMORT_PARTIAL_CF",Input!J$2,Date,,,Ccy,Conv)</f>
        <v>0</v>
      </c>
      <c r="I242" s="4">
        <f>_xll.ciqfunctions.udf.CIQ(InputTicker, "IQ_GW_INTAN_AMORT_PARTIAL_CF",Input!K$2,Date,,,Ccy,Conv)</f>
        <v>0</v>
      </c>
      <c r="J242" s="4">
        <f>_xll.ciqfunctions.udf.CIQ(InputTicker, "IQ_GW_INTAN_AMORT_PARTIAL_CF",Input!L$2,Date,,,Ccy,Conv)</f>
        <v>0</v>
      </c>
      <c r="K242" s="4">
        <f>_xll.ciqfunctions.udf.CIQ(InputTicker, "IQ_GW_INTAN_AMORT_PARTIAL_CF",Input!M$2,Date,,,Ccy,Conv)</f>
        <v>0</v>
      </c>
      <c r="L242" s="4">
        <f>_xll.ciqfunctions.udf.CIQ(InputTicker, "IQ_GW_INTAN_AMORT_PARTIAL_CF",Input!N$2,Date,,,Ccy,Conv)</f>
        <v>0</v>
      </c>
      <c r="M242" s="4">
        <f>_xll.ciqfunctions.udf.CIQ(InputTicker, "IQ_GW_INTAN_AMORT_PARTIAL_CF",Input!O$2,Date,,,Ccy,Conv)</f>
        <v>0</v>
      </c>
      <c r="N242" s="49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</row>
    <row r="243" spans="1:66" ht="12.75" customHeight="1" x14ac:dyDescent="0.2">
      <c r="A243" s="1" t="s">
        <v>350</v>
      </c>
      <c r="B243" s="4">
        <f>_xll.ciqfunctions.udf.CIQ(InputTicker, "IQ_DEPRE_SUPP",Input!D$2,Date,,,Ccy,Conv)</f>
        <v>0</v>
      </c>
      <c r="C243" s="4">
        <f>_xll.ciqfunctions.udf.CIQ(InputTicker, "IQ_DEPRE_SUPP",Input!E$2,Date,,,Ccy,Conv)</f>
        <v>0</v>
      </c>
      <c r="D243" s="4">
        <f>_xll.ciqfunctions.udf.CIQ(InputTicker, "IQ_DEPRE_SUPP",Input!F$2,Date,,,Ccy,Conv)</f>
        <v>0</v>
      </c>
      <c r="E243" s="4">
        <f>_xll.ciqfunctions.udf.CIQ(InputTicker, "IQ_DEPRE_SUPP",Input!G$2,Date,,,Ccy,Conv)</f>
        <v>0</v>
      </c>
      <c r="F243" s="4">
        <f>_xll.ciqfunctions.udf.CIQ(InputTicker, "IQ_DEPRE_SUPP",Input!H$2,Date,,,Ccy,Conv)</f>
        <v>0</v>
      </c>
      <c r="G243" s="4">
        <f>_xll.ciqfunctions.udf.CIQ(InputTicker, "IQ_DEPRE_SUPP",Input!I$2,Date,,,Ccy,Conv)</f>
        <v>0</v>
      </c>
      <c r="H243" s="4">
        <f>_xll.ciqfunctions.udf.CIQ(InputTicker, "IQ_DEPRE_SUPP",Input!J$2,Date,,,Ccy,Conv)</f>
        <v>0</v>
      </c>
      <c r="I243" s="4">
        <f>_xll.ciqfunctions.udf.CIQ(InputTicker, "IQ_DEPRE_SUPP",Input!K$2,Date,,,Ccy,Conv)</f>
        <v>0</v>
      </c>
      <c r="J243" s="4">
        <f>_xll.ciqfunctions.udf.CIQ(InputTicker, "IQ_DEPRE_SUPP",Input!L$2,Date,,,Ccy,Conv)</f>
        <v>0</v>
      </c>
      <c r="K243" s="4">
        <f>_xll.ciqfunctions.udf.CIQ(InputTicker, "IQ_DEPRE_SUPP",Input!M$2,Date,,,Ccy,Conv)</f>
        <v>0</v>
      </c>
      <c r="L243" s="4">
        <f>_xll.ciqfunctions.udf.CIQ(InputTicker, "IQ_DEPRE_SUPP",Input!N$2,Date,,,Ccy,Conv)</f>
        <v>0</v>
      </c>
      <c r="M243" s="4">
        <f>_xll.ciqfunctions.udf.CIQ(InputTicker, "IQ_DEPRE_SUPP",Input!O$2,Date,,,Ccy,Conv)</f>
        <v>0</v>
      </c>
      <c r="N243" s="49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</row>
    <row r="244" spans="1:66" ht="12.75" customHeight="1" x14ac:dyDescent="0.2">
      <c r="A244" s="1" t="s">
        <v>31</v>
      </c>
      <c r="B244" s="4">
        <f>_xll.ciqfunctions.udf.CIQ(InputTicker, "IQ_DEPRECIATION_RENTAL_ASSETS_CF",Input!D$2,Date,,,Ccy,Conv)</f>
        <v>0</v>
      </c>
      <c r="C244" s="4">
        <f>_xll.ciqfunctions.udf.CIQ(InputTicker, "IQ_DEPRECIATION_RENTAL_ASSETS_CF",Input!E$2,Date,,,Ccy,Conv)</f>
        <v>0</v>
      </c>
      <c r="D244" s="4">
        <f>_xll.ciqfunctions.udf.CIQ(InputTicker, "IQ_DEPRECIATION_RENTAL_ASSETS_CF",Input!F$2,Date,,,Ccy,Conv)</f>
        <v>0</v>
      </c>
      <c r="E244" s="4">
        <f>_xll.ciqfunctions.udf.CIQ(InputTicker, "IQ_DEPRECIATION_RENTAL_ASSETS_CF",Input!G$2,Date,,,Ccy,Conv)</f>
        <v>0</v>
      </c>
      <c r="F244" s="4">
        <f>_xll.ciqfunctions.udf.CIQ(InputTicker, "IQ_DEPRECIATION_RENTAL_ASSETS_CF",Input!H$2,Date,,,Ccy,Conv)</f>
        <v>0</v>
      </c>
      <c r="G244" s="4">
        <f>_xll.ciqfunctions.udf.CIQ(InputTicker, "IQ_DEPRECIATION_RENTAL_ASSETS_CF",Input!I$2,Date,,,Ccy,Conv)</f>
        <v>0</v>
      </c>
      <c r="H244" s="4">
        <f>_xll.ciqfunctions.udf.CIQ(InputTicker, "IQ_DEPRECIATION_RENTAL_ASSETS_CF",Input!J$2,Date,,,Ccy,Conv)</f>
        <v>0</v>
      </c>
      <c r="I244" s="4">
        <f>_xll.ciqfunctions.udf.CIQ(InputTicker, "IQ_DEPRECIATION_RENTAL_ASSETS_CF",Input!K$2,Date,,,Ccy,Conv)</f>
        <v>0</v>
      </c>
      <c r="J244" s="4">
        <f>_xll.ciqfunctions.udf.CIQ(InputTicker, "IQ_DEPRECIATION_RENTAL_ASSETS_CF",Input!L$2,Date,,,Ccy,Conv)</f>
        <v>0</v>
      </c>
      <c r="K244" s="4">
        <f>_xll.ciqfunctions.udf.CIQ(InputTicker, "IQ_DEPRECIATION_RENTAL_ASSETS_CF",Input!M$2,Date,,,Ccy,Conv)</f>
        <v>0</v>
      </c>
      <c r="L244" s="4">
        <f>_xll.ciqfunctions.udf.CIQ(InputTicker, "IQ_DEPRECIATION_RENTAL_ASSETS_CF",Input!N$2,Date,,,Ccy,Conv)</f>
        <v>0</v>
      </c>
      <c r="M244" s="4">
        <f>_xll.ciqfunctions.udf.CIQ(InputTicker, "IQ_DEPRECIATION_RENTAL_ASSETS_CF",Input!O$2,Date,,,Ccy,Conv)</f>
        <v>0</v>
      </c>
      <c r="N244" s="49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</row>
    <row r="245" spans="1:66" ht="12.75" customHeight="1" x14ac:dyDescent="0.2">
      <c r="A245" s="1" t="s">
        <v>446</v>
      </c>
      <c r="B245" s="4">
        <f>_xll.ciqfunctions.udf.CIQ(InputTicker, "IQ_DEP_RUA",Input!D$2,Date,,,Ccy,Conv)</f>
        <v>0</v>
      </c>
      <c r="C245" s="4">
        <f>_xll.ciqfunctions.udf.CIQ(InputTicker, "IQ_DEP_RUA",Input!E$2,Date,,,Ccy,Conv)</f>
        <v>0</v>
      </c>
      <c r="D245" s="4">
        <f>_xll.ciqfunctions.udf.CIQ(InputTicker, "IQ_DEP_RUA",Input!F$2,Date,,,Ccy,Conv)</f>
        <v>0</v>
      </c>
      <c r="E245" s="4">
        <f>_xll.ciqfunctions.udf.CIQ(InputTicker, "IQ_DEP_RUA",Input!G$2,Date,,,Ccy,Conv)</f>
        <v>0</v>
      </c>
      <c r="F245" s="4">
        <f>_xll.ciqfunctions.udf.CIQ(InputTicker, "IQ_DEP_RUA",Input!H$2,Date,,,Ccy,Conv)</f>
        <v>0</v>
      </c>
      <c r="G245" s="4">
        <f>_xll.ciqfunctions.udf.CIQ(InputTicker, "IQ_DEP_RUA",Input!I$2,Date,,,Ccy,Conv)</f>
        <v>0</v>
      </c>
      <c r="H245" s="4">
        <f>_xll.ciqfunctions.udf.CIQ(InputTicker, "IQ_DEP_RUA",Input!J$2,Date,,,Ccy,Conv)</f>
        <v>0</v>
      </c>
      <c r="I245" s="4">
        <f>_xll.ciqfunctions.udf.CIQ(InputTicker, "IQ_DEP_RUA",Input!K$2,Date,,,Ccy,Conv)</f>
        <v>900</v>
      </c>
      <c r="J245" s="4">
        <f>_xll.ciqfunctions.udf.CIQ(InputTicker, "IQ_DEP_RUA",Input!L$2,Date,,,Ccy,Conv)</f>
        <v>900</v>
      </c>
      <c r="K245" s="4">
        <f>_xll.ciqfunctions.udf.CIQ(InputTicker, "IQ_DEP_RUA",Input!M$2,Date,,,Ccy,Conv)</f>
        <v>900</v>
      </c>
      <c r="L245" s="4">
        <f>_xll.ciqfunctions.udf.CIQ(InputTicker, "IQ_DEP_RUA",Input!N$2,Date,,,Ccy,Conv)</f>
        <v>900</v>
      </c>
      <c r="M245" s="4">
        <f>_xll.ciqfunctions.udf.CIQ(InputTicker, "IQ_DEP_RUA",Input!O$2,Date,,,Ccy,Conv)</f>
        <v>900</v>
      </c>
      <c r="N245" s="49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</row>
    <row r="246" spans="1:66" ht="12.75" customHeight="1" x14ac:dyDescent="0.2">
      <c r="A246" s="1" t="s">
        <v>467</v>
      </c>
      <c r="B246" s="4">
        <f>_xll.ciqfunctions.udf.CIQ(InputTicker, "IQ_DA_SUPPL_CF_EXCL_OPER_LEASES",Input!D$2,Date,,,Ccy,Conv)</f>
        <v>2662</v>
      </c>
      <c r="C246" s="4">
        <f>_xll.ciqfunctions.udf.CIQ(InputTicker, "IQ_DA_SUPPL_CF_EXCL_OPER_LEASES",Input!E$2,Date,,,Ccy,Conv)</f>
        <v>2837</v>
      </c>
      <c r="D246" s="4">
        <f>_xll.ciqfunctions.udf.CIQ(InputTicker, "IQ_DA_SUPPL_CF_EXCL_OPER_LEASES",Input!F$2,Date,,,Ccy,Conv)</f>
        <v>3021</v>
      </c>
      <c r="E246" s="4">
        <f>_xll.ciqfunctions.udf.CIQ(InputTicker, "IQ_DA_SUPPL_CF_EXCL_OPER_LEASES",Input!G$2,Date,,,Ccy,Conv)</f>
        <v>3127</v>
      </c>
      <c r="F246" s="4">
        <f>_xll.ciqfunctions.udf.CIQ(InputTicker, "IQ_DA_SUPPL_CF_EXCL_OPER_LEASES",Input!H$2,Date,,,Ccy,Conv)</f>
        <v>4209</v>
      </c>
      <c r="G246" s="4">
        <f>_xll.ciqfunctions.udf.CIQ(InputTicker, "IQ_DA_SUPPL_CF_EXCL_OPER_LEASES",Input!I$2,Date,,,Ccy,Conv)</f>
        <v>4227</v>
      </c>
      <c r="H246" s="4">
        <f>_xll.ciqfunctions.udf.CIQ(InputTicker, "IQ_DA_SUPPL_CF_EXCL_OPER_LEASES",Input!J$2,Date,,,Ccy,Conv)</f>
        <v>3888</v>
      </c>
      <c r="I246" s="4">
        <f>_xll.ciqfunctions.udf.CIQ(InputTicker, "IQ_DA_SUPPL_CF_EXCL_OPER_LEASES",Input!K$2,Date,,,Ccy,Conv)</f>
        <v>1507</v>
      </c>
      <c r="J246" s="4">
        <f>_xll.ciqfunctions.udf.CIQ(InputTicker, "IQ_DA_SUPPL_CF_EXCL_OPER_LEASES",Input!L$2,Date,,,Ccy,Conv)</f>
        <v>1209</v>
      </c>
      <c r="K246" s="4">
        <f>_xll.ciqfunctions.udf.CIQ(InputTicker, "IQ_DA_SUPPL_CF_EXCL_OPER_LEASES",Input!M$2,Date,,,Ccy,Conv)</f>
        <v>1268</v>
      </c>
      <c r="L246" s="4">
        <f>_xll.ciqfunctions.udf.CIQ(InputTicker, "IQ_DA_SUPPL_CF_EXCL_OPER_LEASES",Input!N$2,Date,,,Ccy,Conv)</f>
        <v>1384</v>
      </c>
      <c r="M246" s="4">
        <f>_xll.ciqfunctions.udf.CIQ(InputTicker, "IQ_DA_SUPPL_CF_EXCL_OPER_LEASES",Input!O$2,Date,,,Ccy,Conv)</f>
        <v>1384</v>
      </c>
      <c r="N246" s="49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</row>
    <row r="247" spans="1:66" ht="12.75" customHeight="1" x14ac:dyDescent="0.2">
      <c r="A247" s="1" t="s">
        <v>468</v>
      </c>
      <c r="B247" s="4">
        <f>_xll.ciqfunctions.udf.CIQ(InputTicker, "IQ_DA_CF_EXCL_OPER_LEASES",Input!D$2,Date,,,Ccy,Conv)</f>
        <v>3855</v>
      </c>
      <c r="C247" s="4">
        <f>_xll.ciqfunctions.udf.CIQ(InputTicker, "IQ_DA_CF_EXCL_OPER_LEASES",Input!E$2,Date,,,Ccy,Conv)</f>
        <v>4381</v>
      </c>
      <c r="D247" s="4">
        <f>_xll.ciqfunctions.udf.CIQ(InputTicker, "IQ_DA_CF_EXCL_OPER_LEASES",Input!F$2,Date,,,Ccy,Conv)</f>
        <v>4541</v>
      </c>
      <c r="E247" s="4">
        <f>_xll.ciqfunctions.udf.CIQ(InputTicker, "IQ_DA_CF_EXCL_OPER_LEASES",Input!G$2,Date,,,Ccy,Conv)</f>
        <v>4480</v>
      </c>
      <c r="F247" s="4">
        <f>_xll.ciqfunctions.udf.CIQ(InputTicker, "IQ_DA_CF_EXCL_OPER_LEASES",Input!H$2,Date,,,Ccy,Conv)</f>
        <v>6059</v>
      </c>
      <c r="G247" s="4">
        <f>_xll.ciqfunctions.udf.CIQ(InputTicker, "IQ_DA_CF_EXCL_OPER_LEASES",Input!I$2,Date,,,Ccy,Conv)</f>
        <v>6695</v>
      </c>
      <c r="H247" s="4">
        <f>_xll.ciqfunctions.udf.CIQ(InputTicker, "IQ_DA_CF_EXCL_OPER_LEASES",Input!J$2,Date,,,Ccy,Conv)</f>
        <v>5726</v>
      </c>
      <c r="I247" s="4">
        <f>_xll.ciqfunctions.udf.CIQ(InputTicker, "IQ_DA_CF_EXCL_OPER_LEASES",Input!K$2,Date,,,Ccy,Conv)</f>
        <v>3254</v>
      </c>
      <c r="J247" s="4">
        <f>_xll.ciqfunctions.udf.CIQ(InputTicker, "IQ_DA_CF_EXCL_OPER_LEASES",Input!L$2,Date,,,Ccy,Conv)</f>
        <v>2836</v>
      </c>
      <c r="K247" s="4">
        <f>_xll.ciqfunctions.udf.CIQ(InputTicker, "IQ_DA_CF_EXCL_OPER_LEASES",Input!M$2,Date,,,Ccy,Conv)</f>
        <v>3098</v>
      </c>
      <c r="L247" s="4">
        <f>_xll.ciqfunctions.udf.CIQ(InputTicker, "IQ_DA_CF_EXCL_OPER_LEASES",Input!N$2,Date,,,Ccy,Conv)</f>
        <v>3550</v>
      </c>
      <c r="M247" s="4">
        <f>_xll.ciqfunctions.udf.CIQ(InputTicker, "IQ_DA_CF_EXCL_OPER_LEASES",Input!O$2,Date,,,Ccy,Conv)</f>
        <v>3550</v>
      </c>
      <c r="N247" s="49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</row>
    <row r="248" spans="1:66" ht="12.75" customHeight="1" x14ac:dyDescent="0.2">
      <c r="A248" s="1" t="s">
        <v>41</v>
      </c>
      <c r="B248" s="4">
        <f>_xll.ciqfunctions.udf.CIQ(InputTicker, "IQ_NEGATIVE_GW_AMORT_CF",Input!D$2,Date,,,Ccy,Conv)</f>
        <v>0</v>
      </c>
      <c r="C248" s="4">
        <f>_xll.ciqfunctions.udf.CIQ(InputTicker, "IQ_NEGATIVE_GW_AMORT_CF",Input!E$2,Date,,,Ccy,Conv)</f>
        <v>0</v>
      </c>
      <c r="D248" s="4">
        <f>_xll.ciqfunctions.udf.CIQ(InputTicker, "IQ_NEGATIVE_GW_AMORT_CF",Input!F$2,Date,,,Ccy,Conv)</f>
        <v>0</v>
      </c>
      <c r="E248" s="4">
        <f>_xll.ciqfunctions.udf.CIQ(InputTicker, "IQ_NEGATIVE_GW_AMORT_CF",Input!G$2,Date,,,Ccy,Conv)</f>
        <v>0</v>
      </c>
      <c r="F248" s="4">
        <f>_xll.ciqfunctions.udf.CIQ(InputTicker, "IQ_NEGATIVE_GW_AMORT_CF",Input!H$2,Date,,,Ccy,Conv)</f>
        <v>0</v>
      </c>
      <c r="G248" s="4">
        <f>_xll.ciqfunctions.udf.CIQ(InputTicker, "IQ_NEGATIVE_GW_AMORT_CF",Input!I$2,Date,,,Ccy,Conv)</f>
        <v>0</v>
      </c>
      <c r="H248" s="4">
        <f>_xll.ciqfunctions.udf.CIQ(InputTicker, "IQ_NEGATIVE_GW_AMORT_CF",Input!J$2,Date,,,Ccy,Conv)</f>
        <v>0</v>
      </c>
      <c r="I248" s="4">
        <f>_xll.ciqfunctions.udf.CIQ(InputTicker, "IQ_NEGATIVE_GW_AMORT_CF",Input!K$2,Date,,,Ccy,Conv)</f>
        <v>0</v>
      </c>
      <c r="J248" s="4">
        <f>_xll.ciqfunctions.udf.CIQ(InputTicker, "IQ_NEGATIVE_GW_AMORT_CF",Input!L$2,Date,,,Ccy,Conv)</f>
        <v>0</v>
      </c>
      <c r="K248" s="4">
        <f>_xll.ciqfunctions.udf.CIQ(InputTicker, "IQ_NEGATIVE_GW_AMORT_CF",Input!M$2,Date,,,Ccy,Conv)</f>
        <v>0</v>
      </c>
      <c r="L248" s="4">
        <f>_xll.ciqfunctions.udf.CIQ(InputTicker, "IQ_NEGATIVE_GW_AMORT_CF",Input!N$2,Date,,,Ccy,Conv)</f>
        <v>0</v>
      </c>
      <c r="M248" s="4">
        <f>_xll.ciqfunctions.udf.CIQ(InputTicker, "IQ_NEGATIVE_GW_AMORT_CF",Input!O$2,Date,,,Ccy,Conv)</f>
        <v>0</v>
      </c>
      <c r="N248" s="49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</row>
    <row r="249" spans="1:66" ht="12.75" customHeight="1" x14ac:dyDescent="0.2">
      <c r="A249" s="1" t="s">
        <v>440</v>
      </c>
      <c r="B249" s="4">
        <f>_xll.ciqfunctions.udf.CIQ(InputTicker, "IQ_AMORT_DIC_CF",Input!D$2,Date,,,Ccy,Conv)</f>
        <v>0</v>
      </c>
      <c r="C249" s="4">
        <f>_xll.ciqfunctions.udf.CIQ(InputTicker, "IQ_AMORT_DIC_CF",Input!E$2,Date,,,Ccy,Conv)</f>
        <v>0</v>
      </c>
      <c r="D249" s="4">
        <f>_xll.ciqfunctions.udf.CIQ(InputTicker, "IQ_AMORT_DIC_CF",Input!F$2,Date,,,Ccy,Conv)</f>
        <v>0</v>
      </c>
      <c r="E249" s="4">
        <f>_xll.ciqfunctions.udf.CIQ(InputTicker, "IQ_AMORT_DIC_CF",Input!G$2,Date,,,Ccy,Conv)</f>
        <v>0</v>
      </c>
      <c r="F249" s="4">
        <f>_xll.ciqfunctions.udf.CIQ(InputTicker, "IQ_AMORT_DIC_CF",Input!H$2,Date,,,Ccy,Conv)</f>
        <v>0</v>
      </c>
      <c r="G249" s="4">
        <f>_xll.ciqfunctions.udf.CIQ(InputTicker, "IQ_AMORT_DIC_CF",Input!I$2,Date,,,Ccy,Conv)</f>
        <v>0</v>
      </c>
      <c r="H249" s="4">
        <f>_xll.ciqfunctions.udf.CIQ(InputTicker, "IQ_AMORT_DIC_CF",Input!J$2,Date,,,Ccy,Conv)</f>
        <v>0</v>
      </c>
      <c r="I249" s="4">
        <f>_xll.ciqfunctions.udf.CIQ(InputTicker, "IQ_AMORT_DIC_CF",Input!K$2,Date,,,Ccy,Conv)</f>
        <v>0</v>
      </c>
      <c r="J249" s="4">
        <f>_xll.ciqfunctions.udf.CIQ(InputTicker, "IQ_AMORT_DIC_CF",Input!L$2,Date,,,Ccy,Conv)</f>
        <v>0</v>
      </c>
      <c r="K249" s="4">
        <f>_xll.ciqfunctions.udf.CIQ(InputTicker, "IQ_AMORT_DIC_CF",Input!M$2,Date,,,Ccy,Conv)</f>
        <v>0</v>
      </c>
      <c r="L249" s="4">
        <f>_xll.ciqfunctions.udf.CIQ(InputTicker, "IQ_AMORT_DIC_CF",Input!N$2,Date,,,Ccy,Conv)</f>
        <v>0</v>
      </c>
      <c r="M249" s="4">
        <f>_xll.ciqfunctions.udf.CIQ(InputTicker, "IQ_AMORT_DIC_CF",Input!O$2,Date,,,Ccy,Conv)</f>
        <v>0</v>
      </c>
      <c r="N249" s="49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</row>
    <row r="250" spans="1:66" ht="12.75" customHeight="1" x14ac:dyDescent="0.2">
      <c r="A250" s="1" t="s">
        <v>441</v>
      </c>
      <c r="B250" s="4">
        <f>_xll.ciqfunctions.udf.CIQ(InputTicker, "IQ_AMORT_SOFTWARE_ASSETS_CF",Input!D$2,Date,,,Ccy,Conv)</f>
        <v>0</v>
      </c>
      <c r="C250" s="4">
        <f>_xll.ciqfunctions.udf.CIQ(InputTicker, "IQ_AMORT_SOFTWARE_ASSETS_CF",Input!E$2,Date,,,Ccy,Conv)</f>
        <v>0</v>
      </c>
      <c r="D250" s="4">
        <f>_xll.ciqfunctions.udf.CIQ(InputTicker, "IQ_AMORT_SOFTWARE_ASSETS_CF",Input!F$2,Date,,,Ccy,Conv)</f>
        <v>0</v>
      </c>
      <c r="E250" s="4">
        <f>_xll.ciqfunctions.udf.CIQ(InputTicker, "IQ_AMORT_SOFTWARE_ASSETS_CF",Input!G$2,Date,,,Ccy,Conv)</f>
        <v>0</v>
      </c>
      <c r="F250" s="4">
        <f>_xll.ciqfunctions.udf.CIQ(InputTicker, "IQ_AMORT_SOFTWARE_ASSETS_CF",Input!H$2,Date,,,Ccy,Conv)</f>
        <v>0</v>
      </c>
      <c r="G250" s="4">
        <f>_xll.ciqfunctions.udf.CIQ(InputTicker, "IQ_AMORT_SOFTWARE_ASSETS_CF",Input!I$2,Date,,,Ccy,Conv)</f>
        <v>0</v>
      </c>
      <c r="H250" s="4">
        <f>_xll.ciqfunctions.udf.CIQ(InputTicker, "IQ_AMORT_SOFTWARE_ASSETS_CF",Input!J$2,Date,,,Ccy,Conv)</f>
        <v>691</v>
      </c>
      <c r="I250" s="4">
        <f>_xll.ciqfunctions.udf.CIQ(InputTicker, "IQ_AMORT_SOFTWARE_ASSETS_CF",Input!K$2,Date,,,Ccy,Conv)</f>
        <v>648</v>
      </c>
      <c r="J250" s="4">
        <f>_xll.ciqfunctions.udf.CIQ(InputTicker, "IQ_AMORT_SOFTWARE_ASSETS_CF",Input!L$2,Date,,,Ccy,Conv)</f>
        <v>660</v>
      </c>
      <c r="K250" s="4">
        <f>_xll.ciqfunctions.udf.CIQ(InputTicker, "IQ_AMORT_SOFTWARE_ASSETS_CF",Input!M$2,Date,,,Ccy,Conv)</f>
        <v>669</v>
      </c>
      <c r="L250" s="4">
        <f>_xll.ciqfunctions.udf.CIQ(InputTicker, "IQ_AMORT_SOFTWARE_ASSETS_CF",Input!N$2,Date,,,Ccy,Conv)</f>
        <v>571</v>
      </c>
      <c r="M250" s="4">
        <f>_xll.ciqfunctions.udf.CIQ(InputTicker, "IQ_AMORT_SOFTWARE_ASSETS_CF",Input!O$2,Date,,,Ccy,Conv)</f>
        <v>571</v>
      </c>
      <c r="N250" s="49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</row>
    <row r="251" spans="1:66" ht="12.75" customHeight="1" x14ac:dyDescent="0.2">
      <c r="A251" s="1" t="s">
        <v>32</v>
      </c>
      <c r="B251" s="4">
        <f>_xll.ciqfunctions.udf.CIQ(InputTicker, "IQ_SALE_PROCEEDS_RENTAL_ASSETS",Input!D$2,Date,,,Ccy,Conv)</f>
        <v>0</v>
      </c>
      <c r="C251" s="4">
        <f>_xll.ciqfunctions.udf.CIQ(InputTicker, "IQ_SALE_PROCEEDS_RENTAL_ASSETS",Input!E$2,Date,,,Ccy,Conv)</f>
        <v>0</v>
      </c>
      <c r="D251" s="4">
        <f>_xll.ciqfunctions.udf.CIQ(InputTicker, "IQ_SALE_PROCEEDS_RENTAL_ASSETS",Input!F$2,Date,,,Ccy,Conv)</f>
        <v>0</v>
      </c>
      <c r="E251" s="4">
        <f>_xll.ciqfunctions.udf.CIQ(InputTicker, "IQ_SALE_PROCEEDS_RENTAL_ASSETS",Input!G$2,Date,,,Ccy,Conv)</f>
        <v>0</v>
      </c>
      <c r="F251" s="4">
        <f>_xll.ciqfunctions.udf.CIQ(InputTicker, "IQ_SALE_PROCEEDS_RENTAL_ASSETS",Input!H$2,Date,,,Ccy,Conv)</f>
        <v>0</v>
      </c>
      <c r="G251" s="4">
        <f>_xll.ciqfunctions.udf.CIQ(InputTicker, "IQ_SALE_PROCEEDS_RENTAL_ASSETS",Input!I$2,Date,,,Ccy,Conv)</f>
        <v>0</v>
      </c>
      <c r="H251" s="4">
        <f>_xll.ciqfunctions.udf.CIQ(InputTicker, "IQ_SALE_PROCEEDS_RENTAL_ASSETS",Input!J$2,Date,,,Ccy,Conv)</f>
        <v>0</v>
      </c>
      <c r="I251" s="4">
        <f>_xll.ciqfunctions.udf.CIQ(InputTicker, "IQ_SALE_PROCEEDS_RENTAL_ASSETS",Input!K$2,Date,,,Ccy,Conv)</f>
        <v>0</v>
      </c>
      <c r="J251" s="4">
        <f>_xll.ciqfunctions.udf.CIQ(InputTicker, "IQ_SALE_PROCEEDS_RENTAL_ASSETS",Input!L$2,Date,,,Ccy,Conv)</f>
        <v>0</v>
      </c>
      <c r="K251" s="4">
        <f>_xll.ciqfunctions.udf.CIQ(InputTicker, "IQ_SALE_PROCEEDS_RENTAL_ASSETS",Input!M$2,Date,,,Ccy,Conv)</f>
        <v>0</v>
      </c>
      <c r="L251" s="4">
        <f>_xll.ciqfunctions.udf.CIQ(InputTicker, "IQ_SALE_PROCEEDS_RENTAL_ASSETS",Input!N$2,Date,,,Ccy,Conv)</f>
        <v>0</v>
      </c>
      <c r="M251" s="4">
        <f>_xll.ciqfunctions.udf.CIQ(InputTicker, "IQ_SALE_PROCEEDS_RENTAL_ASSETS",Input!O$2,Date,,,Ccy,Conv)</f>
        <v>0</v>
      </c>
      <c r="N251" s="49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</row>
    <row r="252" spans="1:66" ht="12.75" customHeight="1" x14ac:dyDescent="0.2">
      <c r="A252" s="1" t="s">
        <v>49</v>
      </c>
      <c r="B252" s="4">
        <f>_xll.ciqfunctions.udf.CIQ(InputTicker, "IQ_CASH_INTEREST",Input!D$2,Date,,,Ccy,Conv)</f>
        <v>995</v>
      </c>
      <c r="C252" s="4">
        <f>_xll.ciqfunctions.udf.CIQ(InputTicker, "IQ_CASH_INTEREST",Input!E$2,Date,,,Ccy,Conv)</f>
        <v>1158</v>
      </c>
      <c r="D252" s="4">
        <f>_xll.ciqfunctions.udf.CIQ(InputTicker, "IQ_CASH_INTEREST",Input!F$2,Date,,,Ccy,Conv)</f>
        <v>1208</v>
      </c>
      <c r="E252" s="4">
        <f>_xll.ciqfunctions.udf.CIQ(InputTicker, "IQ_CASH_INTEREST",Input!G$2,Date,,,Ccy,Conv)</f>
        <v>1423</v>
      </c>
      <c r="F252" s="4">
        <f>_xll.ciqfunctions.udf.CIQ(InputTicker, "IQ_CASH_INTEREST",Input!H$2,Date,,,Ccy,Conv)</f>
        <v>1685</v>
      </c>
      <c r="G252" s="4">
        <f>_xll.ciqfunctions.udf.CIQ(InputTicker, "IQ_CASH_INTEREST",Input!I$2,Date,,,Ccy,Conv)</f>
        <v>1830</v>
      </c>
      <c r="H252" s="4">
        <f>_xll.ciqfunctions.udf.CIQ(InputTicker, "IQ_CASH_INTEREST",Input!J$2,Date,,,Ccy,Conv)</f>
        <v>1512</v>
      </c>
      <c r="I252" s="4">
        <f>_xll.ciqfunctions.udf.CIQ(InputTicker, "IQ_CASH_INTEREST",Input!K$2,Date,,,Ccy,Conv)</f>
        <v>1401</v>
      </c>
      <c r="J252" s="4">
        <f>_xll.ciqfunctions.udf.CIQ(InputTicker, "IQ_CASH_INTEREST",Input!L$2,Date,,,Ccy,Conv)</f>
        <v>1668</v>
      </c>
      <c r="K252" s="4">
        <f>_xll.ciqfunctions.udf.CIQ(InputTicker, "IQ_CASH_INTEREST",Input!M$2,Date,,,Ccy,Conv)</f>
        <v>1978</v>
      </c>
      <c r="L252" s="4">
        <f>_xll.ciqfunctions.udf.CIQ(InputTicker, "IQ_CASH_INTEREST",Input!N$2,Date,,,Ccy,Conv)</f>
        <v>2042</v>
      </c>
      <c r="M252" s="4">
        <f>_xll.ciqfunctions.udf.CIQ(InputTicker, "IQ_CASH_INTEREST",Input!O$2,Date,,,Ccy,Conv)</f>
        <v>2042</v>
      </c>
      <c r="N252" s="49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</row>
    <row r="253" spans="1:66" ht="12.75" customHeight="1" x14ac:dyDescent="0.2">
      <c r="A253" s="1" t="s">
        <v>410</v>
      </c>
      <c r="B253" s="4">
        <f>_xll.ciqfunctions.udf.CIQ(InputTicker, "IQ_CASH_INTEREST_NET",Input!D$2,Date,,,Ccy,Conv)</f>
        <v>0</v>
      </c>
      <c r="C253" s="4">
        <f>_xll.ciqfunctions.udf.CIQ(InputTicker, "IQ_CASH_INTEREST_NET",Input!E$2,Date,,,Ccy,Conv)</f>
        <v>0</v>
      </c>
      <c r="D253" s="4">
        <f>_xll.ciqfunctions.udf.CIQ(InputTicker, "IQ_CASH_INTEREST_NET",Input!F$2,Date,,,Ccy,Conv)</f>
        <v>0</v>
      </c>
      <c r="E253" s="4">
        <f>_xll.ciqfunctions.udf.CIQ(InputTicker, "IQ_CASH_INTEREST_NET",Input!G$2,Date,,,Ccy,Conv)</f>
        <v>0</v>
      </c>
      <c r="F253" s="4">
        <f>_xll.ciqfunctions.udf.CIQ(InputTicker, "IQ_CASH_INTEREST_NET",Input!H$2,Date,,,Ccy,Conv)</f>
        <v>0</v>
      </c>
      <c r="G253" s="4">
        <f>_xll.ciqfunctions.udf.CIQ(InputTicker, "IQ_CASH_INTEREST_NET",Input!I$2,Date,,,Ccy,Conv)</f>
        <v>0</v>
      </c>
      <c r="H253" s="4">
        <f>_xll.ciqfunctions.udf.CIQ(InputTicker, "IQ_CASH_INTEREST_NET",Input!J$2,Date,,,Ccy,Conv)</f>
        <v>0</v>
      </c>
      <c r="I253" s="4">
        <f>_xll.ciqfunctions.udf.CIQ(InputTicker, "IQ_CASH_INTEREST_NET",Input!K$2,Date,,,Ccy,Conv)</f>
        <v>0</v>
      </c>
      <c r="J253" s="4">
        <f>_xll.ciqfunctions.udf.CIQ(InputTicker, "IQ_CASH_INTEREST_NET",Input!L$2,Date,,,Ccy,Conv)</f>
        <v>0</v>
      </c>
      <c r="K253" s="4">
        <f>_xll.ciqfunctions.udf.CIQ(InputTicker, "IQ_CASH_INTEREST_NET",Input!M$2,Date,,,Ccy,Conv)</f>
        <v>0</v>
      </c>
      <c r="L253" s="4">
        <f>_xll.ciqfunctions.udf.CIQ(InputTicker, "IQ_CASH_INTEREST_NET",Input!N$2,Date,,,Ccy,Conv)</f>
        <v>0</v>
      </c>
      <c r="M253" s="4">
        <f>_xll.ciqfunctions.udf.CIQ(InputTicker, "IQ_CASH_INTEREST_NET",Input!O$2,Date,,,Ccy,Conv)</f>
        <v>0</v>
      </c>
      <c r="N253" s="49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</row>
    <row r="254" spans="1:66" ht="12.75" customHeight="1" x14ac:dyDescent="0.2">
      <c r="A254" s="1" t="s">
        <v>508</v>
      </c>
      <c r="B254" s="4">
        <f>_xll.ciqfunctions.udf.CIQ(InputTicker, "IQ_CASH_INTEREST_RECEIVED",Input!D$2,Date,,,Ccy,Conv)</f>
        <v>0</v>
      </c>
      <c r="C254" s="4">
        <f>_xll.ciqfunctions.udf.CIQ(InputTicker, "IQ_CASH_INTEREST_RECEIVED",Input!E$2,Date,,,Ccy,Conv)</f>
        <v>0</v>
      </c>
      <c r="D254" s="4">
        <f>_xll.ciqfunctions.udf.CIQ(InputTicker, "IQ_CASH_INTEREST_RECEIVED",Input!F$2,Date,,,Ccy,Conv)</f>
        <v>0</v>
      </c>
      <c r="E254" s="4">
        <f>_xll.ciqfunctions.udf.CIQ(InputTicker, "IQ_CASH_INTEREST_RECEIVED",Input!G$2,Date,,,Ccy,Conv)</f>
        <v>0</v>
      </c>
      <c r="F254" s="4">
        <f>_xll.ciqfunctions.udf.CIQ(InputTicker, "IQ_CASH_INTEREST_RECEIVED",Input!H$2,Date,,,Ccy,Conv)</f>
        <v>0</v>
      </c>
      <c r="G254" s="4">
        <f>_xll.ciqfunctions.udf.CIQ(InputTicker, "IQ_CASH_INTEREST_RECEIVED",Input!I$2,Date,,,Ccy,Conv)</f>
        <v>0</v>
      </c>
      <c r="H254" s="4">
        <f>_xll.ciqfunctions.udf.CIQ(InputTicker, "IQ_CASH_INTEREST_RECEIVED",Input!J$2,Date,,,Ccy,Conv)</f>
        <v>0</v>
      </c>
      <c r="I254" s="4">
        <f>_xll.ciqfunctions.udf.CIQ(InputTicker, "IQ_CASH_INTEREST_RECEIVED",Input!K$2,Date,,,Ccy,Conv)</f>
        <v>0</v>
      </c>
      <c r="J254" s="4">
        <f>_xll.ciqfunctions.udf.CIQ(InputTicker, "IQ_CASH_INTEREST_RECEIVED",Input!L$2,Date,,,Ccy,Conv)</f>
        <v>0</v>
      </c>
      <c r="K254" s="4">
        <f>_xll.ciqfunctions.udf.CIQ(InputTicker, "IQ_CASH_INTEREST_RECEIVED",Input!M$2,Date,,,Ccy,Conv)</f>
        <v>0</v>
      </c>
      <c r="L254" s="4">
        <f>_xll.ciqfunctions.udf.CIQ(InputTicker, "IQ_CASH_INTEREST_RECEIVED",Input!N$2,Date,,,Ccy,Conv)</f>
        <v>0</v>
      </c>
      <c r="M254" s="4">
        <f>_xll.ciqfunctions.udf.CIQ(InputTicker, "IQ_CASH_INTEREST_RECEIVED",Input!O$2,Date,,,Ccy,Conv)</f>
        <v>0</v>
      </c>
      <c r="N254" s="49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</row>
    <row r="255" spans="1:66" ht="12.75" customHeight="1" x14ac:dyDescent="0.2">
      <c r="A255" s="1" t="s">
        <v>382</v>
      </c>
      <c r="B255" s="4">
        <f>_xll.ciqfunctions.udf.CIQ(InputTicker, "IQ_CASH_INTEREST_OPER",Input!D$2,Date,,,Ccy,Conv)</f>
        <v>0</v>
      </c>
      <c r="C255" s="4">
        <f>_xll.ciqfunctions.udf.CIQ(InputTicker, "IQ_CASH_INTEREST_OPER",Input!E$2,Date,,,Ccy,Conv)</f>
        <v>0</v>
      </c>
      <c r="D255" s="4">
        <f>_xll.ciqfunctions.udf.CIQ(InputTicker, "IQ_CASH_INTEREST_OPER",Input!F$2,Date,,,Ccy,Conv)</f>
        <v>0</v>
      </c>
      <c r="E255" s="4">
        <f>_xll.ciqfunctions.udf.CIQ(InputTicker, "IQ_CASH_INTEREST_OPER",Input!G$2,Date,,,Ccy,Conv)</f>
        <v>0</v>
      </c>
      <c r="F255" s="4">
        <f>_xll.ciqfunctions.udf.CIQ(InputTicker, "IQ_CASH_INTEREST_OPER",Input!H$2,Date,,,Ccy,Conv)</f>
        <v>0</v>
      </c>
      <c r="G255" s="4">
        <f>_xll.ciqfunctions.udf.CIQ(InputTicker, "IQ_CASH_INTEREST_OPER",Input!I$2,Date,,,Ccy,Conv)</f>
        <v>0</v>
      </c>
      <c r="H255" s="4">
        <f>_xll.ciqfunctions.udf.CIQ(InputTicker, "IQ_CASH_INTEREST_OPER",Input!J$2,Date,,,Ccy,Conv)</f>
        <v>0</v>
      </c>
      <c r="I255" s="4">
        <f>_xll.ciqfunctions.udf.CIQ(InputTicker, "IQ_CASH_INTEREST_OPER",Input!K$2,Date,,,Ccy,Conv)</f>
        <v>0</v>
      </c>
      <c r="J255" s="4">
        <f>_xll.ciqfunctions.udf.CIQ(InputTicker, "IQ_CASH_INTEREST_OPER",Input!L$2,Date,,,Ccy,Conv)</f>
        <v>0</v>
      </c>
      <c r="K255" s="4">
        <f>_xll.ciqfunctions.udf.CIQ(InputTicker, "IQ_CASH_INTEREST_OPER",Input!M$2,Date,,,Ccy,Conv)</f>
        <v>0</v>
      </c>
      <c r="L255" s="4">
        <f>_xll.ciqfunctions.udf.CIQ(InputTicker, "IQ_CASH_INTEREST_OPER",Input!N$2,Date,,,Ccy,Conv)</f>
        <v>0</v>
      </c>
      <c r="M255" s="4">
        <f>_xll.ciqfunctions.udf.CIQ(InputTicker, "IQ_CASH_INTEREST_OPER",Input!O$2,Date,,,Ccy,Conv)</f>
        <v>0</v>
      </c>
      <c r="N255" s="49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</row>
    <row r="256" spans="1:66" ht="12.75" customHeight="1" x14ac:dyDescent="0.2">
      <c r="A256" s="1" t="s">
        <v>383</v>
      </c>
      <c r="B256" s="4">
        <f>_xll.ciqfunctions.udf.CIQ(InputTicker, "IQ_CASH_INTEREST_INVEST",Input!D$2,Date,,,Ccy,Conv)</f>
        <v>0</v>
      </c>
      <c r="C256" s="4">
        <f>_xll.ciqfunctions.udf.CIQ(InputTicker, "IQ_CASH_INTEREST_INVEST",Input!E$2,Date,,,Ccy,Conv)</f>
        <v>0</v>
      </c>
      <c r="D256" s="4">
        <f>_xll.ciqfunctions.udf.CIQ(InputTicker, "IQ_CASH_INTEREST_INVEST",Input!F$2,Date,,,Ccy,Conv)</f>
        <v>0</v>
      </c>
      <c r="E256" s="4">
        <f>_xll.ciqfunctions.udf.CIQ(InputTicker, "IQ_CASH_INTEREST_INVEST",Input!G$2,Date,,,Ccy,Conv)</f>
        <v>0</v>
      </c>
      <c r="F256" s="4">
        <f>_xll.ciqfunctions.udf.CIQ(InputTicker, "IQ_CASH_INTEREST_INVEST",Input!H$2,Date,,,Ccy,Conv)</f>
        <v>0</v>
      </c>
      <c r="G256" s="4">
        <f>_xll.ciqfunctions.udf.CIQ(InputTicker, "IQ_CASH_INTEREST_INVEST",Input!I$2,Date,,,Ccy,Conv)</f>
        <v>0</v>
      </c>
      <c r="H256" s="4">
        <f>_xll.ciqfunctions.udf.CIQ(InputTicker, "IQ_CASH_INTEREST_INVEST",Input!J$2,Date,,,Ccy,Conv)</f>
        <v>0</v>
      </c>
      <c r="I256" s="4">
        <f>_xll.ciqfunctions.udf.CIQ(InputTicker, "IQ_CASH_INTEREST_INVEST",Input!K$2,Date,,,Ccy,Conv)</f>
        <v>0</v>
      </c>
      <c r="J256" s="4">
        <f>_xll.ciqfunctions.udf.CIQ(InputTicker, "IQ_CASH_INTEREST_INVEST",Input!L$2,Date,,,Ccy,Conv)</f>
        <v>0</v>
      </c>
      <c r="K256" s="4">
        <f>_xll.ciqfunctions.udf.CIQ(InputTicker, "IQ_CASH_INTEREST_INVEST",Input!M$2,Date,,,Ccy,Conv)</f>
        <v>0</v>
      </c>
      <c r="L256" s="4">
        <f>_xll.ciqfunctions.udf.CIQ(InputTicker, "IQ_CASH_INTEREST_INVEST",Input!N$2,Date,,,Ccy,Conv)</f>
        <v>0</v>
      </c>
      <c r="M256" s="4">
        <f>_xll.ciqfunctions.udf.CIQ(InputTicker, "IQ_CASH_INTEREST_INVEST",Input!O$2,Date,,,Ccy,Conv)</f>
        <v>0</v>
      </c>
      <c r="N256" s="49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</row>
    <row r="257" spans="1:66" ht="12.75" customHeight="1" x14ac:dyDescent="0.2">
      <c r="A257" s="1" t="s">
        <v>384</v>
      </c>
      <c r="B257" s="4">
        <f>_xll.ciqfunctions.udf.CIQ(InputTicker, "IQ_CASH_INTEREST_FINAN",Input!D$2,Date,,,Ccy,Conv)</f>
        <v>0</v>
      </c>
      <c r="C257" s="4">
        <f>_xll.ciqfunctions.udf.CIQ(InputTicker, "IQ_CASH_INTEREST_FINAN",Input!E$2,Date,,,Ccy,Conv)</f>
        <v>0</v>
      </c>
      <c r="D257" s="4">
        <f>_xll.ciqfunctions.udf.CIQ(InputTicker, "IQ_CASH_INTEREST_FINAN",Input!F$2,Date,,,Ccy,Conv)</f>
        <v>0</v>
      </c>
      <c r="E257" s="4">
        <f>_xll.ciqfunctions.udf.CIQ(InputTicker, "IQ_CASH_INTEREST_FINAN",Input!G$2,Date,,,Ccy,Conv)</f>
        <v>0</v>
      </c>
      <c r="F257" s="4">
        <f>_xll.ciqfunctions.udf.CIQ(InputTicker, "IQ_CASH_INTEREST_FINAN",Input!H$2,Date,,,Ccy,Conv)</f>
        <v>0</v>
      </c>
      <c r="G257" s="4">
        <f>_xll.ciqfunctions.udf.CIQ(InputTicker, "IQ_CASH_INTEREST_FINAN",Input!I$2,Date,,,Ccy,Conv)</f>
        <v>0</v>
      </c>
      <c r="H257" s="4">
        <f>_xll.ciqfunctions.udf.CIQ(InputTicker, "IQ_CASH_INTEREST_FINAN",Input!J$2,Date,,,Ccy,Conv)</f>
        <v>0</v>
      </c>
      <c r="I257" s="4">
        <f>_xll.ciqfunctions.udf.CIQ(InputTicker, "IQ_CASH_INTEREST_FINAN",Input!K$2,Date,,,Ccy,Conv)</f>
        <v>0</v>
      </c>
      <c r="J257" s="4">
        <f>_xll.ciqfunctions.udf.CIQ(InputTicker, "IQ_CASH_INTEREST_FINAN",Input!L$2,Date,,,Ccy,Conv)</f>
        <v>0</v>
      </c>
      <c r="K257" s="4">
        <f>_xll.ciqfunctions.udf.CIQ(InputTicker, "IQ_CASH_INTEREST_FINAN",Input!M$2,Date,,,Ccy,Conv)</f>
        <v>0</v>
      </c>
      <c r="L257" s="4">
        <f>_xll.ciqfunctions.udf.CIQ(InputTicker, "IQ_CASH_INTEREST_FINAN",Input!N$2,Date,,,Ccy,Conv)</f>
        <v>0</v>
      </c>
      <c r="M257" s="4">
        <f>_xll.ciqfunctions.udf.CIQ(InputTicker, "IQ_CASH_INTEREST_FINAN",Input!O$2,Date,,,Ccy,Conv)</f>
        <v>0</v>
      </c>
      <c r="N257" s="49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</row>
    <row r="258" spans="1:66" ht="12.75" customHeight="1" x14ac:dyDescent="0.2">
      <c r="A258" s="1" t="s">
        <v>50</v>
      </c>
      <c r="B258" s="4">
        <f>_xll.ciqfunctions.udf.CIQ(InputTicker, "IQ_CASH_TAXES",Input!D$2,Date,,,Ccy,Conv)</f>
        <v>2657</v>
      </c>
      <c r="C258" s="4">
        <f>_xll.ciqfunctions.udf.CIQ(InputTicker, "IQ_CASH_TAXES",Input!E$2,Date,,,Ccy,Conv)</f>
        <v>1078</v>
      </c>
      <c r="D258" s="4">
        <f>_xll.ciqfunctions.udf.CIQ(InputTicker, "IQ_CASH_TAXES",Input!F$2,Date,,,Ccy,Conv)</f>
        <v>1597</v>
      </c>
      <c r="E258" s="4">
        <f>_xll.ciqfunctions.udf.CIQ(InputTicker, "IQ_CASH_TAXES",Input!G$2,Date,,,Ccy,Conv)</f>
        <v>1745</v>
      </c>
      <c r="F258" s="4">
        <f>_xll.ciqfunctions.udf.CIQ(InputTicker, "IQ_CASH_TAXES",Input!H$2,Date,,,Ccy,Conv)</f>
        <v>2091</v>
      </c>
      <c r="G258" s="4">
        <f>_xll.ciqfunctions.udf.CIQ(InputTicker, "IQ_CASH_TAXES",Input!I$2,Date,,,Ccy,Conv)</f>
        <v>2253</v>
      </c>
      <c r="H258" s="4">
        <f>_xll.ciqfunctions.udf.CIQ(InputTicker, "IQ_CASH_TAXES",Input!J$2,Date,,,Ccy,Conv)</f>
        <v>2103</v>
      </c>
      <c r="I258" s="4">
        <f>_xll.ciqfunctions.udf.CIQ(InputTicker, "IQ_CASH_TAXES",Input!K$2,Date,,,Ccy,Conv)</f>
        <v>1865</v>
      </c>
      <c r="J258" s="4">
        <f>_xll.ciqfunctions.udf.CIQ(InputTicker, "IQ_CASH_TAXES",Input!L$2,Date,,,Ccy,Conv)</f>
        <v>1564</v>
      </c>
      <c r="K258" s="4">
        <f>_xll.ciqfunctions.udf.CIQ(InputTicker, "IQ_CASH_TAXES",Input!M$2,Date,,,Ccy,Conv)</f>
        <v>1723</v>
      </c>
      <c r="L258" s="4">
        <f>_xll.ciqfunctions.udf.CIQ(InputTicker, "IQ_CASH_TAXES",Input!N$2,Date,,,Ccy,Conv)</f>
        <v>1948</v>
      </c>
      <c r="M258" s="4">
        <f>_xll.ciqfunctions.udf.CIQ(InputTicker, "IQ_CASH_TAXES",Input!O$2,Date,,,Ccy,Conv)</f>
        <v>1948</v>
      </c>
      <c r="N258" s="49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</row>
    <row r="259" spans="1:66" ht="12.75" customHeight="1" x14ac:dyDescent="0.2">
      <c r="A259" s="1" t="s">
        <v>385</v>
      </c>
      <c r="B259" s="4">
        <f>_xll.ciqfunctions.udf.CIQ(InputTicker, "IQ_CASH_TAXES_OPER",Input!D$2,Date,,,Ccy,Conv)</f>
        <v>0</v>
      </c>
      <c r="C259" s="4">
        <f>_xll.ciqfunctions.udf.CIQ(InputTicker, "IQ_CASH_TAXES_OPER",Input!E$2,Date,,,Ccy,Conv)</f>
        <v>0</v>
      </c>
      <c r="D259" s="4">
        <f>_xll.ciqfunctions.udf.CIQ(InputTicker, "IQ_CASH_TAXES_OPER",Input!F$2,Date,,,Ccy,Conv)</f>
        <v>0</v>
      </c>
      <c r="E259" s="4">
        <f>_xll.ciqfunctions.udf.CIQ(InputTicker, "IQ_CASH_TAXES_OPER",Input!G$2,Date,,,Ccy,Conv)</f>
        <v>0</v>
      </c>
      <c r="F259" s="4">
        <f>_xll.ciqfunctions.udf.CIQ(InputTicker, "IQ_CASH_TAXES_OPER",Input!H$2,Date,,,Ccy,Conv)</f>
        <v>0</v>
      </c>
      <c r="G259" s="4">
        <f>_xll.ciqfunctions.udf.CIQ(InputTicker, "IQ_CASH_TAXES_OPER",Input!I$2,Date,,,Ccy,Conv)</f>
        <v>0</v>
      </c>
      <c r="H259" s="4">
        <f>_xll.ciqfunctions.udf.CIQ(InputTicker, "IQ_CASH_TAXES_OPER",Input!J$2,Date,,,Ccy,Conv)</f>
        <v>0</v>
      </c>
      <c r="I259" s="4">
        <f>_xll.ciqfunctions.udf.CIQ(InputTicker, "IQ_CASH_TAXES_OPER",Input!K$2,Date,,,Ccy,Conv)</f>
        <v>0</v>
      </c>
      <c r="J259" s="4">
        <f>_xll.ciqfunctions.udf.CIQ(InputTicker, "IQ_CASH_TAXES_OPER",Input!L$2,Date,,,Ccy,Conv)</f>
        <v>0</v>
      </c>
      <c r="K259" s="4">
        <f>_xll.ciqfunctions.udf.CIQ(InputTicker, "IQ_CASH_TAXES_OPER",Input!M$2,Date,,,Ccy,Conv)</f>
        <v>0</v>
      </c>
      <c r="L259" s="4">
        <f>_xll.ciqfunctions.udf.CIQ(InputTicker, "IQ_CASH_TAXES_OPER",Input!N$2,Date,,,Ccy,Conv)</f>
        <v>0</v>
      </c>
      <c r="M259" s="4">
        <f>_xll.ciqfunctions.udf.CIQ(InputTicker, "IQ_CASH_TAXES_OPER",Input!O$2,Date,,,Ccy,Conv)</f>
        <v>0</v>
      </c>
      <c r="N259" s="49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</row>
    <row r="260" spans="1:66" ht="12.75" customHeight="1" x14ac:dyDescent="0.2">
      <c r="A260" s="1" t="s">
        <v>386</v>
      </c>
      <c r="B260" s="4">
        <f>_xll.ciqfunctions.udf.CIQ(InputTicker, "IQ_CASH_TAXES_INVEST",Input!D$2,Date,,,Ccy,Conv)</f>
        <v>0</v>
      </c>
      <c r="C260" s="4">
        <f>_xll.ciqfunctions.udf.CIQ(InputTicker, "IQ_CASH_TAXES_INVEST",Input!E$2,Date,,,Ccy,Conv)</f>
        <v>0</v>
      </c>
      <c r="D260" s="4">
        <f>_xll.ciqfunctions.udf.CIQ(InputTicker, "IQ_CASH_TAXES_INVEST",Input!F$2,Date,,,Ccy,Conv)</f>
        <v>0</v>
      </c>
      <c r="E260" s="4">
        <f>_xll.ciqfunctions.udf.CIQ(InputTicker, "IQ_CASH_TAXES_INVEST",Input!G$2,Date,,,Ccy,Conv)</f>
        <v>0</v>
      </c>
      <c r="F260" s="4">
        <f>_xll.ciqfunctions.udf.CIQ(InputTicker, "IQ_CASH_TAXES_INVEST",Input!H$2,Date,,,Ccy,Conv)</f>
        <v>0</v>
      </c>
      <c r="G260" s="4">
        <f>_xll.ciqfunctions.udf.CIQ(InputTicker, "IQ_CASH_TAXES_INVEST",Input!I$2,Date,,,Ccy,Conv)</f>
        <v>0</v>
      </c>
      <c r="H260" s="4">
        <f>_xll.ciqfunctions.udf.CIQ(InputTicker, "IQ_CASH_TAXES_INVEST",Input!J$2,Date,,,Ccy,Conv)</f>
        <v>0</v>
      </c>
      <c r="I260" s="4">
        <f>_xll.ciqfunctions.udf.CIQ(InputTicker, "IQ_CASH_TAXES_INVEST",Input!K$2,Date,,,Ccy,Conv)</f>
        <v>0</v>
      </c>
      <c r="J260" s="4">
        <f>_xll.ciqfunctions.udf.CIQ(InputTicker, "IQ_CASH_TAXES_INVEST",Input!L$2,Date,,,Ccy,Conv)</f>
        <v>0</v>
      </c>
      <c r="K260" s="4">
        <f>_xll.ciqfunctions.udf.CIQ(InputTicker, "IQ_CASH_TAXES_INVEST",Input!M$2,Date,,,Ccy,Conv)</f>
        <v>0</v>
      </c>
      <c r="L260" s="4">
        <f>_xll.ciqfunctions.udf.CIQ(InputTicker, "IQ_CASH_TAXES_INVEST",Input!N$2,Date,,,Ccy,Conv)</f>
        <v>0</v>
      </c>
      <c r="M260" s="4">
        <f>_xll.ciqfunctions.udf.CIQ(InputTicker, "IQ_CASH_TAXES_INVEST",Input!O$2,Date,,,Ccy,Conv)</f>
        <v>0</v>
      </c>
      <c r="N260" s="49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</row>
    <row r="261" spans="1:66" ht="12.75" customHeight="1" x14ac:dyDescent="0.2">
      <c r="A261" s="1" t="s">
        <v>387</v>
      </c>
      <c r="B261" s="4">
        <f>_xll.ciqfunctions.udf.CIQ(InputTicker, "IQ_CASH_TAXES_FINAN",Input!D$2,Date,,,Ccy,Conv)</f>
        <v>0</v>
      </c>
      <c r="C261" s="4">
        <f>_xll.ciqfunctions.udf.CIQ(InputTicker, "IQ_CASH_TAXES_FINAN",Input!E$2,Date,,,Ccy,Conv)</f>
        <v>0</v>
      </c>
      <c r="D261" s="4">
        <f>_xll.ciqfunctions.udf.CIQ(InputTicker, "IQ_CASH_TAXES_FINAN",Input!F$2,Date,,,Ccy,Conv)</f>
        <v>0</v>
      </c>
      <c r="E261" s="4">
        <f>_xll.ciqfunctions.udf.CIQ(InputTicker, "IQ_CASH_TAXES_FINAN",Input!G$2,Date,,,Ccy,Conv)</f>
        <v>0</v>
      </c>
      <c r="F261" s="4">
        <f>_xll.ciqfunctions.udf.CIQ(InputTicker, "IQ_CASH_TAXES_FINAN",Input!H$2,Date,,,Ccy,Conv)</f>
        <v>0</v>
      </c>
      <c r="G261" s="4">
        <f>_xll.ciqfunctions.udf.CIQ(InputTicker, "IQ_CASH_TAXES_FINAN",Input!I$2,Date,,,Ccy,Conv)</f>
        <v>0</v>
      </c>
      <c r="H261" s="4">
        <f>_xll.ciqfunctions.udf.CIQ(InputTicker, "IQ_CASH_TAXES_FINAN",Input!J$2,Date,,,Ccy,Conv)</f>
        <v>0</v>
      </c>
      <c r="I261" s="4">
        <f>_xll.ciqfunctions.udf.CIQ(InputTicker, "IQ_CASH_TAXES_FINAN",Input!K$2,Date,,,Ccy,Conv)</f>
        <v>0</v>
      </c>
      <c r="J261" s="4">
        <f>_xll.ciqfunctions.udf.CIQ(InputTicker, "IQ_CASH_TAXES_FINAN",Input!L$2,Date,,,Ccy,Conv)</f>
        <v>0</v>
      </c>
      <c r="K261" s="4">
        <f>_xll.ciqfunctions.udf.CIQ(InputTicker, "IQ_CASH_TAXES_FINAN",Input!M$2,Date,,,Ccy,Conv)</f>
        <v>0</v>
      </c>
      <c r="L261" s="4">
        <f>_xll.ciqfunctions.udf.CIQ(InputTicker, "IQ_CASH_TAXES_FINAN",Input!N$2,Date,,,Ccy,Conv)</f>
        <v>0</v>
      </c>
      <c r="M261" s="4">
        <f>_xll.ciqfunctions.udf.CIQ(InputTicker, "IQ_CASH_TAXES_FINAN",Input!O$2,Date,,,Ccy,Conv)</f>
        <v>0</v>
      </c>
      <c r="N261" s="49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</row>
    <row r="262" spans="1:66" ht="12.75" customHeight="1" x14ac:dyDescent="0.2">
      <c r="A262" s="1" t="s">
        <v>389</v>
      </c>
      <c r="B262" s="4">
        <f>_xll.ciqfunctions.udf.CIQ(InputTicker, "IQ_CHANGE_DEF_TAX_TOTAL",Input!D$2,Date,,,Ccy,Conv)</f>
        <v>1387</v>
      </c>
      <c r="C262" s="4">
        <f>_xll.ciqfunctions.udf.CIQ(InputTicker, "IQ_CHANGE_DEF_TAX_TOTAL",Input!E$2,Date,,,Ccy,Conv)</f>
        <v>-1132</v>
      </c>
      <c r="D262" s="4">
        <f>_xll.ciqfunctions.udf.CIQ(InputTicker, "IQ_CHANGE_DEF_TAX_TOTAL",Input!F$2,Date,,,Ccy,Conv)</f>
        <v>-931</v>
      </c>
      <c r="E262" s="4">
        <f>_xll.ciqfunctions.udf.CIQ(InputTicker, "IQ_CHANGE_DEF_TAX_TOTAL",Input!G$2,Date,,,Ccy,Conv)</f>
        <v>853</v>
      </c>
      <c r="F262" s="4">
        <f>_xll.ciqfunctions.udf.CIQ(InputTicker, "IQ_CHANGE_DEF_TAX_TOTAL",Input!H$2,Date,,,Ccy,Conv)</f>
        <v>-1527</v>
      </c>
      <c r="G262" s="4">
        <f>_xll.ciqfunctions.udf.CIQ(InputTicker, "IQ_CHANGE_DEF_TAX_TOTAL",Input!I$2,Date,,,Ccy,Conv)</f>
        <v>-3203</v>
      </c>
      <c r="H262" s="4">
        <f>_xll.ciqfunctions.udf.CIQ(InputTicker, "IQ_CHANGE_DEF_TAX_TOTAL",Input!J$2,Date,,,Ccy,Conv)</f>
        <v>-2001</v>
      </c>
      <c r="I262" s="4">
        <f>_xll.ciqfunctions.udf.CIQ(InputTicker, "IQ_CHANGE_DEF_TAX_TOTAL",Input!K$2,Date,,,Ccy,Conv)</f>
        <v>-2726</v>
      </c>
      <c r="J262" s="4">
        <f>_xll.ciqfunctions.udf.CIQ(InputTicker, "IQ_CHANGE_DEF_TAX_TOTAL",Input!L$2,Date,,,Ccy,Conv)</f>
        <v>-1114</v>
      </c>
      <c r="K262" s="4">
        <f>_xll.ciqfunctions.udf.CIQ(InputTicker, "IQ_CHANGE_DEF_TAX_TOTAL",Input!M$2,Date,,,Ccy,Conv)</f>
        <v>-2330</v>
      </c>
      <c r="L262" s="4">
        <f>_xll.ciqfunctions.udf.CIQ(InputTicker, "IQ_CHANGE_DEF_TAX_TOTAL",Input!N$2,Date,,,Ccy,Conv)</f>
        <v>-957</v>
      </c>
      <c r="M262" s="4">
        <f>_xll.ciqfunctions.udf.CIQ(InputTicker, "IQ_CHANGE_DEF_TAX_TOTAL",Input!O$2,Date,,,Ccy,Conv)</f>
        <v>-957</v>
      </c>
      <c r="N262" s="49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</row>
    <row r="263" spans="1:66" ht="12.75" customHeight="1" x14ac:dyDescent="0.2">
      <c r="A263" s="1" t="s">
        <v>351</v>
      </c>
      <c r="B263" s="4">
        <f>_xll.ciqfunctions.udf.CIQ(InputTicker, "IQ_CHANGE_NET_WORKING_CAPITAL",Input!D$2,Date,,,Ccy,Conv)</f>
        <v>1456</v>
      </c>
      <c r="C263" s="4">
        <f>_xll.ciqfunctions.udf.CIQ(InputTicker, "IQ_CHANGE_NET_WORKING_CAPITAL",Input!E$2,Date,,,Ccy,Conv)</f>
        <v>98</v>
      </c>
      <c r="D263" s="4">
        <f>_xll.ciqfunctions.udf.CIQ(InputTicker, "IQ_CHANGE_NET_WORKING_CAPITAL",Input!F$2,Date,,,Ccy,Conv)</f>
        <v>177</v>
      </c>
      <c r="E263" s="4">
        <f>_xll.ciqfunctions.udf.CIQ(InputTicker, "IQ_CHANGE_NET_WORKING_CAPITAL",Input!G$2,Date,,,Ccy,Conv)</f>
        <v>2352</v>
      </c>
      <c r="F263" s="4">
        <f>_xll.ciqfunctions.udf.CIQ(InputTicker, "IQ_CHANGE_NET_WORKING_CAPITAL",Input!H$2,Date,,,Ccy,Conv)</f>
        <v>-7101</v>
      </c>
      <c r="G263" s="4">
        <f>_xll.ciqfunctions.udf.CIQ(InputTicker, "IQ_CHANGE_NET_WORKING_CAPITAL",Input!I$2,Date,,,Ccy,Conv)</f>
        <v>-8369</v>
      </c>
      <c r="H263" s="4">
        <f>_xll.ciqfunctions.udf.CIQ(InputTicker, "IQ_CHANGE_NET_WORKING_CAPITAL",Input!J$2,Date,,,Ccy,Conv)</f>
        <v>2772</v>
      </c>
      <c r="I263" s="4">
        <f>_xll.ciqfunctions.udf.CIQ(InputTicker, "IQ_CHANGE_NET_WORKING_CAPITAL",Input!K$2,Date,,,Ccy,Conv)</f>
        <v>-1922</v>
      </c>
      <c r="J263" s="4">
        <f>_xll.ciqfunctions.udf.CIQ(InputTicker, "IQ_CHANGE_NET_WORKING_CAPITAL",Input!L$2,Date,,,Ccy,Conv)</f>
        <v>-1918</v>
      </c>
      <c r="K263" s="4">
        <f>_xll.ciqfunctions.udf.CIQ(InputTicker, "IQ_CHANGE_NET_WORKING_CAPITAL",Input!M$2,Date,,,Ccy,Conv)</f>
        <v>15</v>
      </c>
      <c r="L263" s="4">
        <f>_xll.ciqfunctions.udf.CIQ(InputTicker, "IQ_CHANGE_NET_WORKING_CAPITAL",Input!N$2,Date,,,Ccy,Conv)</f>
        <v>-1513</v>
      </c>
      <c r="M263" s="4">
        <f>_xll.ciqfunctions.udf.CIQ(InputTicker, "IQ_CHANGE_NET_WORKING_CAPITAL",Input!O$2,Date,,,Ccy,Conv)</f>
        <v>-1513</v>
      </c>
      <c r="N263" s="49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</row>
    <row r="264" spans="1:66" ht="12.75" customHeight="1" x14ac:dyDescent="0.2">
      <c r="A264" s="1" t="s">
        <v>509</v>
      </c>
      <c r="B264" s="4">
        <f>_xll.ciqfunctions.udf.CIQ(InputTicker, "IQ_LEVERED_FCF",Input!D$2,Date,,,Ccy,Conv)</f>
        <v>8746.625</v>
      </c>
      <c r="C264" s="4">
        <f>_xll.ciqfunctions.udf.CIQ(InputTicker, "IQ_LEVERED_FCF",Input!E$2,Date,,,Ccy,Conv)</f>
        <v>9139.5</v>
      </c>
      <c r="D264" s="4">
        <f>_xll.ciqfunctions.udf.CIQ(InputTicker, "IQ_LEVERED_FCF",Input!F$2,Date,,,Ccy,Conv)</f>
        <v>8041.875</v>
      </c>
      <c r="E264" s="4">
        <f>_xll.ciqfunctions.udf.CIQ(InputTicker, "IQ_LEVERED_FCF",Input!G$2,Date,,,Ccy,Conv)</f>
        <v>6483.375</v>
      </c>
      <c r="F264" s="4">
        <f>_xll.ciqfunctions.udf.CIQ(InputTicker, "IQ_LEVERED_FCF",Input!H$2,Date,,,Ccy,Conv)</f>
        <v>14803.875</v>
      </c>
      <c r="G264" s="4">
        <f>_xll.ciqfunctions.udf.CIQ(InputTicker, "IQ_LEVERED_FCF",Input!I$2,Date,,,Ccy,Conv)</f>
        <v>14879.75</v>
      </c>
      <c r="H264" s="4">
        <f>_xll.ciqfunctions.udf.CIQ(InputTicker, "IQ_LEVERED_FCF",Input!J$2,Date,,,Ccy,Conv)</f>
        <v>4626.5</v>
      </c>
      <c r="I264" s="4">
        <f>_xll.ciqfunctions.udf.CIQ(InputTicker, "IQ_LEVERED_FCF",Input!K$2,Date,,,Ccy,Conv)</f>
        <v>9680.625</v>
      </c>
      <c r="J264" s="4">
        <f>_xll.ciqfunctions.udf.CIQ(InputTicker, "IQ_LEVERED_FCF",Input!L$2,Date,,,Ccy,Conv)</f>
        <v>10521.75</v>
      </c>
      <c r="K264" s="4">
        <f>_xll.ciqfunctions.udf.CIQ(InputTicker, "IQ_LEVERED_FCF",Input!M$2,Date,,,Ccy,Conv)</f>
        <v>9325.5</v>
      </c>
      <c r="L264" s="4">
        <f>_xll.ciqfunctions.udf.CIQ(InputTicker, "IQ_LEVERED_FCF",Input!N$2,Date,,,Ccy,Conv)</f>
        <v>13156.625</v>
      </c>
      <c r="M264" s="4">
        <f>_xll.ciqfunctions.udf.CIQ(InputTicker, "IQ_LEVERED_FCF",Input!O$2,Date,,,Ccy,Conv)</f>
        <v>13156.625</v>
      </c>
      <c r="N264" s="49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</row>
    <row r="265" spans="1:66" ht="12.75" customHeight="1" x14ac:dyDescent="0.2">
      <c r="A265" s="1" t="s">
        <v>510</v>
      </c>
      <c r="B265" s="4">
        <f>_xll.ciqfunctions.udf.CIQ(InputTicker, "IQ_UNLEVERED_FCF",Input!D$2,Date,,,Ccy,Conv)</f>
        <v>9039.125</v>
      </c>
      <c r="C265" s="4">
        <f>_xll.ciqfunctions.udf.CIQ(InputTicker, "IQ_UNLEVERED_FCF",Input!E$2,Date,,,Ccy,Conv)</f>
        <v>9533.25</v>
      </c>
      <c r="D265" s="4">
        <f>_xll.ciqfunctions.udf.CIQ(InputTicker, "IQ_UNLEVERED_FCF",Input!F$2,Date,,,Ccy,Conv)</f>
        <v>8426.25</v>
      </c>
      <c r="E265" s="4">
        <f>_xll.ciqfunctions.udf.CIQ(InputTicker, "IQ_UNLEVERED_FCF",Input!G$2,Date,,,Ccy,Conv)</f>
        <v>6935.25</v>
      </c>
      <c r="F265" s="4">
        <f>_xll.ciqfunctions.udf.CIQ(InputTicker, "IQ_UNLEVERED_FCF",Input!H$2,Date,,,Ccy,Conv)</f>
        <v>15643.875</v>
      </c>
      <c r="G265" s="4">
        <f>_xll.ciqfunctions.udf.CIQ(InputTicker, "IQ_UNLEVERED_FCF",Input!I$2,Date,,,Ccy,Conv)</f>
        <v>15684.75</v>
      </c>
      <c r="H265" s="4">
        <f>_xll.ciqfunctions.udf.CIQ(InputTicker, "IQ_UNLEVERED_FCF",Input!J$2,Date,,,Ccy,Conv)</f>
        <v>5348.375</v>
      </c>
      <c r="I265" s="4">
        <f>_xll.ciqfunctions.udf.CIQ(InputTicker, "IQ_UNLEVERED_FCF",Input!K$2,Date,,,Ccy,Conv)</f>
        <v>10440.625</v>
      </c>
      <c r="J265" s="4">
        <f>_xll.ciqfunctions.udf.CIQ(InputTicker, "IQ_UNLEVERED_FCF",Input!L$2,Date,,,Ccy,Conv)</f>
        <v>11526.125</v>
      </c>
      <c r="K265" s="4">
        <f>_xll.ciqfunctions.udf.CIQ(InputTicker, "IQ_UNLEVERED_FCF",Input!M$2,Date,,,Ccy,Conv)</f>
        <v>10395.5</v>
      </c>
      <c r="L265" s="4">
        <f>_xll.ciqfunctions.udf.CIQ(InputTicker, "IQ_UNLEVERED_FCF",Input!N$2,Date,,,Ccy,Conv)</f>
        <v>14366</v>
      </c>
      <c r="M265" s="4">
        <f>_xll.ciqfunctions.udf.CIQ(InputTicker, "IQ_UNLEVERED_FCF",Input!O$2,Date,,,Ccy,Conv)</f>
        <v>14366</v>
      </c>
      <c r="N265" s="49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</row>
    <row r="266" spans="1:66" ht="12.75" customHeight="1" x14ac:dyDescent="0.2">
      <c r="A266" s="1" t="s">
        <v>33</v>
      </c>
      <c r="B266" s="11">
        <f>_xll.ciqfunctions.udf.CIQ(InputTicker, "IQ_CF_SHARE",Input!D$2,Date,,,Ccy,Conv)</f>
        <v>13.388579999999999</v>
      </c>
      <c r="C266" s="11">
        <f>_xll.ciqfunctions.udf.CIQ(InputTicker, "IQ_CF_SHARE",Input!E$2,Date,,,Ccy,Conv)</f>
        <v>13.537470000000001</v>
      </c>
      <c r="D266" s="11">
        <f>_xll.ciqfunctions.udf.CIQ(InputTicker, "IQ_CF_SHARE",Input!F$2,Date,,,Ccy,Conv)</f>
        <v>13.88358</v>
      </c>
      <c r="E266" s="11">
        <f>_xll.ciqfunctions.udf.CIQ(InputTicker, "IQ_CF_SHARE",Input!G$2,Date,,,Ccy,Conv)</f>
        <v>12.37106</v>
      </c>
      <c r="F266" s="11">
        <f>_xll.ciqfunctions.udf.CIQ(InputTicker, "IQ_CF_SHARE",Input!H$2,Date,,,Ccy,Conv)</f>
        <v>13.370749999999999</v>
      </c>
      <c r="G266" s="11">
        <f>_xll.ciqfunctions.udf.CIQ(InputTicker, "IQ_CF_SHARE",Input!I$2,Date,,,Ccy,Conv)</f>
        <v>16.810269999999999</v>
      </c>
      <c r="H266" s="11">
        <f>_xll.ciqfunctions.udf.CIQ(InputTicker, "IQ_CF_SHARE",Input!J$2,Date,,,Ccy,Conv)</f>
        <v>11.192080000000001</v>
      </c>
      <c r="I266" s="11">
        <f>_xll.ciqfunctions.udf.CIQ(InputTicker, "IQ_CF_SHARE",Input!K$2,Date,,,Ccy,Conv)</f>
        <v>9.3755799999999994</v>
      </c>
      <c r="J266" s="11">
        <f>_xll.ciqfunctions.udf.CIQ(InputTicker, "IQ_CF_SHARE",Input!L$2,Date,,,Ccy,Conv)</f>
        <v>13.30209</v>
      </c>
      <c r="K266" s="11">
        <f>_xll.ciqfunctions.udf.CIQ(InputTicker, "IQ_CF_SHARE",Input!M$2,Date,,,Ccy,Conv)</f>
        <v>12.758089999999999</v>
      </c>
      <c r="L266" s="11">
        <f>_xll.ciqfunctions.udf.CIQ(InputTicker, "IQ_CF_SHARE",Input!N$2,Date,,,Ccy,Conv)</f>
        <v>12.286899999999999</v>
      </c>
      <c r="M266" s="11">
        <f>_xll.ciqfunctions.udf.CIQ(InputTicker, "IQ_CF_SHARE",Input!O$2,Date,,,Ccy,Conv)</f>
        <v>12.286899999999999</v>
      </c>
      <c r="N266" s="49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</row>
    <row r="267" spans="1:66" ht="12.75" customHeight="1" x14ac:dyDescent="0.2">
      <c r="A267" s="1" t="s">
        <v>123</v>
      </c>
      <c r="B267" s="4">
        <f>_xll.ciqfunctions.udf.CIQ(InputTicker, "IQ_NET_DEBT_ISSUED",Input!D$2,Date,,,Ccy,Conv)</f>
        <v>19</v>
      </c>
      <c r="C267" s="4">
        <f>_xll.ciqfunctions.udf.CIQ(InputTicker, "IQ_NET_DEBT_ISSUED",Input!E$2,Date,,,Ccy,Conv)</f>
        <v>2763</v>
      </c>
      <c r="D267" s="4">
        <f>_xll.ciqfunctions.udf.CIQ(InputTicker, "IQ_NET_DEBT_ISSUED",Input!F$2,Date,,,Ccy,Conv)</f>
        <v>3447</v>
      </c>
      <c r="E267" s="4">
        <f>_xll.ciqfunctions.udf.CIQ(InputTicker, "IQ_NET_DEBT_ISSUED",Input!G$2,Date,,,Ccy,Conv)</f>
        <v>-301</v>
      </c>
      <c r="F267" s="4">
        <f>_xll.ciqfunctions.udf.CIQ(InputTicker, "IQ_NET_DEBT_ISSUED",Input!H$2,Date,,,Ccy,Conv)</f>
        <v>16284</v>
      </c>
      <c r="G267" s="4">
        <f>_xll.ciqfunctions.udf.CIQ(InputTicker, "IQ_NET_DEBT_ISSUED",Input!I$2,Date,,,Ccy,Conv)</f>
        <v>-3714</v>
      </c>
      <c r="H267" s="4">
        <f>_xll.ciqfunctions.udf.CIQ(InputTicker, "IQ_NET_DEBT_ISSUED",Input!J$2,Date,,,Ccy,Conv)</f>
        <v>-8115</v>
      </c>
      <c r="I267" s="4">
        <f>_xll.ciqfunctions.udf.CIQ(InputTicker, "IQ_NET_DEBT_ISSUED",Input!K$2,Date,,,Ccy,Conv)</f>
        <v>1221</v>
      </c>
      <c r="J267" s="4">
        <f>_xll.ciqfunctions.udf.CIQ(InputTicker, "IQ_NET_DEBT_ISSUED",Input!L$2,Date,,,Ccy,Conv)</f>
        <v>4497</v>
      </c>
      <c r="K267" s="4">
        <f>_xll.ciqfunctions.udf.CIQ(InputTicker, "IQ_NET_DEBT_ISSUED",Input!M$2,Date,,,Ccy,Conv)</f>
        <v>-880</v>
      </c>
      <c r="L267" s="4">
        <f>_xll.ciqfunctions.udf.CIQ(InputTicker, "IQ_NET_DEBT_ISSUED",Input!N$2,Date,,,Ccy,Conv)</f>
        <v>2873</v>
      </c>
      <c r="M267" s="4">
        <f>_xll.ciqfunctions.udf.CIQ(InputTicker, "IQ_NET_DEBT_ISSUED",Input!O$2,Date,,,Ccy,Conv)</f>
        <v>2873</v>
      </c>
      <c r="N267" s="49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</row>
    <row r="268" spans="1:66" ht="12.75" customHeight="1" x14ac:dyDescent="0.2">
      <c r="A268" s="1" t="s">
        <v>352</v>
      </c>
      <c r="B268" s="4">
        <f>_xll.ciqfunctions.udf.CIQ(InputTicker, "IQ_MAINT_CAPEX",Input!D$2,Date,,,Ccy,Conv)</f>
        <v>0</v>
      </c>
      <c r="C268" s="4">
        <f>_xll.ciqfunctions.udf.CIQ(InputTicker, "IQ_MAINT_CAPEX",Input!E$2,Date,,,Ccy,Conv)</f>
        <v>0</v>
      </c>
      <c r="D268" s="4">
        <f>_xll.ciqfunctions.udf.CIQ(InputTicker, "IQ_MAINT_CAPEX",Input!F$2,Date,,,Ccy,Conv)</f>
        <v>0</v>
      </c>
      <c r="E268" s="4">
        <f>_xll.ciqfunctions.udf.CIQ(InputTicker, "IQ_MAINT_CAPEX",Input!G$2,Date,,,Ccy,Conv)</f>
        <v>0</v>
      </c>
      <c r="F268" s="4">
        <f>_xll.ciqfunctions.udf.CIQ(InputTicker, "IQ_MAINT_CAPEX",Input!H$2,Date,,,Ccy,Conv)</f>
        <v>0</v>
      </c>
      <c r="G268" s="4">
        <f>_xll.ciqfunctions.udf.CIQ(InputTicker, "IQ_MAINT_CAPEX",Input!I$2,Date,,,Ccy,Conv)</f>
        <v>0</v>
      </c>
      <c r="H268" s="4">
        <f>_xll.ciqfunctions.udf.CIQ(InputTicker, "IQ_MAINT_CAPEX",Input!J$2,Date,,,Ccy,Conv)</f>
        <v>0</v>
      </c>
      <c r="I268" s="4">
        <f>_xll.ciqfunctions.udf.CIQ(InputTicker, "IQ_MAINT_CAPEX",Input!K$2,Date,,,Ccy,Conv)</f>
        <v>0</v>
      </c>
      <c r="J268" s="4">
        <f>_xll.ciqfunctions.udf.CIQ(InputTicker, "IQ_MAINT_CAPEX",Input!L$2,Date,,,Ccy,Conv)</f>
        <v>0</v>
      </c>
      <c r="K268" s="4">
        <f>_xll.ciqfunctions.udf.CIQ(InputTicker, "IQ_MAINT_CAPEX",Input!M$2,Date,,,Ccy,Conv)</f>
        <v>0</v>
      </c>
      <c r="L268" s="4">
        <f>_xll.ciqfunctions.udf.CIQ(InputTicker, "IQ_MAINT_CAPEX",Input!N$2,Date,,,Ccy,Conv)</f>
        <v>0</v>
      </c>
      <c r="M268" s="4">
        <f>_xll.ciqfunctions.udf.CIQ(InputTicker, "IQ_MAINT_CAPEX",Input!O$2,Date,,,Ccy,Conv)</f>
        <v>0</v>
      </c>
      <c r="N268" s="49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</row>
    <row r="269" spans="1:66" ht="12.75" customHeight="1" x14ac:dyDescent="0.2">
      <c r="A269" s="1" t="s">
        <v>34</v>
      </c>
      <c r="B269" s="4">
        <f>_xll.ciqfunctions.udf.CIQ(InputTicker, "IQ_DO_INVEST_CF",Input!D$2,Date,,,Ccy,Conv)</f>
        <v>0</v>
      </c>
      <c r="C269" s="4">
        <f>_xll.ciqfunctions.udf.CIQ(InputTicker, "IQ_DO_INVEST_CF",Input!E$2,Date,,,Ccy,Conv)</f>
        <v>0</v>
      </c>
      <c r="D269" s="4">
        <f>_xll.ciqfunctions.udf.CIQ(InputTicker, "IQ_DO_INVEST_CF",Input!F$2,Date,,,Ccy,Conv)</f>
        <v>0</v>
      </c>
      <c r="E269" s="4">
        <f>_xll.ciqfunctions.udf.CIQ(InputTicker, "IQ_DO_INVEST_CF",Input!G$2,Date,,,Ccy,Conv)</f>
        <v>0</v>
      </c>
      <c r="F269" s="4">
        <f>_xll.ciqfunctions.udf.CIQ(InputTicker, "IQ_DO_INVEST_CF",Input!H$2,Date,,,Ccy,Conv)</f>
        <v>0</v>
      </c>
      <c r="G269" s="4">
        <f>_xll.ciqfunctions.udf.CIQ(InputTicker, "IQ_DO_INVEST_CF",Input!I$2,Date,,,Ccy,Conv)</f>
        <v>0</v>
      </c>
      <c r="H269" s="4">
        <f>_xll.ciqfunctions.udf.CIQ(InputTicker, "IQ_DO_INVEST_CF",Input!J$2,Date,,,Ccy,Conv)</f>
        <v>0</v>
      </c>
      <c r="I269" s="4">
        <f>_xll.ciqfunctions.udf.CIQ(InputTicker, "IQ_DO_INVEST_CF",Input!K$2,Date,,,Ccy,Conv)</f>
        <v>0</v>
      </c>
      <c r="J269" s="4">
        <f>_xll.ciqfunctions.udf.CIQ(InputTicker, "IQ_DO_INVEST_CF",Input!L$2,Date,,,Ccy,Conv)</f>
        <v>0</v>
      </c>
      <c r="K269" s="4">
        <f>_xll.ciqfunctions.udf.CIQ(InputTicker, "IQ_DO_INVEST_CF",Input!M$2,Date,,,Ccy,Conv)</f>
        <v>0</v>
      </c>
      <c r="L269" s="4">
        <f>_xll.ciqfunctions.udf.CIQ(InputTicker, "IQ_DO_INVEST_CF",Input!N$2,Date,,,Ccy,Conv)</f>
        <v>0</v>
      </c>
      <c r="M269" s="4">
        <f>_xll.ciqfunctions.udf.CIQ(InputTicker, "IQ_DO_INVEST_CF",Input!O$2,Date,,,Ccy,Conv)</f>
        <v>0</v>
      </c>
      <c r="N269" s="49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</row>
    <row r="270" spans="1:66" ht="12.75" customHeight="1" x14ac:dyDescent="0.2">
      <c r="A270" s="1" t="s">
        <v>35</v>
      </c>
      <c r="B270" s="4">
        <f>_xll.ciqfunctions.udf.CIQ(InputTicker, "IQ_DO_FINANCE_CF",Input!D$2,Date,,,Ccy,Conv)</f>
        <v>0</v>
      </c>
      <c r="C270" s="4">
        <f>_xll.ciqfunctions.udf.CIQ(InputTicker, "IQ_DO_FINANCE_CF",Input!E$2,Date,,,Ccy,Conv)</f>
        <v>0</v>
      </c>
      <c r="D270" s="4">
        <f>_xll.ciqfunctions.udf.CIQ(InputTicker, "IQ_DO_FINANCE_CF",Input!F$2,Date,,,Ccy,Conv)</f>
        <v>0</v>
      </c>
      <c r="E270" s="4">
        <f>_xll.ciqfunctions.udf.CIQ(InputTicker, "IQ_DO_FINANCE_CF",Input!G$2,Date,,,Ccy,Conv)</f>
        <v>0</v>
      </c>
      <c r="F270" s="4">
        <f>_xll.ciqfunctions.udf.CIQ(InputTicker, "IQ_DO_FINANCE_CF",Input!H$2,Date,,,Ccy,Conv)</f>
        <v>0</v>
      </c>
      <c r="G270" s="4">
        <f>_xll.ciqfunctions.udf.CIQ(InputTicker, "IQ_DO_FINANCE_CF",Input!I$2,Date,,,Ccy,Conv)</f>
        <v>0</v>
      </c>
      <c r="H270" s="4">
        <f>_xll.ciqfunctions.udf.CIQ(InputTicker, "IQ_DO_FINANCE_CF",Input!J$2,Date,,,Ccy,Conv)</f>
        <v>0</v>
      </c>
      <c r="I270" s="4">
        <f>_xll.ciqfunctions.udf.CIQ(InputTicker, "IQ_DO_FINANCE_CF",Input!K$2,Date,,,Ccy,Conv)</f>
        <v>0</v>
      </c>
      <c r="J270" s="4">
        <f>_xll.ciqfunctions.udf.CIQ(InputTicker, "IQ_DO_FINANCE_CF",Input!L$2,Date,,,Ccy,Conv)</f>
        <v>0</v>
      </c>
      <c r="K270" s="4">
        <f>_xll.ciqfunctions.udf.CIQ(InputTicker, "IQ_DO_FINANCE_CF",Input!M$2,Date,,,Ccy,Conv)</f>
        <v>0</v>
      </c>
      <c r="L270" s="4">
        <f>_xll.ciqfunctions.udf.CIQ(InputTicker, "IQ_DO_FINANCE_CF",Input!N$2,Date,,,Ccy,Conv)</f>
        <v>0</v>
      </c>
      <c r="M270" s="4">
        <f>_xll.ciqfunctions.udf.CIQ(InputTicker, "IQ_DO_FINANCE_CF",Input!O$2,Date,,,Ccy,Conv)</f>
        <v>0</v>
      </c>
      <c r="N270" s="49"/>
      <c r="T270" s="46"/>
      <c r="U270" s="46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</row>
    <row r="271" spans="1:66" ht="12.75" customHeight="1" x14ac:dyDescent="0.2">
      <c r="A271" s="1" t="s">
        <v>447</v>
      </c>
      <c r="B271" s="4">
        <f>_xll.ciqfunctions.udf.CIQ(InputTicker, "IQ_OPERATING_LEASE_PAYMENTS",Input!D$2,Date,,,Ccy,Conv)</f>
        <v>0</v>
      </c>
      <c r="C271" s="4">
        <f>_xll.ciqfunctions.udf.CIQ(InputTicker, "IQ_OPERATING_LEASE_PAYMENTS",Input!E$2,Date,,,Ccy,Conv)</f>
        <v>0</v>
      </c>
      <c r="D271" s="4">
        <f>_xll.ciqfunctions.udf.CIQ(InputTicker, "IQ_OPERATING_LEASE_PAYMENTS",Input!F$2,Date,,,Ccy,Conv)</f>
        <v>0</v>
      </c>
      <c r="E271" s="4">
        <f>_xll.ciqfunctions.udf.CIQ(InputTicker, "IQ_OPERATING_LEASE_PAYMENTS",Input!G$2,Date,,,Ccy,Conv)</f>
        <v>0</v>
      </c>
      <c r="F271" s="4">
        <f>_xll.ciqfunctions.udf.CIQ(InputTicker, "IQ_OPERATING_LEASE_PAYMENTS",Input!H$2,Date,,,Ccy,Conv)</f>
        <v>0</v>
      </c>
      <c r="G271" s="4">
        <f>_xll.ciqfunctions.udf.CIQ(InputTicker, "IQ_OPERATING_LEASE_PAYMENTS",Input!I$2,Date,,,Ccy,Conv)</f>
        <v>0</v>
      </c>
      <c r="H271" s="4">
        <f>_xll.ciqfunctions.udf.CIQ(InputTicker, "IQ_OPERATING_LEASE_PAYMENTS",Input!J$2,Date,,,Ccy,Conv)</f>
        <v>0</v>
      </c>
      <c r="I271" s="4">
        <f>_xll.ciqfunctions.udf.CIQ(InputTicker, "IQ_OPERATING_LEASE_PAYMENTS",Input!K$2,Date,,,Ccy,Conv)</f>
        <v>0</v>
      </c>
      <c r="J271" s="4">
        <f>_xll.ciqfunctions.udf.CIQ(InputTicker, "IQ_OPERATING_LEASE_PAYMENTS",Input!L$2,Date,,,Ccy,Conv)</f>
        <v>0</v>
      </c>
      <c r="K271" s="4">
        <f>_xll.ciqfunctions.udf.CIQ(InputTicker, "IQ_OPERATING_LEASE_PAYMENTS",Input!M$2,Date,,,Ccy,Conv)</f>
        <v>0</v>
      </c>
      <c r="L271" s="4">
        <f>_xll.ciqfunctions.udf.CIQ(InputTicker, "IQ_OPERATING_LEASE_PAYMENTS",Input!N$2,Date,,,Ccy,Conv)</f>
        <v>0</v>
      </c>
      <c r="M271" s="4">
        <f>_xll.ciqfunctions.udf.CIQ(InputTicker, "IQ_OPERATING_LEASE_PAYMENTS",Input!O$2,Date,,,Ccy,Conv)</f>
        <v>0</v>
      </c>
      <c r="N271" s="5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</row>
    <row r="272" spans="1:66" ht="12.75" customHeight="1" x14ac:dyDescent="0.2">
      <c r="A272" s="1" t="s">
        <v>448</v>
      </c>
      <c r="B272" s="4">
        <f>_xll.ciqfunctions.udf.CIQ(InputTicker, "IQ_OPERATING_LEASE_LIABILITIES",Input!D$2,Date,,,Ccy,Conv)</f>
        <v>0</v>
      </c>
      <c r="C272" s="4">
        <f>_xll.ciqfunctions.udf.CIQ(InputTicker, "IQ_OPERATING_LEASE_LIABILITIES",Input!E$2,Date,,,Ccy,Conv)</f>
        <v>0</v>
      </c>
      <c r="D272" s="4">
        <f>_xll.ciqfunctions.udf.CIQ(InputTicker, "IQ_OPERATING_LEASE_LIABILITIES",Input!F$2,Date,,,Ccy,Conv)</f>
        <v>0</v>
      </c>
      <c r="E272" s="4">
        <f>_xll.ciqfunctions.udf.CIQ(InputTicker, "IQ_OPERATING_LEASE_LIABILITIES",Input!G$2,Date,,,Ccy,Conv)</f>
        <v>0</v>
      </c>
      <c r="F272" s="4">
        <f>_xll.ciqfunctions.udf.CIQ(InputTicker, "IQ_OPERATING_LEASE_LIABILITIES",Input!H$2,Date,,,Ccy,Conv)</f>
        <v>0</v>
      </c>
      <c r="G272" s="4">
        <f>_xll.ciqfunctions.udf.CIQ(InputTicker, "IQ_OPERATING_LEASE_LIABILITIES",Input!I$2,Date,,,Ccy,Conv)</f>
        <v>0</v>
      </c>
      <c r="H272" s="4">
        <f>_xll.ciqfunctions.udf.CIQ(InputTicker, "IQ_OPERATING_LEASE_LIABILITIES",Input!J$2,Date,,,Ccy,Conv)</f>
        <v>0</v>
      </c>
      <c r="I272" s="4">
        <f>_xll.ciqfunctions.udf.CIQ(InputTicker, "IQ_OPERATING_LEASE_LIABILITIES",Input!K$2,Date,,,Ccy,Conv)</f>
        <v>0</v>
      </c>
      <c r="J272" s="4">
        <f>_xll.ciqfunctions.udf.CIQ(InputTicker, "IQ_OPERATING_LEASE_LIABILITIES",Input!L$2,Date,,,Ccy,Conv)</f>
        <v>0</v>
      </c>
      <c r="K272" s="4">
        <f>_xll.ciqfunctions.udf.CIQ(InputTicker, "IQ_OPERATING_LEASE_LIABILITIES",Input!M$2,Date,,,Ccy,Conv)</f>
        <v>0</v>
      </c>
      <c r="L272" s="4">
        <f>_xll.ciqfunctions.udf.CIQ(InputTicker, "IQ_OPERATING_LEASE_LIABILITIES",Input!N$2,Date,,,Ccy,Conv)</f>
        <v>0</v>
      </c>
      <c r="M272" s="4">
        <f>_xll.ciqfunctions.udf.CIQ(InputTicker, "IQ_OPERATING_LEASE_LIABILITIES",Input!O$2,Date,,,Ccy,Conv)</f>
        <v>0</v>
      </c>
      <c r="N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</row>
    <row r="273" spans="1:66" ht="12.75" customHeight="1" x14ac:dyDescent="0.2">
      <c r="A273" s="1" t="s">
        <v>449</v>
      </c>
      <c r="B273" s="4">
        <f>_xll.ciqfunctions.udf.CIQ(InputTicker, "IQ_OPERATING_LEASE_LIABILITIES_NONCASH",Input!D$2,Date,,,Ccy,Conv)</f>
        <v>0</v>
      </c>
      <c r="C273" s="4">
        <f>_xll.ciqfunctions.udf.CIQ(InputTicker, "IQ_OPERATING_LEASE_LIABILITIES_NONCASH",Input!E$2,Date,,,Ccy,Conv)</f>
        <v>0</v>
      </c>
      <c r="D273" s="4">
        <f>_xll.ciqfunctions.udf.CIQ(InputTicker, "IQ_OPERATING_LEASE_LIABILITIES_NONCASH",Input!F$2,Date,,,Ccy,Conv)</f>
        <v>0</v>
      </c>
      <c r="E273" s="4">
        <f>_xll.ciqfunctions.udf.CIQ(InputTicker, "IQ_OPERATING_LEASE_LIABILITIES_NONCASH",Input!G$2,Date,,,Ccy,Conv)</f>
        <v>0</v>
      </c>
      <c r="F273" s="4">
        <f>_xll.ciqfunctions.udf.CIQ(InputTicker, "IQ_OPERATING_LEASE_LIABILITIES_NONCASH",Input!H$2,Date,,,Ccy,Conv)</f>
        <v>0</v>
      </c>
      <c r="G273" s="4">
        <f>_xll.ciqfunctions.udf.CIQ(InputTicker, "IQ_OPERATING_LEASE_LIABILITIES_NONCASH",Input!I$2,Date,,,Ccy,Conv)</f>
        <v>0</v>
      </c>
      <c r="H273" s="4">
        <f>_xll.ciqfunctions.udf.CIQ(InputTicker, "IQ_OPERATING_LEASE_LIABILITIES_NONCASH",Input!J$2,Date,,,Ccy,Conv)</f>
        <v>0</v>
      </c>
      <c r="I273" s="4">
        <f>_xll.ciqfunctions.udf.CIQ(InputTicker, "IQ_OPERATING_LEASE_LIABILITIES_NONCASH",Input!K$2,Date,,,Ccy,Conv)</f>
        <v>0</v>
      </c>
      <c r="J273" s="4">
        <f>_xll.ciqfunctions.udf.CIQ(InputTicker, "IQ_OPERATING_LEASE_LIABILITIES_NONCASH",Input!L$2,Date,,,Ccy,Conv)</f>
        <v>0</v>
      </c>
      <c r="K273" s="4">
        <f>_xll.ciqfunctions.udf.CIQ(InputTicker, "IQ_OPERATING_LEASE_LIABILITIES_NONCASH",Input!M$2,Date,,,Ccy,Conv)</f>
        <v>0</v>
      </c>
      <c r="L273" s="4">
        <f>_xll.ciqfunctions.udf.CIQ(InputTicker, "IQ_OPERATING_LEASE_LIABILITIES_NONCASH",Input!N$2,Date,,,Ccy,Conv)</f>
        <v>0</v>
      </c>
      <c r="M273" s="4">
        <f>_xll.ciqfunctions.udf.CIQ(InputTicker, "IQ_OPERATING_LEASE_LIABILITIES_NONCASH",Input!O$2,Date,,,Ccy,Conv)</f>
        <v>0</v>
      </c>
      <c r="N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</row>
    <row r="274" spans="1:66" ht="12.75" customHeight="1" x14ac:dyDescent="0.2">
      <c r="A274" s="1" t="s">
        <v>469</v>
      </c>
      <c r="B274" s="4">
        <f>_xll.ciqfunctions.udf.CIQ(InputTicker, "IQ_LONG_TERM_DEBT_REPAID_EXCL_LEASES",Input!D$2,Date,,,Ccy,Conv)</f>
        <v>-5622</v>
      </c>
      <c r="C274" s="4">
        <f>_xll.ciqfunctions.udf.CIQ(InputTicker, "IQ_LONG_TERM_DEBT_REPAID_EXCL_LEASES",Input!E$2,Date,,,Ccy,Conv)</f>
        <v>-6395</v>
      </c>
      <c r="D274" s="4">
        <f>_xll.ciqfunctions.udf.CIQ(InputTicker, "IQ_LONG_TERM_DEBT_REPAID_EXCL_LEASES",Input!F$2,Date,,,Ccy,Conv)</f>
        <v>-6816</v>
      </c>
      <c r="E274" s="4">
        <f>_xll.ciqfunctions.udf.CIQ(InputTicker, "IQ_LONG_TERM_DEBT_REPAID_EXCL_LEASES",Input!G$2,Date,,,Ccy,Conv)</f>
        <v>-8533</v>
      </c>
      <c r="F274" s="4">
        <f>_xll.ciqfunctions.udf.CIQ(InputTicker, "IQ_LONG_TERM_DEBT_REPAID_EXCL_LEASES",Input!H$2,Date,,,Ccy,Conv)</f>
        <v>-12944</v>
      </c>
      <c r="G274" s="4">
        <f>_xll.ciqfunctions.udf.CIQ(InputTicker, "IQ_LONG_TERM_DEBT_REPAID_EXCL_LEASES",Input!I$2,Date,,,Ccy,Conv)</f>
        <v>-13365</v>
      </c>
      <c r="H274" s="4">
        <f>_xll.ciqfunctions.udf.CIQ(InputTicker, "IQ_LONG_TERM_DEBT_REPAID_EXCL_LEASES",Input!J$2,Date,,,Ccy,Conv)</f>
        <v>-8597</v>
      </c>
      <c r="I274" s="4">
        <f>_xll.ciqfunctions.udf.CIQ(InputTicker, "IQ_LONG_TERM_DEBT_REPAID_EXCL_LEASES",Input!K$2,Date,,,Ccy,Conv)</f>
        <v>-6800</v>
      </c>
      <c r="J274" s="4">
        <f>_xll.ciqfunctions.udf.CIQ(InputTicker, "IQ_LONG_TERM_DEBT_REPAID_EXCL_LEASES",Input!L$2,Date,,,Ccy,Conv)</f>
        <v>-5082</v>
      </c>
      <c r="K274" s="4">
        <f>_xll.ciqfunctions.udf.CIQ(InputTicker, "IQ_LONG_TERM_DEBT_REPAID_EXCL_LEASES",Input!M$2,Date,,,Ccy,Conv)</f>
        <v>-6615</v>
      </c>
      <c r="L274" s="4">
        <f>_xll.ciqfunctions.udf.CIQ(InputTicker, "IQ_LONG_TERM_DEBT_REPAID_EXCL_LEASES",Input!N$2,Date,,,Ccy,Conv)</f>
        <v>-5489</v>
      </c>
      <c r="M274" s="4">
        <f>_xll.ciqfunctions.udf.CIQ(InputTicker, "IQ_LONG_TERM_DEBT_REPAID_EXCL_LEASES",Input!O$2,Date,,,Ccy,Conv)</f>
        <v>-5489</v>
      </c>
      <c r="N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</row>
    <row r="275" spans="1:66" ht="12.75" customHeight="1" x14ac:dyDescent="0.2">
      <c r="A275" s="1" t="s">
        <v>470</v>
      </c>
      <c r="B275" s="4">
        <f>_xll.ciqfunctions.udf.CIQ(InputTicker, "IQ_TOTAL_DEBT_REPAID_EXCL_LEASES",Input!D$2,Date,,,Ccy,Conv)</f>
        <v>-5622</v>
      </c>
      <c r="C275" s="4">
        <f>_xll.ciqfunctions.udf.CIQ(InputTicker, "IQ_TOTAL_DEBT_REPAID_EXCL_LEASES",Input!E$2,Date,,,Ccy,Conv)</f>
        <v>-6395</v>
      </c>
      <c r="D275" s="4">
        <f>_xll.ciqfunctions.udf.CIQ(InputTicker, "IQ_TOTAL_DEBT_REPAID_EXCL_LEASES",Input!F$2,Date,,,Ccy,Conv)</f>
        <v>-6816</v>
      </c>
      <c r="E275" s="4">
        <f>_xll.ciqfunctions.udf.CIQ(InputTicker, "IQ_TOTAL_DEBT_REPAID_EXCL_LEASES",Input!G$2,Date,,,Ccy,Conv)</f>
        <v>-8533</v>
      </c>
      <c r="F275" s="4">
        <f>_xll.ciqfunctions.udf.CIQ(InputTicker, "IQ_TOTAL_DEBT_REPAID_EXCL_LEASES",Input!H$2,Date,,,Ccy,Conv)</f>
        <v>-15541</v>
      </c>
      <c r="G275" s="4">
        <f>_xll.ciqfunctions.udf.CIQ(InputTicker, "IQ_TOTAL_DEBT_REPAID_EXCL_LEASES",Input!I$2,Date,,,Ccy,Conv)</f>
        <v>-14218</v>
      </c>
      <c r="H275" s="4">
        <f>_xll.ciqfunctions.udf.CIQ(InputTicker, "IQ_TOTAL_DEBT_REPAID_EXCL_LEASES",Input!J$2,Date,,,Ccy,Conv)</f>
        <v>-8637</v>
      </c>
      <c r="I275" s="4">
        <f>_xll.ciqfunctions.udf.CIQ(InputTicker, "IQ_TOTAL_DEBT_REPAID_EXCL_LEASES",Input!K$2,Date,,,Ccy,Conv)</f>
        <v>-6800</v>
      </c>
      <c r="J275" s="4">
        <f>_xll.ciqfunctions.udf.CIQ(InputTicker, "IQ_TOTAL_DEBT_REPAID_EXCL_LEASES",Input!L$2,Date,,,Ccy,Conv)</f>
        <v>-5089</v>
      </c>
      <c r="K275" s="4">
        <f>_xll.ciqfunctions.udf.CIQ(InputTicker, "IQ_TOTAL_DEBT_REPAID_EXCL_LEASES",Input!M$2,Date,,,Ccy,Conv)</f>
        <v>-6615</v>
      </c>
      <c r="L275" s="4">
        <f>_xll.ciqfunctions.udf.CIQ(InputTicker, "IQ_TOTAL_DEBT_REPAID_EXCL_LEASES",Input!N$2,Date,,,Ccy,Conv)</f>
        <v>-5518</v>
      </c>
      <c r="M275" s="4">
        <f>_xll.ciqfunctions.udf.CIQ(InputTicker, "IQ_TOTAL_DEBT_REPAID_EXCL_LEASES",Input!O$2,Date,,,Ccy,Conv)</f>
        <v>-5518</v>
      </c>
      <c r="N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</row>
    <row r="276" spans="1:66" ht="12.75" customHeight="1" x14ac:dyDescent="0.2">
      <c r="A276" s="1" t="s">
        <v>471</v>
      </c>
      <c r="B276" s="4">
        <f>_xll.ciqfunctions.udf.CIQ(InputTicker, "IQ_GAIN_BARGAIN_ACQ_CF",Input!D$2,Date,,,Ccy,Conv)</f>
        <v>0</v>
      </c>
      <c r="C276" s="4">
        <f>_xll.ciqfunctions.udf.CIQ(InputTicker, "IQ_GAIN_BARGAIN_ACQ_CF",Input!E$2,Date,,,Ccy,Conv)</f>
        <v>0</v>
      </c>
      <c r="D276" s="4">
        <f>_xll.ciqfunctions.udf.CIQ(InputTicker, "IQ_GAIN_BARGAIN_ACQ_CF",Input!F$2,Date,,,Ccy,Conv)</f>
        <v>0</v>
      </c>
      <c r="E276" s="4">
        <f>_xll.ciqfunctions.udf.CIQ(InputTicker, "IQ_GAIN_BARGAIN_ACQ_CF",Input!G$2,Date,,,Ccy,Conv)</f>
        <v>0</v>
      </c>
      <c r="F276" s="4">
        <f>_xll.ciqfunctions.udf.CIQ(InputTicker, "IQ_GAIN_BARGAIN_ACQ_CF",Input!H$2,Date,,,Ccy,Conv)</f>
        <v>0</v>
      </c>
      <c r="G276" s="4">
        <f>_xll.ciqfunctions.udf.CIQ(InputTicker, "IQ_GAIN_BARGAIN_ACQ_CF",Input!I$2,Date,,,Ccy,Conv)</f>
        <v>0</v>
      </c>
      <c r="H276" s="4">
        <f>_xll.ciqfunctions.udf.CIQ(InputTicker, "IQ_GAIN_BARGAIN_ACQ_CF",Input!J$2,Date,,,Ccy,Conv)</f>
        <v>0</v>
      </c>
      <c r="I276" s="4">
        <f>_xll.ciqfunctions.udf.CIQ(InputTicker, "IQ_GAIN_BARGAIN_ACQ_CF",Input!K$2,Date,,,Ccy,Conv)</f>
        <v>0</v>
      </c>
      <c r="J276" s="4">
        <f>_xll.ciqfunctions.udf.CIQ(InputTicker, "IQ_GAIN_BARGAIN_ACQ_CF",Input!L$2,Date,,,Ccy,Conv)</f>
        <v>0</v>
      </c>
      <c r="K276" s="4">
        <f>_xll.ciqfunctions.udf.CIQ(InputTicker, "IQ_GAIN_BARGAIN_ACQ_CF",Input!M$2,Date,,,Ccy,Conv)</f>
        <v>0</v>
      </c>
      <c r="L276" s="4">
        <f>_xll.ciqfunctions.udf.CIQ(InputTicker, "IQ_GAIN_BARGAIN_ACQ_CF",Input!N$2,Date,,,Ccy,Conv)</f>
        <v>0</v>
      </c>
      <c r="M276" s="4">
        <f>_xll.ciqfunctions.udf.CIQ(InputTicker, "IQ_GAIN_BARGAIN_ACQ_CF",Input!O$2,Date,,,Ccy,Conv)</f>
        <v>0</v>
      </c>
      <c r="N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</row>
    <row r="277" spans="1:66" ht="12.75" customHeight="1" x14ac:dyDescent="0.2">
      <c r="A277" s="1" t="s">
        <v>348</v>
      </c>
      <c r="B277" s="15" t="str">
        <f>_xll.ciqfunctions.udf.CIQ(InputTicker, "IQ_FILING_CURRENCY",Input!D$2,Date)</f>
        <v>USD</v>
      </c>
      <c r="C277" s="15" t="str">
        <f>_xll.ciqfunctions.udf.CIQ(InputTicker, "IQ_FILING_CURRENCY",Input!E$2,Date)</f>
        <v>USD</v>
      </c>
      <c r="D277" s="15" t="str">
        <f>_xll.ciqfunctions.udf.CIQ(InputTicker, "IQ_FILING_CURRENCY",Input!F$2,Date)</f>
        <v>USD</v>
      </c>
      <c r="E277" s="15" t="str">
        <f>_xll.ciqfunctions.udf.CIQ(InputTicker, "IQ_FILING_CURRENCY",Input!G$2,Date)</f>
        <v>USD</v>
      </c>
      <c r="F277" s="15" t="str">
        <f>_xll.ciqfunctions.udf.CIQ(InputTicker, "IQ_FILING_CURRENCY",Input!H$2,Date)</f>
        <v>USD</v>
      </c>
      <c r="G277" s="15" t="str">
        <f>_xll.ciqfunctions.udf.CIQ(InputTicker, "IQ_FILING_CURRENCY",Input!I$2,Date)</f>
        <v>USD</v>
      </c>
      <c r="H277" s="15" t="str">
        <f>_xll.ciqfunctions.udf.CIQ(InputTicker, "IQ_FILING_CURRENCY",Input!J$2,Date)</f>
        <v>USD</v>
      </c>
      <c r="I277" s="15" t="str">
        <f>_xll.ciqfunctions.udf.CIQ(InputTicker, "IQ_FILING_CURRENCY",Input!K$2,Date)</f>
        <v>USD</v>
      </c>
      <c r="J277" s="15" t="str">
        <f>_xll.ciqfunctions.udf.CIQ(InputTicker, "IQ_FILING_CURRENCY",Input!L$2,Date)</f>
        <v>USD</v>
      </c>
      <c r="K277" s="15" t="str">
        <f>_xll.ciqfunctions.udf.CIQ(InputTicker, "IQ_FILING_CURRENCY",Input!M$2,Date)</f>
        <v>USD</v>
      </c>
      <c r="L277" s="15" t="str">
        <f>_xll.ciqfunctions.udf.CIQ(InputTicker, "IQ_FILING_CURRENCY",Input!N$2,Date)</f>
        <v>USD</v>
      </c>
      <c r="M277" s="15" t="str">
        <f>_xll.ciqfunctions.udf.CIQ(InputTicker, "IQ_FILING_CURRENCY",Input!O$2,Date)</f>
        <v>USD</v>
      </c>
      <c r="N277" s="42"/>
      <c r="P277" s="46"/>
      <c r="Q277" s="46"/>
      <c r="R277" s="46"/>
      <c r="S277" s="46"/>
      <c r="T277" s="42"/>
      <c r="U277" s="42"/>
      <c r="V277" s="46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</row>
    <row r="278" spans="1:66" ht="12.75" customHeight="1" x14ac:dyDescent="0.2">
      <c r="A278" s="1" t="s">
        <v>346</v>
      </c>
      <c r="B278" s="15" t="str">
        <f>_xll.ciqfunctions.udf.CIQ(InputTicker, "IQ_RESTATEMENT_CF",Input!D$2,Date)</f>
        <v>RS</v>
      </c>
      <c r="C278" s="15" t="str">
        <f>_xll.ciqfunctions.udf.CIQ(InputTicker, "IQ_RESTATEMENT_CF",Input!E$2,Date)</f>
        <v>RS</v>
      </c>
      <c r="D278" s="15" t="str">
        <f>_xll.ciqfunctions.udf.CIQ(InputTicker, "IQ_RESTATEMENT_CF",Input!F$2,Date)</f>
        <v>RS</v>
      </c>
      <c r="E278" s="15" t="str">
        <f>_xll.ciqfunctions.udf.CIQ(InputTicker, "IQ_RESTATEMENT_CF",Input!G$2,Date)</f>
        <v>NC</v>
      </c>
      <c r="F278" s="15" t="str">
        <f>_xll.ciqfunctions.udf.CIQ(InputTicker, "IQ_RESTATEMENT_CF",Input!H$2,Date)</f>
        <v>NC</v>
      </c>
      <c r="G278" s="15" t="str">
        <f>_xll.ciqfunctions.udf.CIQ(InputTicker, "IQ_RESTATEMENT_CF",Input!I$2,Date)</f>
        <v>NC</v>
      </c>
      <c r="H278" s="15" t="str">
        <f>_xll.ciqfunctions.udf.CIQ(InputTicker, "IQ_RESTATEMENT_CF",Input!J$2,Date)</f>
        <v>NC</v>
      </c>
      <c r="I278" s="15" t="str">
        <f>_xll.ciqfunctions.udf.CIQ(InputTicker, "IQ_RESTATEMENT_CF",Input!K$2,Date)</f>
        <v>RS</v>
      </c>
      <c r="J278" s="15" t="str">
        <f>_xll.ciqfunctions.udf.CIQ(InputTicker, "IQ_RESTATEMENT_CF",Input!L$2,Date)</f>
        <v>NC</v>
      </c>
      <c r="K278" s="15" t="str">
        <f>_xll.ciqfunctions.udf.CIQ(InputTicker, "IQ_RESTATEMENT_CF",Input!M$2,Date)</f>
        <v>NC</v>
      </c>
      <c r="L278" s="15" t="str">
        <f>_xll.ciqfunctions.udf.CIQ(InputTicker, "IQ_RESTATEMENT_CF",Input!N$2,Date)</f>
        <v>O</v>
      </c>
      <c r="M278" s="15" t="str">
        <f>_xll.ciqfunctions.udf.CIQ(InputTicker, "IQ_RESTATEMENT_CF",Input!O$2,Date)</f>
        <v>O</v>
      </c>
      <c r="N278" s="42"/>
      <c r="T278" s="46"/>
      <c r="U278" s="46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</row>
    <row r="279" spans="1:66" ht="12.75" customHeight="1" x14ac:dyDescent="0.2">
      <c r="A279" s="1" t="s">
        <v>347</v>
      </c>
      <c r="B279" s="15" t="str">
        <f>_xll.ciqfunctions.udf.CIQ(InputTicker, "IQ_CALC_TYPE_CF",Input!D$2,Date)</f>
        <v>REP</v>
      </c>
      <c r="C279" s="15" t="str">
        <f>_xll.ciqfunctions.udf.CIQ(InputTicker, "IQ_CALC_TYPE_CF",Input!E$2,Date)</f>
        <v>REP</v>
      </c>
      <c r="D279" s="15" t="str">
        <f>_xll.ciqfunctions.udf.CIQ(InputTicker, "IQ_CALC_TYPE_CF",Input!F$2,Date)</f>
        <v>RUP</v>
      </c>
      <c r="E279" s="15" t="str">
        <f>_xll.ciqfunctions.udf.CIQ(InputTicker, "IQ_CALC_TYPE_CF",Input!G$2,Date)</f>
        <v>REP</v>
      </c>
      <c r="F279" s="15" t="str">
        <f>_xll.ciqfunctions.udf.CIQ(InputTicker, "IQ_CALC_TYPE_CF",Input!H$2,Date)</f>
        <v>REP</v>
      </c>
      <c r="G279" s="15" t="str">
        <f>_xll.ciqfunctions.udf.CIQ(InputTicker, "IQ_CALC_TYPE_CF",Input!I$2,Date)</f>
        <v>REP</v>
      </c>
      <c r="H279" s="15" t="str">
        <f>_xll.ciqfunctions.udf.CIQ(InputTicker, "IQ_CALC_TYPE_CF",Input!J$2,Date)</f>
        <v>REP</v>
      </c>
      <c r="I279" s="15" t="str">
        <f>_xll.ciqfunctions.udf.CIQ(InputTicker, "IQ_CALC_TYPE_CF",Input!K$2,Date)</f>
        <v>REP</v>
      </c>
      <c r="J279" s="15" t="str">
        <f>_xll.ciqfunctions.udf.CIQ(InputTicker, "IQ_CALC_TYPE_CF",Input!L$2,Date)</f>
        <v>REP</v>
      </c>
      <c r="K279" s="15" t="str">
        <f>_xll.ciqfunctions.udf.CIQ(InputTicker, "IQ_CALC_TYPE_CF",Input!M$2,Date)</f>
        <v>REP</v>
      </c>
      <c r="L279" s="15" t="str">
        <f>_xll.ciqfunctions.udf.CIQ(InputTicker, "IQ_CALC_TYPE_CF",Input!N$2,Date)</f>
        <v>REP</v>
      </c>
      <c r="M279" s="15" t="str">
        <f>_xll.ciqfunctions.udf.CIQ(InputTicker, "IQ_CALC_TYPE_CF",Input!O$2,Date)</f>
        <v>REP</v>
      </c>
      <c r="N279" s="42"/>
      <c r="S279" s="46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</row>
    <row r="280" spans="1:66" ht="12.75" customHeight="1" x14ac:dyDescent="0.2">
      <c r="A280" s="1" t="s">
        <v>377</v>
      </c>
      <c r="B280" s="15" t="str">
        <f>_xll.ciqfunctions.udf.CIQ(InputTicker, "IQ_GAAP_CF",Input!D$2,Date)</f>
        <v>US GAAP</v>
      </c>
      <c r="C280" s="15" t="str">
        <f>_xll.ciqfunctions.udf.CIQ(InputTicker, "IQ_GAAP_CF",Input!E$2,Date)</f>
        <v>US GAAP</v>
      </c>
      <c r="D280" s="15" t="str">
        <f>_xll.ciqfunctions.udf.CIQ(InputTicker, "IQ_GAAP_CF",Input!F$2,Date)</f>
        <v>US GAAP</v>
      </c>
      <c r="E280" s="15" t="str">
        <f>_xll.ciqfunctions.udf.CIQ(InputTicker, "IQ_GAAP_CF",Input!G$2,Date)</f>
        <v>US GAAP</v>
      </c>
      <c r="F280" s="15" t="str">
        <f>_xll.ciqfunctions.udf.CIQ(InputTicker, "IQ_GAAP_CF",Input!H$2,Date)</f>
        <v>US GAAP</v>
      </c>
      <c r="G280" s="15" t="str">
        <f>_xll.ciqfunctions.udf.CIQ(InputTicker, "IQ_GAAP_CF",Input!I$2,Date)</f>
        <v>US GAAP</v>
      </c>
      <c r="H280" s="15" t="str">
        <f>_xll.ciqfunctions.udf.CIQ(InputTicker, "IQ_GAAP_CF",Input!J$2,Date)</f>
        <v>US GAAP</v>
      </c>
      <c r="I280" s="15" t="str">
        <f>_xll.ciqfunctions.udf.CIQ(InputTicker, "IQ_GAAP_CF",Input!K$2,Date)</f>
        <v>US GAAP</v>
      </c>
      <c r="J280" s="15" t="str">
        <f>_xll.ciqfunctions.udf.CIQ(InputTicker, "IQ_GAAP_CF",Input!L$2,Date)</f>
        <v>US GAAP</v>
      </c>
      <c r="K280" s="15" t="str">
        <f>_xll.ciqfunctions.udf.CIQ(InputTicker, "IQ_GAAP_CF",Input!M$2,Date)</f>
        <v>US GAAP</v>
      </c>
      <c r="L280" s="15" t="str">
        <f>_xll.ciqfunctions.udf.CIQ(InputTicker, "IQ_GAAP_CF",Input!N$2,Date)</f>
        <v>US GAAP</v>
      </c>
      <c r="M280" s="15" t="str">
        <f>_xll.ciqfunctions.udf.CIQ(InputTicker, "IQ_GAAP_CF",Input!O$2,Date)</f>
        <v>US GAAP</v>
      </c>
      <c r="N280" s="42"/>
      <c r="P280" s="46"/>
      <c r="Q280" s="46"/>
      <c r="R280" s="46"/>
      <c r="T280" s="46"/>
      <c r="U280" s="46"/>
      <c r="V280" s="46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</row>
    <row r="281" spans="1:66" ht="12.75" customHeight="1" x14ac:dyDescent="0.2">
      <c r="A281" s="1" t="s">
        <v>86</v>
      </c>
      <c r="B281" s="4">
        <f>_xll.ciqfunctions.udf.CIQ(InputTicker, "IQ_CASH_EQUIV",Input!D$2,Date,,,Ccy,Conv)</f>
        <v>7686</v>
      </c>
      <c r="C281" s="4">
        <f>_xll.ciqfunctions.udf.CIQ(InputTicker, "IQ_CASH_EQUIV",Input!E$2,Date,,,Ccy,Conv)</f>
        <v>7826</v>
      </c>
      <c r="D281" s="4">
        <f>_xll.ciqfunctions.udf.CIQ(InputTicker, "IQ_CASH_EQUIV",Input!F$2,Date,,,Ccy,Conv)</f>
        <v>11972</v>
      </c>
      <c r="E281" s="4">
        <f>_xll.ciqfunctions.udf.CIQ(InputTicker, "IQ_CASH_EQUIV",Input!G$2,Date,,,Ccy,Conv)</f>
        <v>11379</v>
      </c>
      <c r="F281" s="4">
        <f>_xll.ciqfunctions.udf.CIQ(InputTicker, "IQ_CASH_EQUIV",Input!H$2,Date,,,Ccy,Conv)</f>
        <v>8172</v>
      </c>
      <c r="G281" s="4">
        <f>_xll.ciqfunctions.udf.CIQ(InputTicker, "IQ_CASH_EQUIV",Input!I$2,Date,,,Ccy,Conv)</f>
        <v>13188</v>
      </c>
      <c r="H281" s="4">
        <f>_xll.ciqfunctions.udf.CIQ(InputTicker, "IQ_CASH_EQUIV",Input!J$2,Date,,,Ccy,Conv)</f>
        <v>6650</v>
      </c>
      <c r="I281" s="4">
        <f>_xll.ciqfunctions.udf.CIQ(InputTicker, "IQ_CASH_EQUIV",Input!K$2,Date,,,Ccy,Conv)</f>
        <v>7886</v>
      </c>
      <c r="J281" s="4">
        <f>_xll.ciqfunctions.udf.CIQ(InputTicker, "IQ_CASH_EQUIV",Input!L$2,Date,,,Ccy,Conv)</f>
        <v>13068</v>
      </c>
      <c r="K281" s="4">
        <f>_xll.ciqfunctions.udf.CIQ(InputTicker, "IQ_CASH_EQUIV",Input!M$2,Date,,,Ccy,Conv)</f>
        <v>13947</v>
      </c>
      <c r="L281" s="4">
        <f>_xll.ciqfunctions.udf.CIQ(InputTicker, "IQ_CASH_EQUIV",Input!N$2,Date,,,Ccy,Conv)</f>
        <v>13587</v>
      </c>
      <c r="M281" s="4">
        <f>_xll.ciqfunctions.udf.CIQ(InputTicker, "IQ_CASH_EQUIV",Input!O$2,Date,,,Ccy,Conv)</f>
        <v>13587</v>
      </c>
      <c r="N281" s="42"/>
      <c r="S281" s="46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</row>
    <row r="282" spans="1:66" ht="12.75" customHeight="1" x14ac:dyDescent="0.2">
      <c r="A282" s="1" t="s">
        <v>87</v>
      </c>
      <c r="B282" s="4">
        <f>_xll.ciqfunctions.udf.CIQ(InputTicker, "IQ_ST_INVEST",Input!D$2,Date,,,Ccy,Conv)</f>
        <v>508</v>
      </c>
      <c r="C282" s="4">
        <f>_xll.ciqfunctions.udf.CIQ(InputTicker, "IQ_ST_INVEST",Input!E$2,Date,,,Ccy,Conv)</f>
        <v>701</v>
      </c>
      <c r="D282" s="4">
        <f>_xll.ciqfunctions.udf.CIQ(InputTicker, "IQ_ST_INVEST",Input!F$2,Date,,,Ccy,Conv)</f>
        <v>608</v>
      </c>
      <c r="E282" s="4">
        <f>_xll.ciqfunctions.udf.CIQ(InputTicker, "IQ_ST_INVEST",Input!G$2,Date,,,Ccy,Conv)</f>
        <v>618</v>
      </c>
      <c r="F282" s="4">
        <f>_xll.ciqfunctions.udf.CIQ(InputTicker, "IQ_ST_INVEST",Input!H$2,Date,,,Ccy,Conv)</f>
        <v>696</v>
      </c>
      <c r="G282" s="4">
        <f>_xll.ciqfunctions.udf.CIQ(InputTicker, "IQ_ST_INVEST",Input!I$2,Date,,,Ccy,Conv)</f>
        <v>600</v>
      </c>
      <c r="H282" s="4">
        <f>_xll.ciqfunctions.udf.CIQ(InputTicker, "IQ_ST_INVEST",Input!J$2,Date,,,Ccy,Conv)</f>
        <v>600</v>
      </c>
      <c r="I282" s="4">
        <f>_xll.ciqfunctions.udf.CIQ(InputTicker, "IQ_ST_INVEST",Input!K$2,Date,,,Ccy,Conv)</f>
        <v>852</v>
      </c>
      <c r="J282" s="4">
        <f>_xll.ciqfunctions.udf.CIQ(InputTicker, "IQ_ST_INVEST",Input!L$2,Date,,,Ccy,Conv)</f>
        <v>373</v>
      </c>
      <c r="K282" s="4">
        <f>_xll.ciqfunctions.udf.CIQ(InputTicker, "IQ_ST_INVEST",Input!M$2,Date,,,Ccy,Conv)</f>
        <v>644</v>
      </c>
      <c r="L282" s="4">
        <f>_xll.ciqfunctions.udf.CIQ(InputTicker, "IQ_ST_INVEST",Input!N$2,Date,,,Ccy,Conv)</f>
        <v>830</v>
      </c>
      <c r="M282" s="4">
        <f>_xll.ciqfunctions.udf.CIQ(InputTicker, "IQ_ST_INVEST",Input!O$2,Date,,,Ccy,Conv)</f>
        <v>830</v>
      </c>
      <c r="N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</row>
    <row r="283" spans="1:66" ht="12.75" customHeight="1" x14ac:dyDescent="0.2">
      <c r="A283" s="1" t="s">
        <v>171</v>
      </c>
      <c r="B283" s="4">
        <f>_xll.ciqfunctions.udf.CIQ(InputTicker, "IQ_TRADING_ASSETS",Input!D$2,Date,,,Ccy,Conv)</f>
        <v>0</v>
      </c>
      <c r="C283" s="4">
        <f>_xll.ciqfunctions.udf.CIQ(InputTicker, "IQ_TRADING_ASSETS",Input!E$2,Date,,,Ccy,Conv)</f>
        <v>0</v>
      </c>
      <c r="D283" s="4">
        <f>_xll.ciqfunctions.udf.CIQ(InputTicker, "IQ_TRADING_ASSETS",Input!F$2,Date,,,Ccy,Conv)</f>
        <v>2</v>
      </c>
      <c r="E283" s="4">
        <f>_xll.ciqfunctions.udf.CIQ(InputTicker, "IQ_TRADING_ASSETS",Input!G$2,Date,,,Ccy,Conv)</f>
        <v>0</v>
      </c>
      <c r="F283" s="4">
        <f>_xll.ciqfunctions.udf.CIQ(InputTicker, "IQ_TRADING_ASSETS",Input!H$2,Date,,,Ccy,Conv)</f>
        <v>0</v>
      </c>
      <c r="G283" s="4">
        <f>_xll.ciqfunctions.udf.CIQ(InputTicker, "IQ_TRADING_ASSETS",Input!I$2,Date,,,Ccy,Conv)</f>
        <v>0</v>
      </c>
      <c r="H283" s="4">
        <f>_xll.ciqfunctions.udf.CIQ(InputTicker, "IQ_TRADING_ASSETS",Input!J$2,Date,,,Ccy,Conv)</f>
        <v>0</v>
      </c>
      <c r="I283" s="4">
        <f>_xll.ciqfunctions.udf.CIQ(InputTicker, "IQ_TRADING_ASSETS",Input!K$2,Date,,,Ccy,Conv)</f>
        <v>0</v>
      </c>
      <c r="J283" s="4">
        <f>_xll.ciqfunctions.udf.CIQ(InputTicker, "IQ_TRADING_ASSETS",Input!L$2,Date,,,Ccy,Conv)</f>
        <v>0</v>
      </c>
      <c r="K283" s="4">
        <f>_xll.ciqfunctions.udf.CIQ(InputTicker, "IQ_TRADING_ASSETS",Input!M$2,Date,,,Ccy,Conv)</f>
        <v>0</v>
      </c>
      <c r="L283" s="4">
        <f>_xll.ciqfunctions.udf.CIQ(InputTicker, "IQ_TRADING_ASSETS",Input!N$2,Date,,,Ccy,Conv)</f>
        <v>0</v>
      </c>
      <c r="M283" s="4">
        <f>_xll.ciqfunctions.udf.CIQ(InputTicker, "IQ_TRADING_ASSETS",Input!O$2,Date,,,Ccy,Conv)</f>
        <v>0</v>
      </c>
      <c r="N283" s="46"/>
      <c r="S283" s="46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</row>
    <row r="284" spans="1:66" ht="12.75" customHeight="1" x14ac:dyDescent="0.2">
      <c r="A284" s="5" t="s">
        <v>88</v>
      </c>
      <c r="B284" s="6">
        <f>_xll.ciqfunctions.udf.CIQ(InputTicker, "IQ_CASH_ST_INVEST",Input!D$2,Date,,,Ccy,Conv)</f>
        <v>8194</v>
      </c>
      <c r="C284" s="6">
        <f>_xll.ciqfunctions.udf.CIQ(InputTicker, "IQ_CASH_ST_INVEST",Input!E$2,Date,,,Ccy,Conv)</f>
        <v>8527</v>
      </c>
      <c r="D284" s="6">
        <f>_xll.ciqfunctions.udf.CIQ(InputTicker, "IQ_CASH_ST_INVEST",Input!F$2,Date,,,Ccy,Conv)</f>
        <v>12582</v>
      </c>
      <c r="E284" s="6">
        <f>_xll.ciqfunctions.udf.CIQ(InputTicker, "IQ_CASH_ST_INVEST",Input!G$2,Date,,,Ccy,Conv)</f>
        <v>11997</v>
      </c>
      <c r="F284" s="6">
        <f>_xll.ciqfunctions.udf.CIQ(InputTicker, "IQ_CASH_ST_INVEST",Input!H$2,Date,,,Ccy,Conv)</f>
        <v>8868</v>
      </c>
      <c r="G284" s="6">
        <f>_xll.ciqfunctions.udf.CIQ(InputTicker, "IQ_CASH_ST_INVEST",Input!I$2,Date,,,Ccy,Conv)</f>
        <v>13788</v>
      </c>
      <c r="H284" s="6">
        <f>_xll.ciqfunctions.udf.CIQ(InputTicker, "IQ_CASH_ST_INVEST",Input!J$2,Date,,,Ccy,Conv)</f>
        <v>7250</v>
      </c>
      <c r="I284" s="6">
        <f>_xll.ciqfunctions.udf.CIQ(InputTicker, "IQ_CASH_ST_INVEST",Input!K$2,Date,,,Ccy,Conv)</f>
        <v>8738</v>
      </c>
      <c r="J284" s="6">
        <f>_xll.ciqfunctions.udf.CIQ(InputTicker, "IQ_CASH_ST_INVEST",Input!L$2,Date,,,Ccy,Conv)</f>
        <v>13441</v>
      </c>
      <c r="K284" s="6">
        <f>_xll.ciqfunctions.udf.CIQ(InputTicker, "IQ_CASH_ST_INVEST",Input!M$2,Date,,,Ccy,Conv)</f>
        <v>14591</v>
      </c>
      <c r="L284" s="6">
        <f>_xll.ciqfunctions.udf.CIQ(InputTicker, "IQ_CASH_ST_INVEST",Input!N$2,Date,,,Ccy,Conv)</f>
        <v>14417</v>
      </c>
      <c r="M284" s="6">
        <f>_xll.ciqfunctions.udf.CIQ(InputTicker, "IQ_CASH_ST_INVEST",Input!O$2,Date,,,Ccy,Conv)</f>
        <v>14417</v>
      </c>
      <c r="N284" s="42"/>
      <c r="P284" s="46"/>
      <c r="Q284" s="46"/>
      <c r="R284" s="46"/>
      <c r="T284" s="42"/>
      <c r="U284" s="42"/>
      <c r="V284" s="46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</row>
    <row r="285" spans="1:66" ht="12.75" customHeight="1" x14ac:dyDescent="0.2">
      <c r="A285" s="1" t="s">
        <v>56</v>
      </c>
      <c r="B285" s="4">
        <f>_xll.ciqfunctions.udf.CIQ(InputTicker, "IQ_AR",Input!D$2,Date,,,Ccy,Conv)</f>
        <v>8333</v>
      </c>
      <c r="C285" s="4">
        <f>_xll.ciqfunctions.udf.CIQ(InputTicker, "IQ_AR",Input!E$2,Date,,,Ccy,Conv)</f>
        <v>9182</v>
      </c>
      <c r="D285" s="4">
        <f>_xll.ciqfunctions.udf.CIQ(InputTicker, "IQ_AR",Input!F$2,Date,,,Ccy,Conv)</f>
        <v>9399</v>
      </c>
      <c r="E285" s="4">
        <f>_xll.ciqfunctions.udf.CIQ(InputTicker, "IQ_AR",Input!G$2,Date,,,Ccy,Conv)</f>
        <v>7902</v>
      </c>
      <c r="F285" s="4">
        <f>_xll.ciqfunctions.udf.CIQ(InputTicker, "IQ_AR",Input!H$2,Date,,,Ccy,Conv)</f>
        <v>8362</v>
      </c>
      <c r="G285" s="4">
        <f>_xll.ciqfunctions.udf.CIQ(InputTicker, "IQ_AR",Input!I$2,Date,,,Ccy,Conv)</f>
        <v>6215</v>
      </c>
      <c r="H285" s="4">
        <f>_xll.ciqfunctions.udf.CIQ(InputTicker, "IQ_AR",Input!J$2,Date,,,Ccy,Conv)</f>
        <v>7225</v>
      </c>
      <c r="I285" s="4">
        <f>_xll.ciqfunctions.udf.CIQ(InputTicker, "IQ_AR",Input!K$2,Date,,,Ccy,Conv)</f>
        <v>7005</v>
      </c>
      <c r="J285" s="4">
        <f>_xll.ciqfunctions.udf.CIQ(InputTicker, "IQ_AR",Input!L$2,Date,,,Ccy,Conv)</f>
        <v>7719</v>
      </c>
      <c r="K285" s="4">
        <f>_xll.ciqfunctions.udf.CIQ(InputTicker, "IQ_AR",Input!M$2,Date,,,Ccy,Conv)</f>
        <v>7237</v>
      </c>
      <c r="L285" s="4">
        <f>_xll.ciqfunctions.udf.CIQ(InputTicker, "IQ_AR",Input!N$2,Date,,,Ccy,Conv)</f>
        <v>8594</v>
      </c>
      <c r="M285" s="4">
        <f>_xll.ciqfunctions.udf.CIQ(InputTicker, "IQ_AR",Input!O$2,Date,,,Ccy,Conv)</f>
        <v>8594</v>
      </c>
      <c r="N285" s="42"/>
      <c r="P285" s="46"/>
      <c r="Q285" s="46"/>
      <c r="R285" s="46"/>
      <c r="T285" s="42"/>
      <c r="U285" s="42"/>
      <c r="V285" s="46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</row>
    <row r="286" spans="1:66" ht="12.75" customHeight="1" x14ac:dyDescent="0.2">
      <c r="A286" s="1" t="s">
        <v>172</v>
      </c>
      <c r="B286" s="4">
        <f>_xll.ciqfunctions.udf.CIQ(InputTicker, "IQ_OTHER_RECEIV",Input!D$2,Date,,,Ccy,Conv)</f>
        <v>1201</v>
      </c>
      <c r="C286" s="4">
        <f>_xll.ciqfunctions.udf.CIQ(InputTicker, "IQ_OTHER_RECEIV",Input!E$2,Date,,,Ccy,Conv)</f>
        <v>1057</v>
      </c>
      <c r="D286" s="4">
        <f>_xll.ciqfunctions.udf.CIQ(InputTicker, "IQ_OTHER_RECEIV",Input!F$2,Date,,,Ccy,Conv)</f>
        <v>981</v>
      </c>
      <c r="E286" s="4">
        <f>_xll.ciqfunctions.udf.CIQ(InputTicker, "IQ_OTHER_RECEIV",Input!G$2,Date,,,Ccy,Conv)</f>
        <v>743</v>
      </c>
      <c r="F286" s="4">
        <f>_xll.ciqfunctions.udf.CIQ(InputTicker, "IQ_OTHER_RECEIV",Input!H$2,Date,,,Ccy,Conv)</f>
        <v>1707</v>
      </c>
      <c r="G286" s="4">
        <f>_xll.ciqfunctions.udf.CIQ(InputTicker, "IQ_OTHER_RECEIV",Input!I$2,Date,,,Ccy,Conv)</f>
        <v>695</v>
      </c>
      <c r="H286" s="4">
        <f>_xll.ciqfunctions.udf.CIQ(InputTicker, "IQ_OTHER_RECEIV",Input!J$2,Date,,,Ccy,Conv)</f>
        <v>1000</v>
      </c>
      <c r="I286" s="4">
        <f>_xll.ciqfunctions.udf.CIQ(InputTicker, "IQ_OTHER_RECEIV",Input!K$2,Date,,,Ccy,Conv)</f>
        <v>677</v>
      </c>
      <c r="J286" s="4">
        <f>_xll.ciqfunctions.udf.CIQ(InputTicker, "IQ_OTHER_RECEIV",Input!L$2,Date,,,Ccy,Conv)</f>
        <v>629</v>
      </c>
      <c r="K286" s="4">
        <f>_xll.ciqfunctions.udf.CIQ(InputTicker, "IQ_OTHER_RECEIV",Input!M$2,Date,,,Ccy,Conv)</f>
        <v>947</v>
      </c>
      <c r="L286" s="4">
        <f>_xll.ciqfunctions.udf.CIQ(InputTicker, "IQ_OTHER_RECEIV",Input!N$2,Date,,,Ccy,Conv)</f>
        <v>1052</v>
      </c>
      <c r="M286" s="4">
        <f>_xll.ciqfunctions.udf.CIQ(InputTicker, "IQ_OTHER_RECEIV",Input!O$2,Date,,,Ccy,Conv)</f>
        <v>1052</v>
      </c>
      <c r="N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</row>
    <row r="287" spans="1:66" ht="12.75" customHeight="1" x14ac:dyDescent="0.2">
      <c r="A287" s="1" t="s">
        <v>89</v>
      </c>
      <c r="B287" s="4">
        <f>_xll.ciqfunctions.udf.CIQ(InputTicker, "IQ_ST_NOTE_RECEIV",Input!D$2,Date,,,Ccy,Conv)</f>
        <v>0</v>
      </c>
      <c r="C287" s="4">
        <f>_xll.ciqfunctions.udf.CIQ(InputTicker, "IQ_ST_NOTE_RECEIV",Input!E$2,Date,,,Ccy,Conv)</f>
        <v>0</v>
      </c>
      <c r="D287" s="4">
        <f>_xll.ciqfunctions.udf.CIQ(InputTicker, "IQ_ST_NOTE_RECEIV",Input!F$2,Date,,,Ccy,Conv)</f>
        <v>0</v>
      </c>
      <c r="E287" s="4">
        <f>_xll.ciqfunctions.udf.CIQ(InputTicker, "IQ_ST_NOTE_RECEIV",Input!G$2,Date,,,Ccy,Conv)</f>
        <v>0</v>
      </c>
      <c r="F287" s="4">
        <f>_xll.ciqfunctions.udf.CIQ(InputTicker, "IQ_ST_NOTE_RECEIV",Input!H$2,Date,,,Ccy,Conv)</f>
        <v>0</v>
      </c>
      <c r="G287" s="4">
        <f>_xll.ciqfunctions.udf.CIQ(InputTicker, "IQ_ST_NOTE_RECEIV",Input!I$2,Date,,,Ccy,Conv)</f>
        <v>0</v>
      </c>
      <c r="H287" s="4">
        <f>_xll.ciqfunctions.udf.CIQ(InputTicker, "IQ_ST_NOTE_RECEIV",Input!J$2,Date,,,Ccy,Conv)</f>
        <v>0</v>
      </c>
      <c r="I287" s="4">
        <f>_xll.ciqfunctions.udf.CIQ(InputTicker, "IQ_ST_NOTE_RECEIV",Input!K$2,Date,,,Ccy,Conv)</f>
        <v>0</v>
      </c>
      <c r="J287" s="4">
        <f>_xll.ciqfunctions.udf.CIQ(InputTicker, "IQ_ST_NOTE_RECEIV",Input!L$2,Date,,,Ccy,Conv)</f>
        <v>0</v>
      </c>
      <c r="K287" s="4">
        <f>_xll.ciqfunctions.udf.CIQ(InputTicker, "IQ_ST_NOTE_RECEIV",Input!M$2,Date,,,Ccy,Conv)</f>
        <v>0</v>
      </c>
      <c r="L287" s="4">
        <f>_xll.ciqfunctions.udf.CIQ(InputTicker, "IQ_ST_NOTE_RECEIV",Input!N$2,Date,,,Ccy,Conv)</f>
        <v>0</v>
      </c>
      <c r="M287" s="4">
        <f>_xll.ciqfunctions.udf.CIQ(InputTicker, "IQ_ST_NOTE_RECEIV",Input!O$2,Date,,,Ccy,Conv)</f>
        <v>0</v>
      </c>
      <c r="N287" s="42"/>
      <c r="P287" s="46"/>
      <c r="Q287" s="46"/>
      <c r="R287" s="46"/>
      <c r="T287" s="42"/>
      <c r="U287" s="42"/>
      <c r="V287" s="46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</row>
    <row r="288" spans="1:66" ht="12.75" customHeight="1" x14ac:dyDescent="0.2">
      <c r="A288" s="5" t="s">
        <v>90</v>
      </c>
      <c r="B288" s="6">
        <f>_xll.ciqfunctions.udf.CIQ(InputTicker, "IQ_TOTAL_RECEIV",Input!D$2,Date,,,Ccy,Conv)</f>
        <v>9534</v>
      </c>
      <c r="C288" s="6">
        <f>_xll.ciqfunctions.udf.CIQ(InputTicker, "IQ_TOTAL_RECEIV",Input!E$2,Date,,,Ccy,Conv)</f>
        <v>10239</v>
      </c>
      <c r="D288" s="6">
        <f>_xll.ciqfunctions.udf.CIQ(InputTicker, "IQ_TOTAL_RECEIV",Input!F$2,Date,,,Ccy,Conv)</f>
        <v>10380</v>
      </c>
      <c r="E288" s="6">
        <f>_xll.ciqfunctions.udf.CIQ(InputTicker, "IQ_TOTAL_RECEIV",Input!G$2,Date,,,Ccy,Conv)</f>
        <v>8645</v>
      </c>
      <c r="F288" s="6">
        <f>_xll.ciqfunctions.udf.CIQ(InputTicker, "IQ_TOTAL_RECEIV",Input!H$2,Date,,,Ccy,Conv)</f>
        <v>10069</v>
      </c>
      <c r="G288" s="6">
        <f>_xll.ciqfunctions.udf.CIQ(InputTicker, "IQ_TOTAL_RECEIV",Input!I$2,Date,,,Ccy,Conv)</f>
        <v>6910</v>
      </c>
      <c r="H288" s="6">
        <f>_xll.ciqfunctions.udf.CIQ(InputTicker, "IQ_TOTAL_RECEIV",Input!J$2,Date,,,Ccy,Conv)</f>
        <v>8225</v>
      </c>
      <c r="I288" s="6">
        <f>_xll.ciqfunctions.udf.CIQ(InputTicker, "IQ_TOTAL_RECEIV",Input!K$2,Date,,,Ccy,Conv)</f>
        <v>7682</v>
      </c>
      <c r="J288" s="6">
        <f>_xll.ciqfunctions.udf.CIQ(InputTicker, "IQ_TOTAL_RECEIV",Input!L$2,Date,,,Ccy,Conv)</f>
        <v>8348</v>
      </c>
      <c r="K288" s="6">
        <f>_xll.ciqfunctions.udf.CIQ(InputTicker, "IQ_TOTAL_RECEIV",Input!M$2,Date,,,Ccy,Conv)</f>
        <v>8184</v>
      </c>
      <c r="L288" s="6">
        <f>_xll.ciqfunctions.udf.CIQ(InputTicker, "IQ_TOTAL_RECEIV",Input!N$2,Date,,,Ccy,Conv)</f>
        <v>9646</v>
      </c>
      <c r="M288" s="6">
        <f>_xll.ciqfunctions.udf.CIQ(InputTicker, "IQ_TOTAL_RECEIV",Input!O$2,Date,,,Ccy,Conv)</f>
        <v>9646</v>
      </c>
      <c r="N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</row>
    <row r="289" spans="1:66" ht="12.75" customHeight="1" x14ac:dyDescent="0.2">
      <c r="A289" s="1" t="s">
        <v>91</v>
      </c>
      <c r="B289" s="4">
        <f>_xll.ciqfunctions.udf.CIQ(InputTicker, "IQ_INVENTORY",Input!D$2,Date,,,Ccy,Conv)</f>
        <v>1551</v>
      </c>
      <c r="C289" s="4">
        <f>_xll.ciqfunctions.udf.CIQ(InputTicker, "IQ_INVENTORY",Input!E$2,Date,,,Ccy,Conv)</f>
        <v>1553</v>
      </c>
      <c r="D289" s="4">
        <f>_xll.ciqfunctions.udf.CIQ(InputTicker, "IQ_INVENTORY",Input!F$2,Date,,,Ccy,Conv)</f>
        <v>1583</v>
      </c>
      <c r="E289" s="4">
        <f>_xll.ciqfunctions.udf.CIQ(InputTicker, "IQ_INVENTORY",Input!G$2,Date,,,Ccy,Conv)</f>
        <v>1682</v>
      </c>
      <c r="F289" s="4">
        <f>_xll.ciqfunctions.udf.CIQ(InputTicker, "IQ_INVENTORY",Input!H$2,Date,,,Ccy,Conv)</f>
        <v>1619</v>
      </c>
      <c r="G289" s="4">
        <f>_xll.ciqfunctions.udf.CIQ(InputTicker, "IQ_INVENTORY",Input!I$2,Date,,,Ccy,Conv)</f>
        <v>1812</v>
      </c>
      <c r="H289" s="4">
        <f>_xll.ciqfunctions.udf.CIQ(InputTicker, "IQ_INVENTORY",Input!J$2,Date,,,Ccy,Conv)</f>
        <v>1649</v>
      </c>
      <c r="I289" s="4">
        <f>_xll.ciqfunctions.udf.CIQ(InputTicker, "IQ_INVENTORY",Input!K$2,Date,,,Ccy,Conv)</f>
        <v>1552</v>
      </c>
      <c r="J289" s="4">
        <f>_xll.ciqfunctions.udf.CIQ(InputTicker, "IQ_INVENTORY",Input!L$2,Date,,,Ccy,Conv)</f>
        <v>1161</v>
      </c>
      <c r="K289" s="4">
        <f>_xll.ciqfunctions.udf.CIQ(InputTicker, "IQ_INVENTORY",Input!M$2,Date,,,Ccy,Conv)</f>
        <v>1289</v>
      </c>
      <c r="L289" s="4">
        <f>_xll.ciqfunctions.udf.CIQ(InputTicker, "IQ_INVENTORY",Input!N$2,Date,,,Ccy,Conv)</f>
        <v>1220</v>
      </c>
      <c r="M289" s="4">
        <f>_xll.ciqfunctions.udf.CIQ(InputTicker, "IQ_INVENTORY",Input!O$2,Date,,,Ccy,Conv)</f>
        <v>1220</v>
      </c>
      <c r="N289" s="42"/>
      <c r="T289" s="46"/>
      <c r="U289" s="4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</row>
    <row r="290" spans="1:66" ht="12.75" customHeight="1" x14ac:dyDescent="0.2">
      <c r="A290" s="1" t="s">
        <v>92</v>
      </c>
      <c r="B290" s="4">
        <f>_xll.ciqfunctions.udf.CIQ(InputTicker, "IQ_PREPAID_EXP",Input!D$2,Date,,,Ccy,Conv)</f>
        <v>3912</v>
      </c>
      <c r="C290" s="4">
        <f>_xll.ciqfunctions.udf.CIQ(InputTicker, "IQ_PREPAID_EXP",Input!E$2,Date,,,Ccy,Conv)</f>
        <v>4032</v>
      </c>
      <c r="D290" s="4">
        <f>_xll.ciqfunctions.udf.CIQ(InputTicker, "IQ_PREPAID_EXP",Input!F$2,Date,,,Ccy,Conv)</f>
        <v>1203</v>
      </c>
      <c r="E290" s="4">
        <f>_xll.ciqfunctions.udf.CIQ(InputTicker, "IQ_PREPAID_EXP",Input!G$2,Date,,,Ccy,Conv)</f>
        <v>1523</v>
      </c>
      <c r="F290" s="4">
        <f>_xll.ciqfunctions.udf.CIQ(InputTicker, "IQ_PREPAID_EXP",Input!H$2,Date,,,Ccy,Conv)</f>
        <v>1460</v>
      </c>
      <c r="G290" s="4">
        <f>_xll.ciqfunctions.udf.CIQ(InputTicker, "IQ_PREPAID_EXP",Input!I$2,Date,,,Ccy,Conv)</f>
        <v>1579</v>
      </c>
      <c r="H290" s="4">
        <f>_xll.ciqfunctions.udf.CIQ(InputTicker, "IQ_PREPAID_EXP",Input!J$2,Date,,,Ccy,Conv)</f>
        <v>1830</v>
      </c>
      <c r="I290" s="4">
        <f>_xll.ciqfunctions.udf.CIQ(InputTicker, "IQ_PREPAID_EXP",Input!K$2,Date,,,Ccy,Conv)</f>
        <v>1876</v>
      </c>
      <c r="J290" s="4">
        <f>_xll.ciqfunctions.udf.CIQ(InputTicker, "IQ_PREPAID_EXP",Input!L$2,Date,,,Ccy,Conv)</f>
        <v>1830</v>
      </c>
      <c r="K290" s="4">
        <f>_xll.ciqfunctions.udf.CIQ(InputTicker, "IQ_PREPAID_EXP",Input!M$2,Date,,,Ccy,Conv)</f>
        <v>1512</v>
      </c>
      <c r="L290" s="4">
        <f>_xll.ciqfunctions.udf.CIQ(InputTicker, "IQ_PREPAID_EXP",Input!N$2,Date,,,Ccy,Conv)</f>
        <v>1816</v>
      </c>
      <c r="M290" s="4">
        <f>_xll.ciqfunctions.udf.CIQ(InputTicker, "IQ_PREPAID_EXP",Input!O$2,Date,,,Ccy,Conv)</f>
        <v>1816</v>
      </c>
      <c r="N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</row>
    <row r="291" spans="1:66" ht="12.75" customHeight="1" x14ac:dyDescent="0.2">
      <c r="A291" s="1" t="s">
        <v>173</v>
      </c>
      <c r="B291" s="4">
        <f>_xll.ciqfunctions.udf.CIQ(InputTicker, "IQ_FIN_DIV_LOANS_CURRENT",Input!D$2,Date,,,Ccy,Conv)</f>
        <v>19020</v>
      </c>
      <c r="C291" s="4">
        <f>_xll.ciqfunctions.udf.CIQ(InputTicker, "IQ_FIN_DIV_LOANS_CURRENT",Input!E$2,Date,,,Ccy,Conv)</f>
        <v>19006</v>
      </c>
      <c r="D291" s="4">
        <f>_xll.ciqfunctions.udf.CIQ(InputTicker, "IQ_FIN_DIV_LOANS_CURRENT",Input!F$2,Date,,,Ccy,Conv)</f>
        <v>21721</v>
      </c>
      <c r="E291" s="4">
        <f>_xll.ciqfunctions.udf.CIQ(InputTicker, "IQ_FIN_DIV_LOANS_CURRENT",Input!G$2,Date,,,Ccy,Conv)</f>
        <v>22388</v>
      </c>
      <c r="F291" s="4">
        <f>_xll.ciqfunctions.udf.CIQ(InputTicker, "IQ_FIN_DIV_LOANS_CURRENT",Input!H$2,Date,,,Ccy,Conv)</f>
        <v>14192</v>
      </c>
      <c r="G291" s="4">
        <f>_xll.ciqfunctions.udf.CIQ(InputTicker, "IQ_FIN_DIV_LOANS_CURRENT",Input!I$2,Date,,,Ccy,Conv)</f>
        <v>10509</v>
      </c>
      <c r="H291" s="4">
        <f>_xll.ciqfunctions.udf.CIQ(InputTicker, "IQ_FIN_DIV_LOANS_CURRENT",Input!J$2,Date,,,Ccy,Conv)</f>
        <v>7221</v>
      </c>
      <c r="I291" s="4">
        <f>_xll.ciqfunctions.udf.CIQ(InputTicker, "IQ_FIN_DIV_LOANS_CURRENT",Input!K$2,Date,,,Ccy,Conv)</f>
        <v>6851</v>
      </c>
      <c r="J291" s="4">
        <f>_xll.ciqfunctions.udf.CIQ(InputTicker, "IQ_FIN_DIV_LOANS_CURRENT",Input!L$2,Date,,,Ccy,Conv)</f>
        <v>6102</v>
      </c>
      <c r="K291" s="4">
        <f>_xll.ciqfunctions.udf.CIQ(InputTicker, "IQ_FIN_DIV_LOANS_CURRENT",Input!M$2,Date,,,Ccy,Conv)</f>
        <v>6259</v>
      </c>
      <c r="L291" s="4">
        <f>_xll.ciqfunctions.udf.CIQ(InputTicker, "IQ_FIN_DIV_LOANS_CURRENT",Input!N$2,Date,,,Ccy,Conv)</f>
        <v>7344</v>
      </c>
      <c r="M291" s="4">
        <f>_xll.ciqfunctions.udf.CIQ(InputTicker, "IQ_FIN_DIV_LOANS_CURRENT",Input!O$2,Date,,,Ccy,Conv)</f>
        <v>7344</v>
      </c>
      <c r="N291" s="46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</row>
    <row r="292" spans="1:66" ht="12.75" customHeight="1" x14ac:dyDescent="0.2">
      <c r="A292" s="1" t="s">
        <v>174</v>
      </c>
      <c r="B292" s="4">
        <f>_xll.ciqfunctions.udf.CIQ(InputTicker, "IQ_FIN_DIV_ASSETS_CURRENT",Input!D$2,Date,,,Ccy,Conv)</f>
        <v>0</v>
      </c>
      <c r="C292" s="4">
        <f>_xll.ciqfunctions.udf.CIQ(InputTicker, "IQ_FIN_DIV_ASSETS_CURRENT",Input!E$2,Date,,,Ccy,Conv)</f>
        <v>0</v>
      </c>
      <c r="D292" s="4">
        <f>_xll.ciqfunctions.udf.CIQ(InputTicker, "IQ_FIN_DIV_ASSETS_CURRENT",Input!F$2,Date,,,Ccy,Conv)</f>
        <v>0</v>
      </c>
      <c r="E292" s="4">
        <f>_xll.ciqfunctions.udf.CIQ(InputTicker, "IQ_FIN_DIV_ASSETS_CURRENT",Input!G$2,Date,,,Ccy,Conv)</f>
        <v>0</v>
      </c>
      <c r="F292" s="4">
        <f>_xll.ciqfunctions.udf.CIQ(InputTicker, "IQ_FIN_DIV_ASSETS_CURRENT",Input!H$2,Date,,,Ccy,Conv)</f>
        <v>0</v>
      </c>
      <c r="G292" s="4">
        <f>_xll.ciqfunctions.udf.CIQ(InputTicker, "IQ_FIN_DIV_ASSETS_CURRENT",Input!I$2,Date,,,Ccy,Conv)</f>
        <v>383</v>
      </c>
      <c r="H292" s="4">
        <f>_xll.ciqfunctions.udf.CIQ(InputTicker, "IQ_FIN_DIV_ASSETS_CURRENT",Input!J$2,Date,,,Ccy,Conv)</f>
        <v>793</v>
      </c>
      <c r="I292" s="4">
        <f>_xll.ciqfunctions.udf.CIQ(InputTicker, "IQ_FIN_DIV_ASSETS_CURRENT",Input!K$2,Date,,,Ccy,Conv)</f>
        <v>939</v>
      </c>
      <c r="J292" s="4">
        <f>_xll.ciqfunctions.udf.CIQ(InputTicker, "IQ_FIN_DIV_ASSETS_CURRENT",Input!L$2,Date,,,Ccy,Conv)</f>
        <v>692</v>
      </c>
      <c r="K292" s="4">
        <f>_xll.ciqfunctions.udf.CIQ(InputTicker, "IQ_FIN_DIV_ASSETS_CURRENT",Input!M$2,Date,,,Ccy,Conv)</f>
        <v>900</v>
      </c>
      <c r="L292" s="4">
        <f>_xll.ciqfunctions.udf.CIQ(InputTicker, "IQ_FIN_DIV_ASSETS_CURRENT",Input!N$2,Date,,,Ccy,Conv)</f>
        <v>1131</v>
      </c>
      <c r="M292" s="4">
        <f>_xll.ciqfunctions.udf.CIQ(InputTicker, "IQ_FIN_DIV_ASSETS_CURRENT",Input!O$2,Date,,,Ccy,Conv)</f>
        <v>1131</v>
      </c>
      <c r="N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</row>
    <row r="293" spans="1:66" ht="12.75" customHeight="1" x14ac:dyDescent="0.2">
      <c r="A293" s="1" t="s">
        <v>175</v>
      </c>
      <c r="B293" s="4">
        <f>_xll.ciqfunctions.udf.CIQ(InputTicker, "IQ_LOANS_FOR_SALE",Input!D$2,Date,,,Ccy,Conv)</f>
        <v>0</v>
      </c>
      <c r="C293" s="4">
        <f>_xll.ciqfunctions.udf.CIQ(InputTicker, "IQ_LOANS_FOR_SALE",Input!E$2,Date,,,Ccy,Conv)</f>
        <v>0</v>
      </c>
      <c r="D293" s="4">
        <f>_xll.ciqfunctions.udf.CIQ(InputTicker, "IQ_LOANS_FOR_SALE",Input!F$2,Date,,,Ccy,Conv)</f>
        <v>0</v>
      </c>
      <c r="E293" s="4">
        <f>_xll.ciqfunctions.udf.CIQ(InputTicker, "IQ_LOANS_FOR_SALE",Input!G$2,Date,,,Ccy,Conv)</f>
        <v>0</v>
      </c>
      <c r="F293" s="4">
        <f>_xll.ciqfunctions.udf.CIQ(InputTicker, "IQ_LOANS_FOR_SALE",Input!H$2,Date,,,Ccy,Conv)</f>
        <v>0</v>
      </c>
      <c r="G293" s="4">
        <f>_xll.ciqfunctions.udf.CIQ(InputTicker, "IQ_LOANS_FOR_SALE",Input!I$2,Date,,,Ccy,Conv)</f>
        <v>0</v>
      </c>
      <c r="H293" s="4">
        <f>_xll.ciqfunctions.udf.CIQ(InputTicker, "IQ_LOANS_FOR_SALE",Input!J$2,Date,,,Ccy,Conv)</f>
        <v>0</v>
      </c>
      <c r="I293" s="4">
        <f>_xll.ciqfunctions.udf.CIQ(InputTicker, "IQ_LOANS_FOR_SALE",Input!K$2,Date,,,Ccy,Conv)</f>
        <v>0</v>
      </c>
      <c r="J293" s="4">
        <f>_xll.ciqfunctions.udf.CIQ(InputTicker, "IQ_LOANS_FOR_SALE",Input!L$2,Date,,,Ccy,Conv)</f>
        <v>0</v>
      </c>
      <c r="K293" s="4">
        <f>_xll.ciqfunctions.udf.CIQ(InputTicker, "IQ_LOANS_FOR_SALE",Input!M$2,Date,,,Ccy,Conv)</f>
        <v>0</v>
      </c>
      <c r="L293" s="4">
        <f>_xll.ciqfunctions.udf.CIQ(InputTicker, "IQ_LOANS_FOR_SALE",Input!N$2,Date,,,Ccy,Conv)</f>
        <v>0</v>
      </c>
      <c r="M293" s="4">
        <f>_xll.ciqfunctions.udf.CIQ(InputTicker, "IQ_LOANS_FOR_SALE",Input!O$2,Date,,,Ccy,Conv)</f>
        <v>0</v>
      </c>
      <c r="N293" s="46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</row>
    <row r="294" spans="1:66" ht="12.75" customHeight="1" x14ac:dyDescent="0.2">
      <c r="A294" s="1" t="s">
        <v>131</v>
      </c>
      <c r="B294" s="4">
        <f>_xll.ciqfunctions.udf.CIQ(InputTicker, "IQ_DEF_TAX_ASSETS_CURRENT",Input!D$2,Date,,,Ccy,Conv)</f>
        <v>0</v>
      </c>
      <c r="C294" s="4">
        <f>_xll.ciqfunctions.udf.CIQ(InputTicker, "IQ_DEF_TAX_ASSETS_CURRENT",Input!E$2,Date,,,Ccy,Conv)</f>
        <v>0</v>
      </c>
      <c r="D294" s="4">
        <f>_xll.ciqfunctions.udf.CIQ(InputTicker, "IQ_DEF_TAX_ASSETS_CURRENT",Input!F$2,Date,,,Ccy,Conv)</f>
        <v>0</v>
      </c>
      <c r="E294" s="4">
        <f>_xll.ciqfunctions.udf.CIQ(InputTicker, "IQ_DEF_TAX_ASSETS_CURRENT",Input!G$2,Date,,,Ccy,Conv)</f>
        <v>0</v>
      </c>
      <c r="F294" s="4">
        <f>_xll.ciqfunctions.udf.CIQ(InputTicker, "IQ_DEF_TAX_ASSETS_CURRENT",Input!H$2,Date,,,Ccy,Conv)</f>
        <v>0</v>
      </c>
      <c r="G294" s="4">
        <f>_xll.ciqfunctions.udf.CIQ(InputTicker, "IQ_DEF_TAX_ASSETS_CURRENT",Input!I$2,Date,,,Ccy,Conv)</f>
        <v>0</v>
      </c>
      <c r="H294" s="4">
        <f>_xll.ciqfunctions.udf.CIQ(InputTicker, "IQ_DEF_TAX_ASSETS_CURRENT",Input!J$2,Date,,,Ccy,Conv)</f>
        <v>0</v>
      </c>
      <c r="I294" s="4">
        <f>_xll.ciqfunctions.udf.CIQ(InputTicker, "IQ_DEF_TAX_ASSETS_CURRENT",Input!K$2,Date,,,Ccy,Conv)</f>
        <v>0</v>
      </c>
      <c r="J294" s="4">
        <f>_xll.ciqfunctions.udf.CIQ(InputTicker, "IQ_DEF_TAX_ASSETS_CURRENT",Input!L$2,Date,,,Ccy,Conv)</f>
        <v>0</v>
      </c>
      <c r="K294" s="4">
        <f>_xll.ciqfunctions.udf.CIQ(InputTicker, "IQ_DEF_TAX_ASSETS_CURRENT",Input!M$2,Date,,,Ccy,Conv)</f>
        <v>0</v>
      </c>
      <c r="L294" s="4">
        <f>_xll.ciqfunctions.udf.CIQ(InputTicker, "IQ_DEF_TAX_ASSETS_CURRENT",Input!N$2,Date,,,Ccy,Conv)</f>
        <v>0</v>
      </c>
      <c r="M294" s="4">
        <f>_xll.ciqfunctions.udf.CIQ(InputTicker, "IQ_DEF_TAX_ASSETS_CURRENT",Input!O$2,Date,,,Ccy,Conv)</f>
        <v>0</v>
      </c>
      <c r="N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</row>
    <row r="295" spans="1:66" ht="12.75" customHeight="1" x14ac:dyDescent="0.2">
      <c r="A295" s="1" t="s">
        <v>176</v>
      </c>
      <c r="B295" s="4">
        <f>_xll.ciqfunctions.udf.CIQ(InputTicker, "IQ_RESTRICTED_CASH",Input!D$2,Date,,,Ccy,Conv)</f>
        <v>0</v>
      </c>
      <c r="C295" s="4">
        <f>_xll.ciqfunctions.udf.CIQ(InputTicker, "IQ_RESTRICTED_CASH",Input!E$2,Date,,,Ccy,Conv)</f>
        <v>0</v>
      </c>
      <c r="D295" s="4">
        <f>_xll.ciqfunctions.udf.CIQ(InputTicker, "IQ_RESTRICTED_CASH",Input!F$2,Date,,,Ccy,Conv)</f>
        <v>262</v>
      </c>
      <c r="E295" s="4">
        <f>_xll.ciqfunctions.udf.CIQ(InputTicker, "IQ_RESTRICTED_CASH",Input!G$2,Date,,,Ccy,Conv)</f>
        <v>225</v>
      </c>
      <c r="F295" s="4">
        <f>_xll.ciqfunctions.udf.CIQ(InputTicker, "IQ_RESTRICTED_CASH",Input!H$2,Date,,,Ccy,Conv)</f>
        <v>141</v>
      </c>
      <c r="G295" s="4">
        <f>_xll.ciqfunctions.udf.CIQ(InputTicker, "IQ_RESTRICTED_CASH",Input!I$2,Date,,,Ccy,Conv)</f>
        <v>463</v>
      </c>
      <c r="H295" s="4">
        <f>_xll.ciqfunctions.udf.CIQ(InputTicker, "IQ_RESTRICTED_CASH",Input!J$2,Date,,,Ccy,Conv)</f>
        <v>307</v>
      </c>
      <c r="I295" s="4">
        <f>_xll.ciqfunctions.udf.CIQ(InputTicker, "IQ_RESTRICTED_CASH",Input!K$2,Date,,,Ccy,Conv)</f>
        <v>103</v>
      </c>
      <c r="J295" s="4">
        <f>_xll.ciqfunctions.udf.CIQ(InputTicker, "IQ_RESTRICTED_CASH",Input!L$2,Date,,,Ccy,Conv)</f>
        <v>21</v>
      </c>
      <c r="K295" s="4">
        <f>_xll.ciqfunctions.udf.CIQ(InputTicker, "IQ_RESTRICTED_CASH",Input!M$2,Date,,,Ccy,Conv)</f>
        <v>214</v>
      </c>
      <c r="L295" s="4">
        <f>_xll.ciqfunctions.udf.CIQ(InputTicker, "IQ_RESTRICTED_CASH",Input!N$2,Date,,,Ccy,Conv)</f>
        <v>54</v>
      </c>
      <c r="M295" s="4">
        <f>_xll.ciqfunctions.udf.CIQ(InputTicker, "IQ_RESTRICTED_CASH",Input!O$2,Date,,,Ccy,Conv)</f>
        <v>54</v>
      </c>
      <c r="N295" s="46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</row>
    <row r="296" spans="1:66" ht="12.75" customHeight="1" x14ac:dyDescent="0.2">
      <c r="A296" s="1" t="s">
        <v>132</v>
      </c>
      <c r="B296" s="4">
        <f>_xll.ciqfunctions.udf.CIQ(InputTicker, "IQ_OTHER_CA_SUPPL",Input!D$2,Date,,,Ccy,Conv)</f>
        <v>293</v>
      </c>
      <c r="C296" s="4">
        <f>_xll.ciqfunctions.udf.CIQ(InputTicker, "IQ_OTHER_CA_SUPPL",Input!E$2,Date,,,Ccy,Conv)</f>
        <v>532</v>
      </c>
      <c r="D296" s="4">
        <f>_xll.ciqfunctions.udf.CIQ(InputTicker, "IQ_OTHER_CA_SUPPL",Input!F$2,Date,,,Ccy,Conv)</f>
        <v>2004</v>
      </c>
      <c r="E296" s="4">
        <f>_xll.ciqfunctions.udf.CIQ(InputTicker, "IQ_OTHER_CA_SUPPL",Input!G$2,Date,,,Ccy,Conv)</f>
        <v>2686</v>
      </c>
      <c r="F296" s="4">
        <f>_xll.ciqfunctions.udf.CIQ(InputTicker, "IQ_OTHER_CA_SUPPL",Input!H$2,Date,,,Ccy,Conv)</f>
        <v>2071</v>
      </c>
      <c r="G296" s="4">
        <f>_xll.ciqfunctions.udf.CIQ(InputTicker, "IQ_OTHER_CA_SUPPL",Input!I$2,Date,,,Ccy,Conv)</f>
        <v>3721</v>
      </c>
      <c r="H296" s="4">
        <f>_xll.ciqfunctions.udf.CIQ(InputTicker, "IQ_OTHER_CA_SUPPL",Input!J$2,Date,,,Ccy,Conv)</f>
        <v>2264</v>
      </c>
      <c r="I296" s="4">
        <f>_xll.ciqfunctions.udf.CIQ(InputTicker, "IQ_OTHER_CA_SUPPL",Input!K$2,Date,,,Ccy,Conv)</f>
        <v>1377</v>
      </c>
      <c r="J296" s="4">
        <f>_xll.ciqfunctions.udf.CIQ(InputTicker, "IQ_OTHER_CA_SUPPL",Input!L$2,Date,,,Ccy,Conv)</f>
        <v>1313</v>
      </c>
      <c r="K296" s="4">
        <f>_xll.ciqfunctions.udf.CIQ(InputTicker, "IQ_OTHER_CA_SUPPL",Input!M$2,Date,,,Ccy,Conv)</f>
        <v>1533</v>
      </c>
      <c r="L296" s="4">
        <f>_xll.ciqfunctions.udf.CIQ(InputTicker, "IQ_OTHER_CA_SUPPL",Input!N$2,Date,,,Ccy,Conv)</f>
        <v>1316</v>
      </c>
      <c r="M296" s="4">
        <f>_xll.ciqfunctions.udf.CIQ(InputTicker, "IQ_OTHER_CA_SUPPL",Input!O$2,Date,,,Ccy,Conv)</f>
        <v>1316</v>
      </c>
      <c r="N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</row>
    <row r="297" spans="1:66" ht="12.75" customHeight="1" x14ac:dyDescent="0.2">
      <c r="A297" s="5" t="s">
        <v>46</v>
      </c>
      <c r="B297" s="6">
        <f>_xll.ciqfunctions.udf.CIQ(InputTicker, "IQ_TOTAL_CA",Input!D$2,Date,,,Ccy,Conv)</f>
        <v>42504</v>
      </c>
      <c r="C297" s="6">
        <f>_xll.ciqfunctions.udf.CIQ(InputTicker, "IQ_TOTAL_CA",Input!E$2,Date,,,Ccy,Conv)</f>
        <v>43889</v>
      </c>
      <c r="D297" s="6">
        <f>_xll.ciqfunctions.udf.CIQ(InputTicker, "IQ_TOTAL_CA",Input!F$2,Date,,,Ccy,Conv)</f>
        <v>49735</v>
      </c>
      <c r="E297" s="6">
        <f>_xll.ciqfunctions.udf.CIQ(InputTicker, "IQ_TOTAL_CA",Input!G$2,Date,,,Ccy,Conv)</f>
        <v>49146</v>
      </c>
      <c r="F297" s="6">
        <f>_xll.ciqfunctions.udf.CIQ(InputTicker, "IQ_TOTAL_CA",Input!H$2,Date,,,Ccy,Conv)</f>
        <v>38420</v>
      </c>
      <c r="G297" s="6">
        <f>_xll.ciqfunctions.udf.CIQ(InputTicker, "IQ_TOTAL_CA",Input!I$2,Date,,,Ccy,Conv)</f>
        <v>39165</v>
      </c>
      <c r="H297" s="6">
        <f>_xll.ciqfunctions.udf.CIQ(InputTicker, "IQ_TOTAL_CA",Input!J$2,Date,,,Ccy,Conv)</f>
        <v>29539</v>
      </c>
      <c r="I297" s="6">
        <f>_xll.ciqfunctions.udf.CIQ(InputTicker, "IQ_TOTAL_CA",Input!K$2,Date,,,Ccy,Conv)</f>
        <v>29118</v>
      </c>
      <c r="J297" s="6">
        <f>_xll.ciqfunctions.udf.CIQ(InputTicker, "IQ_TOTAL_CA",Input!L$2,Date,,,Ccy,Conv)</f>
        <v>32908</v>
      </c>
      <c r="K297" s="6">
        <f>_xll.ciqfunctions.udf.CIQ(InputTicker, "IQ_TOTAL_CA",Input!M$2,Date,,,Ccy,Conv)</f>
        <v>34482</v>
      </c>
      <c r="L297" s="6">
        <f>_xll.ciqfunctions.udf.CIQ(InputTicker, "IQ_TOTAL_CA",Input!N$2,Date,,,Ccy,Conv)</f>
        <v>36944</v>
      </c>
      <c r="M297" s="6">
        <f>_xll.ciqfunctions.udf.CIQ(InputTicker, "IQ_TOTAL_CA",Input!O$2,Date,,,Ccy,Conv)</f>
        <v>36944</v>
      </c>
      <c r="N297" s="46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</row>
    <row r="298" spans="1:66" ht="12.75" customHeight="1" x14ac:dyDescent="0.2">
      <c r="A298" s="1" t="s">
        <v>93</v>
      </c>
      <c r="B298" s="4">
        <f>_xll.ciqfunctions.udf.CIQ(InputTicker, "IQ_GPPE",Input!D$2,Date,,,Ccy,Conv)</f>
        <v>29343</v>
      </c>
      <c r="C298" s="4">
        <f>_xll.ciqfunctions.udf.CIQ(InputTicker, "IQ_GPPE",Input!E$2,Date,,,Ccy,Conv)</f>
        <v>30133</v>
      </c>
      <c r="D298" s="4">
        <f>_xll.ciqfunctions.udf.CIQ(InputTicker, "IQ_GPPE",Input!F$2,Date,,,Ccy,Conv)</f>
        <v>32331</v>
      </c>
      <c r="E298" s="4">
        <f>_xll.ciqfunctions.udf.CIQ(InputTicker, "IQ_GPPE",Input!G$2,Date,,,Ccy,Conv)</f>
        <v>32460</v>
      </c>
      <c r="F298" s="4">
        <f>_xll.ciqfunctions.udf.CIQ(InputTicker, "IQ_GPPE",Input!H$2,Date,,,Ccy,Conv)</f>
        <v>37024</v>
      </c>
      <c r="G298" s="4">
        <f>_xll.ciqfunctions.udf.CIQ(InputTicker, "IQ_GPPE",Input!I$2,Date,,,Ccy,Conv)</f>
        <v>23667</v>
      </c>
      <c r="H298" s="4">
        <f>_xll.ciqfunctions.udf.CIQ(InputTicker, "IQ_GPPE",Input!J$2,Date,,,Ccy,Conv)</f>
        <v>23306</v>
      </c>
      <c r="I298" s="4">
        <f>_xll.ciqfunctions.udf.CIQ(InputTicker, "IQ_GPPE",Input!K$2,Date,,,Ccy,Conv)</f>
        <v>21573</v>
      </c>
      <c r="J298" s="4">
        <f>_xll.ciqfunctions.udf.CIQ(InputTicker, "IQ_GPPE",Input!L$2,Date,,,Ccy,Conv)</f>
        <v>21342</v>
      </c>
      <c r="K298" s="4">
        <f>_xll.ciqfunctions.udf.CIQ(InputTicker, "IQ_GPPE",Input!M$2,Date,,,Ccy,Conv)</f>
        <v>20888</v>
      </c>
      <c r="L298" s="4">
        <f>_xll.ciqfunctions.udf.CIQ(InputTicker, "IQ_GPPE",Input!N$2,Date,,,Ccy,Conv)</f>
        <v>21003</v>
      </c>
      <c r="M298" s="4">
        <f>_xll.ciqfunctions.udf.CIQ(InputTicker, "IQ_GPPE",Input!O$2,Date,,,Ccy,Conv)</f>
        <v>21003</v>
      </c>
      <c r="N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</row>
    <row r="299" spans="1:66" ht="12.75" customHeight="1" x14ac:dyDescent="0.2">
      <c r="A299" s="1" t="s">
        <v>94</v>
      </c>
      <c r="B299" s="4">
        <f>_xll.ciqfunctions.udf.CIQ(InputTicker, "IQ_AD",Input!D$2,Date,,,Ccy,Conv)</f>
        <v>-18616</v>
      </c>
      <c r="C299" s="4">
        <f>_xll.ciqfunctions.udf.CIQ(InputTicker, "IQ_AD",Input!E$2,Date,,,Ccy,Conv)</f>
        <v>-19303</v>
      </c>
      <c r="D299" s="4">
        <f>_xll.ciqfunctions.udf.CIQ(InputTicker, "IQ_AD",Input!F$2,Date,,,Ccy,Conv)</f>
        <v>-21215</v>
      </c>
      <c r="E299" s="4">
        <f>_xll.ciqfunctions.udf.CIQ(InputTicker, "IQ_AD",Input!G$2,Date,,,Ccy,Conv)</f>
        <v>-21668</v>
      </c>
      <c r="F299" s="4">
        <f>_xll.ciqfunctions.udf.CIQ(InputTicker, "IQ_AD",Input!H$2,Date,,,Ccy,Conv)</f>
        <v>-22018</v>
      </c>
      <c r="G299" s="4">
        <f>_xll.ciqfunctions.udf.CIQ(InputTicker, "IQ_AD",Input!I$2,Date,,,Ccy,Conv)</f>
        <v>-13896</v>
      </c>
      <c r="H299" s="4">
        <f>_xll.ciqfunctions.udf.CIQ(InputTicker, "IQ_AD",Input!J$2,Date,,,Ccy,Conv)</f>
        <v>-14390</v>
      </c>
      <c r="I299" s="4">
        <f>_xll.ciqfunctions.udf.CIQ(InputTicker, "IQ_AD",Input!K$2,Date,,,Ccy,Conv)</f>
        <v>-13361</v>
      </c>
      <c r="J299" s="4">
        <f>_xll.ciqfunctions.udf.CIQ(InputTicker, "IQ_AD",Input!L$2,Date,,,Ccy,Conv)</f>
        <v>-12621</v>
      </c>
      <c r="K299" s="4">
        <f>_xll.ciqfunctions.udf.CIQ(InputTicker, "IQ_AD",Input!M$2,Date,,,Ccy,Conv)</f>
        <v>-11959</v>
      </c>
      <c r="L299" s="4">
        <f>_xll.ciqfunctions.udf.CIQ(InputTicker, "IQ_AD",Input!N$2,Date,,,Ccy,Conv)</f>
        <v>-11975</v>
      </c>
      <c r="M299" s="4">
        <f>_xll.ciqfunctions.udf.CIQ(InputTicker, "IQ_AD",Input!O$2,Date,,,Ccy,Conv)</f>
        <v>-11975</v>
      </c>
      <c r="N299" s="42"/>
      <c r="T299" s="46"/>
      <c r="U299" s="46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</row>
    <row r="300" spans="1:66" ht="12.75" customHeight="1" x14ac:dyDescent="0.2">
      <c r="A300" s="5" t="s">
        <v>95</v>
      </c>
      <c r="B300" s="6">
        <f>_xll.ciqfunctions.udf.CIQ(InputTicker, "IQ_NPPE",Input!D$2,Date,,,Ccy,Conv)</f>
        <v>10727</v>
      </c>
      <c r="C300" s="6">
        <f>_xll.ciqfunctions.udf.CIQ(InputTicker, "IQ_NPPE",Input!E$2,Date,,,Ccy,Conv)</f>
        <v>10830</v>
      </c>
      <c r="D300" s="6">
        <f>_xll.ciqfunctions.udf.CIQ(InputTicker, "IQ_NPPE",Input!F$2,Date,,,Ccy,Conv)</f>
        <v>11116</v>
      </c>
      <c r="E300" s="6">
        <f>_xll.ciqfunctions.udf.CIQ(InputTicker, "IQ_NPPE",Input!G$2,Date,,,Ccy,Conv)</f>
        <v>10792</v>
      </c>
      <c r="F300" s="6">
        <f>_xll.ciqfunctions.udf.CIQ(InputTicker, "IQ_NPPE",Input!H$2,Date,,,Ccy,Conv)</f>
        <v>15006</v>
      </c>
      <c r="G300" s="6">
        <f>_xll.ciqfunctions.udf.CIQ(InputTicker, "IQ_NPPE",Input!I$2,Date,,,Ccy,Conv)</f>
        <v>9771</v>
      </c>
      <c r="H300" s="6">
        <f>_xll.ciqfunctions.udf.CIQ(InputTicker, "IQ_NPPE",Input!J$2,Date,,,Ccy,Conv)</f>
        <v>8916</v>
      </c>
      <c r="I300" s="6">
        <f>_xll.ciqfunctions.udf.CIQ(InputTicker, "IQ_NPPE",Input!K$2,Date,,,Ccy,Conv)</f>
        <v>8212</v>
      </c>
      <c r="J300" s="6">
        <f>_xll.ciqfunctions.udf.CIQ(InputTicker, "IQ_NPPE",Input!L$2,Date,,,Ccy,Conv)</f>
        <v>8721</v>
      </c>
      <c r="K300" s="6">
        <f>_xll.ciqfunctions.udf.CIQ(InputTicker, "IQ_NPPE",Input!M$2,Date,,,Ccy,Conv)</f>
        <v>8929</v>
      </c>
      <c r="L300" s="6">
        <f>_xll.ciqfunctions.udf.CIQ(InputTicker, "IQ_NPPE",Input!N$2,Date,,,Ccy,Conv)</f>
        <v>9028</v>
      </c>
      <c r="M300" s="6">
        <f>_xll.ciqfunctions.udf.CIQ(InputTicker, "IQ_NPPE",Input!O$2,Date,,,Ccy,Conv)</f>
        <v>9028</v>
      </c>
      <c r="N300" s="42"/>
      <c r="P300" s="46"/>
      <c r="Q300" s="46"/>
      <c r="R300" s="46"/>
      <c r="T300" s="42"/>
      <c r="U300" s="42"/>
      <c r="V300" s="46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</row>
    <row r="301" spans="1:66" ht="12.75" customHeight="1" x14ac:dyDescent="0.2">
      <c r="A301" s="1" t="s">
        <v>177</v>
      </c>
      <c r="B301" s="4">
        <f>_xll.ciqfunctions.udf.CIQ(InputTicker, "IQ_LT_INVEST",Input!D$2,Date,,,Ccy,Conv)</f>
        <v>1131</v>
      </c>
      <c r="C301" s="4">
        <f>_xll.ciqfunctions.udf.CIQ(InputTicker, "IQ_LT_INVEST",Input!E$2,Date,,,Ccy,Conv)</f>
        <v>659</v>
      </c>
      <c r="D301" s="4">
        <f>_xll.ciqfunctions.udf.CIQ(InputTicker, "IQ_LT_INVEST",Input!F$2,Date,,,Ccy,Conv)</f>
        <v>581</v>
      </c>
      <c r="E301" s="4">
        <f>_xll.ciqfunctions.udf.CIQ(InputTicker, "IQ_LT_INVEST",Input!G$2,Date,,,Ccy,Conv)</f>
        <v>226</v>
      </c>
      <c r="F301" s="4">
        <f>_xll.ciqfunctions.udf.CIQ(InputTicker, "IQ_LT_INVEST",Input!H$2,Date,,,Ccy,Conv)</f>
        <v>222</v>
      </c>
      <c r="G301" s="4">
        <f>_xll.ciqfunctions.udf.CIQ(InputTicker, "IQ_LT_INVEST",Input!I$2,Date,,,Ccy,Conv)</f>
        <v>216</v>
      </c>
      <c r="H301" s="4">
        <f>_xll.ciqfunctions.udf.CIQ(InputTicker, "IQ_LT_INVEST",Input!J$2,Date,,,Ccy,Conv)</f>
        <v>1783</v>
      </c>
      <c r="I301" s="4">
        <f>_xll.ciqfunctions.udf.CIQ(InputTicker, "IQ_LT_INVEST",Input!K$2,Date,,,Ccy,Conv)</f>
        <v>1610</v>
      </c>
      <c r="J301" s="4">
        <f>_xll.ciqfunctions.udf.CIQ(InputTicker, "IQ_LT_INVEST",Input!L$2,Date,,,Ccy,Conv)</f>
        <v>1589</v>
      </c>
      <c r="K301" s="4">
        <f>_xll.ciqfunctions.udf.CIQ(InputTicker, "IQ_LT_INVEST",Input!M$2,Date,,,Ccy,Conv)</f>
        <v>1691</v>
      </c>
      <c r="L301" s="4">
        <f>_xll.ciqfunctions.udf.CIQ(InputTicker, "IQ_LT_INVEST",Input!N$2,Date,,,Ccy,Conv)</f>
        <v>1751</v>
      </c>
      <c r="M301" s="4">
        <f>_xll.ciqfunctions.udf.CIQ(InputTicker, "IQ_LT_INVEST",Input!O$2,Date,,,Ccy,Conv)</f>
        <v>1751</v>
      </c>
      <c r="N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</row>
    <row r="302" spans="1:66" ht="12.75" customHeight="1" x14ac:dyDescent="0.2">
      <c r="A302" s="1" t="s">
        <v>57</v>
      </c>
      <c r="B302" s="4">
        <f>_xll.ciqfunctions.udf.CIQ(InputTicker, "IQ_GW",Input!D$2,Date,,,Ccy,Conv)</f>
        <v>32021</v>
      </c>
      <c r="C302" s="4">
        <f>_xll.ciqfunctions.udf.CIQ(InputTicker, "IQ_GW",Input!E$2,Date,,,Ccy,Conv)</f>
        <v>36199</v>
      </c>
      <c r="D302" s="4">
        <f>_xll.ciqfunctions.udf.CIQ(InputTicker, "IQ_GW",Input!F$2,Date,,,Ccy,Conv)</f>
        <v>36788</v>
      </c>
      <c r="E302" s="4">
        <f>_xll.ciqfunctions.udf.CIQ(InputTicker, "IQ_GW",Input!G$2,Date,,,Ccy,Conv)</f>
        <v>36265</v>
      </c>
      <c r="F302" s="4">
        <f>_xll.ciqfunctions.udf.CIQ(InputTicker, "IQ_GW",Input!H$2,Date,,,Ccy,Conv)</f>
        <v>58222</v>
      </c>
      <c r="G302" s="4">
        <f>_xll.ciqfunctions.udf.CIQ(InputTicker, "IQ_GW",Input!I$2,Date,,,Ccy,Conv)</f>
        <v>53765</v>
      </c>
      <c r="H302" s="4">
        <f>_xll.ciqfunctions.udf.CIQ(InputTicker, "IQ_GW",Input!J$2,Date,,,Ccy,Conv)</f>
        <v>55643</v>
      </c>
      <c r="I302" s="4">
        <f>_xll.ciqfunctions.udf.CIQ(InputTicker, "IQ_GW",Input!K$2,Date,,,Ccy,Conv)</f>
        <v>55949</v>
      </c>
      <c r="J302" s="4">
        <f>_xll.ciqfunctions.udf.CIQ(InputTicker, "IQ_GW",Input!L$2,Date,,,Ccy,Conv)</f>
        <v>60178</v>
      </c>
      <c r="K302" s="4">
        <f>_xll.ciqfunctions.udf.CIQ(InputTicker, "IQ_GW",Input!M$2,Date,,,Ccy,Conv)</f>
        <v>60706</v>
      </c>
      <c r="L302" s="4">
        <f>_xll.ciqfunctions.udf.CIQ(InputTicker, "IQ_GW",Input!N$2,Date,,,Ccy,Conv)</f>
        <v>67717</v>
      </c>
      <c r="M302" s="4">
        <f>_xll.ciqfunctions.udf.CIQ(InputTicker, "IQ_GW",Input!O$2,Date,,,Ccy,Conv)</f>
        <v>67717</v>
      </c>
      <c r="N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</row>
    <row r="303" spans="1:66" ht="12.75" customHeight="1" x14ac:dyDescent="0.2">
      <c r="A303" s="1" t="s">
        <v>96</v>
      </c>
      <c r="B303" s="4">
        <f>_xll.ciqfunctions.udf.CIQ(InputTicker, "IQ_OTHER_INTAN",Input!D$2,Date,,,Ccy,Conv)</f>
        <v>3487</v>
      </c>
      <c r="C303" s="4">
        <f>_xll.ciqfunctions.udf.CIQ(InputTicker, "IQ_OTHER_INTAN",Input!E$2,Date,,,Ccy,Conv)</f>
        <v>4688</v>
      </c>
      <c r="D303" s="4">
        <f>_xll.ciqfunctions.udf.CIQ(InputTicker, "IQ_OTHER_INTAN",Input!F$2,Date,,,Ccy,Conv)</f>
        <v>3742</v>
      </c>
      <c r="E303" s="4">
        <f>_xll.ciqfunctions.udf.CIQ(InputTicker, "IQ_OTHER_INTAN",Input!G$2,Date,,,Ccy,Conv)</f>
        <v>3087</v>
      </c>
      <c r="F303" s="4">
        <f>_xll.ciqfunctions.udf.CIQ(InputTicker, "IQ_OTHER_INTAN",Input!H$2,Date,,,Ccy,Conv)</f>
        <v>15235</v>
      </c>
      <c r="G303" s="4">
        <f>_xll.ciqfunctions.udf.CIQ(InputTicker, "IQ_OTHER_INTAN",Input!I$2,Date,,,Ccy,Conv)</f>
        <v>13739</v>
      </c>
      <c r="H303" s="4">
        <f>_xll.ciqfunctions.udf.CIQ(InputTicker, "IQ_OTHER_INTAN",Input!J$2,Date,,,Ccy,Conv)</f>
        <v>12511</v>
      </c>
      <c r="I303" s="4">
        <f>_xll.ciqfunctions.udf.CIQ(InputTicker, "IQ_OTHER_INTAN",Input!K$2,Date,,,Ccy,Conv)</f>
        <v>11184</v>
      </c>
      <c r="J303" s="4">
        <f>_xll.ciqfunctions.udf.CIQ(InputTicker, "IQ_OTHER_INTAN",Input!L$2,Date,,,Ccy,Conv)</f>
        <v>11036</v>
      </c>
      <c r="K303" s="4">
        <f>_xll.ciqfunctions.udf.CIQ(InputTicker, "IQ_OTHER_INTAN",Input!M$2,Date,,,Ccy,Conv)</f>
        <v>10660</v>
      </c>
      <c r="L303" s="4">
        <f>_xll.ciqfunctions.udf.CIQ(InputTicker, "IQ_OTHER_INTAN",Input!N$2,Date,,,Ccy,Conv)</f>
        <v>11391</v>
      </c>
      <c r="M303" s="4">
        <f>_xll.ciqfunctions.udf.CIQ(InputTicker, "IQ_OTHER_INTAN",Input!O$2,Date,,,Ccy,Conv)</f>
        <v>11391</v>
      </c>
      <c r="N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</row>
    <row r="304" spans="1:66" ht="12.75" customHeight="1" x14ac:dyDescent="0.2">
      <c r="A304" s="1" t="s">
        <v>178</v>
      </c>
      <c r="B304" s="4">
        <f>_xll.ciqfunctions.udf.CIQ(InputTicker, "IQ_FIN_DIV_LOANS_LT",Input!D$2,Date,,,Ccy,Conv)</f>
        <v>10013</v>
      </c>
      <c r="C304" s="4">
        <f>_xll.ciqfunctions.udf.CIQ(InputTicker, "IQ_FIN_DIV_LOANS_LT",Input!E$2,Date,,,Ccy,Conv)</f>
        <v>9021</v>
      </c>
      <c r="D304" s="4">
        <f>_xll.ciqfunctions.udf.CIQ(InputTicker, "IQ_FIN_DIV_LOANS_LT",Input!F$2,Date,,,Ccy,Conv)</f>
        <v>9550</v>
      </c>
      <c r="E304" s="4">
        <f>_xll.ciqfunctions.udf.CIQ(InputTicker, "IQ_FIN_DIV_LOANS_LT",Input!G$2,Date,,,Ccy,Conv)</f>
        <v>9148</v>
      </c>
      <c r="F304" s="4">
        <f>_xll.ciqfunctions.udf.CIQ(InputTicker, "IQ_FIN_DIV_LOANS_LT",Input!H$2,Date,,,Ccy,Conv)</f>
        <v>8712</v>
      </c>
      <c r="G304" s="4">
        <f>_xll.ciqfunctions.udf.CIQ(InputTicker, "IQ_FIN_DIV_LOANS_LT",Input!I$2,Date,,,Ccy,Conv)</f>
        <v>7086</v>
      </c>
      <c r="H304" s="4">
        <f>_xll.ciqfunctions.udf.CIQ(InputTicker, "IQ_FIN_DIV_LOANS_LT",Input!J$2,Date,,,Ccy,Conv)</f>
        <v>5425</v>
      </c>
      <c r="I304" s="4">
        <f>_xll.ciqfunctions.udf.CIQ(InputTicker, "IQ_FIN_DIV_LOANS_LT",Input!K$2,Date,,,Ccy,Conv)</f>
        <v>5806</v>
      </c>
      <c r="J304" s="4">
        <f>_xll.ciqfunctions.udf.CIQ(InputTicker, "IQ_FIN_DIV_LOANS_LT",Input!L$2,Date,,,Ccy,Conv)</f>
        <v>5766</v>
      </c>
      <c r="K304" s="4">
        <f>_xll.ciqfunctions.udf.CIQ(InputTicker, "IQ_FIN_DIV_LOANS_LT",Input!M$2,Date,,,Ccy,Conv)</f>
        <v>5353</v>
      </c>
      <c r="L304" s="4">
        <f>_xll.ciqfunctions.udf.CIQ(InputTicker, "IQ_FIN_DIV_LOANS_LT",Input!N$2,Date,,,Ccy,Conv)</f>
        <v>7708</v>
      </c>
      <c r="M304" s="4">
        <f>_xll.ciqfunctions.udf.CIQ(InputTicker, "IQ_FIN_DIV_LOANS_LT",Input!O$2,Date,,,Ccy,Conv)</f>
        <v>7708</v>
      </c>
      <c r="N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</row>
    <row r="305" spans="1:66" ht="12.75" customHeight="1" x14ac:dyDescent="0.2">
      <c r="A305" s="1" t="s">
        <v>179</v>
      </c>
      <c r="B305" s="4">
        <f>_xll.ciqfunctions.udf.CIQ(InputTicker, "IQ_FIN_DIV_ASSETS_LT",Input!D$2,Date,,,Ccy,Conv)</f>
        <v>0</v>
      </c>
      <c r="C305" s="4">
        <f>_xll.ciqfunctions.udf.CIQ(InputTicker, "IQ_FIN_DIV_ASSETS_LT",Input!E$2,Date,,,Ccy,Conv)</f>
        <v>0</v>
      </c>
      <c r="D305" s="4">
        <f>_xll.ciqfunctions.udf.CIQ(InputTicker, "IQ_FIN_DIV_ASSETS_LT",Input!F$2,Date,,,Ccy,Conv)</f>
        <v>0</v>
      </c>
      <c r="E305" s="4">
        <f>_xll.ciqfunctions.udf.CIQ(InputTicker, "IQ_FIN_DIV_ASSETS_LT",Input!G$2,Date,,,Ccy,Conv)</f>
        <v>0</v>
      </c>
      <c r="F305" s="4">
        <f>_xll.ciqfunctions.udf.CIQ(InputTicker, "IQ_FIN_DIV_ASSETS_LT",Input!H$2,Date,,,Ccy,Conv)</f>
        <v>0</v>
      </c>
      <c r="G305" s="4">
        <f>_xll.ciqfunctions.udf.CIQ(InputTicker, "IQ_FIN_DIV_ASSETS_LT",Input!I$2,Date,,,Ccy,Conv)</f>
        <v>0</v>
      </c>
      <c r="H305" s="4">
        <f>_xll.ciqfunctions.udf.CIQ(InputTicker, "IQ_FIN_DIV_ASSETS_LT",Input!J$2,Date,,,Ccy,Conv)</f>
        <v>0</v>
      </c>
      <c r="I305" s="4">
        <f>_xll.ciqfunctions.udf.CIQ(InputTicker, "IQ_FIN_DIV_ASSETS_LT",Input!K$2,Date,,,Ccy,Conv)</f>
        <v>0</v>
      </c>
      <c r="J305" s="4">
        <f>_xll.ciqfunctions.udf.CIQ(InputTicker, "IQ_FIN_DIV_ASSETS_LT",Input!L$2,Date,,,Ccy,Conv)</f>
        <v>0</v>
      </c>
      <c r="K305" s="4">
        <f>_xll.ciqfunctions.udf.CIQ(InputTicker, "IQ_FIN_DIV_ASSETS_LT",Input!M$2,Date,,,Ccy,Conv)</f>
        <v>0</v>
      </c>
      <c r="L305" s="4">
        <f>_xll.ciqfunctions.udf.CIQ(InputTicker, "IQ_FIN_DIV_ASSETS_LT",Input!N$2,Date,,,Ccy,Conv)</f>
        <v>0</v>
      </c>
      <c r="M305" s="4">
        <f>_xll.ciqfunctions.udf.CIQ(InputTicker, "IQ_FIN_DIV_ASSETS_LT",Input!O$2,Date,,,Ccy,Conv)</f>
        <v>0</v>
      </c>
      <c r="N305" s="46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</row>
    <row r="306" spans="1:66" ht="12.75" customHeight="1" x14ac:dyDescent="0.2">
      <c r="A306" s="1" t="s">
        <v>180</v>
      </c>
      <c r="B306" s="4">
        <f>_xll.ciqfunctions.udf.CIQ(InputTicker, "IQ_AR_LT",Input!D$2,Date,,,Ccy,Conv)</f>
        <v>0</v>
      </c>
      <c r="C306" s="4">
        <f>_xll.ciqfunctions.udf.CIQ(InputTicker, "IQ_AR_LT",Input!E$2,Date,,,Ccy,Conv)</f>
        <v>0</v>
      </c>
      <c r="D306" s="4">
        <f>_xll.ciqfunctions.udf.CIQ(InputTicker, "IQ_AR_LT",Input!F$2,Date,,,Ccy,Conv)</f>
        <v>0</v>
      </c>
      <c r="E306" s="4">
        <f>_xll.ciqfunctions.udf.CIQ(InputTicker, "IQ_AR_LT",Input!G$2,Date,,,Ccy,Conv)</f>
        <v>0</v>
      </c>
      <c r="F306" s="4">
        <f>_xll.ciqfunctions.udf.CIQ(InputTicker, "IQ_AR_LT",Input!H$2,Date,,,Ccy,Conv)</f>
        <v>0</v>
      </c>
      <c r="G306" s="4">
        <f>_xll.ciqfunctions.udf.CIQ(InputTicker, "IQ_AR_LT",Input!I$2,Date,,,Ccy,Conv)</f>
        <v>0</v>
      </c>
      <c r="H306" s="4">
        <f>_xll.ciqfunctions.udf.CIQ(InputTicker, "IQ_AR_LT",Input!J$2,Date,,,Ccy,Conv)</f>
        <v>0</v>
      </c>
      <c r="I306" s="4">
        <f>_xll.ciqfunctions.udf.CIQ(InputTicker, "IQ_AR_LT",Input!K$2,Date,,,Ccy,Conv)</f>
        <v>0</v>
      </c>
      <c r="J306" s="4">
        <f>_xll.ciqfunctions.udf.CIQ(InputTicker, "IQ_AR_LT",Input!L$2,Date,,,Ccy,Conv)</f>
        <v>0</v>
      </c>
      <c r="K306" s="4">
        <f>_xll.ciqfunctions.udf.CIQ(InputTicker, "IQ_AR_LT",Input!M$2,Date,,,Ccy,Conv)</f>
        <v>0</v>
      </c>
      <c r="L306" s="4">
        <f>_xll.ciqfunctions.udf.CIQ(InputTicker, "IQ_AR_LT",Input!N$2,Date,,,Ccy,Conv)</f>
        <v>0</v>
      </c>
      <c r="M306" s="4">
        <f>_xll.ciqfunctions.udf.CIQ(InputTicker, "IQ_AR_LT",Input!O$2,Date,,,Ccy,Conv)</f>
        <v>0</v>
      </c>
      <c r="N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</row>
    <row r="307" spans="1:66" ht="12.75" customHeight="1" x14ac:dyDescent="0.2">
      <c r="A307" s="1" t="s">
        <v>133</v>
      </c>
      <c r="B307" s="4">
        <f>_xll.ciqfunctions.udf.CIQ(InputTicker, "IQ_LOANS_RECEIV_LT",Input!D$2,Date,,,Ccy,Conv)</f>
        <v>0</v>
      </c>
      <c r="C307" s="4">
        <f>_xll.ciqfunctions.udf.CIQ(InputTicker, "IQ_LOANS_RECEIV_LT",Input!E$2,Date,,,Ccy,Conv)</f>
        <v>0</v>
      </c>
      <c r="D307" s="4">
        <f>_xll.ciqfunctions.udf.CIQ(InputTicker, "IQ_LOANS_RECEIV_LT",Input!F$2,Date,,,Ccy,Conv)</f>
        <v>0</v>
      </c>
      <c r="E307" s="4">
        <f>_xll.ciqfunctions.udf.CIQ(InputTicker, "IQ_LOANS_RECEIV_LT",Input!G$2,Date,,,Ccy,Conv)</f>
        <v>0</v>
      </c>
      <c r="F307" s="4">
        <f>_xll.ciqfunctions.udf.CIQ(InputTicker, "IQ_LOANS_RECEIV_LT",Input!H$2,Date,,,Ccy,Conv)</f>
        <v>0</v>
      </c>
      <c r="G307" s="4">
        <f>_xll.ciqfunctions.udf.CIQ(InputTicker, "IQ_LOANS_RECEIV_LT",Input!I$2,Date,,,Ccy,Conv)</f>
        <v>0</v>
      </c>
      <c r="H307" s="4">
        <f>_xll.ciqfunctions.udf.CIQ(InputTicker, "IQ_LOANS_RECEIV_LT",Input!J$2,Date,,,Ccy,Conv)</f>
        <v>0</v>
      </c>
      <c r="I307" s="4">
        <f>_xll.ciqfunctions.udf.CIQ(InputTicker, "IQ_LOANS_RECEIV_LT",Input!K$2,Date,,,Ccy,Conv)</f>
        <v>0</v>
      </c>
      <c r="J307" s="4">
        <f>_xll.ciqfunctions.udf.CIQ(InputTicker, "IQ_LOANS_RECEIV_LT",Input!L$2,Date,,,Ccy,Conv)</f>
        <v>0</v>
      </c>
      <c r="K307" s="4">
        <f>_xll.ciqfunctions.udf.CIQ(InputTicker, "IQ_LOANS_RECEIV_LT",Input!M$2,Date,,,Ccy,Conv)</f>
        <v>0</v>
      </c>
      <c r="L307" s="4">
        <f>_xll.ciqfunctions.udf.CIQ(InputTicker, "IQ_LOANS_RECEIV_LT",Input!N$2,Date,,,Ccy,Conv)</f>
        <v>0</v>
      </c>
      <c r="M307" s="4">
        <f>_xll.ciqfunctions.udf.CIQ(InputTicker, "IQ_LOANS_RECEIV_LT",Input!O$2,Date,,,Ccy,Conv)</f>
        <v>0</v>
      </c>
      <c r="N307" s="42"/>
      <c r="S307" s="46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</row>
    <row r="308" spans="1:66" ht="12.75" customHeight="1" x14ac:dyDescent="0.2">
      <c r="A308" s="1" t="s">
        <v>134</v>
      </c>
      <c r="B308" s="4">
        <f>_xll.ciqfunctions.udf.CIQ(InputTicker, "IQ_DEF_TAX_ASSETS_LT",Input!D$2,Date,,,Ccy,Conv)</f>
        <v>4822</v>
      </c>
      <c r="C308" s="4">
        <f>_xll.ciqfunctions.udf.CIQ(InputTicker, "IQ_DEF_TAX_ASSETS_LT",Input!E$2,Date,,,Ccy,Conv)</f>
        <v>5224</v>
      </c>
      <c r="D308" s="4">
        <f>_xll.ciqfunctions.udf.CIQ(InputTicker, "IQ_DEF_TAX_ASSETS_LT",Input!F$2,Date,,,Ccy,Conv)</f>
        <v>4862</v>
      </c>
      <c r="E308" s="4">
        <f>_xll.ciqfunctions.udf.CIQ(InputTicker, "IQ_DEF_TAX_ASSETS_LT",Input!G$2,Date,,,Ccy,Conv)</f>
        <v>5216</v>
      </c>
      <c r="F308" s="4">
        <f>_xll.ciqfunctions.udf.CIQ(InputTicker, "IQ_DEF_TAX_ASSETS_LT",Input!H$2,Date,,,Ccy,Conv)</f>
        <v>5182</v>
      </c>
      <c r="G308" s="4">
        <f>_xll.ciqfunctions.udf.CIQ(InputTicker, "IQ_DEF_TAX_ASSETS_LT",Input!I$2,Date,,,Ccy,Conv)</f>
        <v>8404</v>
      </c>
      <c r="H308" s="4">
        <f>_xll.ciqfunctions.udf.CIQ(InputTicker, "IQ_DEF_TAX_ASSETS_LT",Input!J$2,Date,,,Ccy,Conv)</f>
        <v>7370</v>
      </c>
      <c r="I308" s="4">
        <f>_xll.ciqfunctions.udf.CIQ(InputTicker, "IQ_DEF_TAX_ASSETS_LT",Input!K$2,Date,,,Ccy,Conv)</f>
        <v>6256</v>
      </c>
      <c r="J308" s="4">
        <f>_xll.ciqfunctions.udf.CIQ(InputTicker, "IQ_DEF_TAX_ASSETS_LT",Input!L$2,Date,,,Ccy,Conv)</f>
        <v>6656</v>
      </c>
      <c r="K308" s="4">
        <f>_xll.ciqfunctions.udf.CIQ(InputTicker, "IQ_DEF_TAX_ASSETS_LT",Input!M$2,Date,,,Ccy,Conv)</f>
        <v>6978</v>
      </c>
      <c r="L308" s="4">
        <f>_xll.ciqfunctions.udf.CIQ(InputTicker, "IQ_DEF_TAX_ASSETS_LT",Input!N$2,Date,,,Ccy,Conv)</f>
        <v>8610</v>
      </c>
      <c r="M308" s="4">
        <f>_xll.ciqfunctions.udf.CIQ(InputTicker, "IQ_DEF_TAX_ASSETS_LT",Input!O$2,Date,,,Ccy,Conv)</f>
        <v>8610</v>
      </c>
      <c r="N308" s="46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</row>
    <row r="309" spans="1:66" ht="12.75" customHeight="1" x14ac:dyDescent="0.2">
      <c r="A309" s="1" t="s">
        <v>181</v>
      </c>
      <c r="B309" s="4">
        <f>_xll.ciqfunctions.udf.CIQ(InputTicker, "IQ_DEF_CHARGES_LT",Input!D$2,Date,,,Ccy,Conv)</f>
        <v>1626</v>
      </c>
      <c r="C309" s="4">
        <f>_xll.ciqfunctions.udf.CIQ(InputTicker, "IQ_DEF_CHARGES_LT",Input!E$2,Date,,,Ccy,Conv)</f>
        <v>1496</v>
      </c>
      <c r="D309" s="4">
        <f>_xll.ciqfunctions.udf.CIQ(InputTicker, "IQ_DEF_CHARGES_LT",Input!F$2,Date,,,Ccy,Conv)</f>
        <v>2136</v>
      </c>
      <c r="E309" s="4">
        <f>_xll.ciqfunctions.udf.CIQ(InputTicker, "IQ_DEF_CHARGES_LT",Input!G$2,Date,,,Ccy,Conv)</f>
        <v>2676</v>
      </c>
      <c r="F309" s="4">
        <f>_xll.ciqfunctions.udf.CIQ(InputTicker, "IQ_DEF_CHARGES_LT",Input!H$2,Date,,,Ccy,Conv)</f>
        <v>2472</v>
      </c>
      <c r="G309" s="4">
        <f>_xll.ciqfunctions.udf.CIQ(InputTicker, "IQ_DEF_CHARGES_LT",Input!I$2,Date,,,Ccy,Conv)</f>
        <v>1150</v>
      </c>
      <c r="H309" s="4">
        <f>_xll.ciqfunctions.udf.CIQ(InputTicker, "IQ_DEF_CHARGES_LT",Input!J$2,Date,,,Ccy,Conv)</f>
        <v>924</v>
      </c>
      <c r="I309" s="4">
        <f>_xll.ciqfunctions.udf.CIQ(InputTicker, "IQ_DEF_CHARGES_LT",Input!K$2,Date,,,Ccy,Conv)</f>
        <v>866</v>
      </c>
      <c r="J309" s="4">
        <f>_xll.ciqfunctions.udf.CIQ(InputTicker, "IQ_DEF_CHARGES_LT",Input!L$2,Date,,,Ccy,Conv)</f>
        <v>842</v>
      </c>
      <c r="K309" s="4">
        <f>_xll.ciqfunctions.udf.CIQ(InputTicker, "IQ_DEF_CHARGES_LT",Input!M$2,Date,,,Ccy,Conv)</f>
        <v>788</v>
      </c>
      <c r="L309" s="4">
        <f>_xll.ciqfunctions.udf.CIQ(InputTicker, "IQ_DEF_CHARGES_LT",Input!N$2,Date,,,Ccy,Conv)</f>
        <v>825</v>
      </c>
      <c r="M309" s="4">
        <f>_xll.ciqfunctions.udf.CIQ(InputTicker, "IQ_DEF_CHARGES_LT",Input!O$2,Date,,,Ccy,Conv)</f>
        <v>825</v>
      </c>
      <c r="N309" s="42"/>
      <c r="S309" s="46"/>
      <c r="T309" s="46"/>
      <c r="U309" s="46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</row>
    <row r="310" spans="1:66" ht="12.75" customHeight="1" x14ac:dyDescent="0.2">
      <c r="A310" s="1" t="s">
        <v>135</v>
      </c>
      <c r="B310" s="4">
        <f>_xll.ciqfunctions.udf.CIQ(InputTicker, "IQ_OTHER_LT_ASSETS",Input!D$2,Date,,,Ccy,Conv)</f>
        <v>4164</v>
      </c>
      <c r="C310" s="4">
        <f>_xll.ciqfunctions.udf.CIQ(InputTicker, "IQ_OTHER_LT_ASSETS",Input!E$2,Date,,,Ccy,Conv)</f>
        <v>5464</v>
      </c>
      <c r="D310" s="4">
        <f>_xll.ciqfunctions.udf.CIQ(InputTicker, "IQ_OTHER_LT_ASSETS",Input!F$2,Date,,,Ccy,Conv)</f>
        <v>6846</v>
      </c>
      <c r="E310" s="4">
        <f>_xll.ciqfunctions.udf.CIQ(InputTicker, "IQ_OTHER_LT_ASSETS",Input!G$2,Date,,,Ccy,Conv)</f>
        <v>6826</v>
      </c>
      <c r="F310" s="4">
        <f>_xll.ciqfunctions.udf.CIQ(InputTicker, "IQ_OTHER_LT_ASSETS",Input!H$2,Date,,,Ccy,Conv)</f>
        <v>8715</v>
      </c>
      <c r="G310" s="4">
        <f>_xll.ciqfunctions.udf.CIQ(InputTicker, "IQ_OTHER_LT_ASSETS",Input!I$2,Date,,,Ccy,Conv)</f>
        <v>22675</v>
      </c>
      <c r="H310" s="4">
        <f>_xll.ciqfunctions.udf.CIQ(InputTicker, "IQ_OTHER_LT_ASSETS",Input!J$2,Date,,,Ccy,Conv)</f>
        <v>9890</v>
      </c>
      <c r="I310" s="4">
        <f>_xll.ciqfunctions.udf.CIQ(InputTicker, "IQ_OTHER_LT_ASSETS",Input!K$2,Date,,,Ccy,Conv)</f>
        <v>8242</v>
      </c>
      <c r="J310" s="4">
        <f>_xll.ciqfunctions.udf.CIQ(InputTicker, "IQ_OTHER_LT_ASSETS",Input!L$2,Date,,,Ccy,Conv)</f>
        <v>7545</v>
      </c>
      <c r="K310" s="4">
        <f>_xll.ciqfunctions.udf.CIQ(InputTicker, "IQ_OTHER_LT_ASSETS",Input!M$2,Date,,,Ccy,Conv)</f>
        <v>7588</v>
      </c>
      <c r="L310" s="4">
        <f>_xll.ciqfunctions.udf.CIQ(InputTicker, "IQ_OTHER_LT_ASSETS",Input!N$2,Date,,,Ccy,Conv)</f>
        <v>7906</v>
      </c>
      <c r="M310" s="4">
        <f>_xll.ciqfunctions.udf.CIQ(InputTicker, "IQ_OTHER_LT_ASSETS",Input!O$2,Date,,,Ccy,Conv)</f>
        <v>7906</v>
      </c>
      <c r="N310" s="42"/>
      <c r="P310" s="46"/>
      <c r="Q310" s="46"/>
      <c r="R310" s="46"/>
      <c r="T310" s="42"/>
      <c r="U310" s="42"/>
      <c r="V310" s="46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</row>
    <row r="311" spans="1:66" ht="12.75" customHeight="1" thickBot="1" x14ac:dyDescent="0.25">
      <c r="A311" s="5" t="s">
        <v>268</v>
      </c>
      <c r="B311" s="9">
        <f>_xll.ciqfunctions.udf.CIQ(InputTicker, "IQ_TOTAL_ASSETS",Input!D$2,Date,,,Ccy,Conv)</f>
        <v>110495</v>
      </c>
      <c r="C311" s="9">
        <f>_xll.ciqfunctions.udf.CIQ(InputTicker, "IQ_TOTAL_ASSETS",Input!E$2,Date,,,Ccy,Conv)</f>
        <v>117470</v>
      </c>
      <c r="D311" s="9">
        <f>_xll.ciqfunctions.udf.CIQ(InputTicker, "IQ_TOTAL_ASSETS",Input!F$2,Date,,,Ccy,Conv)</f>
        <v>125356</v>
      </c>
      <c r="E311" s="9">
        <f>_xll.ciqfunctions.udf.CIQ(InputTicker, "IQ_TOTAL_ASSETS",Input!G$2,Date,,,Ccy,Conv)</f>
        <v>123382</v>
      </c>
      <c r="F311" s="9">
        <f>_xll.ciqfunctions.udf.CIQ(InputTicker, "IQ_TOTAL_ASSETS",Input!H$2,Date,,,Ccy,Conv)</f>
        <v>152186</v>
      </c>
      <c r="G311" s="9">
        <f>_xll.ciqfunctions.udf.CIQ(InputTicker, "IQ_TOTAL_ASSETS",Input!I$2,Date,,,Ccy,Conv)</f>
        <v>155971</v>
      </c>
      <c r="H311" s="9">
        <f>_xll.ciqfunctions.udf.CIQ(InputTicker, "IQ_TOTAL_ASSETS",Input!J$2,Date,,,Ccy,Conv)</f>
        <v>132001</v>
      </c>
      <c r="I311" s="9">
        <f>_xll.ciqfunctions.udf.CIQ(InputTicker, "IQ_TOTAL_ASSETS",Input!K$2,Date,,,Ccy,Conv)</f>
        <v>127243</v>
      </c>
      <c r="J311" s="9">
        <f>_xll.ciqfunctions.udf.CIQ(InputTicker, "IQ_TOTAL_ASSETS",Input!L$2,Date,,,Ccy,Conv)</f>
        <v>135241</v>
      </c>
      <c r="K311" s="9">
        <f>_xll.ciqfunctions.udf.CIQ(InputTicker, "IQ_TOTAL_ASSETS",Input!M$2,Date,,,Ccy,Conv)</f>
        <v>137175</v>
      </c>
      <c r="L311" s="9">
        <f>_xll.ciqfunctions.udf.CIQ(InputTicker, "IQ_TOTAL_ASSETS",Input!N$2,Date,,,Ccy,Conv)</f>
        <v>151880</v>
      </c>
      <c r="M311" s="9">
        <f>_xll.ciqfunctions.udf.CIQ(InputTicker, "IQ_TOTAL_ASSETS",Input!O$2,Date,,,Ccy,Conv)</f>
        <v>151880</v>
      </c>
      <c r="N311" s="42"/>
      <c r="T311" s="46"/>
      <c r="U311" s="46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</row>
    <row r="312" spans="1:66" ht="12.75" customHeight="1" thickTop="1" x14ac:dyDescent="0.2">
      <c r="A312" s="1" t="s">
        <v>51</v>
      </c>
      <c r="B312" s="4">
        <f>_xll.ciqfunctions.udf.CIQ(InputTicker, "IQ_AP",Input!D$2,Date,,,Ccy,Conv)</f>
        <v>6028</v>
      </c>
      <c r="C312" s="4">
        <f>_xll.ciqfunctions.udf.CIQ(InputTicker, "IQ_AP",Input!E$2,Date,,,Ccy,Conv)</f>
        <v>6209</v>
      </c>
      <c r="D312" s="4">
        <f>_xll.ciqfunctions.udf.CIQ(InputTicker, "IQ_AP",Input!F$2,Date,,,Ccy,Conv)</f>
        <v>6451</v>
      </c>
      <c r="E312" s="4">
        <f>_xll.ciqfunctions.udf.CIQ(InputTicker, "IQ_AP",Input!G$2,Date,,,Ccy,Conv)</f>
        <v>6558</v>
      </c>
      <c r="F312" s="4">
        <f>_xll.ciqfunctions.udf.CIQ(InputTicker, "IQ_AP",Input!H$2,Date,,,Ccy,Conv)</f>
        <v>4896</v>
      </c>
      <c r="G312" s="4">
        <f>_xll.ciqfunctions.udf.CIQ(InputTicker, "IQ_AP",Input!I$2,Date,,,Ccy,Conv)</f>
        <v>4033</v>
      </c>
      <c r="H312" s="4">
        <f>_xll.ciqfunctions.udf.CIQ(InputTicker, "IQ_AP",Input!J$2,Date,,,Ccy,Conv)</f>
        <v>3955</v>
      </c>
      <c r="I312" s="4">
        <f>_xll.ciqfunctions.udf.CIQ(InputTicker, "IQ_AP",Input!K$2,Date,,,Ccy,Conv)</f>
        <v>4051</v>
      </c>
      <c r="J312" s="4">
        <f>_xll.ciqfunctions.udf.CIQ(InputTicker, "IQ_AP",Input!L$2,Date,,,Ccy,Conv)</f>
        <v>4132</v>
      </c>
      <c r="K312" s="4">
        <f>_xll.ciqfunctions.udf.CIQ(InputTicker, "IQ_AP",Input!M$2,Date,,,Ccy,Conv)</f>
        <v>4032</v>
      </c>
      <c r="L312" s="4">
        <f>_xll.ciqfunctions.udf.CIQ(InputTicker, "IQ_AP",Input!N$2,Date,,,Ccy,Conv)</f>
        <v>4756</v>
      </c>
      <c r="M312" s="4">
        <f>_xll.ciqfunctions.udf.CIQ(InputTicker, "IQ_AP",Input!O$2,Date,,,Ccy,Conv)</f>
        <v>4756</v>
      </c>
      <c r="N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</row>
    <row r="313" spans="1:66" ht="12.75" customHeight="1" x14ac:dyDescent="0.2">
      <c r="A313" s="1" t="s">
        <v>97</v>
      </c>
      <c r="B313" s="4">
        <f>_xll.ciqfunctions.udf.CIQ(InputTicker, "IQ_AE",Input!D$2,Date,,,Ccy,Conv)</f>
        <v>7499</v>
      </c>
      <c r="C313" s="4">
        <f>_xll.ciqfunctions.udf.CIQ(InputTicker, "IQ_AE",Input!E$2,Date,,,Ccy,Conv)</f>
        <v>7860</v>
      </c>
      <c r="D313" s="4">
        <f>_xll.ciqfunctions.udf.CIQ(InputTicker, "IQ_AE",Input!F$2,Date,,,Ccy,Conv)</f>
        <v>7474</v>
      </c>
      <c r="E313" s="4">
        <f>_xll.ciqfunctions.udf.CIQ(InputTicker, "IQ_AE",Input!G$2,Date,,,Ccy,Conv)</f>
        <v>6803</v>
      </c>
      <c r="F313" s="4">
        <f>_xll.ciqfunctions.udf.CIQ(InputTicker, "IQ_AE",Input!H$2,Date,,,Ccy,Conv)</f>
        <v>7369</v>
      </c>
      <c r="G313" s="4">
        <f>_xll.ciqfunctions.udf.CIQ(InputTicker, "IQ_AE",Input!I$2,Date,,,Ccy,Conv)</f>
        <v>7935</v>
      </c>
      <c r="H313" s="4">
        <f>_xll.ciqfunctions.udf.CIQ(InputTicker, "IQ_AE",Input!J$2,Date,,,Ccy,Conv)</f>
        <v>7036</v>
      </c>
      <c r="I313" s="4">
        <f>_xll.ciqfunctions.udf.CIQ(InputTicker, "IQ_AE",Input!K$2,Date,,,Ccy,Conv)</f>
        <v>7046</v>
      </c>
      <c r="J313" s="4">
        <f>_xll.ciqfunctions.udf.CIQ(InputTicker, "IQ_AE",Input!L$2,Date,,,Ccy,Conv)</f>
        <v>6728</v>
      </c>
      <c r="K313" s="4">
        <f>_xll.ciqfunctions.udf.CIQ(InputTicker, "IQ_AE",Input!M$2,Date,,,Ccy,Conv)</f>
        <v>7052</v>
      </c>
      <c r="L313" s="4">
        <f>_xll.ciqfunctions.udf.CIQ(InputTicker, "IQ_AE",Input!N$2,Date,,,Ccy,Conv)</f>
        <v>7976</v>
      </c>
      <c r="M313" s="4">
        <f>_xll.ciqfunctions.udf.CIQ(InputTicker, "IQ_AE",Input!O$2,Date,,,Ccy,Conv)</f>
        <v>7976</v>
      </c>
      <c r="N313" s="42"/>
      <c r="T313" s="17"/>
      <c r="U313" s="17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</row>
    <row r="314" spans="1:66" ht="12.75" customHeight="1" x14ac:dyDescent="0.2">
      <c r="A314" s="1" t="s">
        <v>182</v>
      </c>
      <c r="B314" s="4">
        <f>_xll.ciqfunctions.udf.CIQ(InputTicker, "IQ_ST_DEBT",Input!D$2,Date,,,Ccy,Conv)</f>
        <v>1190</v>
      </c>
      <c r="C314" s="4">
        <f>_xll.ciqfunctions.udf.CIQ(InputTicker, "IQ_ST_DEBT",Input!E$2,Date,,,Ccy,Conv)</f>
        <v>1274</v>
      </c>
      <c r="D314" s="4">
        <f>_xll.ciqfunctions.udf.CIQ(InputTicker, "IQ_ST_DEBT",Input!F$2,Date,,,Ccy,Conv)</f>
        <v>1772</v>
      </c>
      <c r="E314" s="4">
        <f>_xll.ciqfunctions.udf.CIQ(InputTicker, "IQ_ST_DEBT",Input!G$2,Date,,,Ccy,Conv)</f>
        <v>3156</v>
      </c>
      <c r="F314" s="4">
        <f>_xll.ciqfunctions.udf.CIQ(InputTicker, "IQ_ST_DEBT",Input!H$2,Date,,,Ccy,Conv)</f>
        <v>1275</v>
      </c>
      <c r="G314" s="4">
        <f>_xll.ciqfunctions.udf.CIQ(InputTicker, "IQ_ST_DEBT",Input!I$2,Date,,,Ccy,Conv)</f>
        <v>130</v>
      </c>
      <c r="H314" s="4">
        <f>_xll.ciqfunctions.udf.CIQ(InputTicker, "IQ_ST_DEBT",Input!J$2,Date,,,Ccy,Conv)</f>
        <v>22</v>
      </c>
      <c r="I314" s="4">
        <f>_xll.ciqfunctions.udf.CIQ(InputTicker, "IQ_ST_DEBT",Input!K$2,Date,,,Ccy,Conv)</f>
        <v>0</v>
      </c>
      <c r="J314" s="4">
        <f>_xll.ciqfunctions.udf.CIQ(InputTicker, "IQ_ST_DEBT",Input!L$2,Date,,,Ccy,Conv)</f>
        <v>1</v>
      </c>
      <c r="K314" s="4">
        <f>_xll.ciqfunctions.udf.CIQ(InputTicker, "IQ_ST_DEBT",Input!M$2,Date,,,Ccy,Conv)</f>
        <v>30</v>
      </c>
      <c r="L314" s="4">
        <f>_xll.ciqfunctions.udf.CIQ(InputTicker, "IQ_ST_DEBT",Input!N$2,Date,,,Ccy,Conv)</f>
        <v>0</v>
      </c>
      <c r="M314" s="4">
        <f>_xll.ciqfunctions.udf.CIQ(InputTicker, "IQ_ST_DEBT",Input!O$2,Date,,,Ccy,Conv)</f>
        <v>0</v>
      </c>
      <c r="N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</row>
    <row r="315" spans="1:66" ht="12.75" customHeight="1" x14ac:dyDescent="0.2">
      <c r="A315" s="1" t="s">
        <v>183</v>
      </c>
      <c r="B315" s="4">
        <f>_xll.ciqfunctions.udf.CIQ(InputTicker, "IQ_CURRENT_PORT_DEBT",Input!D$2,Date,,,Ccy,Conv)</f>
        <v>5271</v>
      </c>
      <c r="C315" s="4">
        <f>_xll.ciqfunctions.udf.CIQ(InputTicker, "IQ_CURRENT_PORT_DEBT",Input!E$2,Date,,,Ccy,Conv)</f>
        <v>6239</v>
      </c>
      <c r="D315" s="4">
        <f>_xll.ciqfunctions.udf.CIQ(InputTicker, "IQ_CURRENT_PORT_DEBT",Input!F$2,Date,,,Ccy,Conv)</f>
        <v>5215</v>
      </c>
      <c r="E315" s="4">
        <f>_xll.ciqfunctions.udf.CIQ(InputTicker, "IQ_CURRENT_PORT_DEBT",Input!G$2,Date,,,Ccy,Conv)</f>
        <v>7048</v>
      </c>
      <c r="F315" s="4">
        <f>_xll.ciqfunctions.udf.CIQ(InputTicker, "IQ_CURRENT_PORT_DEBT",Input!H$2,Date,,,Ccy,Conv)</f>
        <v>7470</v>
      </c>
      <c r="G315" s="4">
        <f>_xll.ciqfunctions.udf.CIQ(InputTicker, "IQ_CURRENT_PORT_DEBT",Input!I$2,Date,,,Ccy,Conv)</f>
        <v>6956</v>
      </c>
      <c r="H315" s="4">
        <f>_xll.ciqfunctions.udf.CIQ(InputTicker, "IQ_CURRENT_PORT_DEBT",Input!J$2,Date,,,Ccy,Conv)</f>
        <v>6729</v>
      </c>
      <c r="I315" s="4">
        <f>_xll.ciqfunctions.udf.CIQ(InputTicker, "IQ_CURRENT_PORT_DEBT",Input!K$2,Date,,,Ccy,Conv)</f>
        <v>4685</v>
      </c>
      <c r="J315" s="4">
        <f>_xll.ciqfunctions.udf.CIQ(InputTicker, "IQ_CURRENT_PORT_DEBT",Input!L$2,Date,,,Ccy,Conv)</f>
        <v>6304</v>
      </c>
      <c r="K315" s="4">
        <f>_xll.ciqfunctions.udf.CIQ(InputTicker, "IQ_CURRENT_PORT_DEBT",Input!M$2,Date,,,Ccy,Conv)</f>
        <v>4861</v>
      </c>
      <c r="L315" s="4">
        <f>_xll.ciqfunctions.udf.CIQ(InputTicker, "IQ_CURRENT_PORT_DEBT",Input!N$2,Date,,,Ccy,Conv)</f>
        <v>6145</v>
      </c>
      <c r="M315" s="4">
        <f>_xll.ciqfunctions.udf.CIQ(InputTicker, "IQ_CURRENT_PORT_DEBT",Input!O$2,Date,,,Ccy,Conv)</f>
        <v>6145</v>
      </c>
      <c r="N315" s="42"/>
      <c r="T315" s="46"/>
      <c r="U315" s="46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</row>
    <row r="316" spans="1:66" ht="12.75" customHeight="1" x14ac:dyDescent="0.2">
      <c r="A316" s="1" t="s">
        <v>472</v>
      </c>
      <c r="B316" s="4">
        <f>_xll.ciqfunctions.udf.CIQ(InputTicker, "IQ_CURRENT_PORT_LEASES",Input!D$2,Date,,,Ccy,Conv)</f>
        <v>0</v>
      </c>
      <c r="C316" s="4">
        <f>_xll.ciqfunctions.udf.CIQ(InputTicker, "IQ_CURRENT_PORT_LEASES",Input!E$2,Date,,,Ccy,Conv)</f>
        <v>0</v>
      </c>
      <c r="D316" s="4">
        <f>_xll.ciqfunctions.udf.CIQ(InputTicker, "IQ_CURRENT_PORT_LEASES",Input!F$2,Date,,,Ccy,Conv)</f>
        <v>0</v>
      </c>
      <c r="E316" s="4">
        <f>_xll.ciqfunctions.udf.CIQ(InputTicker, "IQ_CURRENT_PORT_LEASES",Input!G$2,Date,,,Ccy,Conv)</f>
        <v>3</v>
      </c>
      <c r="F316" s="4">
        <f>_xll.ciqfunctions.udf.CIQ(InputTicker, "IQ_CURRENT_PORT_LEASES",Input!H$2,Date,,,Ccy,Conv)</f>
        <v>1432</v>
      </c>
      <c r="G316" s="4">
        <f>_xll.ciqfunctions.udf.CIQ(InputTicker, "IQ_CURRENT_PORT_LEASES",Input!I$2,Date,,,Ccy,Conv)</f>
        <v>1065</v>
      </c>
      <c r="H316" s="4">
        <f>_xll.ciqfunctions.udf.CIQ(InputTicker, "IQ_CURRENT_PORT_LEASES",Input!J$2,Date,,,Ccy,Conv)</f>
        <v>1010</v>
      </c>
      <c r="I316" s="4">
        <f>_xll.ciqfunctions.udf.CIQ(InputTicker, "IQ_CURRENT_PORT_LEASES",Input!K$2,Date,,,Ccy,Conv)</f>
        <v>949</v>
      </c>
      <c r="J316" s="4">
        <f>_xll.ciqfunctions.udf.CIQ(InputTicker, "IQ_CURRENT_PORT_LEASES",Input!L$2,Date,,,Ccy,Conv)</f>
        <v>941</v>
      </c>
      <c r="K316" s="4">
        <f>_xll.ciqfunctions.udf.CIQ(InputTicker, "IQ_CURRENT_PORT_LEASES",Input!M$2,Date,,,Ccy,Conv)</f>
        <v>966</v>
      </c>
      <c r="L316" s="4">
        <f>_xll.ciqfunctions.udf.CIQ(InputTicker, "IQ_CURRENT_PORT_LEASES",Input!N$2,Date,,,Ccy,Conv)</f>
        <v>1079</v>
      </c>
      <c r="M316" s="4">
        <f>_xll.ciqfunctions.udf.CIQ(InputTicker, "IQ_CURRENT_PORT_LEASES",Input!O$2,Date,,,Ccy,Conv)</f>
        <v>1079</v>
      </c>
      <c r="N316" s="42"/>
      <c r="S316" s="46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</row>
    <row r="317" spans="1:66" ht="12.75" customHeight="1" x14ac:dyDescent="0.2">
      <c r="A317" s="1" t="s">
        <v>184</v>
      </c>
      <c r="B317" s="4">
        <f>_xll.ciqfunctions.udf.CIQ(InputTicker, "IQ_FIN_DIV_DEBT_CURRENT",Input!D$2,Date,,,Ccy,Conv)</f>
        <v>0</v>
      </c>
      <c r="C317" s="4">
        <f>_xll.ciqfunctions.udf.CIQ(InputTicker, "IQ_FIN_DIV_DEBT_CURRENT",Input!E$2,Date,,,Ccy,Conv)</f>
        <v>0</v>
      </c>
      <c r="D317" s="4">
        <f>_xll.ciqfunctions.udf.CIQ(InputTicker, "IQ_FIN_DIV_DEBT_CURRENT",Input!F$2,Date,,,Ccy,Conv)</f>
        <v>0</v>
      </c>
      <c r="E317" s="4">
        <f>_xll.ciqfunctions.udf.CIQ(InputTicker, "IQ_FIN_DIV_DEBT_CURRENT",Input!G$2,Date,,,Ccy,Conv)</f>
        <v>0</v>
      </c>
      <c r="F317" s="4">
        <f>_xll.ciqfunctions.udf.CIQ(InputTicker, "IQ_FIN_DIV_DEBT_CURRENT",Input!H$2,Date,,,Ccy,Conv)</f>
        <v>0</v>
      </c>
      <c r="G317" s="4">
        <f>_xll.ciqfunctions.udf.CIQ(InputTicker, "IQ_FIN_DIV_DEBT_CURRENT",Input!I$2,Date,,,Ccy,Conv)</f>
        <v>0</v>
      </c>
      <c r="H317" s="4">
        <f>_xll.ciqfunctions.udf.CIQ(InputTicker, "IQ_FIN_DIV_DEBT_CURRENT",Input!J$2,Date,,,Ccy,Conv)</f>
        <v>0</v>
      </c>
      <c r="I317" s="4">
        <f>_xll.ciqfunctions.udf.CIQ(InputTicker, "IQ_FIN_DIV_DEBT_CURRENT",Input!K$2,Date,,,Ccy,Conv)</f>
        <v>0</v>
      </c>
      <c r="J317" s="4">
        <f>_xll.ciqfunctions.udf.CIQ(InputTicker, "IQ_FIN_DIV_DEBT_CURRENT",Input!L$2,Date,,,Ccy,Conv)</f>
        <v>0</v>
      </c>
      <c r="K317" s="4">
        <f>_xll.ciqfunctions.udf.CIQ(InputTicker, "IQ_FIN_DIV_DEBT_CURRENT",Input!M$2,Date,,,Ccy,Conv)</f>
        <v>0</v>
      </c>
      <c r="L317" s="4">
        <f>_xll.ciqfunctions.udf.CIQ(InputTicker, "IQ_FIN_DIV_DEBT_CURRENT",Input!N$2,Date,,,Ccy,Conv)</f>
        <v>0</v>
      </c>
      <c r="M317" s="4">
        <f>_xll.ciqfunctions.udf.CIQ(InputTicker, "IQ_FIN_DIV_DEBT_CURRENT",Input!O$2,Date,,,Ccy,Conv)</f>
        <v>0</v>
      </c>
      <c r="N317" s="46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</row>
    <row r="318" spans="1:66" ht="12.75" customHeight="1" x14ac:dyDescent="0.2">
      <c r="A318" s="1" t="s">
        <v>185</v>
      </c>
      <c r="B318" s="4">
        <f>_xll.ciqfunctions.udf.CIQ(InputTicker, "IQ_FIN_DIV_LIAB_CURRENT",Input!D$2,Date,,,Ccy,Conv)</f>
        <v>0</v>
      </c>
      <c r="C318" s="4">
        <f>_xll.ciqfunctions.udf.CIQ(InputTicker, "IQ_FIN_DIV_LIAB_CURRENT",Input!E$2,Date,,,Ccy,Conv)</f>
        <v>0</v>
      </c>
      <c r="D318" s="4">
        <f>_xll.ciqfunctions.udf.CIQ(InputTicker, "IQ_FIN_DIV_LIAB_CURRENT",Input!F$2,Date,,,Ccy,Conv)</f>
        <v>0</v>
      </c>
      <c r="E318" s="4">
        <f>_xll.ciqfunctions.udf.CIQ(InputTicker, "IQ_FIN_DIV_LIAB_CURRENT",Input!G$2,Date,,,Ccy,Conv)</f>
        <v>0</v>
      </c>
      <c r="F318" s="4">
        <f>_xll.ciqfunctions.udf.CIQ(InputTicker, "IQ_FIN_DIV_LIAB_CURRENT",Input!H$2,Date,,,Ccy,Conv)</f>
        <v>0</v>
      </c>
      <c r="G318" s="4">
        <f>_xll.ciqfunctions.udf.CIQ(InputTicker, "IQ_FIN_DIV_LIAB_CURRENT",Input!I$2,Date,,,Ccy,Conv)</f>
        <v>0</v>
      </c>
      <c r="H318" s="4">
        <f>_xll.ciqfunctions.udf.CIQ(InputTicker, "IQ_FIN_DIV_LIAB_CURRENT",Input!J$2,Date,,,Ccy,Conv)</f>
        <v>0</v>
      </c>
      <c r="I318" s="4">
        <f>_xll.ciqfunctions.udf.CIQ(InputTicker, "IQ_FIN_DIV_LIAB_CURRENT",Input!K$2,Date,,,Ccy,Conv)</f>
        <v>0</v>
      </c>
      <c r="J318" s="4">
        <f>_xll.ciqfunctions.udf.CIQ(InputTicker, "IQ_FIN_DIV_LIAB_CURRENT",Input!L$2,Date,,,Ccy,Conv)</f>
        <v>0</v>
      </c>
      <c r="K318" s="4">
        <f>_xll.ciqfunctions.udf.CIQ(InputTicker, "IQ_FIN_DIV_LIAB_CURRENT",Input!M$2,Date,,,Ccy,Conv)</f>
        <v>0</v>
      </c>
      <c r="L318" s="4">
        <f>_xll.ciqfunctions.udf.CIQ(InputTicker, "IQ_FIN_DIV_LIAB_CURRENT",Input!N$2,Date,,,Ccy,Conv)</f>
        <v>0</v>
      </c>
      <c r="M318" s="4">
        <f>_xll.ciqfunctions.udf.CIQ(InputTicker, "IQ_FIN_DIV_LIAB_CURRENT",Input!O$2,Date,,,Ccy,Conv)</f>
        <v>0</v>
      </c>
      <c r="N318" s="42"/>
      <c r="S318" s="46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</row>
    <row r="319" spans="1:66" ht="12.75" customHeight="1" x14ac:dyDescent="0.2">
      <c r="A319" s="1" t="s">
        <v>186</v>
      </c>
      <c r="B319" s="4">
        <f>_xll.ciqfunctions.udf.CIQ(InputTicker, "IQ_INC_TAX_PAY_CURRENT",Input!D$2,Date,,,Ccy,Conv)</f>
        <v>2847</v>
      </c>
      <c r="C319" s="4">
        <f>_xll.ciqfunctions.udf.CIQ(InputTicker, "IQ_INC_TAX_PAY_CURRENT",Input!E$2,Date,,,Ccy,Conv)</f>
        <v>3235</v>
      </c>
      <c r="D319" s="4">
        <f>_xll.ciqfunctions.udf.CIQ(InputTicker, "IQ_INC_TAX_PAY_CURRENT",Input!F$2,Date,,,Ccy,Conv)</f>
        <v>4219</v>
      </c>
      <c r="E319" s="4">
        <f>_xll.ciqfunctions.udf.CIQ(InputTicker, "IQ_INC_TAX_PAY_CURRENT",Input!G$2,Date,,,Ccy,Conv)</f>
        <v>3046</v>
      </c>
      <c r="F319" s="4">
        <f>_xll.ciqfunctions.udf.CIQ(InputTicker, "IQ_INC_TAX_PAY_CURRENT",Input!H$2,Date,,,Ccy,Conv)</f>
        <v>2839</v>
      </c>
      <c r="G319" s="4">
        <f>_xll.ciqfunctions.udf.CIQ(InputTicker, "IQ_INC_TAX_PAY_CURRENT",Input!I$2,Date,,,Ccy,Conv)</f>
        <v>3198</v>
      </c>
      <c r="H319" s="4">
        <f>_xll.ciqfunctions.udf.CIQ(InputTicker, "IQ_INC_TAX_PAY_CURRENT",Input!J$2,Date,,,Ccy,Conv)</f>
        <v>2289</v>
      </c>
      <c r="I319" s="4">
        <f>_xll.ciqfunctions.udf.CIQ(InputTicker, "IQ_INC_TAX_PAY_CURRENT",Input!K$2,Date,,,Ccy,Conv)</f>
        <v>2196</v>
      </c>
      <c r="J319" s="4">
        <f>_xll.ciqfunctions.udf.CIQ(InputTicker, "IQ_INC_TAX_PAY_CURRENT",Input!L$2,Date,,,Ccy,Conv)</f>
        <v>2270</v>
      </c>
      <c r="K319" s="4">
        <f>_xll.ciqfunctions.udf.CIQ(InputTicker, "IQ_INC_TAX_PAY_CURRENT",Input!M$2,Date,,,Ccy,Conv)</f>
        <v>2033</v>
      </c>
      <c r="L319" s="4">
        <f>_xll.ciqfunctions.udf.CIQ(InputTicker, "IQ_INC_TAX_PAY_CURRENT",Input!N$2,Date,,,Ccy,Conv)</f>
        <v>2347</v>
      </c>
      <c r="M319" s="4">
        <f>_xll.ciqfunctions.udf.CIQ(InputTicker, "IQ_INC_TAX_PAY_CURRENT",Input!O$2,Date,,,Ccy,Conv)</f>
        <v>2347</v>
      </c>
      <c r="N319" s="46"/>
      <c r="P319" s="46"/>
      <c r="Q319" s="46"/>
      <c r="R319" s="46"/>
      <c r="T319" s="42"/>
      <c r="U319" s="42"/>
      <c r="V319" s="46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</row>
    <row r="320" spans="1:66" ht="12.75" customHeight="1" x14ac:dyDescent="0.2">
      <c r="A320" s="1" t="s">
        <v>136</v>
      </c>
      <c r="B320" s="4">
        <f>_xll.ciqfunctions.udf.CIQ(InputTicker, "IQ_UNEARN_REV_CURRENT",Input!D$2,Date,,,Ccy,Conv)</f>
        <v>11259</v>
      </c>
      <c r="C320" s="4">
        <f>_xll.ciqfunctions.udf.CIQ(InputTicker, "IQ_UNEARN_REV_CURRENT",Input!E$2,Date,,,Ccy,Conv)</f>
        <v>11299</v>
      </c>
      <c r="D320" s="4">
        <f>_xll.ciqfunctions.udf.CIQ(InputTicker, "IQ_UNEARN_REV_CURRENT",Input!F$2,Date,,,Ccy,Conv)</f>
        <v>11829</v>
      </c>
      <c r="E320" s="4">
        <f>_xll.ciqfunctions.udf.CIQ(InputTicker, "IQ_UNEARN_REV_CURRENT",Input!G$2,Date,,,Ccy,Conv)</f>
        <v>11436</v>
      </c>
      <c r="F320" s="4">
        <f>_xll.ciqfunctions.udf.CIQ(InputTicker, "IQ_UNEARN_REV_CURRENT",Input!H$2,Date,,,Ccy,Conv)</f>
        <v>12253</v>
      </c>
      <c r="G320" s="4">
        <f>_xll.ciqfunctions.udf.CIQ(InputTicker, "IQ_UNEARN_REV_CURRENT",Input!I$2,Date,,,Ccy,Conv)</f>
        <v>12146</v>
      </c>
      <c r="H320" s="4">
        <f>_xll.ciqfunctions.udf.CIQ(InputTicker, "IQ_UNEARN_REV_CURRENT",Input!J$2,Date,,,Ccy,Conv)</f>
        <v>12518</v>
      </c>
      <c r="I320" s="4">
        <f>_xll.ciqfunctions.udf.CIQ(InputTicker, "IQ_UNEARN_REV_CURRENT",Input!K$2,Date,,,Ccy,Conv)</f>
        <v>12032</v>
      </c>
      <c r="J320" s="4">
        <f>_xll.ciqfunctions.udf.CIQ(InputTicker, "IQ_UNEARN_REV_CURRENT",Input!L$2,Date,,,Ccy,Conv)</f>
        <v>13451</v>
      </c>
      <c r="K320" s="4">
        <f>_xll.ciqfunctions.udf.CIQ(InputTicker, "IQ_UNEARN_REV_CURRENT",Input!M$2,Date,,,Ccy,Conv)</f>
        <v>13907</v>
      </c>
      <c r="L320" s="4">
        <f>_xll.ciqfunctions.udf.CIQ(InputTicker, "IQ_UNEARN_REV_CURRENT",Input!N$2,Date,,,Ccy,Conv)</f>
        <v>16101</v>
      </c>
      <c r="M320" s="4">
        <f>_xll.ciqfunctions.udf.CIQ(InputTicker, "IQ_UNEARN_REV_CURRENT",Input!O$2,Date,,,Ccy,Conv)</f>
        <v>16101</v>
      </c>
      <c r="N320" s="42"/>
      <c r="T320" s="46"/>
      <c r="U320" s="4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</row>
    <row r="321" spans="1:66" ht="12.75" customHeight="1" x14ac:dyDescent="0.2">
      <c r="A321" s="1" t="s">
        <v>187</v>
      </c>
      <c r="B321" s="4">
        <f>_xll.ciqfunctions.udf.CIQ(InputTicker, "IQ_DEF_TAX_LIAB_CURRENT",Input!D$2,Date,,,Ccy,Conv)</f>
        <v>0</v>
      </c>
      <c r="C321" s="4">
        <f>_xll.ciqfunctions.udf.CIQ(InputTicker, "IQ_DEF_TAX_LIAB_CURRENT",Input!E$2,Date,,,Ccy,Conv)</f>
        <v>0</v>
      </c>
      <c r="D321" s="4">
        <f>_xll.ciqfunctions.udf.CIQ(InputTicker, "IQ_DEF_TAX_LIAB_CURRENT",Input!F$2,Date,,,Ccy,Conv)</f>
        <v>0</v>
      </c>
      <c r="E321" s="4">
        <f>_xll.ciqfunctions.udf.CIQ(InputTicker, "IQ_DEF_TAX_LIAB_CURRENT",Input!G$2,Date,,,Ccy,Conv)</f>
        <v>0</v>
      </c>
      <c r="F321" s="4">
        <f>_xll.ciqfunctions.udf.CIQ(InputTicker, "IQ_DEF_TAX_LIAB_CURRENT",Input!H$2,Date,,,Ccy,Conv)</f>
        <v>0</v>
      </c>
      <c r="G321" s="4">
        <f>_xll.ciqfunctions.udf.CIQ(InputTicker, "IQ_DEF_TAX_LIAB_CURRENT",Input!I$2,Date,,,Ccy,Conv)</f>
        <v>0</v>
      </c>
      <c r="H321" s="4">
        <f>_xll.ciqfunctions.udf.CIQ(InputTicker, "IQ_DEF_TAX_LIAB_CURRENT",Input!J$2,Date,,,Ccy,Conv)</f>
        <v>0</v>
      </c>
      <c r="I321" s="4">
        <f>_xll.ciqfunctions.udf.CIQ(InputTicker, "IQ_DEF_TAX_LIAB_CURRENT",Input!K$2,Date,,,Ccy,Conv)</f>
        <v>0</v>
      </c>
      <c r="J321" s="4">
        <f>_xll.ciqfunctions.udf.CIQ(InputTicker, "IQ_DEF_TAX_LIAB_CURRENT",Input!L$2,Date,,,Ccy,Conv)</f>
        <v>0</v>
      </c>
      <c r="K321" s="4">
        <f>_xll.ciqfunctions.udf.CIQ(InputTicker, "IQ_DEF_TAX_LIAB_CURRENT",Input!M$2,Date,,,Ccy,Conv)</f>
        <v>0</v>
      </c>
      <c r="L321" s="4">
        <f>_xll.ciqfunctions.udf.CIQ(InputTicker, "IQ_DEF_TAX_LIAB_CURRENT",Input!N$2,Date,,,Ccy,Conv)</f>
        <v>0</v>
      </c>
      <c r="M321" s="4">
        <f>_xll.ciqfunctions.udf.CIQ(InputTicker, "IQ_DEF_TAX_LIAB_CURRENT",Input!O$2,Date,,,Ccy,Conv)</f>
        <v>0</v>
      </c>
      <c r="N321" s="42"/>
      <c r="S321" s="17"/>
      <c r="T321" s="46"/>
      <c r="U321" s="46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</row>
    <row r="322" spans="1:66" ht="12.75" customHeight="1" x14ac:dyDescent="0.2">
      <c r="A322" s="1" t="s">
        <v>137</v>
      </c>
      <c r="B322" s="4">
        <f>_xll.ciqfunctions.udf.CIQ(InputTicker, "IQ_OTHER_CL_SUPPL",Input!D$2,Date,,,Ccy,Conv)</f>
        <v>175</v>
      </c>
      <c r="C322" s="4">
        <f>_xll.ciqfunctions.udf.CIQ(InputTicker, "IQ_OTHER_CL_SUPPL",Input!E$2,Date,,,Ccy,Conv)</f>
        <v>159</v>
      </c>
      <c r="D322" s="4">
        <f>_xll.ciqfunctions.udf.CIQ(InputTicker, "IQ_OTHER_CL_SUPPL",Input!F$2,Date,,,Ccy,Conv)</f>
        <v>403</v>
      </c>
      <c r="E322" s="4">
        <f>_xll.ciqfunctions.udf.CIQ(InputTicker, "IQ_OTHER_CL_SUPPL",Input!G$2,Date,,,Ccy,Conv)</f>
        <v>177</v>
      </c>
      <c r="F322" s="4">
        <f>_xll.ciqfunctions.udf.CIQ(InputTicker, "IQ_OTHER_CL_SUPPL",Input!H$2,Date,,,Ccy,Conv)</f>
        <v>167</v>
      </c>
      <c r="G322" s="4">
        <f>_xll.ciqfunctions.udf.CIQ(InputTicker, "IQ_OTHER_CL_SUPPL",Input!I$2,Date,,,Ccy,Conv)</f>
        <v>4406</v>
      </c>
      <c r="H322" s="4">
        <f>_xll.ciqfunctions.udf.CIQ(InputTicker, "IQ_OTHER_CL_SUPPL",Input!J$2,Date,,,Ccy,Conv)</f>
        <v>60</v>
      </c>
      <c r="I322" s="4">
        <f>_xll.ciqfunctions.udf.CIQ(InputTicker, "IQ_OTHER_CL_SUPPL",Input!K$2,Date,,,Ccy,Conv)</f>
        <v>546</v>
      </c>
      <c r="J322" s="4">
        <f>_xll.ciqfunctions.udf.CIQ(InputTicker, "IQ_OTHER_CL_SUPPL",Input!L$2,Date,,,Ccy,Conv)</f>
        <v>295</v>
      </c>
      <c r="K322" s="4">
        <f>_xll.ciqfunctions.udf.CIQ(InputTicker, "IQ_OTHER_CL_SUPPL",Input!M$2,Date,,,Ccy,Conv)</f>
        <v>261</v>
      </c>
      <c r="L322" s="4">
        <f>_xll.ciqfunctions.udf.CIQ(InputTicker, "IQ_OTHER_CL_SUPPL",Input!N$2,Date,,,Ccy,Conv)</f>
        <v>254</v>
      </c>
      <c r="M322" s="4">
        <f>_xll.ciqfunctions.udf.CIQ(InputTicker, "IQ_OTHER_CL_SUPPL",Input!O$2,Date,,,Ccy,Conv)</f>
        <v>254</v>
      </c>
      <c r="N322" s="42"/>
      <c r="T322" s="46"/>
      <c r="U322" s="46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</row>
    <row r="323" spans="1:66" ht="12.75" customHeight="1" x14ac:dyDescent="0.2">
      <c r="A323" s="5" t="s">
        <v>98</v>
      </c>
      <c r="B323" s="6">
        <f>_xll.ciqfunctions.udf.CIQ(InputTicker, "IQ_TOTAL_CL",Input!D$2,Date,,,Ccy,Conv)</f>
        <v>34269</v>
      </c>
      <c r="C323" s="6">
        <f>_xll.ciqfunctions.udf.CIQ(InputTicker, "IQ_TOTAL_CL",Input!E$2,Date,,,Ccy,Conv)</f>
        <v>36275</v>
      </c>
      <c r="D323" s="6">
        <f>_xll.ciqfunctions.udf.CIQ(InputTicker, "IQ_TOTAL_CL",Input!F$2,Date,,,Ccy,Conv)</f>
        <v>37363</v>
      </c>
      <c r="E323" s="6">
        <f>_xll.ciqfunctions.udf.CIQ(InputTicker, "IQ_TOTAL_CL",Input!G$2,Date,,,Ccy,Conv)</f>
        <v>38227</v>
      </c>
      <c r="F323" s="6">
        <f>_xll.ciqfunctions.udf.CIQ(InputTicker, "IQ_TOTAL_CL",Input!H$2,Date,,,Ccy,Conv)</f>
        <v>37701</v>
      </c>
      <c r="G323" s="6">
        <f>_xll.ciqfunctions.udf.CIQ(InputTicker, "IQ_TOTAL_CL",Input!I$2,Date,,,Ccy,Conv)</f>
        <v>39869</v>
      </c>
      <c r="H323" s="6">
        <f>_xll.ciqfunctions.udf.CIQ(InputTicker, "IQ_TOTAL_CL",Input!J$2,Date,,,Ccy,Conv)</f>
        <v>33619</v>
      </c>
      <c r="I323" s="6">
        <f>_xll.ciqfunctions.udf.CIQ(InputTicker, "IQ_TOTAL_CL",Input!K$2,Date,,,Ccy,Conv)</f>
        <v>31505</v>
      </c>
      <c r="J323" s="6">
        <f>_xll.ciqfunctions.udf.CIQ(InputTicker, "IQ_TOTAL_CL",Input!L$2,Date,,,Ccy,Conv)</f>
        <v>34122</v>
      </c>
      <c r="K323" s="6">
        <f>_xll.ciqfunctions.udf.CIQ(InputTicker, "IQ_TOTAL_CL",Input!M$2,Date,,,Ccy,Conv)</f>
        <v>33142</v>
      </c>
      <c r="L323" s="6">
        <f>_xll.ciqfunctions.udf.CIQ(InputTicker, "IQ_TOTAL_CL",Input!N$2,Date,,,Ccy,Conv)</f>
        <v>38658</v>
      </c>
      <c r="M323" s="6">
        <f>_xll.ciqfunctions.udf.CIQ(InputTicker, "IQ_TOTAL_CL",Input!O$2,Date,,,Ccy,Conv)</f>
        <v>38658</v>
      </c>
      <c r="N323" s="42"/>
      <c r="S323" s="46"/>
      <c r="T323" s="46"/>
      <c r="U323" s="46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</row>
    <row r="324" spans="1:66" ht="12.75" customHeight="1" x14ac:dyDescent="0.2">
      <c r="A324" s="1" t="s">
        <v>188</v>
      </c>
      <c r="B324" s="4">
        <f>_xll.ciqfunctions.udf.CIQ(InputTicker, "IQ_LT_DEBT",Input!D$2,Date,,,Ccy,Conv)</f>
        <v>33431</v>
      </c>
      <c r="C324" s="4">
        <f>_xll.ciqfunctions.udf.CIQ(InputTicker, "IQ_LT_DEBT",Input!E$2,Date,,,Ccy,Conv)</f>
        <v>34663</v>
      </c>
      <c r="D324" s="4">
        <f>_xll.ciqfunctions.udf.CIQ(InputTicker, "IQ_LT_DEBT",Input!F$2,Date,,,Ccy,Conv)</f>
        <v>39871</v>
      </c>
      <c r="E324" s="4">
        <f>_xll.ciqfunctions.udf.CIQ(InputTicker, "IQ_LT_DEBT",Input!G$2,Date,,,Ccy,Conv)</f>
        <v>35567</v>
      </c>
      <c r="F324" s="4">
        <f>_xll.ciqfunctions.udf.CIQ(InputTicker, "IQ_LT_DEBT",Input!H$2,Date,,,Ccy,Conv)</f>
        <v>53951</v>
      </c>
      <c r="G324" s="4">
        <f>_xll.ciqfunctions.udf.CIQ(InputTicker, "IQ_LT_DEBT",Input!I$2,Date,,,Ccy,Conv)</f>
        <v>54157</v>
      </c>
      <c r="H324" s="4">
        <f>_xll.ciqfunctions.udf.CIQ(InputTicker, "IQ_LT_DEBT",Input!J$2,Date,,,Ccy,Conv)</f>
        <v>44854</v>
      </c>
      <c r="I324" s="4">
        <f>_xll.ciqfunctions.udf.CIQ(InputTicker, "IQ_LT_DEBT",Input!K$2,Date,,,Ccy,Conv)</f>
        <v>46025</v>
      </c>
      <c r="J324" s="4">
        <f>_xll.ciqfunctions.udf.CIQ(InputTicker, "IQ_LT_DEBT",Input!L$2,Date,,,Ccy,Conv)</f>
        <v>49742</v>
      </c>
      <c r="K324" s="4">
        <f>_xll.ciqfunctions.udf.CIQ(InputTicker, "IQ_LT_DEBT",Input!M$2,Date,,,Ccy,Conv)</f>
        <v>49081</v>
      </c>
      <c r="L324" s="4">
        <f>_xll.ciqfunctions.udf.CIQ(InputTicker, "IQ_LT_DEBT",Input!N$2,Date,,,Ccy,Conv)</f>
        <v>53962</v>
      </c>
      <c r="M324" s="4">
        <f>_xll.ciqfunctions.udf.CIQ(InputTicker, "IQ_LT_DEBT",Input!O$2,Date,,,Ccy,Conv)</f>
        <v>53962</v>
      </c>
      <c r="N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</row>
    <row r="325" spans="1:66" ht="12.75" customHeight="1" x14ac:dyDescent="0.2">
      <c r="A325" s="42" t="s">
        <v>473</v>
      </c>
      <c r="B325" s="4">
        <f>_xll.ciqfunctions.udf.CIQ(InputTicker, "IQ_LONG_TERM_LEASES",Input!D$2,Date,,,Ccy,Conv)</f>
        <v>0</v>
      </c>
      <c r="C325" s="4">
        <f>_xll.ciqfunctions.udf.CIQ(InputTicker, "IQ_LONG_TERM_LEASES",Input!E$2,Date,,,Ccy,Conv)</f>
        <v>0</v>
      </c>
      <c r="D325" s="4">
        <f>_xll.ciqfunctions.udf.CIQ(InputTicker, "IQ_LONG_TERM_LEASES",Input!F$2,Date,,,Ccy,Conv)</f>
        <v>0</v>
      </c>
      <c r="E325" s="4">
        <f>_xll.ciqfunctions.udf.CIQ(InputTicker, "IQ_LONG_TERM_LEASES",Input!G$2,Date,,,Ccy,Conv)</f>
        <v>38</v>
      </c>
      <c r="F325" s="4">
        <f>_xll.ciqfunctions.udf.CIQ(InputTicker, "IQ_LONG_TERM_LEASES",Input!H$2,Date,,,Ccy,Conv)</f>
        <v>4030</v>
      </c>
      <c r="G325" s="4">
        <f>_xll.ciqfunctions.udf.CIQ(InputTicker, "IQ_LONG_TERM_LEASES",Input!I$2,Date,,,Ccy,Conv)</f>
        <v>2780</v>
      </c>
      <c r="H325" s="4">
        <f>_xll.ciqfunctions.udf.CIQ(InputTicker, "IQ_LONG_TERM_LEASES",Input!J$2,Date,,,Ccy,Conv)</f>
        <v>2525</v>
      </c>
      <c r="I325" s="4">
        <f>_xll.ciqfunctions.udf.CIQ(InputTicker, "IQ_LONG_TERM_LEASES",Input!K$2,Date,,,Ccy,Conv)</f>
        <v>2354</v>
      </c>
      <c r="J325" s="4">
        <f>_xll.ciqfunctions.udf.CIQ(InputTicker, "IQ_LONG_TERM_LEASES",Input!L$2,Date,,,Ccy,Conv)</f>
        <v>2947</v>
      </c>
      <c r="K325" s="4">
        <f>_xll.ciqfunctions.udf.CIQ(InputTicker, "IQ_LONG_TERM_LEASES",Input!M$2,Date,,,Ccy,Conv)</f>
        <v>3458</v>
      </c>
      <c r="L325" s="4">
        <f>_xll.ciqfunctions.udf.CIQ(InputTicker, "IQ_LONG_TERM_LEASES",Input!N$2,Date,,,Ccy,Conv)</f>
        <v>3421</v>
      </c>
      <c r="M325" s="4">
        <f>_xll.ciqfunctions.udf.CIQ(InputTicker, "IQ_LONG_TERM_LEASES",Input!O$2,Date,,,Ccy,Conv)</f>
        <v>3421</v>
      </c>
      <c r="N325" s="42"/>
      <c r="P325" s="46"/>
      <c r="Q325" s="46"/>
      <c r="R325" s="46"/>
      <c r="T325" s="42"/>
      <c r="U325" s="42"/>
      <c r="V325" s="46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</row>
    <row r="326" spans="1:66" ht="12.75" customHeight="1" x14ac:dyDescent="0.2">
      <c r="A326" s="42" t="s">
        <v>190</v>
      </c>
      <c r="B326" s="4">
        <f>_xll.ciqfunctions.udf.CIQ(InputTicker, "IQ_FIN_DIV_DEBT_LT",Input!D$2,Date,,,Ccy,Conv)</f>
        <v>0</v>
      </c>
      <c r="C326" s="4">
        <f>_xll.ciqfunctions.udf.CIQ(InputTicker, "IQ_FIN_DIV_DEBT_LT",Input!E$2,Date,,,Ccy,Conv)</f>
        <v>0</v>
      </c>
      <c r="D326" s="4">
        <f>_xll.ciqfunctions.udf.CIQ(InputTicker, "IQ_FIN_DIV_DEBT_LT",Input!F$2,Date,,,Ccy,Conv)</f>
        <v>0</v>
      </c>
      <c r="E326" s="4">
        <f>_xll.ciqfunctions.udf.CIQ(InputTicker, "IQ_FIN_DIV_DEBT_LT",Input!G$2,Date,,,Ccy,Conv)</f>
        <v>0</v>
      </c>
      <c r="F326" s="4">
        <f>_xll.ciqfunctions.udf.CIQ(InputTicker, "IQ_FIN_DIV_DEBT_LT",Input!H$2,Date,,,Ccy,Conv)</f>
        <v>0</v>
      </c>
      <c r="G326" s="4">
        <f>_xll.ciqfunctions.udf.CIQ(InputTicker, "IQ_FIN_DIV_DEBT_LT",Input!I$2,Date,,,Ccy,Conv)</f>
        <v>0</v>
      </c>
      <c r="H326" s="4">
        <f>_xll.ciqfunctions.udf.CIQ(InputTicker, "IQ_FIN_DIV_DEBT_LT",Input!J$2,Date,,,Ccy,Conv)</f>
        <v>0</v>
      </c>
      <c r="I326" s="4">
        <f>_xll.ciqfunctions.udf.CIQ(InputTicker, "IQ_FIN_DIV_DEBT_LT",Input!K$2,Date,,,Ccy,Conv)</f>
        <v>0</v>
      </c>
      <c r="J326" s="4">
        <f>_xll.ciqfunctions.udf.CIQ(InputTicker, "IQ_FIN_DIV_DEBT_LT",Input!L$2,Date,,,Ccy,Conv)</f>
        <v>0</v>
      </c>
      <c r="K326" s="4">
        <f>_xll.ciqfunctions.udf.CIQ(InputTicker, "IQ_FIN_DIV_DEBT_LT",Input!M$2,Date,,,Ccy,Conv)</f>
        <v>0</v>
      </c>
      <c r="L326" s="4">
        <f>_xll.ciqfunctions.udf.CIQ(InputTicker, "IQ_FIN_DIV_DEBT_LT",Input!N$2,Date,,,Ccy,Conv)</f>
        <v>0</v>
      </c>
      <c r="M326" s="4">
        <f>_xll.ciqfunctions.udf.CIQ(InputTicker, "IQ_FIN_DIV_DEBT_LT",Input!O$2,Date,,,Ccy,Conv)</f>
        <v>0</v>
      </c>
      <c r="N326" s="46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</row>
    <row r="327" spans="1:66" ht="12.75" customHeight="1" x14ac:dyDescent="0.2">
      <c r="A327" s="42" t="s">
        <v>191</v>
      </c>
      <c r="B327" s="4">
        <f>_xll.ciqfunctions.udf.CIQ(InputTicker, "IQ_FIN_DIV_LIAB_LT",Input!D$2,Date,,,Ccy,Conv)</f>
        <v>0</v>
      </c>
      <c r="C327" s="4">
        <f>_xll.ciqfunctions.udf.CIQ(InputTicker, "IQ_FIN_DIV_LIAB_LT",Input!E$2,Date,,,Ccy,Conv)</f>
        <v>0</v>
      </c>
      <c r="D327" s="4">
        <f>_xll.ciqfunctions.udf.CIQ(InputTicker, "IQ_FIN_DIV_LIAB_LT",Input!F$2,Date,,,Ccy,Conv)</f>
        <v>0</v>
      </c>
      <c r="E327" s="4">
        <f>_xll.ciqfunctions.udf.CIQ(InputTicker, "IQ_FIN_DIV_LIAB_LT",Input!G$2,Date,,,Ccy,Conv)</f>
        <v>0</v>
      </c>
      <c r="F327" s="4">
        <f>_xll.ciqfunctions.udf.CIQ(InputTicker, "IQ_FIN_DIV_LIAB_LT",Input!H$2,Date,,,Ccy,Conv)</f>
        <v>0</v>
      </c>
      <c r="G327" s="4">
        <f>_xll.ciqfunctions.udf.CIQ(InputTicker, "IQ_FIN_DIV_LIAB_LT",Input!I$2,Date,,,Ccy,Conv)</f>
        <v>0</v>
      </c>
      <c r="H327" s="4">
        <f>_xll.ciqfunctions.udf.CIQ(InputTicker, "IQ_FIN_DIV_LIAB_LT",Input!J$2,Date,,,Ccy,Conv)</f>
        <v>0</v>
      </c>
      <c r="I327" s="4">
        <f>_xll.ciqfunctions.udf.CIQ(InputTicker, "IQ_FIN_DIV_LIAB_LT",Input!K$2,Date,,,Ccy,Conv)</f>
        <v>0</v>
      </c>
      <c r="J327" s="4">
        <f>_xll.ciqfunctions.udf.CIQ(InputTicker, "IQ_FIN_DIV_LIAB_LT",Input!L$2,Date,,,Ccy,Conv)</f>
        <v>0</v>
      </c>
      <c r="K327" s="4">
        <f>_xll.ciqfunctions.udf.CIQ(InputTicker, "IQ_FIN_DIV_LIAB_LT",Input!M$2,Date,,,Ccy,Conv)</f>
        <v>0</v>
      </c>
      <c r="L327" s="4">
        <f>_xll.ciqfunctions.udf.CIQ(InputTicker, "IQ_FIN_DIV_LIAB_LT",Input!N$2,Date,,,Ccy,Conv)</f>
        <v>0</v>
      </c>
      <c r="M327" s="4">
        <f>_xll.ciqfunctions.udf.CIQ(InputTicker, "IQ_FIN_DIV_LIAB_LT",Input!O$2,Date,,,Ccy,Conv)</f>
        <v>0</v>
      </c>
      <c r="N327" s="42"/>
      <c r="S327" s="46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</row>
    <row r="328" spans="1:66" ht="12.75" customHeight="1" x14ac:dyDescent="0.2">
      <c r="A328" s="42" t="s">
        <v>192</v>
      </c>
      <c r="B328" s="4">
        <f>_xll.ciqfunctions.udf.CIQ(InputTicker, "IQ_UNEARN_REV_LT",Input!D$2,Date,,,Ccy,Conv)</f>
        <v>3771</v>
      </c>
      <c r="C328" s="4">
        <f>_xll.ciqfunctions.udf.CIQ(InputTicker, "IQ_UNEARN_REV_LT",Input!E$2,Date,,,Ccy,Conv)</f>
        <v>3600</v>
      </c>
      <c r="D328" s="4">
        <f>_xll.ciqfunctions.udf.CIQ(InputTicker, "IQ_UNEARN_REV_LT",Input!F$2,Date,,,Ccy,Conv)</f>
        <v>3746</v>
      </c>
      <c r="E328" s="4">
        <f>_xll.ciqfunctions.udf.CIQ(InputTicker, "IQ_UNEARN_REV_LT",Input!G$2,Date,,,Ccy,Conv)</f>
        <v>3445</v>
      </c>
      <c r="F328" s="4">
        <f>_xll.ciqfunctions.udf.CIQ(InputTicker, "IQ_UNEARN_REV_LT",Input!H$2,Date,,,Ccy,Conv)</f>
        <v>3851</v>
      </c>
      <c r="G328" s="4">
        <f>_xll.ciqfunctions.udf.CIQ(InputTicker, "IQ_UNEARN_REV_LT",Input!I$2,Date,,,Ccy,Conv)</f>
        <v>3758</v>
      </c>
      <c r="H328" s="4">
        <f>_xll.ciqfunctions.udf.CIQ(InputTicker, "IQ_UNEARN_REV_LT",Input!J$2,Date,,,Ccy,Conv)</f>
        <v>3577</v>
      </c>
      <c r="I328" s="4">
        <f>_xll.ciqfunctions.udf.CIQ(InputTicker, "IQ_UNEARN_REV_LT",Input!K$2,Date,,,Ccy,Conv)</f>
        <v>3499</v>
      </c>
      <c r="J328" s="4">
        <f>_xll.ciqfunctions.udf.CIQ(InputTicker, "IQ_UNEARN_REV_LT",Input!L$2,Date,,,Ccy,Conv)</f>
        <v>3533</v>
      </c>
      <c r="K328" s="4">
        <f>_xll.ciqfunctions.udf.CIQ(InputTicker, "IQ_UNEARN_REV_LT",Input!M$2,Date,,,Ccy,Conv)</f>
        <v>3622</v>
      </c>
      <c r="L328" s="4">
        <f>_xll.ciqfunctions.udf.CIQ(InputTicker, "IQ_UNEARN_REV_LT",Input!N$2,Date,,,Ccy,Conv)</f>
        <v>4271</v>
      </c>
      <c r="M328" s="4">
        <f>_xll.ciqfunctions.udf.CIQ(InputTicker, "IQ_UNEARN_REV_LT",Input!O$2,Date,,,Ccy,Conv)</f>
        <v>4271</v>
      </c>
      <c r="N328" s="42"/>
      <c r="P328" s="46"/>
      <c r="Q328" s="46"/>
      <c r="R328" s="46"/>
      <c r="T328" s="46"/>
      <c r="U328" s="46"/>
      <c r="V328" s="46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</row>
    <row r="329" spans="1:66" ht="12.75" customHeight="1" x14ac:dyDescent="0.2">
      <c r="A329" s="42" t="s">
        <v>193</v>
      </c>
      <c r="B329" s="4">
        <f>_xll.ciqfunctions.udf.CIQ(InputTicker, "IQ_PENSION",Input!D$2,Date,,,Ccy,Conv)</f>
        <v>16504</v>
      </c>
      <c r="C329" s="4">
        <f>_xll.ciqfunctions.udf.CIQ(InputTicker, "IQ_PENSION",Input!E$2,Date,,,Ccy,Conv)</f>
        <v>17070</v>
      </c>
      <c r="D329" s="4">
        <f>_xll.ciqfunctions.udf.CIQ(InputTicker, "IQ_PENSION",Input!F$2,Date,,,Ccy,Conv)</f>
        <v>16720</v>
      </c>
      <c r="E329" s="4">
        <f>_xll.ciqfunctions.udf.CIQ(InputTicker, "IQ_PENSION",Input!G$2,Date,,,Ccy,Conv)</f>
        <v>17002</v>
      </c>
      <c r="F329" s="4">
        <f>_xll.ciqfunctions.udf.CIQ(InputTicker, "IQ_PENSION",Input!H$2,Date,,,Ccy,Conv)</f>
        <v>17142</v>
      </c>
      <c r="G329" s="4">
        <f>_xll.ciqfunctions.udf.CIQ(InputTicker, "IQ_PENSION",Input!I$2,Date,,,Ccy,Conv)</f>
        <v>17184</v>
      </c>
      <c r="H329" s="4">
        <f>_xll.ciqfunctions.udf.CIQ(InputTicker, "IQ_PENSION",Input!J$2,Date,,,Ccy,Conv)</f>
        <v>14435</v>
      </c>
      <c r="I329" s="4">
        <f>_xll.ciqfunctions.udf.CIQ(InputTicker, "IQ_PENSION",Input!K$2,Date,,,Ccy,Conv)</f>
        <v>9596</v>
      </c>
      <c r="J329" s="4">
        <f>_xll.ciqfunctions.udf.CIQ(InputTicker, "IQ_PENSION",Input!L$2,Date,,,Ccy,Conv)</f>
        <v>10808</v>
      </c>
      <c r="K329" s="4">
        <f>_xll.ciqfunctions.udf.CIQ(InputTicker, "IQ_PENSION",Input!M$2,Date,,,Ccy,Conv)</f>
        <v>9432</v>
      </c>
      <c r="L329" s="4">
        <f>_xll.ciqfunctions.udf.CIQ(InputTicker, "IQ_PENSION",Input!N$2,Date,,,Ccy,Conv)</f>
        <v>9018</v>
      </c>
      <c r="M329" s="4">
        <f>_xll.ciqfunctions.udf.CIQ(InputTicker, "IQ_PENSION",Input!O$2,Date,,,Ccy,Conv)</f>
        <v>9018</v>
      </c>
      <c r="N329" s="46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</row>
    <row r="330" spans="1:66" ht="12.75" customHeight="1" x14ac:dyDescent="0.2">
      <c r="A330" s="42" t="s">
        <v>138</v>
      </c>
      <c r="B330" s="4">
        <f>_xll.ciqfunctions.udf.CIQ(InputTicker, "IQ_DEF_TAX_LIAB_LT",Input!D$2,Date,,,Ccy,Conv)</f>
        <v>253</v>
      </c>
      <c r="C330" s="4">
        <f>_xll.ciqfunctions.udf.CIQ(InputTicker, "IQ_DEF_TAX_LIAB_LT",Input!E$2,Date,,,Ccy,Conv)</f>
        <v>424</v>
      </c>
      <c r="D330" s="4">
        <f>_xll.ciqfunctions.udf.CIQ(InputTicker, "IQ_DEF_TAX_LIAB_LT",Input!F$2,Date,,,Ccy,Conv)</f>
        <v>545</v>
      </c>
      <c r="E330" s="4">
        <f>_xll.ciqfunctions.udf.CIQ(InputTicker, "IQ_DEF_TAX_LIAB_LT",Input!G$2,Date,,,Ccy,Conv)</f>
        <v>3696</v>
      </c>
      <c r="F330" s="4">
        <f>_xll.ciqfunctions.udf.CIQ(InputTicker, "IQ_DEF_TAX_LIAB_LT",Input!H$2,Date,,,Ccy,Conv)</f>
        <v>5230</v>
      </c>
      <c r="G330" s="4">
        <f>_xll.ciqfunctions.udf.CIQ(InputTicker, "IQ_DEF_TAX_LIAB_LT",Input!I$2,Date,,,Ccy,Conv)</f>
        <v>4958</v>
      </c>
      <c r="H330" s="4">
        <f>_xll.ciqfunctions.udf.CIQ(InputTicker, "IQ_DEF_TAX_LIAB_LT",Input!J$2,Date,,,Ccy,Conv)</f>
        <v>3956</v>
      </c>
      <c r="I330" s="4">
        <f>_xll.ciqfunctions.udf.CIQ(InputTicker, "IQ_DEF_TAX_LIAB_LT",Input!K$2,Date,,,Ccy,Conv)</f>
        <v>2292</v>
      </c>
      <c r="J330" s="4">
        <f>_xll.ciqfunctions.udf.CIQ(InputTicker, "IQ_DEF_TAX_LIAB_LT",Input!L$2,Date,,,Ccy,Conv)</f>
        <v>1146</v>
      </c>
      <c r="K330" s="4">
        <f>_xll.ciqfunctions.udf.CIQ(InputTicker, "IQ_DEF_TAX_LIAB_LT",Input!M$2,Date,,,Ccy,Conv)</f>
        <v>815</v>
      </c>
      <c r="L330" s="4">
        <f>_xll.ciqfunctions.udf.CIQ(InputTicker, "IQ_DEF_TAX_LIAB_LT",Input!N$2,Date,,,Ccy,Conv)</f>
        <v>781</v>
      </c>
      <c r="M330" s="4">
        <f>_xll.ciqfunctions.udf.CIQ(InputTicker, "IQ_DEF_TAX_LIAB_LT",Input!O$2,Date,,,Ccy,Conv)</f>
        <v>781</v>
      </c>
      <c r="N330" s="42"/>
      <c r="S330" s="46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</row>
    <row r="331" spans="1:66" ht="12.75" customHeight="1" x14ac:dyDescent="0.2">
      <c r="A331" s="42" t="s">
        <v>139</v>
      </c>
      <c r="B331" s="4">
        <f>_xll.ciqfunctions.udf.CIQ(InputTicker, "IQ_OTHER_LIAB_LT",Input!D$2,Date,,,Ccy,Conv)</f>
        <v>7843</v>
      </c>
      <c r="C331" s="4">
        <f>_xll.ciqfunctions.udf.CIQ(InputTicker, "IQ_OTHER_LIAB_LT",Input!E$2,Date,,,Ccy,Conv)</f>
        <v>7046</v>
      </c>
      <c r="D331" s="4">
        <f>_xll.ciqfunctions.udf.CIQ(InputTicker, "IQ_OTHER_LIAB_LT",Input!F$2,Date,,,Ccy,Conv)</f>
        <v>9386</v>
      </c>
      <c r="E331" s="4">
        <f>_xll.ciqfunctions.udf.CIQ(InputTicker, "IQ_OTHER_LIAB_LT",Input!G$2,Date,,,Ccy,Conv)</f>
        <v>8477</v>
      </c>
      <c r="F331" s="4">
        <f>_xll.ciqfunctions.udf.CIQ(InputTicker, "IQ_OTHER_LIAB_LT",Input!H$2,Date,,,Ccy,Conv)</f>
        <v>9296</v>
      </c>
      <c r="G331" s="4">
        <f>_xll.ciqfunctions.udf.CIQ(InputTicker, "IQ_OTHER_LIAB_LT",Input!I$2,Date,,,Ccy,Conv)</f>
        <v>12539</v>
      </c>
      <c r="H331" s="4">
        <f>_xll.ciqfunctions.udf.CIQ(InputTicker, "IQ_OTHER_LIAB_LT",Input!J$2,Date,,,Ccy,Conv)</f>
        <v>10039</v>
      </c>
      <c r="I331" s="4">
        <f>_xll.ciqfunctions.udf.CIQ(InputTicker, "IQ_OTHER_LIAB_LT",Input!K$2,Date,,,Ccy,Conv)</f>
        <v>9951</v>
      </c>
      <c r="J331" s="4">
        <f>_xll.ciqfunctions.udf.CIQ(InputTicker, "IQ_OTHER_LIAB_LT",Input!L$2,Date,,,Ccy,Conv)</f>
        <v>10330</v>
      </c>
      <c r="K331" s="4">
        <f>_xll.ciqfunctions.udf.CIQ(InputTicker, "IQ_OTHER_LIAB_LT",Input!M$2,Date,,,Ccy,Conv)</f>
        <v>10232</v>
      </c>
      <c r="L331" s="4">
        <f>_xll.ciqfunctions.udf.CIQ(InputTicker, "IQ_OTHER_LIAB_LT",Input!N$2,Date,,,Ccy,Conv)</f>
        <v>9028</v>
      </c>
      <c r="M331" s="4">
        <f>_xll.ciqfunctions.udf.CIQ(InputTicker, "IQ_OTHER_LIAB_LT",Input!O$2,Date,,,Ccy,Conv)</f>
        <v>9028</v>
      </c>
      <c r="N331" s="42"/>
      <c r="P331" s="46"/>
      <c r="Q331" s="46"/>
      <c r="R331" s="46"/>
      <c r="S331" s="46"/>
      <c r="T331" s="42"/>
      <c r="U331" s="42"/>
      <c r="V331" s="46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</row>
    <row r="332" spans="1:66" ht="12.75" customHeight="1" thickBot="1" x14ac:dyDescent="0.25">
      <c r="A332" s="5" t="s">
        <v>511</v>
      </c>
      <c r="B332" s="9">
        <f>_xll.ciqfunctions.udf.CIQ(InputTicker, "IQ_TOTAL_LIAB",Input!D$2,Date,,,Ccy,Conv)</f>
        <v>96071</v>
      </c>
      <c r="C332" s="9">
        <f>_xll.ciqfunctions.udf.CIQ(InputTicker, "IQ_TOTAL_LIAB",Input!E$2,Date,,,Ccy,Conv)</f>
        <v>99078</v>
      </c>
      <c r="D332" s="9">
        <f>_xll.ciqfunctions.udf.CIQ(InputTicker, "IQ_TOTAL_LIAB",Input!F$2,Date,,,Ccy,Conv)</f>
        <v>107631</v>
      </c>
      <c r="E332" s="9">
        <f>_xll.ciqfunctions.udf.CIQ(InputTicker, "IQ_TOTAL_LIAB",Input!G$2,Date,,,Ccy,Conv)</f>
        <v>106452</v>
      </c>
      <c r="F332" s="9">
        <f>_xll.ciqfunctions.udf.CIQ(InputTicker, "IQ_TOTAL_LIAB",Input!H$2,Date,,,Ccy,Conv)</f>
        <v>131201</v>
      </c>
      <c r="G332" s="9">
        <f>_xll.ciqfunctions.udf.CIQ(InputTicker, "IQ_TOTAL_LIAB",Input!I$2,Date,,,Ccy,Conv)</f>
        <v>135245</v>
      </c>
      <c r="H332" s="9">
        <f>_xll.ciqfunctions.udf.CIQ(InputTicker, "IQ_TOTAL_LIAB",Input!J$2,Date,,,Ccy,Conv)</f>
        <v>113005</v>
      </c>
      <c r="I332" s="9">
        <f>_xll.ciqfunctions.udf.CIQ(InputTicker, "IQ_TOTAL_LIAB",Input!K$2,Date,,,Ccy,Conv)</f>
        <v>105222</v>
      </c>
      <c r="J332" s="9">
        <f>_xll.ciqfunctions.udf.CIQ(InputTicker, "IQ_TOTAL_LIAB",Input!L$2,Date,,,Ccy,Conv)</f>
        <v>112628</v>
      </c>
      <c r="K332" s="9">
        <f>_xll.ciqfunctions.udf.CIQ(InputTicker, "IQ_TOTAL_LIAB",Input!M$2,Date,,,Ccy,Conv)</f>
        <v>109782</v>
      </c>
      <c r="L332" s="9">
        <f>_xll.ciqfunctions.udf.CIQ(InputTicker, "IQ_TOTAL_LIAB",Input!N$2,Date,,,Ccy,Conv)</f>
        <v>119139</v>
      </c>
      <c r="M332" s="9">
        <f>_xll.ciqfunctions.udf.CIQ(InputTicker, "IQ_TOTAL_LIAB",Input!O$2,Date,,,Ccy,Conv)</f>
        <v>119139</v>
      </c>
      <c r="N332" s="42"/>
      <c r="S332" s="46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</row>
    <row r="333" spans="1:66" ht="12.75" customHeight="1" thickTop="1" x14ac:dyDescent="0.2">
      <c r="A333" s="1" t="s">
        <v>194</v>
      </c>
      <c r="B333" s="4">
        <f>_xll.ciqfunctions.udf.CIQ(InputTicker, "IQ_PREF_REDEEM",Input!D$2,Date,,,Ccy,Conv)</f>
        <v>0</v>
      </c>
      <c r="C333" s="4">
        <f>_xll.ciqfunctions.udf.CIQ(InputTicker, "IQ_PREF_REDEEM",Input!E$2,Date,,,Ccy,Conv)</f>
        <v>0</v>
      </c>
      <c r="D333" s="4">
        <f>_xll.ciqfunctions.udf.CIQ(InputTicker, "IQ_PREF_REDEEM",Input!F$2,Date,,,Ccy,Conv)</f>
        <v>0</v>
      </c>
      <c r="E333" s="4">
        <f>_xll.ciqfunctions.udf.CIQ(InputTicker, "IQ_PREF_REDEEM",Input!G$2,Date,,,Ccy,Conv)</f>
        <v>0</v>
      </c>
      <c r="F333" s="4">
        <f>_xll.ciqfunctions.udf.CIQ(InputTicker, "IQ_PREF_REDEEM",Input!H$2,Date,,,Ccy,Conv)</f>
        <v>0</v>
      </c>
      <c r="G333" s="4">
        <f>_xll.ciqfunctions.udf.CIQ(InputTicker, "IQ_PREF_REDEEM",Input!I$2,Date,,,Ccy,Conv)</f>
        <v>0</v>
      </c>
      <c r="H333" s="4">
        <f>_xll.ciqfunctions.udf.CIQ(InputTicker, "IQ_PREF_REDEEM",Input!J$2,Date,,,Ccy,Conv)</f>
        <v>0</v>
      </c>
      <c r="I333" s="4">
        <f>_xll.ciqfunctions.udf.CIQ(InputTicker, "IQ_PREF_REDEEM",Input!K$2,Date,,,Ccy,Conv)</f>
        <v>0</v>
      </c>
      <c r="J333" s="4">
        <f>_xll.ciqfunctions.udf.CIQ(InputTicker, "IQ_PREF_REDEEM",Input!L$2,Date,,,Ccy,Conv)</f>
        <v>0</v>
      </c>
      <c r="K333" s="4">
        <f>_xll.ciqfunctions.udf.CIQ(InputTicker, "IQ_PREF_REDEEM",Input!M$2,Date,,,Ccy,Conv)</f>
        <v>0</v>
      </c>
      <c r="L333" s="4">
        <f>_xll.ciqfunctions.udf.CIQ(InputTicker, "IQ_PREF_REDEEM",Input!N$2,Date,,,Ccy,Conv)</f>
        <v>0</v>
      </c>
      <c r="M333" s="4">
        <f>_xll.ciqfunctions.udf.CIQ(InputTicker, "IQ_PREF_REDEEM",Input!O$2,Date,,,Ccy,Conv)</f>
        <v>0</v>
      </c>
      <c r="N333" s="46"/>
      <c r="P333" s="46"/>
      <c r="Q333" s="46"/>
      <c r="R333" s="46"/>
      <c r="T333" s="42"/>
      <c r="U333" s="42"/>
      <c r="V333" s="46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</row>
    <row r="334" spans="1:66" ht="12.75" customHeight="1" x14ac:dyDescent="0.2">
      <c r="A334" s="1" t="s">
        <v>195</v>
      </c>
      <c r="B334" s="4">
        <f>_xll.ciqfunctions.udf.CIQ(InputTicker, "IQ_PREF_NON_REDEEM",Input!D$2,Date,,,Ccy,Conv)</f>
        <v>0</v>
      </c>
      <c r="C334" s="4">
        <f>_xll.ciqfunctions.udf.CIQ(InputTicker, "IQ_PREF_NON_REDEEM",Input!E$2,Date,,,Ccy,Conv)</f>
        <v>0</v>
      </c>
      <c r="D334" s="4">
        <f>_xll.ciqfunctions.udf.CIQ(InputTicker, "IQ_PREF_NON_REDEEM",Input!F$2,Date,,,Ccy,Conv)</f>
        <v>0</v>
      </c>
      <c r="E334" s="4">
        <f>_xll.ciqfunctions.udf.CIQ(InputTicker, "IQ_PREF_NON_REDEEM",Input!G$2,Date,,,Ccy,Conv)</f>
        <v>0</v>
      </c>
      <c r="F334" s="4">
        <f>_xll.ciqfunctions.udf.CIQ(InputTicker, "IQ_PREF_NON_REDEEM",Input!H$2,Date,,,Ccy,Conv)</f>
        <v>0</v>
      </c>
      <c r="G334" s="4">
        <f>_xll.ciqfunctions.udf.CIQ(InputTicker, "IQ_PREF_NON_REDEEM",Input!I$2,Date,,,Ccy,Conv)</f>
        <v>0</v>
      </c>
      <c r="H334" s="4">
        <f>_xll.ciqfunctions.udf.CIQ(InputTicker, "IQ_PREF_NON_REDEEM",Input!J$2,Date,,,Ccy,Conv)</f>
        <v>0</v>
      </c>
      <c r="I334" s="4">
        <f>_xll.ciqfunctions.udf.CIQ(InputTicker, "IQ_PREF_NON_REDEEM",Input!K$2,Date,,,Ccy,Conv)</f>
        <v>0</v>
      </c>
      <c r="J334" s="4">
        <f>_xll.ciqfunctions.udf.CIQ(InputTicker, "IQ_PREF_NON_REDEEM",Input!L$2,Date,,,Ccy,Conv)</f>
        <v>0</v>
      </c>
      <c r="K334" s="4">
        <f>_xll.ciqfunctions.udf.CIQ(InputTicker, "IQ_PREF_NON_REDEEM",Input!M$2,Date,,,Ccy,Conv)</f>
        <v>0</v>
      </c>
      <c r="L334" s="4">
        <f>_xll.ciqfunctions.udf.CIQ(InputTicker, "IQ_PREF_NON_REDEEM",Input!N$2,Date,,,Ccy,Conv)</f>
        <v>0</v>
      </c>
      <c r="M334" s="4">
        <f>_xll.ciqfunctions.udf.CIQ(InputTicker, "IQ_PREF_NON_REDEEM",Input!O$2,Date,,,Ccy,Conv)</f>
        <v>0</v>
      </c>
      <c r="N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</row>
    <row r="335" spans="1:66" ht="12.75" customHeight="1" x14ac:dyDescent="0.2">
      <c r="A335" s="1" t="s">
        <v>196</v>
      </c>
      <c r="B335" s="4">
        <f>_xll.ciqfunctions.udf.CIQ(InputTicker, "IQ_PREF_CONVERT",Input!D$2,Date,,,Ccy,Conv)</f>
        <v>0</v>
      </c>
      <c r="C335" s="4">
        <f>_xll.ciqfunctions.udf.CIQ(InputTicker, "IQ_PREF_CONVERT",Input!E$2,Date,,,Ccy,Conv)</f>
        <v>0</v>
      </c>
      <c r="D335" s="4">
        <f>_xll.ciqfunctions.udf.CIQ(InputTicker, "IQ_PREF_CONVERT",Input!F$2,Date,,,Ccy,Conv)</f>
        <v>0</v>
      </c>
      <c r="E335" s="4">
        <f>_xll.ciqfunctions.udf.CIQ(InputTicker, "IQ_PREF_CONVERT",Input!G$2,Date,,,Ccy,Conv)</f>
        <v>0</v>
      </c>
      <c r="F335" s="4">
        <f>_xll.ciqfunctions.udf.CIQ(InputTicker, "IQ_PREF_CONVERT",Input!H$2,Date,,,Ccy,Conv)</f>
        <v>0</v>
      </c>
      <c r="G335" s="4">
        <f>_xll.ciqfunctions.udf.CIQ(InputTicker, "IQ_PREF_CONVERT",Input!I$2,Date,,,Ccy,Conv)</f>
        <v>0</v>
      </c>
      <c r="H335" s="4">
        <f>_xll.ciqfunctions.udf.CIQ(InputTicker, "IQ_PREF_CONVERT",Input!J$2,Date,,,Ccy,Conv)</f>
        <v>0</v>
      </c>
      <c r="I335" s="4">
        <f>_xll.ciqfunctions.udf.CIQ(InputTicker, "IQ_PREF_CONVERT",Input!K$2,Date,,,Ccy,Conv)</f>
        <v>0</v>
      </c>
      <c r="J335" s="4">
        <f>_xll.ciqfunctions.udf.CIQ(InputTicker, "IQ_PREF_CONVERT",Input!L$2,Date,,,Ccy,Conv)</f>
        <v>0</v>
      </c>
      <c r="K335" s="4">
        <f>_xll.ciqfunctions.udf.CIQ(InputTicker, "IQ_PREF_CONVERT",Input!M$2,Date,,,Ccy,Conv)</f>
        <v>0</v>
      </c>
      <c r="L335" s="4">
        <f>_xll.ciqfunctions.udf.CIQ(InputTicker, "IQ_PREF_CONVERT",Input!N$2,Date,,,Ccy,Conv)</f>
        <v>0</v>
      </c>
      <c r="M335" s="4">
        <f>_xll.ciqfunctions.udf.CIQ(InputTicker, "IQ_PREF_CONVERT",Input!O$2,Date,,,Ccy,Conv)</f>
        <v>0</v>
      </c>
      <c r="N335" s="42"/>
      <c r="T335" s="51"/>
      <c r="U335" s="51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</row>
    <row r="336" spans="1:66" ht="12.75" customHeight="1" x14ac:dyDescent="0.2">
      <c r="A336" s="1" t="s">
        <v>197</v>
      </c>
      <c r="B336" s="4">
        <f>_xll.ciqfunctions.udf.CIQ(InputTicker, "IQ_PREF_OTHER",Input!D$2,Date,,,Ccy,Conv)</f>
        <v>0</v>
      </c>
      <c r="C336" s="4">
        <f>_xll.ciqfunctions.udf.CIQ(InputTicker, "IQ_PREF_OTHER",Input!E$2,Date,,,Ccy,Conv)</f>
        <v>0</v>
      </c>
      <c r="D336" s="4">
        <f>_xll.ciqfunctions.udf.CIQ(InputTicker, "IQ_PREF_OTHER",Input!F$2,Date,,,Ccy,Conv)</f>
        <v>0</v>
      </c>
      <c r="E336" s="4">
        <f>_xll.ciqfunctions.udf.CIQ(InputTicker, "IQ_PREF_OTHER",Input!G$2,Date,,,Ccy,Conv)</f>
        <v>0</v>
      </c>
      <c r="F336" s="4">
        <f>_xll.ciqfunctions.udf.CIQ(InputTicker, "IQ_PREF_OTHER",Input!H$2,Date,,,Ccy,Conv)</f>
        <v>0</v>
      </c>
      <c r="G336" s="4">
        <f>_xll.ciqfunctions.udf.CIQ(InputTicker, "IQ_PREF_OTHER",Input!I$2,Date,,,Ccy,Conv)</f>
        <v>0</v>
      </c>
      <c r="H336" s="4">
        <f>_xll.ciqfunctions.udf.CIQ(InputTicker, "IQ_PREF_OTHER",Input!J$2,Date,,,Ccy,Conv)</f>
        <v>0</v>
      </c>
      <c r="I336" s="4">
        <f>_xll.ciqfunctions.udf.CIQ(InputTicker, "IQ_PREF_OTHER",Input!K$2,Date,,,Ccy,Conv)</f>
        <v>0</v>
      </c>
      <c r="J336" s="4">
        <f>_xll.ciqfunctions.udf.CIQ(InputTicker, "IQ_PREF_OTHER",Input!L$2,Date,,,Ccy,Conv)</f>
        <v>0</v>
      </c>
      <c r="K336" s="4">
        <f>_xll.ciqfunctions.udf.CIQ(InputTicker, "IQ_PREF_OTHER",Input!M$2,Date,,,Ccy,Conv)</f>
        <v>0</v>
      </c>
      <c r="L336" s="4">
        <f>_xll.ciqfunctions.udf.CIQ(InputTicker, "IQ_PREF_OTHER",Input!N$2,Date,,,Ccy,Conv)</f>
        <v>0</v>
      </c>
      <c r="M336" s="4">
        <f>_xll.ciqfunctions.udf.CIQ(InputTicker, "IQ_PREF_OTHER",Input!O$2,Date,,,Ccy,Conv)</f>
        <v>0</v>
      </c>
      <c r="N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</row>
    <row r="337" spans="1:66" ht="12.75" customHeight="1" x14ac:dyDescent="0.2">
      <c r="A337" s="5" t="s">
        <v>512</v>
      </c>
      <c r="B337" s="10">
        <f>_xll.ciqfunctions.udf.CIQ(InputTicker, "IQ_PREF_EQUITY",Input!D$2,Date,,,Ccy,Conv)</f>
        <v>0</v>
      </c>
      <c r="C337" s="10">
        <f>_xll.ciqfunctions.udf.CIQ(InputTicker, "IQ_PREF_EQUITY",Input!E$2,Date,,,Ccy,Conv)</f>
        <v>0</v>
      </c>
      <c r="D337" s="10">
        <f>_xll.ciqfunctions.udf.CIQ(InputTicker, "IQ_PREF_EQUITY",Input!F$2,Date,,,Ccy,Conv)</f>
        <v>0</v>
      </c>
      <c r="E337" s="10">
        <f>_xll.ciqfunctions.udf.CIQ(InputTicker, "IQ_PREF_EQUITY",Input!G$2,Date,,,Ccy,Conv)</f>
        <v>0</v>
      </c>
      <c r="F337" s="10">
        <f>_xll.ciqfunctions.udf.CIQ(InputTicker, "IQ_PREF_EQUITY",Input!H$2,Date,,,Ccy,Conv)</f>
        <v>0</v>
      </c>
      <c r="G337" s="10">
        <f>_xll.ciqfunctions.udf.CIQ(InputTicker, "IQ_PREF_EQUITY",Input!I$2,Date,,,Ccy,Conv)</f>
        <v>0</v>
      </c>
      <c r="H337" s="10">
        <f>_xll.ciqfunctions.udf.CIQ(InputTicker, "IQ_PREF_EQUITY",Input!J$2,Date,,,Ccy,Conv)</f>
        <v>0</v>
      </c>
      <c r="I337" s="10">
        <f>_xll.ciqfunctions.udf.CIQ(InputTicker, "IQ_PREF_EQUITY",Input!K$2,Date,,,Ccy,Conv)</f>
        <v>0</v>
      </c>
      <c r="J337" s="10">
        <f>_xll.ciqfunctions.udf.CIQ(InputTicker, "IQ_PREF_EQUITY",Input!L$2,Date,,,Ccy,Conv)</f>
        <v>0</v>
      </c>
      <c r="K337" s="10">
        <f>_xll.ciqfunctions.udf.CIQ(InputTicker, "IQ_PREF_EQUITY",Input!M$2,Date,,,Ccy,Conv)</f>
        <v>0</v>
      </c>
      <c r="L337" s="10">
        <f>_xll.ciqfunctions.udf.CIQ(InputTicker, "IQ_PREF_EQUITY",Input!N$2,Date,,,Ccy,Conv)</f>
        <v>0</v>
      </c>
      <c r="M337" s="10">
        <f>_xll.ciqfunctions.udf.CIQ(InputTicker, "IQ_PREF_EQUITY",Input!O$2,Date,,,Ccy,Conv)</f>
        <v>0</v>
      </c>
      <c r="N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</row>
    <row r="338" spans="1:66" ht="12.75" customHeight="1" x14ac:dyDescent="0.2">
      <c r="A338" s="1" t="s">
        <v>48</v>
      </c>
      <c r="B338" s="4">
        <f>_xll.ciqfunctions.udf.CIQ(InputTicker, "IQ_COMMON",Input!D$2,Date,,,Ccy,Conv)</f>
        <v>53262</v>
      </c>
      <c r="C338" s="4">
        <f>_xll.ciqfunctions.udf.CIQ(InputTicker, "IQ_COMMON",Input!E$2,Date,,,Ccy,Conv)</f>
        <v>53935</v>
      </c>
      <c r="D338" s="4">
        <f>_xll.ciqfunctions.udf.CIQ(InputTicker, "IQ_COMMON",Input!F$2,Date,,,Ccy,Conv)</f>
        <v>54566</v>
      </c>
      <c r="E338" s="4">
        <f>_xll.ciqfunctions.udf.CIQ(InputTicker, "IQ_COMMON",Input!G$2,Date,,,Ccy,Conv)</f>
        <v>55151</v>
      </c>
      <c r="F338" s="4">
        <f>_xll.ciqfunctions.udf.CIQ(InputTicker, "IQ_COMMON",Input!H$2,Date,,,Ccy,Conv)</f>
        <v>55895</v>
      </c>
      <c r="G338" s="4">
        <f>_xll.ciqfunctions.udf.CIQ(InputTicker, "IQ_COMMON",Input!I$2,Date,,,Ccy,Conv)</f>
        <v>56556</v>
      </c>
      <c r="H338" s="4">
        <f>_xll.ciqfunctions.udf.CIQ(InputTicker, "IQ_COMMON",Input!J$2,Date,,,Ccy,Conv)</f>
        <v>57319</v>
      </c>
      <c r="I338" s="4">
        <f>_xll.ciqfunctions.udf.CIQ(InputTicker, "IQ_COMMON",Input!K$2,Date,,,Ccy,Conv)</f>
        <v>58343</v>
      </c>
      <c r="J338" s="4">
        <f>_xll.ciqfunctions.udf.CIQ(InputTicker, "IQ_COMMON",Input!L$2,Date,,,Ccy,Conv)</f>
        <v>59643</v>
      </c>
      <c r="K338" s="4">
        <f>_xll.ciqfunctions.udf.CIQ(InputTicker, "IQ_COMMON",Input!M$2,Date,,,Ccy,Conv)</f>
        <v>61380</v>
      </c>
      <c r="L338" s="4">
        <f>_xll.ciqfunctions.udf.CIQ(InputTicker, "IQ_COMMON",Input!N$2,Date,,,Ccy,Conv)</f>
        <v>63318</v>
      </c>
      <c r="M338" s="4">
        <f>_xll.ciqfunctions.udf.CIQ(InputTicker, "IQ_COMMON",Input!O$2,Date,,,Ccy,Conv)</f>
        <v>63318</v>
      </c>
      <c r="N338" s="46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</row>
    <row r="339" spans="1:66" ht="12.75" customHeight="1" x14ac:dyDescent="0.2">
      <c r="A339" s="1" t="s">
        <v>140</v>
      </c>
      <c r="B339" s="4">
        <f>_xll.ciqfunctions.udf.CIQ(InputTicker, "IQ_APIC",Input!D$2,Date,,,Ccy,Conv)</f>
        <v>0</v>
      </c>
      <c r="C339" s="4">
        <f>_xll.ciqfunctions.udf.CIQ(InputTicker, "IQ_APIC",Input!E$2,Date,,,Ccy,Conv)</f>
        <v>0</v>
      </c>
      <c r="D339" s="4">
        <f>_xll.ciqfunctions.udf.CIQ(InputTicker, "IQ_APIC",Input!F$2,Date,,,Ccy,Conv)</f>
        <v>0</v>
      </c>
      <c r="E339" s="4">
        <f>_xll.ciqfunctions.udf.CIQ(InputTicker, "IQ_APIC",Input!G$2,Date,,,Ccy,Conv)</f>
        <v>0</v>
      </c>
      <c r="F339" s="4">
        <f>_xll.ciqfunctions.udf.CIQ(InputTicker, "IQ_APIC",Input!H$2,Date,,,Ccy,Conv)</f>
        <v>0</v>
      </c>
      <c r="G339" s="4">
        <f>_xll.ciqfunctions.udf.CIQ(InputTicker, "IQ_APIC",Input!I$2,Date,,,Ccy,Conv)</f>
        <v>0</v>
      </c>
      <c r="H339" s="4">
        <f>_xll.ciqfunctions.udf.CIQ(InputTicker, "IQ_APIC",Input!J$2,Date,,,Ccy,Conv)</f>
        <v>0</v>
      </c>
      <c r="I339" s="4">
        <f>_xll.ciqfunctions.udf.CIQ(InputTicker, "IQ_APIC",Input!K$2,Date,,,Ccy,Conv)</f>
        <v>0</v>
      </c>
      <c r="J339" s="4">
        <f>_xll.ciqfunctions.udf.CIQ(InputTicker, "IQ_APIC",Input!L$2,Date,,,Ccy,Conv)</f>
        <v>0</v>
      </c>
      <c r="K339" s="4">
        <f>_xll.ciqfunctions.udf.CIQ(InputTicker, "IQ_APIC",Input!M$2,Date,,,Ccy,Conv)</f>
        <v>0</v>
      </c>
      <c r="L339" s="4">
        <f>_xll.ciqfunctions.udf.CIQ(InputTicker, "IQ_APIC",Input!N$2,Date,,,Ccy,Conv)</f>
        <v>0</v>
      </c>
      <c r="M339" s="4">
        <f>_xll.ciqfunctions.udf.CIQ(InputTicker, "IQ_APIC",Input!O$2,Date,,,Ccy,Conv)</f>
        <v>0</v>
      </c>
      <c r="N339" s="42"/>
      <c r="S339" s="46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</row>
    <row r="340" spans="1:66" ht="12.75" customHeight="1" x14ac:dyDescent="0.2">
      <c r="A340" s="1" t="s">
        <v>99</v>
      </c>
      <c r="B340" s="4">
        <f>_xll.ciqfunctions.udf.CIQ(InputTicker, "IQ_RE",Input!D$2,Date,,,Ccy,Conv)</f>
        <v>146124</v>
      </c>
      <c r="C340" s="4">
        <f>_xll.ciqfunctions.udf.CIQ(InputTicker, "IQ_RE",Input!E$2,Date,,,Ccy,Conv)</f>
        <v>152759</v>
      </c>
      <c r="D340" s="4">
        <f>_xll.ciqfunctions.udf.CIQ(InputTicker, "IQ_RE",Input!F$2,Date,,,Ccy,Conv)</f>
        <v>153126</v>
      </c>
      <c r="E340" s="4">
        <f>_xll.ciqfunctions.udf.CIQ(InputTicker, "IQ_RE",Input!G$2,Date,,,Ccy,Conv)</f>
        <v>159206</v>
      </c>
      <c r="F340" s="4">
        <f>_xll.ciqfunctions.udf.CIQ(InputTicker, "IQ_RE",Input!H$2,Date,,,Ccy,Conv)</f>
        <v>162954</v>
      </c>
      <c r="G340" s="4">
        <f>_xll.ciqfunctions.udf.CIQ(InputTicker, "IQ_RE",Input!I$2,Date,,,Ccy,Conv)</f>
        <v>162717</v>
      </c>
      <c r="H340" s="4">
        <f>_xll.ciqfunctions.udf.CIQ(InputTicker, "IQ_RE",Input!J$2,Date,,,Ccy,Conv)</f>
        <v>154209</v>
      </c>
      <c r="I340" s="4">
        <f>_xll.ciqfunctions.udf.CIQ(InputTicker, "IQ_RE",Input!K$2,Date,,,Ccy,Conv)</f>
        <v>149825</v>
      </c>
      <c r="J340" s="4">
        <f>_xll.ciqfunctions.udf.CIQ(InputTicker, "IQ_RE",Input!L$2,Date,,,Ccy,Conv)</f>
        <v>151276</v>
      </c>
      <c r="K340" s="4">
        <f>_xll.ciqfunctions.udf.CIQ(InputTicker, "IQ_RE",Input!M$2,Date,,,Ccy,Conv)</f>
        <v>151163</v>
      </c>
      <c r="L340" s="4">
        <f>_xll.ciqfunctions.udf.CIQ(InputTicker, "IQ_RE",Input!N$2,Date,,,Ccy,Conv)</f>
        <v>155648</v>
      </c>
      <c r="M340" s="4">
        <f>_xll.ciqfunctions.udf.CIQ(InputTicker, "IQ_RE",Input!O$2,Date,,,Ccy,Conv)</f>
        <v>155648</v>
      </c>
      <c r="N340" s="46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</row>
    <row r="341" spans="1:66" ht="12.75" customHeight="1" x14ac:dyDescent="0.2">
      <c r="A341" s="1" t="s">
        <v>55</v>
      </c>
      <c r="B341" s="4">
        <f>_xll.ciqfunctions.udf.CIQ(InputTicker, "IQ_TREASURY",Input!D$2,Date,,,Ccy,Conv)</f>
        <v>-155518</v>
      </c>
      <c r="C341" s="4">
        <f>_xll.ciqfunctions.udf.CIQ(InputTicker, "IQ_TREASURY",Input!E$2,Date,,,Ccy,Conv)</f>
        <v>-159050</v>
      </c>
      <c r="D341" s="4">
        <f>_xll.ciqfunctions.udf.CIQ(InputTicker, "IQ_TREASURY",Input!F$2,Date,,,Ccy,Conv)</f>
        <v>-163507</v>
      </c>
      <c r="E341" s="4">
        <f>_xll.ciqfunctions.udf.CIQ(InputTicker, "IQ_TREASURY",Input!G$2,Date,,,Ccy,Conv)</f>
        <v>-168071</v>
      </c>
      <c r="F341" s="4">
        <f>_xll.ciqfunctions.udf.CIQ(InputTicker, "IQ_TREASURY",Input!H$2,Date,,,Ccy,Conv)</f>
        <v>-169413</v>
      </c>
      <c r="G341" s="4">
        <f>_xll.ciqfunctions.udf.CIQ(InputTicker, "IQ_TREASURY",Input!I$2,Date,,,Ccy,Conv)</f>
        <v>-169339</v>
      </c>
      <c r="H341" s="4">
        <f>_xll.ciqfunctions.udf.CIQ(InputTicker, "IQ_TREASURY",Input!J$2,Date,,,Ccy,Conv)</f>
        <v>-169392</v>
      </c>
      <c r="I341" s="4">
        <f>_xll.ciqfunctions.udf.CIQ(InputTicker, "IQ_TREASURY",Input!K$2,Date,,,Ccy,Conv)</f>
        <v>-169484</v>
      </c>
      <c r="J341" s="4">
        <f>_xll.ciqfunctions.udf.CIQ(InputTicker, "IQ_TREASURY",Input!L$2,Date,,,Ccy,Conv)</f>
        <v>-169624</v>
      </c>
      <c r="K341" s="4">
        <f>_xll.ciqfunctions.udf.CIQ(InputTicker, "IQ_TREASURY",Input!M$2,Date,,,Ccy,Conv)</f>
        <v>-169968</v>
      </c>
      <c r="L341" s="4">
        <f>_xll.ciqfunctions.udf.CIQ(InputTicker, "IQ_TREASURY",Input!N$2,Date,,,Ccy,Conv)</f>
        <v>-170605</v>
      </c>
      <c r="M341" s="4">
        <f>_xll.ciqfunctions.udf.CIQ(InputTicker, "IQ_TREASURY",Input!O$2,Date,,,Ccy,Conv)</f>
        <v>-170605</v>
      </c>
      <c r="N341" s="46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</row>
    <row r="342" spans="1:66" ht="12.75" customHeight="1" x14ac:dyDescent="0.2">
      <c r="A342" s="1" t="s">
        <v>141</v>
      </c>
      <c r="B342" s="4">
        <f>_xll.ciqfunctions.udf.CIQ(InputTicker, "IQ_OTHER_EQUITY",Input!D$2,Date,,,Ccy,Conv)</f>
        <v>-29606</v>
      </c>
      <c r="C342" s="4">
        <f>_xll.ciqfunctions.udf.CIQ(InputTicker, "IQ_OTHER_EQUITY",Input!E$2,Date,,,Ccy,Conv)</f>
        <v>-29398</v>
      </c>
      <c r="D342" s="4">
        <f>_xll.ciqfunctions.udf.CIQ(InputTicker, "IQ_OTHER_EQUITY",Input!F$2,Date,,,Ccy,Conv)</f>
        <v>-26591</v>
      </c>
      <c r="E342" s="4">
        <f>_xll.ciqfunctions.udf.CIQ(InputTicker, "IQ_OTHER_EQUITY",Input!G$2,Date,,,Ccy,Conv)</f>
        <v>-29490</v>
      </c>
      <c r="F342" s="4">
        <f>_xll.ciqfunctions.udf.CIQ(InputTicker, "IQ_OTHER_EQUITY",Input!H$2,Date,,,Ccy,Conv)</f>
        <v>-28595</v>
      </c>
      <c r="G342" s="4">
        <f>_xll.ciqfunctions.udf.CIQ(InputTicker, "IQ_OTHER_EQUITY",Input!I$2,Date,,,Ccy,Conv)</f>
        <v>-29337</v>
      </c>
      <c r="H342" s="4">
        <f>_xll.ciqfunctions.udf.CIQ(InputTicker, "IQ_OTHER_EQUITY",Input!J$2,Date,,,Ccy,Conv)</f>
        <v>-23235</v>
      </c>
      <c r="I342" s="4">
        <f>_xll.ciqfunctions.udf.CIQ(InputTicker, "IQ_OTHER_EQUITY",Input!K$2,Date,,,Ccy,Conv)</f>
        <v>-16740</v>
      </c>
      <c r="J342" s="4">
        <f>_xll.ciqfunctions.udf.CIQ(InputTicker, "IQ_OTHER_EQUITY",Input!L$2,Date,,,Ccy,Conv)</f>
        <v>-18762</v>
      </c>
      <c r="K342" s="4">
        <f>_xll.ciqfunctions.udf.CIQ(InputTicker, "IQ_OTHER_EQUITY",Input!M$2,Date,,,Ccy,Conv)</f>
        <v>-15268</v>
      </c>
      <c r="L342" s="4">
        <f>_xll.ciqfunctions.udf.CIQ(InputTicker, "IQ_OTHER_EQUITY",Input!N$2,Date,,,Ccy,Conv)</f>
        <v>-15713</v>
      </c>
      <c r="M342" s="4">
        <f>_xll.ciqfunctions.udf.CIQ(InputTicker, "IQ_OTHER_EQUITY",Input!O$2,Date,,,Ccy,Conv)</f>
        <v>-15713</v>
      </c>
      <c r="N342" s="46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</row>
    <row r="343" spans="1:66" ht="12.75" customHeight="1" x14ac:dyDescent="0.2">
      <c r="A343" s="5" t="s">
        <v>100</v>
      </c>
      <c r="B343" s="6">
        <f>_xll.ciqfunctions.udf.CIQ(InputTicker, "IQ_TOTAL_COMMON_EQUITY",Input!D$2,Date,,,Ccy,Conv)</f>
        <v>14262</v>
      </c>
      <c r="C343" s="6">
        <f>_xll.ciqfunctions.udf.CIQ(InputTicker, "IQ_TOTAL_COMMON_EQUITY",Input!E$2,Date,,,Ccy,Conv)</f>
        <v>18246</v>
      </c>
      <c r="D343" s="6">
        <f>_xll.ciqfunctions.udf.CIQ(InputTicker, "IQ_TOTAL_COMMON_EQUITY",Input!F$2,Date,,,Ccy,Conv)</f>
        <v>17594</v>
      </c>
      <c r="E343" s="6">
        <f>_xll.ciqfunctions.udf.CIQ(InputTicker, "IQ_TOTAL_COMMON_EQUITY",Input!G$2,Date,,,Ccy,Conv)</f>
        <v>16796</v>
      </c>
      <c r="F343" s="6">
        <f>_xll.ciqfunctions.udf.CIQ(InputTicker, "IQ_TOTAL_COMMON_EQUITY",Input!H$2,Date,,,Ccy,Conv)</f>
        <v>20841</v>
      </c>
      <c r="G343" s="6">
        <f>_xll.ciqfunctions.udf.CIQ(InputTicker, "IQ_TOTAL_COMMON_EQUITY",Input!I$2,Date,,,Ccy,Conv)</f>
        <v>20597</v>
      </c>
      <c r="H343" s="6">
        <f>_xll.ciqfunctions.udf.CIQ(InputTicker, "IQ_TOTAL_COMMON_EQUITY",Input!J$2,Date,,,Ccy,Conv)</f>
        <v>18901</v>
      </c>
      <c r="I343" s="6">
        <f>_xll.ciqfunctions.udf.CIQ(InputTicker, "IQ_TOTAL_COMMON_EQUITY",Input!K$2,Date,,,Ccy,Conv)</f>
        <v>21944</v>
      </c>
      <c r="J343" s="6">
        <f>_xll.ciqfunctions.udf.CIQ(InputTicker, "IQ_TOTAL_COMMON_EQUITY",Input!L$2,Date,,,Ccy,Conv)</f>
        <v>22533</v>
      </c>
      <c r="K343" s="6">
        <f>_xll.ciqfunctions.udf.CIQ(InputTicker, "IQ_TOTAL_COMMON_EQUITY",Input!M$2,Date,,,Ccy,Conv)</f>
        <v>27307</v>
      </c>
      <c r="L343" s="6">
        <f>_xll.ciqfunctions.udf.CIQ(InputTicker, "IQ_TOTAL_COMMON_EQUITY",Input!N$2,Date,,,Ccy,Conv)</f>
        <v>32648</v>
      </c>
      <c r="M343" s="6">
        <f>_xll.ciqfunctions.udf.CIQ(InputTicker, "IQ_TOTAL_COMMON_EQUITY",Input!O$2,Date,,,Ccy,Conv)</f>
        <v>32648</v>
      </c>
      <c r="N343" s="42"/>
      <c r="P343" s="51"/>
      <c r="Q343" s="51"/>
      <c r="R343" s="51"/>
      <c r="T343" s="42"/>
      <c r="U343" s="42"/>
      <c r="V343" s="51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</row>
    <row r="344" spans="1:66" ht="12.75" customHeight="1" x14ac:dyDescent="0.2">
      <c r="A344" s="1" t="s">
        <v>189</v>
      </c>
      <c r="B344" s="4">
        <f>_xll.ciqfunctions.udf.CIQ(InputTicker, "IQ_MINORITY_INTEREST",Input!D$2,Date,,,Ccy,Conv)</f>
        <v>162</v>
      </c>
      <c r="C344" s="4">
        <f>_xll.ciqfunctions.udf.CIQ(InputTicker, "IQ_MINORITY_INTEREST",Input!E$2,Date,,,Ccy,Conv)</f>
        <v>146</v>
      </c>
      <c r="D344" s="4">
        <f>_xll.ciqfunctions.udf.CIQ(InputTicker, "IQ_MINORITY_INTEREST",Input!F$2,Date,,,Ccy,Conv)</f>
        <v>131</v>
      </c>
      <c r="E344" s="4">
        <f>_xll.ciqfunctions.udf.CIQ(InputTicker, "IQ_MINORITY_INTEREST",Input!G$2,Date,,,Ccy,Conv)</f>
        <v>134</v>
      </c>
      <c r="F344" s="4">
        <f>_xll.ciqfunctions.udf.CIQ(InputTicker, "IQ_MINORITY_INTEREST",Input!H$2,Date,,,Ccy,Conv)</f>
        <v>144</v>
      </c>
      <c r="G344" s="4">
        <f>_xll.ciqfunctions.udf.CIQ(InputTicker, "IQ_MINORITY_INTEREST",Input!I$2,Date,,,Ccy,Conv)</f>
        <v>129</v>
      </c>
      <c r="H344" s="4">
        <f>_xll.ciqfunctions.udf.CIQ(InputTicker, "IQ_MINORITY_INTEREST",Input!J$2,Date,,,Ccy,Conv)</f>
        <v>95</v>
      </c>
      <c r="I344" s="4">
        <f>_xll.ciqfunctions.udf.CIQ(InputTicker, "IQ_MINORITY_INTEREST",Input!K$2,Date,,,Ccy,Conv)</f>
        <v>77</v>
      </c>
      <c r="J344" s="4">
        <f>_xll.ciqfunctions.udf.CIQ(InputTicker, "IQ_MINORITY_INTEREST",Input!L$2,Date,,,Ccy,Conv)</f>
        <v>80</v>
      </c>
      <c r="K344" s="4">
        <f>_xll.ciqfunctions.udf.CIQ(InputTicker, "IQ_MINORITY_INTEREST",Input!M$2,Date,,,Ccy,Conv)</f>
        <v>86</v>
      </c>
      <c r="L344" s="4">
        <f>_xll.ciqfunctions.udf.CIQ(InputTicker, "IQ_MINORITY_INTEREST",Input!N$2,Date,,,Ccy,Conv)</f>
        <v>93</v>
      </c>
      <c r="M344" s="4">
        <f>_xll.ciqfunctions.udf.CIQ(InputTicker, "IQ_MINORITY_INTEREST",Input!O$2,Date,,,Ccy,Conv)</f>
        <v>93</v>
      </c>
      <c r="N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</row>
    <row r="345" spans="1:66" ht="12.75" customHeight="1" x14ac:dyDescent="0.2">
      <c r="A345" s="5" t="s">
        <v>47</v>
      </c>
      <c r="B345" s="6">
        <f>_xll.ciqfunctions.udf.CIQ(InputTicker, "IQ_TOTAL_EQUITY",Input!D$2,Date,,,Ccy,Conv)</f>
        <v>14424</v>
      </c>
      <c r="C345" s="6">
        <f>_xll.ciqfunctions.udf.CIQ(InputTicker, "IQ_TOTAL_EQUITY",Input!E$2,Date,,,Ccy,Conv)</f>
        <v>18392</v>
      </c>
      <c r="D345" s="6">
        <f>_xll.ciqfunctions.udf.CIQ(InputTicker, "IQ_TOTAL_EQUITY",Input!F$2,Date,,,Ccy,Conv)</f>
        <v>17725</v>
      </c>
      <c r="E345" s="6">
        <f>_xll.ciqfunctions.udf.CIQ(InputTicker, "IQ_TOTAL_EQUITY",Input!G$2,Date,,,Ccy,Conv)</f>
        <v>16930</v>
      </c>
      <c r="F345" s="6">
        <f>_xll.ciqfunctions.udf.CIQ(InputTicker, "IQ_TOTAL_EQUITY",Input!H$2,Date,,,Ccy,Conv)</f>
        <v>20985</v>
      </c>
      <c r="G345" s="6">
        <f>_xll.ciqfunctions.udf.CIQ(InputTicker, "IQ_TOTAL_EQUITY",Input!I$2,Date,,,Ccy,Conv)</f>
        <v>20726</v>
      </c>
      <c r="H345" s="6">
        <f>_xll.ciqfunctions.udf.CIQ(InputTicker, "IQ_TOTAL_EQUITY",Input!J$2,Date,,,Ccy,Conv)</f>
        <v>18996</v>
      </c>
      <c r="I345" s="6">
        <f>_xll.ciqfunctions.udf.CIQ(InputTicker, "IQ_TOTAL_EQUITY",Input!K$2,Date,,,Ccy,Conv)</f>
        <v>22021</v>
      </c>
      <c r="J345" s="6">
        <f>_xll.ciqfunctions.udf.CIQ(InputTicker, "IQ_TOTAL_EQUITY",Input!L$2,Date,,,Ccy,Conv)</f>
        <v>22613</v>
      </c>
      <c r="K345" s="6">
        <f>_xll.ciqfunctions.udf.CIQ(InputTicker, "IQ_TOTAL_EQUITY",Input!M$2,Date,,,Ccy,Conv)</f>
        <v>27393</v>
      </c>
      <c r="L345" s="6">
        <f>_xll.ciqfunctions.udf.CIQ(InputTicker, "IQ_TOTAL_EQUITY",Input!N$2,Date,,,Ccy,Conv)</f>
        <v>32741</v>
      </c>
      <c r="M345" s="6">
        <f>_xll.ciqfunctions.udf.CIQ(InputTicker, "IQ_TOTAL_EQUITY",Input!O$2,Date,,,Ccy,Conv)</f>
        <v>32741</v>
      </c>
      <c r="N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</row>
    <row r="346" spans="1:66" ht="12.75" customHeight="1" thickBot="1" x14ac:dyDescent="0.25">
      <c r="A346" s="5" t="s">
        <v>101</v>
      </c>
      <c r="B346" s="9">
        <f>_xll.ciqfunctions.udf.CIQ(InputTicker, "IQ_TOTAL_LIAB_EQUITY",Input!D$2,Date,,,Ccy,Conv)</f>
        <v>110495</v>
      </c>
      <c r="C346" s="9">
        <f>_xll.ciqfunctions.udf.CIQ(InputTicker, "IQ_TOTAL_LIAB_EQUITY",Input!E$2,Date,,,Ccy,Conv)</f>
        <v>117470</v>
      </c>
      <c r="D346" s="9">
        <f>_xll.ciqfunctions.udf.CIQ(InputTicker, "IQ_TOTAL_LIAB_EQUITY",Input!F$2,Date,,,Ccy,Conv)</f>
        <v>125356</v>
      </c>
      <c r="E346" s="9">
        <f>_xll.ciqfunctions.udf.CIQ(InputTicker, "IQ_TOTAL_LIAB_EQUITY",Input!G$2,Date,,,Ccy,Conv)</f>
        <v>123382</v>
      </c>
      <c r="F346" s="9">
        <f>_xll.ciqfunctions.udf.CIQ(InputTicker, "IQ_TOTAL_LIAB_EQUITY",Input!H$2,Date,,,Ccy,Conv)</f>
        <v>152186</v>
      </c>
      <c r="G346" s="9">
        <f>_xll.ciqfunctions.udf.CIQ(InputTicker, "IQ_TOTAL_LIAB_EQUITY",Input!I$2,Date,,,Ccy,Conv)</f>
        <v>155971</v>
      </c>
      <c r="H346" s="9">
        <f>_xll.ciqfunctions.udf.CIQ(InputTicker, "IQ_TOTAL_LIAB_EQUITY",Input!J$2,Date,,,Ccy,Conv)</f>
        <v>132001</v>
      </c>
      <c r="I346" s="9">
        <f>_xll.ciqfunctions.udf.CIQ(InputTicker, "IQ_TOTAL_LIAB_EQUITY",Input!K$2,Date,,,Ccy,Conv)</f>
        <v>127243</v>
      </c>
      <c r="J346" s="9">
        <f>_xll.ciqfunctions.udf.CIQ(InputTicker, "IQ_TOTAL_LIAB_EQUITY",Input!L$2,Date,,,Ccy,Conv)</f>
        <v>135241</v>
      </c>
      <c r="K346" s="9">
        <f>_xll.ciqfunctions.udf.CIQ(InputTicker, "IQ_TOTAL_LIAB_EQUITY",Input!M$2,Date,,,Ccy,Conv)</f>
        <v>137175</v>
      </c>
      <c r="L346" s="9">
        <f>_xll.ciqfunctions.udf.CIQ(InputTicker, "IQ_TOTAL_LIAB_EQUITY",Input!N$2,Date,,,Ccy,Conv)</f>
        <v>151880</v>
      </c>
      <c r="M346" s="9">
        <f>_xll.ciqfunctions.udf.CIQ(InputTicker, "IQ_TOTAL_LIAB_EQUITY",Input!O$2,Date,,,Ccy,Conv)</f>
        <v>151880</v>
      </c>
      <c r="N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</row>
    <row r="347" spans="1:66" ht="12.75" customHeight="1" thickTop="1" x14ac:dyDescent="0.2">
      <c r="A347" s="1" t="s">
        <v>450</v>
      </c>
      <c r="B347" s="4">
        <f>_xll.ciqfunctions.udf.CIQ(InputTicker, "IQ_RUA_GROSS",Input!D$2,Date,,,Ccy,Conv)</f>
        <v>0</v>
      </c>
      <c r="C347" s="4">
        <f>_xll.ciqfunctions.udf.CIQ(InputTicker, "IQ_RUA_GROSS",Input!E$2,Date,,,Ccy,Conv)</f>
        <v>0</v>
      </c>
      <c r="D347" s="4">
        <f>_xll.ciqfunctions.udf.CIQ(InputTicker, "IQ_RUA_GROSS",Input!F$2,Date,,,Ccy,Conv)</f>
        <v>0</v>
      </c>
      <c r="E347" s="4">
        <f>_xll.ciqfunctions.udf.CIQ(InputTicker, "IQ_RUA_GROSS",Input!G$2,Date,,,Ccy,Conv)</f>
        <v>0</v>
      </c>
      <c r="F347" s="4">
        <f>_xll.ciqfunctions.udf.CIQ(InputTicker, "IQ_RUA_GROSS",Input!H$2,Date,,,Ccy,Conv)</f>
        <v>0</v>
      </c>
      <c r="G347" s="4">
        <f>_xll.ciqfunctions.udf.CIQ(InputTicker, "IQ_RUA_GROSS",Input!I$2,Date,,,Ccy,Conv)</f>
        <v>0</v>
      </c>
      <c r="H347" s="4">
        <f>_xll.ciqfunctions.udf.CIQ(InputTicker, "IQ_RUA_GROSS",Input!J$2,Date,,,Ccy,Conv)</f>
        <v>0</v>
      </c>
      <c r="I347" s="4">
        <f>_xll.ciqfunctions.udf.CIQ(InputTicker, "IQ_RUA_GROSS",Input!K$2,Date,,,Ccy,Conv)</f>
        <v>0</v>
      </c>
      <c r="J347" s="4">
        <f>_xll.ciqfunctions.udf.CIQ(InputTicker, "IQ_RUA_GROSS",Input!L$2,Date,,,Ccy,Conv)</f>
        <v>0</v>
      </c>
      <c r="K347" s="4">
        <f>_xll.ciqfunctions.udf.CIQ(InputTicker, "IQ_RUA_GROSS",Input!M$2,Date,,,Ccy,Conv)</f>
        <v>0</v>
      </c>
      <c r="L347" s="4">
        <f>_xll.ciqfunctions.udf.CIQ(InputTicker, "IQ_RUA_GROSS",Input!N$2,Date,,,Ccy,Conv)</f>
        <v>0</v>
      </c>
      <c r="M347" s="4">
        <f>_xll.ciqfunctions.udf.CIQ(InputTicker, "IQ_RUA_GROSS",Input!O$2,Date,,,Ccy,Conv)</f>
        <v>0</v>
      </c>
      <c r="N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</row>
    <row r="348" spans="1:66" ht="12.75" customHeight="1" x14ac:dyDescent="0.2">
      <c r="A348" s="1" t="s">
        <v>451</v>
      </c>
      <c r="B348" s="4">
        <f>_xll.ciqfunctions.udf.CIQ(InputTicker, "IQ_RUA_ACCUM_DEP",Input!D$2,Date,,,Ccy,Conv)</f>
        <v>0</v>
      </c>
      <c r="C348" s="4">
        <f>_xll.ciqfunctions.udf.CIQ(InputTicker, "IQ_RUA_ACCUM_DEP",Input!E$2,Date,,,Ccy,Conv)</f>
        <v>0</v>
      </c>
      <c r="D348" s="4">
        <f>_xll.ciqfunctions.udf.CIQ(InputTicker, "IQ_RUA_ACCUM_DEP",Input!F$2,Date,,,Ccy,Conv)</f>
        <v>0</v>
      </c>
      <c r="E348" s="4">
        <f>_xll.ciqfunctions.udf.CIQ(InputTicker, "IQ_RUA_ACCUM_DEP",Input!G$2,Date,,,Ccy,Conv)</f>
        <v>0</v>
      </c>
      <c r="F348" s="4">
        <f>_xll.ciqfunctions.udf.CIQ(InputTicker, "IQ_RUA_ACCUM_DEP",Input!H$2,Date,,,Ccy,Conv)</f>
        <v>0</v>
      </c>
      <c r="G348" s="4">
        <f>_xll.ciqfunctions.udf.CIQ(InputTicker, "IQ_RUA_ACCUM_DEP",Input!I$2,Date,,,Ccy,Conv)</f>
        <v>0</v>
      </c>
      <c r="H348" s="4">
        <f>_xll.ciqfunctions.udf.CIQ(InputTicker, "IQ_RUA_ACCUM_DEP",Input!J$2,Date,,,Ccy,Conv)</f>
        <v>0</v>
      </c>
      <c r="I348" s="4">
        <f>_xll.ciqfunctions.udf.CIQ(InputTicker, "IQ_RUA_ACCUM_DEP",Input!K$2,Date,,,Ccy,Conv)</f>
        <v>0</v>
      </c>
      <c r="J348" s="4">
        <f>_xll.ciqfunctions.udf.CIQ(InputTicker, "IQ_RUA_ACCUM_DEP",Input!L$2,Date,,,Ccy,Conv)</f>
        <v>0</v>
      </c>
      <c r="K348" s="4">
        <f>_xll.ciqfunctions.udf.CIQ(InputTicker, "IQ_RUA_ACCUM_DEP",Input!M$2,Date,,,Ccy,Conv)</f>
        <v>0</v>
      </c>
      <c r="L348" s="4">
        <f>_xll.ciqfunctions.udf.CIQ(InputTicker, "IQ_RUA_ACCUM_DEP",Input!N$2,Date,,,Ccy,Conv)</f>
        <v>0</v>
      </c>
      <c r="M348" s="4">
        <f>_xll.ciqfunctions.udf.CIQ(InputTicker, "IQ_RUA_ACCUM_DEP",Input!O$2,Date,,,Ccy,Conv)</f>
        <v>0</v>
      </c>
      <c r="N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</row>
    <row r="349" spans="1:66" ht="12.75" customHeight="1" x14ac:dyDescent="0.2">
      <c r="A349" s="1" t="s">
        <v>452</v>
      </c>
      <c r="B349" s="4">
        <f>_xll.ciqfunctions.udf.CIQ(InputTicker, "IQ_RUA_NET",Input!D$2,Date,,,Ccy,Conv)</f>
        <v>0</v>
      </c>
      <c r="C349" s="4">
        <f>_xll.ciqfunctions.udf.CIQ(InputTicker, "IQ_RUA_NET",Input!E$2,Date,,,Ccy,Conv)</f>
        <v>0</v>
      </c>
      <c r="D349" s="4">
        <f>_xll.ciqfunctions.udf.CIQ(InputTicker, "IQ_RUA_NET",Input!F$2,Date,,,Ccy,Conv)</f>
        <v>0</v>
      </c>
      <c r="E349" s="4">
        <f>_xll.ciqfunctions.udf.CIQ(InputTicker, "IQ_RUA_NET",Input!G$2,Date,,,Ccy,Conv)</f>
        <v>0</v>
      </c>
      <c r="F349" s="4">
        <f>_xll.ciqfunctions.udf.CIQ(InputTicker, "IQ_RUA_NET",Input!H$2,Date,,,Ccy,Conv)</f>
        <v>0</v>
      </c>
      <c r="G349" s="4">
        <f>_xll.ciqfunctions.udf.CIQ(InputTicker, "IQ_RUA_NET",Input!I$2,Date,,,Ccy,Conv)</f>
        <v>0</v>
      </c>
      <c r="H349" s="4">
        <f>_xll.ciqfunctions.udf.CIQ(InputTicker, "IQ_RUA_NET",Input!J$2,Date,,,Ccy,Conv)</f>
        <v>0</v>
      </c>
      <c r="I349" s="4">
        <f>_xll.ciqfunctions.udf.CIQ(InputTicker, "IQ_RUA_NET",Input!K$2,Date,,,Ccy,Conv)</f>
        <v>0</v>
      </c>
      <c r="J349" s="4">
        <f>_xll.ciqfunctions.udf.CIQ(InputTicker, "IQ_RUA_NET",Input!L$2,Date,,,Ccy,Conv)</f>
        <v>0</v>
      </c>
      <c r="K349" s="4">
        <f>_xll.ciqfunctions.udf.CIQ(InputTicker, "IQ_RUA_NET",Input!M$2,Date,,,Ccy,Conv)</f>
        <v>0</v>
      </c>
      <c r="L349" s="4">
        <f>_xll.ciqfunctions.udf.CIQ(InputTicker, "IQ_RUA_NET",Input!N$2,Date,,,Ccy,Conv)</f>
        <v>0</v>
      </c>
      <c r="M349" s="4">
        <f>_xll.ciqfunctions.udf.CIQ(InputTicker, "IQ_RUA_NET",Input!O$2,Date,,,Ccy,Conv)</f>
        <v>0</v>
      </c>
      <c r="N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</row>
    <row r="350" spans="1:66" ht="12.75" customHeight="1" x14ac:dyDescent="0.2">
      <c r="A350" s="1" t="s">
        <v>453</v>
      </c>
      <c r="B350" s="4">
        <f>_xll.ciqfunctions.udf.CIQ(InputTicker, "IQ_RUA_CAPITAL_LEASE_GROSS",Input!D$2,Date,,,Ccy,Conv)</f>
        <v>0</v>
      </c>
      <c r="C350" s="4">
        <f>_xll.ciqfunctions.udf.CIQ(InputTicker, "IQ_RUA_CAPITAL_LEASE_GROSS",Input!E$2,Date,,,Ccy,Conv)</f>
        <v>0</v>
      </c>
      <c r="D350" s="4">
        <f>_xll.ciqfunctions.udf.CIQ(InputTicker, "IQ_RUA_CAPITAL_LEASE_GROSS",Input!F$2,Date,,,Ccy,Conv)</f>
        <v>0</v>
      </c>
      <c r="E350" s="4">
        <f>_xll.ciqfunctions.udf.CIQ(InputTicker, "IQ_RUA_CAPITAL_LEASE_GROSS",Input!G$2,Date,,,Ccy,Conv)</f>
        <v>0</v>
      </c>
      <c r="F350" s="4">
        <f>_xll.ciqfunctions.udf.CIQ(InputTicker, "IQ_RUA_CAPITAL_LEASE_GROSS",Input!H$2,Date,,,Ccy,Conv)</f>
        <v>0</v>
      </c>
      <c r="G350" s="4">
        <f>_xll.ciqfunctions.udf.CIQ(InputTicker, "IQ_RUA_CAPITAL_LEASE_GROSS",Input!I$2,Date,,,Ccy,Conv)</f>
        <v>0</v>
      </c>
      <c r="H350" s="4">
        <f>_xll.ciqfunctions.udf.CIQ(InputTicker, "IQ_RUA_CAPITAL_LEASE_GROSS",Input!J$2,Date,,,Ccy,Conv)</f>
        <v>0</v>
      </c>
      <c r="I350" s="4">
        <f>_xll.ciqfunctions.udf.CIQ(InputTicker, "IQ_RUA_CAPITAL_LEASE_GROSS",Input!K$2,Date,,,Ccy,Conv)</f>
        <v>0</v>
      </c>
      <c r="J350" s="4">
        <f>_xll.ciqfunctions.udf.CIQ(InputTicker, "IQ_RUA_CAPITAL_LEASE_GROSS",Input!L$2,Date,,,Ccy,Conv)</f>
        <v>0</v>
      </c>
      <c r="K350" s="4">
        <f>_xll.ciqfunctions.udf.CIQ(InputTicker, "IQ_RUA_CAPITAL_LEASE_GROSS",Input!M$2,Date,,,Ccy,Conv)</f>
        <v>0</v>
      </c>
      <c r="L350" s="4">
        <f>_xll.ciqfunctions.udf.CIQ(InputTicker, "IQ_RUA_CAPITAL_LEASE_GROSS",Input!N$2,Date,,,Ccy,Conv)</f>
        <v>0</v>
      </c>
      <c r="M350" s="4">
        <f>_xll.ciqfunctions.udf.CIQ(InputTicker, "IQ_RUA_CAPITAL_LEASE_GROSS",Input!O$2,Date,,,Ccy,Conv)</f>
        <v>0</v>
      </c>
      <c r="N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</row>
    <row r="351" spans="1:66" ht="12.75" customHeight="1" x14ac:dyDescent="0.2">
      <c r="A351" s="1" t="s">
        <v>454</v>
      </c>
      <c r="B351" s="4">
        <f>_xll.ciqfunctions.udf.CIQ(InputTicker, "IQ_RUA_CAPITAL_LEASE_ACCUM_DEP",Input!D$2,Date,,,Ccy,Conv)</f>
        <v>0</v>
      </c>
      <c r="C351" s="4">
        <f>_xll.ciqfunctions.udf.CIQ(InputTicker, "IQ_RUA_CAPITAL_LEASE_ACCUM_DEP",Input!E$2,Date,,,Ccy,Conv)</f>
        <v>0</v>
      </c>
      <c r="D351" s="4">
        <f>_xll.ciqfunctions.udf.CIQ(InputTicker, "IQ_RUA_CAPITAL_LEASE_ACCUM_DEP",Input!F$2,Date,,,Ccy,Conv)</f>
        <v>0</v>
      </c>
      <c r="E351" s="4">
        <f>_xll.ciqfunctions.udf.CIQ(InputTicker, "IQ_RUA_CAPITAL_LEASE_ACCUM_DEP",Input!G$2,Date,,,Ccy,Conv)</f>
        <v>0</v>
      </c>
      <c r="F351" s="4">
        <f>_xll.ciqfunctions.udf.CIQ(InputTicker, "IQ_RUA_CAPITAL_LEASE_ACCUM_DEP",Input!H$2,Date,,,Ccy,Conv)</f>
        <v>0</v>
      </c>
      <c r="G351" s="4">
        <f>_xll.ciqfunctions.udf.CIQ(InputTicker, "IQ_RUA_CAPITAL_LEASE_ACCUM_DEP",Input!I$2,Date,,,Ccy,Conv)</f>
        <v>0</v>
      </c>
      <c r="H351" s="4">
        <f>_xll.ciqfunctions.udf.CIQ(InputTicker, "IQ_RUA_CAPITAL_LEASE_ACCUM_DEP",Input!J$2,Date,,,Ccy,Conv)</f>
        <v>0</v>
      </c>
      <c r="I351" s="4">
        <f>_xll.ciqfunctions.udf.CIQ(InputTicker, "IQ_RUA_CAPITAL_LEASE_ACCUM_DEP",Input!K$2,Date,,,Ccy,Conv)</f>
        <v>0</v>
      </c>
      <c r="J351" s="4">
        <f>_xll.ciqfunctions.udf.CIQ(InputTicker, "IQ_RUA_CAPITAL_LEASE_ACCUM_DEP",Input!L$2,Date,,,Ccy,Conv)</f>
        <v>0</v>
      </c>
      <c r="K351" s="4">
        <f>_xll.ciqfunctions.udf.CIQ(InputTicker, "IQ_RUA_CAPITAL_LEASE_ACCUM_DEP",Input!M$2,Date,,,Ccy,Conv)</f>
        <v>0</v>
      </c>
      <c r="L351" s="4">
        <f>_xll.ciqfunctions.udf.CIQ(InputTicker, "IQ_RUA_CAPITAL_LEASE_ACCUM_DEP",Input!N$2,Date,,,Ccy,Conv)</f>
        <v>0</v>
      </c>
      <c r="M351" s="4">
        <f>_xll.ciqfunctions.udf.CIQ(InputTicker, "IQ_RUA_CAPITAL_LEASE_ACCUM_DEP",Input!O$2,Date,,,Ccy,Conv)</f>
        <v>0</v>
      </c>
      <c r="N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</row>
    <row r="352" spans="1:66" ht="12.75" customHeight="1" x14ac:dyDescent="0.2">
      <c r="A352" s="1" t="s">
        <v>455</v>
      </c>
      <c r="B352" s="4">
        <f>_xll.ciqfunctions.udf.CIQ(InputTicker, "IQ_RUA_CAPITAL_LEASE_NET",Input!D$2,Date,,,Ccy,Conv)</f>
        <v>0</v>
      </c>
      <c r="C352" s="4">
        <f>_xll.ciqfunctions.udf.CIQ(InputTicker, "IQ_RUA_CAPITAL_LEASE_NET",Input!E$2,Date,,,Ccy,Conv)</f>
        <v>0</v>
      </c>
      <c r="D352" s="4">
        <f>_xll.ciqfunctions.udf.CIQ(InputTicker, "IQ_RUA_CAPITAL_LEASE_NET",Input!F$2,Date,,,Ccy,Conv)</f>
        <v>0</v>
      </c>
      <c r="E352" s="4">
        <f>_xll.ciqfunctions.udf.CIQ(InputTicker, "IQ_RUA_CAPITAL_LEASE_NET",Input!G$2,Date,,,Ccy,Conv)</f>
        <v>0</v>
      </c>
      <c r="F352" s="4">
        <f>_xll.ciqfunctions.udf.CIQ(InputTicker, "IQ_RUA_CAPITAL_LEASE_NET",Input!H$2,Date,,,Ccy,Conv)</f>
        <v>0</v>
      </c>
      <c r="G352" s="4">
        <f>_xll.ciqfunctions.udf.CIQ(InputTicker, "IQ_RUA_CAPITAL_LEASE_NET",Input!I$2,Date,,,Ccy,Conv)</f>
        <v>0</v>
      </c>
      <c r="H352" s="4">
        <f>_xll.ciqfunctions.udf.CIQ(InputTicker, "IQ_RUA_CAPITAL_LEASE_NET",Input!J$2,Date,,,Ccy,Conv)</f>
        <v>0</v>
      </c>
      <c r="I352" s="4">
        <f>_xll.ciqfunctions.udf.CIQ(InputTicker, "IQ_RUA_CAPITAL_LEASE_NET",Input!K$2,Date,,,Ccy,Conv)</f>
        <v>0</v>
      </c>
      <c r="J352" s="4">
        <f>_xll.ciqfunctions.udf.CIQ(InputTicker, "IQ_RUA_CAPITAL_LEASE_NET",Input!L$2,Date,,,Ccy,Conv)</f>
        <v>0</v>
      </c>
      <c r="K352" s="4">
        <f>_xll.ciqfunctions.udf.CIQ(InputTicker, "IQ_RUA_CAPITAL_LEASE_NET",Input!M$2,Date,,,Ccy,Conv)</f>
        <v>0</v>
      </c>
      <c r="L352" s="4">
        <f>_xll.ciqfunctions.udf.CIQ(InputTicker, "IQ_RUA_CAPITAL_LEASE_NET",Input!N$2,Date,,,Ccy,Conv)</f>
        <v>0</v>
      </c>
      <c r="M352" s="4">
        <f>_xll.ciqfunctions.udf.CIQ(InputTicker, "IQ_RUA_CAPITAL_LEASE_NET",Input!O$2,Date,,,Ccy,Conv)</f>
        <v>0</v>
      </c>
      <c r="N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</row>
    <row r="353" spans="1:66" ht="12.75" customHeight="1" x14ac:dyDescent="0.2">
      <c r="A353" s="1" t="s">
        <v>456</v>
      </c>
      <c r="B353" s="4">
        <f>_xll.ciqfunctions.udf.CIQ(InputTicker, "IQ_RUA_OPERATING_LEASE_GROSS",Input!D$2,Date,,,Ccy,Conv)</f>
        <v>0</v>
      </c>
      <c r="C353" s="4">
        <f>_xll.ciqfunctions.udf.CIQ(InputTicker, "IQ_RUA_OPERATING_LEASE_GROSS",Input!E$2,Date,,,Ccy,Conv)</f>
        <v>0</v>
      </c>
      <c r="D353" s="4">
        <f>_xll.ciqfunctions.udf.CIQ(InputTicker, "IQ_RUA_OPERATING_LEASE_GROSS",Input!F$2,Date,,,Ccy,Conv)</f>
        <v>0</v>
      </c>
      <c r="E353" s="4">
        <f>_xll.ciqfunctions.udf.CIQ(InputTicker, "IQ_RUA_OPERATING_LEASE_GROSS",Input!G$2,Date,,,Ccy,Conv)</f>
        <v>0</v>
      </c>
      <c r="F353" s="4">
        <f>_xll.ciqfunctions.udf.CIQ(InputTicker, "IQ_RUA_OPERATING_LEASE_GROSS",Input!H$2,Date,,,Ccy,Conv)</f>
        <v>4996</v>
      </c>
      <c r="G353" s="4">
        <f>_xll.ciqfunctions.udf.CIQ(InputTicker, "IQ_RUA_OPERATING_LEASE_GROSS",Input!I$2,Date,,,Ccy,Conv)</f>
        <v>3566</v>
      </c>
      <c r="H353" s="4">
        <f>_xll.ciqfunctions.udf.CIQ(InputTicker, "IQ_RUA_OPERATING_LEASE_GROSS",Input!J$2,Date,,,Ccy,Conv)</f>
        <v>3222</v>
      </c>
      <c r="I353" s="4">
        <f>_xll.ciqfunctions.udf.CIQ(InputTicker, "IQ_RUA_OPERATING_LEASE_GROSS",Input!K$2,Date,,,Ccy,Conv)</f>
        <v>2878</v>
      </c>
      <c r="J353" s="4">
        <f>_xll.ciqfunctions.udf.CIQ(InputTicker, "IQ_RUA_OPERATING_LEASE_GROSS",Input!L$2,Date,,,Ccy,Conv)</f>
        <v>3220</v>
      </c>
      <c r="K353" s="4">
        <f>_xll.ciqfunctions.udf.CIQ(InputTicker, "IQ_RUA_OPERATING_LEASE_GROSS",Input!M$2,Date,,,Ccy,Conv)</f>
        <v>3197</v>
      </c>
      <c r="L353" s="4">
        <f>_xll.ciqfunctions.udf.CIQ(InputTicker, "IQ_RUA_OPERATING_LEASE_GROSS",Input!N$2,Date,,,Ccy,Conv)</f>
        <v>3129</v>
      </c>
      <c r="M353" s="4">
        <f>_xll.ciqfunctions.udf.CIQ(InputTicker, "IQ_RUA_OPERATING_LEASE_GROSS",Input!O$2,Date,,,Ccy,Conv)</f>
        <v>3129</v>
      </c>
      <c r="N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</row>
    <row r="354" spans="1:66" ht="12.75" customHeight="1" x14ac:dyDescent="0.2">
      <c r="A354" s="1" t="s">
        <v>457</v>
      </c>
      <c r="B354" s="4">
        <f>_xll.ciqfunctions.udf.CIQ(InputTicker, "IQ_RUA_OPERATING_LEASE_ACCUM_DEP",Input!D$2,Date,,,Ccy,Conv)</f>
        <v>0</v>
      </c>
      <c r="C354" s="4">
        <f>_xll.ciqfunctions.udf.CIQ(InputTicker, "IQ_RUA_OPERATING_LEASE_ACCUM_DEP",Input!E$2,Date,,,Ccy,Conv)</f>
        <v>0</v>
      </c>
      <c r="D354" s="4">
        <f>_xll.ciqfunctions.udf.CIQ(InputTicker, "IQ_RUA_OPERATING_LEASE_ACCUM_DEP",Input!F$2,Date,,,Ccy,Conv)</f>
        <v>0</v>
      </c>
      <c r="E354" s="4">
        <f>_xll.ciqfunctions.udf.CIQ(InputTicker, "IQ_RUA_OPERATING_LEASE_ACCUM_DEP",Input!G$2,Date,,,Ccy,Conv)</f>
        <v>0</v>
      </c>
      <c r="F354" s="4">
        <f>_xll.ciqfunctions.udf.CIQ(InputTicker, "IQ_RUA_OPERATING_LEASE_ACCUM_DEP",Input!H$2,Date,,,Ccy,Conv)</f>
        <v>0</v>
      </c>
      <c r="G354" s="4">
        <f>_xll.ciqfunctions.udf.CIQ(InputTicker, "IQ_RUA_OPERATING_LEASE_ACCUM_DEP",Input!I$2,Date,,,Ccy,Conv)</f>
        <v>0</v>
      </c>
      <c r="H354" s="4">
        <f>_xll.ciqfunctions.udf.CIQ(InputTicker, "IQ_RUA_OPERATING_LEASE_ACCUM_DEP",Input!J$2,Date,,,Ccy,Conv)</f>
        <v>0</v>
      </c>
      <c r="I354" s="4">
        <f>_xll.ciqfunctions.udf.CIQ(InputTicker, "IQ_RUA_OPERATING_LEASE_ACCUM_DEP",Input!K$2,Date,,,Ccy,Conv)</f>
        <v>0</v>
      </c>
      <c r="J354" s="4">
        <f>_xll.ciqfunctions.udf.CIQ(InputTicker, "IQ_RUA_OPERATING_LEASE_ACCUM_DEP",Input!L$2,Date,,,Ccy,Conv)</f>
        <v>0</v>
      </c>
      <c r="K354" s="4">
        <f>_xll.ciqfunctions.udf.CIQ(InputTicker, "IQ_RUA_OPERATING_LEASE_ACCUM_DEP",Input!M$2,Date,,,Ccy,Conv)</f>
        <v>0</v>
      </c>
      <c r="L354" s="4">
        <f>_xll.ciqfunctions.udf.CIQ(InputTicker, "IQ_RUA_OPERATING_LEASE_ACCUM_DEP",Input!N$2,Date,,,Ccy,Conv)</f>
        <v>0</v>
      </c>
      <c r="M354" s="4">
        <f>_xll.ciqfunctions.udf.CIQ(InputTicker, "IQ_RUA_OPERATING_LEASE_ACCUM_DEP",Input!O$2,Date,,,Ccy,Conv)</f>
        <v>0</v>
      </c>
      <c r="N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</row>
    <row r="355" spans="1:66" ht="12.75" customHeight="1" x14ac:dyDescent="0.2">
      <c r="A355" s="1" t="s">
        <v>458</v>
      </c>
      <c r="B355" s="4">
        <f>_xll.ciqfunctions.udf.CIQ(InputTicker, "IQ_RUA_OPERATING_LEASE_NET",Input!D$2,Date,,,Ccy,Conv)</f>
        <v>0</v>
      </c>
      <c r="C355" s="4">
        <f>_xll.ciqfunctions.udf.CIQ(InputTicker, "IQ_RUA_OPERATING_LEASE_NET",Input!E$2,Date,,,Ccy,Conv)</f>
        <v>0</v>
      </c>
      <c r="D355" s="4">
        <f>_xll.ciqfunctions.udf.CIQ(InputTicker, "IQ_RUA_OPERATING_LEASE_NET",Input!F$2,Date,,,Ccy,Conv)</f>
        <v>0</v>
      </c>
      <c r="E355" s="4">
        <f>_xll.ciqfunctions.udf.CIQ(InputTicker, "IQ_RUA_OPERATING_LEASE_NET",Input!G$2,Date,,,Ccy,Conv)</f>
        <v>0</v>
      </c>
      <c r="F355" s="4">
        <f>_xll.ciqfunctions.udf.CIQ(InputTicker, "IQ_RUA_OPERATING_LEASE_NET",Input!H$2,Date,,,Ccy,Conv)</f>
        <v>0</v>
      </c>
      <c r="G355" s="4">
        <f>_xll.ciqfunctions.udf.CIQ(InputTicker, "IQ_RUA_OPERATING_LEASE_NET",Input!I$2,Date,,,Ccy,Conv)</f>
        <v>0</v>
      </c>
      <c r="H355" s="4">
        <f>_xll.ciqfunctions.udf.CIQ(InputTicker, "IQ_RUA_OPERATING_LEASE_NET",Input!J$2,Date,,,Ccy,Conv)</f>
        <v>0</v>
      </c>
      <c r="I355" s="4">
        <f>_xll.ciqfunctions.udf.CIQ(InputTicker, "IQ_RUA_OPERATING_LEASE_NET",Input!K$2,Date,,,Ccy,Conv)</f>
        <v>0</v>
      </c>
      <c r="J355" s="4">
        <f>_xll.ciqfunctions.udf.CIQ(InputTicker, "IQ_RUA_OPERATING_LEASE_NET",Input!L$2,Date,,,Ccy,Conv)</f>
        <v>0</v>
      </c>
      <c r="K355" s="4">
        <f>_xll.ciqfunctions.udf.CIQ(InputTicker, "IQ_RUA_OPERATING_LEASE_NET",Input!M$2,Date,,,Ccy,Conv)</f>
        <v>0</v>
      </c>
      <c r="L355" s="4">
        <f>_xll.ciqfunctions.udf.CIQ(InputTicker, "IQ_RUA_OPERATING_LEASE_NET",Input!N$2,Date,,,Ccy,Conv)</f>
        <v>0</v>
      </c>
      <c r="M355" s="4">
        <f>_xll.ciqfunctions.udf.CIQ(InputTicker, "IQ_RUA_OPERATING_LEASE_NET",Input!O$2,Date,,,Ccy,Conv)</f>
        <v>0</v>
      </c>
      <c r="N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</row>
    <row r="356" spans="1:66" ht="12.75" customHeight="1" x14ac:dyDescent="0.2">
      <c r="A356" s="1" t="s">
        <v>474</v>
      </c>
      <c r="B356" s="4">
        <f>_xll.ciqfunctions.udf.CIQ(InputTicker, "IQ_GPPE_EXCL_OPER_LEASES",Input!D$2,Date,,,Ccy,Conv)</f>
        <v>29343</v>
      </c>
      <c r="C356" s="4">
        <f>_xll.ciqfunctions.udf.CIQ(InputTicker, "IQ_GPPE_EXCL_OPER_LEASES",Input!E$2,Date,,,Ccy,Conv)</f>
        <v>30133</v>
      </c>
      <c r="D356" s="4">
        <f>_xll.ciqfunctions.udf.CIQ(InputTicker, "IQ_GPPE_EXCL_OPER_LEASES",Input!F$2,Date,,,Ccy,Conv)</f>
        <v>32331</v>
      </c>
      <c r="E356" s="4">
        <f>_xll.ciqfunctions.udf.CIQ(InputTicker, "IQ_GPPE_EXCL_OPER_LEASES",Input!G$2,Date,,,Ccy,Conv)</f>
        <v>32460</v>
      </c>
      <c r="F356" s="4">
        <f>_xll.ciqfunctions.udf.CIQ(InputTicker, "IQ_GPPE_EXCL_OPER_LEASES",Input!H$2,Date,,,Ccy,Conv)</f>
        <v>32028</v>
      </c>
      <c r="G356" s="4">
        <f>_xll.ciqfunctions.udf.CIQ(InputTicker, "IQ_GPPE_EXCL_OPER_LEASES",Input!I$2,Date,,,Ccy,Conv)</f>
        <v>20101</v>
      </c>
      <c r="H356" s="4">
        <f>_xll.ciqfunctions.udf.CIQ(InputTicker, "IQ_GPPE_EXCL_OPER_LEASES",Input!J$2,Date,,,Ccy,Conv)</f>
        <v>20084</v>
      </c>
      <c r="I356" s="4">
        <f>_xll.ciqfunctions.udf.CIQ(InputTicker, "IQ_GPPE_EXCL_OPER_LEASES",Input!K$2,Date,,,Ccy,Conv)</f>
        <v>18695</v>
      </c>
      <c r="J356" s="4">
        <f>_xll.ciqfunctions.udf.CIQ(InputTicker, "IQ_GPPE_EXCL_OPER_LEASES",Input!L$2,Date,,,Ccy,Conv)</f>
        <v>18122</v>
      </c>
      <c r="K356" s="4">
        <f>_xll.ciqfunctions.udf.CIQ(InputTicker, "IQ_GPPE_EXCL_OPER_LEASES",Input!M$2,Date,,,Ccy,Conv)</f>
        <v>17691</v>
      </c>
      <c r="L356" s="4">
        <f>_xll.ciqfunctions.udf.CIQ(InputTicker, "IQ_GPPE_EXCL_OPER_LEASES",Input!N$2,Date,,,Ccy,Conv)</f>
        <v>17874</v>
      </c>
      <c r="M356" s="4">
        <f>_xll.ciqfunctions.udf.CIQ(InputTicker, "IQ_GPPE_EXCL_OPER_LEASES",Input!O$2,Date,,,Ccy,Conv)</f>
        <v>17874</v>
      </c>
      <c r="N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</row>
    <row r="357" spans="1:66" ht="12.75" customHeight="1" x14ac:dyDescent="0.2">
      <c r="A357" s="1" t="s">
        <v>475</v>
      </c>
      <c r="B357" s="4">
        <f>_xll.ciqfunctions.udf.CIQ(InputTicker, "IQ_AD_EXCL_OPER_LEASES",Input!D$2,Date,,,Ccy,Conv)</f>
        <v>-18616</v>
      </c>
      <c r="C357" s="4">
        <f>_xll.ciqfunctions.udf.CIQ(InputTicker, "IQ_AD_EXCL_OPER_LEASES",Input!E$2,Date,,,Ccy,Conv)</f>
        <v>-19303</v>
      </c>
      <c r="D357" s="4">
        <f>_xll.ciqfunctions.udf.CIQ(InputTicker, "IQ_AD_EXCL_OPER_LEASES",Input!F$2,Date,,,Ccy,Conv)</f>
        <v>-21215</v>
      </c>
      <c r="E357" s="4">
        <f>_xll.ciqfunctions.udf.CIQ(InputTicker, "IQ_AD_EXCL_OPER_LEASES",Input!G$2,Date,,,Ccy,Conv)</f>
        <v>-21668</v>
      </c>
      <c r="F357" s="4">
        <f>_xll.ciqfunctions.udf.CIQ(InputTicker, "IQ_AD_EXCL_OPER_LEASES",Input!H$2,Date,,,Ccy,Conv)</f>
        <v>-22018</v>
      </c>
      <c r="G357" s="4">
        <f>_xll.ciqfunctions.udf.CIQ(InputTicker, "IQ_AD_EXCL_OPER_LEASES",Input!I$2,Date,,,Ccy,Conv)</f>
        <v>-13896</v>
      </c>
      <c r="H357" s="4">
        <f>_xll.ciqfunctions.udf.CIQ(InputTicker, "IQ_AD_EXCL_OPER_LEASES",Input!J$2,Date,,,Ccy,Conv)</f>
        <v>-14390</v>
      </c>
      <c r="I357" s="4">
        <f>_xll.ciqfunctions.udf.CIQ(InputTicker, "IQ_AD_EXCL_OPER_LEASES",Input!K$2,Date,,,Ccy,Conv)</f>
        <v>-13361</v>
      </c>
      <c r="J357" s="4">
        <f>_xll.ciqfunctions.udf.CIQ(InputTicker, "IQ_AD_EXCL_OPER_LEASES",Input!L$2,Date,,,Ccy,Conv)</f>
        <v>-12621</v>
      </c>
      <c r="K357" s="4">
        <f>_xll.ciqfunctions.udf.CIQ(InputTicker, "IQ_AD_EXCL_OPER_LEASES",Input!M$2,Date,,,Ccy,Conv)</f>
        <v>-11959</v>
      </c>
      <c r="L357" s="4">
        <f>_xll.ciqfunctions.udf.CIQ(InputTicker, "IQ_AD_EXCL_OPER_LEASES",Input!N$2,Date,,,Ccy,Conv)</f>
        <v>-11975</v>
      </c>
      <c r="M357" s="4">
        <f>_xll.ciqfunctions.udf.CIQ(InputTicker, "IQ_AD_EXCL_OPER_LEASES",Input!O$2,Date,,,Ccy,Conv)</f>
        <v>-11975</v>
      </c>
      <c r="N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</row>
    <row r="358" spans="1:66" ht="12.75" customHeight="1" x14ac:dyDescent="0.2">
      <c r="A358" s="1" t="s">
        <v>476</v>
      </c>
      <c r="B358" s="4">
        <f>_xll.ciqfunctions.udf.CIQ(InputTicker, "IQ_NPPE_EXCL_OPER_LEASES",Input!D$2,Date,,,Ccy,Conv)</f>
        <v>10727</v>
      </c>
      <c r="C358" s="4">
        <f>_xll.ciqfunctions.udf.CIQ(InputTicker, "IQ_NPPE_EXCL_OPER_LEASES",Input!E$2,Date,,,Ccy,Conv)</f>
        <v>10830</v>
      </c>
      <c r="D358" s="4">
        <f>_xll.ciqfunctions.udf.CIQ(InputTicker, "IQ_NPPE_EXCL_OPER_LEASES",Input!F$2,Date,,,Ccy,Conv)</f>
        <v>11116</v>
      </c>
      <c r="E358" s="4">
        <f>_xll.ciqfunctions.udf.CIQ(InputTicker, "IQ_NPPE_EXCL_OPER_LEASES",Input!G$2,Date,,,Ccy,Conv)</f>
        <v>10792</v>
      </c>
      <c r="F358" s="4">
        <f>_xll.ciqfunctions.udf.CIQ(InputTicker, "IQ_NPPE_EXCL_OPER_LEASES",Input!H$2,Date,,,Ccy,Conv)</f>
        <v>10010</v>
      </c>
      <c r="G358" s="4">
        <f>_xll.ciqfunctions.udf.CIQ(InputTicker, "IQ_NPPE_EXCL_OPER_LEASES",Input!I$2,Date,,,Ccy,Conv)</f>
        <v>6205</v>
      </c>
      <c r="H358" s="4">
        <f>_xll.ciqfunctions.udf.CIQ(InputTicker, "IQ_NPPE_EXCL_OPER_LEASES",Input!J$2,Date,,,Ccy,Conv)</f>
        <v>5694</v>
      </c>
      <c r="I358" s="4">
        <f>_xll.ciqfunctions.udf.CIQ(InputTicker, "IQ_NPPE_EXCL_OPER_LEASES",Input!K$2,Date,,,Ccy,Conv)</f>
        <v>5334</v>
      </c>
      <c r="J358" s="4">
        <f>_xll.ciqfunctions.udf.CIQ(InputTicker, "IQ_NPPE_EXCL_OPER_LEASES",Input!L$2,Date,,,Ccy,Conv)</f>
        <v>5501</v>
      </c>
      <c r="K358" s="4">
        <f>_xll.ciqfunctions.udf.CIQ(InputTicker, "IQ_NPPE_EXCL_OPER_LEASES",Input!M$2,Date,,,Ccy,Conv)</f>
        <v>5732</v>
      </c>
      <c r="L358" s="4">
        <f>_xll.ciqfunctions.udf.CIQ(InputTicker, "IQ_NPPE_EXCL_OPER_LEASES",Input!N$2,Date,,,Ccy,Conv)</f>
        <v>5899</v>
      </c>
      <c r="M358" s="4">
        <f>_xll.ciqfunctions.udf.CIQ(InputTicker, "IQ_NPPE_EXCL_OPER_LEASES",Input!O$2,Date,,,Ccy,Conv)</f>
        <v>5899</v>
      </c>
      <c r="N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</row>
    <row r="359" spans="1:66" ht="12.75" customHeight="1" x14ac:dyDescent="0.2">
      <c r="A359" s="1" t="s">
        <v>477</v>
      </c>
      <c r="B359" s="4">
        <f>_xll.ciqfunctions.udf.CIQ(InputTicker, "IQ_FINANCE_LEASES_CURRENT",Input!D$2,Date,,,Ccy,Conv)</f>
        <v>0</v>
      </c>
      <c r="C359" s="4">
        <f>_xll.ciqfunctions.udf.CIQ(InputTicker, "IQ_FINANCE_LEASES_CURRENT",Input!E$2,Date,,,Ccy,Conv)</f>
        <v>0</v>
      </c>
      <c r="D359" s="4">
        <f>_xll.ciqfunctions.udf.CIQ(InputTicker, "IQ_FINANCE_LEASES_CURRENT",Input!F$2,Date,,,Ccy,Conv)</f>
        <v>0</v>
      </c>
      <c r="E359" s="4">
        <f>_xll.ciqfunctions.udf.CIQ(InputTicker, "IQ_FINANCE_LEASES_CURRENT",Input!G$2,Date,,,Ccy,Conv)</f>
        <v>3</v>
      </c>
      <c r="F359" s="4">
        <f>_xll.ciqfunctions.udf.CIQ(InputTicker, "IQ_FINANCE_LEASES_CURRENT",Input!H$2,Date,,,Ccy,Conv)</f>
        <v>52</v>
      </c>
      <c r="G359" s="4">
        <f>_xll.ciqfunctions.udf.CIQ(InputTicker, "IQ_FINANCE_LEASES_CURRENT",Input!I$2,Date,,,Ccy,Conv)</f>
        <v>30</v>
      </c>
      <c r="H359" s="4">
        <f>_xll.ciqfunctions.udf.CIQ(InputTicker, "IQ_FINANCE_LEASES_CURRENT",Input!J$2,Date,,,Ccy,Conv)</f>
        <v>36</v>
      </c>
      <c r="I359" s="4">
        <f>_xll.ciqfunctions.udf.CIQ(InputTicker, "IQ_FINANCE_LEASES_CURRENT",Input!K$2,Date,,,Ccy,Conv)</f>
        <v>75</v>
      </c>
      <c r="J359" s="4">
        <f>_xll.ciqfunctions.udf.CIQ(InputTicker, "IQ_FINANCE_LEASES_CURRENT",Input!L$2,Date,,,Ccy,Conv)</f>
        <v>121</v>
      </c>
      <c r="K359" s="4">
        <f>_xll.ciqfunctions.udf.CIQ(InputTicker, "IQ_FINANCE_LEASES_CURRENT",Input!M$2,Date,,,Ccy,Conv)</f>
        <v>198</v>
      </c>
      <c r="L359" s="4">
        <f>_xll.ciqfunctions.udf.CIQ(InputTicker, "IQ_FINANCE_LEASES_CURRENT",Input!N$2,Date,,,Ccy,Conv)</f>
        <v>279</v>
      </c>
      <c r="M359" s="4">
        <f>_xll.ciqfunctions.udf.CIQ(InputTicker, "IQ_FINANCE_LEASES_CURRENT",Input!O$2,Date,,,Ccy,Conv)</f>
        <v>279</v>
      </c>
      <c r="N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</row>
    <row r="360" spans="1:66" ht="12.75" customHeight="1" x14ac:dyDescent="0.2">
      <c r="A360" s="1" t="s">
        <v>478</v>
      </c>
      <c r="B360" s="4">
        <f>_xll.ciqfunctions.udf.CIQ(InputTicker, "IQ_FINANCE_LEASES_LONG_TERM",Input!D$2,Date,,,Ccy,Conv)</f>
        <v>0</v>
      </c>
      <c r="C360" s="4">
        <f>_xll.ciqfunctions.udf.CIQ(InputTicker, "IQ_FINANCE_LEASES_LONG_TERM",Input!E$2,Date,,,Ccy,Conv)</f>
        <v>0</v>
      </c>
      <c r="D360" s="4">
        <f>_xll.ciqfunctions.udf.CIQ(InputTicker, "IQ_FINANCE_LEASES_LONG_TERM",Input!F$2,Date,,,Ccy,Conv)</f>
        <v>0</v>
      </c>
      <c r="E360" s="4">
        <f>_xll.ciqfunctions.udf.CIQ(InputTicker, "IQ_FINANCE_LEASES_LONG_TERM",Input!G$2,Date,,,Ccy,Conv)</f>
        <v>38</v>
      </c>
      <c r="F360" s="4">
        <f>_xll.ciqfunctions.udf.CIQ(InputTicker, "IQ_FINANCE_LEASES_LONG_TERM",Input!H$2,Date,,,Ccy,Conv)</f>
        <v>151</v>
      </c>
      <c r="G360" s="4">
        <f>_xll.ciqfunctions.udf.CIQ(InputTicker, "IQ_FINANCE_LEASES_LONG_TERM",Input!I$2,Date,,,Ccy,Conv)</f>
        <v>60</v>
      </c>
      <c r="H360" s="4">
        <f>_xll.ciqfunctions.udf.CIQ(InputTicker, "IQ_FINANCE_LEASES_LONG_TERM",Input!J$2,Date,,,Ccy,Conv)</f>
        <v>63</v>
      </c>
      <c r="I360" s="4">
        <f>_xll.ciqfunctions.udf.CIQ(InputTicker, "IQ_FINANCE_LEASES_LONG_TERM",Input!K$2,Date,,,Ccy,Conv)</f>
        <v>164</v>
      </c>
      <c r="J360" s="4">
        <f>_xll.ciqfunctions.udf.CIQ(InputTicker, "IQ_FINANCE_LEASES_LONG_TERM",Input!L$2,Date,,,Ccy,Conv)</f>
        <v>379</v>
      </c>
      <c r="K360" s="4">
        <f>_xll.ciqfunctions.udf.CIQ(InputTicker, "IQ_FINANCE_LEASES_LONG_TERM",Input!M$2,Date,,,Ccy,Conv)</f>
        <v>803</v>
      </c>
      <c r="L360" s="4">
        <f>_xll.ciqfunctions.udf.CIQ(InputTicker, "IQ_FINANCE_LEASES_LONG_TERM",Input!N$2,Date,,,Ccy,Conv)</f>
        <v>874</v>
      </c>
      <c r="M360" s="4">
        <f>_xll.ciqfunctions.udf.CIQ(InputTicker, "IQ_FINANCE_LEASES_LONG_TERM",Input!O$2,Date,,,Ccy,Conv)</f>
        <v>874</v>
      </c>
      <c r="N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</row>
    <row r="361" spans="1:66" ht="12.75" customHeight="1" x14ac:dyDescent="0.2">
      <c r="A361" s="1" t="s">
        <v>479</v>
      </c>
      <c r="B361" s="4">
        <f>_xll.ciqfunctions.udf.CIQ(InputTicker, "IQ_TOTAL_FINANCE_LEASES",Input!D$2,Date,,,Ccy,Conv)</f>
        <v>0</v>
      </c>
      <c r="C361" s="4">
        <f>_xll.ciqfunctions.udf.CIQ(InputTicker, "IQ_TOTAL_FINANCE_LEASES",Input!E$2,Date,,,Ccy,Conv)</f>
        <v>0</v>
      </c>
      <c r="D361" s="4">
        <f>_xll.ciqfunctions.udf.CIQ(InputTicker, "IQ_TOTAL_FINANCE_LEASES",Input!F$2,Date,,,Ccy,Conv)</f>
        <v>0</v>
      </c>
      <c r="E361" s="4">
        <f>_xll.ciqfunctions.udf.CIQ(InputTicker, "IQ_TOTAL_FINANCE_LEASES",Input!G$2,Date,,,Ccy,Conv)</f>
        <v>41</v>
      </c>
      <c r="F361" s="4">
        <f>_xll.ciqfunctions.udf.CIQ(InputTicker, "IQ_TOTAL_FINANCE_LEASES",Input!H$2,Date,,,Ccy,Conv)</f>
        <v>203</v>
      </c>
      <c r="G361" s="4">
        <f>_xll.ciqfunctions.udf.CIQ(InputTicker, "IQ_TOTAL_FINANCE_LEASES",Input!I$2,Date,,,Ccy,Conv)</f>
        <v>90</v>
      </c>
      <c r="H361" s="4">
        <f>_xll.ciqfunctions.udf.CIQ(InputTicker, "IQ_TOTAL_FINANCE_LEASES",Input!J$2,Date,,,Ccy,Conv)</f>
        <v>99</v>
      </c>
      <c r="I361" s="4">
        <f>_xll.ciqfunctions.udf.CIQ(InputTicker, "IQ_TOTAL_FINANCE_LEASES",Input!K$2,Date,,,Ccy,Conv)</f>
        <v>239</v>
      </c>
      <c r="J361" s="4">
        <f>_xll.ciqfunctions.udf.CIQ(InputTicker, "IQ_TOTAL_FINANCE_LEASES",Input!L$2,Date,,,Ccy,Conv)</f>
        <v>500</v>
      </c>
      <c r="K361" s="4">
        <f>_xll.ciqfunctions.udf.CIQ(InputTicker, "IQ_TOTAL_FINANCE_LEASES",Input!M$2,Date,,,Ccy,Conv)</f>
        <v>1001</v>
      </c>
      <c r="L361" s="4">
        <f>_xll.ciqfunctions.udf.CIQ(InputTicker, "IQ_TOTAL_FINANCE_LEASES",Input!N$2,Date,,,Ccy,Conv)</f>
        <v>1153</v>
      </c>
      <c r="M361" s="4">
        <f>_xll.ciqfunctions.udf.CIQ(InputTicker, "IQ_TOTAL_FINANCE_LEASES",Input!O$2,Date,,,Ccy,Conv)</f>
        <v>1153</v>
      </c>
      <c r="N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</row>
    <row r="362" spans="1:66" ht="12.75" customHeight="1" x14ac:dyDescent="0.2">
      <c r="A362" s="1" t="s">
        <v>480</v>
      </c>
      <c r="B362" s="4">
        <f>_xll.ciqfunctions.udf.CIQ(InputTicker, "IQ_CURRENT_PORTION_OPER_LEASE_LIABILITIES",Input!D$2,Date,,,Ccy,Conv)</f>
        <v>0</v>
      </c>
      <c r="C362" s="4">
        <f>_xll.ciqfunctions.udf.CIQ(InputTicker, "IQ_CURRENT_PORTION_OPER_LEASE_LIABILITIES",Input!E$2,Date,,,Ccy,Conv)</f>
        <v>0</v>
      </c>
      <c r="D362" s="4">
        <f>_xll.ciqfunctions.udf.CIQ(InputTicker, "IQ_CURRENT_PORTION_OPER_LEASE_LIABILITIES",Input!F$2,Date,,,Ccy,Conv)</f>
        <v>0</v>
      </c>
      <c r="E362" s="4">
        <f>_xll.ciqfunctions.udf.CIQ(InputTicker, "IQ_CURRENT_PORTION_OPER_LEASE_LIABILITIES",Input!G$2,Date,,,Ccy,Conv)</f>
        <v>0</v>
      </c>
      <c r="F362" s="4">
        <f>_xll.ciqfunctions.udf.CIQ(InputTicker, "IQ_CURRENT_PORTION_OPER_LEASE_LIABILITIES",Input!H$2,Date,,,Ccy,Conv)</f>
        <v>1380</v>
      </c>
      <c r="G362" s="4">
        <f>_xll.ciqfunctions.udf.CIQ(InputTicker, "IQ_CURRENT_PORTION_OPER_LEASE_LIABILITIES",Input!I$2,Date,,,Ccy,Conv)</f>
        <v>1035</v>
      </c>
      <c r="H362" s="4">
        <f>_xll.ciqfunctions.udf.CIQ(InputTicker, "IQ_CURRENT_PORTION_OPER_LEASE_LIABILITIES",Input!J$2,Date,,,Ccy,Conv)</f>
        <v>974</v>
      </c>
      <c r="I362" s="4">
        <f>_xll.ciqfunctions.udf.CIQ(InputTicker, "IQ_CURRENT_PORTION_OPER_LEASE_LIABILITIES",Input!K$2,Date,,,Ccy,Conv)</f>
        <v>874</v>
      </c>
      <c r="J362" s="4">
        <f>_xll.ciqfunctions.udf.CIQ(InputTicker, "IQ_CURRENT_PORTION_OPER_LEASE_LIABILITIES",Input!L$2,Date,,,Ccy,Conv)</f>
        <v>820</v>
      </c>
      <c r="K362" s="4">
        <f>_xll.ciqfunctions.udf.CIQ(InputTicker, "IQ_CURRENT_PORTION_OPER_LEASE_LIABILITIES",Input!M$2,Date,,,Ccy,Conv)</f>
        <v>768</v>
      </c>
      <c r="L362" s="4">
        <f>_xll.ciqfunctions.udf.CIQ(InputTicker, "IQ_CURRENT_PORTION_OPER_LEASE_LIABILITIES",Input!N$2,Date,,,Ccy,Conv)</f>
        <v>800</v>
      </c>
      <c r="M362" s="4">
        <f>_xll.ciqfunctions.udf.CIQ(InputTicker, "IQ_CURRENT_PORTION_OPER_LEASE_LIABILITIES",Input!O$2,Date,,,Ccy,Conv)</f>
        <v>800</v>
      </c>
      <c r="N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</row>
    <row r="363" spans="1:66" ht="12.75" customHeight="1" x14ac:dyDescent="0.2">
      <c r="A363" s="1" t="s">
        <v>481</v>
      </c>
      <c r="B363" s="4">
        <f>_xll.ciqfunctions.udf.CIQ(InputTicker, "IQ_LT_PORTION_OPER_LEASE_LIABILITIES",Input!D$2,Date,,,Ccy,Conv)</f>
        <v>0</v>
      </c>
      <c r="C363" s="4">
        <f>_xll.ciqfunctions.udf.CIQ(InputTicker, "IQ_LT_PORTION_OPER_LEASE_LIABILITIES",Input!E$2,Date,,,Ccy,Conv)</f>
        <v>0</v>
      </c>
      <c r="D363" s="4">
        <f>_xll.ciqfunctions.udf.CIQ(InputTicker, "IQ_LT_PORTION_OPER_LEASE_LIABILITIES",Input!F$2,Date,,,Ccy,Conv)</f>
        <v>0</v>
      </c>
      <c r="E363" s="4">
        <f>_xll.ciqfunctions.udf.CIQ(InputTicker, "IQ_LT_PORTION_OPER_LEASE_LIABILITIES",Input!G$2,Date,,,Ccy,Conv)</f>
        <v>0</v>
      </c>
      <c r="F363" s="4">
        <f>_xll.ciqfunctions.udf.CIQ(InputTicker, "IQ_LT_PORTION_OPER_LEASE_LIABILITIES",Input!H$2,Date,,,Ccy,Conv)</f>
        <v>3879</v>
      </c>
      <c r="G363" s="4">
        <f>_xll.ciqfunctions.udf.CIQ(InputTicker, "IQ_LT_PORTION_OPER_LEASE_LIABILITIES",Input!I$2,Date,,,Ccy,Conv)</f>
        <v>2720</v>
      </c>
      <c r="H363" s="4">
        <f>_xll.ciqfunctions.udf.CIQ(InputTicker, "IQ_LT_PORTION_OPER_LEASE_LIABILITIES",Input!J$2,Date,,,Ccy,Conv)</f>
        <v>2462</v>
      </c>
      <c r="I363" s="4">
        <f>_xll.ciqfunctions.udf.CIQ(InputTicker, "IQ_LT_PORTION_OPER_LEASE_LIABILITIES",Input!K$2,Date,,,Ccy,Conv)</f>
        <v>2190</v>
      </c>
      <c r="J363" s="4">
        <f>_xll.ciqfunctions.udf.CIQ(InputTicker, "IQ_LT_PORTION_OPER_LEASE_LIABILITIES",Input!L$2,Date,,,Ccy,Conv)</f>
        <v>2568</v>
      </c>
      <c r="K363" s="4">
        <f>_xll.ciqfunctions.udf.CIQ(InputTicker, "IQ_LT_PORTION_OPER_LEASE_LIABILITIES",Input!M$2,Date,,,Ccy,Conv)</f>
        <v>2655</v>
      </c>
      <c r="L363" s="4">
        <f>_xll.ciqfunctions.udf.CIQ(InputTicker, "IQ_LT_PORTION_OPER_LEASE_LIABILITIES",Input!N$2,Date,,,Ccy,Conv)</f>
        <v>2547</v>
      </c>
      <c r="M363" s="4">
        <f>_xll.ciqfunctions.udf.CIQ(InputTicker, "IQ_LT_PORTION_OPER_LEASE_LIABILITIES",Input!O$2,Date,,,Ccy,Conv)</f>
        <v>2547</v>
      </c>
      <c r="N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</row>
    <row r="364" spans="1:66" ht="12.75" customHeight="1" x14ac:dyDescent="0.2">
      <c r="A364" s="1" t="s">
        <v>482</v>
      </c>
      <c r="B364" s="4">
        <f>_xll.ciqfunctions.udf.CIQ(InputTicker, "IQ_TOTAL_OPER_LEASES",Input!D$2,Date,,,Ccy,Conv)</f>
        <v>0</v>
      </c>
      <c r="C364" s="4">
        <f>_xll.ciqfunctions.udf.CIQ(InputTicker, "IQ_TOTAL_OPER_LEASES",Input!E$2,Date,,,Ccy,Conv)</f>
        <v>0</v>
      </c>
      <c r="D364" s="4">
        <f>_xll.ciqfunctions.udf.CIQ(InputTicker, "IQ_TOTAL_OPER_LEASES",Input!F$2,Date,,,Ccy,Conv)</f>
        <v>0</v>
      </c>
      <c r="E364" s="4">
        <f>_xll.ciqfunctions.udf.CIQ(InputTicker, "IQ_TOTAL_OPER_LEASES",Input!G$2,Date,,,Ccy,Conv)</f>
        <v>0</v>
      </c>
      <c r="F364" s="4">
        <f>_xll.ciqfunctions.udf.CIQ(InputTicker, "IQ_TOTAL_OPER_LEASES",Input!H$2,Date,,,Ccy,Conv)</f>
        <v>5259</v>
      </c>
      <c r="G364" s="4">
        <f>_xll.ciqfunctions.udf.CIQ(InputTicker, "IQ_TOTAL_OPER_LEASES",Input!I$2,Date,,,Ccy,Conv)</f>
        <v>3755</v>
      </c>
      <c r="H364" s="4">
        <f>_xll.ciqfunctions.udf.CIQ(InputTicker, "IQ_TOTAL_OPER_LEASES",Input!J$2,Date,,,Ccy,Conv)</f>
        <v>3436</v>
      </c>
      <c r="I364" s="4">
        <f>_xll.ciqfunctions.udf.CIQ(InputTicker, "IQ_TOTAL_OPER_LEASES",Input!K$2,Date,,,Ccy,Conv)</f>
        <v>3064</v>
      </c>
      <c r="J364" s="4">
        <f>_xll.ciqfunctions.udf.CIQ(InputTicker, "IQ_TOTAL_OPER_LEASES",Input!L$2,Date,,,Ccy,Conv)</f>
        <v>3388</v>
      </c>
      <c r="K364" s="4">
        <f>_xll.ciqfunctions.udf.CIQ(InputTicker, "IQ_TOTAL_OPER_LEASES",Input!M$2,Date,,,Ccy,Conv)</f>
        <v>3423</v>
      </c>
      <c r="L364" s="4">
        <f>_xll.ciqfunctions.udf.CIQ(InputTicker, "IQ_TOTAL_OPER_LEASES",Input!N$2,Date,,,Ccy,Conv)</f>
        <v>3347</v>
      </c>
      <c r="M364" s="4">
        <f>_xll.ciqfunctions.udf.CIQ(InputTicker, "IQ_TOTAL_OPER_LEASES",Input!O$2,Date,,,Ccy,Conv)</f>
        <v>3347</v>
      </c>
      <c r="N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</row>
    <row r="365" spans="1:66" ht="12.75" customHeight="1" x14ac:dyDescent="0.2">
      <c r="A365" s="1" t="s">
        <v>483</v>
      </c>
      <c r="B365" s="4">
        <f>_xll.ciqfunctions.udf.CIQ(InputTicker, "IQ_TOTAL_LEASES",Input!D$2,Date,,,Ccy,Conv)</f>
        <v>0</v>
      </c>
      <c r="C365" s="4">
        <f>_xll.ciqfunctions.udf.CIQ(InputTicker, "IQ_TOTAL_LEASES",Input!E$2,Date,,,Ccy,Conv)</f>
        <v>0</v>
      </c>
      <c r="D365" s="4">
        <f>_xll.ciqfunctions.udf.CIQ(InputTicker, "IQ_TOTAL_LEASES",Input!F$2,Date,,,Ccy,Conv)</f>
        <v>0</v>
      </c>
      <c r="E365" s="4">
        <f>_xll.ciqfunctions.udf.CIQ(InputTicker, "IQ_TOTAL_LEASES",Input!G$2,Date,,,Ccy,Conv)</f>
        <v>41</v>
      </c>
      <c r="F365" s="4">
        <f>_xll.ciqfunctions.udf.CIQ(InputTicker, "IQ_TOTAL_LEASES",Input!H$2,Date,,,Ccy,Conv)</f>
        <v>5462</v>
      </c>
      <c r="G365" s="4">
        <f>_xll.ciqfunctions.udf.CIQ(InputTicker, "IQ_TOTAL_LEASES",Input!I$2,Date,,,Ccy,Conv)</f>
        <v>3845</v>
      </c>
      <c r="H365" s="4">
        <f>_xll.ciqfunctions.udf.CIQ(InputTicker, "IQ_TOTAL_LEASES",Input!J$2,Date,,,Ccy,Conv)</f>
        <v>3535</v>
      </c>
      <c r="I365" s="4">
        <f>_xll.ciqfunctions.udf.CIQ(InputTicker, "IQ_TOTAL_LEASES",Input!K$2,Date,,,Ccy,Conv)</f>
        <v>3303</v>
      </c>
      <c r="J365" s="4">
        <f>_xll.ciqfunctions.udf.CIQ(InputTicker, "IQ_TOTAL_LEASES",Input!L$2,Date,,,Ccy,Conv)</f>
        <v>3888</v>
      </c>
      <c r="K365" s="4">
        <f>_xll.ciqfunctions.udf.CIQ(InputTicker, "IQ_TOTAL_LEASES",Input!M$2,Date,,,Ccy,Conv)</f>
        <v>4424</v>
      </c>
      <c r="L365" s="4">
        <f>_xll.ciqfunctions.udf.CIQ(InputTicker, "IQ_TOTAL_LEASES",Input!N$2,Date,,,Ccy,Conv)</f>
        <v>4500</v>
      </c>
      <c r="M365" s="4">
        <f>_xll.ciqfunctions.udf.CIQ(InputTicker, "IQ_TOTAL_LEASES",Input!O$2,Date,,,Ccy,Conv)</f>
        <v>4500</v>
      </c>
      <c r="N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</row>
    <row r="366" spans="1:66" ht="12.75" customHeight="1" x14ac:dyDescent="0.2">
      <c r="A366" s="1" t="s">
        <v>484</v>
      </c>
      <c r="B366" s="4">
        <f>_xll.ciqfunctions.udf.CIQ(InputTicker, "IQ_FINANCING_OBLIG_CURRENT_EXCL_OPER_LEASES",Input!D$2,Date,,,Ccy,Conv)</f>
        <v>6461</v>
      </c>
      <c r="C366" s="4">
        <f>_xll.ciqfunctions.udf.CIQ(InputTicker, "IQ_FINANCING_OBLIG_CURRENT_EXCL_OPER_LEASES",Input!E$2,Date,,,Ccy,Conv)</f>
        <v>7513</v>
      </c>
      <c r="D366" s="4">
        <f>_xll.ciqfunctions.udf.CIQ(InputTicker, "IQ_FINANCING_OBLIG_CURRENT_EXCL_OPER_LEASES",Input!F$2,Date,,,Ccy,Conv)</f>
        <v>6987</v>
      </c>
      <c r="E366" s="4">
        <f>_xll.ciqfunctions.udf.CIQ(InputTicker, "IQ_FINANCING_OBLIG_CURRENT_EXCL_OPER_LEASES",Input!G$2,Date,,,Ccy,Conv)</f>
        <v>10207</v>
      </c>
      <c r="F366" s="4">
        <f>_xll.ciqfunctions.udf.CIQ(InputTicker, "IQ_FINANCING_OBLIG_CURRENT_EXCL_OPER_LEASES",Input!H$2,Date,,,Ccy,Conv)</f>
        <v>8797</v>
      </c>
      <c r="G366" s="4">
        <f>_xll.ciqfunctions.udf.CIQ(InputTicker, "IQ_FINANCING_OBLIG_CURRENT_EXCL_OPER_LEASES",Input!I$2,Date,,,Ccy,Conv)</f>
        <v>7116</v>
      </c>
      <c r="H366" s="4">
        <f>_xll.ciqfunctions.udf.CIQ(InputTicker, "IQ_FINANCING_OBLIG_CURRENT_EXCL_OPER_LEASES",Input!J$2,Date,,,Ccy,Conv)</f>
        <v>6787</v>
      </c>
      <c r="I366" s="4">
        <f>_xll.ciqfunctions.udf.CIQ(InputTicker, "IQ_FINANCING_OBLIG_CURRENT_EXCL_OPER_LEASES",Input!K$2,Date,,,Ccy,Conv)</f>
        <v>4760</v>
      </c>
      <c r="J366" s="4">
        <f>_xll.ciqfunctions.udf.CIQ(InputTicker, "IQ_FINANCING_OBLIG_CURRENT_EXCL_OPER_LEASES",Input!L$2,Date,,,Ccy,Conv)</f>
        <v>6426</v>
      </c>
      <c r="K366" s="4">
        <f>_xll.ciqfunctions.udf.CIQ(InputTicker, "IQ_FINANCING_OBLIG_CURRENT_EXCL_OPER_LEASES",Input!M$2,Date,,,Ccy,Conv)</f>
        <v>5089</v>
      </c>
      <c r="L366" s="4">
        <f>_xll.ciqfunctions.udf.CIQ(InputTicker, "IQ_FINANCING_OBLIG_CURRENT_EXCL_OPER_LEASES",Input!N$2,Date,,,Ccy,Conv)</f>
        <v>6424</v>
      </c>
      <c r="M366" s="4">
        <f>_xll.ciqfunctions.udf.CIQ(InputTicker, "IQ_FINANCING_OBLIG_CURRENT_EXCL_OPER_LEASES",Input!O$2,Date,,,Ccy,Conv)</f>
        <v>6424</v>
      </c>
      <c r="N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</row>
    <row r="367" spans="1:66" ht="12.75" customHeight="1" x14ac:dyDescent="0.2">
      <c r="A367" s="1" t="s">
        <v>485</v>
      </c>
      <c r="B367" s="4">
        <f>_xll.ciqfunctions.udf.CIQ(InputTicker, "IQ_FINANCING_OBLIG_NON_CURRENT_EXCL_OPER_LEASES",Input!D$2,Date,,,Ccy,Conv)</f>
        <v>33431</v>
      </c>
      <c r="C367" s="4">
        <f>_xll.ciqfunctions.udf.CIQ(InputTicker, "IQ_FINANCING_OBLIG_NON_CURRENT_EXCL_OPER_LEASES",Input!E$2,Date,,,Ccy,Conv)</f>
        <v>34663</v>
      </c>
      <c r="D367" s="4">
        <f>_xll.ciqfunctions.udf.CIQ(InputTicker, "IQ_FINANCING_OBLIG_NON_CURRENT_EXCL_OPER_LEASES",Input!F$2,Date,,,Ccy,Conv)</f>
        <v>39871</v>
      </c>
      <c r="E367" s="4">
        <f>_xll.ciqfunctions.udf.CIQ(InputTicker, "IQ_FINANCING_OBLIG_NON_CURRENT_EXCL_OPER_LEASES",Input!G$2,Date,,,Ccy,Conv)</f>
        <v>35605</v>
      </c>
      <c r="F367" s="4">
        <f>_xll.ciqfunctions.udf.CIQ(InputTicker, "IQ_FINANCING_OBLIG_NON_CURRENT_EXCL_OPER_LEASES",Input!H$2,Date,,,Ccy,Conv)</f>
        <v>54102</v>
      </c>
      <c r="G367" s="4">
        <f>_xll.ciqfunctions.udf.CIQ(InputTicker, "IQ_FINANCING_OBLIG_NON_CURRENT_EXCL_OPER_LEASES",Input!I$2,Date,,,Ccy,Conv)</f>
        <v>54217</v>
      </c>
      <c r="H367" s="4">
        <f>_xll.ciqfunctions.udf.CIQ(InputTicker, "IQ_FINANCING_OBLIG_NON_CURRENT_EXCL_OPER_LEASES",Input!J$2,Date,,,Ccy,Conv)</f>
        <v>44917</v>
      </c>
      <c r="I367" s="4">
        <f>_xll.ciqfunctions.udf.CIQ(InputTicker, "IQ_FINANCING_OBLIG_NON_CURRENT_EXCL_OPER_LEASES",Input!K$2,Date,,,Ccy,Conv)</f>
        <v>46189</v>
      </c>
      <c r="J367" s="4">
        <f>_xll.ciqfunctions.udf.CIQ(InputTicker, "IQ_FINANCING_OBLIG_NON_CURRENT_EXCL_OPER_LEASES",Input!L$2,Date,,,Ccy,Conv)</f>
        <v>50121</v>
      </c>
      <c r="K367" s="4">
        <f>_xll.ciqfunctions.udf.CIQ(InputTicker, "IQ_FINANCING_OBLIG_NON_CURRENT_EXCL_OPER_LEASES",Input!M$2,Date,,,Ccy,Conv)</f>
        <v>49884</v>
      </c>
      <c r="L367" s="4">
        <f>_xll.ciqfunctions.udf.CIQ(InputTicker, "IQ_FINANCING_OBLIG_NON_CURRENT_EXCL_OPER_LEASES",Input!N$2,Date,,,Ccy,Conv)</f>
        <v>54836</v>
      </c>
      <c r="M367" s="4">
        <f>_xll.ciqfunctions.udf.CIQ(InputTicker, "IQ_FINANCING_OBLIG_NON_CURRENT_EXCL_OPER_LEASES",Input!O$2,Date,,,Ccy,Conv)</f>
        <v>54836</v>
      </c>
      <c r="N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</row>
    <row r="368" spans="1:66" ht="12.75" customHeight="1" x14ac:dyDescent="0.2">
      <c r="A368" s="1" t="s">
        <v>486</v>
      </c>
      <c r="B368" s="4">
        <f>_xll.ciqfunctions.udf.CIQ(InputTicker, "IQ_TOTAL_DEBT_EXCL_OPER_LEASES",Input!D$2,Date,,,Ccy,Conv)</f>
        <v>39892</v>
      </c>
      <c r="C368" s="4">
        <f>_xll.ciqfunctions.udf.CIQ(InputTicker, "IQ_TOTAL_DEBT_EXCL_OPER_LEASES",Input!E$2,Date,,,Ccy,Conv)</f>
        <v>42176</v>
      </c>
      <c r="D368" s="4">
        <f>_xll.ciqfunctions.udf.CIQ(InputTicker, "IQ_TOTAL_DEBT_EXCL_OPER_LEASES",Input!F$2,Date,,,Ccy,Conv)</f>
        <v>46858</v>
      </c>
      <c r="E368" s="4">
        <f>_xll.ciqfunctions.udf.CIQ(InputTicker, "IQ_TOTAL_DEBT_EXCL_OPER_LEASES",Input!G$2,Date,,,Ccy,Conv)</f>
        <v>45812</v>
      </c>
      <c r="F368" s="4">
        <f>_xll.ciqfunctions.udf.CIQ(InputTicker, "IQ_TOTAL_DEBT_EXCL_OPER_LEASES",Input!H$2,Date,,,Ccy,Conv)</f>
        <v>62899</v>
      </c>
      <c r="G368" s="4">
        <f>_xll.ciqfunctions.udf.CIQ(InputTicker, "IQ_TOTAL_DEBT_EXCL_OPER_LEASES",Input!I$2,Date,,,Ccy,Conv)</f>
        <v>61333</v>
      </c>
      <c r="H368" s="4">
        <f>_xll.ciqfunctions.udf.CIQ(InputTicker, "IQ_TOTAL_DEBT_EXCL_OPER_LEASES",Input!J$2,Date,,,Ccy,Conv)</f>
        <v>51704</v>
      </c>
      <c r="I368" s="4">
        <f>_xll.ciqfunctions.udf.CIQ(InputTicker, "IQ_TOTAL_DEBT_EXCL_OPER_LEASES",Input!K$2,Date,,,Ccy,Conv)</f>
        <v>50949</v>
      </c>
      <c r="J368" s="4">
        <f>_xll.ciqfunctions.udf.CIQ(InputTicker, "IQ_TOTAL_DEBT_EXCL_OPER_LEASES",Input!L$2,Date,,,Ccy,Conv)</f>
        <v>56547</v>
      </c>
      <c r="K368" s="4">
        <f>_xll.ciqfunctions.udf.CIQ(InputTicker, "IQ_TOTAL_DEBT_EXCL_OPER_LEASES",Input!M$2,Date,,,Ccy,Conv)</f>
        <v>54973</v>
      </c>
      <c r="L368" s="4">
        <f>_xll.ciqfunctions.udf.CIQ(InputTicker, "IQ_TOTAL_DEBT_EXCL_OPER_LEASES",Input!N$2,Date,,,Ccy,Conv)</f>
        <v>61260</v>
      </c>
      <c r="M368" s="4">
        <f>_xll.ciqfunctions.udf.CIQ(InputTicker, "IQ_TOTAL_DEBT_EXCL_OPER_LEASES",Input!O$2,Date,,,Ccy,Conv)</f>
        <v>61260</v>
      </c>
      <c r="N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</row>
    <row r="369" spans="1:66" ht="12.75" customHeight="1" x14ac:dyDescent="0.2">
      <c r="A369" s="1" t="s">
        <v>487</v>
      </c>
      <c r="B369" s="4">
        <f>_xll.ciqfunctions.udf.CIQ(InputTicker, "IQ_TOTAL_DEBT_EXCL_LEASES",Input!D$2,Date,,,Ccy,Conv)</f>
        <v>39892</v>
      </c>
      <c r="C369" s="4">
        <f>_xll.ciqfunctions.udf.CIQ(InputTicker, "IQ_TOTAL_DEBT_EXCL_LEASES",Input!E$2,Date,,,Ccy,Conv)</f>
        <v>42176</v>
      </c>
      <c r="D369" s="4">
        <f>_xll.ciqfunctions.udf.CIQ(InputTicker, "IQ_TOTAL_DEBT_EXCL_LEASES",Input!F$2,Date,,,Ccy,Conv)</f>
        <v>46858</v>
      </c>
      <c r="E369" s="4">
        <f>_xll.ciqfunctions.udf.CIQ(InputTicker, "IQ_TOTAL_DEBT_EXCL_LEASES",Input!G$2,Date,,,Ccy,Conv)</f>
        <v>45771</v>
      </c>
      <c r="F369" s="4">
        <f>_xll.ciqfunctions.udf.CIQ(InputTicker, "IQ_TOTAL_DEBT_EXCL_LEASES",Input!H$2,Date,,,Ccy,Conv)</f>
        <v>62696</v>
      </c>
      <c r="G369" s="4">
        <f>_xll.ciqfunctions.udf.CIQ(InputTicker, "IQ_TOTAL_DEBT_EXCL_LEASES",Input!I$2,Date,,,Ccy,Conv)</f>
        <v>61243</v>
      </c>
      <c r="H369" s="4">
        <f>_xll.ciqfunctions.udf.CIQ(InputTicker, "IQ_TOTAL_DEBT_EXCL_LEASES",Input!J$2,Date,,,Ccy,Conv)</f>
        <v>51605</v>
      </c>
      <c r="I369" s="4">
        <f>_xll.ciqfunctions.udf.CIQ(InputTicker, "IQ_TOTAL_DEBT_EXCL_LEASES",Input!K$2,Date,,,Ccy,Conv)</f>
        <v>50710</v>
      </c>
      <c r="J369" s="4">
        <f>_xll.ciqfunctions.udf.CIQ(InputTicker, "IQ_TOTAL_DEBT_EXCL_LEASES",Input!L$2,Date,,,Ccy,Conv)</f>
        <v>56047</v>
      </c>
      <c r="K369" s="4">
        <f>_xll.ciqfunctions.udf.CIQ(InputTicker, "IQ_TOTAL_DEBT_EXCL_LEASES",Input!M$2,Date,,,Ccy,Conv)</f>
        <v>53972</v>
      </c>
      <c r="L369" s="4">
        <f>_xll.ciqfunctions.udf.CIQ(InputTicker, "IQ_TOTAL_DEBT_EXCL_LEASES",Input!N$2,Date,,,Ccy,Conv)</f>
        <v>60107</v>
      </c>
      <c r="M369" s="4">
        <f>_xll.ciqfunctions.udf.CIQ(InputTicker, "IQ_TOTAL_DEBT_EXCL_LEASES",Input!O$2,Date,,,Ccy,Conv)</f>
        <v>60107</v>
      </c>
      <c r="N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</row>
    <row r="370" spans="1:66" ht="12.75" customHeight="1" x14ac:dyDescent="0.2">
      <c r="A370" s="1" t="s">
        <v>420</v>
      </c>
      <c r="B370" s="12">
        <f>_xll.ciqfunctions.udf.CIQ(InputTicker, "IQ_TOTAL_OUTSTANDING_FILING_DATE",Input!D$2,Date)</f>
        <v>960.88091999999995</v>
      </c>
      <c r="C370" s="12">
        <f>_xll.ciqfunctions.udf.CIQ(InputTicker, "IQ_TOTAL_OUTSTANDING_FILING_DATE",Input!E$2,Date)</f>
        <v>943.21254999999996</v>
      </c>
      <c r="D370" s="12">
        <f>_xll.ciqfunctions.udf.CIQ(InputTicker, "IQ_TOTAL_OUTSTANDING_FILING_DATE",Input!F$2,Date)</f>
        <v>921.16789000000006</v>
      </c>
      <c r="E370" s="12">
        <f>_xll.ciqfunctions.udf.CIQ(InputTicker, "IQ_TOTAL_OUTSTANDING_FILING_DATE",Input!G$2,Date)</f>
        <v>889.86626000000001</v>
      </c>
      <c r="F370" s="12">
        <f>_xll.ciqfunctions.udf.CIQ(InputTicker, "IQ_TOTAL_OUTSTANDING_FILING_DATE",Input!H$2,Date)</f>
        <v>887.11045000000001</v>
      </c>
      <c r="G370" s="12">
        <f>_xll.ciqfunctions.udf.CIQ(InputTicker, "IQ_TOTAL_OUTSTANDING_FILING_DATE",Input!I$2,Date)</f>
        <v>893.59409000000005</v>
      </c>
      <c r="H370" s="12">
        <f>_xll.ciqfunctions.udf.CIQ(InputTicker, "IQ_TOTAL_OUTSTANDING_FILING_DATE",Input!J$2,Date)</f>
        <v>899.30998999999997</v>
      </c>
      <c r="I370" s="12">
        <f>_xll.ciqfunctions.udf.CIQ(InputTicker, "IQ_TOTAL_OUTSTANDING_FILING_DATE",Input!K$2,Date)</f>
        <v>907.10560999999996</v>
      </c>
      <c r="J370" s="12">
        <f>_xll.ciqfunctions.udf.CIQ(InputTicker, "IQ_TOTAL_OUTSTANDING_FILING_DATE",Input!L$2,Date)</f>
        <v>916.74485000000004</v>
      </c>
      <c r="K370" s="12">
        <f>_xll.ciqfunctions.udf.CIQ(InputTicker, "IQ_TOTAL_OUTSTANDING_FILING_DATE",Input!M$2,Date)</f>
        <v>927.26432999999997</v>
      </c>
      <c r="L370" s="12">
        <f>_xll.ciqfunctions.udf.CIQ(InputTicker, "IQ_TOTAL_OUTSTANDING_FILING_DATE",Input!N$2,Date)</f>
        <v>938.03440000000001</v>
      </c>
      <c r="M370" s="12">
        <f>_xll.ciqfunctions.udf.CIQ(InputTicker, "IQ_TOTAL_OUTSTANDING_FILING_DATE",Input!O$2,Date)</f>
        <v>938.03440000000001</v>
      </c>
      <c r="N370" s="53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</row>
    <row r="371" spans="1:66" ht="12.75" customHeight="1" x14ac:dyDescent="0.2">
      <c r="A371" s="1" t="s">
        <v>286</v>
      </c>
      <c r="B371" s="12">
        <f>_xll.ciqfunctions.udf.CIQ(InputTicker,"IQ_TOTAL_OUTSTANDING_BS_DATE",Input!D$2,Date)</f>
        <v>965.72873000000004</v>
      </c>
      <c r="C371" s="12">
        <f>_xll.ciqfunctions.udf.CIQ(InputTicker,"IQ_TOTAL_OUTSTANDING_BS_DATE",Input!E$2,Date)</f>
        <v>945.86739999999998</v>
      </c>
      <c r="D371" s="12">
        <f>_xll.ciqfunctions.udf.CIQ(InputTicker,"IQ_TOTAL_OUTSTANDING_BS_DATE",Input!F$2,Date)</f>
        <v>922.17922999999996</v>
      </c>
      <c r="E371" s="12">
        <f>_xll.ciqfunctions.udf.CIQ(InputTicker,"IQ_TOTAL_OUTSTANDING_BS_DATE",Input!G$2,Date)</f>
        <v>892.47941000000003</v>
      </c>
      <c r="F371" s="12">
        <f>_xll.ciqfunctions.udf.CIQ(InputTicker,"IQ_TOTAL_OUTSTANDING_BS_DATE",Input!H$2,Date)</f>
        <v>887.11045000000001</v>
      </c>
      <c r="G371" s="12">
        <f>_xll.ciqfunctions.udf.CIQ(InputTicker,"IQ_TOTAL_OUTSTANDING_BS_DATE",Input!I$2,Date)</f>
        <v>892.65341999999998</v>
      </c>
      <c r="H371" s="12">
        <f>_xll.ciqfunctions.udf.CIQ(InputTicker,"IQ_TOTAL_OUTSTANDING_BS_DATE",Input!J$2,Date)</f>
        <v>898.06859999999995</v>
      </c>
      <c r="I371" s="12">
        <f>_xll.ciqfunctions.udf.CIQ(InputTicker,"IQ_TOTAL_OUTSTANDING_BS_DATE",Input!K$2,Date)</f>
        <v>906.09198000000004</v>
      </c>
      <c r="J371" s="12">
        <f>_xll.ciqfunctions.udf.CIQ(InputTicker,"IQ_TOTAL_OUTSTANDING_BS_DATE",Input!L$2,Date)</f>
        <v>915.01364999999998</v>
      </c>
      <c r="K371" s="12">
        <f>_xll.ciqfunctions.udf.CIQ(InputTicker,"IQ_TOTAL_OUTSTANDING_BS_DATE",Input!M$2,Date)</f>
        <v>926.29007000000001</v>
      </c>
      <c r="L371" s="12">
        <f>_xll.ciqfunctions.udf.CIQ(InputTicker,"IQ_TOTAL_OUTSTANDING_BS_DATE",Input!N$2,Date)</f>
        <v>936.95213000000001</v>
      </c>
      <c r="M371" s="12">
        <f>_xll.ciqfunctions.udf.CIQ(InputTicker,"IQ_TOTAL_OUTSTANDING_BS_DATE",Input!O$2,Date)</f>
        <v>936.95213000000001</v>
      </c>
      <c r="N371" s="53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</row>
    <row r="372" spans="1:66" ht="12.75" customHeight="1" x14ac:dyDescent="0.2">
      <c r="A372" s="1" t="s">
        <v>102</v>
      </c>
      <c r="B372" s="11">
        <f>_xll.ciqfunctions.udf.CIQ(InputTicker,"IQ_BV_SHARE",Input!D$2,Date,,,Ccy,Conv)</f>
        <v>14.76812</v>
      </c>
      <c r="C372" s="11">
        <f>_xll.ciqfunctions.udf.CIQ(InputTicker,"IQ_BV_SHARE",Input!E$2,Date,,,Ccy,Conv)</f>
        <v>19.290230000000001</v>
      </c>
      <c r="D372" s="11">
        <f>_xll.ciqfunctions.udf.CIQ(InputTicker,"IQ_BV_SHARE",Input!F$2,Date,,,Ccy,Conv)</f>
        <v>19.078720000000001</v>
      </c>
      <c r="E372" s="11">
        <f>_xll.ciqfunctions.udf.CIQ(InputTicker,"IQ_BV_SHARE",Input!G$2,Date,,,Ccy,Conv)</f>
        <v>18.819479999999999</v>
      </c>
      <c r="F372" s="11">
        <f>_xll.ciqfunctions.udf.CIQ(InputTicker,"IQ_BV_SHARE",Input!H$2,Date,,,Ccy,Conv)</f>
        <v>23.493130000000001</v>
      </c>
      <c r="G372" s="11">
        <f>_xll.ciqfunctions.udf.CIQ(InputTicker,"IQ_BV_SHARE",Input!I$2,Date,,,Ccy,Conv)</f>
        <v>23.073899999999998</v>
      </c>
      <c r="H372" s="11">
        <f>_xll.ciqfunctions.udf.CIQ(InputTicker,"IQ_BV_SHARE",Input!J$2,Date,,,Ccy,Conv)</f>
        <v>21.046279999999999</v>
      </c>
      <c r="I372" s="11">
        <f>_xll.ciqfunctions.udf.CIQ(InputTicker,"IQ_BV_SHARE",Input!K$2,Date,,,Ccy,Conv)</f>
        <v>24.21829</v>
      </c>
      <c r="J372" s="11">
        <f>_xll.ciqfunctions.udf.CIQ(InputTicker,"IQ_BV_SHARE",Input!L$2,Date,,,Ccy,Conv)</f>
        <v>24.625859999999999</v>
      </c>
      <c r="K372" s="11">
        <f>_xll.ciqfunctions.udf.CIQ(InputTicker,"IQ_BV_SHARE",Input!M$2,Date,,,Ccy,Conv)</f>
        <v>29.479970000000002</v>
      </c>
      <c r="L372" s="11">
        <f>_xll.ciqfunctions.udf.CIQ(InputTicker,"IQ_BV_SHARE",Input!N$2,Date,,,Ccy,Conv)</f>
        <v>34.844900000000003</v>
      </c>
      <c r="M372" s="11">
        <f>_xll.ciqfunctions.udf.CIQ(InputTicker,"IQ_BV_SHARE",Input!O$2,Date,,,Ccy,Conv)</f>
        <v>34.844900000000003</v>
      </c>
      <c r="N372" s="53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</row>
    <row r="373" spans="1:66" ht="12.75" customHeight="1" x14ac:dyDescent="0.2">
      <c r="A373" s="1" t="s">
        <v>43</v>
      </c>
      <c r="B373" s="11">
        <f>_xll.ciqfunctions.udf.CIQ(InputTicker,"IQ_BV_SHARE_REPORTED",Input!D$2,Date,,,Ccy,Conv)</f>
        <v>0</v>
      </c>
      <c r="C373" s="11">
        <f>_xll.ciqfunctions.udf.CIQ(InputTicker,"IQ_BV_SHARE_REPORTED",Input!E$2,Date,,,Ccy,Conv)</f>
        <v>0</v>
      </c>
      <c r="D373" s="11">
        <f>_xll.ciqfunctions.udf.CIQ(InputTicker,"IQ_BV_SHARE_REPORTED",Input!F$2,Date,,,Ccy,Conv)</f>
        <v>0</v>
      </c>
      <c r="E373" s="11">
        <f>_xll.ciqfunctions.udf.CIQ(InputTicker,"IQ_BV_SHARE_REPORTED",Input!G$2,Date,,,Ccy,Conv)</f>
        <v>0</v>
      </c>
      <c r="F373" s="11">
        <f>_xll.ciqfunctions.udf.CIQ(InputTicker,"IQ_BV_SHARE_REPORTED",Input!H$2,Date,,,Ccy,Conv)</f>
        <v>0</v>
      </c>
      <c r="G373" s="11">
        <f>_xll.ciqfunctions.udf.CIQ(InputTicker,"IQ_BV_SHARE_REPORTED",Input!I$2,Date,,,Ccy,Conv)</f>
        <v>0</v>
      </c>
      <c r="H373" s="11">
        <f>_xll.ciqfunctions.udf.CIQ(InputTicker,"IQ_BV_SHARE_REPORTED",Input!J$2,Date,,,Ccy,Conv)</f>
        <v>0</v>
      </c>
      <c r="I373" s="11">
        <f>_xll.ciqfunctions.udf.CIQ(InputTicker,"IQ_BV_SHARE_REPORTED",Input!K$2,Date,,,Ccy,Conv)</f>
        <v>0</v>
      </c>
      <c r="J373" s="11">
        <f>_xll.ciqfunctions.udf.CIQ(InputTicker,"IQ_BV_SHARE_REPORTED",Input!L$2,Date,,,Ccy,Conv)</f>
        <v>0</v>
      </c>
      <c r="K373" s="11">
        <f>_xll.ciqfunctions.udf.CIQ(InputTicker,"IQ_BV_SHARE_REPORTED",Input!M$2,Date,,,Ccy,Conv)</f>
        <v>0</v>
      </c>
      <c r="L373" s="11">
        <f>_xll.ciqfunctions.udf.CIQ(InputTicker,"IQ_BV_SHARE_REPORTED",Input!N$2,Date,,,Ccy,Conv)</f>
        <v>0</v>
      </c>
      <c r="M373" s="11">
        <f>_xll.ciqfunctions.udf.CIQ(InputTicker,"IQ_BV_SHARE_REPORTED",Input!O$2,Date,,,Ccy,Conv)</f>
        <v>0</v>
      </c>
      <c r="N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</row>
    <row r="374" spans="1:66" ht="12.75" customHeight="1" x14ac:dyDescent="0.2">
      <c r="A374" s="1" t="s">
        <v>218</v>
      </c>
      <c r="B374" s="11">
        <f>_xll.ciqfunctions.udf.CIQ(InputTicker, "IQ_TBV_SHARE",Input!D$2,Date,,,Ccy,Conv)</f>
        <v>-21.999970000000001</v>
      </c>
      <c r="C374" s="11">
        <f>_xll.ciqfunctions.udf.CIQ(InputTicker, "IQ_TBV_SHARE",Input!E$2,Date,,,Ccy,Conv)</f>
        <v>-23.93676</v>
      </c>
      <c r="D374" s="11">
        <f>_xll.ciqfunctions.udf.CIQ(InputTicker, "IQ_TBV_SHARE",Input!F$2,Date,,,Ccy,Conv)</f>
        <v>-24.87152</v>
      </c>
      <c r="E374" s="11">
        <f>_xll.ciqfunctions.udf.CIQ(InputTicker, "IQ_TBV_SHARE",Input!G$2,Date,,,Ccy,Conv)</f>
        <v>-25.273409999999998</v>
      </c>
      <c r="F374" s="11">
        <f>_xll.ciqfunctions.udf.CIQ(InputTicker, "IQ_TBV_SHARE",Input!H$2,Date,,,Ccy,Conv)</f>
        <v>-59.311669999999999</v>
      </c>
      <c r="G374" s="11">
        <f>_xll.ciqfunctions.udf.CIQ(InputTicker, "IQ_TBV_SHARE",Input!I$2,Date,,,Ccy,Conv)</f>
        <v>-52.547829999999998</v>
      </c>
      <c r="H374" s="11">
        <f>_xll.ciqfunctions.udf.CIQ(InputTicker, "IQ_TBV_SHARE",Input!J$2,Date,,,Ccy,Conv)</f>
        <v>-54.843249999999998</v>
      </c>
      <c r="I374" s="11">
        <f>_xll.ciqfunctions.udf.CIQ(InputTicker, "IQ_TBV_SHARE",Input!K$2,Date,,,Ccy,Conv)</f>
        <v>-49.872419999999998</v>
      </c>
      <c r="J374" s="11">
        <f>_xll.ciqfunctions.udf.CIQ(InputTicker, "IQ_TBV_SHARE",Input!L$2,Date,,,Ccy,Conv)</f>
        <v>-53.202489999999997</v>
      </c>
      <c r="K374" s="11">
        <f>_xll.ciqfunctions.udf.CIQ(InputTicker, "IQ_TBV_SHARE",Input!M$2,Date,,,Ccy,Conv)</f>
        <v>-47.565010000000001</v>
      </c>
      <c r="L374" s="11">
        <f>_xll.ciqfunctions.udf.CIQ(InputTicker, "IQ_TBV_SHARE",Input!N$2,Date,,,Ccy,Conv)</f>
        <v>-49.586309999999997</v>
      </c>
      <c r="M374" s="11">
        <f>_xll.ciqfunctions.udf.CIQ(InputTicker, "IQ_TBV_SHARE",Input!O$2,Date,,,Ccy,Conv)</f>
        <v>-49.586309999999997</v>
      </c>
      <c r="N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</row>
    <row r="375" spans="1:66" ht="12.75" customHeight="1" x14ac:dyDescent="0.2">
      <c r="A375" s="1" t="s">
        <v>432</v>
      </c>
      <c r="B375" s="11">
        <f>_xll.ciqfunctions.udf.CIQ(InputTicker, "IQ_TBV_SHARE_REPORTED",Input!D$2,Date,,,Ccy,Conv)</f>
        <v>0</v>
      </c>
      <c r="C375" s="11">
        <f>_xll.ciqfunctions.udf.CIQ(InputTicker, "IQ_TBV_SHARE_REPORTED",Input!E$2,Date,,,Ccy,Conv)</f>
        <v>0</v>
      </c>
      <c r="D375" s="11">
        <f>_xll.ciqfunctions.udf.CIQ(InputTicker, "IQ_TBV_SHARE_REPORTED",Input!F$2,Date,,,Ccy,Conv)</f>
        <v>0</v>
      </c>
      <c r="E375" s="11">
        <f>_xll.ciqfunctions.udf.CIQ(InputTicker, "IQ_TBV_SHARE_REPORTED",Input!G$2,Date,,,Ccy,Conv)</f>
        <v>0</v>
      </c>
      <c r="F375" s="11">
        <f>_xll.ciqfunctions.udf.CIQ(InputTicker, "IQ_TBV_SHARE_REPORTED",Input!H$2,Date,,,Ccy,Conv)</f>
        <v>0</v>
      </c>
      <c r="G375" s="11">
        <f>_xll.ciqfunctions.udf.CIQ(InputTicker, "IQ_TBV_SHARE_REPORTED",Input!I$2,Date,,,Ccy,Conv)</f>
        <v>0</v>
      </c>
      <c r="H375" s="11">
        <f>_xll.ciqfunctions.udf.CIQ(InputTicker, "IQ_TBV_SHARE_REPORTED",Input!J$2,Date,,,Ccy,Conv)</f>
        <v>0</v>
      </c>
      <c r="I375" s="11">
        <f>_xll.ciqfunctions.udf.CIQ(InputTicker, "IQ_TBV_SHARE_REPORTED",Input!K$2,Date,,,Ccy,Conv)</f>
        <v>0</v>
      </c>
      <c r="J375" s="11">
        <f>_xll.ciqfunctions.udf.CIQ(InputTicker, "IQ_TBV_SHARE_REPORTED",Input!L$2,Date,,,Ccy,Conv)</f>
        <v>0</v>
      </c>
      <c r="K375" s="11">
        <f>_xll.ciqfunctions.udf.CIQ(InputTicker, "IQ_TBV_SHARE_REPORTED",Input!M$2,Date,,,Ccy,Conv)</f>
        <v>0</v>
      </c>
      <c r="L375" s="11">
        <f>_xll.ciqfunctions.udf.CIQ(InputTicker, "IQ_TBV_SHARE_REPORTED",Input!N$2,Date,,,Ccy,Conv)</f>
        <v>0</v>
      </c>
      <c r="M375" s="11">
        <f>_xll.ciqfunctions.udf.CIQ(InputTicker, "IQ_TBV_SHARE_REPORTED",Input!O$2,Date,,,Ccy,Conv)</f>
        <v>0</v>
      </c>
      <c r="N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</row>
    <row r="376" spans="1:66" ht="12.75" customHeight="1" x14ac:dyDescent="0.2">
      <c r="A376" s="1" t="s">
        <v>285</v>
      </c>
      <c r="B376" s="4">
        <f>_xll.ciqfunctions.udf.CIQ(InputTicker, "IQ_TBV",Input!D$2,Date,,,Ccy,Conv)</f>
        <v>-21246</v>
      </c>
      <c r="C376" s="4">
        <f>_xll.ciqfunctions.udf.CIQ(InputTicker, "IQ_TBV",Input!E$2,Date,,,Ccy,Conv)</f>
        <v>-22641</v>
      </c>
      <c r="D376" s="4">
        <f>_xll.ciqfunctions.udf.CIQ(InputTicker, "IQ_TBV",Input!F$2,Date,,,Ccy,Conv)</f>
        <v>-22936</v>
      </c>
      <c r="E376" s="4">
        <f>_xll.ciqfunctions.udf.CIQ(InputTicker, "IQ_TBV",Input!G$2,Date,,,Ccy,Conv)</f>
        <v>-22556</v>
      </c>
      <c r="F376" s="4">
        <f>_xll.ciqfunctions.udf.CIQ(InputTicker, "IQ_TBV",Input!H$2,Date,,,Ccy,Conv)</f>
        <v>-52616</v>
      </c>
      <c r="G376" s="4">
        <f>_xll.ciqfunctions.udf.CIQ(InputTicker, "IQ_TBV",Input!I$2,Date,,,Ccy,Conv)</f>
        <v>-46907</v>
      </c>
      <c r="H376" s="4">
        <f>_xll.ciqfunctions.udf.CIQ(InputTicker, "IQ_TBV",Input!J$2,Date,,,Ccy,Conv)</f>
        <v>-49253</v>
      </c>
      <c r="I376" s="4">
        <f>_xll.ciqfunctions.udf.CIQ(InputTicker, "IQ_TBV",Input!K$2,Date,,,Ccy,Conv)</f>
        <v>-45189</v>
      </c>
      <c r="J376" s="4">
        <f>_xll.ciqfunctions.udf.CIQ(InputTicker, "IQ_TBV",Input!L$2,Date,,,Ccy,Conv)</f>
        <v>-48681</v>
      </c>
      <c r="K376" s="4">
        <f>_xll.ciqfunctions.udf.CIQ(InputTicker, "IQ_TBV",Input!M$2,Date,,,Ccy,Conv)</f>
        <v>-44059</v>
      </c>
      <c r="L376" s="4">
        <f>_xll.ciqfunctions.udf.CIQ(InputTicker, "IQ_TBV",Input!N$2,Date,,,Ccy,Conv)</f>
        <v>-46460</v>
      </c>
      <c r="M376" s="4">
        <f>_xll.ciqfunctions.udf.CIQ(InputTicker, "IQ_TBV",Input!O$2,Date,,,Ccy,Conv)</f>
        <v>-46460</v>
      </c>
      <c r="N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</row>
    <row r="377" spans="1:66" ht="12.75" customHeight="1" x14ac:dyDescent="0.2">
      <c r="A377" s="1" t="s">
        <v>436</v>
      </c>
      <c r="B377" s="11">
        <f>_xll.ciqfunctions.udf.CIQ(InputTicker, "IQ_GW_INTAN",Input!D$2,Date,,,Ccy,Conv)</f>
        <v>35508</v>
      </c>
      <c r="C377" s="11">
        <f>_xll.ciqfunctions.udf.CIQ(InputTicker, "IQ_GW_INTAN",Input!E$2,Date,,,Ccy,Conv)</f>
        <v>40887</v>
      </c>
      <c r="D377" s="11">
        <f>_xll.ciqfunctions.udf.CIQ(InputTicker, "IQ_GW_INTAN",Input!F$2,Date,,,Ccy,Conv)</f>
        <v>40530</v>
      </c>
      <c r="E377" s="11">
        <f>_xll.ciqfunctions.udf.CIQ(InputTicker, "IQ_GW_INTAN",Input!G$2,Date,,,Ccy,Conv)</f>
        <v>39352</v>
      </c>
      <c r="F377" s="11">
        <f>_xll.ciqfunctions.udf.CIQ(InputTicker, "IQ_GW_INTAN",Input!H$2,Date,,,Ccy,Conv)</f>
        <v>73457</v>
      </c>
      <c r="G377" s="11">
        <f>_xll.ciqfunctions.udf.CIQ(InputTicker, "IQ_GW_INTAN",Input!I$2,Date,,,Ccy,Conv)</f>
        <v>67504</v>
      </c>
      <c r="H377" s="11">
        <f>_xll.ciqfunctions.udf.CIQ(InputTicker, "IQ_GW_INTAN",Input!J$2,Date,,,Ccy,Conv)</f>
        <v>68154</v>
      </c>
      <c r="I377" s="11">
        <f>_xll.ciqfunctions.udf.CIQ(InputTicker, "IQ_GW_INTAN",Input!K$2,Date,,,Ccy,Conv)</f>
        <v>67133</v>
      </c>
      <c r="J377" s="11">
        <f>_xll.ciqfunctions.udf.CIQ(InputTicker, "IQ_GW_INTAN",Input!L$2,Date,,,Ccy,Conv)</f>
        <v>71214</v>
      </c>
      <c r="K377" s="11">
        <f>_xll.ciqfunctions.udf.CIQ(InputTicker, "IQ_GW_INTAN",Input!M$2,Date,,,Ccy,Conv)</f>
        <v>71366</v>
      </c>
      <c r="L377" s="11">
        <f>_xll.ciqfunctions.udf.CIQ(InputTicker, "IQ_GW_INTAN",Input!N$2,Date,,,Ccy,Conv)</f>
        <v>79108</v>
      </c>
      <c r="M377" s="11">
        <f>_xll.ciqfunctions.udf.CIQ(InputTicker, "IQ_GW_INTAN",Input!O$2,Date,,,Ccy,Conv)</f>
        <v>79108</v>
      </c>
      <c r="N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</row>
    <row r="378" spans="1:66" ht="12.75" customHeight="1" x14ac:dyDescent="0.2">
      <c r="A378" s="1" t="s">
        <v>353</v>
      </c>
      <c r="B378" s="11">
        <f>_xll.ciqfunctions.udf.CIQ(InputTicker, "IQ_CASH_SHARE",Input!D$2,Date,,,Ccy,Conv)</f>
        <v>7.9587599999999998</v>
      </c>
      <c r="C378" s="11">
        <f>_xll.ciqfunctions.udf.CIQ(InputTicker, "IQ_CASH_SHARE",Input!E$2,Date,,,Ccy,Conv)</f>
        <v>8.2738899999999997</v>
      </c>
      <c r="D378" s="11">
        <f>_xll.ciqfunctions.udf.CIQ(InputTicker, "IQ_CASH_SHARE",Input!F$2,Date,,,Ccy,Conv)</f>
        <v>12.982290000000001</v>
      </c>
      <c r="E378" s="11">
        <f>_xll.ciqfunctions.udf.CIQ(InputTicker, "IQ_CASH_SHARE",Input!G$2,Date,,,Ccy,Conv)</f>
        <v>12.74987</v>
      </c>
      <c r="F378" s="11">
        <f>_xll.ciqfunctions.udf.CIQ(InputTicker, "IQ_CASH_SHARE",Input!H$2,Date,,,Ccy,Conv)</f>
        <v>9.2119300000000006</v>
      </c>
      <c r="G378" s="11">
        <f>_xll.ciqfunctions.udf.CIQ(InputTicker, "IQ_CASH_SHARE",Input!I$2,Date,,,Ccy,Conv)</f>
        <v>14.77393</v>
      </c>
      <c r="H378" s="11">
        <f>_xll.ciqfunctions.udf.CIQ(InputTicker, "IQ_CASH_SHARE",Input!J$2,Date,,,Ccy,Conv)</f>
        <v>7.4047799999999997</v>
      </c>
      <c r="I378" s="11">
        <f>_xll.ciqfunctions.udf.CIQ(InputTicker, "IQ_CASH_SHARE",Input!K$2,Date,,,Ccy,Conv)</f>
        <v>8.7033100000000001</v>
      </c>
      <c r="J378" s="11">
        <f>_xll.ciqfunctions.udf.CIQ(InputTicker, "IQ_CASH_SHARE",Input!L$2,Date,,,Ccy,Conv)</f>
        <v>14.281750000000001</v>
      </c>
      <c r="K378" s="11">
        <f>_xll.ciqfunctions.udf.CIQ(InputTicker, "IQ_CASH_SHARE",Input!M$2,Date,,,Ccy,Conv)</f>
        <v>15.056839999999999</v>
      </c>
      <c r="L378" s="11">
        <f>_xll.ciqfunctions.udf.CIQ(InputTicker, "IQ_CASH_SHARE",Input!N$2,Date,,,Ccy,Conv)</f>
        <v>14.50127</v>
      </c>
      <c r="M378" s="11">
        <f>_xll.ciqfunctions.udf.CIQ(InputTicker, "IQ_CASH_SHARE",Input!O$2,Date,,,Ccy,Conv)</f>
        <v>14.50127</v>
      </c>
      <c r="N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</row>
    <row r="379" spans="1:66" ht="12.75" customHeight="1" x14ac:dyDescent="0.2">
      <c r="A379" s="1" t="s">
        <v>52</v>
      </c>
      <c r="B379" s="4">
        <f>_xll.ciqfunctions.udf.CIQ(InputTicker, "IQ_TOTAL_DEBT",Input!D$2,Date,,,Ccy,Conv)</f>
        <v>39892</v>
      </c>
      <c r="C379" s="4">
        <f>_xll.ciqfunctions.udf.CIQ(InputTicker, "IQ_TOTAL_DEBT",Input!E$2,Date,,,Ccy,Conv)</f>
        <v>42176</v>
      </c>
      <c r="D379" s="4">
        <f>_xll.ciqfunctions.udf.CIQ(InputTicker, "IQ_TOTAL_DEBT",Input!F$2,Date,,,Ccy,Conv)</f>
        <v>46858</v>
      </c>
      <c r="E379" s="4">
        <f>_xll.ciqfunctions.udf.CIQ(InputTicker, "IQ_TOTAL_DEBT",Input!G$2,Date,,,Ccy,Conv)</f>
        <v>45812</v>
      </c>
      <c r="F379" s="4">
        <f>_xll.ciqfunctions.udf.CIQ(InputTicker, "IQ_TOTAL_DEBT",Input!H$2,Date,,,Ccy,Conv)</f>
        <v>68158</v>
      </c>
      <c r="G379" s="4">
        <f>_xll.ciqfunctions.udf.CIQ(InputTicker, "IQ_TOTAL_DEBT",Input!I$2,Date,,,Ccy,Conv)</f>
        <v>65088</v>
      </c>
      <c r="H379" s="4">
        <f>_xll.ciqfunctions.udf.CIQ(InputTicker, "IQ_TOTAL_DEBT",Input!J$2,Date,,,Ccy,Conv)</f>
        <v>55140</v>
      </c>
      <c r="I379" s="4">
        <f>_xll.ciqfunctions.udf.CIQ(InputTicker, "IQ_TOTAL_DEBT",Input!K$2,Date,,,Ccy,Conv)</f>
        <v>54013</v>
      </c>
      <c r="J379" s="4">
        <f>_xll.ciqfunctions.udf.CIQ(InputTicker, "IQ_TOTAL_DEBT",Input!L$2,Date,,,Ccy,Conv)</f>
        <v>59935</v>
      </c>
      <c r="K379" s="4">
        <f>_xll.ciqfunctions.udf.CIQ(InputTicker, "IQ_TOTAL_DEBT",Input!M$2,Date,,,Ccy,Conv)</f>
        <v>58396</v>
      </c>
      <c r="L379" s="4">
        <f>_xll.ciqfunctions.udf.CIQ(InputTicker, "IQ_TOTAL_DEBT",Input!N$2,Date,,,Ccy,Conv)</f>
        <v>64607</v>
      </c>
      <c r="M379" s="4">
        <f>_xll.ciqfunctions.udf.CIQ(InputTicker, "IQ_TOTAL_DEBT",Input!O$2,Date,,,Ccy,Conv)</f>
        <v>64607</v>
      </c>
      <c r="N379" s="53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</row>
    <row r="380" spans="1:66" ht="12.75" customHeight="1" x14ac:dyDescent="0.2">
      <c r="A380" s="1" t="s">
        <v>378</v>
      </c>
      <c r="B380" s="4">
        <f>_xll.ciqfunctions.udf.CIQ(InputTicker, "IQ_TOTAL_DEBT_CURRENT",Input!D$2,Date,,,Ccy,Conv)</f>
        <v>6461</v>
      </c>
      <c r="C380" s="4">
        <f>_xll.ciqfunctions.udf.CIQ(InputTicker, "IQ_TOTAL_DEBT_CURRENT",Input!E$2,Date,,,Ccy,Conv)</f>
        <v>7513</v>
      </c>
      <c r="D380" s="4">
        <f>_xll.ciqfunctions.udf.CIQ(InputTicker, "IQ_TOTAL_DEBT_CURRENT",Input!F$2,Date,,,Ccy,Conv)</f>
        <v>6987</v>
      </c>
      <c r="E380" s="4">
        <f>_xll.ciqfunctions.udf.CIQ(InputTicker, "IQ_TOTAL_DEBT_CURRENT",Input!G$2,Date,,,Ccy,Conv)</f>
        <v>10207</v>
      </c>
      <c r="F380" s="4">
        <f>_xll.ciqfunctions.udf.CIQ(InputTicker, "IQ_TOTAL_DEBT_CURRENT",Input!H$2,Date,,,Ccy,Conv)</f>
        <v>10177</v>
      </c>
      <c r="G380" s="4">
        <f>_xll.ciqfunctions.udf.CIQ(InputTicker, "IQ_TOTAL_DEBT_CURRENT",Input!I$2,Date,,,Ccy,Conv)</f>
        <v>8151</v>
      </c>
      <c r="H380" s="4">
        <f>_xll.ciqfunctions.udf.CIQ(InputTicker, "IQ_TOTAL_DEBT_CURRENT",Input!J$2,Date,,,Ccy,Conv)</f>
        <v>7761</v>
      </c>
      <c r="I380" s="4">
        <f>_xll.ciqfunctions.udf.CIQ(InputTicker, "IQ_TOTAL_DEBT_CURRENT",Input!K$2,Date,,,Ccy,Conv)</f>
        <v>5634</v>
      </c>
      <c r="J380" s="4">
        <f>_xll.ciqfunctions.udf.CIQ(InputTicker, "IQ_TOTAL_DEBT_CURRENT",Input!L$2,Date,,,Ccy,Conv)</f>
        <v>7246</v>
      </c>
      <c r="K380" s="4">
        <f>_xll.ciqfunctions.udf.CIQ(InputTicker, "IQ_TOTAL_DEBT_CURRENT",Input!M$2,Date,,,Ccy,Conv)</f>
        <v>5857</v>
      </c>
      <c r="L380" s="4">
        <f>_xll.ciqfunctions.udf.CIQ(InputTicker, "IQ_TOTAL_DEBT_CURRENT",Input!N$2,Date,,,Ccy,Conv)</f>
        <v>7224</v>
      </c>
      <c r="M380" s="4">
        <f>_xll.ciqfunctions.udf.CIQ(InputTicker, "IQ_TOTAL_DEBT_CURRENT",Input!O$2,Date,,,Ccy,Conv)</f>
        <v>7224</v>
      </c>
      <c r="N380" s="53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</row>
    <row r="381" spans="1:66" ht="12.75" customHeight="1" x14ac:dyDescent="0.2">
      <c r="A381" s="1" t="s">
        <v>513</v>
      </c>
      <c r="B381" s="4">
        <f>_xll.ciqfunctions.udf.CIQ(InputTicker, "IQ_TOTAL_DEBT_NON_CURRENT",Input!D$2,Date,,,Ccy,Conv)</f>
        <v>33431</v>
      </c>
      <c r="C381" s="4">
        <f>_xll.ciqfunctions.udf.CIQ(InputTicker, "IQ_TOTAL_DEBT_NON_CURRENT",Input!E$2,Date,,,Ccy,Conv)</f>
        <v>34663</v>
      </c>
      <c r="D381" s="4">
        <f>_xll.ciqfunctions.udf.CIQ(InputTicker, "IQ_TOTAL_DEBT_NON_CURRENT",Input!F$2,Date,,,Ccy,Conv)</f>
        <v>39871</v>
      </c>
      <c r="E381" s="4">
        <f>_xll.ciqfunctions.udf.CIQ(InputTicker, "IQ_TOTAL_DEBT_NON_CURRENT",Input!G$2,Date,,,Ccy,Conv)</f>
        <v>35605</v>
      </c>
      <c r="F381" s="4">
        <f>_xll.ciqfunctions.udf.CIQ(InputTicker, "IQ_TOTAL_DEBT_NON_CURRENT",Input!H$2,Date,,,Ccy,Conv)</f>
        <v>57981</v>
      </c>
      <c r="G381" s="4">
        <f>_xll.ciqfunctions.udf.CIQ(InputTicker, "IQ_TOTAL_DEBT_NON_CURRENT",Input!I$2,Date,,,Ccy,Conv)</f>
        <v>56937</v>
      </c>
      <c r="H381" s="4">
        <f>_xll.ciqfunctions.udf.CIQ(InputTicker, "IQ_TOTAL_DEBT_NON_CURRENT",Input!J$2,Date,,,Ccy,Conv)</f>
        <v>47379</v>
      </c>
      <c r="I381" s="4">
        <f>_xll.ciqfunctions.udf.CIQ(InputTicker, "IQ_TOTAL_DEBT_NON_CURRENT",Input!K$2,Date,,,Ccy,Conv)</f>
        <v>48379</v>
      </c>
      <c r="J381" s="4">
        <f>_xll.ciqfunctions.udf.CIQ(InputTicker, "IQ_TOTAL_DEBT_NON_CURRENT",Input!L$2,Date,,,Ccy,Conv)</f>
        <v>52689</v>
      </c>
      <c r="K381" s="4">
        <f>_xll.ciqfunctions.udf.CIQ(InputTicker, "IQ_TOTAL_DEBT_NON_CURRENT",Input!M$2,Date,,,Ccy,Conv)</f>
        <v>52539</v>
      </c>
      <c r="L381" s="4">
        <f>_xll.ciqfunctions.udf.CIQ(InputTicker, "IQ_TOTAL_DEBT_NON_CURRENT",Input!N$2,Date,,,Ccy,Conv)</f>
        <v>57383</v>
      </c>
      <c r="M381" s="4">
        <f>_xll.ciqfunctions.udf.CIQ(InputTicker, "IQ_TOTAL_DEBT_NON_CURRENT",Input!O$2,Date,,,Ccy,Conv)</f>
        <v>57383</v>
      </c>
      <c r="N381" s="53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</row>
    <row r="382" spans="1:66" ht="12.75" customHeight="1" x14ac:dyDescent="0.2">
      <c r="A382" s="1" t="s">
        <v>103</v>
      </c>
      <c r="B382" s="4">
        <f>_xll.ciqfunctions.udf.CIQ(InputTicker, "IQ_NET_DEBT",Input!D$2,Date,,,Ccy,Conv)</f>
        <v>31698</v>
      </c>
      <c r="C382" s="4">
        <f>_xll.ciqfunctions.udf.CIQ(InputTicker, "IQ_NET_DEBT",Input!E$2,Date,,,Ccy,Conv)</f>
        <v>33649</v>
      </c>
      <c r="D382" s="4">
        <f>_xll.ciqfunctions.udf.CIQ(InputTicker, "IQ_NET_DEBT",Input!F$2,Date,,,Ccy,Conv)</f>
        <v>34276</v>
      </c>
      <c r="E382" s="4">
        <f>_xll.ciqfunctions.udf.CIQ(InputTicker, "IQ_NET_DEBT",Input!G$2,Date,,,Ccy,Conv)</f>
        <v>33815</v>
      </c>
      <c r="F382" s="4">
        <f>_xll.ciqfunctions.udf.CIQ(InputTicker, "IQ_NET_DEBT",Input!H$2,Date,,,Ccy,Conv)</f>
        <v>59290</v>
      </c>
      <c r="G382" s="4">
        <f>_xll.ciqfunctions.udf.CIQ(InputTicker, "IQ_NET_DEBT",Input!I$2,Date,,,Ccy,Conv)</f>
        <v>51300</v>
      </c>
      <c r="H382" s="4">
        <f>_xll.ciqfunctions.udf.CIQ(InputTicker, "IQ_NET_DEBT",Input!J$2,Date,,,Ccy,Conv)</f>
        <v>47890</v>
      </c>
      <c r="I382" s="4">
        <f>_xll.ciqfunctions.udf.CIQ(InputTicker, "IQ_NET_DEBT",Input!K$2,Date,,,Ccy,Conv)</f>
        <v>45275</v>
      </c>
      <c r="J382" s="4">
        <f>_xll.ciqfunctions.udf.CIQ(InputTicker, "IQ_NET_DEBT",Input!L$2,Date,,,Ccy,Conv)</f>
        <v>46494</v>
      </c>
      <c r="K382" s="4">
        <f>_xll.ciqfunctions.udf.CIQ(InputTicker, "IQ_NET_DEBT",Input!M$2,Date,,,Ccy,Conv)</f>
        <v>43805</v>
      </c>
      <c r="L382" s="4">
        <f>_xll.ciqfunctions.udf.CIQ(InputTicker, "IQ_NET_DEBT",Input!N$2,Date,,,Ccy,Conv)</f>
        <v>50190</v>
      </c>
      <c r="M382" s="4">
        <f>_xll.ciqfunctions.udf.CIQ(InputTicker, "IQ_NET_DEBT",Input!O$2,Date,,,Ccy,Conv)</f>
        <v>50190</v>
      </c>
      <c r="N382" s="53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</row>
    <row r="383" spans="1:66" ht="12.75" customHeight="1" x14ac:dyDescent="0.2">
      <c r="A383" s="1" t="s">
        <v>369</v>
      </c>
      <c r="B383" s="4">
        <f>_xll.ciqfunctions.udf.CIQ(InputTicker, "IQ_MINORITY_INTEREST_TOTAL",Input!D$2,Date,,,Ccy,Conv)</f>
        <v>162</v>
      </c>
      <c r="C383" s="4">
        <f>_xll.ciqfunctions.udf.CIQ(InputTicker, "IQ_MINORITY_INTEREST_TOTAL",Input!E$2,Date,,,Ccy,Conv)</f>
        <v>146</v>
      </c>
      <c r="D383" s="4">
        <f>_xll.ciqfunctions.udf.CIQ(InputTicker, "IQ_MINORITY_INTEREST_TOTAL",Input!F$2,Date,,,Ccy,Conv)</f>
        <v>131</v>
      </c>
      <c r="E383" s="4">
        <f>_xll.ciqfunctions.udf.CIQ(InputTicker, "IQ_MINORITY_INTEREST_TOTAL",Input!G$2,Date,,,Ccy,Conv)</f>
        <v>134</v>
      </c>
      <c r="F383" s="4">
        <f>_xll.ciqfunctions.udf.CIQ(InputTicker, "IQ_MINORITY_INTEREST_TOTAL",Input!H$2,Date,,,Ccy,Conv)</f>
        <v>144</v>
      </c>
      <c r="G383" s="4">
        <f>_xll.ciqfunctions.udf.CIQ(InputTicker, "IQ_MINORITY_INTEREST_TOTAL",Input!I$2,Date,,,Ccy,Conv)</f>
        <v>129</v>
      </c>
      <c r="H383" s="4">
        <f>_xll.ciqfunctions.udf.CIQ(InputTicker, "IQ_MINORITY_INTEREST_TOTAL",Input!J$2,Date,,,Ccy,Conv)</f>
        <v>95</v>
      </c>
      <c r="I383" s="4">
        <f>_xll.ciqfunctions.udf.CIQ(InputTicker, "IQ_MINORITY_INTEREST_TOTAL",Input!K$2,Date,,,Ccy,Conv)</f>
        <v>77</v>
      </c>
      <c r="J383" s="4">
        <f>_xll.ciqfunctions.udf.CIQ(InputTicker, "IQ_MINORITY_INTEREST_TOTAL",Input!L$2,Date,,,Ccy,Conv)</f>
        <v>80</v>
      </c>
      <c r="K383" s="4">
        <f>_xll.ciqfunctions.udf.CIQ(InputTicker, "IQ_MINORITY_INTEREST_TOTAL",Input!M$2,Date,,,Ccy,Conv)</f>
        <v>86</v>
      </c>
      <c r="L383" s="4">
        <f>_xll.ciqfunctions.udf.CIQ(InputTicker, "IQ_MINORITY_INTEREST_TOTAL",Input!N$2,Date,,,Ccy,Conv)</f>
        <v>93</v>
      </c>
      <c r="M383" s="4">
        <f>_xll.ciqfunctions.udf.CIQ(InputTicker, "IQ_MINORITY_INTEREST_TOTAL",Input!O$2,Date,,,Ccy,Conv)</f>
        <v>93</v>
      </c>
      <c r="N383" s="53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</row>
    <row r="384" spans="1:66" ht="12.75" customHeight="1" x14ac:dyDescent="0.2">
      <c r="A384" s="1" t="s">
        <v>219</v>
      </c>
      <c r="B384" s="4">
        <f>_xll.ciqfunctions.udf.CIQ(InputTicker, "IQ_TOTAL_CAP",Input!D$2,Date,,,Ccy,Conv)</f>
        <v>54316</v>
      </c>
      <c r="C384" s="4">
        <f>_xll.ciqfunctions.udf.CIQ(InputTicker, "IQ_TOTAL_CAP",Input!E$2,Date,,,Ccy,Conv)</f>
        <v>60568</v>
      </c>
      <c r="D384" s="4">
        <f>_xll.ciqfunctions.udf.CIQ(InputTicker, "IQ_TOTAL_CAP",Input!F$2,Date,,,Ccy,Conv)</f>
        <v>64583</v>
      </c>
      <c r="E384" s="4">
        <f>_xll.ciqfunctions.udf.CIQ(InputTicker, "IQ_TOTAL_CAP",Input!G$2,Date,,,Ccy,Conv)</f>
        <v>62742</v>
      </c>
      <c r="F384" s="4">
        <f>_xll.ciqfunctions.udf.CIQ(InputTicker, "IQ_TOTAL_CAP",Input!H$2,Date,,,Ccy,Conv)</f>
        <v>89143</v>
      </c>
      <c r="G384" s="4">
        <f>_xll.ciqfunctions.udf.CIQ(InputTicker, "IQ_TOTAL_CAP",Input!I$2,Date,,,Ccy,Conv)</f>
        <v>85814</v>
      </c>
      <c r="H384" s="4">
        <f>_xll.ciqfunctions.udf.CIQ(InputTicker, "IQ_TOTAL_CAP",Input!J$2,Date,,,Ccy,Conv)</f>
        <v>74136</v>
      </c>
      <c r="I384" s="4">
        <f>_xll.ciqfunctions.udf.CIQ(InputTicker, "IQ_TOTAL_CAP",Input!K$2,Date,,,Ccy,Conv)</f>
        <v>76034</v>
      </c>
      <c r="J384" s="4">
        <f>_xll.ciqfunctions.udf.CIQ(InputTicker, "IQ_TOTAL_CAP",Input!L$2,Date,,,Ccy,Conv)</f>
        <v>82548</v>
      </c>
      <c r="K384" s="4">
        <f>_xll.ciqfunctions.udf.CIQ(InputTicker, "IQ_TOTAL_CAP",Input!M$2,Date,,,Ccy,Conv)</f>
        <v>85789</v>
      </c>
      <c r="L384" s="4">
        <f>_xll.ciqfunctions.udf.CIQ(InputTicker, "IQ_TOTAL_CAP",Input!N$2,Date,,,Ccy,Conv)</f>
        <v>97348</v>
      </c>
      <c r="M384" s="4">
        <f>_xll.ciqfunctions.udf.CIQ(InputTicker, "IQ_TOTAL_CAP",Input!O$2,Date,,,Ccy,Conv)</f>
        <v>97348</v>
      </c>
      <c r="N384" s="53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</row>
    <row r="385" spans="1:66" ht="12.75" customHeight="1" x14ac:dyDescent="0.2">
      <c r="A385" s="1" t="s">
        <v>354</v>
      </c>
      <c r="B385" s="4">
        <f>_xll.ciqfunctions.udf.CIQ(InputTicker, "IQ_WORKING_CAP",Input!D$2,Date,,,Ccy,Conv)</f>
        <v>8235</v>
      </c>
      <c r="C385" s="4">
        <f>_xll.ciqfunctions.udf.CIQ(InputTicker, "IQ_WORKING_CAP",Input!E$2,Date,,,Ccy,Conv)</f>
        <v>7614</v>
      </c>
      <c r="D385" s="4">
        <f>_xll.ciqfunctions.udf.CIQ(InputTicker, "IQ_WORKING_CAP",Input!F$2,Date,,,Ccy,Conv)</f>
        <v>12372</v>
      </c>
      <c r="E385" s="4">
        <f>_xll.ciqfunctions.udf.CIQ(InputTicker, "IQ_WORKING_CAP",Input!G$2,Date,,,Ccy,Conv)</f>
        <v>10919</v>
      </c>
      <c r="F385" s="4">
        <f>_xll.ciqfunctions.udf.CIQ(InputTicker, "IQ_WORKING_CAP",Input!H$2,Date,,,Ccy,Conv)</f>
        <v>719</v>
      </c>
      <c r="G385" s="4">
        <f>_xll.ciqfunctions.udf.CIQ(InputTicker, "IQ_WORKING_CAP",Input!I$2,Date,,,Ccy,Conv)</f>
        <v>-704</v>
      </c>
      <c r="H385" s="4">
        <f>_xll.ciqfunctions.udf.CIQ(InputTicker, "IQ_WORKING_CAP",Input!J$2,Date,,,Ccy,Conv)</f>
        <v>-4080</v>
      </c>
      <c r="I385" s="4">
        <f>_xll.ciqfunctions.udf.CIQ(InputTicker, "IQ_WORKING_CAP",Input!K$2,Date,,,Ccy,Conv)</f>
        <v>-2387</v>
      </c>
      <c r="J385" s="4">
        <f>_xll.ciqfunctions.udf.CIQ(InputTicker, "IQ_WORKING_CAP",Input!L$2,Date,,,Ccy,Conv)</f>
        <v>-1214</v>
      </c>
      <c r="K385" s="4">
        <f>_xll.ciqfunctions.udf.CIQ(InputTicker, "IQ_WORKING_CAP",Input!M$2,Date,,,Ccy,Conv)</f>
        <v>1340</v>
      </c>
      <c r="L385" s="4">
        <f>_xll.ciqfunctions.udf.CIQ(InputTicker, "IQ_WORKING_CAP",Input!N$2,Date,,,Ccy,Conv)</f>
        <v>-1714</v>
      </c>
      <c r="M385" s="4">
        <f>_xll.ciqfunctions.udf.CIQ(InputTicker, "IQ_WORKING_CAP",Input!O$2,Date,,,Ccy,Conv)</f>
        <v>-1714</v>
      </c>
      <c r="N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</row>
    <row r="386" spans="1:66" ht="12.75" customHeight="1" x14ac:dyDescent="0.2">
      <c r="A386" s="1" t="s">
        <v>355</v>
      </c>
      <c r="B386" s="4">
        <f>_xll.ciqfunctions.udf.CIQ(InputTicker, "IQ_NET_WORKING_CAP",Input!D$2,Date,,,Ccy,Conv)</f>
        <v>6502</v>
      </c>
      <c r="C386" s="4">
        <f>_xll.ciqfunctions.udf.CIQ(InputTicker, "IQ_NET_WORKING_CAP",Input!E$2,Date,,,Ccy,Conv)</f>
        <v>6600</v>
      </c>
      <c r="D386" s="4">
        <f>_xll.ciqfunctions.udf.CIQ(InputTicker, "IQ_NET_WORKING_CAP",Input!F$2,Date,,,Ccy,Conv)</f>
        <v>6777</v>
      </c>
      <c r="E386" s="4">
        <f>_xll.ciqfunctions.udf.CIQ(InputTicker, "IQ_NET_WORKING_CAP",Input!G$2,Date,,,Ccy,Conv)</f>
        <v>9129</v>
      </c>
      <c r="F386" s="4">
        <f>_xll.ciqfunctions.udf.CIQ(InputTicker, "IQ_NET_WORKING_CAP",Input!H$2,Date,,,Ccy,Conv)</f>
        <v>2028</v>
      </c>
      <c r="G386" s="4">
        <f>_xll.ciqfunctions.udf.CIQ(InputTicker, "IQ_NET_WORKING_CAP",Input!I$2,Date,,,Ccy,Conv)</f>
        <v>-6341</v>
      </c>
      <c r="H386" s="4">
        <f>_xll.ciqfunctions.udf.CIQ(InputTicker, "IQ_NET_WORKING_CAP",Input!J$2,Date,,,Ccy,Conv)</f>
        <v>-3569</v>
      </c>
      <c r="I386" s="4">
        <f>_xll.ciqfunctions.udf.CIQ(InputTicker, "IQ_NET_WORKING_CAP",Input!K$2,Date,,,Ccy,Conv)</f>
        <v>-5491</v>
      </c>
      <c r="J386" s="4">
        <f>_xll.ciqfunctions.udf.CIQ(InputTicker, "IQ_NET_WORKING_CAP",Input!L$2,Date,,,Ccy,Conv)</f>
        <v>-7409</v>
      </c>
      <c r="K386" s="4">
        <f>_xll.ciqfunctions.udf.CIQ(InputTicker, "IQ_NET_WORKING_CAP",Input!M$2,Date,,,Ccy,Conv)</f>
        <v>-7394</v>
      </c>
      <c r="L386" s="4">
        <f>_xll.ciqfunctions.udf.CIQ(InputTicker, "IQ_NET_WORKING_CAP",Input!N$2,Date,,,Ccy,Conv)</f>
        <v>-8907</v>
      </c>
      <c r="M386" s="4">
        <f>_xll.ciqfunctions.udf.CIQ(InputTicker, "IQ_NET_WORKING_CAP",Input!O$2,Date,,,Ccy,Conv)</f>
        <v>-8907</v>
      </c>
      <c r="N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</row>
    <row r="387" spans="1:66" ht="12.75" customHeight="1" x14ac:dyDescent="0.2">
      <c r="A387" s="1" t="s">
        <v>368</v>
      </c>
      <c r="B387" s="4">
        <f>_xll.ciqfunctions.udf.CIQ(InputTicker, "IQ_ALLOW_DOUBT_ACCT",Input!D$2,Date,,,Ccy,Conv)</f>
        <v>367</v>
      </c>
      <c r="C387" s="4">
        <f>_xll.ciqfunctions.udf.CIQ(InputTicker, "IQ_ALLOW_DOUBT_ACCT",Input!E$2,Date,,,Ccy,Conv)</f>
        <v>290</v>
      </c>
      <c r="D387" s="4">
        <f>_xll.ciqfunctions.udf.CIQ(InputTicker, "IQ_ALLOW_DOUBT_ACCT",Input!F$2,Date,,,Ccy,Conv)</f>
        <v>297</v>
      </c>
      <c r="E387" s="4">
        <f>_xll.ciqfunctions.udf.CIQ(InputTicker, "IQ_ALLOW_DOUBT_ACCT",Input!G$2,Date,,,Ccy,Conv)</f>
        <v>309</v>
      </c>
      <c r="F387" s="4">
        <f>_xll.ciqfunctions.udf.CIQ(InputTicker, "IQ_ALLOW_DOUBT_ACCT",Input!H$2,Date,,,Ccy,Conv)</f>
        <v>299</v>
      </c>
      <c r="G387" s="4">
        <f>_xll.ciqfunctions.udf.CIQ(InputTicker, "IQ_ALLOW_DOUBT_ACCT",Input!I$2,Date,,,Ccy,Conv)</f>
        <v>260</v>
      </c>
      <c r="H387" s="4">
        <f>_xll.ciqfunctions.udf.CIQ(InputTicker, "IQ_ALLOW_DOUBT_ACCT",Input!J$2,Date,,,Ccy,Conv)</f>
        <v>218</v>
      </c>
      <c r="I387" s="4">
        <f>_xll.ciqfunctions.udf.CIQ(InputTicker, "IQ_ALLOW_DOUBT_ACCT",Input!K$2,Date,,,Ccy,Conv)</f>
        <v>233</v>
      </c>
      <c r="J387" s="4">
        <f>_xll.ciqfunctions.udf.CIQ(InputTicker, "IQ_ALLOW_DOUBT_ACCT",Input!L$2,Date,,,Ccy,Conv)</f>
        <v>192</v>
      </c>
      <c r="K387" s="4">
        <f>_xll.ciqfunctions.udf.CIQ(InputTicker, "IQ_ALLOW_DOUBT_ACCT",Input!M$2,Date,,,Ccy,Conv)</f>
        <v>114</v>
      </c>
      <c r="L387" s="4">
        <f>_xll.ciqfunctions.udf.CIQ(InputTicker, "IQ_ALLOW_DOUBT_ACCT",Input!N$2,Date,,,Ccy,Conv)</f>
        <v>99</v>
      </c>
      <c r="M387" s="4">
        <f>_xll.ciqfunctions.udf.CIQ(InputTicker, "IQ_ALLOW_DOUBT_ACCT",Input!O$2,Date,,,Ccy,Conv)</f>
        <v>99</v>
      </c>
      <c r="N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</row>
    <row r="388" spans="1:66" ht="12.75" customHeight="1" x14ac:dyDescent="0.2">
      <c r="A388" s="1" t="s">
        <v>356</v>
      </c>
      <c r="B388" s="4">
        <f>_xll.ciqfunctions.udf.CIQ(InputTicker, "IQ_EQUITY_METHOD",Input!D$2,Date,,,Ccy,Conv)</f>
        <v>82</v>
      </c>
      <c r="C388" s="4">
        <f>_xll.ciqfunctions.udf.CIQ(InputTicker, "IQ_EQUITY_METHOD",Input!E$2,Date,,,Ccy,Conv)</f>
        <v>85</v>
      </c>
      <c r="D388" s="4">
        <f>_xll.ciqfunctions.udf.CIQ(InputTicker, "IQ_EQUITY_METHOD",Input!F$2,Date,,,Ccy,Conv)</f>
        <v>90</v>
      </c>
      <c r="E388" s="4">
        <f>_xll.ciqfunctions.udf.CIQ(InputTicker, "IQ_EQUITY_METHOD",Input!G$2,Date,,,Ccy,Conv)</f>
        <v>192</v>
      </c>
      <c r="F388" s="4">
        <f>_xll.ciqfunctions.udf.CIQ(InputTicker, "IQ_EQUITY_METHOD",Input!H$2,Date,,,Ccy,Conv)</f>
        <v>184</v>
      </c>
      <c r="G388" s="4">
        <f>_xll.ciqfunctions.udf.CIQ(InputTicker, "IQ_EQUITY_METHOD",Input!I$2,Date,,,Ccy,Conv)</f>
        <v>170</v>
      </c>
      <c r="H388" s="4">
        <f>_xll.ciqfunctions.udf.CIQ(InputTicker, "IQ_EQUITY_METHOD",Input!J$2,Date,,,Ccy,Conv)</f>
        <v>159</v>
      </c>
      <c r="I388" s="4">
        <f>_xll.ciqfunctions.udf.CIQ(InputTicker, "IQ_EQUITY_METHOD",Input!K$2,Date,,,Ccy,Conv)</f>
        <v>142</v>
      </c>
      <c r="J388" s="4">
        <f>_xll.ciqfunctions.udf.CIQ(InputTicker, "IQ_EQUITY_METHOD",Input!L$2,Date,,,Ccy,Conv)</f>
        <v>125</v>
      </c>
      <c r="K388" s="4">
        <f>_xll.ciqfunctions.udf.CIQ(InputTicker, "IQ_EQUITY_METHOD",Input!M$2,Date,,,Ccy,Conv)</f>
        <v>108</v>
      </c>
      <c r="L388" s="4">
        <f>_xll.ciqfunctions.udf.CIQ(InputTicker, "IQ_EQUITY_METHOD",Input!N$2,Date,,,Ccy,Conv)</f>
        <v>60</v>
      </c>
      <c r="M388" s="4">
        <f>_xll.ciqfunctions.udf.CIQ(InputTicker, "IQ_EQUITY_METHOD",Input!O$2,Date,,,Ccy,Conv)</f>
        <v>60</v>
      </c>
      <c r="N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</row>
    <row r="389" spans="1:66" ht="12.75" customHeight="1" x14ac:dyDescent="0.2">
      <c r="A389" s="1" t="s">
        <v>44</v>
      </c>
      <c r="B389" s="4">
        <f>_xll.ciqfunctions.udf.CIQ(InputTicker, "IQ_AR_UNBILLED",Input!D$2,Date,,,Ccy,Conv)</f>
        <v>1630</v>
      </c>
      <c r="C389" s="4">
        <f>_xll.ciqfunctions.udf.CIQ(InputTicker, "IQ_AR_UNBILLED",Input!E$2,Date,,,Ccy,Conv)</f>
        <v>1611</v>
      </c>
      <c r="D389" s="4">
        <f>_xll.ciqfunctions.udf.CIQ(InputTicker, "IQ_AR_UNBILLED",Input!F$2,Date,,,Ccy,Conv)</f>
        <v>2227</v>
      </c>
      <c r="E389" s="4">
        <f>_xll.ciqfunctions.udf.CIQ(InputTicker, "IQ_AR_UNBILLED",Input!G$2,Date,,,Ccy,Conv)</f>
        <v>1545</v>
      </c>
      <c r="F389" s="4">
        <f>_xll.ciqfunctions.udf.CIQ(InputTicker, "IQ_AR_UNBILLED",Input!H$2,Date,,,Ccy,Conv)</f>
        <v>1563</v>
      </c>
      <c r="G389" s="4">
        <f>_xll.ciqfunctions.udf.CIQ(InputTicker, "IQ_AR_UNBILLED",Input!I$2,Date,,,Ccy,Conv)</f>
        <v>1075</v>
      </c>
      <c r="H389" s="4">
        <f>_xll.ciqfunctions.udf.CIQ(InputTicker, "IQ_AR_UNBILLED",Input!J$2,Date,,,Ccy,Conv)</f>
        <v>1194</v>
      </c>
      <c r="I389" s="4">
        <f>_xll.ciqfunctions.udf.CIQ(InputTicker, "IQ_AR_UNBILLED",Input!K$2,Date,,,Ccy,Conv)</f>
        <v>1252</v>
      </c>
      <c r="J389" s="4">
        <f>_xll.ciqfunctions.udf.CIQ(InputTicker, "IQ_AR_UNBILLED",Input!L$2,Date,,,Ccy,Conv)</f>
        <v>1321</v>
      </c>
      <c r="K389" s="4">
        <f>_xll.ciqfunctions.udf.CIQ(InputTicker, "IQ_AR_UNBILLED",Input!M$2,Date,,,Ccy,Conv)</f>
        <v>433</v>
      </c>
      <c r="L389" s="4">
        <f>_xll.ciqfunctions.udf.CIQ(InputTicker, "IQ_AR_UNBILLED",Input!N$2,Date,,,Ccy,Conv)</f>
        <v>482</v>
      </c>
      <c r="M389" s="4">
        <f>_xll.ciqfunctions.udf.CIQ(InputTicker, "IQ_AR_UNBILLED",Input!O$2,Date,,,Ccy,Conv)</f>
        <v>482</v>
      </c>
      <c r="N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</row>
    <row r="390" spans="1:66" ht="12.75" customHeight="1" x14ac:dyDescent="0.2">
      <c r="A390" s="1" t="s">
        <v>357</v>
      </c>
      <c r="B390" s="4" t="str">
        <f>_xll.ciqfunctions.udf.CIQ(InputTicker, "IQ_INV_METHOD",Input!D$2,Date)</f>
        <v>Avg Cost</v>
      </c>
      <c r="C390" s="4" t="str">
        <f>_xll.ciqfunctions.udf.CIQ(InputTicker, "IQ_INV_METHOD",Input!E$2,Date)</f>
        <v>Avg Cost</v>
      </c>
      <c r="D390" s="4" t="str">
        <f>_xll.ciqfunctions.udf.CIQ(InputTicker, "IQ_INV_METHOD",Input!F$2,Date)</f>
        <v>Avg Cost</v>
      </c>
      <c r="E390" s="4" t="str">
        <f>_xll.ciqfunctions.udf.CIQ(InputTicker, "IQ_INV_METHOD",Input!G$2,Date)</f>
        <v>Avg Cost</v>
      </c>
      <c r="F390" s="4" t="str">
        <f>_xll.ciqfunctions.udf.CIQ(InputTicker, "IQ_INV_METHOD",Input!H$2,Date)</f>
        <v>Avg Cost</v>
      </c>
      <c r="G390" s="4" t="str">
        <f>_xll.ciqfunctions.udf.CIQ(InputTicker, "IQ_INV_METHOD",Input!I$2,Date)</f>
        <v>Avg Cost</v>
      </c>
      <c r="H390" s="4" t="str">
        <f>_xll.ciqfunctions.udf.CIQ(InputTicker, "IQ_INV_METHOD",Input!J$2,Date)</f>
        <v>Avg Cost</v>
      </c>
      <c r="I390" s="4" t="str">
        <f>_xll.ciqfunctions.udf.CIQ(InputTicker, "IQ_INV_METHOD",Input!K$2,Date)</f>
        <v>Avg Cost</v>
      </c>
      <c r="J390" s="4" t="str">
        <f>_xll.ciqfunctions.udf.CIQ(InputTicker, "IQ_INV_METHOD",Input!L$2,Date)</f>
        <v>Avg Cost</v>
      </c>
      <c r="K390" s="4" t="str">
        <f>_xll.ciqfunctions.udf.CIQ(InputTicker, "IQ_INV_METHOD",Input!M$2,Date)</f>
        <v>Avg Cost</v>
      </c>
      <c r="L390" s="4" t="str">
        <f>_xll.ciqfunctions.udf.CIQ(InputTicker, "IQ_INV_METHOD",Input!N$2,Date)</f>
        <v>Avg Cost</v>
      </c>
      <c r="M390" s="4" t="str">
        <f>_xll.ciqfunctions.udf.CIQ(InputTicker, "IQ_INV_METHOD",Input!O$2,Date)</f>
        <v>Avg Cost</v>
      </c>
      <c r="N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</row>
    <row r="391" spans="1:66" ht="12.75" customHeight="1" x14ac:dyDescent="0.2">
      <c r="A391" s="1" t="s">
        <v>220</v>
      </c>
      <c r="B391" s="4">
        <f>_xll.ciqfunctions.udf.CIQ(InputTicker, "IQ_LIFOR",Input!D$2,Date,,,Ccy,Conv)</f>
        <v>0</v>
      </c>
      <c r="C391" s="4">
        <f>_xll.ciqfunctions.udf.CIQ(InputTicker, "IQ_LIFOR",Input!E$2,Date,,,Ccy,Conv)</f>
        <v>0</v>
      </c>
      <c r="D391" s="4">
        <f>_xll.ciqfunctions.udf.CIQ(InputTicker, "IQ_LIFOR",Input!F$2,Date,,,Ccy,Conv)</f>
        <v>0</v>
      </c>
      <c r="E391" s="4">
        <f>_xll.ciqfunctions.udf.CIQ(InputTicker, "IQ_LIFOR",Input!G$2,Date,,,Ccy,Conv)</f>
        <v>0</v>
      </c>
      <c r="F391" s="4">
        <f>_xll.ciqfunctions.udf.CIQ(InputTicker, "IQ_LIFOR",Input!H$2,Date,,,Ccy,Conv)</f>
        <v>0</v>
      </c>
      <c r="G391" s="4">
        <f>_xll.ciqfunctions.udf.CIQ(InputTicker, "IQ_LIFOR",Input!I$2,Date,,,Ccy,Conv)</f>
        <v>0</v>
      </c>
      <c r="H391" s="4">
        <f>_xll.ciqfunctions.udf.CIQ(InputTicker, "IQ_LIFOR",Input!J$2,Date,,,Ccy,Conv)</f>
        <v>0</v>
      </c>
      <c r="I391" s="4">
        <f>_xll.ciqfunctions.udf.CIQ(InputTicker, "IQ_LIFOR",Input!K$2,Date,,,Ccy,Conv)</f>
        <v>0</v>
      </c>
      <c r="J391" s="4">
        <f>_xll.ciqfunctions.udf.CIQ(InputTicker, "IQ_LIFOR",Input!L$2,Date,,,Ccy,Conv)</f>
        <v>0</v>
      </c>
      <c r="K391" s="4">
        <f>_xll.ciqfunctions.udf.CIQ(InputTicker, "IQ_LIFOR",Input!M$2,Date,,,Ccy,Conv)</f>
        <v>0</v>
      </c>
      <c r="L391" s="4">
        <f>_xll.ciqfunctions.udf.CIQ(InputTicker, "IQ_LIFOR",Input!N$2,Date,,,Ccy,Conv)</f>
        <v>0</v>
      </c>
      <c r="M391" s="4">
        <f>_xll.ciqfunctions.udf.CIQ(InputTicker, "IQ_LIFOR",Input!O$2,Date,,,Ccy,Conv)</f>
        <v>0</v>
      </c>
      <c r="N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</row>
    <row r="392" spans="1:66" ht="12.75" customHeight="1" x14ac:dyDescent="0.2">
      <c r="A392" s="1" t="s">
        <v>221</v>
      </c>
      <c r="B392" s="4">
        <f>_xll.ciqfunctions.udf.CIQ(InputTicker,"IQ_RAW_INV",Input!D$2,Date,,,Ccy,Conv)</f>
        <v>0</v>
      </c>
      <c r="C392" s="4">
        <f>_xll.ciqfunctions.udf.CIQ(InputTicker,"IQ_RAW_INV",Input!E$2,Date,,,Ccy,Conv)</f>
        <v>0</v>
      </c>
      <c r="D392" s="4">
        <f>_xll.ciqfunctions.udf.CIQ(InputTicker,"IQ_RAW_INV",Input!F$2,Date,,,Ccy,Conv)</f>
        <v>0</v>
      </c>
      <c r="E392" s="4">
        <f>_xll.ciqfunctions.udf.CIQ(InputTicker,"IQ_RAW_INV",Input!G$2,Date,,,Ccy,Conv)</f>
        <v>0</v>
      </c>
      <c r="F392" s="4">
        <f>_xll.ciqfunctions.udf.CIQ(InputTicker,"IQ_RAW_INV",Input!H$2,Date,,,Ccy,Conv)</f>
        <v>0</v>
      </c>
      <c r="G392" s="4">
        <f>_xll.ciqfunctions.udf.CIQ(InputTicker,"IQ_RAW_INV",Input!I$2,Date,,,Ccy,Conv)</f>
        <v>0</v>
      </c>
      <c r="H392" s="4">
        <f>_xll.ciqfunctions.udf.CIQ(InputTicker,"IQ_RAW_INV",Input!J$2,Date,,,Ccy,Conv)</f>
        <v>0</v>
      </c>
      <c r="I392" s="4">
        <f>_xll.ciqfunctions.udf.CIQ(InputTicker,"IQ_RAW_INV",Input!K$2,Date,,,Ccy,Conv)</f>
        <v>0</v>
      </c>
      <c r="J392" s="4">
        <f>_xll.ciqfunctions.udf.CIQ(InputTicker,"IQ_RAW_INV",Input!L$2,Date,,,Ccy,Conv)</f>
        <v>0</v>
      </c>
      <c r="K392" s="4">
        <f>_xll.ciqfunctions.udf.CIQ(InputTicker,"IQ_RAW_INV",Input!M$2,Date,,,Ccy,Conv)</f>
        <v>0</v>
      </c>
      <c r="L392" s="4">
        <f>_xll.ciqfunctions.udf.CIQ(InputTicker,"IQ_RAW_INV",Input!N$2,Date,,,Ccy,Conv)</f>
        <v>0</v>
      </c>
      <c r="M392" s="4">
        <f>_xll.ciqfunctions.udf.CIQ(InputTicker,"IQ_RAW_INV",Input!O$2,Date,,,Ccy,Conv)</f>
        <v>0</v>
      </c>
      <c r="N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</row>
    <row r="393" spans="1:66" ht="12.75" customHeight="1" x14ac:dyDescent="0.2">
      <c r="A393" s="1" t="s">
        <v>222</v>
      </c>
      <c r="B393" s="4">
        <f>_xll.ciqfunctions.udf.CIQ(InputTicker, "IQ_WIP_INV",Input!D$2,Date,,,Ccy,Conv)</f>
        <v>1199</v>
      </c>
      <c r="C393" s="4">
        <f>_xll.ciqfunctions.udf.CIQ(InputTicker, "IQ_WIP_INV",Input!E$2,Date,,,Ccy,Conv)</f>
        <v>1195</v>
      </c>
      <c r="D393" s="4">
        <f>_xll.ciqfunctions.udf.CIQ(InputTicker, "IQ_WIP_INV",Input!F$2,Date,,,Ccy,Conv)</f>
        <v>1250</v>
      </c>
      <c r="E393" s="4">
        <f>_xll.ciqfunctions.udf.CIQ(InputTicker, "IQ_WIP_INV",Input!G$2,Date,,,Ccy,Conv)</f>
        <v>1415</v>
      </c>
      <c r="F393" s="4">
        <f>_xll.ciqfunctions.udf.CIQ(InputTicker, "IQ_WIP_INV",Input!H$2,Date,,,Ccy,Conv)</f>
        <v>1399</v>
      </c>
      <c r="G393" s="4">
        <f>_xll.ciqfunctions.udf.CIQ(InputTicker, "IQ_WIP_INV",Input!I$2,Date,,,Ccy,Conv)</f>
        <v>1649</v>
      </c>
      <c r="H393" s="4">
        <f>_xll.ciqfunctions.udf.CIQ(InputTicker, "IQ_WIP_INV",Input!J$2,Date,,,Ccy,Conv)</f>
        <v>1441</v>
      </c>
      <c r="I393" s="4">
        <f>_xll.ciqfunctions.udf.CIQ(InputTicker, "IQ_WIP_INV",Input!K$2,Date,,,Ccy,Conv)</f>
        <v>1394</v>
      </c>
      <c r="J393" s="4">
        <f>_xll.ciqfunctions.udf.CIQ(InputTicker, "IQ_WIP_INV",Input!L$2,Date,,,Ccy,Conv)</f>
        <v>1083</v>
      </c>
      <c r="K393" s="4">
        <f>_xll.ciqfunctions.udf.CIQ(InputTicker, "IQ_WIP_INV",Input!M$2,Date,,,Ccy,Conv)</f>
        <v>1155</v>
      </c>
      <c r="L393" s="4">
        <f>_xll.ciqfunctions.udf.CIQ(InputTicker, "IQ_WIP_INV",Input!N$2,Date,,,Ccy,Conv)</f>
        <v>990</v>
      </c>
      <c r="M393" s="4">
        <f>_xll.ciqfunctions.udf.CIQ(InputTicker, "IQ_WIP_INV",Input!O$2,Date,,,Ccy,Conv)</f>
        <v>990</v>
      </c>
      <c r="N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</row>
    <row r="394" spans="1:66" ht="12.75" customHeight="1" x14ac:dyDescent="0.2">
      <c r="A394" s="1" t="s">
        <v>223</v>
      </c>
      <c r="B394" s="4">
        <f>_xll.ciqfunctions.udf.CIQ(InputTicker, "IQ_FINISHED_INV",Input!D$2,Date,,,Ccy,Conv)</f>
        <v>352</v>
      </c>
      <c r="C394" s="4">
        <f>_xll.ciqfunctions.udf.CIQ(InputTicker, "IQ_FINISHED_INV",Input!E$2,Date,,,Ccy,Conv)</f>
        <v>358</v>
      </c>
      <c r="D394" s="4">
        <f>_xll.ciqfunctions.udf.CIQ(InputTicker, "IQ_FINISHED_INV",Input!F$2,Date,,,Ccy,Conv)</f>
        <v>333</v>
      </c>
      <c r="E394" s="4">
        <f>_xll.ciqfunctions.udf.CIQ(InputTicker, "IQ_FINISHED_INV",Input!G$2,Date,,,Ccy,Conv)</f>
        <v>267</v>
      </c>
      <c r="F394" s="4">
        <f>_xll.ciqfunctions.udf.CIQ(InputTicker, "IQ_FINISHED_INV",Input!H$2,Date,,,Ccy,Conv)</f>
        <v>220</v>
      </c>
      <c r="G394" s="4">
        <f>_xll.ciqfunctions.udf.CIQ(InputTicker, "IQ_FINISHED_INV",Input!I$2,Date,,,Ccy,Conv)</f>
        <v>163</v>
      </c>
      <c r="H394" s="4">
        <f>_xll.ciqfunctions.udf.CIQ(InputTicker, "IQ_FINISHED_INV",Input!J$2,Date,,,Ccy,Conv)</f>
        <v>208</v>
      </c>
      <c r="I394" s="4">
        <f>_xll.ciqfunctions.udf.CIQ(InputTicker, "IQ_FINISHED_INV",Input!K$2,Date,,,Ccy,Conv)</f>
        <v>158</v>
      </c>
      <c r="J394" s="4">
        <f>_xll.ciqfunctions.udf.CIQ(InputTicker, "IQ_FINISHED_INV",Input!L$2,Date,,,Ccy,Conv)</f>
        <v>78</v>
      </c>
      <c r="K394" s="4">
        <f>_xll.ciqfunctions.udf.CIQ(InputTicker, "IQ_FINISHED_INV",Input!M$2,Date,,,Ccy,Conv)</f>
        <v>134</v>
      </c>
      <c r="L394" s="4">
        <f>_xll.ciqfunctions.udf.CIQ(InputTicker, "IQ_FINISHED_INV",Input!N$2,Date,,,Ccy,Conv)</f>
        <v>230</v>
      </c>
      <c r="M394" s="4">
        <f>_xll.ciqfunctions.udf.CIQ(InputTicker, "IQ_FINISHED_INV",Input!O$2,Date,,,Ccy,Conv)</f>
        <v>230</v>
      </c>
      <c r="N394" s="53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</row>
    <row r="395" spans="1:66" ht="12.75" customHeight="1" x14ac:dyDescent="0.2">
      <c r="A395" s="1" t="s">
        <v>224</v>
      </c>
      <c r="B395" s="4">
        <f>_xll.ciqfunctions.udf.CIQ(InputTicker, "IQ_OTHER_INV",Input!D$2,Date,,,Ccy,Conv)</f>
        <v>0</v>
      </c>
      <c r="C395" s="4">
        <f>_xll.ciqfunctions.udf.CIQ(InputTicker, "IQ_OTHER_INV",Input!E$2,Date,,,Ccy,Conv)</f>
        <v>0</v>
      </c>
      <c r="D395" s="4">
        <f>_xll.ciqfunctions.udf.CIQ(InputTicker, "IQ_OTHER_INV",Input!F$2,Date,,,Ccy,Conv)</f>
        <v>0</v>
      </c>
      <c r="E395" s="4">
        <f>_xll.ciqfunctions.udf.CIQ(InputTicker, "IQ_OTHER_INV",Input!G$2,Date,,,Ccy,Conv)</f>
        <v>0</v>
      </c>
      <c r="F395" s="4">
        <f>_xll.ciqfunctions.udf.CIQ(InputTicker, "IQ_OTHER_INV",Input!H$2,Date,,,Ccy,Conv)</f>
        <v>0</v>
      </c>
      <c r="G395" s="4">
        <f>_xll.ciqfunctions.udf.CIQ(InputTicker, "IQ_OTHER_INV",Input!I$2,Date,,,Ccy,Conv)</f>
        <v>0</v>
      </c>
      <c r="H395" s="4">
        <f>_xll.ciqfunctions.udf.CIQ(InputTicker, "IQ_OTHER_INV",Input!J$2,Date,,,Ccy,Conv)</f>
        <v>0</v>
      </c>
      <c r="I395" s="4">
        <f>_xll.ciqfunctions.udf.CIQ(InputTicker, "IQ_OTHER_INV",Input!K$2,Date,,,Ccy,Conv)</f>
        <v>0</v>
      </c>
      <c r="J395" s="4">
        <f>_xll.ciqfunctions.udf.CIQ(InputTicker, "IQ_OTHER_INV",Input!L$2,Date,,,Ccy,Conv)</f>
        <v>0</v>
      </c>
      <c r="K395" s="4">
        <f>_xll.ciqfunctions.udf.CIQ(InputTicker, "IQ_OTHER_INV",Input!M$2,Date,,,Ccy,Conv)</f>
        <v>0</v>
      </c>
      <c r="L395" s="4">
        <f>_xll.ciqfunctions.udf.CIQ(InputTicker, "IQ_OTHER_INV",Input!N$2,Date,,,Ccy,Conv)</f>
        <v>0</v>
      </c>
      <c r="M395" s="4">
        <f>_xll.ciqfunctions.udf.CIQ(InputTicker, "IQ_OTHER_INV",Input!O$2,Date,,,Ccy,Conv)</f>
        <v>0</v>
      </c>
      <c r="N395" s="53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</row>
    <row r="396" spans="1:66" ht="12.75" customHeight="1" x14ac:dyDescent="0.2">
      <c r="A396" s="1" t="s">
        <v>225</v>
      </c>
      <c r="B396" s="4">
        <f>_xll.ciqfunctions.udf.CIQ(InputTicker, "IQ_LAND",Input!D$2,Date,,,Ccy,Conv)</f>
        <v>558</v>
      </c>
      <c r="C396" s="4">
        <f>_xll.ciqfunctions.udf.CIQ(InputTicker, "IQ_LAND",Input!E$2,Date,,,Ccy,Conv)</f>
        <v>506</v>
      </c>
      <c r="D396" s="4">
        <f>_xll.ciqfunctions.udf.CIQ(InputTicker, "IQ_LAND",Input!F$2,Date,,,Ccy,Conv)</f>
        <v>480</v>
      </c>
      <c r="E396" s="4">
        <f>_xll.ciqfunctions.udf.CIQ(InputTicker, "IQ_LAND",Input!G$2,Date,,,Ccy,Conv)</f>
        <v>447</v>
      </c>
      <c r="F396" s="4">
        <f>_xll.ciqfunctions.udf.CIQ(InputTicker, "IQ_LAND",Input!H$2,Date,,,Ccy,Conv)</f>
        <v>365</v>
      </c>
      <c r="G396" s="4">
        <f>_xll.ciqfunctions.udf.CIQ(InputTicker, "IQ_LAND",Input!I$2,Date,,,Ccy,Conv)</f>
        <v>234</v>
      </c>
      <c r="H396" s="4">
        <f>_xll.ciqfunctions.udf.CIQ(InputTicker, "IQ_LAND",Input!J$2,Date,,,Ccy,Conv)</f>
        <v>224</v>
      </c>
      <c r="I396" s="4">
        <f>_xll.ciqfunctions.udf.CIQ(InputTicker, "IQ_LAND",Input!K$2,Date,,,Ccy,Conv)</f>
        <v>213</v>
      </c>
      <c r="J396" s="4">
        <f>_xll.ciqfunctions.udf.CIQ(InputTicker, "IQ_LAND",Input!L$2,Date,,,Ccy,Conv)</f>
        <v>182</v>
      </c>
      <c r="K396" s="4">
        <f>_xll.ciqfunctions.udf.CIQ(InputTicker, "IQ_LAND",Input!M$2,Date,,,Ccy,Conv)</f>
        <v>179</v>
      </c>
      <c r="L396" s="4">
        <f>_xll.ciqfunctions.udf.CIQ(InputTicker, "IQ_LAND",Input!N$2,Date,,,Ccy,Conv)</f>
        <v>182</v>
      </c>
      <c r="M396" s="4">
        <f>_xll.ciqfunctions.udf.CIQ(InputTicker, "IQ_LAND",Input!O$2,Date,,,Ccy,Conv)</f>
        <v>182</v>
      </c>
      <c r="N396" s="53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</row>
    <row r="397" spans="1:66" ht="12.75" customHeight="1" x14ac:dyDescent="0.2">
      <c r="A397" s="1" t="s">
        <v>226</v>
      </c>
      <c r="B397" s="4">
        <f>_xll.ciqfunctions.udf.CIQ(InputTicker, "IQ_BUILDINGS",Input!D$2,Date,,,Ccy,Conv)</f>
        <v>6552</v>
      </c>
      <c r="C397" s="4">
        <f>_xll.ciqfunctions.udf.CIQ(InputTicker, "IQ_BUILDINGS",Input!E$2,Date,,,Ccy,Conv)</f>
        <v>9763</v>
      </c>
      <c r="D397" s="4">
        <f>_xll.ciqfunctions.udf.CIQ(InputTicker, "IQ_BUILDINGS",Input!F$2,Date,,,Ccy,Conv)</f>
        <v>10073</v>
      </c>
      <c r="E397" s="4">
        <f>_xll.ciqfunctions.udf.CIQ(InputTicker, "IQ_BUILDINGS",Input!G$2,Date,,,Ccy,Conv)</f>
        <v>9640</v>
      </c>
      <c r="F397" s="4">
        <f>_xll.ciqfunctions.udf.CIQ(InputTicker, "IQ_BUILDINGS",Input!H$2,Date,,,Ccy,Conv)</f>
        <v>9364</v>
      </c>
      <c r="G397" s="4">
        <f>_xll.ciqfunctions.udf.CIQ(InputTicker, "IQ_BUILDINGS",Input!I$2,Date,,,Ccy,Conv)</f>
        <v>6407</v>
      </c>
      <c r="H397" s="4">
        <f>_xll.ciqfunctions.udf.CIQ(InputTicker, "IQ_BUILDINGS",Input!J$2,Date,,,Ccy,Conv)</f>
        <v>6049</v>
      </c>
      <c r="I397" s="4">
        <f>_xll.ciqfunctions.udf.CIQ(InputTicker, "IQ_BUILDINGS",Input!K$2,Date,,,Ccy,Conv)</f>
        <v>5678</v>
      </c>
      <c r="J397" s="4">
        <f>_xll.ciqfunctions.udf.CIQ(InputTicker, "IQ_BUILDINGS",Input!L$2,Date,,,Ccy,Conv)</f>
        <v>5333</v>
      </c>
      <c r="K397" s="4">
        <f>_xll.ciqfunctions.udf.CIQ(InputTicker, "IQ_BUILDINGS",Input!M$2,Date,,,Ccy,Conv)</f>
        <v>4825</v>
      </c>
      <c r="L397" s="4">
        <f>_xll.ciqfunctions.udf.CIQ(InputTicker, "IQ_BUILDINGS",Input!N$2,Date,,,Ccy,Conv)</f>
        <v>4807</v>
      </c>
      <c r="M397" s="4">
        <f>_xll.ciqfunctions.udf.CIQ(InputTicker, "IQ_BUILDINGS",Input!O$2,Date,,,Ccy,Conv)</f>
        <v>4807</v>
      </c>
      <c r="N397" s="53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</row>
    <row r="398" spans="1:66" ht="12.75" customHeight="1" x14ac:dyDescent="0.2">
      <c r="A398" s="1" t="s">
        <v>227</v>
      </c>
      <c r="B398" s="4">
        <f>_xll.ciqfunctions.udf.CIQ(InputTicker, "IQ_MACHINERY",Input!D$2,Date,,,Ccy,Conv)</f>
        <v>22233</v>
      </c>
      <c r="C398" s="4">
        <f>_xll.ciqfunctions.udf.CIQ(InputTicker, "IQ_MACHINERY",Input!E$2,Date,,,Ccy,Conv)</f>
        <v>15995</v>
      </c>
      <c r="D398" s="4">
        <f>_xll.ciqfunctions.udf.CIQ(InputTicker, "IQ_MACHINERY",Input!F$2,Date,,,Ccy,Conv)</f>
        <v>17718</v>
      </c>
      <c r="E398" s="4">
        <f>_xll.ciqfunctions.udf.CIQ(InputTicker, "IQ_MACHINERY",Input!G$2,Date,,,Ccy,Conv)</f>
        <v>18292</v>
      </c>
      <c r="F398" s="4">
        <f>_xll.ciqfunctions.udf.CIQ(InputTicker, "IQ_MACHINERY",Input!H$2,Date,,,Ccy,Conv)</f>
        <v>18578</v>
      </c>
      <c r="G398" s="4">
        <f>_xll.ciqfunctions.udf.CIQ(InputTicker, "IQ_MACHINERY",Input!I$2,Date,,,Ccy,Conv)</f>
        <v>13460</v>
      </c>
      <c r="H398" s="4">
        <f>_xll.ciqfunctions.udf.CIQ(InputTicker, "IQ_MACHINERY",Input!J$2,Date,,,Ccy,Conv)</f>
        <v>13811</v>
      </c>
      <c r="I398" s="4">
        <f>_xll.ciqfunctions.udf.CIQ(InputTicker, "IQ_MACHINERY",Input!K$2,Date,,,Ccy,Conv)</f>
        <v>12804</v>
      </c>
      <c r="J398" s="4">
        <f>_xll.ciqfunctions.udf.CIQ(InputTicker, "IQ_MACHINERY",Input!L$2,Date,,,Ccy,Conv)</f>
        <v>12607</v>
      </c>
      <c r="K398" s="4">
        <f>_xll.ciqfunctions.udf.CIQ(InputTicker, "IQ_MACHINERY",Input!M$2,Date,,,Ccy,Conv)</f>
        <v>12687</v>
      </c>
      <c r="L398" s="4">
        <f>_xll.ciqfunctions.udf.CIQ(InputTicker, "IQ_MACHINERY",Input!N$2,Date,,,Ccy,Conv)</f>
        <v>12885</v>
      </c>
      <c r="M398" s="4">
        <f>_xll.ciqfunctions.udf.CIQ(InputTicker, "IQ_MACHINERY",Input!O$2,Date,,,Ccy,Conv)</f>
        <v>12885</v>
      </c>
      <c r="N398" s="53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</row>
    <row r="399" spans="1:66" ht="12.75" customHeight="1" x14ac:dyDescent="0.2">
      <c r="A399" s="1" t="s">
        <v>28</v>
      </c>
      <c r="B399" s="4">
        <f>_xll.ciqfunctions.udf.CIQ(InputTicker, "IQ_SOFTWARE",Input!D$2,Date,,,Ccy,Conv)</f>
        <v>0</v>
      </c>
      <c r="C399" s="4">
        <f>_xll.ciqfunctions.udf.CIQ(InputTicker, "IQ_SOFTWARE",Input!E$2,Date,,,Ccy,Conv)</f>
        <v>0</v>
      </c>
      <c r="D399" s="4">
        <f>_xll.ciqfunctions.udf.CIQ(InputTicker, "IQ_SOFTWARE",Input!F$2,Date,,,Ccy,Conv)</f>
        <v>0</v>
      </c>
      <c r="E399" s="4">
        <f>_xll.ciqfunctions.udf.CIQ(InputTicker, "IQ_SOFTWARE",Input!G$2,Date,,,Ccy,Conv)</f>
        <v>0</v>
      </c>
      <c r="F399" s="4">
        <f>_xll.ciqfunctions.udf.CIQ(InputTicker, "IQ_SOFTWARE",Input!H$2,Date,,,Ccy,Conv)</f>
        <v>0</v>
      </c>
      <c r="G399" s="4">
        <f>_xll.ciqfunctions.udf.CIQ(InputTicker, "IQ_SOFTWARE",Input!I$2,Date,,,Ccy,Conv)</f>
        <v>0</v>
      </c>
      <c r="H399" s="4">
        <f>_xll.ciqfunctions.udf.CIQ(InputTicker, "IQ_SOFTWARE",Input!J$2,Date,,,Ccy,Conv)</f>
        <v>0</v>
      </c>
      <c r="I399" s="4">
        <f>_xll.ciqfunctions.udf.CIQ(InputTicker, "IQ_SOFTWARE",Input!K$2,Date,,,Ccy,Conv)</f>
        <v>0</v>
      </c>
      <c r="J399" s="4">
        <f>_xll.ciqfunctions.udf.CIQ(InputTicker, "IQ_SOFTWARE",Input!L$2,Date,,,Ccy,Conv)</f>
        <v>0</v>
      </c>
      <c r="K399" s="4">
        <f>_xll.ciqfunctions.udf.CIQ(InputTicker, "IQ_SOFTWARE",Input!M$2,Date,,,Ccy,Conv)</f>
        <v>0</v>
      </c>
      <c r="L399" s="4">
        <f>_xll.ciqfunctions.udf.CIQ(InputTicker, "IQ_SOFTWARE",Input!N$2,Date,,,Ccy,Conv)</f>
        <v>0</v>
      </c>
      <c r="M399" s="4">
        <f>_xll.ciqfunctions.udf.CIQ(InputTicker, "IQ_SOFTWARE",Input!O$2,Date,,,Ccy,Conv)</f>
        <v>0</v>
      </c>
      <c r="N399" s="53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</row>
    <row r="400" spans="1:66" ht="12.75" customHeight="1" x14ac:dyDescent="0.2">
      <c r="A400" s="1" t="s">
        <v>502</v>
      </c>
      <c r="B400" s="4">
        <f>_xll.ciqfunctions.udf.CIQ(InputTicker, "IQ_NATURAL_RESOURCES_COST",Input!D$2,Date,,,Ccy,Conv)</f>
        <v>0</v>
      </c>
      <c r="C400" s="4">
        <f>_xll.ciqfunctions.udf.CIQ(InputTicker, "IQ_NATURAL_RESOURCES_COST",Input!E$2,Date,,,Ccy,Conv)</f>
        <v>0</v>
      </c>
      <c r="D400" s="4">
        <f>_xll.ciqfunctions.udf.CIQ(InputTicker, "IQ_NATURAL_RESOURCES_COST",Input!F$2,Date,,,Ccy,Conv)</f>
        <v>0</v>
      </c>
      <c r="E400" s="4">
        <f>_xll.ciqfunctions.udf.CIQ(InputTicker, "IQ_NATURAL_RESOURCES_COST",Input!G$2,Date,,,Ccy,Conv)</f>
        <v>0</v>
      </c>
      <c r="F400" s="4">
        <f>_xll.ciqfunctions.udf.CIQ(InputTicker, "IQ_NATURAL_RESOURCES_COST",Input!H$2,Date,,,Ccy,Conv)</f>
        <v>0</v>
      </c>
      <c r="G400" s="4">
        <f>_xll.ciqfunctions.udf.CIQ(InputTicker, "IQ_NATURAL_RESOURCES_COST",Input!I$2,Date,,,Ccy,Conv)</f>
        <v>0</v>
      </c>
      <c r="H400" s="4">
        <f>_xll.ciqfunctions.udf.CIQ(InputTicker, "IQ_NATURAL_RESOURCES_COST",Input!J$2,Date,,,Ccy,Conv)</f>
        <v>0</v>
      </c>
      <c r="I400" s="4">
        <f>_xll.ciqfunctions.udf.CIQ(InputTicker, "IQ_NATURAL_RESOURCES_COST",Input!K$2,Date,,,Ccy,Conv)</f>
        <v>0</v>
      </c>
      <c r="J400" s="4">
        <f>_xll.ciqfunctions.udf.CIQ(InputTicker, "IQ_NATURAL_RESOURCES_COST",Input!L$2,Date,,,Ccy,Conv)</f>
        <v>0</v>
      </c>
      <c r="K400" s="4">
        <f>_xll.ciqfunctions.udf.CIQ(InputTicker, "IQ_NATURAL_RESOURCES_COST",Input!M$2,Date,,,Ccy,Conv)</f>
        <v>0</v>
      </c>
      <c r="L400" s="4">
        <f>_xll.ciqfunctions.udf.CIQ(InputTicker, "IQ_NATURAL_RESOURCES_COST",Input!N$2,Date,,,Ccy,Conv)</f>
        <v>0</v>
      </c>
      <c r="M400" s="4">
        <f>_xll.ciqfunctions.udf.CIQ(InputTicker, "IQ_NATURAL_RESOURCES_COST",Input!O$2,Date,,,Ccy,Conv)</f>
        <v>0</v>
      </c>
      <c r="N400" s="53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</row>
    <row r="401" spans="1:66" ht="12.75" customHeight="1" x14ac:dyDescent="0.2">
      <c r="A401" s="1" t="s">
        <v>438</v>
      </c>
      <c r="B401" s="4">
        <f>_xll.ciqfunctions.udf.CIQ(InputTicker, "IQ_CIP",Input!D$2,Date,,,Ccy,Conv)</f>
        <v>0</v>
      </c>
      <c r="C401" s="4">
        <f>_xll.ciqfunctions.udf.CIQ(InputTicker, "IQ_CIP",Input!E$2,Date,,,Ccy,Conv)</f>
        <v>0</v>
      </c>
      <c r="D401" s="4">
        <f>_xll.ciqfunctions.udf.CIQ(InputTicker, "IQ_CIP",Input!F$2,Date,,,Ccy,Conv)</f>
        <v>0</v>
      </c>
      <c r="E401" s="4">
        <f>_xll.ciqfunctions.udf.CIQ(InputTicker, "IQ_CIP",Input!G$2,Date,,,Ccy,Conv)</f>
        <v>0</v>
      </c>
      <c r="F401" s="4">
        <f>_xll.ciqfunctions.udf.CIQ(InputTicker, "IQ_CIP",Input!H$2,Date,,,Ccy,Conv)</f>
        <v>0</v>
      </c>
      <c r="G401" s="4">
        <f>_xll.ciqfunctions.udf.CIQ(InputTicker, "IQ_CIP",Input!I$2,Date,,,Ccy,Conv)</f>
        <v>0</v>
      </c>
      <c r="H401" s="4">
        <f>_xll.ciqfunctions.udf.CIQ(InputTicker, "IQ_CIP",Input!J$2,Date,,,Ccy,Conv)</f>
        <v>0</v>
      </c>
      <c r="I401" s="4">
        <f>_xll.ciqfunctions.udf.CIQ(InputTicker, "IQ_CIP",Input!K$2,Date,,,Ccy,Conv)</f>
        <v>0</v>
      </c>
      <c r="J401" s="4">
        <f>_xll.ciqfunctions.udf.CIQ(InputTicker, "IQ_CIP",Input!L$2,Date,,,Ccy,Conv)</f>
        <v>0</v>
      </c>
      <c r="K401" s="4">
        <f>_xll.ciqfunctions.udf.CIQ(InputTicker, "IQ_CIP",Input!M$2,Date,,,Ccy,Conv)</f>
        <v>0</v>
      </c>
      <c r="L401" s="4">
        <f>_xll.ciqfunctions.udf.CIQ(InputTicker, "IQ_CIP",Input!N$2,Date,,,Ccy,Conv)</f>
        <v>0</v>
      </c>
      <c r="M401" s="4">
        <f>_xll.ciqfunctions.udf.CIQ(InputTicker, "IQ_CIP",Input!O$2,Date,,,Ccy,Conv)</f>
        <v>0</v>
      </c>
      <c r="N401" s="53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</row>
    <row r="402" spans="1:66" ht="12.75" customHeight="1" x14ac:dyDescent="0.2">
      <c r="A402" s="1" t="s">
        <v>439</v>
      </c>
      <c r="B402" s="4">
        <f>_xll.ciqfunctions.udf.CIQ(InputTicker, "IQ_LEASEHOLD_IMPROVEMENT",Input!D$2,Date,,,Ccy,Conv)</f>
        <v>0</v>
      </c>
      <c r="C402" s="4">
        <f>_xll.ciqfunctions.udf.CIQ(InputTicker, "IQ_LEASEHOLD_IMPROVEMENT",Input!E$2,Date,,,Ccy,Conv)</f>
        <v>0</v>
      </c>
      <c r="D402" s="4">
        <f>_xll.ciqfunctions.udf.CIQ(InputTicker, "IQ_LEASEHOLD_IMPROVEMENT",Input!F$2,Date,,,Ccy,Conv)</f>
        <v>0</v>
      </c>
      <c r="E402" s="4">
        <f>_xll.ciqfunctions.udf.CIQ(InputTicker, "IQ_LEASEHOLD_IMPROVEMENT",Input!G$2,Date,,,Ccy,Conv)</f>
        <v>0</v>
      </c>
      <c r="F402" s="4">
        <f>_xll.ciqfunctions.udf.CIQ(InputTicker, "IQ_LEASEHOLD_IMPROVEMENT",Input!H$2,Date,,,Ccy,Conv)</f>
        <v>0</v>
      </c>
      <c r="G402" s="4">
        <f>_xll.ciqfunctions.udf.CIQ(InputTicker, "IQ_LEASEHOLD_IMPROVEMENT",Input!I$2,Date,,,Ccy,Conv)</f>
        <v>0</v>
      </c>
      <c r="H402" s="4">
        <f>_xll.ciqfunctions.udf.CIQ(InputTicker, "IQ_LEASEHOLD_IMPROVEMENT",Input!J$2,Date,,,Ccy,Conv)</f>
        <v>0</v>
      </c>
      <c r="I402" s="4">
        <f>_xll.ciqfunctions.udf.CIQ(InputTicker, "IQ_LEASEHOLD_IMPROVEMENT",Input!K$2,Date,,,Ccy,Conv)</f>
        <v>0</v>
      </c>
      <c r="J402" s="4">
        <f>_xll.ciqfunctions.udf.CIQ(InputTicker, "IQ_LEASEHOLD_IMPROVEMENT",Input!L$2,Date,,,Ccy,Conv)</f>
        <v>0</v>
      </c>
      <c r="K402" s="4">
        <f>_xll.ciqfunctions.udf.CIQ(InputTicker, "IQ_LEASEHOLD_IMPROVEMENT",Input!M$2,Date,,,Ccy,Conv)</f>
        <v>0</v>
      </c>
      <c r="L402" s="4">
        <f>_xll.ciqfunctions.udf.CIQ(InputTicker, "IQ_LEASEHOLD_IMPROVEMENT",Input!N$2,Date,,,Ccy,Conv)</f>
        <v>0</v>
      </c>
      <c r="M402" s="4">
        <f>_xll.ciqfunctions.udf.CIQ(InputTicker, "IQ_LEASEHOLD_IMPROVEMENT",Input!O$2,Date,,,Ccy,Conv)</f>
        <v>0</v>
      </c>
      <c r="N402" s="53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</row>
    <row r="403" spans="1:66" ht="12.75" customHeight="1" x14ac:dyDescent="0.2">
      <c r="A403" s="1" t="s">
        <v>24</v>
      </c>
      <c r="B403" s="4">
        <f>_xll.ciqfunctions.udf.CIQ(InputTicker, "IQ_MINORITY_INT_REDEEM",Input!D$2,Date,,,Ccy,Conv)</f>
        <v>0</v>
      </c>
      <c r="C403" s="4">
        <f>_xll.ciqfunctions.udf.CIQ(InputTicker, "IQ_MINORITY_INT_REDEEM",Input!E$2,Date,,,Ccy,Conv)</f>
        <v>0</v>
      </c>
      <c r="D403" s="4">
        <f>_xll.ciqfunctions.udf.CIQ(InputTicker, "IQ_MINORITY_INT_REDEEM",Input!F$2,Date,,,Ccy,Conv)</f>
        <v>0</v>
      </c>
      <c r="E403" s="4">
        <f>_xll.ciqfunctions.udf.CIQ(InputTicker, "IQ_MINORITY_INT_REDEEM",Input!G$2,Date,,,Ccy,Conv)</f>
        <v>0</v>
      </c>
      <c r="F403" s="4">
        <f>_xll.ciqfunctions.udf.CIQ(InputTicker, "IQ_MINORITY_INT_REDEEM",Input!H$2,Date,,,Ccy,Conv)</f>
        <v>0</v>
      </c>
      <c r="G403" s="4">
        <f>_xll.ciqfunctions.udf.CIQ(InputTicker, "IQ_MINORITY_INT_REDEEM",Input!I$2,Date,,,Ccy,Conv)</f>
        <v>0</v>
      </c>
      <c r="H403" s="4">
        <f>_xll.ciqfunctions.udf.CIQ(InputTicker, "IQ_MINORITY_INT_REDEEM",Input!J$2,Date,,,Ccy,Conv)</f>
        <v>0</v>
      </c>
      <c r="I403" s="4">
        <f>_xll.ciqfunctions.udf.CIQ(InputTicker, "IQ_MINORITY_INT_REDEEM",Input!K$2,Date,,,Ccy,Conv)</f>
        <v>0</v>
      </c>
      <c r="J403" s="4">
        <f>_xll.ciqfunctions.udf.CIQ(InputTicker, "IQ_MINORITY_INT_REDEEM",Input!L$2,Date,,,Ccy,Conv)</f>
        <v>0</v>
      </c>
      <c r="K403" s="4">
        <f>_xll.ciqfunctions.udf.CIQ(InputTicker, "IQ_MINORITY_INT_REDEEM",Input!M$2,Date,,,Ccy,Conv)</f>
        <v>0</v>
      </c>
      <c r="L403" s="4">
        <f>_xll.ciqfunctions.udf.CIQ(InputTicker, "IQ_MINORITY_INT_REDEEM",Input!N$2,Date,,,Ccy,Conv)</f>
        <v>0</v>
      </c>
      <c r="M403" s="4">
        <f>_xll.ciqfunctions.udf.CIQ(InputTicker, "IQ_MINORITY_INT_REDEEM",Input!O$2,Date,,,Ccy,Conv)</f>
        <v>0</v>
      </c>
      <c r="N403" s="53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</row>
    <row r="404" spans="1:66" ht="12.75" customHeight="1" x14ac:dyDescent="0.2">
      <c r="A404" s="1" t="s">
        <v>25</v>
      </c>
      <c r="B404" s="4">
        <f>_xll.ciqfunctions.udf.CIQ(InputTicker, "IQ_FIN_DIV_MINORITY_INT_REDEEM",Input!D$2,Date,,,Ccy,Conv)</f>
        <v>0</v>
      </c>
      <c r="C404" s="4">
        <f>_xll.ciqfunctions.udf.CIQ(InputTicker, "IQ_FIN_DIV_MINORITY_INT_REDEEM",Input!E$2,Date,,,Ccy,Conv)</f>
        <v>0</v>
      </c>
      <c r="D404" s="4">
        <f>_xll.ciqfunctions.udf.CIQ(InputTicker, "IQ_FIN_DIV_MINORITY_INT_REDEEM",Input!F$2,Date,,,Ccy,Conv)</f>
        <v>0</v>
      </c>
      <c r="E404" s="4">
        <f>_xll.ciqfunctions.udf.CIQ(InputTicker, "IQ_FIN_DIV_MINORITY_INT_REDEEM",Input!G$2,Date,,,Ccy,Conv)</f>
        <v>0</v>
      </c>
      <c r="F404" s="4">
        <f>_xll.ciqfunctions.udf.CIQ(InputTicker, "IQ_FIN_DIV_MINORITY_INT_REDEEM",Input!H$2,Date,,,Ccy,Conv)</f>
        <v>0</v>
      </c>
      <c r="G404" s="4">
        <f>_xll.ciqfunctions.udf.CIQ(InputTicker, "IQ_FIN_DIV_MINORITY_INT_REDEEM",Input!I$2,Date,,,Ccy,Conv)</f>
        <v>0</v>
      </c>
      <c r="H404" s="4">
        <f>_xll.ciqfunctions.udf.CIQ(InputTicker, "IQ_FIN_DIV_MINORITY_INT_REDEEM",Input!J$2,Date,,,Ccy,Conv)</f>
        <v>0</v>
      </c>
      <c r="I404" s="4">
        <f>_xll.ciqfunctions.udf.CIQ(InputTicker, "IQ_FIN_DIV_MINORITY_INT_REDEEM",Input!K$2,Date,,,Ccy,Conv)</f>
        <v>0</v>
      </c>
      <c r="J404" s="4">
        <f>_xll.ciqfunctions.udf.CIQ(InputTicker, "IQ_FIN_DIV_MINORITY_INT_REDEEM",Input!L$2,Date,,,Ccy,Conv)</f>
        <v>0</v>
      </c>
      <c r="K404" s="4">
        <f>_xll.ciqfunctions.udf.CIQ(InputTicker, "IQ_FIN_DIV_MINORITY_INT_REDEEM",Input!M$2,Date,,,Ccy,Conv)</f>
        <v>0</v>
      </c>
      <c r="L404" s="4">
        <f>_xll.ciqfunctions.udf.CIQ(InputTicker, "IQ_FIN_DIV_MINORITY_INT_REDEEM",Input!N$2,Date,,,Ccy,Conv)</f>
        <v>0</v>
      </c>
      <c r="M404" s="4">
        <f>_xll.ciqfunctions.udf.CIQ(InputTicker, "IQ_FIN_DIV_MINORITY_INT_REDEEM",Input!O$2,Date,,,Ccy,Conv)</f>
        <v>0</v>
      </c>
      <c r="N404" s="53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</row>
    <row r="405" spans="1:66" ht="12.75" customHeight="1" x14ac:dyDescent="0.2">
      <c r="A405" s="1" t="s">
        <v>26</v>
      </c>
      <c r="B405" s="4">
        <f>_xll.ciqfunctions.udf.CIQ(InputTicker, "IQ_MINORITY_INT_REDEEM_TOT",Input!D$2,Date,,,Ccy,Conv)</f>
        <v>0</v>
      </c>
      <c r="C405" s="4">
        <f>_xll.ciqfunctions.udf.CIQ(InputTicker, "IQ_MINORITY_INT_REDEEM_TOT",Input!E$2,Date,,,Ccy,Conv)</f>
        <v>0</v>
      </c>
      <c r="D405" s="4">
        <f>_xll.ciqfunctions.udf.CIQ(InputTicker, "IQ_MINORITY_INT_REDEEM_TOT",Input!F$2,Date,,,Ccy,Conv)</f>
        <v>0</v>
      </c>
      <c r="E405" s="4">
        <f>_xll.ciqfunctions.udf.CIQ(InputTicker, "IQ_MINORITY_INT_REDEEM_TOT",Input!G$2,Date,,,Ccy,Conv)</f>
        <v>0</v>
      </c>
      <c r="F405" s="4">
        <f>_xll.ciqfunctions.udf.CIQ(InputTicker, "IQ_MINORITY_INT_REDEEM_TOT",Input!H$2,Date,,,Ccy,Conv)</f>
        <v>0</v>
      </c>
      <c r="G405" s="4">
        <f>_xll.ciqfunctions.udf.CIQ(InputTicker, "IQ_MINORITY_INT_REDEEM_TOT",Input!I$2,Date,,,Ccy,Conv)</f>
        <v>0</v>
      </c>
      <c r="H405" s="4">
        <f>_xll.ciqfunctions.udf.CIQ(InputTicker, "IQ_MINORITY_INT_REDEEM_TOT",Input!J$2,Date,,,Ccy,Conv)</f>
        <v>0</v>
      </c>
      <c r="I405" s="4">
        <f>_xll.ciqfunctions.udf.CIQ(InputTicker, "IQ_MINORITY_INT_REDEEM_TOT",Input!K$2,Date,,,Ccy,Conv)</f>
        <v>0</v>
      </c>
      <c r="J405" s="4">
        <f>_xll.ciqfunctions.udf.CIQ(InputTicker, "IQ_MINORITY_INT_REDEEM_TOT",Input!L$2,Date,,,Ccy,Conv)</f>
        <v>0</v>
      </c>
      <c r="K405" s="4">
        <f>_xll.ciqfunctions.udf.CIQ(InputTicker, "IQ_MINORITY_INT_REDEEM_TOT",Input!M$2,Date,,,Ccy,Conv)</f>
        <v>0</v>
      </c>
      <c r="L405" s="4">
        <f>_xll.ciqfunctions.udf.CIQ(InputTicker, "IQ_MINORITY_INT_REDEEM_TOT",Input!N$2,Date,,,Ccy,Conv)</f>
        <v>0</v>
      </c>
      <c r="M405" s="4">
        <f>_xll.ciqfunctions.udf.CIQ(InputTicker, "IQ_MINORITY_INT_REDEEM_TOT",Input!O$2,Date,,,Ccy,Conv)</f>
        <v>0</v>
      </c>
      <c r="N405" s="53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</row>
    <row r="406" spans="1:66" ht="12.75" customHeight="1" x14ac:dyDescent="0.2">
      <c r="A406" s="1" t="s">
        <v>27</v>
      </c>
      <c r="B406" s="4">
        <f>_xll.ciqfunctions.udf.CIQ(InputTicker, "IQ_FIN_DIV_MINORITY_INTEREST",Input!D$2,Date,,,Ccy,Conv)</f>
        <v>0</v>
      </c>
      <c r="C406" s="4">
        <f>_xll.ciqfunctions.udf.CIQ(InputTicker, "IQ_FIN_DIV_MINORITY_INTEREST",Input!E$2,Date,,,Ccy,Conv)</f>
        <v>0</v>
      </c>
      <c r="D406" s="4">
        <f>_xll.ciqfunctions.udf.CIQ(InputTicker, "IQ_FIN_DIV_MINORITY_INTEREST",Input!F$2,Date,,,Ccy,Conv)</f>
        <v>0</v>
      </c>
      <c r="E406" s="4">
        <f>_xll.ciqfunctions.udf.CIQ(InputTicker, "IQ_FIN_DIV_MINORITY_INTEREST",Input!G$2,Date,,,Ccy,Conv)</f>
        <v>0</v>
      </c>
      <c r="F406" s="4">
        <f>_xll.ciqfunctions.udf.CIQ(InputTicker, "IQ_FIN_DIV_MINORITY_INTEREST",Input!H$2,Date,,,Ccy,Conv)</f>
        <v>0</v>
      </c>
      <c r="G406" s="4">
        <f>_xll.ciqfunctions.udf.CIQ(InputTicker, "IQ_FIN_DIV_MINORITY_INTEREST",Input!I$2,Date,,,Ccy,Conv)</f>
        <v>0</v>
      </c>
      <c r="H406" s="4">
        <f>_xll.ciqfunctions.udf.CIQ(InputTicker, "IQ_FIN_DIV_MINORITY_INTEREST",Input!J$2,Date,,,Ccy,Conv)</f>
        <v>0</v>
      </c>
      <c r="I406" s="4">
        <f>_xll.ciqfunctions.udf.CIQ(InputTicker, "IQ_FIN_DIV_MINORITY_INTEREST",Input!K$2,Date,,,Ccy,Conv)</f>
        <v>0</v>
      </c>
      <c r="J406" s="4">
        <f>_xll.ciqfunctions.udf.CIQ(InputTicker, "IQ_FIN_DIV_MINORITY_INTEREST",Input!L$2,Date,,,Ccy,Conv)</f>
        <v>0</v>
      </c>
      <c r="K406" s="4">
        <f>_xll.ciqfunctions.udf.CIQ(InputTicker, "IQ_FIN_DIV_MINORITY_INTEREST",Input!M$2,Date,,,Ccy,Conv)</f>
        <v>0</v>
      </c>
      <c r="L406" s="4">
        <f>_xll.ciqfunctions.udf.CIQ(InputTicker, "IQ_FIN_DIV_MINORITY_INTEREST",Input!N$2,Date,,,Ccy,Conv)</f>
        <v>0</v>
      </c>
      <c r="M406" s="4">
        <f>_xll.ciqfunctions.udf.CIQ(InputTicker, "IQ_FIN_DIV_MINORITY_INTEREST",Input!O$2,Date,,,Ccy,Conv)</f>
        <v>0</v>
      </c>
      <c r="N406" s="53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</row>
    <row r="407" spans="1:66" ht="12.75" customHeight="1" x14ac:dyDescent="0.2">
      <c r="A407" s="1" t="s">
        <v>442</v>
      </c>
      <c r="B407" s="4">
        <f>_xll.ciqfunctions.udf.CIQ(InputTicker, "IQ_DEF_TAX_VALUATION_ALLOWANCE",Input!D$2,Date,,,Ccy,Conv)</f>
        <v>740</v>
      </c>
      <c r="C407" s="4">
        <f>_xll.ciqfunctions.udf.CIQ(InputTicker, "IQ_DEF_TAX_VALUATION_ALLOWANCE",Input!E$2,Date,,,Ccy,Conv)</f>
        <v>916</v>
      </c>
      <c r="D407" s="4">
        <f>_xll.ciqfunctions.udf.CIQ(InputTicker, "IQ_DEF_TAX_VALUATION_ALLOWANCE",Input!F$2,Date,,,Ccy,Conv)</f>
        <v>1004</v>
      </c>
      <c r="E407" s="4">
        <f>_xll.ciqfunctions.udf.CIQ(InputTicker, "IQ_DEF_TAX_VALUATION_ALLOWANCE",Input!G$2,Date,,,Ccy,Conv)</f>
        <v>915</v>
      </c>
      <c r="F407" s="4">
        <f>_xll.ciqfunctions.udf.CIQ(InputTicker, "IQ_DEF_TAX_VALUATION_ALLOWANCE",Input!H$2,Date,,,Ccy,Conv)</f>
        <v>608</v>
      </c>
      <c r="G407" s="4">
        <f>_xll.ciqfunctions.udf.CIQ(InputTicker, "IQ_DEF_TAX_VALUATION_ALLOWANCE",Input!I$2,Date,,,Ccy,Conv)</f>
        <v>850</v>
      </c>
      <c r="H407" s="4">
        <f>_xll.ciqfunctions.udf.CIQ(InputTicker, "IQ_DEF_TAX_VALUATION_ALLOWANCE",Input!J$2,Date,,,Ccy,Conv)</f>
        <v>883</v>
      </c>
      <c r="I407" s="4">
        <f>_xll.ciqfunctions.udf.CIQ(InputTicker, "IQ_DEF_TAX_VALUATION_ALLOWANCE",Input!K$2,Date,,,Ccy,Conv)</f>
        <v>770</v>
      </c>
      <c r="J407" s="4">
        <f>_xll.ciqfunctions.udf.CIQ(InputTicker, "IQ_DEF_TAX_VALUATION_ALLOWANCE",Input!L$2,Date,,,Ccy,Conv)</f>
        <v>765</v>
      </c>
      <c r="K407" s="4">
        <f>_xll.ciqfunctions.udf.CIQ(InputTicker, "IQ_DEF_TAX_VALUATION_ALLOWANCE",Input!M$2,Date,,,Ccy,Conv)</f>
        <v>1223</v>
      </c>
      <c r="L407" s="4">
        <f>_xll.ciqfunctions.udf.CIQ(InputTicker, "IQ_DEF_TAX_VALUATION_ALLOWANCE",Input!N$2,Date,,,Ccy,Conv)</f>
        <v>1143</v>
      </c>
      <c r="M407" s="4">
        <f>_xll.ciqfunctions.udf.CIQ(InputTicker, "IQ_DEF_TAX_VALUATION_ALLOWANCE",Input!O$2,Date,,,Ccy,Conv)</f>
        <v>1143</v>
      </c>
      <c r="N407" s="53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</row>
    <row r="408" spans="1:66" ht="12.75" customHeight="1" x14ac:dyDescent="0.2">
      <c r="A408" s="1" t="s">
        <v>1</v>
      </c>
      <c r="B408" s="4">
        <f>_xll.ciqfunctions.udf.CIQ(InputTicker, "IQ_GENERAL_PARTNER_COMMON_EQUITY",Input!D$2,Date,,,Ccy,Conv)</f>
        <v>0</v>
      </c>
      <c r="C408" s="4">
        <f>_xll.ciqfunctions.udf.CIQ(InputTicker, "IQ_GENERAL_PARTNER_COMMON_EQUITY",Input!E$2,Date,,,Ccy,Conv)</f>
        <v>0</v>
      </c>
      <c r="D408" s="4">
        <f>_xll.ciqfunctions.udf.CIQ(InputTicker, "IQ_GENERAL_PARTNER_COMMON_EQUITY",Input!F$2,Date,,,Ccy,Conv)</f>
        <v>0</v>
      </c>
      <c r="E408" s="4">
        <f>_xll.ciqfunctions.udf.CIQ(InputTicker, "IQ_GENERAL_PARTNER_COMMON_EQUITY",Input!G$2,Date,,,Ccy,Conv)</f>
        <v>0</v>
      </c>
      <c r="F408" s="4">
        <f>_xll.ciqfunctions.udf.CIQ(InputTicker, "IQ_GENERAL_PARTNER_COMMON_EQUITY",Input!H$2,Date,,,Ccy,Conv)</f>
        <v>0</v>
      </c>
      <c r="G408" s="4">
        <f>_xll.ciqfunctions.udf.CIQ(InputTicker, "IQ_GENERAL_PARTNER_COMMON_EQUITY",Input!I$2,Date,,,Ccy,Conv)</f>
        <v>0</v>
      </c>
      <c r="H408" s="4">
        <f>_xll.ciqfunctions.udf.CIQ(InputTicker, "IQ_GENERAL_PARTNER_COMMON_EQUITY",Input!J$2,Date,,,Ccy,Conv)</f>
        <v>0</v>
      </c>
      <c r="I408" s="4">
        <f>_xll.ciqfunctions.udf.CIQ(InputTicker, "IQ_GENERAL_PARTNER_COMMON_EQUITY",Input!K$2,Date,,,Ccy,Conv)</f>
        <v>0</v>
      </c>
      <c r="J408" s="4">
        <f>_xll.ciqfunctions.udf.CIQ(InputTicker, "IQ_GENERAL_PARTNER_COMMON_EQUITY",Input!L$2,Date,,,Ccy,Conv)</f>
        <v>0</v>
      </c>
      <c r="K408" s="4">
        <f>_xll.ciqfunctions.udf.CIQ(InputTicker, "IQ_GENERAL_PARTNER_COMMON_EQUITY",Input!M$2,Date,,,Ccy,Conv)</f>
        <v>0</v>
      </c>
      <c r="L408" s="4">
        <f>_xll.ciqfunctions.udf.CIQ(InputTicker, "IQ_GENERAL_PARTNER_COMMON_EQUITY",Input!N$2,Date,,,Ccy,Conv)</f>
        <v>0</v>
      </c>
      <c r="M408" s="4">
        <f>_xll.ciqfunctions.udf.CIQ(InputTicker, "IQ_GENERAL_PARTNER_COMMON_EQUITY",Input!O$2,Date,,,Ccy,Conv)</f>
        <v>0</v>
      </c>
      <c r="N408" s="53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</row>
    <row r="409" spans="1:66" ht="12.75" customHeight="1" x14ac:dyDescent="0.2">
      <c r="A409" s="1" t="s">
        <v>2</v>
      </c>
      <c r="B409" s="4">
        <f>_xll.ciqfunctions.udf.CIQ(InputTicker, "IQ_GENERAL_PARTNER_PREF_EQUITY",Input!D$2,Date,,,Ccy,Conv)</f>
        <v>0</v>
      </c>
      <c r="C409" s="4">
        <f>_xll.ciqfunctions.udf.CIQ(InputTicker, "IQ_GENERAL_PARTNER_PREF_EQUITY",Input!E$2,Date,,,Ccy,Conv)</f>
        <v>0</v>
      </c>
      <c r="D409" s="4">
        <f>_xll.ciqfunctions.udf.CIQ(InputTicker, "IQ_GENERAL_PARTNER_PREF_EQUITY",Input!F$2,Date,,,Ccy,Conv)</f>
        <v>0</v>
      </c>
      <c r="E409" s="4">
        <f>_xll.ciqfunctions.udf.CIQ(InputTicker, "IQ_GENERAL_PARTNER_PREF_EQUITY",Input!G$2,Date,,,Ccy,Conv)</f>
        <v>0</v>
      </c>
      <c r="F409" s="4">
        <f>_xll.ciqfunctions.udf.CIQ(InputTicker, "IQ_GENERAL_PARTNER_PREF_EQUITY",Input!H$2,Date,,,Ccy,Conv)</f>
        <v>0</v>
      </c>
      <c r="G409" s="4">
        <f>_xll.ciqfunctions.udf.CIQ(InputTicker, "IQ_GENERAL_PARTNER_PREF_EQUITY",Input!I$2,Date,,,Ccy,Conv)</f>
        <v>0</v>
      </c>
      <c r="H409" s="4">
        <f>_xll.ciqfunctions.udf.CIQ(InputTicker, "IQ_GENERAL_PARTNER_PREF_EQUITY",Input!J$2,Date,,,Ccy,Conv)</f>
        <v>0</v>
      </c>
      <c r="I409" s="4">
        <f>_xll.ciqfunctions.udf.CIQ(InputTicker, "IQ_GENERAL_PARTNER_PREF_EQUITY",Input!K$2,Date,,,Ccy,Conv)</f>
        <v>0</v>
      </c>
      <c r="J409" s="4">
        <f>_xll.ciqfunctions.udf.CIQ(InputTicker, "IQ_GENERAL_PARTNER_PREF_EQUITY",Input!L$2,Date,,,Ccy,Conv)</f>
        <v>0</v>
      </c>
      <c r="K409" s="4">
        <f>_xll.ciqfunctions.udf.CIQ(InputTicker, "IQ_GENERAL_PARTNER_PREF_EQUITY",Input!M$2,Date,,,Ccy,Conv)</f>
        <v>0</v>
      </c>
      <c r="L409" s="4">
        <f>_xll.ciqfunctions.udf.CIQ(InputTicker, "IQ_GENERAL_PARTNER_PREF_EQUITY",Input!N$2,Date,,,Ccy,Conv)</f>
        <v>0</v>
      </c>
      <c r="M409" s="4">
        <f>_xll.ciqfunctions.udf.CIQ(InputTicker, "IQ_GENERAL_PARTNER_PREF_EQUITY",Input!O$2,Date,,,Ccy,Conv)</f>
        <v>0</v>
      </c>
      <c r="N409" s="53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</row>
    <row r="410" spans="1:66" ht="12.75" customHeight="1" x14ac:dyDescent="0.2">
      <c r="A410" s="1" t="s">
        <v>3</v>
      </c>
      <c r="B410" s="4">
        <f>_xll.ciqfunctions.udf.CIQ(InputTicker, "IQ_GENERAL_PARTNER_MINORITY_INTEREST",Input!D$2,Date,,,Ccy,Conv)</f>
        <v>0</v>
      </c>
      <c r="C410" s="4">
        <f>_xll.ciqfunctions.udf.CIQ(InputTicker, "IQ_GENERAL_PARTNER_MINORITY_INTEREST",Input!E$2,Date,,,Ccy,Conv)</f>
        <v>0</v>
      </c>
      <c r="D410" s="4">
        <f>_xll.ciqfunctions.udf.CIQ(InputTicker, "IQ_GENERAL_PARTNER_MINORITY_INTEREST",Input!F$2,Date,,,Ccy,Conv)</f>
        <v>0</v>
      </c>
      <c r="E410" s="4">
        <f>_xll.ciqfunctions.udf.CIQ(InputTicker, "IQ_GENERAL_PARTNER_MINORITY_INTEREST",Input!G$2,Date,,,Ccy,Conv)</f>
        <v>0</v>
      </c>
      <c r="F410" s="4">
        <f>_xll.ciqfunctions.udf.CIQ(InputTicker, "IQ_GENERAL_PARTNER_MINORITY_INTEREST",Input!H$2,Date,,,Ccy,Conv)</f>
        <v>0</v>
      </c>
      <c r="G410" s="4">
        <f>_xll.ciqfunctions.udf.CIQ(InputTicker, "IQ_GENERAL_PARTNER_MINORITY_INTEREST",Input!I$2,Date,,,Ccy,Conv)</f>
        <v>0</v>
      </c>
      <c r="H410" s="4">
        <f>_xll.ciqfunctions.udf.CIQ(InputTicker, "IQ_GENERAL_PARTNER_MINORITY_INTEREST",Input!J$2,Date,,,Ccy,Conv)</f>
        <v>0</v>
      </c>
      <c r="I410" s="4">
        <f>_xll.ciqfunctions.udf.CIQ(InputTicker, "IQ_GENERAL_PARTNER_MINORITY_INTEREST",Input!K$2,Date,,,Ccy,Conv)</f>
        <v>0</v>
      </c>
      <c r="J410" s="4">
        <f>_xll.ciqfunctions.udf.CIQ(InputTicker, "IQ_GENERAL_PARTNER_MINORITY_INTEREST",Input!L$2,Date,,,Ccy,Conv)</f>
        <v>0</v>
      </c>
      <c r="K410" s="4">
        <f>_xll.ciqfunctions.udf.CIQ(InputTicker, "IQ_GENERAL_PARTNER_MINORITY_INTEREST",Input!M$2,Date,,,Ccy,Conv)</f>
        <v>0</v>
      </c>
      <c r="L410" s="4">
        <f>_xll.ciqfunctions.udf.CIQ(InputTicker, "IQ_GENERAL_PARTNER_MINORITY_INTEREST",Input!N$2,Date,,,Ccy,Conv)</f>
        <v>0</v>
      </c>
      <c r="M410" s="4">
        <f>_xll.ciqfunctions.udf.CIQ(InputTicker, "IQ_GENERAL_PARTNER_MINORITY_INTEREST",Input!O$2,Date,,,Ccy,Conv)</f>
        <v>0</v>
      </c>
      <c r="N410" s="53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</row>
    <row r="411" spans="1:66" ht="12.75" customHeight="1" x14ac:dyDescent="0.2">
      <c r="A411" s="1" t="s">
        <v>4</v>
      </c>
      <c r="B411" s="4">
        <f>_xll.ciqfunctions.udf.CIQ(InputTicker, "IQ_TOTAL_GENERAL_PARTNER_INTEREST",Input!D$2,Date,,,Ccy,Conv)</f>
        <v>0</v>
      </c>
      <c r="C411" s="4">
        <f>_xll.ciqfunctions.udf.CIQ(InputTicker, "IQ_TOTAL_GENERAL_PARTNER_INTEREST",Input!E$2,Date,,,Ccy,Conv)</f>
        <v>0</v>
      </c>
      <c r="D411" s="4">
        <f>_xll.ciqfunctions.udf.CIQ(InputTicker, "IQ_TOTAL_GENERAL_PARTNER_INTEREST",Input!F$2,Date,,,Ccy,Conv)</f>
        <v>0</v>
      </c>
      <c r="E411" s="4">
        <f>_xll.ciqfunctions.udf.CIQ(InputTicker, "IQ_TOTAL_GENERAL_PARTNER_INTEREST",Input!G$2,Date,,,Ccy,Conv)</f>
        <v>0</v>
      </c>
      <c r="F411" s="4">
        <f>_xll.ciqfunctions.udf.CIQ(InputTicker, "IQ_TOTAL_GENERAL_PARTNER_INTEREST",Input!H$2,Date,,,Ccy,Conv)</f>
        <v>0</v>
      </c>
      <c r="G411" s="4">
        <f>_xll.ciqfunctions.udf.CIQ(InputTicker, "IQ_TOTAL_GENERAL_PARTNER_INTEREST",Input!I$2,Date,,,Ccy,Conv)</f>
        <v>0</v>
      </c>
      <c r="H411" s="4">
        <f>_xll.ciqfunctions.udf.CIQ(InputTicker, "IQ_TOTAL_GENERAL_PARTNER_INTEREST",Input!J$2,Date,,,Ccy,Conv)</f>
        <v>0</v>
      </c>
      <c r="I411" s="4">
        <f>_xll.ciqfunctions.udf.CIQ(InputTicker, "IQ_TOTAL_GENERAL_PARTNER_INTEREST",Input!K$2,Date,,,Ccy,Conv)</f>
        <v>0</v>
      </c>
      <c r="J411" s="4">
        <f>_xll.ciqfunctions.udf.CIQ(InputTicker, "IQ_TOTAL_GENERAL_PARTNER_INTEREST",Input!L$2,Date,,,Ccy,Conv)</f>
        <v>0</v>
      </c>
      <c r="K411" s="4">
        <f>_xll.ciqfunctions.udf.CIQ(InputTicker, "IQ_TOTAL_GENERAL_PARTNER_INTEREST",Input!M$2,Date,,,Ccy,Conv)</f>
        <v>0</v>
      </c>
      <c r="L411" s="4">
        <f>_xll.ciqfunctions.udf.CIQ(InputTicker, "IQ_TOTAL_GENERAL_PARTNER_INTEREST",Input!N$2,Date,,,Ccy,Conv)</f>
        <v>0</v>
      </c>
      <c r="M411" s="4">
        <f>_xll.ciqfunctions.udf.CIQ(InputTicker, "IQ_TOTAL_GENERAL_PARTNER_INTEREST",Input!O$2,Date,,,Ccy,Conv)</f>
        <v>0</v>
      </c>
      <c r="N411" s="53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</row>
    <row r="412" spans="1:66" ht="12.75" customHeight="1" x14ac:dyDescent="0.2">
      <c r="A412" s="1" t="s">
        <v>397</v>
      </c>
      <c r="B412" s="4">
        <f>_xll.ciqfunctions.udf.CIQ(InputTicker, "IQ_LIQUIDATION_VALUE_PREFERRED_CONVERT",Input!D$2,Date,,,Ccy,Conv)</f>
        <v>0</v>
      </c>
      <c r="C412" s="4">
        <f>_xll.ciqfunctions.udf.CIQ(InputTicker, "IQ_LIQUIDATION_VALUE_PREFERRED_CONVERT",Input!E$2,Date,,,Ccy,Conv)</f>
        <v>0</v>
      </c>
      <c r="D412" s="4">
        <f>_xll.ciqfunctions.udf.CIQ(InputTicker, "IQ_LIQUIDATION_VALUE_PREFERRED_CONVERT",Input!F$2,Date,,,Ccy,Conv)</f>
        <v>0</v>
      </c>
      <c r="E412" s="4">
        <f>_xll.ciqfunctions.udf.CIQ(InputTicker, "IQ_LIQUIDATION_VALUE_PREFERRED_CONVERT",Input!G$2,Date,,,Ccy,Conv)</f>
        <v>0</v>
      </c>
      <c r="F412" s="4">
        <f>_xll.ciqfunctions.udf.CIQ(InputTicker, "IQ_LIQUIDATION_VALUE_PREFERRED_CONVERT",Input!H$2,Date,,,Ccy,Conv)</f>
        <v>0</v>
      </c>
      <c r="G412" s="4">
        <f>_xll.ciqfunctions.udf.CIQ(InputTicker, "IQ_LIQUIDATION_VALUE_PREFERRED_CONVERT",Input!I$2,Date,,,Ccy,Conv)</f>
        <v>0</v>
      </c>
      <c r="H412" s="4">
        <f>_xll.ciqfunctions.udf.CIQ(InputTicker, "IQ_LIQUIDATION_VALUE_PREFERRED_CONVERT",Input!J$2,Date,,,Ccy,Conv)</f>
        <v>0</v>
      </c>
      <c r="I412" s="4">
        <f>_xll.ciqfunctions.udf.CIQ(InputTicker, "IQ_LIQUIDATION_VALUE_PREFERRED_CONVERT",Input!K$2,Date,,,Ccy,Conv)</f>
        <v>0</v>
      </c>
      <c r="J412" s="4">
        <f>_xll.ciqfunctions.udf.CIQ(InputTicker, "IQ_LIQUIDATION_VALUE_PREFERRED_CONVERT",Input!L$2,Date,,,Ccy,Conv)</f>
        <v>0</v>
      </c>
      <c r="K412" s="4">
        <f>_xll.ciqfunctions.udf.CIQ(InputTicker, "IQ_LIQUIDATION_VALUE_PREFERRED_CONVERT",Input!M$2,Date,,,Ccy,Conv)</f>
        <v>0</v>
      </c>
      <c r="L412" s="4">
        <f>_xll.ciqfunctions.udf.CIQ(InputTicker, "IQ_LIQUIDATION_VALUE_PREFERRED_CONVERT",Input!N$2,Date,,,Ccy,Conv)</f>
        <v>0</v>
      </c>
      <c r="M412" s="4">
        <f>_xll.ciqfunctions.udf.CIQ(InputTicker, "IQ_LIQUIDATION_VALUE_PREFERRED_CONVERT",Input!O$2,Date,,,Ccy,Conv)</f>
        <v>0</v>
      </c>
      <c r="N412" s="53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</row>
    <row r="413" spans="1:66" ht="12.75" customHeight="1" x14ac:dyDescent="0.2">
      <c r="A413" s="1" t="s">
        <v>398</v>
      </c>
      <c r="B413" s="4">
        <f>_xll.ciqfunctions.udf.CIQ(InputTicker, "IQ_LIQUIDATION_VALUE_PREFERRED_NON_REDEEM",Input!D$2,Date,,,Ccy,Conv)</f>
        <v>0</v>
      </c>
      <c r="C413" s="4">
        <f>_xll.ciqfunctions.udf.CIQ(InputTicker, "IQ_LIQUIDATION_VALUE_PREFERRED_NON_REDEEM",Input!E$2,Date,,,Ccy,Conv)</f>
        <v>0</v>
      </c>
      <c r="D413" s="4">
        <f>_xll.ciqfunctions.udf.CIQ(InputTicker, "IQ_LIQUIDATION_VALUE_PREFERRED_NON_REDEEM",Input!F$2,Date,,,Ccy,Conv)</f>
        <v>0</v>
      </c>
      <c r="E413" s="4">
        <f>_xll.ciqfunctions.udf.CIQ(InputTicker, "IQ_LIQUIDATION_VALUE_PREFERRED_NON_REDEEM",Input!G$2,Date,,,Ccy,Conv)</f>
        <v>0</v>
      </c>
      <c r="F413" s="4">
        <f>_xll.ciqfunctions.udf.CIQ(InputTicker, "IQ_LIQUIDATION_VALUE_PREFERRED_NON_REDEEM",Input!H$2,Date,,,Ccy,Conv)</f>
        <v>0</v>
      </c>
      <c r="G413" s="4">
        <f>_xll.ciqfunctions.udf.CIQ(InputTicker, "IQ_LIQUIDATION_VALUE_PREFERRED_NON_REDEEM",Input!I$2,Date,,,Ccy,Conv)</f>
        <v>0</v>
      </c>
      <c r="H413" s="4">
        <f>_xll.ciqfunctions.udf.CIQ(InputTicker, "IQ_LIQUIDATION_VALUE_PREFERRED_NON_REDEEM",Input!J$2,Date,,,Ccy,Conv)</f>
        <v>0</v>
      </c>
      <c r="I413" s="4">
        <f>_xll.ciqfunctions.udf.CIQ(InputTicker, "IQ_LIQUIDATION_VALUE_PREFERRED_NON_REDEEM",Input!K$2,Date,,,Ccy,Conv)</f>
        <v>0</v>
      </c>
      <c r="J413" s="4">
        <f>_xll.ciqfunctions.udf.CIQ(InputTicker, "IQ_LIQUIDATION_VALUE_PREFERRED_NON_REDEEM",Input!L$2,Date,,,Ccy,Conv)</f>
        <v>0</v>
      </c>
      <c r="K413" s="4">
        <f>_xll.ciqfunctions.udf.CIQ(InputTicker, "IQ_LIQUIDATION_VALUE_PREFERRED_NON_REDEEM",Input!M$2,Date,,,Ccy,Conv)</f>
        <v>0</v>
      </c>
      <c r="L413" s="4">
        <f>_xll.ciqfunctions.udf.CIQ(InputTicker, "IQ_LIQUIDATION_VALUE_PREFERRED_NON_REDEEM",Input!N$2,Date,,,Ccy,Conv)</f>
        <v>0</v>
      </c>
      <c r="M413" s="4">
        <f>_xll.ciqfunctions.udf.CIQ(InputTicker, "IQ_LIQUIDATION_VALUE_PREFERRED_NON_REDEEM",Input!O$2,Date,,,Ccy,Conv)</f>
        <v>0</v>
      </c>
      <c r="N413" s="53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</row>
    <row r="414" spans="1:66" ht="12.75" customHeight="1" x14ac:dyDescent="0.2">
      <c r="A414" s="1" t="s">
        <v>399</v>
      </c>
      <c r="B414" s="4">
        <f>_xll.ciqfunctions.udf.CIQ(InputTicker, "IQ_LIQUIDATION_VALUE_PREFERRED_REDEEM",Input!D$2,Date,,,Ccy,Conv)</f>
        <v>0</v>
      </c>
      <c r="C414" s="4">
        <f>_xll.ciqfunctions.udf.CIQ(InputTicker, "IQ_LIQUIDATION_VALUE_PREFERRED_REDEEM",Input!E$2,Date,,,Ccy,Conv)</f>
        <v>0</v>
      </c>
      <c r="D414" s="4">
        <f>_xll.ciqfunctions.udf.CIQ(InputTicker, "IQ_LIQUIDATION_VALUE_PREFERRED_REDEEM",Input!F$2,Date,,,Ccy,Conv)</f>
        <v>0</v>
      </c>
      <c r="E414" s="4">
        <f>_xll.ciqfunctions.udf.CIQ(InputTicker, "IQ_LIQUIDATION_VALUE_PREFERRED_REDEEM",Input!G$2,Date,,,Ccy,Conv)</f>
        <v>0</v>
      </c>
      <c r="F414" s="4">
        <f>_xll.ciqfunctions.udf.CIQ(InputTicker, "IQ_LIQUIDATION_VALUE_PREFERRED_REDEEM",Input!H$2,Date,,,Ccy,Conv)</f>
        <v>0</v>
      </c>
      <c r="G414" s="4">
        <f>_xll.ciqfunctions.udf.CIQ(InputTicker, "IQ_LIQUIDATION_VALUE_PREFERRED_REDEEM",Input!I$2,Date,,,Ccy,Conv)</f>
        <v>0</v>
      </c>
      <c r="H414" s="4">
        <f>_xll.ciqfunctions.udf.CIQ(InputTicker, "IQ_LIQUIDATION_VALUE_PREFERRED_REDEEM",Input!J$2,Date,,,Ccy,Conv)</f>
        <v>0</v>
      </c>
      <c r="I414" s="4">
        <f>_xll.ciqfunctions.udf.CIQ(InputTicker, "IQ_LIQUIDATION_VALUE_PREFERRED_REDEEM",Input!K$2,Date,,,Ccy,Conv)</f>
        <v>0</v>
      </c>
      <c r="J414" s="4">
        <f>_xll.ciqfunctions.udf.CIQ(InputTicker, "IQ_LIQUIDATION_VALUE_PREFERRED_REDEEM",Input!L$2,Date,,,Ccy,Conv)</f>
        <v>0</v>
      </c>
      <c r="K414" s="4">
        <f>_xll.ciqfunctions.udf.CIQ(InputTicker, "IQ_LIQUIDATION_VALUE_PREFERRED_REDEEM",Input!M$2,Date,,,Ccy,Conv)</f>
        <v>0</v>
      </c>
      <c r="L414" s="4">
        <f>_xll.ciqfunctions.udf.CIQ(InputTicker, "IQ_LIQUIDATION_VALUE_PREFERRED_REDEEM",Input!N$2,Date,,,Ccy,Conv)</f>
        <v>0</v>
      </c>
      <c r="M414" s="4">
        <f>_xll.ciqfunctions.udf.CIQ(InputTicker, "IQ_LIQUIDATION_VALUE_PREFERRED_REDEEM",Input!O$2,Date,,,Ccy,Conv)</f>
        <v>0</v>
      </c>
      <c r="N414" s="53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</row>
    <row r="415" spans="1:66" ht="12.75" customHeight="1" x14ac:dyDescent="0.2">
      <c r="A415" s="1" t="s">
        <v>400</v>
      </c>
      <c r="B415" s="4">
        <f>_xll.ciqfunctions.udf.CIQ(InputTicker, "IQ_ASSETS_LEVEL_1",Input!D$2,Date,,,Ccy,Conv)</f>
        <v>2290</v>
      </c>
      <c r="C415" s="4">
        <f>_xll.ciqfunctions.udf.CIQ(InputTicker, "IQ_ASSETS_LEVEL_1",Input!E$2,Date,,,Ccy,Conv)</f>
        <v>1212</v>
      </c>
      <c r="D415" s="4">
        <f>_xll.ciqfunctions.udf.CIQ(InputTicker, "IQ_ASSETS_LEVEL_1",Input!F$2,Date,,,Ccy,Conv)</f>
        <v>34</v>
      </c>
      <c r="E415" s="4">
        <f>_xll.ciqfunctions.udf.CIQ(InputTicker, "IQ_ASSETS_LEVEL_1",Input!G$2,Date,,,Ccy,Conv)</f>
        <v>25</v>
      </c>
      <c r="F415" s="4">
        <f>_xll.ciqfunctions.udf.CIQ(InputTicker, "IQ_ASSETS_LEVEL_1",Input!H$2,Date,,,Ccy,Conv)</f>
        <v>427</v>
      </c>
      <c r="G415" s="4">
        <f>_xll.ciqfunctions.udf.CIQ(InputTicker, "IQ_ASSETS_LEVEL_1",Input!I$2,Date,,,Ccy,Conv)</f>
        <v>150</v>
      </c>
      <c r="H415" s="4">
        <f>_xll.ciqfunctions.udf.CIQ(InputTicker, "IQ_ASSETS_LEVEL_1",Input!J$2,Date,,,Ccy,Conv)</f>
        <v>1070</v>
      </c>
      <c r="I415" s="4">
        <f>_xll.ciqfunctions.udf.CIQ(InputTicker, "IQ_ASSETS_LEVEL_1",Input!K$2,Date,,,Ccy,Conv)</f>
        <v>306</v>
      </c>
      <c r="J415" s="4">
        <f>_xll.ciqfunctions.udf.CIQ(InputTicker, "IQ_ASSETS_LEVEL_1",Input!L$2,Date,,,Ccy,Conv)</f>
        <v>519</v>
      </c>
      <c r="K415" s="4">
        <f>_xll.ciqfunctions.udf.CIQ(InputTicker, "IQ_ASSETS_LEVEL_1",Input!M$2,Date,,,Ccy,Conv)</f>
        <v>284</v>
      </c>
      <c r="L415" s="4">
        <f>_xll.ciqfunctions.udf.CIQ(InputTicker, "IQ_ASSETS_LEVEL_1",Input!N$2,Date,,,Ccy,Conv)</f>
        <v>413</v>
      </c>
      <c r="M415" s="4">
        <f>_xll.ciqfunctions.udf.CIQ(InputTicker, "IQ_ASSETS_LEVEL_1",Input!O$2,Date,,,Ccy,Conv)</f>
        <v>413</v>
      </c>
      <c r="N415" s="53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</row>
    <row r="416" spans="1:66" ht="12.75" customHeight="1" x14ac:dyDescent="0.2">
      <c r="A416" s="1" t="s">
        <v>421</v>
      </c>
      <c r="B416" s="4">
        <f>_xll.ciqfunctions.udf.CIQ(InputTicker, "IQ_ASSETS_LEVEL_2",Input!D$2,Date,,,Ccy,Conv)</f>
        <v>4381</v>
      </c>
      <c r="C416" s="4">
        <f>_xll.ciqfunctions.udf.CIQ(InputTicker, "IQ_ASSETS_LEVEL_2",Input!E$2,Date,,,Ccy,Conv)</f>
        <v>5460</v>
      </c>
      <c r="D416" s="4">
        <f>_xll.ciqfunctions.udf.CIQ(InputTicker, "IQ_ASSETS_LEVEL_2",Input!F$2,Date,,,Ccy,Conv)</f>
        <v>10117</v>
      </c>
      <c r="E416" s="4">
        <f>_xll.ciqfunctions.udf.CIQ(InputTicker, "IQ_ASSETS_LEVEL_2",Input!G$2,Date,,,Ccy,Conv)</f>
        <v>9026</v>
      </c>
      <c r="F416" s="4">
        <f>_xll.ciqfunctions.udf.CIQ(InputTicker, "IQ_ASSETS_LEVEL_2",Input!H$2,Date,,,Ccy,Conv)</f>
        <v>5394</v>
      </c>
      <c r="G416" s="4">
        <f>_xll.ciqfunctions.udf.CIQ(InputTicker, "IQ_ASSETS_LEVEL_2",Input!I$2,Date,,,Ccy,Conv)</f>
        <v>8982</v>
      </c>
      <c r="H416" s="4">
        <f>_xll.ciqfunctions.udf.CIQ(InputTicker, "IQ_ASSETS_LEVEL_2",Input!J$2,Date,,,Ccy,Conv)</f>
        <v>3494</v>
      </c>
      <c r="I416" s="4">
        <f>_xll.ciqfunctions.udf.CIQ(InputTicker, "IQ_ASSETS_LEVEL_2",Input!K$2,Date,,,Ccy,Conv)</f>
        <v>4842</v>
      </c>
      <c r="J416" s="4">
        <f>_xll.ciqfunctions.udf.CIQ(InputTicker, "IQ_ASSETS_LEVEL_2",Input!L$2,Date,,,Ccy,Conv)</f>
        <v>7920</v>
      </c>
      <c r="K416" s="4">
        <f>_xll.ciqfunctions.udf.CIQ(InputTicker, "IQ_ASSETS_LEVEL_2",Input!M$2,Date,,,Ccy,Conv)</f>
        <v>7978</v>
      </c>
      <c r="L416" s="4">
        <f>_xll.ciqfunctions.udf.CIQ(InputTicker, "IQ_ASSETS_LEVEL_2",Input!N$2,Date,,,Ccy,Conv)</f>
        <v>8495</v>
      </c>
      <c r="M416" s="4">
        <f>_xll.ciqfunctions.udf.CIQ(InputTicker, "IQ_ASSETS_LEVEL_2",Input!O$2,Date,,,Ccy,Conv)</f>
        <v>8495</v>
      </c>
      <c r="N416" s="53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</row>
    <row r="417" spans="1:66" ht="12.75" customHeight="1" x14ac:dyDescent="0.2">
      <c r="A417" s="1" t="s">
        <v>422</v>
      </c>
      <c r="B417" s="4">
        <f>_xll.ciqfunctions.udf.CIQ(InputTicker, "IQ_ASSETS_LEVEL_3",Input!D$2,Date,,,Ccy,Conv)</f>
        <v>0</v>
      </c>
      <c r="C417" s="4">
        <f>_xll.ciqfunctions.udf.CIQ(InputTicker, "IQ_ASSETS_LEVEL_3",Input!E$2,Date,,,Ccy,Conv)</f>
        <v>0</v>
      </c>
      <c r="D417" s="4">
        <f>_xll.ciqfunctions.udf.CIQ(InputTicker, "IQ_ASSETS_LEVEL_3",Input!F$2,Date,,,Ccy,Conv)</f>
        <v>0</v>
      </c>
      <c r="E417" s="4">
        <f>_xll.ciqfunctions.udf.CIQ(InputTicker, "IQ_ASSETS_LEVEL_3",Input!G$2,Date,,,Ccy,Conv)</f>
        <v>0</v>
      </c>
      <c r="F417" s="4">
        <f>_xll.ciqfunctions.udf.CIQ(InputTicker, "IQ_ASSETS_LEVEL_3",Input!H$2,Date,,,Ccy,Conv)</f>
        <v>0</v>
      </c>
      <c r="G417" s="4">
        <f>_xll.ciqfunctions.udf.CIQ(InputTicker, "IQ_ASSETS_LEVEL_3",Input!I$2,Date,,,Ccy,Conv)</f>
        <v>0</v>
      </c>
      <c r="H417" s="4">
        <f>_xll.ciqfunctions.udf.CIQ(InputTicker, "IQ_ASSETS_LEVEL_3",Input!J$2,Date,,,Ccy,Conv)</f>
        <v>0</v>
      </c>
      <c r="I417" s="4">
        <f>_xll.ciqfunctions.udf.CIQ(InputTicker, "IQ_ASSETS_LEVEL_3",Input!K$2,Date,,,Ccy,Conv)</f>
        <v>0</v>
      </c>
      <c r="J417" s="4">
        <f>_xll.ciqfunctions.udf.CIQ(InputTicker, "IQ_ASSETS_LEVEL_3",Input!L$2,Date,,,Ccy,Conv)</f>
        <v>0</v>
      </c>
      <c r="K417" s="4">
        <f>_xll.ciqfunctions.udf.CIQ(InputTicker, "IQ_ASSETS_LEVEL_3",Input!M$2,Date,,,Ccy,Conv)</f>
        <v>0</v>
      </c>
      <c r="L417" s="4">
        <f>_xll.ciqfunctions.udf.CIQ(InputTicker, "IQ_ASSETS_LEVEL_3",Input!N$2,Date,,,Ccy,Conv)</f>
        <v>0</v>
      </c>
      <c r="M417" s="4">
        <f>_xll.ciqfunctions.udf.CIQ(InputTicker, "IQ_ASSETS_LEVEL_3",Input!O$2,Date,,,Ccy,Conv)</f>
        <v>0</v>
      </c>
      <c r="N417" s="53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</row>
    <row r="418" spans="1:66" ht="12.75" customHeight="1" x14ac:dyDescent="0.2">
      <c r="A418" s="1" t="s">
        <v>401</v>
      </c>
      <c r="B418" s="4">
        <f>_xll.ciqfunctions.udf.CIQ(InputTicker, "IQ_ASSETS_NETTING_OTHER_ADJUSTMENTS",Input!D$2,Date,,,Ccy,Conv)</f>
        <v>0</v>
      </c>
      <c r="C418" s="4">
        <f>_xll.ciqfunctions.udf.CIQ(InputTicker, "IQ_ASSETS_NETTING_OTHER_ADJUSTMENTS",Input!E$2,Date,,,Ccy,Conv)</f>
        <v>0</v>
      </c>
      <c r="D418" s="4">
        <f>_xll.ciqfunctions.udf.CIQ(InputTicker, "IQ_ASSETS_NETTING_OTHER_ADJUSTMENTS",Input!F$2,Date,,,Ccy,Conv)</f>
        <v>0</v>
      </c>
      <c r="E418" s="4">
        <f>_xll.ciqfunctions.udf.CIQ(InputTicker, "IQ_ASSETS_NETTING_OTHER_ADJUSTMENTS",Input!G$2,Date,,,Ccy,Conv)</f>
        <v>0</v>
      </c>
      <c r="F418" s="4">
        <f>_xll.ciqfunctions.udf.CIQ(InputTicker, "IQ_ASSETS_NETTING_OTHER_ADJUSTMENTS",Input!H$2,Date,,,Ccy,Conv)</f>
        <v>0</v>
      </c>
      <c r="G418" s="4">
        <f>_xll.ciqfunctions.udf.CIQ(InputTicker, "IQ_ASSETS_NETTING_OTHER_ADJUSTMENTS",Input!I$2,Date,,,Ccy,Conv)</f>
        <v>0</v>
      </c>
      <c r="H418" s="4">
        <f>_xll.ciqfunctions.udf.CIQ(InputTicker, "IQ_ASSETS_NETTING_OTHER_ADJUSTMENTS",Input!J$2,Date,,,Ccy,Conv)</f>
        <v>0</v>
      </c>
      <c r="I418" s="4">
        <f>_xll.ciqfunctions.udf.CIQ(InputTicker, "IQ_ASSETS_NETTING_OTHER_ADJUSTMENTS",Input!K$2,Date,,,Ccy,Conv)</f>
        <v>0</v>
      </c>
      <c r="J418" s="4">
        <f>_xll.ciqfunctions.udf.CIQ(InputTicker, "IQ_ASSETS_NETTING_OTHER_ADJUSTMENTS",Input!L$2,Date,,,Ccy,Conv)</f>
        <v>0</v>
      </c>
      <c r="K418" s="4">
        <f>_xll.ciqfunctions.udf.CIQ(InputTicker, "IQ_ASSETS_NETTING_OTHER_ADJUSTMENTS",Input!M$2,Date,,,Ccy,Conv)</f>
        <v>0</v>
      </c>
      <c r="L418" s="4">
        <f>_xll.ciqfunctions.udf.CIQ(InputTicker, "IQ_ASSETS_NETTING_OTHER_ADJUSTMENTS",Input!N$2,Date,,,Ccy,Conv)</f>
        <v>0</v>
      </c>
      <c r="M418" s="4">
        <f>_xll.ciqfunctions.udf.CIQ(InputTicker, "IQ_ASSETS_NETTING_OTHER_ADJUSTMENTS",Input!O$2,Date,,,Ccy,Conv)</f>
        <v>0</v>
      </c>
      <c r="N418" s="53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</row>
    <row r="419" spans="1:66" ht="12.75" customHeight="1" x14ac:dyDescent="0.2">
      <c r="A419" s="1" t="s">
        <v>402</v>
      </c>
      <c r="B419" s="4">
        <f>_xll.ciqfunctions.udf.CIQ(InputTicker, "IQ_ASSETS_FAIR_VALUE",Input!D$2,Date,,,Ccy,Conv)</f>
        <v>6671</v>
      </c>
      <c r="C419" s="4">
        <f>_xll.ciqfunctions.udf.CIQ(InputTicker, "IQ_ASSETS_FAIR_VALUE",Input!E$2,Date,,,Ccy,Conv)</f>
        <v>6672</v>
      </c>
      <c r="D419" s="4">
        <f>_xll.ciqfunctions.udf.CIQ(InputTicker, "IQ_ASSETS_FAIR_VALUE",Input!F$2,Date,,,Ccy,Conv)</f>
        <v>10151</v>
      </c>
      <c r="E419" s="4">
        <f>_xll.ciqfunctions.udf.CIQ(InputTicker, "IQ_ASSETS_FAIR_VALUE",Input!G$2,Date,,,Ccy,Conv)</f>
        <v>9051</v>
      </c>
      <c r="F419" s="4">
        <f>_xll.ciqfunctions.udf.CIQ(InputTicker, "IQ_ASSETS_FAIR_VALUE",Input!H$2,Date,,,Ccy,Conv)</f>
        <v>5821</v>
      </c>
      <c r="G419" s="4">
        <f>_xll.ciqfunctions.udf.CIQ(InputTicker, "IQ_ASSETS_FAIR_VALUE",Input!I$2,Date,,,Ccy,Conv)</f>
        <v>9132</v>
      </c>
      <c r="H419" s="4">
        <f>_xll.ciqfunctions.udf.CIQ(InputTicker, "IQ_ASSETS_FAIR_VALUE",Input!J$2,Date,,,Ccy,Conv)</f>
        <v>4564</v>
      </c>
      <c r="I419" s="4">
        <f>_xll.ciqfunctions.udf.CIQ(InputTicker, "IQ_ASSETS_FAIR_VALUE",Input!K$2,Date,,,Ccy,Conv)</f>
        <v>5148</v>
      </c>
      <c r="J419" s="4">
        <f>_xll.ciqfunctions.udf.CIQ(InputTicker, "IQ_ASSETS_FAIR_VALUE",Input!L$2,Date,,,Ccy,Conv)</f>
        <v>8439</v>
      </c>
      <c r="K419" s="4">
        <f>_xll.ciqfunctions.udf.CIQ(InputTicker, "IQ_ASSETS_FAIR_VALUE",Input!M$2,Date,,,Ccy,Conv)</f>
        <v>8262</v>
      </c>
      <c r="L419" s="4">
        <f>_xll.ciqfunctions.udf.CIQ(InputTicker, "IQ_ASSETS_FAIR_VALUE",Input!N$2,Date,,,Ccy,Conv)</f>
        <v>8908</v>
      </c>
      <c r="M419" s="4">
        <f>_xll.ciqfunctions.udf.CIQ(InputTicker, "IQ_ASSETS_FAIR_VALUE",Input!O$2,Date,,,Ccy,Conv)</f>
        <v>8908</v>
      </c>
      <c r="N419" s="53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</row>
    <row r="420" spans="1:66" ht="12.75" customHeight="1" x14ac:dyDescent="0.2">
      <c r="A420" s="1" t="s">
        <v>403</v>
      </c>
      <c r="B420" s="4">
        <f>_xll.ciqfunctions.udf.CIQ(InputTicker, "IQ_LIABILITIES_LEVEL_1",Input!D$2,Date,,,Ccy,Conv)</f>
        <v>0</v>
      </c>
      <c r="C420" s="4">
        <f>_xll.ciqfunctions.udf.CIQ(InputTicker, "IQ_LIABILITIES_LEVEL_1",Input!E$2,Date,,,Ccy,Conv)</f>
        <v>0</v>
      </c>
      <c r="D420" s="4">
        <f>_xll.ciqfunctions.udf.CIQ(InputTicker, "IQ_LIABILITIES_LEVEL_1",Input!F$2,Date,,,Ccy,Conv)</f>
        <v>0</v>
      </c>
      <c r="E420" s="4">
        <f>_xll.ciqfunctions.udf.CIQ(InputTicker, "IQ_LIABILITIES_LEVEL_1",Input!G$2,Date,,,Ccy,Conv)</f>
        <v>0</v>
      </c>
      <c r="F420" s="4">
        <f>_xll.ciqfunctions.udf.CIQ(InputTicker, "IQ_LIABILITIES_LEVEL_1",Input!H$2,Date,,,Ccy,Conv)</f>
        <v>0</v>
      </c>
      <c r="G420" s="4">
        <f>_xll.ciqfunctions.udf.CIQ(InputTicker, "IQ_LIABILITIES_LEVEL_1",Input!I$2,Date,,,Ccy,Conv)</f>
        <v>0</v>
      </c>
      <c r="H420" s="4">
        <f>_xll.ciqfunctions.udf.CIQ(InputTicker, "IQ_LIABILITIES_LEVEL_1",Input!J$2,Date,,,Ccy,Conv)</f>
        <v>0</v>
      </c>
      <c r="I420" s="4">
        <f>_xll.ciqfunctions.udf.CIQ(InputTicker, "IQ_LIABILITIES_LEVEL_1",Input!K$2,Date,,,Ccy,Conv)</f>
        <v>0</v>
      </c>
      <c r="J420" s="4">
        <f>_xll.ciqfunctions.udf.CIQ(InputTicker, "IQ_LIABILITIES_LEVEL_1",Input!L$2,Date,,,Ccy,Conv)</f>
        <v>0</v>
      </c>
      <c r="K420" s="4">
        <f>_xll.ciqfunctions.udf.CIQ(InputTicker, "IQ_LIABILITIES_LEVEL_1",Input!M$2,Date,,,Ccy,Conv)</f>
        <v>0</v>
      </c>
      <c r="L420" s="4">
        <f>_xll.ciqfunctions.udf.CIQ(InputTicker, "IQ_LIABILITIES_LEVEL_1",Input!N$2,Date,,,Ccy,Conv)</f>
        <v>0</v>
      </c>
      <c r="M420" s="4">
        <f>_xll.ciqfunctions.udf.CIQ(InputTicker, "IQ_LIABILITIES_LEVEL_1",Input!O$2,Date,,,Ccy,Conv)</f>
        <v>0</v>
      </c>
      <c r="N420" s="53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</row>
    <row r="421" spans="1:66" ht="12.75" customHeight="1" x14ac:dyDescent="0.2">
      <c r="A421" s="1" t="s">
        <v>423</v>
      </c>
      <c r="B421" s="4">
        <f>_xll.ciqfunctions.udf.CIQ(InputTicker, "IQ_LIABILITIES_LEVEL_2",Input!D$2,Date,,,Ccy,Conv)</f>
        <v>35406</v>
      </c>
      <c r="C421" s="4">
        <f>_xll.ciqfunctions.udf.CIQ(InputTicker, "IQ_LIABILITIES_LEVEL_2",Input!E$2,Date,,,Ccy,Conv)</f>
        <v>37044</v>
      </c>
      <c r="D421" s="4">
        <f>_xll.ciqfunctions.udf.CIQ(InputTicker, "IQ_LIABILITIES_LEVEL_2",Input!F$2,Date,,,Ccy,Conv)</f>
        <v>42679</v>
      </c>
      <c r="E421" s="4">
        <f>_xll.ciqfunctions.udf.CIQ(InputTicker, "IQ_LIABILITIES_LEVEL_2",Input!G$2,Date,,,Ccy,Conv)</f>
        <v>36931</v>
      </c>
      <c r="F421" s="4">
        <f>_xll.ciqfunctions.udf.CIQ(InputTicker, "IQ_LIABILITIES_LEVEL_2",Input!H$2,Date,,,Ccy,Conv)</f>
        <v>59099</v>
      </c>
      <c r="G421" s="4">
        <f>_xll.ciqfunctions.udf.CIQ(InputTicker, "IQ_LIABILITIES_LEVEL_2",Input!I$2,Date,,,Ccy,Conv)</f>
        <v>62087</v>
      </c>
      <c r="H421" s="4">
        <f>_xll.ciqfunctions.udf.CIQ(InputTicker, "IQ_LIABILITIES_LEVEL_2",Input!J$2,Date,,,Ccy,Conv)</f>
        <v>49624</v>
      </c>
      <c r="I421" s="4">
        <f>_xll.ciqfunctions.udf.CIQ(InputTicker, "IQ_LIABILITIES_LEVEL_2",Input!K$2,Date,,,Ccy,Conv)</f>
        <v>43548</v>
      </c>
      <c r="J421" s="4">
        <f>_xll.ciqfunctions.udf.CIQ(InputTicker, "IQ_LIABILITIES_LEVEL_2",Input!L$2,Date,,,Ccy,Conv)</f>
        <v>48877</v>
      </c>
      <c r="K421" s="4">
        <f>_xll.ciqfunctions.udf.CIQ(InputTicker, "IQ_LIABILITIES_LEVEL_2",Input!M$2,Date,,,Ccy,Conv)</f>
        <v>726</v>
      </c>
      <c r="L421" s="4">
        <f>_xll.ciqfunctions.udf.CIQ(InputTicker, "IQ_LIABILITIES_LEVEL_2",Input!N$2,Date,,,Ccy,Conv)</f>
        <v>513</v>
      </c>
      <c r="M421" s="4">
        <f>_xll.ciqfunctions.udf.CIQ(InputTicker, "IQ_LIABILITIES_LEVEL_2",Input!O$2,Date,,,Ccy,Conv)</f>
        <v>513</v>
      </c>
      <c r="N421" s="53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</row>
    <row r="422" spans="1:66" ht="12.75" customHeight="1" x14ac:dyDescent="0.2">
      <c r="A422" s="1" t="s">
        <v>424</v>
      </c>
      <c r="B422" s="4">
        <f>_xll.ciqfunctions.udf.CIQ(InputTicker, "IQ_LIABILITIES_LEVEL_3",Input!D$2,Date,,,Ccy,Conv)</f>
        <v>0</v>
      </c>
      <c r="C422" s="4">
        <f>_xll.ciqfunctions.udf.CIQ(InputTicker, "IQ_LIABILITIES_LEVEL_3",Input!E$2,Date,,,Ccy,Conv)</f>
        <v>0</v>
      </c>
      <c r="D422" s="4">
        <f>_xll.ciqfunctions.udf.CIQ(InputTicker, "IQ_LIABILITIES_LEVEL_3",Input!F$2,Date,,,Ccy,Conv)</f>
        <v>0</v>
      </c>
      <c r="E422" s="4">
        <f>_xll.ciqfunctions.udf.CIQ(InputTicker, "IQ_LIABILITIES_LEVEL_3",Input!G$2,Date,,,Ccy,Conv)</f>
        <v>0</v>
      </c>
      <c r="F422" s="4">
        <f>_xll.ciqfunctions.udf.CIQ(InputTicker, "IQ_LIABILITIES_LEVEL_3",Input!H$2,Date,,,Ccy,Conv)</f>
        <v>0</v>
      </c>
      <c r="G422" s="4">
        <f>_xll.ciqfunctions.udf.CIQ(InputTicker, "IQ_LIABILITIES_LEVEL_3",Input!I$2,Date,,,Ccy,Conv)</f>
        <v>0</v>
      </c>
      <c r="H422" s="4">
        <f>_xll.ciqfunctions.udf.CIQ(InputTicker, "IQ_LIABILITIES_LEVEL_3",Input!J$2,Date,,,Ccy,Conv)</f>
        <v>0</v>
      </c>
      <c r="I422" s="4">
        <f>_xll.ciqfunctions.udf.CIQ(InputTicker, "IQ_LIABILITIES_LEVEL_3",Input!K$2,Date,,,Ccy,Conv)</f>
        <v>0</v>
      </c>
      <c r="J422" s="4">
        <f>_xll.ciqfunctions.udf.CIQ(InputTicker, "IQ_LIABILITIES_LEVEL_3",Input!L$2,Date,,,Ccy,Conv)</f>
        <v>0</v>
      </c>
      <c r="K422" s="4">
        <f>_xll.ciqfunctions.udf.CIQ(InputTicker, "IQ_LIABILITIES_LEVEL_3",Input!M$2,Date,,,Ccy,Conv)</f>
        <v>0</v>
      </c>
      <c r="L422" s="4">
        <f>_xll.ciqfunctions.udf.CIQ(InputTicker, "IQ_LIABILITIES_LEVEL_3",Input!N$2,Date,,,Ccy,Conv)</f>
        <v>0</v>
      </c>
      <c r="M422" s="4">
        <f>_xll.ciqfunctions.udf.CIQ(InputTicker, "IQ_LIABILITIES_LEVEL_3",Input!O$2,Date,,,Ccy,Conv)</f>
        <v>0</v>
      </c>
      <c r="N422" s="53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</row>
    <row r="423" spans="1:66" ht="12.75" customHeight="1" x14ac:dyDescent="0.2">
      <c r="A423" s="1" t="s">
        <v>404</v>
      </c>
      <c r="B423" s="4">
        <f>_xll.ciqfunctions.udf.CIQ(InputTicker, "IQ_LIABILITIES_NETTING_OTHER_ADJUSTMENTS",Input!D$2,Date,,,Ccy,Conv)</f>
        <v>0</v>
      </c>
      <c r="C423" s="4">
        <f>_xll.ciqfunctions.udf.CIQ(InputTicker, "IQ_LIABILITIES_NETTING_OTHER_ADJUSTMENTS",Input!E$2,Date,,,Ccy,Conv)</f>
        <v>0</v>
      </c>
      <c r="D423" s="4">
        <f>_xll.ciqfunctions.udf.CIQ(InputTicker, "IQ_LIABILITIES_NETTING_OTHER_ADJUSTMENTS",Input!F$2,Date,,,Ccy,Conv)</f>
        <v>0</v>
      </c>
      <c r="E423" s="4">
        <f>_xll.ciqfunctions.udf.CIQ(InputTicker, "IQ_LIABILITIES_NETTING_OTHER_ADJUSTMENTS",Input!G$2,Date,,,Ccy,Conv)</f>
        <v>0</v>
      </c>
      <c r="F423" s="4">
        <f>_xll.ciqfunctions.udf.CIQ(InputTicker, "IQ_LIABILITIES_NETTING_OTHER_ADJUSTMENTS",Input!H$2,Date,,,Ccy,Conv)</f>
        <v>0</v>
      </c>
      <c r="G423" s="4">
        <f>_xll.ciqfunctions.udf.CIQ(InputTicker, "IQ_LIABILITIES_NETTING_OTHER_ADJUSTMENTS",Input!I$2,Date,,,Ccy,Conv)</f>
        <v>0</v>
      </c>
      <c r="H423" s="4">
        <f>_xll.ciqfunctions.udf.CIQ(InputTicker, "IQ_LIABILITIES_NETTING_OTHER_ADJUSTMENTS",Input!J$2,Date,,,Ccy,Conv)</f>
        <v>0</v>
      </c>
      <c r="I423" s="4">
        <f>_xll.ciqfunctions.udf.CIQ(InputTicker, "IQ_LIABILITIES_NETTING_OTHER_ADJUSTMENTS",Input!K$2,Date,,,Ccy,Conv)</f>
        <v>0</v>
      </c>
      <c r="J423" s="4">
        <f>_xll.ciqfunctions.udf.CIQ(InputTicker, "IQ_LIABILITIES_NETTING_OTHER_ADJUSTMENTS",Input!L$2,Date,,,Ccy,Conv)</f>
        <v>0</v>
      </c>
      <c r="K423" s="4">
        <f>_xll.ciqfunctions.udf.CIQ(InputTicker, "IQ_LIABILITIES_NETTING_OTHER_ADJUSTMENTS",Input!M$2,Date,,,Ccy,Conv)</f>
        <v>0</v>
      </c>
      <c r="L423" s="4">
        <f>_xll.ciqfunctions.udf.CIQ(InputTicker, "IQ_LIABILITIES_NETTING_OTHER_ADJUSTMENTS",Input!N$2,Date,,,Ccy,Conv)</f>
        <v>0</v>
      </c>
      <c r="M423" s="4">
        <f>_xll.ciqfunctions.udf.CIQ(InputTicker, "IQ_LIABILITIES_NETTING_OTHER_ADJUSTMENTS",Input!O$2,Date,,,Ccy,Conv)</f>
        <v>0</v>
      </c>
      <c r="N423" s="53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</row>
    <row r="424" spans="1:66" ht="12.75" customHeight="1" x14ac:dyDescent="0.2">
      <c r="A424" s="1" t="s">
        <v>405</v>
      </c>
      <c r="B424" s="4">
        <f>_xll.ciqfunctions.udf.CIQ(InputTicker, "IQ_LIABILITIES_FAIR_VALUE",Input!D$2,Date,,,Ccy,Conv)</f>
        <v>35406</v>
      </c>
      <c r="C424" s="4">
        <f>_xll.ciqfunctions.udf.CIQ(InputTicker, "IQ_LIABILITIES_FAIR_VALUE",Input!E$2,Date,,,Ccy,Conv)</f>
        <v>37044</v>
      </c>
      <c r="D424" s="4">
        <f>_xll.ciqfunctions.udf.CIQ(InputTicker, "IQ_LIABILITIES_FAIR_VALUE",Input!F$2,Date,,,Ccy,Conv)</f>
        <v>42679</v>
      </c>
      <c r="E424" s="4">
        <f>_xll.ciqfunctions.udf.CIQ(InputTicker, "IQ_LIABILITIES_FAIR_VALUE",Input!G$2,Date,,,Ccy,Conv)</f>
        <v>36931</v>
      </c>
      <c r="F424" s="4">
        <f>_xll.ciqfunctions.udf.CIQ(InputTicker, "IQ_LIABILITIES_FAIR_VALUE",Input!H$2,Date,,,Ccy,Conv)</f>
        <v>59099</v>
      </c>
      <c r="G424" s="4">
        <f>_xll.ciqfunctions.udf.CIQ(InputTicker, "IQ_LIABILITIES_FAIR_VALUE",Input!I$2,Date,,,Ccy,Conv)</f>
        <v>62087</v>
      </c>
      <c r="H424" s="4">
        <f>_xll.ciqfunctions.udf.CIQ(InputTicker, "IQ_LIABILITIES_FAIR_VALUE",Input!J$2,Date,,,Ccy,Conv)</f>
        <v>49624</v>
      </c>
      <c r="I424" s="4">
        <f>_xll.ciqfunctions.udf.CIQ(InputTicker, "IQ_LIABILITIES_FAIR_VALUE",Input!K$2,Date,,,Ccy,Conv)</f>
        <v>43548</v>
      </c>
      <c r="J424" s="4">
        <f>_xll.ciqfunctions.udf.CIQ(InputTicker, "IQ_LIABILITIES_FAIR_VALUE",Input!L$2,Date,,,Ccy,Conv)</f>
        <v>48877</v>
      </c>
      <c r="K424" s="4">
        <f>_xll.ciqfunctions.udf.CIQ(InputTicker, "IQ_LIABILITIES_FAIR_VALUE",Input!M$2,Date,,,Ccy,Conv)</f>
        <v>726</v>
      </c>
      <c r="L424" s="4">
        <f>_xll.ciqfunctions.udf.CIQ(InputTicker, "IQ_LIABILITIES_FAIR_VALUE",Input!N$2,Date,,,Ccy,Conv)</f>
        <v>513</v>
      </c>
      <c r="M424" s="4">
        <f>_xll.ciqfunctions.udf.CIQ(InputTicker, "IQ_LIABILITIES_FAIR_VALUE",Input!O$2,Date,,,Ccy,Conv)</f>
        <v>513</v>
      </c>
      <c r="N424" s="54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</row>
    <row r="425" spans="1:66" ht="12.75" customHeight="1" x14ac:dyDescent="0.2">
      <c r="A425" s="1" t="s">
        <v>406</v>
      </c>
      <c r="B425" s="4">
        <f>_xll.ciqfunctions.udf.CIQ(InputTicker, "IQ_FAIR_VALUE_CHANGE_INCL_EARNINGS",Input!D$2,Date,,,Ccy,Conv)</f>
        <v>0</v>
      </c>
      <c r="C425" s="4">
        <f>_xll.ciqfunctions.udf.CIQ(InputTicker, "IQ_FAIR_VALUE_CHANGE_INCL_EARNINGS",Input!E$2,Date,,,Ccy,Conv)</f>
        <v>0</v>
      </c>
      <c r="D425" s="4">
        <f>_xll.ciqfunctions.udf.CIQ(InputTicker, "IQ_FAIR_VALUE_CHANGE_INCL_EARNINGS",Input!F$2,Date,,,Ccy,Conv)</f>
        <v>0</v>
      </c>
      <c r="E425" s="4">
        <f>_xll.ciqfunctions.udf.CIQ(InputTicker, "IQ_FAIR_VALUE_CHANGE_INCL_EARNINGS",Input!G$2,Date,,,Ccy,Conv)</f>
        <v>0</v>
      </c>
      <c r="F425" s="4">
        <f>_xll.ciqfunctions.udf.CIQ(InputTicker, "IQ_FAIR_VALUE_CHANGE_INCL_EARNINGS",Input!H$2,Date,,,Ccy,Conv)</f>
        <v>0</v>
      </c>
      <c r="G425" s="4">
        <f>_xll.ciqfunctions.udf.CIQ(InputTicker, "IQ_FAIR_VALUE_CHANGE_INCL_EARNINGS",Input!I$2,Date,,,Ccy,Conv)</f>
        <v>0</v>
      </c>
      <c r="H425" s="4">
        <f>_xll.ciqfunctions.udf.CIQ(InputTicker, "IQ_FAIR_VALUE_CHANGE_INCL_EARNINGS",Input!J$2,Date,,,Ccy,Conv)</f>
        <v>0</v>
      </c>
      <c r="I425" s="4">
        <f>_xll.ciqfunctions.udf.CIQ(InputTicker, "IQ_FAIR_VALUE_CHANGE_INCL_EARNINGS",Input!K$2,Date,,,Ccy,Conv)</f>
        <v>0</v>
      </c>
      <c r="J425" s="4">
        <f>_xll.ciqfunctions.udf.CIQ(InputTicker, "IQ_FAIR_VALUE_CHANGE_INCL_EARNINGS",Input!L$2,Date,,,Ccy,Conv)</f>
        <v>0</v>
      </c>
      <c r="K425" s="4">
        <f>_xll.ciqfunctions.udf.CIQ(InputTicker, "IQ_FAIR_VALUE_CHANGE_INCL_EARNINGS",Input!M$2,Date,,,Ccy,Conv)</f>
        <v>0</v>
      </c>
      <c r="L425" s="4">
        <f>_xll.ciqfunctions.udf.CIQ(InputTicker, "IQ_FAIR_VALUE_CHANGE_INCL_EARNINGS",Input!N$2,Date,,,Ccy,Conv)</f>
        <v>0</v>
      </c>
      <c r="M425" s="4">
        <f>_xll.ciqfunctions.udf.CIQ(InputTicker, "IQ_FAIR_VALUE_CHANGE_INCL_EARNINGS",Input!O$2,Date,,,Ccy,Conv)</f>
        <v>0</v>
      </c>
      <c r="N425" s="54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</row>
    <row r="426" spans="1:66" ht="12.75" customHeight="1" x14ac:dyDescent="0.2">
      <c r="A426" s="1" t="s">
        <v>358</v>
      </c>
      <c r="B426" s="18">
        <f>_xll.ciqfunctions.udf.CIQ(InputTicker, "IQ_FULL_TIME",Input!D$2,Date)</f>
        <v>377757</v>
      </c>
      <c r="C426" s="18">
        <f>_xll.ciqfunctions.udf.CIQ(InputTicker, "IQ_FULL_TIME",Input!E$2,Date)</f>
        <v>380300</v>
      </c>
      <c r="D426" s="18">
        <f>_xll.ciqfunctions.udf.CIQ(InputTicker, "IQ_FULL_TIME",Input!F$2,Date)</f>
        <v>366600</v>
      </c>
      <c r="E426" s="18">
        <f>_xll.ciqfunctions.udf.CIQ(InputTicker, "IQ_FULL_TIME",Input!G$2,Date)</f>
        <v>350600</v>
      </c>
      <c r="F426" s="18">
        <f>_xll.ciqfunctions.udf.CIQ(InputTicker, "IQ_FULL_TIME",Input!H$2,Date)</f>
        <v>352600</v>
      </c>
      <c r="G426" s="18">
        <f>_xll.ciqfunctions.udf.CIQ(InputTicker, "IQ_FULL_TIME",Input!I$2,Date)</f>
        <v>345900</v>
      </c>
      <c r="H426" s="18">
        <f>_xll.ciqfunctions.udf.CIQ(InputTicker, "IQ_FULL_TIME",Input!J$2,Date)</f>
        <v>282100</v>
      </c>
      <c r="I426" s="18">
        <f>_xll.ciqfunctions.udf.CIQ(InputTicker, "IQ_FULL_TIME",Input!K$2,Date)</f>
        <v>288300</v>
      </c>
      <c r="J426" s="18">
        <f>_xll.ciqfunctions.udf.CIQ(InputTicker, "IQ_FULL_TIME",Input!L$2,Date)</f>
        <v>282200</v>
      </c>
      <c r="K426" s="18">
        <f>_xll.ciqfunctions.udf.CIQ(InputTicker, "IQ_FULL_TIME",Input!M$2,Date)</f>
        <v>270300</v>
      </c>
      <c r="L426" s="18">
        <f>_xll.ciqfunctions.udf.CIQ(InputTicker, "IQ_FULL_TIME",Input!N$2,Date)</f>
        <v>264300</v>
      </c>
      <c r="M426" s="18">
        <f>_xll.ciqfunctions.udf.CIQ(InputTicker, "IQ_FULL_TIME",Input!O$2,Date)</f>
        <v>264300</v>
      </c>
      <c r="N426" s="53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</row>
    <row r="427" spans="1:66" ht="12.75" customHeight="1" x14ac:dyDescent="0.2">
      <c r="A427" s="1" t="s">
        <v>359</v>
      </c>
      <c r="B427" s="18">
        <f>_xll.ciqfunctions.udf.CIQ(InputTicker, "IQ_PART_TIME",Input!D$2,Date)</f>
        <v>0</v>
      </c>
      <c r="C427" s="18">
        <f>_xll.ciqfunctions.udf.CIQ(InputTicker, "IQ_PART_TIME",Input!E$2,Date)</f>
        <v>0</v>
      </c>
      <c r="D427" s="18">
        <f>_xll.ciqfunctions.udf.CIQ(InputTicker, "IQ_PART_TIME",Input!F$2,Date)</f>
        <v>0</v>
      </c>
      <c r="E427" s="18">
        <f>_xll.ciqfunctions.udf.CIQ(InputTicker, "IQ_PART_TIME",Input!G$2,Date)</f>
        <v>0</v>
      </c>
      <c r="F427" s="18">
        <f>_xll.ciqfunctions.udf.CIQ(InputTicker, "IQ_PART_TIME",Input!H$2,Date)</f>
        <v>0</v>
      </c>
      <c r="G427" s="18">
        <f>_xll.ciqfunctions.udf.CIQ(InputTicker, "IQ_PART_TIME",Input!I$2,Date)</f>
        <v>0</v>
      </c>
      <c r="H427" s="18">
        <f>_xll.ciqfunctions.udf.CIQ(InputTicker, "IQ_PART_TIME",Input!J$2,Date)</f>
        <v>0</v>
      </c>
      <c r="I427" s="18">
        <f>_xll.ciqfunctions.udf.CIQ(InputTicker, "IQ_PART_TIME",Input!K$2,Date)</f>
        <v>0</v>
      </c>
      <c r="J427" s="18">
        <f>_xll.ciqfunctions.udf.CIQ(InputTicker, "IQ_PART_TIME",Input!L$2,Date)</f>
        <v>0</v>
      </c>
      <c r="K427" s="18">
        <f>_xll.ciqfunctions.udf.CIQ(InputTicker, "IQ_PART_TIME",Input!M$2,Date)</f>
        <v>0</v>
      </c>
      <c r="L427" s="18">
        <f>_xll.ciqfunctions.udf.CIQ(InputTicker, "IQ_PART_TIME",Input!N$2,Date)</f>
        <v>0</v>
      </c>
      <c r="M427" s="18">
        <f>_xll.ciqfunctions.udf.CIQ(InputTicker, "IQ_PART_TIME",Input!O$2,Date)</f>
        <v>0</v>
      </c>
      <c r="N427" s="53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</row>
    <row r="428" spans="1:66" ht="12.75" customHeight="1" x14ac:dyDescent="0.2">
      <c r="A428" s="1" t="s">
        <v>360</v>
      </c>
      <c r="B428" s="18">
        <f>_xll.ciqfunctions.udf.CIQ(InputTicker, "IQ_TOTAL_EMPLOYEES",Input!D$2,Date)</f>
        <v>377757</v>
      </c>
      <c r="C428" s="18">
        <f>_xll.ciqfunctions.udf.CIQ(InputTicker, "IQ_TOTAL_EMPLOYEES",Input!E$2,Date)</f>
        <v>380300</v>
      </c>
      <c r="D428" s="18">
        <f>_xll.ciqfunctions.udf.CIQ(InputTicker, "IQ_TOTAL_EMPLOYEES",Input!F$2,Date)</f>
        <v>366600</v>
      </c>
      <c r="E428" s="18">
        <f>_xll.ciqfunctions.udf.CIQ(InputTicker, "IQ_TOTAL_EMPLOYEES",Input!G$2,Date)</f>
        <v>350600</v>
      </c>
      <c r="F428" s="18">
        <f>_xll.ciqfunctions.udf.CIQ(InputTicker, "IQ_TOTAL_EMPLOYEES",Input!H$2,Date)</f>
        <v>352600</v>
      </c>
      <c r="G428" s="18">
        <f>_xll.ciqfunctions.udf.CIQ(InputTicker, "IQ_TOTAL_EMPLOYEES",Input!I$2,Date)</f>
        <v>345900</v>
      </c>
      <c r="H428" s="18">
        <f>_xll.ciqfunctions.udf.CIQ(InputTicker, "IQ_TOTAL_EMPLOYEES",Input!J$2,Date)</f>
        <v>282100</v>
      </c>
      <c r="I428" s="18">
        <f>_xll.ciqfunctions.udf.CIQ(InputTicker, "IQ_TOTAL_EMPLOYEES",Input!K$2,Date)</f>
        <v>288300</v>
      </c>
      <c r="J428" s="18">
        <f>_xll.ciqfunctions.udf.CIQ(InputTicker, "IQ_TOTAL_EMPLOYEES",Input!L$2,Date)</f>
        <v>282200</v>
      </c>
      <c r="K428" s="18">
        <f>_xll.ciqfunctions.udf.CIQ(InputTicker, "IQ_TOTAL_EMPLOYEES",Input!M$2,Date)</f>
        <v>270300</v>
      </c>
      <c r="L428" s="18">
        <f>_xll.ciqfunctions.udf.CIQ(InputTicker, "IQ_TOTAL_EMPLOYEES",Input!N$2,Date)</f>
        <v>264300</v>
      </c>
      <c r="M428" s="18">
        <f>_xll.ciqfunctions.udf.CIQ(InputTicker, "IQ_TOTAL_EMPLOYEES",Input!O$2,Date)</f>
        <v>264300</v>
      </c>
      <c r="N428" s="53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</row>
    <row r="429" spans="1:66" ht="12.75" customHeight="1" x14ac:dyDescent="0.2">
      <c r="A429" s="1" t="s">
        <v>395</v>
      </c>
      <c r="B429" s="18">
        <f>_xll.ciqfunctions.udf.CIQ(InputTicker, "IQ_EMPLOYEES_UNDER_UNION_CONTRACTS",Input!D$2,Date)</f>
        <v>0</v>
      </c>
      <c r="C429" s="18">
        <f>_xll.ciqfunctions.udf.CIQ(InputTicker, "IQ_EMPLOYEES_UNDER_UNION_CONTRACTS",Input!E$2,Date)</f>
        <v>0</v>
      </c>
      <c r="D429" s="18">
        <f>_xll.ciqfunctions.udf.CIQ(InputTicker, "IQ_EMPLOYEES_UNDER_UNION_CONTRACTS",Input!F$2,Date)</f>
        <v>0</v>
      </c>
      <c r="E429" s="18">
        <f>_xll.ciqfunctions.udf.CIQ(InputTicker, "IQ_EMPLOYEES_UNDER_UNION_CONTRACTS",Input!G$2,Date)</f>
        <v>0</v>
      </c>
      <c r="F429" s="18">
        <f>_xll.ciqfunctions.udf.CIQ(InputTicker, "IQ_EMPLOYEES_UNDER_UNION_CONTRACTS",Input!H$2,Date)</f>
        <v>0</v>
      </c>
      <c r="G429" s="18">
        <f>_xll.ciqfunctions.udf.CIQ(InputTicker, "IQ_EMPLOYEES_UNDER_UNION_CONTRACTS",Input!I$2,Date)</f>
        <v>0</v>
      </c>
      <c r="H429" s="18">
        <f>_xll.ciqfunctions.udf.CIQ(InputTicker, "IQ_EMPLOYEES_UNDER_UNION_CONTRACTS",Input!J$2,Date)</f>
        <v>0</v>
      </c>
      <c r="I429" s="18">
        <f>_xll.ciqfunctions.udf.CIQ(InputTicker, "IQ_EMPLOYEES_UNDER_UNION_CONTRACTS",Input!K$2,Date)</f>
        <v>0</v>
      </c>
      <c r="J429" s="18">
        <f>_xll.ciqfunctions.udf.CIQ(InputTicker, "IQ_EMPLOYEES_UNDER_UNION_CONTRACTS",Input!L$2,Date)</f>
        <v>0</v>
      </c>
      <c r="K429" s="18">
        <f>_xll.ciqfunctions.udf.CIQ(InputTicker, "IQ_EMPLOYEES_UNDER_UNION_CONTRACTS",Input!M$2,Date)</f>
        <v>0</v>
      </c>
      <c r="L429" s="18">
        <f>_xll.ciqfunctions.udf.CIQ(InputTicker, "IQ_EMPLOYEES_UNDER_UNION_CONTRACTS",Input!N$2,Date)</f>
        <v>0</v>
      </c>
      <c r="M429" s="18">
        <f>_xll.ciqfunctions.udf.CIQ(InputTicker, "IQ_EMPLOYEES_UNDER_UNION_CONTRACTS",Input!O$2,Date)</f>
        <v>0</v>
      </c>
      <c r="N429" s="53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</row>
    <row r="430" spans="1:66" ht="12.75" customHeight="1" x14ac:dyDescent="0.2">
      <c r="A430" s="1" t="s">
        <v>372</v>
      </c>
      <c r="B430" s="18">
        <f>_xll.ciqfunctions.udf.CIQ(InputTicker, "IQ_AVG_EMPLOYEES",Input!D$2,Date)</f>
        <v>0</v>
      </c>
      <c r="C430" s="18">
        <f>_xll.ciqfunctions.udf.CIQ(InputTicker, "IQ_AVG_EMPLOYEES",Input!E$2,Date)</f>
        <v>0</v>
      </c>
      <c r="D430" s="18">
        <f>_xll.ciqfunctions.udf.CIQ(InputTicker, "IQ_AVG_EMPLOYEES",Input!F$2,Date)</f>
        <v>0</v>
      </c>
      <c r="E430" s="18">
        <f>_xll.ciqfunctions.udf.CIQ(InputTicker, "IQ_AVG_EMPLOYEES",Input!G$2,Date)</f>
        <v>0</v>
      </c>
      <c r="F430" s="18">
        <f>_xll.ciqfunctions.udf.CIQ(InputTicker, "IQ_AVG_EMPLOYEES",Input!H$2,Date)</f>
        <v>0</v>
      </c>
      <c r="G430" s="18">
        <f>_xll.ciqfunctions.udf.CIQ(InputTicker, "IQ_AVG_EMPLOYEES",Input!I$2,Date)</f>
        <v>0</v>
      </c>
      <c r="H430" s="18">
        <f>_xll.ciqfunctions.udf.CIQ(InputTicker, "IQ_AVG_EMPLOYEES",Input!J$2,Date)</f>
        <v>0</v>
      </c>
      <c r="I430" s="18">
        <f>_xll.ciqfunctions.udf.CIQ(InputTicker, "IQ_AVG_EMPLOYEES",Input!K$2,Date)</f>
        <v>0</v>
      </c>
      <c r="J430" s="18">
        <f>_xll.ciqfunctions.udf.CIQ(InputTicker, "IQ_AVG_EMPLOYEES",Input!L$2,Date)</f>
        <v>0</v>
      </c>
      <c r="K430" s="18">
        <f>_xll.ciqfunctions.udf.CIQ(InputTicker, "IQ_AVG_EMPLOYEES",Input!M$2,Date)</f>
        <v>0</v>
      </c>
      <c r="L430" s="18">
        <f>_xll.ciqfunctions.udf.CIQ(InputTicker, "IQ_AVG_EMPLOYEES",Input!N$2,Date)</f>
        <v>0</v>
      </c>
      <c r="M430" s="18">
        <f>_xll.ciqfunctions.udf.CIQ(InputTicker, "IQ_AVG_EMPLOYEES",Input!O$2,Date)</f>
        <v>0</v>
      </c>
      <c r="N430" s="53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</row>
    <row r="431" spans="1:66" ht="12.75" customHeight="1" x14ac:dyDescent="0.2">
      <c r="A431" s="1" t="s">
        <v>373</v>
      </c>
      <c r="B431" s="18">
        <f>_xll.ciqfunctions.udf.CIQ(InputTicker, "IQ_AVG_TEMP_EMPLOYEES",Input!D$2,Date)</f>
        <v>24464</v>
      </c>
      <c r="C431" s="18">
        <f>_xll.ciqfunctions.udf.CIQ(InputTicker, "IQ_AVG_TEMP_EMPLOYEES",Input!E$2,Date)</f>
        <v>24500</v>
      </c>
      <c r="D431" s="18">
        <f>_xll.ciqfunctions.udf.CIQ(InputTicker, "IQ_AVG_TEMP_EMPLOYEES",Input!F$2,Date)</f>
        <v>21900</v>
      </c>
      <c r="E431" s="18">
        <f>_xll.ciqfunctions.udf.CIQ(InputTicker, "IQ_AVG_TEMP_EMPLOYEES",Input!G$2,Date)</f>
        <v>21100</v>
      </c>
      <c r="F431" s="18">
        <f>_xll.ciqfunctions.udf.CIQ(InputTicker, "IQ_AVG_TEMP_EMPLOYEES",Input!H$2,Date)</f>
        <v>21600</v>
      </c>
      <c r="G431" s="18">
        <f>_xll.ciqfunctions.udf.CIQ(InputTicker, "IQ_AVG_TEMP_EMPLOYEES",Input!I$2,Date)</f>
        <v>18900</v>
      </c>
      <c r="H431" s="18">
        <f>_xll.ciqfunctions.udf.CIQ(InputTicker, "IQ_AVG_TEMP_EMPLOYEES",Input!J$2,Date)</f>
        <v>15700</v>
      </c>
      <c r="I431" s="18">
        <f>_xll.ciqfunctions.udf.CIQ(InputTicker, "IQ_AVG_TEMP_EMPLOYEES",Input!K$2,Date)</f>
        <v>14800</v>
      </c>
      <c r="J431" s="18">
        <f>_xll.ciqfunctions.udf.CIQ(InputTicker, "IQ_AVG_TEMP_EMPLOYEES",Input!L$2,Date)</f>
        <v>14400</v>
      </c>
      <c r="K431" s="18">
        <f>_xll.ciqfunctions.udf.CIQ(InputTicker, "IQ_AVG_TEMP_EMPLOYEES",Input!M$2,Date)</f>
        <v>14200</v>
      </c>
      <c r="L431" s="18">
        <f>_xll.ciqfunctions.udf.CIQ(InputTicker, "IQ_AVG_TEMP_EMPLOYEES",Input!N$2,Date)</f>
        <v>13800</v>
      </c>
      <c r="M431" s="18">
        <f>_xll.ciqfunctions.udf.CIQ(InputTicker, "IQ_AVG_TEMP_EMPLOYEES",Input!O$2,Date)</f>
        <v>13800</v>
      </c>
      <c r="N431" s="53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</row>
    <row r="432" spans="1:66" ht="12.75" customHeight="1" x14ac:dyDescent="0.2">
      <c r="A432" s="1" t="s">
        <v>503</v>
      </c>
      <c r="B432" s="18">
        <f>_xll.ciqfunctions.udf.CIQ(InputTicker, "IQ_NUMBER_ADRHOLDERS",Input!D$2,Date)</f>
        <v>0</v>
      </c>
      <c r="C432" s="18">
        <f>_xll.ciqfunctions.udf.CIQ(InputTicker, "IQ_NUMBER_ADRHOLDERS",Input!E$2,Date)</f>
        <v>0</v>
      </c>
      <c r="D432" s="18">
        <f>_xll.ciqfunctions.udf.CIQ(InputTicker, "IQ_NUMBER_ADRHOLDERS",Input!F$2,Date)</f>
        <v>0</v>
      </c>
      <c r="E432" s="18">
        <f>_xll.ciqfunctions.udf.CIQ(InputTicker, "IQ_NUMBER_ADRHOLDERS",Input!G$2,Date)</f>
        <v>0</v>
      </c>
      <c r="F432" s="18">
        <f>_xll.ciqfunctions.udf.CIQ(InputTicker, "IQ_NUMBER_ADRHOLDERS",Input!H$2,Date)</f>
        <v>0</v>
      </c>
      <c r="G432" s="18">
        <f>_xll.ciqfunctions.udf.CIQ(InputTicker, "IQ_NUMBER_ADRHOLDERS",Input!I$2,Date)</f>
        <v>0</v>
      </c>
      <c r="H432" s="18">
        <f>_xll.ciqfunctions.udf.CIQ(InputTicker, "IQ_NUMBER_ADRHOLDERS",Input!J$2,Date)</f>
        <v>0</v>
      </c>
      <c r="I432" s="18">
        <f>_xll.ciqfunctions.udf.CIQ(InputTicker, "IQ_NUMBER_ADRHOLDERS",Input!K$2,Date)</f>
        <v>0</v>
      </c>
      <c r="J432" s="18">
        <f>_xll.ciqfunctions.udf.CIQ(InputTicker, "IQ_NUMBER_ADRHOLDERS",Input!L$2,Date)</f>
        <v>0</v>
      </c>
      <c r="K432" s="18">
        <f>_xll.ciqfunctions.udf.CIQ(InputTicker, "IQ_NUMBER_ADRHOLDERS",Input!M$2,Date)</f>
        <v>0</v>
      </c>
      <c r="L432" s="18">
        <f>_xll.ciqfunctions.udf.CIQ(InputTicker, "IQ_NUMBER_ADRHOLDERS",Input!N$2,Date)</f>
        <v>0</v>
      </c>
      <c r="M432" s="18">
        <f>_xll.ciqfunctions.udf.CIQ(InputTicker, "IQ_NUMBER_ADRHOLDERS",Input!O$2,Date)</f>
        <v>0</v>
      </c>
      <c r="N432" s="53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</row>
    <row r="433" spans="1:66" ht="12.75" customHeight="1" x14ac:dyDescent="0.2">
      <c r="A433" s="1" t="s">
        <v>361</v>
      </c>
      <c r="B433" s="4">
        <f>_xll.ciqfunctions.udf.CIQ(InputTicker, "IQ_FIN_DIV_LT_DEBT_TOTAL",Input!D$2,Date,,,Ccy,Conv)</f>
        <v>27205</v>
      </c>
      <c r="C433" s="4">
        <f>_xll.ciqfunctions.udf.CIQ(InputTicker, "IQ_FIN_DIV_LT_DEBT_TOTAL",Input!E$2,Date,,,Ccy,Conv)</f>
        <v>27859</v>
      </c>
      <c r="D433" s="4">
        <f>_xll.ciqfunctions.udf.CIQ(InputTicker, "IQ_FIN_DIV_LT_DEBT_TOTAL",Input!F$2,Date,,,Ccy,Conv)</f>
        <v>31434</v>
      </c>
      <c r="E433" s="4">
        <f>_xll.ciqfunctions.udf.CIQ(InputTicker, "IQ_FIN_DIV_LT_DEBT_TOTAL",Input!G$2,Date,,,Ccy,Conv)</f>
        <v>31227</v>
      </c>
      <c r="F433" s="4">
        <f>_xll.ciqfunctions.udf.CIQ(InputTicker, "IQ_FIN_DIV_LT_DEBT_TOTAL",Input!H$2,Date,,,Ccy,Conv)</f>
        <v>24727</v>
      </c>
      <c r="G433" s="4">
        <f>_xll.ciqfunctions.udf.CIQ(InputTicker, "IQ_FIN_DIV_LT_DEBT_TOTAL",Input!I$2,Date,,,Ccy,Conv)</f>
        <v>21098</v>
      </c>
      <c r="H433" s="4">
        <f>_xll.ciqfunctions.udf.CIQ(InputTicker, "IQ_FIN_DIV_LT_DEBT_TOTAL",Input!J$2,Date,,,Ccy,Conv)</f>
        <v>13929</v>
      </c>
      <c r="I433" s="4">
        <f>_xll.ciqfunctions.udf.CIQ(InputTicker, "IQ_FIN_DIV_LT_DEBT_TOTAL",Input!K$2,Date,,,Ccy,Conv)</f>
        <v>12872</v>
      </c>
      <c r="J433" s="4">
        <f>_xll.ciqfunctions.udf.CIQ(InputTicker, "IQ_FIN_DIV_LT_DEBT_TOTAL",Input!L$2,Date,,,Ccy,Conv)</f>
        <v>11879</v>
      </c>
      <c r="K433" s="4">
        <f>_xll.ciqfunctions.udf.CIQ(InputTicker, "IQ_FIN_DIV_LT_DEBT_TOTAL",Input!M$2,Date,,,Ccy,Conv)</f>
        <v>12116</v>
      </c>
      <c r="L433" s="4">
        <f>_xll.ciqfunctions.udf.CIQ(InputTicker, "IQ_FIN_DIV_LT_DEBT_TOTAL",Input!N$2,Date,,,Ccy,Conv)</f>
        <v>15093</v>
      </c>
      <c r="M433" s="4">
        <f>_xll.ciqfunctions.udf.CIQ(InputTicker, "IQ_FIN_DIV_LT_DEBT_TOTAL",Input!O$2,Date,,,Ccy,Conv)</f>
        <v>15093</v>
      </c>
      <c r="N433" s="53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</row>
    <row r="434" spans="1:66" ht="12.75" customHeight="1" x14ac:dyDescent="0.2">
      <c r="A434" s="1" t="s">
        <v>362</v>
      </c>
      <c r="B434" s="4">
        <f>_xll.ciqfunctions.udf.CIQ(InputTicker,"IQ_FIN_DIV_ST_DEBT_TOTAL",Input!D$2,Date,,,Ccy,Conv)</f>
        <v>0</v>
      </c>
      <c r="C434" s="4">
        <f>_xll.ciqfunctions.udf.CIQ(InputTicker,"IQ_FIN_DIV_ST_DEBT_TOTAL",Input!E$2,Date,,,Ccy,Conv)</f>
        <v>0</v>
      </c>
      <c r="D434" s="4">
        <f>_xll.ciqfunctions.udf.CIQ(InputTicker,"IQ_FIN_DIV_ST_DEBT_TOTAL",Input!F$2,Date,,,Ccy,Conv)</f>
        <v>0</v>
      </c>
      <c r="E434" s="4">
        <f>_xll.ciqfunctions.udf.CIQ(InputTicker,"IQ_FIN_DIV_ST_DEBT_TOTAL",Input!G$2,Date,,,Ccy,Conv)</f>
        <v>0</v>
      </c>
      <c r="F434" s="4">
        <f>_xll.ciqfunctions.udf.CIQ(InputTicker,"IQ_FIN_DIV_ST_DEBT_TOTAL",Input!H$2,Date,,,Ccy,Conv)</f>
        <v>0</v>
      </c>
      <c r="G434" s="4">
        <f>_xll.ciqfunctions.udf.CIQ(InputTicker,"IQ_FIN_DIV_ST_DEBT_TOTAL",Input!I$2,Date,,,Ccy,Conv)</f>
        <v>0</v>
      </c>
      <c r="H434" s="4">
        <f>_xll.ciqfunctions.udf.CIQ(InputTicker,"IQ_FIN_DIV_ST_DEBT_TOTAL",Input!J$2,Date,,,Ccy,Conv)</f>
        <v>0</v>
      </c>
      <c r="I434" s="4">
        <f>_xll.ciqfunctions.udf.CIQ(InputTicker,"IQ_FIN_DIV_ST_DEBT_TOTAL",Input!K$2,Date,,,Ccy,Conv)</f>
        <v>0</v>
      </c>
      <c r="J434" s="4">
        <f>_xll.ciqfunctions.udf.CIQ(InputTicker,"IQ_FIN_DIV_ST_DEBT_TOTAL",Input!L$2,Date,,,Ccy,Conv)</f>
        <v>0</v>
      </c>
      <c r="K434" s="4">
        <f>_xll.ciqfunctions.udf.CIQ(InputTicker,"IQ_FIN_DIV_ST_DEBT_TOTAL",Input!M$2,Date,,,Ccy,Conv)</f>
        <v>0</v>
      </c>
      <c r="L434" s="4">
        <f>_xll.ciqfunctions.udf.CIQ(InputTicker,"IQ_FIN_DIV_ST_DEBT_TOTAL",Input!N$2,Date,,,Ccy,Conv)</f>
        <v>0</v>
      </c>
      <c r="M434" s="4">
        <f>_xll.ciqfunctions.udf.CIQ(InputTicker,"IQ_FIN_DIV_ST_DEBT_TOTAL",Input!O$2,Date,,,Ccy,Conv)</f>
        <v>0</v>
      </c>
      <c r="N434" s="53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</row>
    <row r="435" spans="1:66" ht="12.75" customHeight="1" x14ac:dyDescent="0.2">
      <c r="A435" s="1" t="s">
        <v>376</v>
      </c>
      <c r="B435" s="4">
        <f>_xll.ciqfunctions.udf.CIQ(InputTicker,"IQ_FIN_DIV_DEBT_TOTAL",Input!D$2,Date,,,Ccy,Conv)</f>
        <v>27205</v>
      </c>
      <c r="C435" s="4">
        <f>_xll.ciqfunctions.udf.CIQ(InputTicker,"IQ_FIN_DIV_DEBT_TOTAL",Input!E$2,Date,,,Ccy,Conv)</f>
        <v>27859</v>
      </c>
      <c r="D435" s="4">
        <f>_xll.ciqfunctions.udf.CIQ(InputTicker,"IQ_FIN_DIV_DEBT_TOTAL",Input!F$2,Date,,,Ccy,Conv)</f>
        <v>31434</v>
      </c>
      <c r="E435" s="4">
        <f>_xll.ciqfunctions.udf.CIQ(InputTicker,"IQ_FIN_DIV_DEBT_TOTAL",Input!G$2,Date,,,Ccy,Conv)</f>
        <v>31227</v>
      </c>
      <c r="F435" s="4">
        <f>_xll.ciqfunctions.udf.CIQ(InputTicker,"IQ_FIN_DIV_DEBT_TOTAL",Input!H$2,Date,,,Ccy,Conv)</f>
        <v>24727</v>
      </c>
      <c r="G435" s="4">
        <f>_xll.ciqfunctions.udf.CIQ(InputTicker,"IQ_FIN_DIV_DEBT_TOTAL",Input!I$2,Date,,,Ccy,Conv)</f>
        <v>21098</v>
      </c>
      <c r="H435" s="4">
        <f>_xll.ciqfunctions.udf.CIQ(InputTicker,"IQ_FIN_DIV_DEBT_TOTAL",Input!J$2,Date,,,Ccy,Conv)</f>
        <v>13929</v>
      </c>
      <c r="I435" s="4">
        <f>_xll.ciqfunctions.udf.CIQ(InputTicker,"IQ_FIN_DIV_DEBT_TOTAL",Input!K$2,Date,,,Ccy,Conv)</f>
        <v>12872</v>
      </c>
      <c r="J435" s="4">
        <f>_xll.ciqfunctions.udf.CIQ(InputTicker,"IQ_FIN_DIV_DEBT_TOTAL",Input!L$2,Date,,,Ccy,Conv)</f>
        <v>11879</v>
      </c>
      <c r="K435" s="4">
        <f>_xll.ciqfunctions.udf.CIQ(InputTicker,"IQ_FIN_DIV_DEBT_TOTAL",Input!M$2,Date,,,Ccy,Conv)</f>
        <v>12116</v>
      </c>
      <c r="L435" s="4">
        <f>_xll.ciqfunctions.udf.CIQ(InputTicker,"IQ_FIN_DIV_DEBT_TOTAL",Input!N$2,Date,,,Ccy,Conv)</f>
        <v>15093</v>
      </c>
      <c r="M435" s="4">
        <f>_xll.ciqfunctions.udf.CIQ(InputTicker,"IQ_FIN_DIV_DEBT_TOTAL",Input!O$2,Date,,,Ccy,Conv)</f>
        <v>15093</v>
      </c>
      <c r="N435" s="53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</row>
    <row r="436" spans="1:66" ht="12.75" customHeight="1" x14ac:dyDescent="0.2">
      <c r="A436" s="1" t="s">
        <v>380</v>
      </c>
      <c r="B436" s="4">
        <f>_xll.ciqfunctions.udf.CIQ(InputTicker, "IQ_FIN_DIV_CASH_EQUIV",Input!D$2,Date,,,Ccy,Conv)</f>
        <v>0</v>
      </c>
      <c r="C436" s="4">
        <f>_xll.ciqfunctions.udf.CIQ(InputTicker, "IQ_FIN_DIV_CASH_EQUIV",Input!E$2,Date,,,Ccy,Conv)</f>
        <v>0</v>
      </c>
      <c r="D436" s="4">
        <f>_xll.ciqfunctions.udf.CIQ(InputTicker, "IQ_FIN_DIV_CASH_EQUIV",Input!F$2,Date,,,Ccy,Conv)</f>
        <v>0</v>
      </c>
      <c r="E436" s="4">
        <f>_xll.ciqfunctions.udf.CIQ(InputTicker, "IQ_FIN_DIV_CASH_EQUIV",Input!G$2,Date,,,Ccy,Conv)</f>
        <v>0</v>
      </c>
      <c r="F436" s="4">
        <f>_xll.ciqfunctions.udf.CIQ(InputTicker, "IQ_FIN_DIV_CASH_EQUIV",Input!H$2,Date,,,Ccy,Conv)</f>
        <v>0</v>
      </c>
      <c r="G436" s="4">
        <f>_xll.ciqfunctions.udf.CIQ(InputTicker, "IQ_FIN_DIV_CASH_EQUIV",Input!I$2,Date,,,Ccy,Conv)</f>
        <v>0</v>
      </c>
      <c r="H436" s="4">
        <f>_xll.ciqfunctions.udf.CIQ(InputTicker, "IQ_FIN_DIV_CASH_EQUIV",Input!J$2,Date,,,Ccy,Conv)</f>
        <v>0</v>
      </c>
      <c r="I436" s="4">
        <f>_xll.ciqfunctions.udf.CIQ(InputTicker, "IQ_FIN_DIV_CASH_EQUIV",Input!K$2,Date,,,Ccy,Conv)</f>
        <v>0</v>
      </c>
      <c r="J436" s="4">
        <f>_xll.ciqfunctions.udf.CIQ(InputTicker, "IQ_FIN_DIV_CASH_EQUIV",Input!L$2,Date,,,Ccy,Conv)</f>
        <v>0</v>
      </c>
      <c r="K436" s="4">
        <f>_xll.ciqfunctions.udf.CIQ(InputTicker, "IQ_FIN_DIV_CASH_EQUIV",Input!M$2,Date,,,Ccy,Conv)</f>
        <v>0</v>
      </c>
      <c r="L436" s="4">
        <f>_xll.ciqfunctions.udf.CIQ(InputTicker, "IQ_FIN_DIV_CASH_EQUIV",Input!N$2,Date,,,Ccy,Conv)</f>
        <v>0</v>
      </c>
      <c r="M436" s="4">
        <f>_xll.ciqfunctions.udf.CIQ(InputTicker, "IQ_FIN_DIV_CASH_EQUIV",Input!O$2,Date,,,Ccy,Conv)</f>
        <v>0</v>
      </c>
      <c r="N436" s="53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</row>
    <row r="437" spans="1:66" ht="12.75" customHeight="1" x14ac:dyDescent="0.2">
      <c r="A437" s="1" t="s">
        <v>381</v>
      </c>
      <c r="B437" s="4">
        <f>_xll.ciqfunctions.udf.CIQ(InputTicker, "IQ_FIN_DIV_ST_INVEST",Input!D$2,Date,,,Ccy,Conv)</f>
        <v>0</v>
      </c>
      <c r="C437" s="4">
        <f>_xll.ciqfunctions.udf.CIQ(InputTicker, "IQ_FIN_DIV_ST_INVEST",Input!E$2,Date,,,Ccy,Conv)</f>
        <v>0</v>
      </c>
      <c r="D437" s="4">
        <f>_xll.ciqfunctions.udf.CIQ(InputTicker, "IQ_FIN_DIV_ST_INVEST",Input!F$2,Date,,,Ccy,Conv)</f>
        <v>0</v>
      </c>
      <c r="E437" s="4">
        <f>_xll.ciqfunctions.udf.CIQ(InputTicker, "IQ_FIN_DIV_ST_INVEST",Input!G$2,Date,,,Ccy,Conv)</f>
        <v>0</v>
      </c>
      <c r="F437" s="4">
        <f>_xll.ciqfunctions.udf.CIQ(InputTicker, "IQ_FIN_DIV_ST_INVEST",Input!H$2,Date,,,Ccy,Conv)</f>
        <v>0</v>
      </c>
      <c r="G437" s="4">
        <f>_xll.ciqfunctions.udf.CIQ(InputTicker, "IQ_FIN_DIV_ST_INVEST",Input!I$2,Date,,,Ccy,Conv)</f>
        <v>0</v>
      </c>
      <c r="H437" s="4">
        <f>_xll.ciqfunctions.udf.CIQ(InputTicker, "IQ_FIN_DIV_ST_INVEST",Input!J$2,Date,,,Ccy,Conv)</f>
        <v>0</v>
      </c>
      <c r="I437" s="4">
        <f>_xll.ciqfunctions.udf.CIQ(InputTicker, "IQ_FIN_DIV_ST_INVEST",Input!K$2,Date,,,Ccy,Conv)</f>
        <v>0</v>
      </c>
      <c r="J437" s="4">
        <f>_xll.ciqfunctions.udf.CIQ(InputTicker, "IQ_FIN_DIV_ST_INVEST",Input!L$2,Date,,,Ccy,Conv)</f>
        <v>0</v>
      </c>
      <c r="K437" s="4">
        <f>_xll.ciqfunctions.udf.CIQ(InputTicker, "IQ_FIN_DIV_ST_INVEST",Input!M$2,Date,,,Ccy,Conv)</f>
        <v>0</v>
      </c>
      <c r="L437" s="4">
        <f>_xll.ciqfunctions.udf.CIQ(InputTicker, "IQ_FIN_DIV_ST_INVEST",Input!N$2,Date,,,Ccy,Conv)</f>
        <v>0</v>
      </c>
      <c r="M437" s="4">
        <f>_xll.ciqfunctions.udf.CIQ(InputTicker, "IQ_FIN_DIV_ST_INVEST",Input!O$2,Date,,,Ccy,Conv)</f>
        <v>0</v>
      </c>
      <c r="N437" s="53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</row>
    <row r="438" spans="1:66" ht="12.75" customHeight="1" x14ac:dyDescent="0.2">
      <c r="A438" s="1" t="s">
        <v>504</v>
      </c>
      <c r="B438" s="4">
        <f>_xll.ciqfunctions.udf.CIQ(InputTicker, "IQ_DEBT_EQUIV_NET_PBO",Input!D$2,Date,,,Ccy,Conv)</f>
        <v>10373</v>
      </c>
      <c r="C438" s="4">
        <f>_xll.ciqfunctions.udf.CIQ(InputTicker, "IQ_DEBT_EQUIV_NET_PBO",Input!E$2,Date,,,Ccy,Conv)</f>
        <v>9774</v>
      </c>
      <c r="D438" s="4">
        <f>_xll.ciqfunctions.udf.CIQ(InputTicker, "IQ_DEBT_EQUIV_NET_PBO",Input!F$2,Date,,,Ccy,Conv)</f>
        <v>8063</v>
      </c>
      <c r="E438" s="4">
        <f>_xll.ciqfunctions.udf.CIQ(InputTicker, "IQ_DEBT_EQUIV_NET_PBO",Input!G$2,Date,,,Ccy,Conv)</f>
        <v>8611</v>
      </c>
      <c r="F438" s="4">
        <f>_xll.ciqfunctions.udf.CIQ(InputTicker, "IQ_DEBT_EQUIV_NET_PBO",Input!H$2,Date,,,Ccy,Conv)</f>
        <v>6453</v>
      </c>
      <c r="G438" s="4">
        <f>_xll.ciqfunctions.udf.CIQ(InputTicker, "IQ_DEBT_EQUIV_NET_PBO",Input!I$2,Date,,,Ccy,Conv)</f>
        <v>5990</v>
      </c>
      <c r="H438" s="4">
        <f>_xll.ciqfunctions.udf.CIQ(InputTicker, "IQ_DEBT_EQUIV_NET_PBO",Input!J$2,Date,,,Ccy,Conv)</f>
        <v>1448</v>
      </c>
      <c r="I438" s="4">
        <f>_xll.ciqfunctions.udf.CIQ(InputTicker, "IQ_DEBT_EQUIV_NET_PBO",Input!K$2,Date,,,Ccy,Conv)</f>
        <v>-711</v>
      </c>
      <c r="J438" s="4">
        <f>_xll.ciqfunctions.udf.CIQ(InputTicker, "IQ_DEBT_EQUIV_NET_PBO",Input!L$2,Date,,,Ccy,Conv)</f>
        <v>1218</v>
      </c>
      <c r="K438" s="4">
        <f>_xll.ciqfunctions.udf.CIQ(InputTicker, "IQ_DEBT_EQUIV_NET_PBO",Input!M$2,Date,,,Ccy,Conv)</f>
        <v>-87</v>
      </c>
      <c r="L438" s="4">
        <f>_xll.ciqfunctions.udf.CIQ(InputTicker, "IQ_DEBT_EQUIV_NET_PBO",Input!N$2,Date,,,Ccy,Conv)</f>
        <v>-474</v>
      </c>
      <c r="M438" s="4">
        <f>_xll.ciqfunctions.udf.CIQ(InputTicker, "IQ_DEBT_EQUIV_NET_PBO",Input!O$2,Date,,,Ccy,Conv)</f>
        <v>-474</v>
      </c>
      <c r="N438" s="53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</row>
    <row r="439" spans="1:66" ht="12.75" customHeight="1" x14ac:dyDescent="0.2">
      <c r="A439" s="1" t="s">
        <v>505</v>
      </c>
      <c r="B439" s="4">
        <f>_xll.ciqfunctions.udf.CIQ(InputTicker, "IQ_DEBT_EQUIV_OPER_LEASE",Input!D$2,Date,,,Ccy,Conv)</f>
        <v>11560</v>
      </c>
      <c r="C439" s="4">
        <f>_xll.ciqfunctions.udf.CIQ(InputTicker, "IQ_DEBT_EQUIV_OPER_LEASE",Input!E$2,Date,,,Ccy,Conv)</f>
        <v>0</v>
      </c>
      <c r="D439" s="4">
        <f>_xll.ciqfunctions.udf.CIQ(InputTicker, "IQ_DEBT_EQUIV_OPER_LEASE",Input!F$2,Date,,,Ccy,Conv)</f>
        <v>0</v>
      </c>
      <c r="E439" s="4">
        <f>_xll.ciqfunctions.udf.CIQ(InputTicker, "IQ_DEBT_EQUIV_OPER_LEASE",Input!G$2,Date,,,Ccy,Conv)</f>
        <v>0</v>
      </c>
      <c r="F439" s="4">
        <f>_xll.ciqfunctions.udf.CIQ(InputTicker, "IQ_DEBT_EQUIV_OPER_LEASE",Input!H$2,Date,,,Ccy,Conv)</f>
        <v>12984</v>
      </c>
      <c r="G439" s="4">
        <f>_xll.ciqfunctions.udf.CIQ(InputTicker, "IQ_DEBT_EQUIV_OPER_LEASE",Input!I$2,Date,,,Ccy,Conv)</f>
        <v>12192</v>
      </c>
      <c r="H439" s="4">
        <f>_xll.ciqfunctions.udf.CIQ(InputTicker, "IQ_DEBT_EQUIV_OPER_LEASE",Input!J$2,Date,,,Ccy,Conv)</f>
        <v>11496</v>
      </c>
      <c r="I439" s="4">
        <f>_xll.ciqfunctions.udf.CIQ(InputTicker, "IQ_DEBT_EQUIV_OPER_LEASE",Input!K$2,Date,,,Ccy,Conv)</f>
        <v>9976</v>
      </c>
      <c r="J439" s="4">
        <f>_xll.ciqfunctions.udf.CIQ(InputTicker, "IQ_DEBT_EQUIV_OPER_LEASE",Input!L$2,Date,,,Ccy,Conv)</f>
        <v>10336</v>
      </c>
      <c r="K439" s="4">
        <f>_xll.ciqfunctions.udf.CIQ(InputTicker, "IQ_DEBT_EQUIV_OPER_LEASE",Input!M$2,Date,,,Ccy,Conv)</f>
        <v>10472</v>
      </c>
      <c r="L439" s="4">
        <f>_xll.ciqfunctions.udf.CIQ(InputTicker, "IQ_DEBT_EQUIV_OPER_LEASE",Input!N$2,Date,,,Ccy,Conv)</f>
        <v>10464</v>
      </c>
      <c r="M439" s="4">
        <f>_xll.ciqfunctions.udf.CIQ(InputTicker, "IQ_DEBT_EQUIV_OPER_LEASE",Input!O$2,Date,,,Ccy,Conv)</f>
        <v>10464</v>
      </c>
      <c r="N439" s="53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</row>
    <row r="440" spans="1:66" ht="12.75" customHeight="1" x14ac:dyDescent="0.2">
      <c r="A440" s="1" t="s">
        <v>363</v>
      </c>
      <c r="B440" s="4">
        <f>_xll.ciqfunctions.udf.CIQ(InputTicker,"IQ_COST_BORROWING",Input!D$2,Date)</f>
        <v>1.161</v>
      </c>
      <c r="C440" s="4">
        <f>_xll.ciqfunctions.udf.CIQ(InputTicker,"IQ_COST_BORROWING",Input!E$2,Date)</f>
        <v>1.5401</v>
      </c>
      <c r="D440" s="4">
        <f>_xll.ciqfunctions.udf.CIQ(InputTicker,"IQ_COST_BORROWING",Input!F$2,Date)</f>
        <v>1.3927</v>
      </c>
      <c r="E440" s="4">
        <f>_xll.ciqfunctions.udf.CIQ(InputTicker,"IQ_COST_BORROWING",Input!G$2,Date)</f>
        <v>1.5668</v>
      </c>
      <c r="F440" s="4">
        <f>_xll.ciqfunctions.udf.CIQ(InputTicker,"IQ_COST_BORROWING",Input!H$2,Date)</f>
        <v>2.3654999999999999</v>
      </c>
      <c r="G440" s="4">
        <f>_xll.ciqfunctions.udf.CIQ(InputTicker,"IQ_COST_BORROWING",Input!I$2,Date)</f>
        <v>1.9407000000000001</v>
      </c>
      <c r="H440" s="4">
        <f>_xll.ciqfunctions.udf.CIQ(InputTicker,"IQ_COST_BORROWING",Input!J$2,Date)</f>
        <v>1.9262999999999999</v>
      </c>
      <c r="I440" s="4">
        <f>_xll.ciqfunctions.udf.CIQ(InputTicker,"IQ_COST_BORROWING",Input!K$2,Date)</f>
        <v>2.2372000000000001</v>
      </c>
      <c r="J440" s="4">
        <f>_xll.ciqfunctions.udf.CIQ(InputTicker,"IQ_COST_BORROWING",Input!L$2,Date)</f>
        <v>2.8363</v>
      </c>
      <c r="K440" s="4">
        <f>_xll.ciqfunctions.udf.CIQ(InputTicker,"IQ_COST_BORROWING",Input!M$2,Date)</f>
        <v>2.9138000000000002</v>
      </c>
      <c r="L440" s="4">
        <f>_xll.ciqfunctions.udf.CIQ(InputTicker,"IQ_COST_BORROWING",Input!N$2,Date)</f>
        <v>3.1526999999999998</v>
      </c>
      <c r="M440" s="4">
        <f>_xll.ciqfunctions.udf.CIQ(InputTicker,"IQ_COST_BORROWING",Input!O$2,Date)</f>
        <v>3.1526999999999998</v>
      </c>
      <c r="N440" s="53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</row>
    <row r="441" spans="1:66" ht="12.75" customHeight="1" x14ac:dyDescent="0.2">
      <c r="A441" s="1" t="s">
        <v>379</v>
      </c>
      <c r="B441" s="4">
        <f>_xll.ciqfunctions.udf.CIQ(InputTicker,"IQ_RESTRICTED_CASH_NON_CURRENT",Input!D$2,Date,,,Ccy,Conv)</f>
        <v>0</v>
      </c>
      <c r="C441" s="4">
        <f>_xll.ciqfunctions.udf.CIQ(InputTicker,"IQ_RESTRICTED_CASH_NON_CURRENT",Input!E$2,Date,,,Ccy,Conv)</f>
        <v>0</v>
      </c>
      <c r="D441" s="4">
        <f>_xll.ciqfunctions.udf.CIQ(InputTicker,"IQ_RESTRICTED_CASH_NON_CURRENT",Input!F$2,Date,,,Ccy,Conv)</f>
        <v>0</v>
      </c>
      <c r="E441" s="4">
        <f>_xll.ciqfunctions.udf.CIQ(InputTicker,"IQ_RESTRICTED_CASH_NON_CURRENT",Input!G$2,Date,,,Ccy,Conv)</f>
        <v>0</v>
      </c>
      <c r="F441" s="4">
        <f>_xll.ciqfunctions.udf.CIQ(InputTicker,"IQ_RESTRICTED_CASH_NON_CURRENT",Input!H$2,Date,,,Ccy,Conv)</f>
        <v>0</v>
      </c>
      <c r="G441" s="4">
        <f>_xll.ciqfunctions.udf.CIQ(InputTicker,"IQ_RESTRICTED_CASH_NON_CURRENT",Input!I$2,Date,,,Ccy,Conv)</f>
        <v>0</v>
      </c>
      <c r="H441" s="4">
        <f>_xll.ciqfunctions.udf.CIQ(InputTicker,"IQ_RESTRICTED_CASH_NON_CURRENT",Input!J$2,Date,,,Ccy,Conv)</f>
        <v>0</v>
      </c>
      <c r="I441" s="4">
        <f>_xll.ciqfunctions.udf.CIQ(InputTicker,"IQ_RESTRICTED_CASH_NON_CURRENT",Input!K$2,Date,,,Ccy,Conv)</f>
        <v>0</v>
      </c>
      <c r="J441" s="4">
        <f>_xll.ciqfunctions.udf.CIQ(InputTicker,"IQ_RESTRICTED_CASH_NON_CURRENT",Input!L$2,Date,,,Ccy,Conv)</f>
        <v>0</v>
      </c>
      <c r="K441" s="4">
        <f>_xll.ciqfunctions.udf.CIQ(InputTicker,"IQ_RESTRICTED_CASH_NON_CURRENT",Input!M$2,Date,,,Ccy,Conv)</f>
        <v>0</v>
      </c>
      <c r="L441" s="4">
        <f>_xll.ciqfunctions.udf.CIQ(InputTicker,"IQ_RESTRICTED_CASH_NON_CURRENT",Input!N$2,Date,,,Ccy,Conv)</f>
        <v>0</v>
      </c>
      <c r="M441" s="4">
        <f>_xll.ciqfunctions.udf.CIQ(InputTicker,"IQ_RESTRICTED_CASH_NON_CURRENT",Input!O$2,Date,,,Ccy,Conv)</f>
        <v>0</v>
      </c>
      <c r="N441" s="53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</row>
    <row r="442" spans="1:66" ht="12.75" customHeight="1" x14ac:dyDescent="0.2">
      <c r="A442" s="1" t="s">
        <v>506</v>
      </c>
      <c r="B442" s="4">
        <f>_xll.ciqfunctions.udf.CIQ(InputTicker,"IQ_RESTRICTED_CASH_TOTAL",Input!D$2,Date,,,Ccy,Conv)</f>
        <v>0</v>
      </c>
      <c r="C442" s="4">
        <f>_xll.ciqfunctions.udf.CIQ(InputTicker,"IQ_RESTRICTED_CASH_TOTAL",Input!E$2,Date,,,Ccy,Conv)</f>
        <v>0</v>
      </c>
      <c r="D442" s="4">
        <f>_xll.ciqfunctions.udf.CIQ(InputTicker,"IQ_RESTRICTED_CASH_TOTAL",Input!F$2,Date,,,Ccy,Conv)</f>
        <v>262</v>
      </c>
      <c r="E442" s="4">
        <f>_xll.ciqfunctions.udf.CIQ(InputTicker,"IQ_RESTRICTED_CASH_TOTAL",Input!G$2,Date,,,Ccy,Conv)</f>
        <v>225</v>
      </c>
      <c r="F442" s="4">
        <f>_xll.ciqfunctions.udf.CIQ(InputTicker,"IQ_RESTRICTED_CASH_TOTAL",Input!H$2,Date,,,Ccy,Conv)</f>
        <v>141</v>
      </c>
      <c r="G442" s="4">
        <f>_xll.ciqfunctions.udf.CIQ(InputTicker,"IQ_RESTRICTED_CASH_TOTAL",Input!I$2,Date,,,Ccy,Conv)</f>
        <v>463</v>
      </c>
      <c r="H442" s="4">
        <f>_xll.ciqfunctions.udf.CIQ(InputTicker,"IQ_RESTRICTED_CASH_TOTAL",Input!J$2,Date,,,Ccy,Conv)</f>
        <v>307</v>
      </c>
      <c r="I442" s="4">
        <f>_xll.ciqfunctions.udf.CIQ(InputTicker,"IQ_RESTRICTED_CASH_TOTAL",Input!K$2,Date,,,Ccy,Conv)</f>
        <v>103</v>
      </c>
      <c r="J442" s="4">
        <f>_xll.ciqfunctions.udf.CIQ(InputTicker,"IQ_RESTRICTED_CASH_TOTAL",Input!L$2,Date,,,Ccy,Conv)</f>
        <v>21</v>
      </c>
      <c r="K442" s="4">
        <f>_xll.ciqfunctions.udf.CIQ(InputTicker,"IQ_RESTRICTED_CASH_TOTAL",Input!M$2,Date,,,Ccy,Conv)</f>
        <v>214</v>
      </c>
      <c r="L442" s="4">
        <f>_xll.ciqfunctions.udf.CIQ(InputTicker,"IQ_RESTRICTED_CASH_TOTAL",Input!N$2,Date,,,Ccy,Conv)</f>
        <v>54</v>
      </c>
      <c r="M442" s="4">
        <f>_xll.ciqfunctions.udf.CIQ(InputTicker,"IQ_RESTRICTED_CASH_TOTAL",Input!O$2,Date,,,Ccy,Conv)</f>
        <v>54</v>
      </c>
      <c r="N442" s="53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</row>
    <row r="443" spans="1:66" ht="12.75" customHeight="1" x14ac:dyDescent="0.2">
      <c r="A443" s="1" t="s">
        <v>364</v>
      </c>
      <c r="B443" s="4">
        <f>_xll.ciqfunctions.udf.CIQ(InputTicker,"IQ_TOTAL_DEBT_EXCL_FIN",Input!D$2,Date,,,Ccy,Conv)</f>
        <v>39892</v>
      </c>
      <c r="C443" s="4">
        <f>_xll.ciqfunctions.udf.CIQ(InputTicker,"IQ_TOTAL_DEBT_EXCL_FIN",Input!E$2,Date,,,Ccy,Conv)</f>
        <v>42176</v>
      </c>
      <c r="D443" s="4">
        <f>_xll.ciqfunctions.udf.CIQ(InputTicker,"IQ_TOTAL_DEBT_EXCL_FIN",Input!F$2,Date,,,Ccy,Conv)</f>
        <v>46858</v>
      </c>
      <c r="E443" s="4">
        <f>_xll.ciqfunctions.udf.CIQ(InputTicker,"IQ_TOTAL_DEBT_EXCL_FIN",Input!G$2,Date,,,Ccy,Conv)</f>
        <v>45812</v>
      </c>
      <c r="F443" s="4">
        <f>_xll.ciqfunctions.udf.CIQ(InputTicker,"IQ_TOTAL_DEBT_EXCL_FIN",Input!H$2,Date,,,Ccy,Conv)</f>
        <v>68158</v>
      </c>
      <c r="G443" s="4">
        <f>_xll.ciqfunctions.udf.CIQ(InputTicker,"IQ_TOTAL_DEBT_EXCL_FIN",Input!I$2,Date,,,Ccy,Conv)</f>
        <v>65088</v>
      </c>
      <c r="H443" s="4">
        <f>_xll.ciqfunctions.udf.CIQ(InputTicker,"IQ_TOTAL_DEBT_EXCL_FIN",Input!J$2,Date,,,Ccy,Conv)</f>
        <v>55140</v>
      </c>
      <c r="I443" s="4">
        <f>_xll.ciqfunctions.udf.CIQ(InputTicker,"IQ_TOTAL_DEBT_EXCL_FIN",Input!K$2,Date,,,Ccy,Conv)</f>
        <v>54013</v>
      </c>
      <c r="J443" s="4">
        <f>_xll.ciqfunctions.udf.CIQ(InputTicker,"IQ_TOTAL_DEBT_EXCL_FIN",Input!L$2,Date,,,Ccy,Conv)</f>
        <v>59935</v>
      </c>
      <c r="K443" s="4">
        <f>_xll.ciqfunctions.udf.CIQ(InputTicker,"IQ_TOTAL_DEBT_EXCL_FIN",Input!M$2,Date,,,Ccy,Conv)</f>
        <v>58396</v>
      </c>
      <c r="L443" s="4">
        <f>_xll.ciqfunctions.udf.CIQ(InputTicker,"IQ_TOTAL_DEBT_EXCL_FIN",Input!N$2,Date,,,Ccy,Conv)</f>
        <v>64607</v>
      </c>
      <c r="M443" s="4">
        <f>_xll.ciqfunctions.udf.CIQ(InputTicker,"IQ_TOTAL_DEBT_EXCL_FIN",Input!O$2,Date,,,Ccy,Conv)</f>
        <v>64607</v>
      </c>
      <c r="N443" s="53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</row>
    <row r="444" spans="1:66" ht="12.75" customHeight="1" x14ac:dyDescent="0.2">
      <c r="A444" s="1" t="s">
        <v>365</v>
      </c>
      <c r="B444" s="4">
        <f>_xll.ciqfunctions.udf.CIQ(InputTicker,"IQ_ORDER_BACKLOG",Input!D$2,Date,,,Ccy,Conv)</f>
        <v>0</v>
      </c>
      <c r="C444" s="4">
        <f>_xll.ciqfunctions.udf.CIQ(InputTicker,"IQ_ORDER_BACKLOG",Input!E$2,Date,,,Ccy,Conv)</f>
        <v>0</v>
      </c>
      <c r="D444" s="4">
        <f>_xll.ciqfunctions.udf.CIQ(InputTicker,"IQ_ORDER_BACKLOG",Input!F$2,Date,,,Ccy,Conv)</f>
        <v>0</v>
      </c>
      <c r="E444" s="4">
        <f>_xll.ciqfunctions.udf.CIQ(InputTicker,"IQ_ORDER_BACKLOG",Input!G$2,Date,,,Ccy,Conv)</f>
        <v>0</v>
      </c>
      <c r="F444" s="4">
        <f>_xll.ciqfunctions.udf.CIQ(InputTicker,"IQ_ORDER_BACKLOG",Input!H$2,Date,,,Ccy,Conv)</f>
        <v>0</v>
      </c>
      <c r="G444" s="4">
        <f>_xll.ciqfunctions.udf.CIQ(InputTicker,"IQ_ORDER_BACKLOG",Input!I$2,Date,,,Ccy,Conv)</f>
        <v>0</v>
      </c>
      <c r="H444" s="4">
        <f>_xll.ciqfunctions.udf.CIQ(InputTicker,"IQ_ORDER_BACKLOG",Input!J$2,Date,,,Ccy,Conv)</f>
        <v>0</v>
      </c>
      <c r="I444" s="4">
        <f>_xll.ciqfunctions.udf.CIQ(InputTicker,"IQ_ORDER_BACKLOG",Input!K$2,Date,,,Ccy,Conv)</f>
        <v>0</v>
      </c>
      <c r="J444" s="4">
        <f>_xll.ciqfunctions.udf.CIQ(InputTicker,"IQ_ORDER_BACKLOG",Input!L$2,Date,,,Ccy,Conv)</f>
        <v>0</v>
      </c>
      <c r="K444" s="4">
        <f>_xll.ciqfunctions.udf.CIQ(InputTicker,"IQ_ORDER_BACKLOG",Input!M$2,Date,,,Ccy,Conv)</f>
        <v>0</v>
      </c>
      <c r="L444" s="4">
        <f>_xll.ciqfunctions.udf.CIQ(InputTicker,"IQ_ORDER_BACKLOG",Input!N$2,Date,,,Ccy,Conv)</f>
        <v>31900</v>
      </c>
      <c r="M444" s="4">
        <f>_xll.ciqfunctions.udf.CIQ(InputTicker,"IQ_ORDER_BACKLOG",Input!O$2,Date,,,Ccy,Conv)</f>
        <v>31900</v>
      </c>
      <c r="N444" s="53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</row>
    <row r="445" spans="1:66" ht="12.75" customHeight="1" x14ac:dyDescent="0.2">
      <c r="A445" s="1" t="s">
        <v>396</v>
      </c>
      <c r="B445" s="4">
        <f>_xll.ciqfunctions.udf.CIQ(InputTicker,"IQ_CONTINGENT_LIABILITIES",Input!D$2,Date,,,Ccy,Conv)</f>
        <v>0</v>
      </c>
      <c r="C445" s="4">
        <f>_xll.ciqfunctions.udf.CIQ(InputTicker,"IQ_CONTINGENT_LIABILITIES",Input!E$2,Date,,,Ccy,Conv)</f>
        <v>0</v>
      </c>
      <c r="D445" s="4">
        <f>_xll.ciqfunctions.udf.CIQ(InputTicker,"IQ_CONTINGENT_LIABILITIES",Input!F$2,Date,,,Ccy,Conv)</f>
        <v>0</v>
      </c>
      <c r="E445" s="4">
        <f>_xll.ciqfunctions.udf.CIQ(InputTicker,"IQ_CONTINGENT_LIABILITIES",Input!G$2,Date,,,Ccy,Conv)</f>
        <v>0</v>
      </c>
      <c r="F445" s="4">
        <f>_xll.ciqfunctions.udf.CIQ(InputTicker,"IQ_CONTINGENT_LIABILITIES",Input!H$2,Date,,,Ccy,Conv)</f>
        <v>0</v>
      </c>
      <c r="G445" s="4">
        <f>_xll.ciqfunctions.udf.CIQ(InputTicker,"IQ_CONTINGENT_LIABILITIES",Input!I$2,Date,,,Ccy,Conv)</f>
        <v>0</v>
      </c>
      <c r="H445" s="4">
        <f>_xll.ciqfunctions.udf.CIQ(InputTicker,"IQ_CONTINGENT_LIABILITIES",Input!J$2,Date,,,Ccy,Conv)</f>
        <v>0</v>
      </c>
      <c r="I445" s="4">
        <f>_xll.ciqfunctions.udf.CIQ(InputTicker,"IQ_CONTINGENT_LIABILITIES",Input!K$2,Date,,,Ccy,Conv)</f>
        <v>0</v>
      </c>
      <c r="J445" s="4">
        <f>_xll.ciqfunctions.udf.CIQ(InputTicker,"IQ_CONTINGENT_LIABILITIES",Input!L$2,Date,,,Ccy,Conv)</f>
        <v>0</v>
      </c>
      <c r="K445" s="4">
        <f>_xll.ciqfunctions.udf.CIQ(InputTicker,"IQ_CONTINGENT_LIABILITIES",Input!M$2,Date,,,Ccy,Conv)</f>
        <v>0</v>
      </c>
      <c r="L445" s="4">
        <f>_xll.ciqfunctions.udf.CIQ(InputTicker,"IQ_CONTINGENT_LIABILITIES",Input!N$2,Date,,,Ccy,Conv)</f>
        <v>0</v>
      </c>
      <c r="M445" s="4">
        <f>_xll.ciqfunctions.udf.CIQ(InputTicker,"IQ_CONTINGENT_LIABILITIES",Input!O$2,Date,,,Ccy,Conv)</f>
        <v>0</v>
      </c>
      <c r="N445" s="53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</row>
    <row r="446" spans="1:66" ht="12.75" customHeight="1" x14ac:dyDescent="0.2">
      <c r="A446" s="1" t="s">
        <v>444</v>
      </c>
      <c r="B446" s="4">
        <f>_xll.ciqfunctions.udf.CIQ(InputTicker,"IQ_WARRANTY_LIABILITIES",Input!D$2,Date,,,Ccy,Conv)</f>
        <v>0</v>
      </c>
      <c r="C446" s="4">
        <f>_xll.ciqfunctions.udf.CIQ(InputTicker,"IQ_WARRANTY_LIABILITIES",Input!E$2,Date,,,Ccy,Conv)</f>
        <v>0</v>
      </c>
      <c r="D446" s="4">
        <f>_xll.ciqfunctions.udf.CIQ(InputTicker,"IQ_WARRANTY_LIABILITIES",Input!F$2,Date,,,Ccy,Conv)</f>
        <v>0</v>
      </c>
      <c r="E446" s="4">
        <f>_xll.ciqfunctions.udf.CIQ(InputTicker,"IQ_WARRANTY_LIABILITIES",Input!G$2,Date,,,Ccy,Conv)</f>
        <v>0</v>
      </c>
      <c r="F446" s="4">
        <f>_xll.ciqfunctions.udf.CIQ(InputTicker,"IQ_WARRANTY_LIABILITIES",Input!H$2,Date,,,Ccy,Conv)</f>
        <v>0</v>
      </c>
      <c r="G446" s="4">
        <f>_xll.ciqfunctions.udf.CIQ(InputTicker,"IQ_WARRANTY_LIABILITIES",Input!I$2,Date,,,Ccy,Conv)</f>
        <v>0</v>
      </c>
      <c r="H446" s="4">
        <f>_xll.ciqfunctions.udf.CIQ(InputTicker,"IQ_WARRANTY_LIABILITIES",Input!J$2,Date,,,Ccy,Conv)</f>
        <v>0</v>
      </c>
      <c r="I446" s="4">
        <f>_xll.ciqfunctions.udf.CIQ(InputTicker,"IQ_WARRANTY_LIABILITIES",Input!K$2,Date,,,Ccy,Conv)</f>
        <v>0</v>
      </c>
      <c r="J446" s="4">
        <f>_xll.ciqfunctions.udf.CIQ(InputTicker,"IQ_WARRANTY_LIABILITIES",Input!L$2,Date,,,Ccy,Conv)</f>
        <v>0</v>
      </c>
      <c r="K446" s="4">
        <f>_xll.ciqfunctions.udf.CIQ(InputTicker,"IQ_WARRANTY_LIABILITIES",Input!M$2,Date,,,Ccy,Conv)</f>
        <v>0</v>
      </c>
      <c r="L446" s="4">
        <f>_xll.ciqfunctions.udf.CIQ(InputTicker,"IQ_WARRANTY_LIABILITIES",Input!N$2,Date,,,Ccy,Conv)</f>
        <v>0</v>
      </c>
      <c r="M446" s="4">
        <f>_xll.ciqfunctions.udf.CIQ(InputTicker,"IQ_WARRANTY_LIABILITIES",Input!O$2,Date,,,Ccy,Conv)</f>
        <v>0</v>
      </c>
      <c r="N446" s="53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</row>
    <row r="447" spans="1:66" ht="12.75" customHeight="1" x14ac:dyDescent="0.2">
      <c r="A447" s="1" t="s">
        <v>8</v>
      </c>
      <c r="B447" s="4">
        <f>_xll.ciqfunctions.udf.CIQ(InputTicker,"IQ_ST_DEBT_DERIVATIVES",Input!D$2,Date,,,Ccy,Conv)</f>
        <v>0</v>
      </c>
      <c r="C447" s="4">
        <f>_xll.ciqfunctions.udf.CIQ(InputTicker,"IQ_ST_DEBT_DERIVATIVES",Input!E$2,Date,,,Ccy,Conv)</f>
        <v>0</v>
      </c>
      <c r="D447" s="4">
        <f>_xll.ciqfunctions.udf.CIQ(InputTicker,"IQ_ST_DEBT_DERIVATIVES",Input!F$2,Date,,,Ccy,Conv)</f>
        <v>0</v>
      </c>
      <c r="E447" s="4">
        <f>_xll.ciqfunctions.udf.CIQ(InputTicker,"IQ_ST_DEBT_DERIVATIVES",Input!G$2,Date,,,Ccy,Conv)</f>
        <v>0</v>
      </c>
      <c r="F447" s="4">
        <f>_xll.ciqfunctions.udf.CIQ(InputTicker,"IQ_ST_DEBT_DERIVATIVES",Input!H$2,Date,,,Ccy,Conv)</f>
        <v>0</v>
      </c>
      <c r="G447" s="4">
        <f>_xll.ciqfunctions.udf.CIQ(InputTicker,"IQ_ST_DEBT_DERIVATIVES",Input!I$2,Date,,,Ccy,Conv)</f>
        <v>0</v>
      </c>
      <c r="H447" s="4">
        <f>_xll.ciqfunctions.udf.CIQ(InputTicker,"IQ_ST_DEBT_DERIVATIVES",Input!J$2,Date,,,Ccy,Conv)</f>
        <v>0</v>
      </c>
      <c r="I447" s="4">
        <f>_xll.ciqfunctions.udf.CIQ(InputTicker,"IQ_ST_DEBT_DERIVATIVES",Input!K$2,Date,,,Ccy,Conv)</f>
        <v>0</v>
      </c>
      <c r="J447" s="4">
        <f>_xll.ciqfunctions.udf.CIQ(InputTicker,"IQ_ST_DEBT_DERIVATIVES",Input!L$2,Date,,,Ccy,Conv)</f>
        <v>0</v>
      </c>
      <c r="K447" s="4">
        <f>_xll.ciqfunctions.udf.CIQ(InputTicker,"IQ_ST_DEBT_DERIVATIVES",Input!M$2,Date,,,Ccy,Conv)</f>
        <v>0</v>
      </c>
      <c r="L447" s="4">
        <f>_xll.ciqfunctions.udf.CIQ(InputTicker,"IQ_ST_DEBT_DERIVATIVES",Input!N$2,Date,,,Ccy,Conv)</f>
        <v>0</v>
      </c>
      <c r="M447" s="4">
        <f>_xll.ciqfunctions.udf.CIQ(InputTicker,"IQ_ST_DEBT_DERIVATIVES",Input!O$2,Date,,,Ccy,Conv)</f>
        <v>0</v>
      </c>
      <c r="N447" s="53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</row>
    <row r="448" spans="1:66" ht="12.75" customHeight="1" x14ac:dyDescent="0.2">
      <c r="A448" s="1" t="s">
        <v>9</v>
      </c>
      <c r="B448" s="4">
        <f>_xll.ciqfunctions.udf.CIQ(InputTicker,"IQ_CURRENT_PORT_DEBT_DERIVATIVES",Input!D$2,Date,,,Ccy,Conv)</f>
        <v>0</v>
      </c>
      <c r="C448" s="4">
        <f>_xll.ciqfunctions.udf.CIQ(InputTicker,"IQ_CURRENT_PORT_DEBT_DERIVATIVES",Input!E$2,Date,,,Ccy,Conv)</f>
        <v>1125</v>
      </c>
      <c r="D448" s="4">
        <f>_xll.ciqfunctions.udf.CIQ(InputTicker,"IQ_CURRENT_PORT_DEBT_DERIVATIVES",Input!F$2,Date,,,Ccy,Conv)</f>
        <v>0</v>
      </c>
      <c r="E448" s="4">
        <f>_xll.ciqfunctions.udf.CIQ(InputTicker,"IQ_CURRENT_PORT_DEBT_DERIVATIVES",Input!G$2,Date,,,Ccy,Conv)</f>
        <v>0</v>
      </c>
      <c r="F448" s="4">
        <f>_xll.ciqfunctions.udf.CIQ(InputTicker,"IQ_CURRENT_PORT_DEBT_DERIVATIVES",Input!H$2,Date,,,Ccy,Conv)</f>
        <v>0</v>
      </c>
      <c r="G448" s="4">
        <f>_xll.ciqfunctions.udf.CIQ(InputTicker,"IQ_CURRENT_PORT_DEBT_DERIVATIVES",Input!I$2,Date,,,Ccy,Conv)</f>
        <v>0</v>
      </c>
      <c r="H448" s="4">
        <f>_xll.ciqfunctions.udf.CIQ(InputTicker,"IQ_CURRENT_PORT_DEBT_DERIVATIVES",Input!J$2,Date,,,Ccy,Conv)</f>
        <v>0</v>
      </c>
      <c r="I448" s="4">
        <f>_xll.ciqfunctions.udf.CIQ(InputTicker,"IQ_CURRENT_PORT_DEBT_DERIVATIVES",Input!K$2,Date,,,Ccy,Conv)</f>
        <v>0</v>
      </c>
      <c r="J448" s="4">
        <f>_xll.ciqfunctions.udf.CIQ(InputTicker,"IQ_CURRENT_PORT_DEBT_DERIVATIVES",Input!L$2,Date,,,Ccy,Conv)</f>
        <v>0</v>
      </c>
      <c r="K448" s="4">
        <f>_xll.ciqfunctions.udf.CIQ(InputTicker,"IQ_CURRENT_PORT_DEBT_DERIVATIVES",Input!M$2,Date,,,Ccy,Conv)</f>
        <v>0</v>
      </c>
      <c r="L448" s="4">
        <f>_xll.ciqfunctions.udf.CIQ(InputTicker,"IQ_CURRENT_PORT_DEBT_DERIVATIVES",Input!N$2,Date,,,Ccy,Conv)</f>
        <v>0</v>
      </c>
      <c r="M448" s="4">
        <f>_xll.ciqfunctions.udf.CIQ(InputTicker,"IQ_CURRENT_PORT_DEBT_DERIVATIVES",Input!O$2,Date,,,Ccy,Conv)</f>
        <v>0</v>
      </c>
      <c r="N448" s="53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</row>
    <row r="449" spans="1:66" ht="12.75" customHeight="1" x14ac:dyDescent="0.2">
      <c r="A449" s="1" t="s">
        <v>10</v>
      </c>
      <c r="B449" s="4">
        <f>_xll.ciqfunctions.udf.CIQ(InputTicker,"IQ_LT_DEBT_DERIVATIVES",Input!D$2,Date,,,Ccy,Conv)</f>
        <v>7948</v>
      </c>
      <c r="C449" s="4">
        <f>_xll.ciqfunctions.udf.CIQ(InputTicker,"IQ_LT_DEBT_DERIVATIVES",Input!E$2,Date,,,Ccy,Conv)</f>
        <v>7852</v>
      </c>
      <c r="D449" s="4">
        <f>_xll.ciqfunctions.udf.CIQ(InputTicker,"IQ_LT_DEBT_DERIVATIVES",Input!F$2,Date,,,Ccy,Conv)</f>
        <v>6505</v>
      </c>
      <c r="E449" s="4">
        <f>_xll.ciqfunctions.udf.CIQ(InputTicker,"IQ_LT_DEBT_DERIVATIVES",Input!G$2,Date,,,Ccy,Conv)</f>
        <v>6261</v>
      </c>
      <c r="F449" s="4">
        <f>_xll.ciqfunctions.udf.CIQ(InputTicker,"IQ_LT_DEBT_DERIVATIVES",Input!H$2,Date,,,Ccy,Conv)</f>
        <v>7300</v>
      </c>
      <c r="G449" s="4">
        <f>_xll.ciqfunctions.udf.CIQ(InputTicker,"IQ_LT_DEBT_DERIVATIVES",Input!I$2,Date,,,Ccy,Conv)</f>
        <v>0</v>
      </c>
      <c r="H449" s="4">
        <f>_xll.ciqfunctions.udf.CIQ(InputTicker,"IQ_LT_DEBT_DERIVATIVES",Input!J$2,Date,,,Ccy,Conv)</f>
        <v>0</v>
      </c>
      <c r="I449" s="4">
        <f>_xll.ciqfunctions.udf.CIQ(InputTicker,"IQ_LT_DEBT_DERIVATIVES",Input!K$2,Date,,,Ccy,Conv)</f>
        <v>0</v>
      </c>
      <c r="J449" s="4">
        <f>_xll.ciqfunctions.udf.CIQ(InputTicker,"IQ_LT_DEBT_DERIVATIVES",Input!L$2,Date,,,Ccy,Conv)</f>
        <v>0</v>
      </c>
      <c r="K449" s="4">
        <f>_xll.ciqfunctions.udf.CIQ(InputTicker,"IQ_LT_DEBT_DERIVATIVES",Input!M$2,Date,,,Ccy,Conv)</f>
        <v>0</v>
      </c>
      <c r="L449" s="4">
        <f>_xll.ciqfunctions.udf.CIQ(InputTicker,"IQ_LT_DEBT_DERIVATIVES",Input!N$2,Date,,,Ccy,Conv)</f>
        <v>0</v>
      </c>
      <c r="M449" s="4">
        <f>_xll.ciqfunctions.udf.CIQ(InputTicker,"IQ_LT_DEBT_DERIVATIVES",Input!O$2,Date,,,Ccy,Conv)</f>
        <v>0</v>
      </c>
      <c r="N449" s="53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</row>
    <row r="450" spans="1:66" ht="12.75" customHeight="1" x14ac:dyDescent="0.2">
      <c r="A450" s="1" t="s">
        <v>18</v>
      </c>
      <c r="B450" s="4">
        <f>_xll.ciqfunctions.udf.CIQ(InputTicker,"IQ_DERIVATIVE_LIAB_CURRENT",Input!D$2,Date,,,Ccy,Conv)</f>
        <v>164</v>
      </c>
      <c r="C450" s="4">
        <f>_xll.ciqfunctions.udf.CIQ(InputTicker,"IQ_DERIVATIVE_LIAB_CURRENT",Input!E$2,Date,,,Ccy,Conv)</f>
        <v>145</v>
      </c>
      <c r="D450" s="4">
        <f>_xll.ciqfunctions.udf.CIQ(InputTicker,"IQ_DERIVATIVE_LIAB_CURRENT",Input!F$2,Date,,,Ccy,Conv)</f>
        <v>378</v>
      </c>
      <c r="E450" s="4">
        <f>_xll.ciqfunctions.udf.CIQ(InputTicker,"IQ_DERIVATIVE_LIAB_CURRENT",Input!G$2,Date,,,Ccy,Conv)</f>
        <v>177</v>
      </c>
      <c r="F450" s="4">
        <f>_xll.ciqfunctions.udf.CIQ(InputTicker,"IQ_DERIVATIVE_LIAB_CURRENT",Input!H$2,Date,,,Ccy,Conv)</f>
        <v>167</v>
      </c>
      <c r="G450" s="4">
        <f>_xll.ciqfunctions.udf.CIQ(InputTicker,"IQ_DERIVATIVE_LIAB_CURRENT",Input!I$2,Date,,,Ccy,Conv)</f>
        <v>587</v>
      </c>
      <c r="H450" s="4">
        <f>_xll.ciqfunctions.udf.CIQ(InputTicker,"IQ_DERIVATIVE_LIAB_CURRENT",Input!J$2,Date,,,Ccy,Conv)</f>
        <v>60</v>
      </c>
      <c r="I450" s="4">
        <f>_xll.ciqfunctions.udf.CIQ(InputTicker,"IQ_DERIVATIVE_LIAB_CURRENT",Input!K$2,Date,,,Ccy,Conv)</f>
        <v>546</v>
      </c>
      <c r="J450" s="4">
        <f>_xll.ciqfunctions.udf.CIQ(InputTicker,"IQ_DERIVATIVE_LIAB_CURRENT",Input!L$2,Date,,,Ccy,Conv)</f>
        <v>294</v>
      </c>
      <c r="K450" s="4">
        <f>_xll.ciqfunctions.udf.CIQ(InputTicker,"IQ_DERIVATIVE_LIAB_CURRENT",Input!M$2,Date,,,Ccy,Conv)</f>
        <v>262</v>
      </c>
      <c r="L450" s="4">
        <f>_xll.ciqfunctions.udf.CIQ(InputTicker,"IQ_DERIVATIVE_LIAB_CURRENT",Input!N$2,Date,,,Ccy,Conv)</f>
        <v>254</v>
      </c>
      <c r="M450" s="4">
        <f>_xll.ciqfunctions.udf.CIQ(InputTicker,"IQ_DERIVATIVE_LIAB_CURRENT",Input!O$2,Date,,,Ccy,Conv)</f>
        <v>254</v>
      </c>
      <c r="N450" s="53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</row>
    <row r="451" spans="1:66" ht="12.75" customHeight="1" x14ac:dyDescent="0.2">
      <c r="A451" s="1" t="s">
        <v>19</v>
      </c>
      <c r="B451" s="4">
        <f>_xll.ciqfunctions.udf.CIQ(InputTicker,"IQ_DERIVATIVE_LIAB_NON_CURRENT",Input!D$2,Date,,,Ccy,Conv)</f>
        <v>19</v>
      </c>
      <c r="C451" s="4">
        <f>_xll.ciqfunctions.udf.CIQ(InputTicker,"IQ_DERIVATIVE_LIAB_NON_CURRENT",Input!E$2,Date,,,Ccy,Conv)</f>
        <v>53</v>
      </c>
      <c r="D451" s="4">
        <f>_xll.ciqfunctions.udf.CIQ(InputTicker,"IQ_DERIVATIVE_LIAB_NON_CURRENT",Input!F$2,Date,,,Ccy,Conv)</f>
        <v>4</v>
      </c>
      <c r="E451" s="4">
        <f>_xll.ciqfunctions.udf.CIQ(InputTicker,"IQ_DERIVATIVE_LIAB_NON_CURRENT",Input!G$2,Date,,,Ccy,Conv)</f>
        <v>206</v>
      </c>
      <c r="F451" s="4">
        <f>_xll.ciqfunctions.udf.CIQ(InputTicker,"IQ_DERIVATIVE_LIAB_NON_CURRENT",Input!H$2,Date,,,Ccy,Conv)</f>
        <v>506</v>
      </c>
      <c r="G451" s="4">
        <f>_xll.ciqfunctions.udf.CIQ(InputTicker,"IQ_DERIVATIVE_LIAB_NON_CURRENT",Input!I$2,Date,,,Ccy,Conv)</f>
        <v>40</v>
      </c>
      <c r="H451" s="4">
        <f>_xll.ciqfunctions.udf.CIQ(InputTicker,"IQ_DERIVATIVE_LIAB_NON_CURRENT",Input!J$2,Date,,,Ccy,Conv)</f>
        <v>103</v>
      </c>
      <c r="I451" s="4">
        <f>_xll.ciqfunctions.udf.CIQ(InputTicker,"IQ_DERIVATIVE_LIAB_NON_CURRENT",Input!K$2,Date,,,Ccy,Conv)</f>
        <v>488</v>
      </c>
      <c r="J451" s="4">
        <f>_xll.ciqfunctions.udf.CIQ(InputTicker,"IQ_DERIVATIVE_LIAB_NON_CURRENT",Input!L$2,Date,,,Ccy,Conv)</f>
        <v>299</v>
      </c>
      <c r="K451" s="4">
        <f>_xll.ciqfunctions.udf.CIQ(InputTicker,"IQ_DERIVATIVE_LIAB_NON_CURRENT",Input!M$2,Date,,,Ccy,Conv)</f>
        <v>463</v>
      </c>
      <c r="L451" s="4">
        <f>_xll.ciqfunctions.udf.CIQ(InputTicker,"IQ_DERIVATIVE_LIAB_NON_CURRENT",Input!N$2,Date,,,Ccy,Conv)</f>
        <v>259</v>
      </c>
      <c r="M451" s="4">
        <f>_xll.ciqfunctions.udf.CIQ(InputTicker,"IQ_DERIVATIVE_LIAB_NON_CURRENT",Input!O$2,Date,,,Ccy,Conv)</f>
        <v>259</v>
      </c>
      <c r="N451" s="53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</row>
    <row r="452" spans="1:66" ht="12.75" customHeight="1" x14ac:dyDescent="0.2">
      <c r="A452" s="1" t="s">
        <v>20</v>
      </c>
      <c r="B452" s="4">
        <f>_xll.ciqfunctions.udf.CIQ(InputTicker,"IQ_DERIVATIVE_TRADING_ASSETS",Input!D$2,Date,,,Ccy,Conv)</f>
        <v>0</v>
      </c>
      <c r="C452" s="4">
        <f>_xll.ciqfunctions.udf.CIQ(InputTicker,"IQ_DERIVATIVE_TRADING_ASSETS",Input!E$2,Date,,,Ccy,Conv)</f>
        <v>0</v>
      </c>
      <c r="D452" s="4">
        <f>_xll.ciqfunctions.udf.CIQ(InputTicker,"IQ_DERIVATIVE_TRADING_ASSETS",Input!F$2,Date,,,Ccy,Conv)</f>
        <v>2</v>
      </c>
      <c r="E452" s="4">
        <f>_xll.ciqfunctions.udf.CIQ(InputTicker,"IQ_DERIVATIVE_TRADING_ASSETS",Input!G$2,Date,,,Ccy,Conv)</f>
        <v>0</v>
      </c>
      <c r="F452" s="4">
        <f>_xll.ciqfunctions.udf.CIQ(InputTicker,"IQ_DERIVATIVE_TRADING_ASSETS",Input!H$2,Date,,,Ccy,Conv)</f>
        <v>0</v>
      </c>
      <c r="G452" s="4">
        <f>_xll.ciqfunctions.udf.CIQ(InputTicker,"IQ_DERIVATIVE_TRADING_ASSETS",Input!I$2,Date,,,Ccy,Conv)</f>
        <v>0</v>
      </c>
      <c r="H452" s="4">
        <f>_xll.ciqfunctions.udf.CIQ(InputTicker,"IQ_DERIVATIVE_TRADING_ASSETS",Input!J$2,Date,,,Ccy,Conv)</f>
        <v>0</v>
      </c>
      <c r="I452" s="4">
        <f>_xll.ciqfunctions.udf.CIQ(InputTicker,"IQ_DERIVATIVE_TRADING_ASSETS",Input!K$2,Date,,,Ccy,Conv)</f>
        <v>0</v>
      </c>
      <c r="J452" s="4">
        <f>_xll.ciqfunctions.udf.CIQ(InputTicker,"IQ_DERIVATIVE_TRADING_ASSETS",Input!L$2,Date,,,Ccy,Conv)</f>
        <v>0</v>
      </c>
      <c r="K452" s="4">
        <f>_xll.ciqfunctions.udf.CIQ(InputTicker,"IQ_DERIVATIVE_TRADING_ASSETS",Input!M$2,Date,,,Ccy,Conv)</f>
        <v>0</v>
      </c>
      <c r="L452" s="4">
        <f>_xll.ciqfunctions.udf.CIQ(InputTicker,"IQ_DERIVATIVE_TRADING_ASSETS",Input!N$2,Date,,,Ccy,Conv)</f>
        <v>0</v>
      </c>
      <c r="M452" s="4">
        <f>_xll.ciqfunctions.udf.CIQ(InputTicker,"IQ_DERIVATIVE_TRADING_ASSETS",Input!O$2,Date,,,Ccy,Conv)</f>
        <v>0</v>
      </c>
      <c r="N452" s="53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</row>
    <row r="453" spans="1:66" ht="12.75" customHeight="1" x14ac:dyDescent="0.2">
      <c r="A453" s="1" t="s">
        <v>11</v>
      </c>
      <c r="B453" s="4">
        <f>_xll.ciqfunctions.udf.CIQ(InputTicker,"IQ_DERIVATIVE_ASSETS_CURRENT",Input!D$2,Date,,,Ccy,Conv)</f>
        <v>293</v>
      </c>
      <c r="C453" s="4">
        <f>_xll.ciqfunctions.udf.CIQ(InputTicker,"IQ_DERIVATIVE_ASSETS_CURRENT",Input!E$2,Date,,,Ccy,Conv)</f>
        <v>532</v>
      </c>
      <c r="D453" s="4">
        <f>_xll.ciqfunctions.udf.CIQ(InputTicker,"IQ_DERIVATIVE_ASSETS_CURRENT",Input!F$2,Date,,,Ccy,Conv)</f>
        <v>184</v>
      </c>
      <c r="E453" s="4">
        <f>_xll.ciqfunctions.udf.CIQ(InputTicker,"IQ_DERIVATIVE_ASSETS_CURRENT",Input!G$2,Date,,,Ccy,Conv)</f>
        <v>385</v>
      </c>
      <c r="F453" s="4">
        <f>_xll.ciqfunctions.udf.CIQ(InputTicker,"IQ_DERIVATIVE_ASSETS_CURRENT",Input!H$2,Date,,,Ccy,Conv)</f>
        <v>149</v>
      </c>
      <c r="G453" s="4">
        <f>_xll.ciqfunctions.udf.CIQ(InputTicker,"IQ_DERIVATIVE_ASSETS_CURRENT",Input!I$2,Date,,,Ccy,Conv)</f>
        <v>85</v>
      </c>
      <c r="H453" s="4">
        <f>_xll.ciqfunctions.udf.CIQ(InputTicker,"IQ_DERIVATIVE_ASSETS_CURRENT",Input!J$2,Date,,,Ccy,Conv)</f>
        <v>358</v>
      </c>
      <c r="I453" s="4">
        <f>_xll.ciqfunctions.udf.CIQ(InputTicker,"IQ_DERIVATIVE_ASSETS_CURRENT",Input!K$2,Date,,,Ccy,Conv)</f>
        <v>271</v>
      </c>
      <c r="J453" s="4">
        <f>_xll.ciqfunctions.udf.CIQ(InputTicker,"IQ_DERIVATIVE_ASSETS_CURRENT",Input!L$2,Date,,,Ccy,Conv)</f>
        <v>304</v>
      </c>
      <c r="K453" s="4">
        <f>_xll.ciqfunctions.udf.CIQ(InputTicker,"IQ_DERIVATIVE_ASSETS_CURRENT",Input!M$2,Date,,,Ccy,Conv)</f>
        <v>575</v>
      </c>
      <c r="L453" s="4">
        <f>_xll.ciqfunctions.udf.CIQ(InputTicker,"IQ_DERIVATIVE_ASSETS_CURRENT",Input!N$2,Date,,,Ccy,Conv)</f>
        <v>232</v>
      </c>
      <c r="M453" s="4">
        <f>_xll.ciqfunctions.udf.CIQ(InputTicker,"IQ_DERIVATIVE_ASSETS_CURRENT",Input!O$2,Date,,,Ccy,Conv)</f>
        <v>232</v>
      </c>
      <c r="N453" s="53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</row>
    <row r="454" spans="1:66" ht="12.75" customHeight="1" x14ac:dyDescent="0.2">
      <c r="A454" s="1" t="s">
        <v>12</v>
      </c>
      <c r="B454" s="4">
        <f>_xll.ciqfunctions.udf.CIQ(InputTicker,"IQ_DERIVATIVE_ASSETS_LT",Input!D$2,Date,,,Ccy,Conv)</f>
        <v>45</v>
      </c>
      <c r="C454" s="4">
        <f>_xll.ciqfunctions.udf.CIQ(InputTicker,"IQ_DERIVATIVE_ASSETS_LT",Input!E$2,Date,,,Ccy,Conv)</f>
        <v>39</v>
      </c>
      <c r="D454" s="4">
        <f>_xll.ciqfunctions.udf.CIQ(InputTicker,"IQ_DERIVATIVE_ASSETS_LT",Input!F$2,Date,,,Ccy,Conv)</f>
        <v>298</v>
      </c>
      <c r="E454" s="4">
        <f>_xll.ciqfunctions.udf.CIQ(InputTicker,"IQ_DERIVATIVE_ASSETS_LT",Input!G$2,Date,,,Ccy,Conv)</f>
        <v>347</v>
      </c>
      <c r="F454" s="4">
        <f>_xll.ciqfunctions.udf.CIQ(InputTicker,"IQ_DERIVATIVE_ASSETS_LT",Input!H$2,Date,,,Ccy,Conv)</f>
        <v>94</v>
      </c>
      <c r="G454" s="4">
        <f>_xll.ciqfunctions.udf.CIQ(InputTicker,"IQ_DERIVATIVE_ASSETS_LT",Input!I$2,Date,,,Ccy,Conv)</f>
        <v>151</v>
      </c>
      <c r="H454" s="4">
        <f>_xll.ciqfunctions.udf.CIQ(InputTicker,"IQ_DERIVATIVE_ASSETS_LT",Input!J$2,Date,,,Ccy,Conv)</f>
        <v>40</v>
      </c>
      <c r="I454" s="4">
        <f>_xll.ciqfunctions.udf.CIQ(InputTicker,"IQ_DERIVATIVE_ASSETS_LT",Input!K$2,Date,,,Ccy,Conv)</f>
        <v>7</v>
      </c>
      <c r="J454" s="4">
        <f>_xll.ciqfunctions.udf.CIQ(InputTicker,"IQ_DERIVATIVE_ASSETS_LT",Input!L$2,Date,,,Ccy,Conv)</f>
        <v>37</v>
      </c>
      <c r="K454" s="4">
        <f>_xll.ciqfunctions.udf.CIQ(InputTicker,"IQ_DERIVATIVE_ASSETS_LT",Input!M$2,Date,,,Ccy,Conv)</f>
        <v>96</v>
      </c>
      <c r="L454" s="4">
        <f>_xll.ciqfunctions.udf.CIQ(InputTicker,"IQ_DERIVATIVE_ASSETS_LT",Input!N$2,Date,,,Ccy,Conv)</f>
        <v>361</v>
      </c>
      <c r="M454" s="4">
        <f>_xll.ciqfunctions.udf.CIQ(InputTicker,"IQ_DERIVATIVE_ASSETS_LT",Input!O$2,Date,,,Ccy,Conv)</f>
        <v>361</v>
      </c>
      <c r="N454" s="53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</row>
    <row r="455" spans="1:66" ht="12.75" customHeight="1" x14ac:dyDescent="0.2">
      <c r="A455" s="1" t="s">
        <v>13</v>
      </c>
      <c r="B455" s="4">
        <f>_xll.ciqfunctions.udf.CIQ(InputTicker,"IQ_GROSS_INTAN_ASSETS",Input!D$2,Date,,,Ccy,Conv)</f>
        <v>5196</v>
      </c>
      <c r="C455" s="4">
        <f>_xll.ciqfunctions.udf.CIQ(InputTicker,"IQ_GROSS_INTAN_ASSETS",Input!E$2,Date,,,Ccy,Conv)</f>
        <v>6928</v>
      </c>
      <c r="D455" s="4">
        <f>_xll.ciqfunctions.udf.CIQ(InputTicker,"IQ_GROSS_INTAN_ASSETS",Input!F$2,Date,,,Ccy,Conv)</f>
        <v>5660</v>
      </c>
      <c r="E455" s="4">
        <f>_xll.ciqfunctions.udf.CIQ(InputTicker,"IQ_GROSS_INTAN_ASSETS",Input!G$2,Date,,,Ccy,Conv)</f>
        <v>4921</v>
      </c>
      <c r="F455" s="4">
        <f>_xll.ciqfunctions.udf.CIQ(InputTicker,"IQ_GROSS_INTAN_ASSETS",Input!H$2,Date,,,Ccy,Conv)</f>
        <v>17538</v>
      </c>
      <c r="G455" s="4">
        <f>_xll.ciqfunctions.udf.CIQ(InputTicker,"IQ_GROSS_INTAN_ASSETS",Input!I$2,Date,,,Ccy,Conv)</f>
        <v>16945</v>
      </c>
      <c r="H455" s="4">
        <f>_xll.ciqfunctions.udf.CIQ(InputTicker,"IQ_GROSS_INTAN_ASSETS",Input!J$2,Date,,,Ccy,Conv)</f>
        <v>17335</v>
      </c>
      <c r="I455" s="4">
        <f>_xll.ciqfunctions.udf.CIQ(InputTicker,"IQ_GROSS_INTAN_ASSETS",Input!K$2,Date,,,Ccy,Conv)</f>
        <v>15938</v>
      </c>
      <c r="J455" s="4">
        <f>_xll.ciqfunctions.udf.CIQ(InputTicker,"IQ_GROSS_INTAN_ASSETS",Input!L$2,Date,,,Ccy,Conv)</f>
        <v>16628</v>
      </c>
      <c r="K455" s="4">
        <f>_xll.ciqfunctions.udf.CIQ(InputTicker,"IQ_GROSS_INTAN_ASSETS",Input!M$2,Date,,,Ccy,Conv)</f>
        <v>17964</v>
      </c>
      <c r="L455" s="4">
        <f>_xll.ciqfunctions.udf.CIQ(InputTicker,"IQ_GROSS_INTAN_ASSETS",Input!N$2,Date,,,Ccy,Conv)</f>
        <v>20830</v>
      </c>
      <c r="M455" s="4">
        <f>_xll.ciqfunctions.udf.CIQ(InputTicker,"IQ_GROSS_INTAN_ASSETS",Input!O$2,Date,,,Ccy,Conv)</f>
        <v>20830</v>
      </c>
      <c r="N455" s="53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</row>
    <row r="456" spans="1:66" ht="12.75" customHeight="1" x14ac:dyDescent="0.2">
      <c r="A456" s="1" t="s">
        <v>14</v>
      </c>
      <c r="B456" s="4">
        <f>_xll.ciqfunctions.udf.CIQ(InputTicker,"IQ_ACCUM_AMORT_INTAN_ASSETS",Input!D$2,Date,,,Ccy,Conv)</f>
        <v>-2476</v>
      </c>
      <c r="C456" s="4">
        <f>_xll.ciqfunctions.udf.CIQ(InputTicker,"IQ_ACCUM_AMORT_INTAN_ASSETS",Input!E$2,Date,,,Ccy,Conv)</f>
        <v>-3116</v>
      </c>
      <c r="D456" s="4">
        <f>_xll.ciqfunctions.udf.CIQ(InputTicker,"IQ_ACCUM_AMORT_INTAN_ASSETS",Input!F$2,Date,,,Ccy,Conv)</f>
        <v>-2728</v>
      </c>
      <c r="E456" s="4">
        <f>_xll.ciqfunctions.udf.CIQ(InputTicker,"IQ_ACCUM_AMORT_INTAN_ASSETS",Input!G$2,Date,,,Ccy,Conv)</f>
        <v>-2772</v>
      </c>
      <c r="F456" s="4">
        <f>_xll.ciqfunctions.udf.CIQ(InputTicker,"IQ_ACCUM_AMORT_INTAN_ASSETS",Input!H$2,Date,,,Ccy,Conv)</f>
        <v>-3309</v>
      </c>
      <c r="G456" s="4">
        <f>_xll.ciqfunctions.udf.CIQ(InputTicker,"IQ_ACCUM_AMORT_INTAN_ASSETS",Input!I$2,Date,,,Ccy,Conv)</f>
        <v>-4169</v>
      </c>
      <c r="H456" s="4">
        <f>_xll.ciqfunctions.udf.CIQ(InputTicker,"IQ_ACCUM_AMORT_INTAN_ASSETS",Input!J$2,Date,,,Ccy,Conv)</f>
        <v>-5769</v>
      </c>
      <c r="I456" s="4">
        <f>_xll.ciqfunctions.udf.CIQ(InputTicker,"IQ_ACCUM_AMORT_INTAN_ASSETS",Input!K$2,Date,,,Ccy,Conv)</f>
        <v>-5699</v>
      </c>
      <c r="J456" s="4">
        <f>_xll.ciqfunctions.udf.CIQ(InputTicker,"IQ_ACCUM_AMORT_INTAN_ASSETS",Input!L$2,Date,,,Ccy,Conv)</f>
        <v>-6466</v>
      </c>
      <c r="K456" s="4">
        <f>_xll.ciqfunctions.udf.CIQ(InputTicker,"IQ_ACCUM_AMORT_INTAN_ASSETS",Input!M$2,Date,,,Ccy,Conv)</f>
        <v>-8094</v>
      </c>
      <c r="L456" s="4">
        <f>_xll.ciqfunctions.udf.CIQ(InputTicker,"IQ_ACCUM_AMORT_INTAN_ASSETS",Input!N$2,Date,,,Ccy,Conv)</f>
        <v>-10403</v>
      </c>
      <c r="M456" s="4">
        <f>_xll.ciqfunctions.udf.CIQ(InputTicker,"IQ_ACCUM_AMORT_INTAN_ASSETS",Input!O$2,Date,,,Ccy,Conv)</f>
        <v>-10403</v>
      </c>
      <c r="N456" s="53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</row>
    <row r="457" spans="1:66" ht="12.75" customHeight="1" x14ac:dyDescent="0.2">
      <c r="A457" s="1" t="s">
        <v>15</v>
      </c>
      <c r="B457" s="4">
        <f>_xll.ciqfunctions.udf.CIQ(InputTicker,"IQ_GROSS_GW",Input!D$2,Date,,,Ccy,Conv)</f>
        <v>0</v>
      </c>
      <c r="C457" s="4">
        <f>_xll.ciqfunctions.udf.CIQ(InputTicker,"IQ_GROSS_GW",Input!E$2,Date,,,Ccy,Conv)</f>
        <v>0</v>
      </c>
      <c r="D457" s="4">
        <f>_xll.ciqfunctions.udf.CIQ(InputTicker,"IQ_GROSS_GW",Input!F$2,Date,,,Ccy,Conv)</f>
        <v>0</v>
      </c>
      <c r="E457" s="4">
        <f>_xll.ciqfunctions.udf.CIQ(InputTicker,"IQ_GROSS_GW",Input!G$2,Date,,,Ccy,Conv)</f>
        <v>0</v>
      </c>
      <c r="F457" s="4">
        <f>_xll.ciqfunctions.udf.CIQ(InputTicker,"IQ_GROSS_GW",Input!H$2,Date,,,Ccy,Conv)</f>
        <v>0</v>
      </c>
      <c r="G457" s="4">
        <f>_xll.ciqfunctions.udf.CIQ(InputTicker,"IQ_GROSS_GW",Input!I$2,Date,,,Ccy,Conv)</f>
        <v>0</v>
      </c>
      <c r="H457" s="4">
        <f>_xll.ciqfunctions.udf.CIQ(InputTicker,"IQ_GROSS_GW",Input!J$2,Date,,,Ccy,Conv)</f>
        <v>0</v>
      </c>
      <c r="I457" s="4">
        <f>_xll.ciqfunctions.udf.CIQ(InputTicker,"IQ_GROSS_GW",Input!K$2,Date,,,Ccy,Conv)</f>
        <v>0</v>
      </c>
      <c r="J457" s="4">
        <f>_xll.ciqfunctions.udf.CIQ(InputTicker,"IQ_GROSS_GW",Input!L$2,Date,,,Ccy,Conv)</f>
        <v>0</v>
      </c>
      <c r="K457" s="4">
        <f>_xll.ciqfunctions.udf.CIQ(InputTicker,"IQ_GROSS_GW",Input!M$2,Date,,,Ccy,Conv)</f>
        <v>0</v>
      </c>
      <c r="L457" s="4">
        <f>_xll.ciqfunctions.udf.CIQ(InputTicker,"IQ_GROSS_GW",Input!N$2,Date,,,Ccy,Conv)</f>
        <v>0</v>
      </c>
      <c r="M457" s="4">
        <f>_xll.ciqfunctions.udf.CIQ(InputTicker,"IQ_GROSS_GW",Input!O$2,Date,,,Ccy,Conv)</f>
        <v>0</v>
      </c>
      <c r="N457" s="55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</row>
    <row r="458" spans="1:66" ht="12.75" customHeight="1" x14ac:dyDescent="0.2">
      <c r="A458" s="1" t="s">
        <v>16</v>
      </c>
      <c r="B458" s="4">
        <f>_xll.ciqfunctions.udf.CIQ(InputTicker,"IQ_ACCUM_AMORT_GW",Input!D$2,Date,,,Ccy,Conv)</f>
        <v>0</v>
      </c>
      <c r="C458" s="4">
        <f>_xll.ciqfunctions.udf.CIQ(InputTicker,"IQ_ACCUM_AMORT_GW",Input!E$2,Date,,,Ccy,Conv)</f>
        <v>0</v>
      </c>
      <c r="D458" s="4">
        <f>_xll.ciqfunctions.udf.CIQ(InputTicker,"IQ_ACCUM_AMORT_GW",Input!F$2,Date,,,Ccy,Conv)</f>
        <v>0</v>
      </c>
      <c r="E458" s="4">
        <f>_xll.ciqfunctions.udf.CIQ(InputTicker,"IQ_ACCUM_AMORT_GW",Input!G$2,Date,,,Ccy,Conv)</f>
        <v>0</v>
      </c>
      <c r="F458" s="4">
        <f>_xll.ciqfunctions.udf.CIQ(InputTicker,"IQ_ACCUM_AMORT_GW",Input!H$2,Date,,,Ccy,Conv)</f>
        <v>0</v>
      </c>
      <c r="G458" s="4">
        <f>_xll.ciqfunctions.udf.CIQ(InputTicker,"IQ_ACCUM_AMORT_GW",Input!I$2,Date,,,Ccy,Conv)</f>
        <v>0</v>
      </c>
      <c r="H458" s="4">
        <f>_xll.ciqfunctions.udf.CIQ(InputTicker,"IQ_ACCUM_AMORT_GW",Input!J$2,Date,,,Ccy,Conv)</f>
        <v>0</v>
      </c>
      <c r="I458" s="4">
        <f>_xll.ciqfunctions.udf.CIQ(InputTicker,"IQ_ACCUM_AMORT_GW",Input!K$2,Date,,,Ccy,Conv)</f>
        <v>0</v>
      </c>
      <c r="J458" s="4">
        <f>_xll.ciqfunctions.udf.CIQ(InputTicker,"IQ_ACCUM_AMORT_GW",Input!L$2,Date,,,Ccy,Conv)</f>
        <v>0</v>
      </c>
      <c r="K458" s="4">
        <f>_xll.ciqfunctions.udf.CIQ(InputTicker,"IQ_ACCUM_AMORT_GW",Input!M$2,Date,,,Ccy,Conv)</f>
        <v>0</v>
      </c>
      <c r="L458" s="4">
        <f>_xll.ciqfunctions.udf.CIQ(InputTicker,"IQ_ACCUM_AMORT_GW",Input!N$2,Date,,,Ccy,Conv)</f>
        <v>0</v>
      </c>
      <c r="M458" s="4">
        <f>_xll.ciqfunctions.udf.CIQ(InputTicker,"IQ_ACCUM_AMORT_GW",Input!O$2,Date,,,Ccy,Conv)</f>
        <v>0</v>
      </c>
      <c r="N458" s="55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</row>
    <row r="459" spans="1:66" ht="12.75" customHeight="1" x14ac:dyDescent="0.2">
      <c r="A459" s="1" t="s">
        <v>488</v>
      </c>
      <c r="B459" s="4">
        <f>_xll.ciqfunctions.udf.CIQ(InputTicker,"IQ_LT_MARK_SECURITIES",Input!D$2,Date,,,Ccy,Conv)</f>
        <v>0</v>
      </c>
      <c r="C459" s="4">
        <f>_xll.ciqfunctions.udf.CIQ(InputTicker,"IQ_LT_MARK_SECURITIES",Input!E$2,Date,,,Ccy,Conv)</f>
        <v>0</v>
      </c>
      <c r="D459" s="4">
        <f>_xll.ciqfunctions.udf.CIQ(InputTicker,"IQ_LT_MARK_SECURITIES",Input!F$2,Date,,,Ccy,Conv)</f>
        <v>0</v>
      </c>
      <c r="E459" s="4">
        <f>_xll.ciqfunctions.udf.CIQ(InputTicker,"IQ_LT_MARK_SECURITIES",Input!G$2,Date,,,Ccy,Conv)</f>
        <v>0</v>
      </c>
      <c r="F459" s="4">
        <f>_xll.ciqfunctions.udf.CIQ(InputTicker,"IQ_LT_MARK_SECURITIES",Input!H$2,Date,,,Ccy,Conv)</f>
        <v>0</v>
      </c>
      <c r="G459" s="4">
        <f>_xll.ciqfunctions.udf.CIQ(InputTicker,"IQ_LT_MARK_SECURITIES",Input!I$2,Date,,,Ccy,Conv)</f>
        <v>0</v>
      </c>
      <c r="H459" s="4">
        <f>_xll.ciqfunctions.udf.CIQ(InputTicker,"IQ_LT_MARK_SECURITIES",Input!J$2,Date,,,Ccy,Conv)</f>
        <v>0</v>
      </c>
      <c r="I459" s="4">
        <f>_xll.ciqfunctions.udf.CIQ(InputTicker,"IQ_LT_MARK_SECURITIES",Input!K$2,Date,,,Ccy,Conv)</f>
        <v>0</v>
      </c>
      <c r="J459" s="4">
        <f>_xll.ciqfunctions.udf.CIQ(InputTicker,"IQ_LT_MARK_SECURITIES",Input!L$2,Date,,,Ccy,Conv)</f>
        <v>0</v>
      </c>
      <c r="K459" s="4">
        <f>_xll.ciqfunctions.udf.CIQ(InputTicker,"IQ_LT_MARK_SECURITIES",Input!M$2,Date,,,Ccy,Conv)</f>
        <v>0</v>
      </c>
      <c r="L459" s="4">
        <f>_xll.ciqfunctions.udf.CIQ(InputTicker,"IQ_LT_MARK_SECURITIES",Input!N$2,Date,,,Ccy,Conv)</f>
        <v>0</v>
      </c>
      <c r="M459" s="4">
        <f>_xll.ciqfunctions.udf.CIQ(InputTicker,"IQ_LT_MARK_SECURITIES",Input!O$2,Date,,,Ccy,Conv)</f>
        <v>0</v>
      </c>
      <c r="N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</row>
    <row r="460" spans="1:66" ht="12.75" customHeight="1" x14ac:dyDescent="0.2">
      <c r="A460" s="1" t="s">
        <v>489</v>
      </c>
      <c r="B460" s="4">
        <f>_xll.ciqfunctions.udf.CIQ(InputTicker,"IQ_ADVANCES_FOR_SUPPLIES",Input!D$2,Date,,,Ccy,Conv)</f>
        <v>0</v>
      </c>
      <c r="C460" s="4">
        <f>_xll.ciqfunctions.udf.CIQ(InputTicker,"IQ_ADVANCES_FOR_SUPPLIES",Input!E$2,Date,,,Ccy,Conv)</f>
        <v>0</v>
      </c>
      <c r="D460" s="4">
        <f>_xll.ciqfunctions.udf.CIQ(InputTicker,"IQ_ADVANCES_FOR_SUPPLIES",Input!F$2,Date,,,Ccy,Conv)</f>
        <v>0</v>
      </c>
      <c r="E460" s="4">
        <f>_xll.ciqfunctions.udf.CIQ(InputTicker,"IQ_ADVANCES_FOR_SUPPLIES",Input!G$2,Date,,,Ccy,Conv)</f>
        <v>0</v>
      </c>
      <c r="F460" s="4">
        <f>_xll.ciqfunctions.udf.CIQ(InputTicker,"IQ_ADVANCES_FOR_SUPPLIES",Input!H$2,Date,,,Ccy,Conv)</f>
        <v>0</v>
      </c>
      <c r="G460" s="4">
        <f>_xll.ciqfunctions.udf.CIQ(InputTicker,"IQ_ADVANCES_FOR_SUPPLIES",Input!I$2,Date,,,Ccy,Conv)</f>
        <v>0</v>
      </c>
      <c r="H460" s="4">
        <f>_xll.ciqfunctions.udf.CIQ(InputTicker,"IQ_ADVANCES_FOR_SUPPLIES",Input!J$2,Date,,,Ccy,Conv)</f>
        <v>0</v>
      </c>
      <c r="I460" s="4">
        <f>_xll.ciqfunctions.udf.CIQ(InputTicker,"IQ_ADVANCES_FOR_SUPPLIES",Input!K$2,Date,,,Ccy,Conv)</f>
        <v>0</v>
      </c>
      <c r="J460" s="4">
        <f>_xll.ciqfunctions.udf.CIQ(InputTicker,"IQ_ADVANCES_FOR_SUPPLIES",Input!L$2,Date,,,Ccy,Conv)</f>
        <v>0</v>
      </c>
      <c r="K460" s="4">
        <f>_xll.ciqfunctions.udf.CIQ(InputTicker,"IQ_ADVANCES_FOR_SUPPLIES",Input!M$2,Date,,,Ccy,Conv)</f>
        <v>0</v>
      </c>
      <c r="L460" s="4">
        <f>_xll.ciqfunctions.udf.CIQ(InputTicker,"IQ_ADVANCES_FOR_SUPPLIES",Input!N$2,Date,,,Ccy,Conv)</f>
        <v>0</v>
      </c>
      <c r="M460" s="4">
        <f>_xll.ciqfunctions.udf.CIQ(InputTicker,"IQ_ADVANCES_FOR_SUPPLIES",Input!O$2,Date,,,Ccy,Conv)</f>
        <v>0</v>
      </c>
      <c r="N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</row>
    <row r="461" spans="1:66" ht="12.75" customHeight="1" x14ac:dyDescent="0.2">
      <c r="A461" s="1" t="s">
        <v>490</v>
      </c>
      <c r="B461" s="4">
        <f>_xll.ciqfunctions.udf.CIQ(InputTicker,"IQ_GW_INTAN_NET",Input!D$2,Date,,,Ccy,Conv)</f>
        <v>0</v>
      </c>
      <c r="C461" s="4">
        <f>_xll.ciqfunctions.udf.CIQ(InputTicker,"IQ_GW_INTAN_NET",Input!E$2,Date,,,Ccy,Conv)</f>
        <v>0</v>
      </c>
      <c r="D461" s="4">
        <f>_xll.ciqfunctions.udf.CIQ(InputTicker,"IQ_GW_INTAN_NET",Input!F$2,Date,,,Ccy,Conv)</f>
        <v>0</v>
      </c>
      <c r="E461" s="4">
        <f>_xll.ciqfunctions.udf.CIQ(InputTicker,"IQ_GW_INTAN_NET",Input!G$2,Date,,,Ccy,Conv)</f>
        <v>0</v>
      </c>
      <c r="F461" s="4">
        <f>_xll.ciqfunctions.udf.CIQ(InputTicker,"IQ_GW_INTAN_NET",Input!H$2,Date,,,Ccy,Conv)</f>
        <v>0</v>
      </c>
      <c r="G461" s="4">
        <f>_xll.ciqfunctions.udf.CIQ(InputTicker,"IQ_GW_INTAN_NET",Input!I$2,Date,,,Ccy,Conv)</f>
        <v>0</v>
      </c>
      <c r="H461" s="4">
        <f>_xll.ciqfunctions.udf.CIQ(InputTicker,"IQ_GW_INTAN_NET",Input!J$2,Date,,,Ccy,Conv)</f>
        <v>0</v>
      </c>
      <c r="I461" s="4">
        <f>_xll.ciqfunctions.udf.CIQ(InputTicker,"IQ_GW_INTAN_NET",Input!K$2,Date,,,Ccy,Conv)</f>
        <v>0</v>
      </c>
      <c r="J461" s="4">
        <f>_xll.ciqfunctions.udf.CIQ(InputTicker,"IQ_GW_INTAN_NET",Input!L$2,Date,,,Ccy,Conv)</f>
        <v>0</v>
      </c>
      <c r="K461" s="4">
        <f>_xll.ciqfunctions.udf.CIQ(InputTicker,"IQ_GW_INTAN_NET",Input!M$2,Date,,,Ccy,Conv)</f>
        <v>0</v>
      </c>
      <c r="L461" s="4">
        <f>_xll.ciqfunctions.udf.CIQ(InputTicker,"IQ_GW_INTAN_NET",Input!N$2,Date,,,Ccy,Conv)</f>
        <v>0</v>
      </c>
      <c r="M461" s="4">
        <f>_xll.ciqfunctions.udf.CIQ(InputTicker,"IQ_GW_INTAN_NET",Input!O$2,Date,,,Ccy,Conv)</f>
        <v>0</v>
      </c>
      <c r="N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</row>
    <row r="462" spans="1:66" ht="12.75" customHeight="1" x14ac:dyDescent="0.2">
      <c r="A462" s="1" t="s">
        <v>491</v>
      </c>
      <c r="B462" s="4">
        <f>_xll.ciqfunctions.udf.CIQ(InputTicker,"IQ_GW_NET",Input!D$2,Date,,,Ccy,Conv)</f>
        <v>0</v>
      </c>
      <c r="C462" s="4">
        <f>_xll.ciqfunctions.udf.CIQ(InputTicker,"IQ_GW_NET",Input!E$2,Date,,,Ccy,Conv)</f>
        <v>0</v>
      </c>
      <c r="D462" s="4">
        <f>_xll.ciqfunctions.udf.CIQ(InputTicker,"IQ_GW_NET",Input!F$2,Date,,,Ccy,Conv)</f>
        <v>0</v>
      </c>
      <c r="E462" s="4">
        <f>_xll.ciqfunctions.udf.CIQ(InputTicker,"IQ_GW_NET",Input!G$2,Date,,,Ccy,Conv)</f>
        <v>36265</v>
      </c>
      <c r="F462" s="4">
        <f>_xll.ciqfunctions.udf.CIQ(InputTicker,"IQ_GW_NET",Input!H$2,Date,,,Ccy,Conv)</f>
        <v>58222</v>
      </c>
      <c r="G462" s="4">
        <f>_xll.ciqfunctions.udf.CIQ(InputTicker,"IQ_GW_NET",Input!I$2,Date,,,Ccy,Conv)</f>
        <v>53765</v>
      </c>
      <c r="H462" s="4">
        <f>_xll.ciqfunctions.udf.CIQ(InputTicker,"IQ_GW_NET",Input!J$2,Date,,,Ccy,Conv)</f>
        <v>55643</v>
      </c>
      <c r="I462" s="4">
        <f>_xll.ciqfunctions.udf.CIQ(InputTicker,"IQ_GW_NET",Input!K$2,Date,,,Ccy,Conv)</f>
        <v>55949</v>
      </c>
      <c r="J462" s="4">
        <f>_xll.ciqfunctions.udf.CIQ(InputTicker,"IQ_GW_NET",Input!L$2,Date,,,Ccy,Conv)</f>
        <v>60178</v>
      </c>
      <c r="K462" s="4">
        <f>_xll.ciqfunctions.udf.CIQ(InputTicker,"IQ_GW_NET",Input!M$2,Date,,,Ccy,Conv)</f>
        <v>60706</v>
      </c>
      <c r="L462" s="4">
        <f>_xll.ciqfunctions.udf.CIQ(InputTicker,"IQ_GW_NET",Input!N$2,Date,,,Ccy,Conv)</f>
        <v>67717</v>
      </c>
      <c r="M462" s="4">
        <f>_xll.ciqfunctions.udf.CIQ(InputTicker,"IQ_GW_NET",Input!O$2,Date,,,Ccy,Conv)</f>
        <v>67717</v>
      </c>
      <c r="N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</row>
    <row r="463" spans="1:66" ht="12.75" customHeight="1" x14ac:dyDescent="0.2">
      <c r="A463" s="1" t="s">
        <v>492</v>
      </c>
      <c r="B463" s="4">
        <f>_xll.ciqfunctions.udf.CIQ(InputTicker,"IQ_INTAN_NET",Input!D$2,Date,,,Ccy,Conv)</f>
        <v>0</v>
      </c>
      <c r="C463" s="4">
        <f>_xll.ciqfunctions.udf.CIQ(InputTicker,"IQ_INTAN_NET",Input!E$2,Date,,,Ccy,Conv)</f>
        <v>0</v>
      </c>
      <c r="D463" s="4">
        <f>_xll.ciqfunctions.udf.CIQ(InputTicker,"IQ_INTAN_NET",Input!F$2,Date,,,Ccy,Conv)</f>
        <v>0</v>
      </c>
      <c r="E463" s="4">
        <f>_xll.ciqfunctions.udf.CIQ(InputTicker,"IQ_INTAN_NET",Input!G$2,Date,,,Ccy,Conv)</f>
        <v>3087</v>
      </c>
      <c r="F463" s="4">
        <f>_xll.ciqfunctions.udf.CIQ(InputTicker,"IQ_INTAN_NET",Input!H$2,Date,,,Ccy,Conv)</f>
        <v>15235</v>
      </c>
      <c r="G463" s="4">
        <f>_xll.ciqfunctions.udf.CIQ(InputTicker,"IQ_INTAN_NET",Input!I$2,Date,,,Ccy,Conv)</f>
        <v>13739</v>
      </c>
      <c r="H463" s="4">
        <f>_xll.ciqfunctions.udf.CIQ(InputTicker,"IQ_INTAN_NET",Input!J$2,Date,,,Ccy,Conv)</f>
        <v>12511</v>
      </c>
      <c r="I463" s="4">
        <f>_xll.ciqfunctions.udf.CIQ(InputTicker,"IQ_INTAN_NET",Input!K$2,Date,,,Ccy,Conv)</f>
        <v>11184</v>
      </c>
      <c r="J463" s="4">
        <f>_xll.ciqfunctions.udf.CIQ(InputTicker,"IQ_INTAN_NET",Input!L$2,Date,,,Ccy,Conv)</f>
        <v>11036</v>
      </c>
      <c r="K463" s="4">
        <f>_xll.ciqfunctions.udf.CIQ(InputTicker,"IQ_INTAN_NET",Input!M$2,Date,,,Ccy,Conv)</f>
        <v>10660</v>
      </c>
      <c r="L463" s="4">
        <f>_xll.ciqfunctions.udf.CIQ(InputTicker,"IQ_INTAN_NET",Input!N$2,Date,,,Ccy,Conv)</f>
        <v>11391</v>
      </c>
      <c r="M463" s="4">
        <f>_xll.ciqfunctions.udf.CIQ(InputTicker,"IQ_INTAN_NET",Input!O$2,Date,,,Ccy,Conv)</f>
        <v>11391</v>
      </c>
      <c r="N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</row>
    <row r="464" spans="1:66" ht="12.75" customHeight="1" x14ac:dyDescent="0.2">
      <c r="A464" s="1" t="s">
        <v>507</v>
      </c>
      <c r="B464" s="4">
        <f>_xll.ciqfunctions.udf.CIQ(InputTicker,"IQ_INTERCOMPANY_CA",Input!D$2,Date,,,Ccy,Conv)</f>
        <v>0</v>
      </c>
      <c r="C464" s="4">
        <f>_xll.ciqfunctions.udf.CIQ(InputTicker,"IQ_INTERCOMPANY_CA",Input!E$2,Date,,,Ccy,Conv)</f>
        <v>0</v>
      </c>
      <c r="D464" s="4">
        <f>_xll.ciqfunctions.udf.CIQ(InputTicker,"IQ_INTERCOMPANY_CA",Input!F$2,Date,,,Ccy,Conv)</f>
        <v>0</v>
      </c>
      <c r="E464" s="4">
        <f>_xll.ciqfunctions.udf.CIQ(InputTicker,"IQ_INTERCOMPANY_CA",Input!G$2,Date,,,Ccy,Conv)</f>
        <v>0</v>
      </c>
      <c r="F464" s="4">
        <f>_xll.ciqfunctions.udf.CIQ(InputTicker,"IQ_INTERCOMPANY_CA",Input!H$2,Date,,,Ccy,Conv)</f>
        <v>0</v>
      </c>
      <c r="G464" s="4">
        <f>_xll.ciqfunctions.udf.CIQ(InputTicker,"IQ_INTERCOMPANY_CA",Input!I$2,Date,,,Ccy,Conv)</f>
        <v>0</v>
      </c>
      <c r="H464" s="4">
        <f>_xll.ciqfunctions.udf.CIQ(InputTicker,"IQ_INTERCOMPANY_CA",Input!J$2,Date,,,Ccy,Conv)</f>
        <v>0</v>
      </c>
      <c r="I464" s="4">
        <f>_xll.ciqfunctions.udf.CIQ(InputTicker,"IQ_INTERCOMPANY_CA",Input!K$2,Date,,,Ccy,Conv)</f>
        <v>0</v>
      </c>
      <c r="J464" s="4">
        <f>_xll.ciqfunctions.udf.CIQ(InputTicker,"IQ_INTERCOMPANY_CA",Input!L$2,Date,,,Ccy,Conv)</f>
        <v>0</v>
      </c>
      <c r="K464" s="4">
        <f>_xll.ciqfunctions.udf.CIQ(InputTicker,"IQ_INTERCOMPANY_CA",Input!M$2,Date,,,Ccy,Conv)</f>
        <v>0</v>
      </c>
      <c r="L464" s="4">
        <f>_xll.ciqfunctions.udf.CIQ(InputTicker,"IQ_INTERCOMPANY_CA",Input!N$2,Date,,,Ccy,Conv)</f>
        <v>0</v>
      </c>
      <c r="M464" s="4">
        <f>_xll.ciqfunctions.udf.CIQ(InputTicker,"IQ_INTERCOMPANY_CA",Input!O$2,Date,,,Ccy,Conv)</f>
        <v>0</v>
      </c>
      <c r="N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</row>
    <row r="465" spans="1:66" ht="12.75" customHeight="1" x14ac:dyDescent="0.2">
      <c r="A465" s="1" t="s">
        <v>493</v>
      </c>
      <c r="B465" s="4">
        <f>_xll.ciqfunctions.udf.CIQ(InputTicker,"IQ_INTERCOMPANY_NON_CA",Input!D$2,Date,,,Ccy,Conv)</f>
        <v>0</v>
      </c>
      <c r="C465" s="4">
        <f>_xll.ciqfunctions.udf.CIQ(InputTicker,"IQ_INTERCOMPANY_NON_CA",Input!E$2,Date,,,Ccy,Conv)</f>
        <v>0</v>
      </c>
      <c r="D465" s="4">
        <f>_xll.ciqfunctions.udf.CIQ(InputTicker,"IQ_INTERCOMPANY_NON_CA",Input!F$2,Date,,,Ccy,Conv)</f>
        <v>0</v>
      </c>
      <c r="E465" s="4">
        <f>_xll.ciqfunctions.udf.CIQ(InputTicker,"IQ_INTERCOMPANY_NON_CA",Input!G$2,Date,,,Ccy,Conv)</f>
        <v>0</v>
      </c>
      <c r="F465" s="4">
        <f>_xll.ciqfunctions.udf.CIQ(InputTicker,"IQ_INTERCOMPANY_NON_CA",Input!H$2,Date,,,Ccy,Conv)</f>
        <v>0</v>
      </c>
      <c r="G465" s="4">
        <f>_xll.ciqfunctions.udf.CIQ(InputTicker,"IQ_INTERCOMPANY_NON_CA",Input!I$2,Date,,,Ccy,Conv)</f>
        <v>0</v>
      </c>
      <c r="H465" s="4">
        <f>_xll.ciqfunctions.udf.CIQ(InputTicker,"IQ_INTERCOMPANY_NON_CA",Input!J$2,Date,,,Ccy,Conv)</f>
        <v>0</v>
      </c>
      <c r="I465" s="4">
        <f>_xll.ciqfunctions.udf.CIQ(InputTicker,"IQ_INTERCOMPANY_NON_CA",Input!K$2,Date,,,Ccy,Conv)</f>
        <v>0</v>
      </c>
      <c r="J465" s="4">
        <f>_xll.ciqfunctions.udf.CIQ(InputTicker,"IQ_INTERCOMPANY_NON_CA",Input!L$2,Date,,,Ccy,Conv)</f>
        <v>0</v>
      </c>
      <c r="K465" s="4">
        <f>_xll.ciqfunctions.udf.CIQ(InputTicker,"IQ_INTERCOMPANY_NON_CA",Input!M$2,Date,,,Ccy,Conv)</f>
        <v>0</v>
      </c>
      <c r="L465" s="4">
        <f>_xll.ciqfunctions.udf.CIQ(InputTicker,"IQ_INTERCOMPANY_NON_CA",Input!N$2,Date,,,Ccy,Conv)</f>
        <v>0</v>
      </c>
      <c r="M465" s="4">
        <f>_xll.ciqfunctions.udf.CIQ(InputTicker,"IQ_INTERCOMPANY_NON_CA",Input!O$2,Date,,,Ccy,Conv)</f>
        <v>0</v>
      </c>
      <c r="N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</row>
    <row r="466" spans="1:66" ht="12.75" customHeight="1" x14ac:dyDescent="0.2">
      <c r="A466" s="1" t="s">
        <v>494</v>
      </c>
      <c r="B466" s="4">
        <f>_xll.ciqfunctions.udf.CIQ(InputTicker,"IQ_INTERCOMPANY_CL",Input!D$2,Date,,,Ccy,Conv)</f>
        <v>0</v>
      </c>
      <c r="C466" s="4">
        <f>_xll.ciqfunctions.udf.CIQ(InputTicker,"IQ_INTERCOMPANY_CL",Input!E$2,Date,,,Ccy,Conv)</f>
        <v>0</v>
      </c>
      <c r="D466" s="4">
        <f>_xll.ciqfunctions.udf.CIQ(InputTicker,"IQ_INTERCOMPANY_CL",Input!F$2,Date,,,Ccy,Conv)</f>
        <v>0</v>
      </c>
      <c r="E466" s="4">
        <f>_xll.ciqfunctions.udf.CIQ(InputTicker,"IQ_INTERCOMPANY_CL",Input!G$2,Date,,,Ccy,Conv)</f>
        <v>0</v>
      </c>
      <c r="F466" s="4">
        <f>_xll.ciqfunctions.udf.CIQ(InputTicker,"IQ_INTERCOMPANY_CL",Input!H$2,Date,,,Ccy,Conv)</f>
        <v>0</v>
      </c>
      <c r="G466" s="4">
        <f>_xll.ciqfunctions.udf.CIQ(InputTicker,"IQ_INTERCOMPANY_CL",Input!I$2,Date,,,Ccy,Conv)</f>
        <v>0</v>
      </c>
      <c r="H466" s="4">
        <f>_xll.ciqfunctions.udf.CIQ(InputTicker,"IQ_INTERCOMPANY_CL",Input!J$2,Date,,,Ccy,Conv)</f>
        <v>0</v>
      </c>
      <c r="I466" s="4">
        <f>_xll.ciqfunctions.udf.CIQ(InputTicker,"IQ_INTERCOMPANY_CL",Input!K$2,Date,,,Ccy,Conv)</f>
        <v>0</v>
      </c>
      <c r="J466" s="4">
        <f>_xll.ciqfunctions.udf.CIQ(InputTicker,"IQ_INTERCOMPANY_CL",Input!L$2,Date,,,Ccy,Conv)</f>
        <v>0</v>
      </c>
      <c r="K466" s="4">
        <f>_xll.ciqfunctions.udf.CIQ(InputTicker,"IQ_INTERCOMPANY_CL",Input!M$2,Date,,,Ccy,Conv)</f>
        <v>0</v>
      </c>
      <c r="L466" s="4">
        <f>_xll.ciqfunctions.udf.CIQ(InputTicker,"IQ_INTERCOMPANY_CL",Input!N$2,Date,,,Ccy,Conv)</f>
        <v>0</v>
      </c>
      <c r="M466" s="4">
        <f>_xll.ciqfunctions.udf.CIQ(InputTicker,"IQ_INTERCOMPANY_CL",Input!O$2,Date,,,Ccy,Conv)</f>
        <v>0</v>
      </c>
      <c r="N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</row>
    <row r="467" spans="1:66" ht="12.75" customHeight="1" x14ac:dyDescent="0.2">
      <c r="A467" s="1" t="s">
        <v>495</v>
      </c>
      <c r="B467" s="4">
        <f>_xll.ciqfunctions.udf.CIQ(InputTicker,"IQ_INTERCOMPANY_NON_CL",Input!D$2,Date,,,Ccy,Conv)</f>
        <v>0</v>
      </c>
      <c r="C467" s="4">
        <f>_xll.ciqfunctions.udf.CIQ(InputTicker,"IQ_INTERCOMPANY_NON_CL",Input!E$2,Date,,,Ccy,Conv)</f>
        <v>0</v>
      </c>
      <c r="D467" s="4">
        <f>_xll.ciqfunctions.udf.CIQ(InputTicker,"IQ_INTERCOMPANY_NON_CL",Input!F$2,Date,,,Ccy,Conv)</f>
        <v>0</v>
      </c>
      <c r="E467" s="4">
        <f>_xll.ciqfunctions.udf.CIQ(InputTicker,"IQ_INTERCOMPANY_NON_CL",Input!G$2,Date,,,Ccy,Conv)</f>
        <v>0</v>
      </c>
      <c r="F467" s="4">
        <f>_xll.ciqfunctions.udf.CIQ(InputTicker,"IQ_INTERCOMPANY_NON_CL",Input!H$2,Date,,,Ccy,Conv)</f>
        <v>0</v>
      </c>
      <c r="G467" s="4">
        <f>_xll.ciqfunctions.udf.CIQ(InputTicker,"IQ_INTERCOMPANY_NON_CL",Input!I$2,Date,,,Ccy,Conv)</f>
        <v>0</v>
      </c>
      <c r="H467" s="4">
        <f>_xll.ciqfunctions.udf.CIQ(InputTicker,"IQ_INTERCOMPANY_NON_CL",Input!J$2,Date,,,Ccy,Conv)</f>
        <v>0</v>
      </c>
      <c r="I467" s="4">
        <f>_xll.ciqfunctions.udf.CIQ(InputTicker,"IQ_INTERCOMPANY_NON_CL",Input!K$2,Date,,,Ccy,Conv)</f>
        <v>0</v>
      </c>
      <c r="J467" s="4">
        <f>_xll.ciqfunctions.udf.CIQ(InputTicker,"IQ_INTERCOMPANY_NON_CL",Input!L$2,Date,,,Ccy,Conv)</f>
        <v>0</v>
      </c>
      <c r="K467" s="4">
        <f>_xll.ciqfunctions.udf.CIQ(InputTicker,"IQ_INTERCOMPANY_NON_CL",Input!M$2,Date,,,Ccy,Conv)</f>
        <v>0</v>
      </c>
      <c r="L467" s="4">
        <f>_xll.ciqfunctions.udf.CIQ(InputTicker,"IQ_INTERCOMPANY_NON_CL",Input!N$2,Date,,,Ccy,Conv)</f>
        <v>0</v>
      </c>
      <c r="M467" s="4">
        <f>_xll.ciqfunctions.udf.CIQ(InputTicker,"IQ_INTERCOMPANY_NON_CL",Input!O$2,Date,,,Ccy,Conv)</f>
        <v>0</v>
      </c>
      <c r="N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</row>
    <row r="468" spans="1:66" ht="12.75" customHeight="1" x14ac:dyDescent="0.2">
      <c r="A468" s="1" t="s">
        <v>348</v>
      </c>
      <c r="B468" s="15" t="str">
        <f>_xll.ciqfunctions.udf.CIQ(InputTicker, "IQ_FILING_CURRENCY",Input!D$2,Date)</f>
        <v>USD</v>
      </c>
      <c r="C468" s="15" t="str">
        <f>_xll.ciqfunctions.udf.CIQ(InputTicker, "IQ_FILING_CURRENCY",Input!E$2,Date)</f>
        <v>USD</v>
      </c>
      <c r="D468" s="15" t="str">
        <f>_xll.ciqfunctions.udf.CIQ(InputTicker, "IQ_FILING_CURRENCY",Input!F$2,Date)</f>
        <v>USD</v>
      </c>
      <c r="E468" s="15" t="str">
        <f>_xll.ciqfunctions.udf.CIQ(InputTicker, "IQ_FILING_CURRENCY",Input!G$2,Date)</f>
        <v>USD</v>
      </c>
      <c r="F468" s="15" t="str">
        <f>_xll.ciqfunctions.udf.CIQ(InputTicker, "IQ_FILING_CURRENCY",Input!H$2,Date)</f>
        <v>USD</v>
      </c>
      <c r="G468" s="15" t="str">
        <f>_xll.ciqfunctions.udf.CIQ(InputTicker, "IQ_FILING_CURRENCY",Input!I$2,Date)</f>
        <v>USD</v>
      </c>
      <c r="H468" s="15" t="str">
        <f>_xll.ciqfunctions.udf.CIQ(InputTicker, "IQ_FILING_CURRENCY",Input!J$2,Date)</f>
        <v>USD</v>
      </c>
      <c r="I468" s="15" t="str">
        <f>_xll.ciqfunctions.udf.CIQ(InputTicker, "IQ_FILING_CURRENCY",Input!K$2,Date)</f>
        <v>USD</v>
      </c>
      <c r="J468" s="15" t="str">
        <f>_xll.ciqfunctions.udf.CIQ(InputTicker, "IQ_FILING_CURRENCY",Input!L$2,Date)</f>
        <v>USD</v>
      </c>
      <c r="K468" s="15" t="str">
        <f>_xll.ciqfunctions.udf.CIQ(InputTicker, "IQ_FILING_CURRENCY",Input!M$2,Date)</f>
        <v>USD</v>
      </c>
      <c r="L468" s="15" t="str">
        <f>_xll.ciqfunctions.udf.CIQ(InputTicker, "IQ_FILING_CURRENCY",Input!N$2,Date)</f>
        <v>USD</v>
      </c>
      <c r="M468" s="15" t="str">
        <f>_xll.ciqfunctions.udf.CIQ(InputTicker, "IQ_FILING_CURRENCY",Input!O$2,Date)</f>
        <v>USD</v>
      </c>
      <c r="N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</row>
    <row r="469" spans="1:66" ht="12.75" customHeight="1" x14ac:dyDescent="0.2">
      <c r="A469" s="1" t="s">
        <v>346</v>
      </c>
      <c r="B469" s="15" t="str">
        <f>_xll.ciqfunctions.udf.CIQ(InputTicker, "IQ_RESTATEMENT_BS",Input!D$2,Date)</f>
        <v>NC</v>
      </c>
      <c r="C469" s="15" t="str">
        <f>_xll.ciqfunctions.udf.CIQ(InputTicker, "IQ_RESTATEMENT_BS",Input!E$2,Date)</f>
        <v>NC</v>
      </c>
      <c r="D469" s="15" t="str">
        <f>_xll.ciqfunctions.udf.CIQ(InputTicker, "IQ_RESTATEMENT_BS",Input!F$2,Date)</f>
        <v>NC</v>
      </c>
      <c r="E469" s="15" t="str">
        <f>_xll.ciqfunctions.udf.CIQ(InputTicker, "IQ_RESTATEMENT_BS",Input!G$2,Date)</f>
        <v>NC</v>
      </c>
      <c r="F469" s="15" t="str">
        <f>_xll.ciqfunctions.udf.CIQ(InputTicker, "IQ_RESTATEMENT_BS",Input!H$2,Date)</f>
        <v>NC</v>
      </c>
      <c r="G469" s="15" t="str">
        <f>_xll.ciqfunctions.udf.CIQ(InputTicker, "IQ_RESTATEMENT_BS",Input!I$2,Date)</f>
        <v>RD</v>
      </c>
      <c r="H469" s="15" t="str">
        <f>_xll.ciqfunctions.udf.CIQ(InputTicker, "IQ_RESTATEMENT_BS",Input!J$2,Date)</f>
        <v>NC</v>
      </c>
      <c r="I469" s="15" t="str">
        <f>_xll.ciqfunctions.udf.CIQ(InputTicker, "IQ_RESTATEMENT_BS",Input!K$2,Date)</f>
        <v>NC</v>
      </c>
      <c r="J469" s="15" t="str">
        <f>_xll.ciqfunctions.udf.CIQ(InputTicker, "IQ_RESTATEMENT_BS",Input!L$2,Date)</f>
        <v>NC</v>
      </c>
      <c r="K469" s="15" t="str">
        <f>_xll.ciqfunctions.udf.CIQ(InputTicker, "IQ_RESTATEMENT_BS",Input!M$2,Date)</f>
        <v>NC</v>
      </c>
      <c r="L469" s="15" t="str">
        <f>_xll.ciqfunctions.udf.CIQ(InputTicker, "IQ_RESTATEMENT_BS",Input!N$2,Date)</f>
        <v>O</v>
      </c>
      <c r="M469" s="15" t="str">
        <f>_xll.ciqfunctions.udf.CIQ(InputTicker, "IQ_RESTATEMENT_BS",Input!O$2,Date)</f>
        <v>O</v>
      </c>
      <c r="N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</row>
    <row r="470" spans="1:66" ht="12.75" customHeight="1" x14ac:dyDescent="0.2">
      <c r="A470" s="1" t="s">
        <v>347</v>
      </c>
      <c r="B470" s="15" t="str">
        <f>_xll.ciqfunctions.udf.CIQ(InputTicker, "IQ_CALC_TYPE_BS",Input!D$2,Date)</f>
        <v>RUP</v>
      </c>
      <c r="C470" s="15" t="str">
        <f>_xll.ciqfunctions.udf.CIQ(InputTicker, "IQ_CALC_TYPE_BS",Input!E$2,Date)</f>
        <v>RUP</v>
      </c>
      <c r="D470" s="15" t="str">
        <f>_xll.ciqfunctions.udf.CIQ(InputTicker, "IQ_CALC_TYPE_BS",Input!F$2,Date)</f>
        <v>RUP</v>
      </c>
      <c r="E470" s="15" t="str">
        <f>_xll.ciqfunctions.udf.CIQ(InputTicker, "IQ_CALC_TYPE_BS",Input!G$2,Date)</f>
        <v>RUP</v>
      </c>
      <c r="F470" s="15" t="str">
        <f>_xll.ciqfunctions.udf.CIQ(InputTicker, "IQ_CALC_TYPE_BS",Input!H$2,Date)</f>
        <v>RUP</v>
      </c>
      <c r="G470" s="15" t="str">
        <f>_xll.ciqfunctions.udf.CIQ(InputTicker, "IQ_CALC_TYPE_BS",Input!I$2,Date)</f>
        <v>RUP</v>
      </c>
      <c r="H470" s="15" t="str">
        <f>_xll.ciqfunctions.udf.CIQ(InputTicker, "IQ_CALC_TYPE_BS",Input!J$2,Date)</f>
        <v>RUP</v>
      </c>
      <c r="I470" s="15" t="str">
        <f>_xll.ciqfunctions.udf.CIQ(InputTicker, "IQ_CALC_TYPE_BS",Input!K$2,Date)</f>
        <v>RUP</v>
      </c>
      <c r="J470" s="15" t="str">
        <f>_xll.ciqfunctions.udf.CIQ(InputTicker, "IQ_CALC_TYPE_BS",Input!L$2,Date)</f>
        <v>RUP</v>
      </c>
      <c r="K470" s="15" t="str">
        <f>_xll.ciqfunctions.udf.CIQ(InputTicker, "IQ_CALC_TYPE_BS",Input!M$2,Date)</f>
        <v>REP</v>
      </c>
      <c r="L470" s="15" t="str">
        <f>_xll.ciqfunctions.udf.CIQ(InputTicker, "IQ_CALC_TYPE_BS",Input!N$2,Date)</f>
        <v>REP</v>
      </c>
      <c r="M470" s="15" t="str">
        <f>_xll.ciqfunctions.udf.CIQ(InputTicker, "IQ_CALC_TYPE_BS",Input!O$2,Date)</f>
        <v>REP</v>
      </c>
      <c r="N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</row>
    <row r="471" spans="1:66" ht="12.75" customHeight="1" x14ac:dyDescent="0.2">
      <c r="A471" s="1" t="s">
        <v>377</v>
      </c>
      <c r="B471" s="15" t="str">
        <f>_xll.ciqfunctions.udf.CIQ(InputTicker, "IQ_GAAP_BS",Input!D$2,Date)</f>
        <v>US GAAP</v>
      </c>
      <c r="C471" s="15" t="str">
        <f>_xll.ciqfunctions.udf.CIQ(InputTicker, "IQ_GAAP_BS",Input!E$2,Date)</f>
        <v>US GAAP</v>
      </c>
      <c r="D471" s="15" t="str">
        <f>_xll.ciqfunctions.udf.CIQ(InputTicker, "IQ_GAAP_BS",Input!F$2,Date)</f>
        <v>US GAAP</v>
      </c>
      <c r="E471" s="15" t="str">
        <f>_xll.ciqfunctions.udf.CIQ(InputTicker, "IQ_GAAP_BS",Input!G$2,Date)</f>
        <v>US GAAP</v>
      </c>
      <c r="F471" s="15" t="str">
        <f>_xll.ciqfunctions.udf.CIQ(InputTicker, "IQ_GAAP_BS",Input!H$2,Date)</f>
        <v>US GAAP</v>
      </c>
      <c r="G471" s="15" t="str">
        <f>_xll.ciqfunctions.udf.CIQ(InputTicker, "IQ_GAAP_BS",Input!I$2,Date)</f>
        <v>US GAAP</v>
      </c>
      <c r="H471" s="15" t="str">
        <f>_xll.ciqfunctions.udf.CIQ(InputTicker, "IQ_GAAP_BS",Input!J$2,Date)</f>
        <v>US GAAP</v>
      </c>
      <c r="I471" s="15" t="str">
        <f>_xll.ciqfunctions.udf.CIQ(InputTicker, "IQ_GAAP_BS",Input!K$2,Date)</f>
        <v>US GAAP</v>
      </c>
      <c r="J471" s="15" t="str">
        <f>_xll.ciqfunctions.udf.CIQ(InputTicker, "IQ_GAAP_BS",Input!L$2,Date)</f>
        <v>US GAAP</v>
      </c>
      <c r="K471" s="15" t="str">
        <f>_xll.ciqfunctions.udf.CIQ(InputTicker, "IQ_GAAP_BS",Input!M$2,Date)</f>
        <v>US GAAP</v>
      </c>
      <c r="L471" s="15" t="str">
        <f>_xll.ciqfunctions.udf.CIQ(InputTicker, "IQ_GAAP_BS",Input!N$2,Date)</f>
        <v>US GAAP</v>
      </c>
      <c r="M471" s="15" t="str">
        <f>_xll.ciqfunctions.udf.CIQ(InputTicker, "IQ_GAAP_BS",Input!O$2,Date)</f>
        <v>US GAAP</v>
      </c>
      <c r="N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</row>
    <row r="472" spans="1:66" ht="12.75" customHeight="1" x14ac:dyDescent="0.2">
      <c r="A472" s="42" t="s">
        <v>605</v>
      </c>
      <c r="B472" s="13">
        <f>_xll.ciqfunctions.udf.CIQ(InputTicker, "IQ_PERIODDATE",Input!D$2-1,Date)</f>
        <v>42004</v>
      </c>
      <c r="C472" s="13">
        <f>_xll.ciqfunctions.udf.CIQ(InputTicker, "IQ_PERIODDATE",Input!E$2-1,Date)</f>
        <v>42369</v>
      </c>
      <c r="D472" s="13">
        <f>_xll.ciqfunctions.udf.CIQ(InputTicker, "IQ_PERIODDATE",Input!F$2-1,Date)</f>
        <v>42735</v>
      </c>
      <c r="E472" s="13">
        <f>_xll.ciqfunctions.udf.CIQ(InputTicker, "IQ_PERIODDATE",Input!G$2-1,Date)</f>
        <v>43100</v>
      </c>
      <c r="F472" s="13">
        <f>_xll.ciqfunctions.udf.CIQ(InputTicker, "IQ_PERIODDATE",Input!H$2-1,Date)</f>
        <v>43465</v>
      </c>
      <c r="G472" s="13">
        <f>_xll.ciqfunctions.udf.CIQ(InputTicker, "IQ_PERIODDATE",Input!I$2-1,Date)</f>
        <v>43830</v>
      </c>
      <c r="H472" s="13">
        <f>_xll.ciqfunctions.udf.CIQ(InputTicker, "IQ_PERIODDATE",Input!J$2-1,Date)</f>
        <v>44196</v>
      </c>
      <c r="I472" s="13">
        <f>_xll.ciqfunctions.udf.CIQ(InputTicker, "IQ_PERIODDATE",Input!K$2-1,Date)</f>
        <v>44561</v>
      </c>
      <c r="J472" s="13">
        <f>_xll.ciqfunctions.udf.CIQ(InputTicker, "IQ_PERIODDATE",Input!L$2-1,Date)</f>
        <v>44926</v>
      </c>
      <c r="K472" s="13">
        <f>_xll.ciqfunctions.udf.CIQ(InputTicker, "IQ_PERIODDATE",Input!M$2-1,Date)</f>
        <v>45291</v>
      </c>
      <c r="L472" s="13">
        <f>_xll.ciqfunctions.udf.CIQ(InputTicker, "IQ_PERIODDATE",Input!N$2-1,Date)</f>
        <v>45657</v>
      </c>
      <c r="M472" s="13">
        <f>_xll.ciqfunctions.udf.CIQ(InputTicker, "IQ_PERIODDATE",Input!O$2-1,Date)</f>
        <v>45930</v>
      </c>
      <c r="N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</row>
    <row r="473" spans="1:66" ht="12.75" customHeight="1" x14ac:dyDescent="0.2">
      <c r="A473" s="19" t="s">
        <v>269</v>
      </c>
      <c r="B473" s="20">
        <f>_xll.ciqfunctions.udf.CIQAVG(InputTicker, "IQ_TEV_TOTAL_REV",[0]!IQ_LTM,B$472,B$2)</f>
        <v>2.0616400000000001</v>
      </c>
      <c r="C473" s="20">
        <f>_xll.ciqfunctions.udf.CIQAVG(InputTicker, "IQ_TEV_TOTAL_REV",[0]!IQ_LTM,C$472,C$2)</f>
        <v>2.1814499999999999</v>
      </c>
      <c r="D473" s="20">
        <f>_xll.ciqfunctions.udf.CIQAVG(InputTicker, "IQ_TEV_TOTAL_REV",[0]!IQ_LTM,D$472,D$2)</f>
        <v>2.2896899999999998</v>
      </c>
      <c r="E473" s="20">
        <f>_xll.ciqfunctions.udf.CIQAVG(InputTicker, "IQ_TEV_TOTAL_REV",[0]!IQ_LTM,E$472,E$2)</f>
        <v>2.0723099999999999</v>
      </c>
      <c r="F473" s="20">
        <f>_xll.ciqfunctions.udf.CIQAVG(InputTicker, "IQ_TEV_TOTAL_REV",[0]!IQ_LTM,F$472,F$2)</f>
        <v>2.0626600000000002</v>
      </c>
      <c r="G473" s="20">
        <f>_xll.ciqfunctions.udf.CIQAVG(InputTicker, "IQ_TEV_TOTAL_REV",[0]!IQ_LTM,G$472,G$2)</f>
        <v>2.2038500000000001</v>
      </c>
      <c r="H473" s="20">
        <f>_xll.ciqfunctions.udf.CIQAVG(InputTicker, "IQ_TEV_TOTAL_REV",[0]!IQ_LTM,H$472,H$2)</f>
        <v>2.3143400000000001</v>
      </c>
      <c r="I473" s="20">
        <f>_xll.ciqfunctions.udf.CIQAVG(InputTicker, "IQ_TEV_TOTAL_REV",[0]!IQ_LTM,I$472,I$2)</f>
        <v>2.7988900000000001</v>
      </c>
      <c r="J473" s="20">
        <f>_xll.ciqfunctions.udf.CIQAVG(InputTicker, "IQ_TEV_TOTAL_REV",[0]!IQ_LTM,J$472,J$2)</f>
        <v>2.8281000000000001</v>
      </c>
      <c r="K473" s="20">
        <f>_xll.ciqfunctions.udf.CIQAVG(InputTicker, "IQ_TEV_TOTAL_REV",[0]!IQ_LTM,K$472,K$2)</f>
        <v>3.60724</v>
      </c>
      <c r="L473" s="20">
        <f>_xll.ciqfunctions.udf.CIQAVG(InputTicker, "IQ_TEV_TOTAL_REV",[0]!IQ_LTM,L$472,L$2)</f>
        <v>4.6602300000000003</v>
      </c>
      <c r="M473" s="20">
        <f>_xll.ciqfunctions.udf.CIQAVG(InputTicker, "IQ_TEV_TOTAL_REV",[0]!IQ_LTM,M$472,M$2)</f>
        <v>5.0923100000000003</v>
      </c>
      <c r="N473" s="49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</row>
    <row r="474" spans="1:66" ht="12.75" customHeight="1" x14ac:dyDescent="0.2">
      <c r="A474" s="19" t="s">
        <v>270</v>
      </c>
      <c r="B474" s="20">
        <f>_xll.ciqfunctions.udf.CIQAVG(InputTicker, "IQ_TEV_EBITDA",[0]!IQ_LTM,B$472,B$2)</f>
        <v>7.9882499999999999</v>
      </c>
      <c r="C474" s="20">
        <f>_xll.ciqfunctions.udf.CIQAVG(InputTicker, "IQ_TEV_EBITDA",[0]!IQ_LTM,C$472,C$2)</f>
        <v>9.4575800000000001</v>
      </c>
      <c r="D474" s="20">
        <f>_xll.ciqfunctions.udf.CIQAVG(InputTicker, "IQ_TEV_EBITDA",[0]!IQ_LTM,D$472,D$2)</f>
        <v>10.289260000000001</v>
      </c>
      <c r="E474" s="20">
        <f>_xll.ciqfunctions.udf.CIQAVG(InputTicker, "IQ_TEV_EBITDA",[0]!IQ_LTM,E$472,E$2)</f>
        <v>9.9247300000000003</v>
      </c>
      <c r="F474" s="20">
        <f>_xll.ciqfunctions.udf.CIQAVG(InputTicker, "IQ_TEV_EBITDA",[0]!IQ_LTM,F$472,F$2)</f>
        <v>8.7968299999999999</v>
      </c>
      <c r="G474" s="20">
        <f>_xll.ciqfunctions.udf.CIQAVG(InputTicker, "IQ_TEV_EBITDA",[0]!IQ_LTM,G$472,G$2)</f>
        <v>9.2023799999999998</v>
      </c>
      <c r="H474" s="20">
        <f>_xll.ciqfunctions.udf.CIQAVG(InputTicker, "IQ_TEV_EBITDA",[0]!IQ_LTM,H$472,H$2)</f>
        <v>9.7242700000000006</v>
      </c>
      <c r="I474" s="20">
        <f>_xll.ciqfunctions.udf.CIQAVG(InputTicker, "IQ_TEV_EBITDA",[0]!IQ_LTM,I$472,I$2)</f>
        <v>12.14148</v>
      </c>
      <c r="J474" s="20">
        <f>_xll.ciqfunctions.udf.CIQAVG(InputTicker, "IQ_TEV_EBITDA",[0]!IQ_LTM,J$472,J$2)</f>
        <v>12.23784</v>
      </c>
      <c r="K474" s="20">
        <f>_xll.ciqfunctions.udf.CIQAVG(InputTicker, "IQ_TEV_EBITDA",[0]!IQ_LTM,K$472,K$2)</f>
        <v>14.845090000000001</v>
      </c>
      <c r="L474" s="20">
        <f>_xll.ciqfunctions.udf.CIQAVG(InputTicker, "IQ_TEV_EBITDA",[0]!IQ_LTM,L$472,L$2)</f>
        <v>19.531510000000001</v>
      </c>
      <c r="M474" s="20">
        <f>_xll.ciqfunctions.udf.CIQAVG(InputTicker, "IQ_TEV_EBITDA",[0]!IQ_LTM,M$472,M$2)</f>
        <v>20.516500000000001</v>
      </c>
      <c r="N474" s="56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</row>
    <row r="475" spans="1:66" ht="12.75" customHeight="1" x14ac:dyDescent="0.2">
      <c r="A475" s="19" t="s">
        <v>271</v>
      </c>
      <c r="B475" s="20">
        <f>_xll.ciqfunctions.udf.CIQAVG(InputTicker, "IQ_TEV_EBIT",[0]!IQ_LTM,B$472,B$2)</f>
        <v>9.7993400000000008</v>
      </c>
      <c r="C475" s="20">
        <f>_xll.ciqfunctions.udf.CIQAVG(InputTicker, "IQ_TEV_EBIT",[0]!IQ_LTM,C$472,C$2)</f>
        <v>12.07606</v>
      </c>
      <c r="D475" s="20">
        <f>_xll.ciqfunctions.udf.CIQAVG(InputTicker, "IQ_TEV_EBIT",[0]!IQ_LTM,D$472,D$2)</f>
        <v>13.769679999999999</v>
      </c>
      <c r="E475" s="20">
        <f>_xll.ciqfunctions.udf.CIQAVG(InputTicker, "IQ_TEV_EBIT",[0]!IQ_LTM,E$472,E$2)</f>
        <v>13.63631</v>
      </c>
      <c r="F475" s="20">
        <f>_xll.ciqfunctions.udf.CIQAVG(InputTicker, "IQ_TEV_EBIT",[0]!IQ_LTM,F$472,F$2)</f>
        <v>13.482340000000001</v>
      </c>
      <c r="G475" s="20">
        <f>_xll.ciqfunctions.udf.CIQAVG(InputTicker, "IQ_TEV_EBIT",[0]!IQ_LTM,G$472,G$2)</f>
        <v>17.384730000000001</v>
      </c>
      <c r="H475" s="20">
        <f>_xll.ciqfunctions.udf.CIQAVG(InputTicker, "IQ_TEV_EBIT",[0]!IQ_LTM,H$472,H$2)</f>
        <v>19.41366</v>
      </c>
      <c r="I475" s="20">
        <f>_xll.ciqfunctions.udf.CIQAVG(InputTicker, "IQ_TEV_EBIT",[0]!IQ_LTM,I$472,I$2)</f>
        <v>26.037970000000001</v>
      </c>
      <c r="J475" s="20">
        <f>_xll.ciqfunctions.udf.CIQAVG(InputTicker, "IQ_TEV_EBIT",[0]!IQ_LTM,J$472,J$2)</f>
        <v>20.968350000000001</v>
      </c>
      <c r="K475" s="20">
        <f>_xll.ciqfunctions.udf.CIQAVG(InputTicker, "IQ_TEV_EBIT",[0]!IQ_LTM,K$472,K$2)</f>
        <v>22.748940000000001</v>
      </c>
      <c r="L475" s="20">
        <f>_xll.ciqfunctions.udf.CIQAVG(InputTicker, "IQ_TEV_EBIT",[0]!IQ_LTM,L$472,L$2)</f>
        <v>28.4175</v>
      </c>
      <c r="M475" s="20">
        <f>_xll.ciqfunctions.udf.CIQAVG(InputTicker, "IQ_TEV_EBIT",[0]!IQ_LTM,M$472,M$2)</f>
        <v>29.134460000000001</v>
      </c>
      <c r="N475" s="56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</row>
    <row r="476" spans="1:66" ht="12.75" customHeight="1" x14ac:dyDescent="0.2">
      <c r="A476" s="19" t="s">
        <v>272</v>
      </c>
      <c r="B476" s="20">
        <f>_xll.ciqfunctions.udf.CIQAVG(InputTicker, "IQ_PE_EXCL",[0]!IQ_LTM,B$472,B$2)</f>
        <v>10.170059999999999</v>
      </c>
      <c r="C476" s="20">
        <f>_xll.ciqfunctions.udf.CIQAVG(InputTicker, "IQ_PE_EXCL",[0]!IQ_LTM,C$472,C$2)</f>
        <v>11.677239999999999</v>
      </c>
      <c r="D476" s="20">
        <f>_xll.ciqfunctions.udf.CIQAVG(InputTicker, "IQ_PE_EXCL",[0]!IQ_LTM,D$472,D$2)</f>
        <v>12.952920000000001</v>
      </c>
      <c r="E476" s="20">
        <f>_xll.ciqfunctions.udf.CIQAVG(InputTicker, "IQ_PE_EXCL",[0]!IQ_LTM,E$472,E$2)</f>
        <v>22.805720000000001</v>
      </c>
      <c r="F476" s="20">
        <f>_xll.ciqfunctions.udf.CIQAVG(InputTicker, "IQ_PE_EXCL",[0]!IQ_LTM,F$472,F$2)</f>
        <v>15.007059999999999</v>
      </c>
      <c r="G476" s="20">
        <f>_xll.ciqfunctions.udf.CIQAVG(InputTicker, "IQ_PE_EXCL",[0]!IQ_LTM,G$472,G$2)</f>
        <v>13.102819999999999</v>
      </c>
      <c r="H476" s="20">
        <f>_xll.ciqfunctions.udf.CIQAVG(InputTicker, "IQ_PE_EXCL",[0]!IQ_LTM,H$472,H$2)</f>
        <v>22.83906</v>
      </c>
      <c r="I476" s="20">
        <f>_xll.ciqfunctions.udf.CIQAVG(InputTicker, "IQ_PE_EXCL",[0]!IQ_LTM,I$472,I$2)</f>
        <v>37.705730000000003</v>
      </c>
      <c r="J476" s="20">
        <f>_xll.ciqfunctions.udf.CIQAVG(InputTicker, "IQ_PE_EXCL",[0]!IQ_LTM,J$472,J$2)</f>
        <v>55.973849999999999</v>
      </c>
      <c r="K476" s="20">
        <f>_xll.ciqfunctions.udf.CIQAVG(InputTicker, "IQ_PE_EXCL",[0]!IQ_LTM,K$472,K$2)</f>
        <v>23.839320000000001</v>
      </c>
      <c r="L476" s="20">
        <f>_xll.ciqfunctions.udf.CIQAVG(InputTicker, "IQ_PE_EXCL",[0]!IQ_LTM,L$472,L$2)</f>
        <v>40.51285</v>
      </c>
      <c r="M476" s="20">
        <f>_xll.ciqfunctions.udf.CIQAVG(InputTicker, "IQ_PE_EXCL",[0]!IQ_LTM,M$472,M$2)</f>
        <v>38.649299999999997</v>
      </c>
      <c r="N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</row>
    <row r="477" spans="1:66" ht="12.75" customHeight="1" x14ac:dyDescent="0.2">
      <c r="A477" s="19" t="s">
        <v>273</v>
      </c>
      <c r="B477" s="20">
        <f>_xll.ciqfunctions.udf.CIQAVG(InputTicker, "IQ_PBV",[0]!IQ_LTM,B$472,B$2)</f>
        <v>12.01159</v>
      </c>
      <c r="C477" s="20">
        <f>_xll.ciqfunctions.udf.CIQAVG(InputTicker, "IQ_PBV",[0]!IQ_LTM,C$472,C$2)</f>
        <v>9.4179300000000001</v>
      </c>
      <c r="D477" s="20">
        <f>_xll.ciqfunctions.udf.CIQAVG(InputTicker, "IQ_PBV",[0]!IQ_LTM,D$472,D$2)</f>
        <v>7.9913100000000004</v>
      </c>
      <c r="E477" s="20">
        <f>_xll.ciqfunctions.udf.CIQAVG(InputTicker, "IQ_PBV",[0]!IQ_LTM,E$472,E$2)</f>
        <v>7.1599399999999997</v>
      </c>
      <c r="F477" s="20">
        <f>_xll.ciqfunctions.udf.CIQAVG(InputTicker, "IQ_PBV",[0]!IQ_LTM,F$472,F$2)</f>
        <v>7.0448399999999998</v>
      </c>
      <c r="G477" s="20">
        <f>_xll.ciqfunctions.udf.CIQAVG(InputTicker, "IQ_PBV",[0]!IQ_LTM,G$472,G$2)</f>
        <v>5.4097099999999996</v>
      </c>
      <c r="H477" s="20">
        <f>_xll.ciqfunctions.udf.CIQAVG(InputTicker, "IQ_PBV",[0]!IQ_LTM,H$472,H$2)</f>
        <v>5.5750200000000003</v>
      </c>
      <c r="I477" s="20">
        <f>_xll.ciqfunctions.udf.CIQAVG(InputTicker, "IQ_PBV",[0]!IQ_LTM,I$472,I$2)</f>
        <v>6.17828</v>
      </c>
      <c r="J477" s="20">
        <f>_xll.ciqfunctions.udf.CIQAVG(InputTicker, "IQ_PBV",[0]!IQ_LTM,J$472,J$2)</f>
        <v>5.7404000000000002</v>
      </c>
      <c r="K477" s="20">
        <f>_xll.ciqfunctions.udf.CIQAVG(InputTicker, "IQ_PBV",[0]!IQ_LTM,K$472,K$2)</f>
        <v>7.58087</v>
      </c>
      <c r="L477" s="20">
        <f>_xll.ciqfunctions.udf.CIQAVG(InputTicker, "IQ_PBV",[0]!IQ_LTM,L$472,L$2)</f>
        <v>9.1025500000000008</v>
      </c>
      <c r="M477" s="20">
        <f>_xll.ciqfunctions.udf.CIQAVG(InputTicker, "IQ_PBV",[0]!IQ_LTM,M$472,M$2)</f>
        <v>10.048439999999999</v>
      </c>
      <c r="N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</row>
    <row r="478" spans="1:66" ht="12.75" customHeight="1" x14ac:dyDescent="0.2">
      <c r="A478" s="19" t="s">
        <v>274</v>
      </c>
      <c r="B478" s="20" t="str">
        <f>_xll.ciqfunctions.udf.CIQAVG(InputTicker, "IQ_PTBV",[0]!IQ_LTM,B$472,B$2)</f>
        <v>NM</v>
      </c>
      <c r="C478" s="20" t="str">
        <f>_xll.ciqfunctions.udf.CIQAVG(InputTicker, "IQ_PTBV",[0]!IQ_LTM,C$472,C$2)</f>
        <v>NM</v>
      </c>
      <c r="D478" s="20" t="str">
        <f>_xll.ciqfunctions.udf.CIQAVG(InputTicker, "IQ_PTBV",[0]!IQ_LTM,D$472,D$2)</f>
        <v>NM</v>
      </c>
      <c r="E478" s="20" t="str">
        <f>_xll.ciqfunctions.udf.CIQAVG(InputTicker, "IQ_PTBV",[0]!IQ_LTM,E$472,E$2)</f>
        <v>NM</v>
      </c>
      <c r="F478" s="20" t="str">
        <f>_xll.ciqfunctions.udf.CIQAVG(InputTicker, "IQ_PTBV",[0]!IQ_LTM,F$472,F$2)</f>
        <v>NM</v>
      </c>
      <c r="G478" s="20" t="str">
        <f>_xll.ciqfunctions.udf.CIQAVG(InputTicker, "IQ_PTBV",[0]!IQ_LTM,G$472,G$2)</f>
        <v>NM</v>
      </c>
      <c r="H478" s="20" t="str">
        <f>_xll.ciqfunctions.udf.CIQAVG(InputTicker, "IQ_PTBV",[0]!IQ_LTM,H$472,H$2)</f>
        <v>NM</v>
      </c>
      <c r="I478" s="20" t="str">
        <f>_xll.ciqfunctions.udf.CIQAVG(InputTicker, "IQ_PTBV",[0]!IQ_LTM,I$472,I$2)</f>
        <v>NM</v>
      </c>
      <c r="J478" s="20" t="str">
        <f>_xll.ciqfunctions.udf.CIQAVG(InputTicker, "IQ_PTBV",[0]!IQ_LTM,J$472,J$2)</f>
        <v>NM</v>
      </c>
      <c r="K478" s="20" t="str">
        <f>_xll.ciqfunctions.udf.CIQAVG(InputTicker, "IQ_PTBV",[0]!IQ_LTM,K$472,K$2)</f>
        <v>NM</v>
      </c>
      <c r="L478" s="20" t="str">
        <f>_xll.ciqfunctions.udf.CIQAVG(InputTicker, "IQ_PTBV",[0]!IQ_LTM,L$472,L$2)</f>
        <v>NM</v>
      </c>
      <c r="M478" s="20" t="str">
        <f>_xll.ciqfunctions.udf.CIQAVG(InputTicker, "IQ_PTBV",[0]!IQ_LTM,M$472,M$2)</f>
        <v>NM</v>
      </c>
      <c r="N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</row>
    <row r="479" spans="1:66" ht="12.75" customHeight="1" x14ac:dyDescent="0.2">
      <c r="A479" s="19" t="s">
        <v>228</v>
      </c>
      <c r="B479" s="4">
        <f>_xll.ciqfunctions.udf.CIQ(InputTicker, "IQ_RETURN_ASSETS",Input!D$2,Date)</f>
        <v>9.0646000000000004</v>
      </c>
      <c r="C479" s="4">
        <f>_xll.ciqfunctions.udf.CIQ(InputTicker, "IQ_RETURN_ASSETS",Input!E$2,Date)</f>
        <v>7.7698</v>
      </c>
      <c r="D479" s="4">
        <f>_xll.ciqfunctions.udf.CIQ(InputTicker, "IQ_RETURN_ASSETS",Input!F$2,Date)</f>
        <v>6.0134999999999996</v>
      </c>
      <c r="E479" s="4">
        <f>_xll.ciqfunctions.udf.CIQ(InputTicker, "IQ_RETURN_ASSETS",Input!G$2,Date)</f>
        <v>6.6425000000000001</v>
      </c>
      <c r="F479" s="4">
        <f>_xll.ciqfunctions.udf.CIQ(InputTicker, "IQ_RETURN_ASSETS",Input!H$2,Date)</f>
        <v>3.4197000000000002</v>
      </c>
      <c r="G479" s="4">
        <f>_xll.ciqfunctions.udf.CIQ(InputTicker, "IQ_RETURN_ASSETS",Input!I$2,Date)</f>
        <v>1.891</v>
      </c>
      <c r="H479" s="4">
        <f>_xll.ciqfunctions.udf.CIQ(InputTicker, "IQ_RETURN_ASSETS",Input!J$2,Date)</f>
        <v>2.4234</v>
      </c>
      <c r="I479" s="4">
        <f>_xll.ciqfunctions.udf.CIQ(InputTicker, "IQ_RETURN_ASSETS",Input!K$2,Date)</f>
        <v>3.6263999999999998</v>
      </c>
      <c r="J479" s="4">
        <f>_xll.ciqfunctions.udf.CIQ(InputTicker, "IQ_RETURN_ASSETS",Input!L$2,Date)</f>
        <v>4.4863999999999997</v>
      </c>
      <c r="K479" s="4">
        <f>_xll.ciqfunctions.udf.CIQ(InputTicker, "IQ_RETURN_ASSETS",Input!M$2,Date)</f>
        <v>4.4912000000000001</v>
      </c>
      <c r="L479" s="4">
        <f>_xll.ciqfunctions.udf.CIQ(InputTicker, "IQ_RETURN_ASSETS",Input!N$2,Date)</f>
        <v>5.4348999999999998</v>
      </c>
      <c r="M479" s="4">
        <f>_xll.ciqfunctions.udf.CIQ(InputTicker, "IQ_RETURN_ASSETS",Input!O$2,Date)</f>
        <v>5.4348999999999998</v>
      </c>
      <c r="N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</row>
    <row r="480" spans="1:66" ht="12.75" customHeight="1" x14ac:dyDescent="0.2">
      <c r="A480" s="19" t="s">
        <v>229</v>
      </c>
      <c r="B480" s="4">
        <f>_xll.ciqfunctions.udf.CIQ(InputTicker, "IQ_RETURN_CAPITAL",Input!D$2,Date)</f>
        <v>19.286100000000001</v>
      </c>
      <c r="C480" s="4">
        <f>_xll.ciqfunctions.udf.CIQ(InputTicker, "IQ_RETURN_CAPITAL",Input!E$2,Date)</f>
        <v>15.4177</v>
      </c>
      <c r="D480" s="4">
        <f>_xll.ciqfunctions.udf.CIQ(InputTicker, "IQ_RETURN_CAPITAL",Input!F$2,Date)</f>
        <v>11.667899999999999</v>
      </c>
      <c r="E480" s="4">
        <f>_xll.ciqfunctions.udf.CIQ(InputTicker, "IQ_RETURN_CAPITAL",Input!G$2,Date)</f>
        <v>12.976599999999999</v>
      </c>
      <c r="F480" s="4">
        <f>_xll.ciqfunctions.udf.CIQ(InputTicker, "IQ_RETURN_CAPITAL",Input!H$2,Date)</f>
        <v>6.2045000000000003</v>
      </c>
      <c r="G480" s="4">
        <f>_xll.ciqfunctions.udf.CIQ(InputTicker, "IQ_RETURN_CAPITAL",Input!I$2,Date)</f>
        <v>3.3308</v>
      </c>
      <c r="H480" s="4">
        <f>_xll.ciqfunctions.udf.CIQ(InputTicker, "IQ_RETURN_CAPITAL",Input!J$2,Date)</f>
        <v>4.3630000000000004</v>
      </c>
      <c r="I480" s="4">
        <f>_xll.ciqfunctions.udf.CIQ(InputTicker, "IQ_RETURN_CAPITAL",Input!K$2,Date)</f>
        <v>6.2603999999999997</v>
      </c>
      <c r="J480" s="4">
        <f>_xll.ciqfunctions.udf.CIQ(InputTicker, "IQ_RETURN_CAPITAL",Input!L$2,Date)</f>
        <v>7.4259000000000004</v>
      </c>
      <c r="K480" s="4">
        <f>_xll.ciqfunctions.udf.CIQ(InputTicker, "IQ_RETURN_CAPITAL",Input!M$2,Date)</f>
        <v>7.2680999999999996</v>
      </c>
      <c r="L480" s="4">
        <f>_xll.ciqfunctions.udf.CIQ(InputTicker, "IQ_RETURN_CAPITAL",Input!N$2,Date)</f>
        <v>8.5782000000000007</v>
      </c>
      <c r="M480" s="4">
        <f>_xll.ciqfunctions.udf.CIQ(InputTicker, "IQ_RETURN_CAPITAL",Input!O$2,Date)</f>
        <v>8.5782000000000007</v>
      </c>
      <c r="N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</row>
    <row r="481" spans="1:66" ht="12.75" customHeight="1" x14ac:dyDescent="0.2">
      <c r="A481" s="19" t="s">
        <v>230</v>
      </c>
      <c r="B481" s="4">
        <f>_xll.ciqfunctions.udf.CIQ(InputTicker,  "IQ_RETURN_EQUITY",Input!D$2,Date)</f>
        <v>101.09690000000001</v>
      </c>
      <c r="C481" s="4">
        <f>_xll.ciqfunctions.udf.CIQ(InputTicker,  "IQ_RETURN_EQUITY",Input!E$2,Date)</f>
        <v>72.409800000000004</v>
      </c>
      <c r="D481" s="4">
        <f>_xll.ciqfunctions.udf.CIQ(InputTicker,  "IQ_RETURN_EQUITY",Input!F$2,Date)</f>
        <v>31.885200000000001</v>
      </c>
      <c r="E481" s="4">
        <f>_xll.ciqfunctions.udf.CIQ(InputTicker,  "IQ_RETURN_EQUITY",Input!G$2,Date)</f>
        <v>50.341900000000003</v>
      </c>
      <c r="F481" s="4">
        <f>_xll.ciqfunctions.udf.CIQ(InputTicker,  "IQ_RETURN_EQUITY",Input!H$2,Date)</f>
        <v>37.694800000000001</v>
      </c>
      <c r="G481" s="4">
        <f>_xll.ciqfunctions.udf.CIQ(InputTicker,  "IQ_RETURN_EQUITY",Input!I$2,Date)</f>
        <v>18.8535</v>
      </c>
      <c r="H481" s="4">
        <f>_xll.ciqfunctions.udf.CIQ(InputTicker,  "IQ_RETURN_EQUITY",Input!J$2,Date)</f>
        <v>23.729900000000001</v>
      </c>
      <c r="I481" s="4">
        <f>_xll.ciqfunctions.udf.CIQ(InputTicker,  "IQ_RETURN_EQUITY",Input!K$2,Date)</f>
        <v>8.6890000000000001</v>
      </c>
      <c r="J481" s="4">
        <f>_xll.ciqfunctions.udf.CIQ(InputTicker,  "IQ_RETURN_EQUITY",Input!L$2,Date)</f>
        <v>33.669400000000003</v>
      </c>
      <c r="K481" s="4">
        <f>_xll.ciqfunctions.udf.CIQ(InputTicker,  "IQ_RETURN_EQUITY",Input!M$2,Date)</f>
        <v>24.057099999999998</v>
      </c>
      <c r="L481" s="4">
        <f>_xll.ciqfunctions.udf.CIQ(InputTicker,  "IQ_RETURN_EQUITY",Input!N$2,Date)</f>
        <v>35.158099999999997</v>
      </c>
      <c r="M481" s="4">
        <f>_xll.ciqfunctions.udf.CIQ(InputTicker,  "IQ_RETURN_EQUITY",Input!O$2,Date)</f>
        <v>35.158099999999997</v>
      </c>
      <c r="N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</row>
    <row r="482" spans="1:66" ht="12.75" customHeight="1" x14ac:dyDescent="0.2">
      <c r="A482" s="19" t="s">
        <v>426</v>
      </c>
      <c r="B482" s="4">
        <f>_xll.ciqfunctions.udf.CIQ(InputTicker,  "IQ_RETURN_COMMON_EQUITY",Input!D$2,Date)</f>
        <v>102.2885</v>
      </c>
      <c r="C482" s="4">
        <f>_xll.ciqfunctions.udf.CIQ(InputTicker,  "IQ_RETURN_COMMON_EQUITY",Input!E$2,Date)</f>
        <v>73.095799999999997</v>
      </c>
      <c r="D482" s="4">
        <f>_xll.ciqfunctions.udf.CIQ(InputTicker,  "IQ_RETURN_COMMON_EQUITY",Input!F$2,Date)</f>
        <v>32.131599999999999</v>
      </c>
      <c r="E482" s="4">
        <f>_xll.ciqfunctions.udf.CIQ(InputTicker,  "IQ_RETURN_COMMON_EQUITY",Input!G$2,Date)</f>
        <v>50.729799999999997</v>
      </c>
      <c r="F482" s="4">
        <f>_xll.ciqfunctions.udf.CIQ(InputTicker,  "IQ_RETURN_COMMON_EQUITY",Input!H$2,Date)</f>
        <v>37.973199999999999</v>
      </c>
      <c r="G482" s="4">
        <f>_xll.ciqfunctions.udf.CIQ(InputTicker,  "IQ_RETURN_COMMON_EQUITY",Input!I$2,Date)</f>
        <v>18.977699999999999</v>
      </c>
      <c r="H482" s="4">
        <f>_xll.ciqfunctions.udf.CIQ(InputTicker,  "IQ_RETURN_COMMON_EQUITY",Input!J$2,Date)</f>
        <v>23.8644</v>
      </c>
      <c r="I482" s="4">
        <f>_xll.ciqfunctions.udf.CIQ(InputTicker,  "IQ_RETURN_COMMON_EQUITY",Input!K$2,Date)</f>
        <v>8.7256</v>
      </c>
      <c r="J482" s="4">
        <f>_xll.ciqfunctions.udf.CIQ(InputTicker,  "IQ_RETURN_COMMON_EQUITY",Input!L$2,Date)</f>
        <v>33.788200000000003</v>
      </c>
      <c r="K482" s="4">
        <f>_xll.ciqfunctions.udf.CIQ(InputTicker,  "IQ_RETURN_COMMON_EQUITY",Input!M$2,Date)</f>
        <v>24.1372</v>
      </c>
      <c r="L482" s="4">
        <f>_xll.ciqfunctions.udf.CIQ(InputTicker,  "IQ_RETURN_COMMON_EQUITY",Input!N$2,Date)</f>
        <v>35.263100000000001</v>
      </c>
      <c r="M482" s="4">
        <f>_xll.ciqfunctions.udf.CIQ(InputTicker,  "IQ_RETURN_COMMON_EQUITY",Input!O$2,Date)</f>
        <v>35.263100000000001</v>
      </c>
      <c r="N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</row>
    <row r="483" spans="1:66" ht="12.75" customHeight="1" x14ac:dyDescent="0.2">
      <c r="A483" s="19" t="s">
        <v>231</v>
      </c>
      <c r="B483" s="4">
        <f>_xll.ciqfunctions.udf.CIQ(InputTicker, "IQ_GROSS_MARGIN",Input!D$2,Date)</f>
        <v>49.771799999999999</v>
      </c>
      <c r="C483" s="4">
        <f>_xll.ciqfunctions.udf.CIQ(InputTicker, "IQ_GROSS_MARGIN",Input!E$2,Date)</f>
        <v>48.195</v>
      </c>
      <c r="D483" s="4">
        <f>_xll.ciqfunctions.udf.CIQ(InputTicker, "IQ_GROSS_MARGIN",Input!F$2,Date)</f>
        <v>46.681100000000001</v>
      </c>
      <c r="E483" s="4">
        <f>_xll.ciqfunctions.udf.CIQ(InputTicker, "IQ_GROSS_MARGIN",Input!G$2,Date)</f>
        <v>46.408499999999997</v>
      </c>
      <c r="F483" s="4">
        <f>_xll.ciqfunctions.udf.CIQ(InputTicker, "IQ_GROSS_MARGIN",Input!H$2,Date)</f>
        <v>54.638300000000001</v>
      </c>
      <c r="G483" s="4">
        <f>_xll.ciqfunctions.udf.CIQ(InputTicker, "IQ_GROSS_MARGIN",Input!I$2,Date)</f>
        <v>55.936100000000003</v>
      </c>
      <c r="H483" s="4">
        <f>_xll.ciqfunctions.udf.CIQ(InputTicker, "IQ_GROSS_MARGIN",Input!J$2,Date)</f>
        <v>54.900500000000001</v>
      </c>
      <c r="I483" s="4">
        <f>_xll.ciqfunctions.udf.CIQ(InputTicker, "IQ_GROSS_MARGIN",Input!K$2,Date)</f>
        <v>54.002899999999997</v>
      </c>
      <c r="J483" s="4">
        <f>_xll.ciqfunctions.udf.CIQ(InputTicker, "IQ_GROSS_MARGIN",Input!L$2,Date)</f>
        <v>55.447699999999998</v>
      </c>
      <c r="K483" s="4">
        <f>_xll.ciqfunctions.udf.CIQ(InputTicker, "IQ_GROSS_MARGIN",Input!M$2,Date)</f>
        <v>56.653799999999997</v>
      </c>
      <c r="L483" s="4">
        <f>_xll.ciqfunctions.udf.CIQ(InputTicker, "IQ_GROSS_MARGIN",Input!N$2,Date)</f>
        <v>58.186100000000003</v>
      </c>
      <c r="M483" s="4">
        <f>_xll.ciqfunctions.udf.CIQ(InputTicker, "IQ_GROSS_MARGIN",Input!O$2,Date)</f>
        <v>58.186100000000003</v>
      </c>
      <c r="N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</row>
    <row r="484" spans="1:66" ht="12.75" customHeight="1" x14ac:dyDescent="0.2">
      <c r="A484" s="19" t="s">
        <v>232</v>
      </c>
      <c r="B484" s="4">
        <f>_xll.ciqfunctions.udf.CIQ(InputTicker,  "IQ_EBITDA_MARGIN",Input!D$2,Date)</f>
        <v>24.922599999999999</v>
      </c>
      <c r="C484" s="4">
        <f>_xll.ciqfunctions.udf.CIQ(InputTicker,  "IQ_EBITDA_MARGIN",Input!E$2,Date)</f>
        <v>23.212199999999999</v>
      </c>
      <c r="D484" s="4">
        <f>_xll.ciqfunctions.udf.CIQ(InputTicker,  "IQ_EBITDA_MARGIN",Input!F$2,Date)</f>
        <v>20.499300000000002</v>
      </c>
      <c r="E484" s="4">
        <f>_xll.ciqfunctions.udf.CIQ(InputTicker,  "IQ_EBITDA_MARGIN",Input!G$2,Date)</f>
        <v>22.2361</v>
      </c>
      <c r="F484" s="4">
        <f>_xll.ciqfunctions.udf.CIQ(InputTicker,  "IQ_EBITDA_MARGIN",Input!H$2,Date)</f>
        <v>23.561</v>
      </c>
      <c r="G484" s="4">
        <f>_xll.ciqfunctions.udf.CIQ(InputTicker,  "IQ_EBITDA_MARGIN",Input!I$2,Date)</f>
        <v>20.582100000000001</v>
      </c>
      <c r="H484" s="4">
        <f>_xll.ciqfunctions.udf.CIQ(InputTicker,  "IQ_EBITDA_MARGIN",Input!J$2,Date)</f>
        <v>19.718900000000001</v>
      </c>
      <c r="I484" s="4">
        <f>_xll.ciqfunctions.udf.CIQ(InputTicker,  "IQ_EBITDA_MARGIN",Input!K$2,Date)</f>
        <v>17.800999999999998</v>
      </c>
      <c r="J484" s="4">
        <f>_xll.ciqfunctions.udf.CIQ(InputTicker,  "IQ_EBITDA_MARGIN",Input!L$2,Date)</f>
        <v>19.814</v>
      </c>
      <c r="K484" s="4">
        <f>_xll.ciqfunctions.udf.CIQ(InputTicker,  "IQ_EBITDA_MARGIN",Input!M$2,Date)</f>
        <v>20.534400000000002</v>
      </c>
      <c r="L484" s="4">
        <f>_xll.ciqfunctions.udf.CIQ(InputTicker,  "IQ_EBITDA_MARGIN",Input!N$2,Date)</f>
        <v>23.866099999999999</v>
      </c>
      <c r="M484" s="4">
        <f>_xll.ciqfunctions.udf.CIQ(InputTicker,  "IQ_EBITDA_MARGIN",Input!O$2,Date)</f>
        <v>23.866099999999999</v>
      </c>
      <c r="N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</row>
    <row r="485" spans="1:66" ht="12.75" customHeight="1" x14ac:dyDescent="0.2">
      <c r="A485" s="19" t="s">
        <v>233</v>
      </c>
      <c r="B485" s="4">
        <f>_xll.ciqfunctions.udf.CIQ(InputTicker, "IQ_EBIT_MARGIN",Input!D$2,Date)</f>
        <v>20.206499999999998</v>
      </c>
      <c r="C485" s="4">
        <f>_xll.ciqfunctions.udf.CIQ(InputTicker, "IQ_EBIT_MARGIN",Input!E$2,Date)</f>
        <v>17.730399999999999</v>
      </c>
      <c r="D485" s="4">
        <f>_xll.ciqfunctions.udf.CIQ(InputTicker, "IQ_EBIT_MARGIN",Input!F$2,Date)</f>
        <v>14.7613</v>
      </c>
      <c r="E485" s="4">
        <f>_xll.ciqfunctions.udf.CIQ(InputTicker, "IQ_EBIT_MARGIN",Input!G$2,Date)</f>
        <v>16.607399999999998</v>
      </c>
      <c r="F485" s="4">
        <f>_xll.ciqfunctions.udf.CIQ(InputTicker, "IQ_EBIT_MARGIN",Input!H$2,Date)</f>
        <v>13.0626</v>
      </c>
      <c r="G485" s="4">
        <f>_xll.ciqfunctions.udf.CIQ(InputTicker, "IQ_EBIT_MARGIN",Input!I$2,Date)</f>
        <v>8.4488000000000003</v>
      </c>
      <c r="H485" s="4">
        <f>_xll.ciqfunctions.udf.CIQ(InputTicker, "IQ_EBIT_MARGIN",Input!J$2,Date)</f>
        <v>9.7347000000000001</v>
      </c>
      <c r="I485" s="4">
        <f>_xll.ciqfunctions.udf.CIQ(InputTicker, "IQ_EBIT_MARGIN",Input!K$2,Date)</f>
        <v>12.4252</v>
      </c>
      <c r="J485" s="4">
        <f>_xll.ciqfunctions.udf.CIQ(InputTicker, "IQ_EBIT_MARGIN",Input!L$2,Date)</f>
        <v>15.2295</v>
      </c>
      <c r="K485" s="4">
        <f>_xll.ciqfunctions.udf.CIQ(InputTicker, "IQ_EBIT_MARGIN",Input!M$2,Date)</f>
        <v>15.5976</v>
      </c>
      <c r="L485" s="4">
        <f>_xll.ciqfunctions.udf.CIQ(InputTicker, "IQ_EBIT_MARGIN",Input!N$2,Date)</f>
        <v>18.6096</v>
      </c>
      <c r="M485" s="4">
        <f>_xll.ciqfunctions.udf.CIQ(InputTicker, "IQ_EBIT_MARGIN",Input!O$2,Date)</f>
        <v>18.6096</v>
      </c>
      <c r="N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</row>
    <row r="486" spans="1:66" ht="12.75" customHeight="1" x14ac:dyDescent="0.2">
      <c r="A486" s="19" t="s">
        <v>234</v>
      </c>
      <c r="B486" s="4">
        <f>_xll.ciqfunctions.udf.CIQ(InputTicker, "IQ_NI_MARGIN",Input!D$2,Date)</f>
        <v>16.136299999999999</v>
      </c>
      <c r="C486" s="4">
        <f>_xll.ciqfunctions.udf.CIQ(InputTicker, "IQ_NI_MARGIN",Input!E$2,Date)</f>
        <v>14.855</v>
      </c>
      <c r="D486" s="4">
        <f>_xll.ciqfunctions.udf.CIQ(InputTicker, "IQ_NI_MARGIN",Input!F$2,Date)</f>
        <v>7.2694000000000001</v>
      </c>
      <c r="E486" s="4">
        <f>_xll.ciqfunctions.udf.CIQ(InputTicker, "IQ_NI_MARGIN",Input!G$2,Date)</f>
        <v>10.965999999999999</v>
      </c>
      <c r="F486" s="4">
        <f>_xll.ciqfunctions.udf.CIQ(InputTicker, "IQ_NI_MARGIN",Input!H$2,Date)</f>
        <v>16.340900000000001</v>
      </c>
      <c r="G486" s="4">
        <f>_xll.ciqfunctions.udf.CIQ(InputTicker, "IQ_NI_MARGIN",Input!I$2,Date)</f>
        <v>10.130599999999999</v>
      </c>
      <c r="H486" s="4">
        <f>_xll.ciqfunctions.udf.CIQ(InputTicker, "IQ_NI_MARGIN",Input!J$2,Date)</f>
        <v>10.0137</v>
      </c>
      <c r="I486" s="4">
        <f>_xll.ciqfunctions.udf.CIQ(InputTicker, "IQ_NI_MARGIN",Input!K$2,Date)</f>
        <v>2.7077</v>
      </c>
      <c r="J486" s="4">
        <f>_xll.ciqfunctions.udf.CIQ(InputTicker, "IQ_NI_MARGIN",Input!L$2,Date)</f>
        <v>12.1273</v>
      </c>
      <c r="K486" s="4">
        <f>_xll.ciqfunctions.udf.CIQ(InputTicker, "IQ_NI_MARGIN",Input!M$2,Date)</f>
        <v>9.5978999999999992</v>
      </c>
      <c r="L486" s="4">
        <f>_xll.ciqfunctions.udf.CIQ(InputTicker, "IQ_NI_MARGIN",Input!N$2,Date)</f>
        <v>15.6852</v>
      </c>
      <c r="M486" s="4">
        <f>_xll.ciqfunctions.udf.CIQ(InputTicker, "IQ_NI_MARGIN",Input!O$2,Date)</f>
        <v>15.6852</v>
      </c>
      <c r="N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</row>
    <row r="487" spans="1:66" ht="12.75" customHeight="1" x14ac:dyDescent="0.2">
      <c r="A487" s="19" t="s">
        <v>435</v>
      </c>
      <c r="B487" s="21">
        <f>_xll.ciqfunctions.udf.CIQ(InputTicker, "IQ_CAPEX_PCT_REV",Input!D$2,Date)</f>
        <v>4.3784000000000001</v>
      </c>
      <c r="C487" s="21">
        <f>_xll.ciqfunctions.udf.CIQ(InputTicker, "IQ_CAPEX_PCT_REV",Input!E$2,Date)</f>
        <v>4.4631999999999996</v>
      </c>
      <c r="D487" s="21">
        <f>_xll.ciqfunctions.udf.CIQ(InputTicker, "IQ_CAPEX_PCT_REV",Input!F$2,Date)</f>
        <v>4.0800999999999998</v>
      </c>
      <c r="E487" s="21">
        <f>_xll.ciqfunctions.udf.CIQ(InputTicker, "IQ_CAPEX_PCT_REV",Input!G$2,Date)</f>
        <v>4.2655000000000003</v>
      </c>
      <c r="F487" s="21">
        <f>_xll.ciqfunctions.udf.CIQ(InputTicker, "IQ_CAPEX_PCT_REV",Input!H$2,Date)</f>
        <v>3.9609000000000001</v>
      </c>
      <c r="G487" s="21">
        <f>_xll.ciqfunctions.udf.CIQ(InputTicker, "IQ_CAPEX_PCT_REV",Input!I$2,Date)</f>
        <v>4.7445000000000004</v>
      </c>
      <c r="H487" s="21">
        <f>_xll.ciqfunctions.udf.CIQ(InputTicker, "IQ_CAPEX_PCT_REV",Input!J$2,Date)</f>
        <v>3.5954000000000002</v>
      </c>
      <c r="I487" s="21">
        <f>_xll.ciqfunctions.udf.CIQ(InputTicker, "IQ_CAPEX_PCT_REV",Input!K$2,Date)</f>
        <v>2.2235999999999998</v>
      </c>
      <c r="J487" s="21">
        <f>_xll.ciqfunctions.udf.CIQ(InputTicker, "IQ_CAPEX_PCT_REV",Input!L$2,Date)</f>
        <v>2.0125999999999999</v>
      </c>
      <c r="K487" s="21">
        <f>_xll.ciqfunctions.udf.CIQ(InputTicker, "IQ_CAPEX_PCT_REV",Input!M$2,Date)</f>
        <v>1.67</v>
      </c>
      <c r="L487" s="21">
        <f>_xll.ciqfunctions.udf.CIQ(InputTicker, "IQ_CAPEX_PCT_REV",Input!N$2,Date)</f>
        <v>1.6153999999999999</v>
      </c>
      <c r="M487" s="21">
        <f>_xll.ciqfunctions.udf.CIQ(InputTicker, "IQ_CAPEX_PCT_REV",Input!O$2,Date)</f>
        <v>1.6153999999999999</v>
      </c>
      <c r="N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</row>
    <row r="488" spans="1:66" ht="12.75" customHeight="1" x14ac:dyDescent="0.2">
      <c r="A488" s="19" t="s">
        <v>235</v>
      </c>
      <c r="B488" s="20">
        <f>_xll.ciqfunctions.udf.CIQ(InputTicker, "IQ_ASSET_TURNS",Input!D$2,Date)</f>
        <v>0.71775999999999995</v>
      </c>
      <c r="C488" s="20">
        <f>_xll.ciqfunctions.udf.CIQ(InputTicker, "IQ_ASSET_TURNS",Input!E$2,Date)</f>
        <v>0.70115000000000005</v>
      </c>
      <c r="D488" s="20">
        <f>_xll.ciqfunctions.udf.CIQ(InputTicker, "IQ_ASSET_TURNS",Input!F$2,Date)</f>
        <v>0.65181999999999995</v>
      </c>
      <c r="E488" s="20">
        <f>_xll.ciqfunctions.udf.CIQ(InputTicker, "IQ_ASSET_TURNS",Input!G$2,Date)</f>
        <v>0.63995999999999997</v>
      </c>
      <c r="F488" s="20">
        <f>_xll.ciqfunctions.udf.CIQ(InputTicker, "IQ_ASSET_TURNS",Input!H$2,Date)</f>
        <v>0.41887000000000002</v>
      </c>
      <c r="G488" s="20">
        <f>_xll.ciqfunctions.udf.CIQ(InputTicker, "IQ_ASSET_TURNS",Input!I$2,Date)</f>
        <v>0.35811999999999999</v>
      </c>
      <c r="H488" s="20">
        <f>_xll.ciqfunctions.udf.CIQ(InputTicker, "IQ_ASSET_TURNS",Input!J$2,Date)</f>
        <v>0.39831</v>
      </c>
      <c r="I488" s="20">
        <f>_xll.ciqfunctions.udf.CIQ(InputTicker, "IQ_ASSET_TURNS",Input!K$2,Date)</f>
        <v>0.46697</v>
      </c>
      <c r="J488" s="20">
        <f>_xll.ciqfunctions.udf.CIQ(InputTicker, "IQ_ASSET_TURNS",Input!L$2,Date)</f>
        <v>0.47133999999999998</v>
      </c>
      <c r="K488" s="20">
        <f>_xll.ciqfunctions.udf.CIQ(InputTicker, "IQ_ASSET_TURNS",Input!M$2,Date)</f>
        <v>0.46071000000000001</v>
      </c>
      <c r="L488" s="20">
        <f>_xll.ciqfunctions.udf.CIQ(InputTicker, "IQ_ASSET_TURNS",Input!N$2,Date)</f>
        <v>0.46727999999999997</v>
      </c>
      <c r="M488" s="20">
        <f>_xll.ciqfunctions.udf.CIQ(InputTicker, "IQ_ASSET_TURNS",Input!O$2,Date)</f>
        <v>0.46727999999999997</v>
      </c>
      <c r="N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</row>
    <row r="489" spans="1:66" ht="12.75" customHeight="1" x14ac:dyDescent="0.2">
      <c r="A489" s="19" t="s">
        <v>236</v>
      </c>
      <c r="B489" s="20">
        <f>_xll.ciqfunctions.udf.CIQ(InputTicker,  "IQ_FIXED_ASSET_TURNS",Input!D$2,Date)</f>
        <v>7.6045199999999999</v>
      </c>
      <c r="C489" s="20">
        <f>_xll.ciqfunctions.udf.CIQ(InputTicker,  "IQ_FIXED_ASSET_TURNS",Input!E$2,Date)</f>
        <v>7.4146700000000001</v>
      </c>
      <c r="D489" s="20">
        <f>_xll.ciqfunctions.udf.CIQ(InputTicker,  "IQ_FIXED_ASSET_TURNS",Input!F$2,Date)</f>
        <v>7.2121599999999999</v>
      </c>
      <c r="E489" s="20">
        <f>_xll.ciqfunctions.udf.CIQ(InputTicker,  "IQ_FIXED_ASSET_TURNS",Input!G$2,Date)</f>
        <v>7.26593</v>
      </c>
      <c r="F489" s="20">
        <f>_xll.ciqfunctions.udf.CIQ(InputTicker,  "IQ_FIXED_ASSET_TURNS",Input!H$2,Date)</f>
        <v>4.4743000000000004</v>
      </c>
      <c r="G489" s="20">
        <f>_xll.ciqfunctions.udf.CIQ(InputTicker,  "IQ_FIXED_ASSET_TURNS",Input!I$2,Date)</f>
        <v>4.4540499999999996</v>
      </c>
      <c r="H489" s="20">
        <f>_xll.ciqfunctions.udf.CIQ(InputTicker,  "IQ_FIXED_ASSET_TURNS",Input!J$2,Date)</f>
        <v>6.1380600000000003</v>
      </c>
      <c r="I489" s="20">
        <f>_xll.ciqfunctions.udf.CIQ(InputTicker,  "IQ_FIXED_ASSET_TURNS",Input!K$2,Date)</f>
        <v>7.0679600000000002</v>
      </c>
      <c r="J489" s="20">
        <f>_xll.ciqfunctions.udf.CIQ(InputTicker,  "IQ_FIXED_ASSET_TURNS",Input!L$2,Date)</f>
        <v>7.3064400000000003</v>
      </c>
      <c r="K489" s="20">
        <f>_xll.ciqfunctions.udf.CIQ(InputTicker,  "IQ_FIXED_ASSET_TURNS",Input!M$2,Date)</f>
        <v>7.1108200000000004</v>
      </c>
      <c r="L489" s="20">
        <f>_xll.ciqfunctions.udf.CIQ(InputTicker,  "IQ_FIXED_ASSET_TURNS",Input!N$2,Date)</f>
        <v>7.5218600000000002</v>
      </c>
      <c r="M489" s="20">
        <f>_xll.ciqfunctions.udf.CIQ(InputTicker,  "IQ_FIXED_ASSET_TURNS",Input!O$2,Date)</f>
        <v>7.5218600000000002</v>
      </c>
      <c r="N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</row>
    <row r="490" spans="1:66" ht="12.75" customHeight="1" x14ac:dyDescent="0.2">
      <c r="A490" s="19" t="s">
        <v>237</v>
      </c>
      <c r="B490" s="20">
        <f>_xll.ciqfunctions.udf.CIQ(InputTicker, "IQ_AR_TURNS",Input!D$2,Date)</f>
        <v>9.1692599999999995</v>
      </c>
      <c r="C490" s="20">
        <f>_xll.ciqfunctions.udf.CIQ(InputTicker, "IQ_AR_TURNS",Input!E$2,Date)</f>
        <v>8.9306300000000007</v>
      </c>
      <c r="D490" s="20">
        <f>_xll.ciqfunctions.udf.CIQ(InputTicker, "IQ_AR_TURNS",Input!F$2,Date)</f>
        <v>8.3336699999999997</v>
      </c>
      <c r="E490" s="20">
        <f>_xll.ciqfunctions.udf.CIQ(InputTicker, "IQ_AR_TURNS",Input!G$2,Date)</f>
        <v>9.0159000000000002</v>
      </c>
      <c r="F490" s="20">
        <f>_xll.ciqfunctions.udf.CIQ(InputTicker, "IQ_AR_TURNS",Input!H$2,Date)</f>
        <v>6.9476100000000001</v>
      </c>
      <c r="G490" s="20">
        <f>_xll.ciqfunctions.udf.CIQ(InputTicker, "IQ_AR_TURNS",Input!I$2,Date)</f>
        <v>7.4356900000000001</v>
      </c>
      <c r="H490" s="20">
        <f>_xll.ciqfunctions.udf.CIQ(InputTicker, "IQ_AR_TURNS",Input!J$2,Date)</f>
        <v>8.4183000000000003</v>
      </c>
      <c r="I490" s="20">
        <f>_xll.ciqfunctions.udf.CIQ(InputTicker, "IQ_AR_TURNS",Input!K$2,Date)</f>
        <v>8.4158799999999996</v>
      </c>
      <c r="J490" s="20">
        <f>_xll.ciqfunctions.udf.CIQ(InputTicker, "IQ_AR_TURNS",Input!L$2,Date)</f>
        <v>8.3025000000000002</v>
      </c>
      <c r="K490" s="20">
        <f>_xll.ciqfunctions.udf.CIQ(InputTicker, "IQ_AR_TURNS",Input!M$2,Date)</f>
        <v>8.2968700000000002</v>
      </c>
      <c r="L490" s="20">
        <f>_xll.ciqfunctions.udf.CIQ(InputTicker, "IQ_AR_TURNS",Input!N$2,Date)</f>
        <v>8.4390099999999997</v>
      </c>
      <c r="M490" s="20">
        <f>_xll.ciqfunctions.udf.CIQ(InputTicker, "IQ_AR_TURNS",Input!O$2,Date)</f>
        <v>8.4390099999999997</v>
      </c>
      <c r="N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</row>
    <row r="491" spans="1:66" ht="12.75" customHeight="1" x14ac:dyDescent="0.2">
      <c r="A491" s="19" t="s">
        <v>238</v>
      </c>
      <c r="B491" s="20">
        <f>_xll.ciqfunctions.udf.CIQ(InputTicker,"IQ_INVENTORY_TURNS",Input!D$2,Date)</f>
        <v>21.918990000000001</v>
      </c>
      <c r="C491" s="20">
        <f>_xll.ciqfunctions.udf.CIQ(InputTicker,"IQ_INVENTORY_TURNS",Input!E$2,Date)</f>
        <v>26.003869999999999</v>
      </c>
      <c r="D491" s="20">
        <f>_xll.ciqfunctions.udf.CIQ(InputTicker,"IQ_INVENTORY_TURNS",Input!F$2,Date)</f>
        <v>26.139030000000002</v>
      </c>
      <c r="E491" s="20">
        <f>_xll.ciqfunctions.udf.CIQ(InputTicker,"IQ_INVENTORY_TURNS",Input!G$2,Date)</f>
        <v>25.434609999999999</v>
      </c>
      <c r="F491" s="20">
        <f>_xll.ciqfunctions.udf.CIQ(InputTicker,"IQ_INVENTORY_TURNS",Input!H$2,Date)</f>
        <v>15.435320000000001</v>
      </c>
      <c r="G491" s="20">
        <f>_xll.ciqfunctions.udf.CIQ(InputTicker,"IQ_INVENTORY_TURNS",Input!I$2,Date)</f>
        <v>13.836779999999999</v>
      </c>
      <c r="H491" s="20">
        <f>_xll.ciqfunctions.udf.CIQ(InputTicker,"IQ_INVENTORY_TURNS",Input!J$2,Date)</f>
        <v>14.637969999999999</v>
      </c>
      <c r="I491" s="20">
        <f>_xll.ciqfunctions.udf.CIQ(InputTicker,"IQ_INVENTORY_TURNS",Input!K$2,Date)</f>
        <v>17.142140000000001</v>
      </c>
      <c r="J491" s="20">
        <f>_xll.ciqfunctions.udf.CIQ(InputTicker,"IQ_INVENTORY_TURNS",Input!L$2,Date)</f>
        <v>20.03539</v>
      </c>
      <c r="K491" s="20">
        <f>_xll.ciqfunctions.udf.CIQ(InputTicker,"IQ_INVENTORY_TURNS",Input!M$2,Date)</f>
        <v>21.903670000000002</v>
      </c>
      <c r="L491" s="20">
        <f>_xll.ciqfunctions.udf.CIQ(InputTicker,"IQ_INVENTORY_TURNS",Input!N$2,Date)</f>
        <v>22.18892</v>
      </c>
      <c r="M491" s="20">
        <f>_xll.ciqfunctions.udf.CIQ(InputTicker,"IQ_INVENTORY_TURNS",Input!O$2,Date)</f>
        <v>22.18892</v>
      </c>
      <c r="N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</row>
    <row r="492" spans="1:66" ht="12.75" customHeight="1" x14ac:dyDescent="0.2">
      <c r="A492" s="19" t="s">
        <v>239</v>
      </c>
      <c r="B492" s="20">
        <f>_xll.ciqfunctions.udf.CIQ(InputTicker, "IQ_CURRENT_RATIO",Input!D$2,Date)</f>
        <v>1.2403</v>
      </c>
      <c r="C492" s="20">
        <f>_xll.ciqfunctions.udf.CIQ(InputTicker, "IQ_CURRENT_RATIO",Input!E$2,Date)</f>
        <v>1.2099</v>
      </c>
      <c r="D492" s="20">
        <f>_xll.ciqfunctions.udf.CIQ(InputTicker, "IQ_CURRENT_RATIO",Input!F$2,Date)</f>
        <v>1.3311299999999999</v>
      </c>
      <c r="E492" s="20">
        <f>_xll.ciqfunctions.udf.CIQ(InputTicker, "IQ_CURRENT_RATIO",Input!G$2,Date)</f>
        <v>1.2856399999999999</v>
      </c>
      <c r="F492" s="20">
        <f>_xll.ciqfunctions.udf.CIQ(InputTicker, "IQ_CURRENT_RATIO",Input!H$2,Date)</f>
        <v>1.0190699999999999</v>
      </c>
      <c r="G492" s="20">
        <f>_xll.ciqfunctions.udf.CIQ(InputTicker, "IQ_CURRENT_RATIO",Input!I$2,Date)</f>
        <v>0.98233999999999999</v>
      </c>
      <c r="H492" s="20">
        <f>_xll.ciqfunctions.udf.CIQ(InputTicker, "IQ_CURRENT_RATIO",Input!J$2,Date)</f>
        <v>0.87863999999999998</v>
      </c>
      <c r="I492" s="20">
        <f>_xll.ciqfunctions.udf.CIQ(InputTicker, "IQ_CURRENT_RATIO",Input!K$2,Date)</f>
        <v>0.92423</v>
      </c>
      <c r="J492" s="20">
        <f>_xll.ciqfunctions.udf.CIQ(InputTicker, "IQ_CURRENT_RATIO",Input!L$2,Date)</f>
        <v>0.96442000000000005</v>
      </c>
      <c r="K492" s="20">
        <f>_xll.ciqfunctions.udf.CIQ(InputTicker, "IQ_CURRENT_RATIO",Input!M$2,Date)</f>
        <v>1.04043</v>
      </c>
      <c r="L492" s="20">
        <f>_xll.ciqfunctions.udf.CIQ(InputTicker, "IQ_CURRENT_RATIO",Input!N$2,Date)</f>
        <v>0.95565999999999995</v>
      </c>
      <c r="M492" s="20">
        <f>_xll.ciqfunctions.udf.CIQ(InputTicker, "IQ_CURRENT_RATIO",Input!O$2,Date)</f>
        <v>0.95565999999999995</v>
      </c>
      <c r="N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</row>
    <row r="493" spans="1:66" ht="12.75" customHeight="1" x14ac:dyDescent="0.2">
      <c r="A493" s="19" t="s">
        <v>240</v>
      </c>
      <c r="B493" s="20">
        <f>_xll.ciqfunctions.udf.CIQ(InputTicker, "IQ_QUICK_RATIO",Input!D$2,Date)</f>
        <v>1.0723400000000001</v>
      </c>
      <c r="C493" s="20">
        <f>_xll.ciqfunctions.udf.CIQ(InputTicker, "IQ_QUICK_RATIO",Input!E$2,Date)</f>
        <v>1.0412699999999999</v>
      </c>
      <c r="D493" s="20">
        <f>_xll.ciqfunctions.udf.CIQ(InputTicker, "IQ_QUICK_RATIO",Input!F$2,Date)</f>
        <v>1.1959200000000001</v>
      </c>
      <c r="E493" s="20">
        <f>_xll.ciqfunctions.udf.CIQ(InputTicker, "IQ_QUICK_RATIO",Input!G$2,Date)</f>
        <v>1.12564</v>
      </c>
      <c r="F493" s="20">
        <f>_xll.ciqfunctions.udf.CIQ(InputTicker, "IQ_QUICK_RATIO",Input!H$2,Date)</f>
        <v>0.87873000000000001</v>
      </c>
      <c r="G493" s="20">
        <f>_xll.ciqfunctions.udf.CIQ(InputTicker, "IQ_QUICK_RATIO",Input!I$2,Date)</f>
        <v>0.78273999999999999</v>
      </c>
      <c r="H493" s="20">
        <f>_xll.ciqfunctions.udf.CIQ(InputTicker, "IQ_QUICK_RATIO",Input!J$2,Date)</f>
        <v>0.67508999999999997</v>
      </c>
      <c r="I493" s="20">
        <f>_xll.ciqfunctions.udf.CIQ(InputTicker, "IQ_QUICK_RATIO",Input!K$2,Date)</f>
        <v>0.73863999999999996</v>
      </c>
      <c r="J493" s="20">
        <f>_xll.ciqfunctions.udf.CIQ(InputTicker, "IQ_QUICK_RATIO",Input!L$2,Date)</f>
        <v>0.81738999999999995</v>
      </c>
      <c r="K493" s="20">
        <f>_xll.ciqfunctions.udf.CIQ(InputTicker, "IQ_QUICK_RATIO",Input!M$2,Date)</f>
        <v>0.87605</v>
      </c>
      <c r="L493" s="20">
        <f>_xll.ciqfunctions.udf.CIQ(InputTicker, "IQ_QUICK_RATIO",Input!N$2,Date)</f>
        <v>0.81242999999999999</v>
      </c>
      <c r="M493" s="20">
        <f>_xll.ciqfunctions.udf.CIQ(InputTicker, "IQ_QUICK_RATIO",Input!O$2,Date)</f>
        <v>0.81242999999999999</v>
      </c>
      <c r="N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</row>
    <row r="494" spans="1:66" ht="12.75" customHeight="1" x14ac:dyDescent="0.2">
      <c r="A494" s="19" t="s">
        <v>251</v>
      </c>
      <c r="B494" s="20">
        <f>_xll.ciqfunctions.udf.CIQ(InputTicker,"IQ_CFO_CURRENT_LIAB",Input!D$2,Date)</f>
        <v>0.50351999999999997</v>
      </c>
      <c r="C494" s="20">
        <f>_xll.ciqfunctions.udf.CIQ(InputTicker,"IQ_CFO_CURRENT_LIAB",Input!E$2,Date)</f>
        <v>0.47095999999999999</v>
      </c>
      <c r="D494" s="20">
        <f>_xll.ciqfunctions.udf.CIQ(InputTicker,"IQ_CFO_CURRENT_LIAB",Input!F$2,Date)</f>
        <v>0.44761000000000001</v>
      </c>
      <c r="E494" s="20">
        <f>_xll.ciqfunctions.udf.CIQ(InputTicker,"IQ_CFO_CURRENT_LIAB",Input!G$2,Date)</f>
        <v>0.39884999999999998</v>
      </c>
      <c r="F494" s="20">
        <f>_xll.ciqfunctions.udf.CIQ(InputTicker,"IQ_CFO_CURRENT_LIAB",Input!H$2,Date)</f>
        <v>0.39177000000000001</v>
      </c>
      <c r="G494" s="20">
        <f>_xll.ciqfunctions.udf.CIQ(InputTicker,"IQ_CFO_CURRENT_LIAB",Input!I$2,Date)</f>
        <v>0.45641999999999999</v>
      </c>
      <c r="H494" s="20">
        <f>_xll.ciqfunctions.udf.CIQ(InputTicker,"IQ_CFO_CURRENT_LIAB",Input!J$2,Date)</f>
        <v>0.38062000000000001</v>
      </c>
      <c r="I494" s="20">
        <f>_xll.ciqfunctions.udf.CIQ(InputTicker,"IQ_CFO_CURRENT_LIAB",Input!K$2,Date)</f>
        <v>0.33122000000000001</v>
      </c>
      <c r="J494" s="20">
        <f>_xll.ciqfunctions.udf.CIQ(InputTicker,"IQ_CFO_CURRENT_LIAB",Input!L$2,Date)</f>
        <v>0.40827000000000002</v>
      </c>
      <c r="K494" s="20">
        <f>_xll.ciqfunctions.udf.CIQ(InputTicker,"IQ_CFO_CURRENT_LIAB",Input!M$2,Date)</f>
        <v>0.40567999999999999</v>
      </c>
      <c r="L494" s="20">
        <f>_xll.ciqfunctions.udf.CIQ(InputTicker,"IQ_CFO_CURRENT_LIAB",Input!N$2,Date)</f>
        <v>0.34127000000000002</v>
      </c>
      <c r="M494" s="20">
        <f>_xll.ciqfunctions.udf.CIQ(InputTicker,"IQ_CFO_CURRENT_LIAB",Input!O$2,Date)</f>
        <v>0.34127000000000002</v>
      </c>
      <c r="N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</row>
    <row r="495" spans="1:66" ht="12.75" customHeight="1" x14ac:dyDescent="0.2">
      <c r="A495" s="19" t="s">
        <v>248</v>
      </c>
      <c r="B495" s="4">
        <f>_xll.ciqfunctions.udf.CIQ(InputTicker, "IQ_DAYS_SALES_OUT",Input!D$2,Date)</f>
        <v>39.806899999999999</v>
      </c>
      <c r="C495" s="4">
        <f>_xll.ciqfunctions.udf.CIQ(InputTicker, "IQ_DAYS_SALES_OUT",Input!E$2,Date)</f>
        <v>40.982480000000002</v>
      </c>
      <c r="D495" s="4">
        <f>_xll.ciqfunctions.udf.CIQ(InputTicker, "IQ_DAYS_SALES_OUT",Input!F$2,Date)</f>
        <v>43.798180000000002</v>
      </c>
      <c r="E495" s="4">
        <f>_xll.ciqfunctions.udf.CIQ(InputTicker, "IQ_DAYS_SALES_OUT",Input!G$2,Date)</f>
        <v>40.483980000000003</v>
      </c>
      <c r="F495" s="4">
        <f>_xll.ciqfunctions.udf.CIQ(InputTicker, "IQ_DAYS_SALES_OUT",Input!H$2,Date)</f>
        <v>52.535910000000001</v>
      </c>
      <c r="G495" s="4">
        <f>_xll.ciqfunctions.udf.CIQ(InputTicker, "IQ_DAYS_SALES_OUT",Input!I$2,Date)</f>
        <v>49.221879999999999</v>
      </c>
      <c r="H495" s="4">
        <f>_xll.ciqfunctions.udf.CIQ(InputTicker, "IQ_DAYS_SALES_OUT",Input!J$2,Date)</f>
        <v>43.357619999999997</v>
      </c>
      <c r="I495" s="4">
        <f>_xll.ciqfunctions.udf.CIQ(InputTicker, "IQ_DAYS_SALES_OUT",Input!K$2,Date)</f>
        <v>43.37003</v>
      </c>
      <c r="J495" s="4">
        <f>_xll.ciqfunctions.udf.CIQ(InputTicker, "IQ_DAYS_SALES_OUT",Input!L$2,Date)</f>
        <v>43.962429999999998</v>
      </c>
      <c r="K495" s="4">
        <f>_xll.ciqfunctions.udf.CIQ(InputTicker, "IQ_DAYS_SALES_OUT",Input!M$2,Date)</f>
        <v>44.112879999999997</v>
      </c>
      <c r="L495" s="4">
        <f>_xll.ciqfunctions.udf.CIQ(InputTicker, "IQ_DAYS_SALES_OUT",Input!N$2,Date)</f>
        <v>43.25141</v>
      </c>
      <c r="M495" s="4">
        <f>_xll.ciqfunctions.udf.CIQ(InputTicker, "IQ_DAYS_SALES_OUT",Input!O$2,Date)</f>
        <v>43.25141</v>
      </c>
      <c r="N495" s="57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</row>
    <row r="496" spans="1:66" ht="12.75" customHeight="1" x14ac:dyDescent="0.2">
      <c r="A496" s="19" t="s">
        <v>249</v>
      </c>
      <c r="B496" s="4">
        <f>_xll.ciqfunctions.udf.CIQ(InputTicker, "IQ_DAYS_INVENTORY_OUT",Input!D$2,Date)</f>
        <v>16.65203</v>
      </c>
      <c r="C496" s="4">
        <f>_xll.ciqfunctions.udf.CIQ(InputTicker, "IQ_DAYS_INVENTORY_OUT",Input!E$2,Date)</f>
        <v>14.074529999999999</v>
      </c>
      <c r="D496" s="4">
        <f>_xll.ciqfunctions.udf.CIQ(InputTicker, "IQ_DAYS_INVENTORY_OUT",Input!F$2,Date)</f>
        <v>13.96344</v>
      </c>
      <c r="E496" s="4">
        <f>_xll.ciqfunctions.udf.CIQ(InputTicker, "IQ_DAYS_INVENTORY_OUT",Input!G$2,Date)</f>
        <v>14.350339999999999</v>
      </c>
      <c r="F496" s="4">
        <f>_xll.ciqfunctions.udf.CIQ(InputTicker, "IQ_DAYS_INVENTORY_OUT",Input!H$2,Date)</f>
        <v>23.646889999999999</v>
      </c>
      <c r="G496" s="4">
        <f>_xll.ciqfunctions.udf.CIQ(InputTicker, "IQ_DAYS_INVENTORY_OUT",Input!I$2,Date)</f>
        <v>26.45119</v>
      </c>
      <c r="H496" s="4">
        <f>_xll.ciqfunctions.udf.CIQ(InputTicker, "IQ_DAYS_INVENTORY_OUT",Input!J$2,Date)</f>
        <v>24.934979999999999</v>
      </c>
      <c r="I496" s="4">
        <f>_xll.ciqfunctions.udf.CIQ(InputTicker, "IQ_DAYS_INVENTORY_OUT",Input!K$2,Date)</f>
        <v>21.292280000000002</v>
      </c>
      <c r="J496" s="4">
        <f>_xll.ciqfunctions.udf.CIQ(InputTicker, "IQ_DAYS_INVENTORY_OUT",Input!L$2,Date)</f>
        <v>18.21752</v>
      </c>
      <c r="K496" s="4">
        <f>_xll.ciqfunctions.udf.CIQ(InputTicker, "IQ_DAYS_INVENTORY_OUT",Input!M$2,Date)</f>
        <v>16.70936</v>
      </c>
      <c r="L496" s="4">
        <f>_xll.ciqfunctions.udf.CIQ(InputTicker, "IQ_DAYS_INVENTORY_OUT",Input!N$2,Date)</f>
        <v>16.449459999999998</v>
      </c>
      <c r="M496" s="4">
        <f>_xll.ciqfunctions.udf.CIQ(InputTicker, "IQ_DAYS_INVENTORY_OUT",Input!O$2,Date)</f>
        <v>16.449459999999998</v>
      </c>
      <c r="N496" s="57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</row>
    <row r="497" spans="1:66" ht="12.75" customHeight="1" x14ac:dyDescent="0.2">
      <c r="A497" s="19" t="s">
        <v>250</v>
      </c>
      <c r="B497" s="4">
        <f>_xll.ciqfunctions.udf.CIQ(InputTicker,  "IQ_DAYS_PAYABLE_OUT",Input!D$2,Date)</f>
        <v>59.57311</v>
      </c>
      <c r="C497" s="4">
        <f>_xll.ciqfunctions.udf.CIQ(InputTicker,  "IQ_DAYS_PAYABLE_OUT",Input!E$2,Date)</f>
        <v>55.484870000000001</v>
      </c>
      <c r="D497" s="4">
        <f>_xll.ciqfunctions.udf.CIQ(InputTicker,  "IQ_DAYS_PAYABLE_OUT",Input!F$2,Date)</f>
        <v>56.330449999999999</v>
      </c>
      <c r="E497" s="4">
        <f>_xll.ciqfunctions.udf.CIQ(InputTicker,  "IQ_DAYS_PAYABLE_OUT",Input!G$2,Date)</f>
        <v>57.041840000000001</v>
      </c>
      <c r="F497" s="4">
        <f>_xll.ciqfunctions.udf.CIQ(InputTicker,  "IQ_DAYS_PAYABLE_OUT",Input!H$2,Date)</f>
        <v>82.255309999999994</v>
      </c>
      <c r="G497" s="4">
        <f>_xll.ciqfunctions.udf.CIQ(InputTicker,  "IQ_DAYS_PAYABLE_OUT",Input!I$2,Date)</f>
        <v>68.282420000000002</v>
      </c>
      <c r="H497" s="4">
        <f>_xll.ciqfunctions.udf.CIQ(InputTicker,  "IQ_DAYS_PAYABLE_OUT",Input!J$2,Date)</f>
        <v>57.92295</v>
      </c>
      <c r="I497" s="4">
        <f>_xll.ciqfunctions.udf.CIQ(InputTicker,  "IQ_DAYS_PAYABLE_OUT",Input!K$2,Date)</f>
        <v>53.443300000000001</v>
      </c>
      <c r="J497" s="4">
        <f>_xll.ciqfunctions.udf.CIQ(InputTicker,  "IQ_DAYS_PAYABLE_OUT",Input!L$2,Date)</f>
        <v>55.750830000000001</v>
      </c>
      <c r="K497" s="4">
        <f>_xll.ciqfunctions.udf.CIQ(InputTicker,  "IQ_DAYS_PAYABLE_OUT",Input!M$2,Date)</f>
        <v>55.415689999999998</v>
      </c>
      <c r="L497" s="4">
        <f>_xll.ciqfunctions.udf.CIQ(InputTicker,  "IQ_DAYS_PAYABLE_OUT",Input!N$2,Date)</f>
        <v>57.759430000000002</v>
      </c>
      <c r="M497" s="4">
        <f>_xll.ciqfunctions.udf.CIQ(InputTicker,  "IQ_DAYS_PAYABLE_OUT",Input!O$2,Date)</f>
        <v>57.759430000000002</v>
      </c>
      <c r="N497" s="57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</row>
    <row r="498" spans="1:66" ht="12.75" customHeight="1" x14ac:dyDescent="0.2">
      <c r="A498" s="19" t="s">
        <v>241</v>
      </c>
      <c r="B498" s="4">
        <f>_xll.ciqfunctions.udf.CIQ(InputTicker, "IQ_CASH_CONVERSION",Input!D$2,Date)</f>
        <v>-3.1141800000000002</v>
      </c>
      <c r="C498" s="4">
        <f>_xll.ciqfunctions.udf.CIQ(InputTicker, "IQ_CASH_CONVERSION",Input!E$2,Date)</f>
        <v>-0.42785000000000001</v>
      </c>
      <c r="D498" s="4">
        <f>_xll.ciqfunctions.udf.CIQ(InputTicker, "IQ_CASH_CONVERSION",Input!F$2,Date)</f>
        <v>1.4311700000000001</v>
      </c>
      <c r="E498" s="4">
        <f>_xll.ciqfunctions.udf.CIQ(InputTicker, "IQ_CASH_CONVERSION",Input!G$2,Date)</f>
        <v>-2.2075200000000001</v>
      </c>
      <c r="F498" s="4">
        <f>_xll.ciqfunctions.udf.CIQ(InputTicker, "IQ_CASH_CONVERSION",Input!H$2,Date)</f>
        <v>-6.0725100000000003</v>
      </c>
      <c r="G498" s="4">
        <f>_xll.ciqfunctions.udf.CIQ(InputTicker, "IQ_CASH_CONVERSION",Input!I$2,Date)</f>
        <v>7.3906400000000003</v>
      </c>
      <c r="H498" s="4">
        <f>_xll.ciqfunctions.udf.CIQ(InputTicker, "IQ_CASH_CONVERSION",Input!J$2,Date)</f>
        <v>10.36965</v>
      </c>
      <c r="I498" s="4">
        <f>_xll.ciqfunctions.udf.CIQ(InputTicker, "IQ_CASH_CONVERSION",Input!K$2,Date)</f>
        <v>11.219010000000001</v>
      </c>
      <c r="J498" s="4">
        <f>_xll.ciqfunctions.udf.CIQ(InputTicker, "IQ_CASH_CONVERSION",Input!L$2,Date)</f>
        <v>6.4291099999999997</v>
      </c>
      <c r="K498" s="4">
        <f>_xll.ciqfunctions.udf.CIQ(InputTicker, "IQ_CASH_CONVERSION",Input!M$2,Date)</f>
        <v>5.4065500000000002</v>
      </c>
      <c r="L498" s="4">
        <f>_xll.ciqfunctions.udf.CIQ(InputTicker, "IQ_CASH_CONVERSION",Input!N$2,Date)</f>
        <v>1.9414400000000001</v>
      </c>
      <c r="M498" s="4">
        <f>_xll.ciqfunctions.udf.CIQ(InputTicker, "IQ_CASH_CONVERSION",Input!O$2,Date)</f>
        <v>1.9414400000000001</v>
      </c>
      <c r="N498" s="57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</row>
    <row r="499" spans="1:66" ht="12.75" customHeight="1" x14ac:dyDescent="0.2">
      <c r="A499" s="19" t="s">
        <v>252</v>
      </c>
      <c r="B499" s="4">
        <f>_xll.ciqfunctions.udf.CIQ(InputTicker, "IQ_TOTAL_DEBT_EQUITY",Input!D$2,Date)</f>
        <v>276.5668</v>
      </c>
      <c r="C499" s="4">
        <f>_xll.ciqfunctions.udf.CIQ(InputTicker, "IQ_TOTAL_DEBT_EQUITY",Input!E$2,Date)</f>
        <v>229.31700000000001</v>
      </c>
      <c r="D499" s="4">
        <f>_xll.ciqfunctions.udf.CIQ(InputTicker, "IQ_TOTAL_DEBT_EQUITY",Input!F$2,Date)</f>
        <v>264.36099999999999</v>
      </c>
      <c r="E499" s="4">
        <f>_xll.ciqfunctions.udf.CIQ(InputTicker, "IQ_TOTAL_DEBT_EQUITY",Input!G$2,Date)</f>
        <v>270.59649999999999</v>
      </c>
      <c r="F499" s="4">
        <f>_xll.ciqfunctions.udf.CIQ(InputTicker, "IQ_TOTAL_DEBT_EQUITY",Input!H$2,Date)</f>
        <v>324.79390000000001</v>
      </c>
      <c r="G499" s="4">
        <f>_xll.ciqfunctions.udf.CIQ(InputTicker, "IQ_TOTAL_DEBT_EQUITY",Input!I$2,Date)</f>
        <v>314.0403</v>
      </c>
      <c r="H499" s="4">
        <f>_xll.ciqfunctions.udf.CIQ(InputTicker, "IQ_TOTAL_DEBT_EQUITY",Input!J$2,Date)</f>
        <v>290.27159999999998</v>
      </c>
      <c r="I499" s="4">
        <f>_xll.ciqfunctions.udf.CIQ(InputTicker, "IQ_TOTAL_DEBT_EQUITY",Input!K$2,Date)</f>
        <v>245.27950000000001</v>
      </c>
      <c r="J499" s="4">
        <f>_xll.ciqfunctions.udf.CIQ(InputTicker, "IQ_TOTAL_DEBT_EQUITY",Input!L$2,Date)</f>
        <v>265.04660000000001</v>
      </c>
      <c r="K499" s="4">
        <f>_xll.ciqfunctions.udf.CIQ(InputTicker, "IQ_TOTAL_DEBT_EQUITY",Input!M$2,Date)</f>
        <v>213.17850000000001</v>
      </c>
      <c r="L499" s="4">
        <f>_xll.ciqfunctions.udf.CIQ(InputTicker, "IQ_TOTAL_DEBT_EQUITY",Input!N$2,Date)</f>
        <v>197.32749999999999</v>
      </c>
      <c r="M499" s="4">
        <f>_xll.ciqfunctions.udf.CIQ(InputTicker, "IQ_TOTAL_DEBT_EQUITY",Input!O$2,Date)</f>
        <v>197.32749999999999</v>
      </c>
      <c r="N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</row>
    <row r="500" spans="1:66" ht="12.75" customHeight="1" x14ac:dyDescent="0.2">
      <c r="A500" s="19" t="s">
        <v>253</v>
      </c>
      <c r="B500" s="4">
        <f>_xll.ciqfunctions.udf.CIQ(InputTicker, "IQ_TOTAL_DEBT_CAPITAL",Input!D$2,Date)</f>
        <v>73.444199999999995</v>
      </c>
      <c r="C500" s="4">
        <f>_xll.ciqfunctions.udf.CIQ(InputTicker, "IQ_TOTAL_DEBT_CAPITAL",Input!E$2,Date)</f>
        <v>69.634100000000004</v>
      </c>
      <c r="D500" s="4">
        <f>_xll.ciqfunctions.udf.CIQ(InputTicker, "IQ_TOTAL_DEBT_CAPITAL",Input!F$2,Date)</f>
        <v>72.554599999999994</v>
      </c>
      <c r="E500" s="4">
        <f>_xll.ciqfunctions.udf.CIQ(InputTicker, "IQ_TOTAL_DEBT_CAPITAL",Input!G$2,Date)</f>
        <v>73.016400000000004</v>
      </c>
      <c r="F500" s="4">
        <f>_xll.ciqfunctions.udf.CIQ(InputTicker, "IQ_TOTAL_DEBT_CAPITAL",Input!H$2,Date)</f>
        <v>76.459100000000007</v>
      </c>
      <c r="G500" s="4">
        <f>_xll.ciqfunctions.udf.CIQ(InputTicker, "IQ_TOTAL_DEBT_CAPITAL",Input!I$2,Date)</f>
        <v>75.847700000000003</v>
      </c>
      <c r="H500" s="4">
        <f>_xll.ciqfunctions.udf.CIQ(InputTicker, "IQ_TOTAL_DEBT_CAPITAL",Input!J$2,Date)</f>
        <v>74.376800000000003</v>
      </c>
      <c r="I500" s="4">
        <f>_xll.ciqfunctions.udf.CIQ(InputTicker, "IQ_TOTAL_DEBT_CAPITAL",Input!K$2,Date)</f>
        <v>71.037899999999993</v>
      </c>
      <c r="J500" s="4">
        <f>_xll.ciqfunctions.udf.CIQ(InputTicker, "IQ_TOTAL_DEBT_CAPITAL",Input!L$2,Date)</f>
        <v>72.606200000000001</v>
      </c>
      <c r="K500" s="4">
        <f>_xll.ciqfunctions.udf.CIQ(InputTicker, "IQ_TOTAL_DEBT_CAPITAL",Input!M$2,Date)</f>
        <v>68.069299999999998</v>
      </c>
      <c r="L500" s="4">
        <f>_xll.ciqfunctions.udf.CIQ(InputTicker, "IQ_TOTAL_DEBT_CAPITAL",Input!N$2,Date)</f>
        <v>66.367000000000004</v>
      </c>
      <c r="M500" s="4">
        <f>_xll.ciqfunctions.udf.CIQ(InputTicker, "IQ_TOTAL_DEBT_CAPITAL",Input!O$2,Date)</f>
        <v>66.367000000000004</v>
      </c>
      <c r="N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</row>
    <row r="501" spans="1:66" ht="12.75" customHeight="1" x14ac:dyDescent="0.2">
      <c r="A501" s="19" t="s">
        <v>254</v>
      </c>
      <c r="B501" s="4">
        <f>_xll.ciqfunctions.udf.CIQ(InputTicker,  "IQ_LT_DEBT_EQUITY",Input!D$2,Date)</f>
        <v>231.77340000000001</v>
      </c>
      <c r="C501" s="4">
        <f>_xll.ciqfunctions.udf.CIQ(InputTicker,  "IQ_LT_DEBT_EQUITY",Input!E$2,Date)</f>
        <v>188.46780000000001</v>
      </c>
      <c r="D501" s="4">
        <f>_xll.ciqfunctions.udf.CIQ(InputTicker,  "IQ_LT_DEBT_EQUITY",Input!F$2,Date)</f>
        <v>224.94210000000001</v>
      </c>
      <c r="E501" s="4">
        <f>_xll.ciqfunctions.udf.CIQ(InputTicker,  "IQ_LT_DEBT_EQUITY",Input!G$2,Date)</f>
        <v>210.30709999999999</v>
      </c>
      <c r="F501" s="4">
        <f>_xll.ciqfunctions.udf.CIQ(InputTicker,  "IQ_LT_DEBT_EQUITY",Input!H$2,Date)</f>
        <v>276.29730000000001</v>
      </c>
      <c r="G501" s="4">
        <f>_xll.ciqfunctions.udf.CIQ(InputTicker,  "IQ_LT_DEBT_EQUITY",Input!I$2,Date)</f>
        <v>274.71289999999999</v>
      </c>
      <c r="H501" s="4">
        <f>_xll.ciqfunctions.udf.CIQ(InputTicker,  "IQ_LT_DEBT_EQUITY",Input!J$2,Date)</f>
        <v>249.41560000000001</v>
      </c>
      <c r="I501" s="4">
        <f>_xll.ciqfunctions.udf.CIQ(InputTicker,  "IQ_LT_DEBT_EQUITY",Input!K$2,Date)</f>
        <v>219.69479999999999</v>
      </c>
      <c r="J501" s="4">
        <f>_xll.ciqfunctions.udf.CIQ(InputTicker,  "IQ_LT_DEBT_EQUITY",Input!L$2,Date)</f>
        <v>233.00309999999999</v>
      </c>
      <c r="K501" s="4">
        <f>_xll.ciqfunctions.udf.CIQ(InputTicker,  "IQ_LT_DEBT_EQUITY",Input!M$2,Date)</f>
        <v>191.7971</v>
      </c>
      <c r="L501" s="4">
        <f>_xll.ciqfunctions.udf.CIQ(InputTicker,  "IQ_LT_DEBT_EQUITY",Input!N$2,Date)</f>
        <v>175.26339999999999</v>
      </c>
      <c r="M501" s="4">
        <f>_xll.ciqfunctions.udf.CIQ(InputTicker,  "IQ_LT_DEBT_EQUITY",Input!O$2,Date)</f>
        <v>175.26339999999999</v>
      </c>
      <c r="N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</row>
    <row r="502" spans="1:66" ht="12.75" customHeight="1" x14ac:dyDescent="0.2">
      <c r="A502" s="19" t="s">
        <v>255</v>
      </c>
      <c r="B502" s="4">
        <f>_xll.ciqfunctions.udf.CIQ(InputTicker, "IQ_LT_DEBT_CAPITAL",Input!D$2,Date)</f>
        <v>61.548999999999999</v>
      </c>
      <c r="C502" s="4">
        <f>_xll.ciqfunctions.udf.CIQ(InputTicker, "IQ_LT_DEBT_CAPITAL",Input!E$2,Date)</f>
        <v>57.229799999999997</v>
      </c>
      <c r="D502" s="4">
        <f>_xll.ciqfunctions.udf.CIQ(InputTicker, "IQ_LT_DEBT_CAPITAL",Input!F$2,Date)</f>
        <v>61.735999999999997</v>
      </c>
      <c r="E502" s="4">
        <f>_xll.ciqfunctions.udf.CIQ(InputTicker, "IQ_LT_DEBT_CAPITAL",Input!G$2,Date)</f>
        <v>56.748199999999997</v>
      </c>
      <c r="F502" s="4">
        <f>_xll.ciqfunctions.udf.CIQ(InputTicker, "IQ_LT_DEBT_CAPITAL",Input!H$2,Date)</f>
        <v>65.042599999999993</v>
      </c>
      <c r="G502" s="4">
        <f>_xll.ciqfunctions.udf.CIQ(InputTicker, "IQ_LT_DEBT_CAPITAL",Input!I$2,Date)</f>
        <v>66.349299999999999</v>
      </c>
      <c r="H502" s="4">
        <f>_xll.ciqfunctions.udf.CIQ(InputTicker, "IQ_LT_DEBT_CAPITAL",Input!J$2,Date)</f>
        <v>63.908200000000001</v>
      </c>
      <c r="I502" s="4">
        <f>_xll.ciqfunctions.udf.CIQ(InputTicker, "IQ_LT_DEBT_CAPITAL",Input!K$2,Date)</f>
        <v>63.628100000000003</v>
      </c>
      <c r="J502" s="4">
        <f>_xll.ciqfunctions.udf.CIQ(InputTicker, "IQ_LT_DEBT_CAPITAL",Input!L$2,Date)</f>
        <v>63.828299999999999</v>
      </c>
      <c r="K502" s="4">
        <f>_xll.ciqfunctions.udf.CIQ(InputTicker, "IQ_LT_DEBT_CAPITAL",Input!M$2,Date)</f>
        <v>61.242100000000001</v>
      </c>
      <c r="L502" s="4">
        <f>_xll.ciqfunctions.udf.CIQ(InputTicker, "IQ_LT_DEBT_CAPITAL",Input!N$2,Date)</f>
        <v>58.946199999999997</v>
      </c>
      <c r="M502" s="4">
        <f>_xll.ciqfunctions.udf.CIQ(InputTicker, "IQ_LT_DEBT_CAPITAL",Input!O$2,Date)</f>
        <v>58.946199999999997</v>
      </c>
      <c r="N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</row>
    <row r="503" spans="1:66" ht="12.75" customHeight="1" x14ac:dyDescent="0.2">
      <c r="A503" s="19" t="s">
        <v>256</v>
      </c>
      <c r="B503" s="4">
        <f>_xll.ciqfunctions.udf.CIQ(InputTicker, "IQ_TOTAL_LIAB_TOTAL_ASSETS",Input!D$2,Date)</f>
        <v>86.945999999999998</v>
      </c>
      <c r="C503" s="4">
        <f>_xll.ciqfunctions.udf.CIQ(InputTicker, "IQ_TOTAL_LIAB_TOTAL_ASSETS",Input!E$2,Date)</f>
        <v>84.343199999999996</v>
      </c>
      <c r="D503" s="4">
        <f>_xll.ciqfunctions.udf.CIQ(InputTicker, "IQ_TOTAL_LIAB_TOTAL_ASSETS",Input!F$2,Date)</f>
        <v>85.860200000000006</v>
      </c>
      <c r="E503" s="4">
        <f>_xll.ciqfunctions.udf.CIQ(InputTicker, "IQ_TOTAL_LIAB_TOTAL_ASSETS",Input!G$2,Date)</f>
        <v>86.278300000000002</v>
      </c>
      <c r="F503" s="4">
        <f>_xll.ciqfunctions.udf.CIQ(InputTicker, "IQ_TOTAL_LIAB_TOTAL_ASSETS",Input!H$2,Date)</f>
        <v>86.210899999999995</v>
      </c>
      <c r="G503" s="4">
        <f>_xll.ciqfunctions.udf.CIQ(InputTicker, "IQ_TOTAL_LIAB_TOTAL_ASSETS",Input!I$2,Date)</f>
        <v>86.711600000000004</v>
      </c>
      <c r="H503" s="4">
        <f>_xll.ciqfunctions.udf.CIQ(InputTicker, "IQ_TOTAL_LIAB_TOTAL_ASSETS",Input!J$2,Date)</f>
        <v>85.609099999999998</v>
      </c>
      <c r="I503" s="4">
        <f>_xll.ciqfunctions.udf.CIQ(InputTicker, "IQ_TOTAL_LIAB_TOTAL_ASSETS",Input!K$2,Date)</f>
        <v>82.693700000000007</v>
      </c>
      <c r="J503" s="4">
        <f>_xll.ciqfunctions.udf.CIQ(InputTicker, "IQ_TOTAL_LIAB_TOTAL_ASSETS",Input!L$2,Date)</f>
        <v>83.279399999999995</v>
      </c>
      <c r="K503" s="4">
        <f>_xll.ciqfunctions.udf.CIQ(InputTicker, "IQ_TOTAL_LIAB_TOTAL_ASSETS",Input!M$2,Date)</f>
        <v>80.030600000000007</v>
      </c>
      <c r="L503" s="4">
        <f>_xll.ciqfunctions.udf.CIQ(InputTicker, "IQ_TOTAL_LIAB_TOTAL_ASSETS",Input!N$2,Date)</f>
        <v>78.442800000000005</v>
      </c>
      <c r="M503" s="4">
        <f>_xll.ciqfunctions.udf.CIQ(InputTicker, "IQ_TOTAL_LIAB_TOTAL_ASSETS",Input!O$2,Date)</f>
        <v>78.442800000000005</v>
      </c>
      <c r="N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</row>
    <row r="504" spans="1:66" ht="12.75" customHeight="1" x14ac:dyDescent="0.2">
      <c r="A504" s="19" t="s">
        <v>242</v>
      </c>
      <c r="B504" s="20">
        <f>_xll.ciqfunctions.udf.CIQ(InputTicker, "IQ_EBIT_INT",Input!D$2,Date)</f>
        <v>35.292740000000002</v>
      </c>
      <c r="C504" s="20">
        <f>_xll.ciqfunctions.udf.CIQ(InputTicker, "IQ_EBIT_INT",Input!E$2,Date)</f>
        <v>22.492059999999999</v>
      </c>
      <c r="D504" s="20">
        <f>_xll.ciqfunctions.udf.CIQ(InputTicker, "IQ_EBIT_INT",Input!F$2,Date)</f>
        <v>18.99512</v>
      </c>
      <c r="E504" s="20">
        <f>_xll.ciqfunctions.udf.CIQ(InputTicker, "IQ_EBIT_INT",Input!G$2,Date)</f>
        <v>18.282160000000001</v>
      </c>
      <c r="F504" s="20">
        <f>_xll.ciqfunctions.udf.CIQ(InputTicker, "IQ_EBIT_INT",Input!H$2,Date)</f>
        <v>5.6093799999999998</v>
      </c>
      <c r="G504" s="20">
        <f>_xll.ciqfunctions.udf.CIQ(InputTicker, "IQ_EBIT_INT",Input!I$2,Date)</f>
        <v>3.61957</v>
      </c>
      <c r="H504" s="20">
        <f>_xll.ciqfunctions.udf.CIQ(InputTicker, "IQ_EBIT_INT",Input!J$2,Date)</f>
        <v>4.8337700000000003</v>
      </c>
      <c r="I504" s="20">
        <f>_xll.ciqfunctions.udf.CIQ(InputTicker, "IQ_EBIT_INT",Input!K$2,Date)</f>
        <v>6.1850300000000002</v>
      </c>
      <c r="J504" s="20">
        <f>_xll.ciqfunctions.udf.CIQ(InputTicker, "IQ_EBIT_INT",Input!L$2,Date)</f>
        <v>5.8624799999999997</v>
      </c>
      <c r="K504" s="20">
        <f>_xll.ciqfunctions.udf.CIQ(InputTicker, "IQ_EBIT_INT",Input!M$2,Date)</f>
        <v>5.7172900000000002</v>
      </c>
      <c r="L504" s="20">
        <f>_xll.ciqfunctions.udf.CIQ(InputTicker, "IQ_EBIT_INT",Input!N$2,Date)</f>
        <v>6.4950900000000003</v>
      </c>
      <c r="M504" s="20">
        <f>_xll.ciqfunctions.udf.CIQ(InputTicker, "IQ_EBIT_INT",Input!O$2,Date)</f>
        <v>6.4950900000000003</v>
      </c>
      <c r="N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</row>
    <row r="505" spans="1:66" ht="12.75" customHeight="1" x14ac:dyDescent="0.2">
      <c r="A505" s="19" t="s">
        <v>246</v>
      </c>
      <c r="B505" s="20">
        <f>_xll.ciqfunctions.udf.CIQ(InputTicker,  "IQ_EBITDA_INT",Input!D$2,Date)</f>
        <v>43.529910000000001</v>
      </c>
      <c r="C505" s="20">
        <f>_xll.ciqfunctions.udf.CIQ(InputTicker,  "IQ_EBITDA_INT",Input!E$2,Date)</f>
        <v>29.44603</v>
      </c>
      <c r="D505" s="20">
        <f>_xll.ciqfunctions.udf.CIQ(InputTicker,  "IQ_EBITDA_INT",Input!F$2,Date)</f>
        <v>26.37886</v>
      </c>
      <c r="E505" s="20">
        <f>_xll.ciqfunctions.udf.CIQ(InputTicker,  "IQ_EBITDA_INT",Input!G$2,Date)</f>
        <v>24.478560000000002</v>
      </c>
      <c r="F505" s="20">
        <f>_xll.ciqfunctions.udf.CIQ(InputTicker,  "IQ_EBITDA_INT",Input!H$2,Date)</f>
        <v>11.325150000000001</v>
      </c>
      <c r="G505" s="20">
        <f>_xll.ciqfunctions.udf.CIQ(InputTicker,  "IQ_EBITDA_INT",Input!I$2,Date)</f>
        <v>10.000780000000001</v>
      </c>
      <c r="H505" s="20">
        <f>_xll.ciqfunctions.udf.CIQ(InputTicker,  "IQ_EBITDA_INT",Input!J$2,Date)</f>
        <v>11.035500000000001</v>
      </c>
      <c r="I505" s="20">
        <f>_xll.ciqfunctions.udf.CIQ(InputTicker,  "IQ_EBITDA_INT",Input!K$2,Date)</f>
        <v>9.8865099999999995</v>
      </c>
      <c r="J505" s="20">
        <f>_xll.ciqfunctions.udf.CIQ(InputTicker,  "IQ_EBITDA_INT",Input!L$2,Date)</f>
        <v>8.4312400000000007</v>
      </c>
      <c r="K505" s="20">
        <f>_xll.ciqfunctions.udf.CIQ(InputTicker,  "IQ_EBITDA_INT",Input!M$2,Date)</f>
        <v>8.2914700000000003</v>
      </c>
      <c r="L505" s="20">
        <f>_xll.ciqfunctions.udf.CIQ(InputTicker,  "IQ_EBITDA_INT",Input!N$2,Date)</f>
        <v>9.0056799999999999</v>
      </c>
      <c r="M505" s="20">
        <f>_xll.ciqfunctions.udf.CIQ(InputTicker,  "IQ_EBITDA_INT",Input!O$2,Date)</f>
        <v>9.0056799999999999</v>
      </c>
      <c r="N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</row>
    <row r="506" spans="1:66" ht="12.75" customHeight="1" x14ac:dyDescent="0.2">
      <c r="A506" s="43" t="s">
        <v>496</v>
      </c>
      <c r="B506" s="20">
        <f>_xll.ciqfunctions.udf.CIQ(InputTicker,  "IQ_EBITDA_EXCL_OPER_LEASES_INT",Input!D$2,Date)</f>
        <v>43.529910000000001</v>
      </c>
      <c r="C506" s="20">
        <f>_xll.ciqfunctions.udf.CIQ(InputTicker,  "IQ_EBITDA_EXCL_OPER_LEASES_INT",Input!E$2,Date)</f>
        <v>29.44603</v>
      </c>
      <c r="D506" s="20">
        <f>_xll.ciqfunctions.udf.CIQ(InputTicker,  "IQ_EBITDA_EXCL_OPER_LEASES_INT",Input!F$2,Date)</f>
        <v>26.37886</v>
      </c>
      <c r="E506" s="20">
        <f>_xll.ciqfunctions.udf.CIQ(InputTicker,  "IQ_EBITDA_EXCL_OPER_LEASES_INT",Input!G$2,Date)</f>
        <v>24.478560000000002</v>
      </c>
      <c r="F506" s="20">
        <f>_xll.ciqfunctions.udf.CIQ(InputTicker,  "IQ_EBITDA_EXCL_OPER_LEASES_INT",Input!H$2,Date)</f>
        <v>10.117559999999999</v>
      </c>
      <c r="G506" s="20">
        <f>_xll.ciqfunctions.udf.CIQ(InputTicker,  "IQ_EBITDA_EXCL_OPER_LEASES_INT",Input!I$2,Date)</f>
        <v>8.8175500000000007</v>
      </c>
      <c r="H506" s="20">
        <f>_xll.ciqfunctions.udf.CIQ(InputTicker,  "IQ_EBITDA_EXCL_OPER_LEASES_INT",Input!J$2,Date)</f>
        <v>9.7913399999999999</v>
      </c>
      <c r="I506" s="20">
        <f>_xll.ciqfunctions.udf.CIQ(InputTicker,  "IQ_EBITDA_EXCL_OPER_LEASES_INT",Input!K$2,Date)</f>
        <v>8.8610199999999999</v>
      </c>
      <c r="J506" s="20">
        <f>_xll.ciqfunctions.udf.CIQ(InputTicker,  "IQ_EBITDA_EXCL_OPER_LEASES_INT",Input!L$2,Date)</f>
        <v>7.6272599999999997</v>
      </c>
      <c r="K506" s="20">
        <f>_xll.ciqfunctions.udf.CIQ(InputTicker,  "IQ_EBITDA_EXCL_OPER_LEASES_INT",Input!M$2,Date)</f>
        <v>7.5268699999999997</v>
      </c>
      <c r="L506" s="20">
        <f>_xll.ciqfunctions.udf.CIQ(InputTicker,  "IQ_EBITDA_EXCL_OPER_LEASES_INT",Input!N$2,Date)</f>
        <v>8.32972</v>
      </c>
      <c r="M506" s="20">
        <f>_xll.ciqfunctions.udf.CIQ(InputTicker,  "IQ_EBITDA_EXCL_OPER_LEASES_INT",Input!O$2,Date)</f>
        <v>8.32972</v>
      </c>
      <c r="N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</row>
    <row r="507" spans="1:66" ht="12.75" customHeight="1" x14ac:dyDescent="0.2">
      <c r="A507" s="19" t="s">
        <v>247</v>
      </c>
      <c r="B507" s="20">
        <f>_xll.ciqfunctions.udf.CIQ(InputTicker, "IQ_EBITDA_CAPEX_INT",Input!D$2,Date)</f>
        <v>35.882480000000001</v>
      </c>
      <c r="C507" s="20">
        <f>_xll.ciqfunctions.udf.CIQ(InputTicker, "IQ_EBITDA_CAPEX_INT",Input!E$2,Date)</f>
        <v>23.784130000000001</v>
      </c>
      <c r="D507" s="20">
        <f>_xll.ciqfunctions.udf.CIQ(InputTicker, "IQ_EBITDA_CAPEX_INT",Input!F$2,Date)</f>
        <v>21.12846</v>
      </c>
      <c r="E507" s="20">
        <f>_xll.ciqfunctions.udf.CIQ(InputTicker, "IQ_EBITDA_CAPEX_INT",Input!G$2,Date)</f>
        <v>19.78285</v>
      </c>
      <c r="F507" s="20">
        <f>_xll.ciqfunctions.udf.CIQ(InputTicker, "IQ_EBITDA_CAPEX_INT",Input!H$2,Date)</f>
        <v>9.6242599999999996</v>
      </c>
      <c r="G507" s="20">
        <f>_xll.ciqfunctions.udf.CIQ(InputTicker, "IQ_EBITDA_CAPEX_INT",Input!I$2,Date)</f>
        <v>7.9681699999999998</v>
      </c>
      <c r="H507" s="20">
        <f>_xll.ciqfunctions.udf.CIQ(InputTicker, "IQ_EBITDA_CAPEX_INT",Input!J$2,Date)</f>
        <v>9.2502200000000006</v>
      </c>
      <c r="I507" s="20">
        <f>_xll.ciqfunctions.udf.CIQ(InputTicker, "IQ_EBITDA_CAPEX_INT",Input!K$2,Date)</f>
        <v>8.7796099999999999</v>
      </c>
      <c r="J507" s="20">
        <f>_xll.ciqfunctions.udf.CIQ(InputTicker, "IQ_EBITDA_CAPEX_INT",Input!L$2,Date)</f>
        <v>7.6565000000000003</v>
      </c>
      <c r="K507" s="20">
        <f>_xll.ciqfunctions.udf.CIQ(InputTicker, "IQ_EBITDA_CAPEX_INT",Input!M$2,Date)</f>
        <v>7.6793199999999997</v>
      </c>
      <c r="L507" s="20">
        <f>_xll.ciqfunctions.udf.CIQ(InputTicker, "IQ_EBITDA_CAPEX_INT",Input!N$2,Date)</f>
        <v>8.4418600000000001</v>
      </c>
      <c r="M507" s="20">
        <f>_xll.ciqfunctions.udf.CIQ(InputTicker, "IQ_EBITDA_CAPEX_INT",Input!O$2,Date)</f>
        <v>8.4418600000000001</v>
      </c>
      <c r="N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</row>
    <row r="508" spans="1:66" ht="12.75" customHeight="1" x14ac:dyDescent="0.2">
      <c r="A508" s="43" t="s">
        <v>497</v>
      </c>
      <c r="B508" s="20">
        <f>_xll.ciqfunctions.udf.CIQ(InputTicker,  "IQ_EBITDA_EXCL_OPER_LEASES_CAPEX_INT",Input!D$2,Date)</f>
        <v>35.882480000000001</v>
      </c>
      <c r="C508" s="20">
        <f>_xll.ciqfunctions.udf.CIQ(InputTicker,  "IQ_EBITDA_EXCL_OPER_LEASES_CAPEX_INT",Input!E$2,Date)</f>
        <v>23.784130000000001</v>
      </c>
      <c r="D508" s="20">
        <f>_xll.ciqfunctions.udf.CIQ(InputTicker,  "IQ_EBITDA_EXCL_OPER_LEASES_CAPEX_INT",Input!F$2,Date)</f>
        <v>21.12846</v>
      </c>
      <c r="E508" s="20">
        <f>_xll.ciqfunctions.udf.CIQ(InputTicker,  "IQ_EBITDA_EXCL_OPER_LEASES_CAPEX_INT",Input!G$2,Date)</f>
        <v>19.78285</v>
      </c>
      <c r="F508" s="20">
        <f>_xll.ciqfunctions.udf.CIQ(InputTicker,  "IQ_EBITDA_EXCL_OPER_LEASES_CAPEX_INT",Input!H$2,Date)</f>
        <v>8.4166699999999999</v>
      </c>
      <c r="G508" s="20">
        <f>_xll.ciqfunctions.udf.CIQ(InputTicker,  "IQ_EBITDA_EXCL_OPER_LEASES_CAPEX_INT",Input!I$2,Date)</f>
        <v>6.7849399999999997</v>
      </c>
      <c r="H508" s="20">
        <f>_xll.ciqfunctions.udf.CIQ(InputTicker,  "IQ_EBITDA_EXCL_OPER_LEASES_CAPEX_INT",Input!J$2,Date)</f>
        <v>8.0060599999999997</v>
      </c>
      <c r="I508" s="20">
        <f>_xll.ciqfunctions.udf.CIQ(InputTicker,  "IQ_EBITDA_EXCL_OPER_LEASES_CAPEX_INT",Input!K$2,Date)</f>
        <v>7.7541099999999998</v>
      </c>
      <c r="J508" s="20">
        <f>_xll.ciqfunctions.udf.CIQ(InputTicker,  "IQ_EBITDA_EXCL_OPER_LEASES_CAPEX_INT",Input!L$2,Date)</f>
        <v>6.8525200000000002</v>
      </c>
      <c r="K508" s="20">
        <f>_xll.ciqfunctions.udf.CIQ(InputTicker,  "IQ_EBITDA_EXCL_OPER_LEASES_CAPEX_INT",Input!M$2,Date)</f>
        <v>6.91472</v>
      </c>
      <c r="L508" s="20">
        <f>_xll.ciqfunctions.udf.CIQ(InputTicker,  "IQ_EBITDA_EXCL_OPER_LEASES_CAPEX_INT",Input!N$2,Date)</f>
        <v>7.7658899999999997</v>
      </c>
      <c r="M508" s="20">
        <f>_xll.ciqfunctions.udf.CIQ(InputTicker,  "IQ_EBITDA_EXCL_OPER_LEASES_CAPEX_INT",Input!O$2,Date)</f>
        <v>7.7658899999999997</v>
      </c>
      <c r="N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</row>
    <row r="509" spans="1:66" ht="12.75" customHeight="1" x14ac:dyDescent="0.2">
      <c r="A509" s="19" t="s">
        <v>243</v>
      </c>
      <c r="B509" s="20">
        <f>_xll.ciqfunctions.udf.CIQ(InputTicker, "IQ_TOTAL_DEBT_EBITDA",Input!D$2,Date)</f>
        <v>1.95818</v>
      </c>
      <c r="C509" s="20">
        <f>_xll.ciqfunctions.udf.CIQ(InputTicker, "IQ_TOTAL_DEBT_EBITDA",Input!E$2,Date)</f>
        <v>2.27352</v>
      </c>
      <c r="D509" s="20">
        <f>_xll.ciqfunctions.udf.CIQ(InputTicker, "IQ_TOTAL_DEBT_EBITDA",Input!F$2,Date)</f>
        <v>2.8883700000000001</v>
      </c>
      <c r="E509" s="20">
        <f>_xll.ciqfunctions.udf.CIQ(InputTicker, "IQ_TOTAL_DEBT_EBITDA",Input!G$2,Date)</f>
        <v>2.5885400000000001</v>
      </c>
      <c r="F509" s="20">
        <f>_xll.ciqfunctions.udf.CIQ(InputTicker, "IQ_TOTAL_DEBT_EBITDA",Input!H$2,Date)</f>
        <v>4.4778900000000004</v>
      </c>
      <c r="G509" s="20">
        <f>_xll.ciqfunctions.udf.CIQ(InputTicker, "IQ_TOTAL_DEBT_EBITDA",Input!I$2,Date)</f>
        <v>5.0530200000000001</v>
      </c>
      <c r="H509" s="20">
        <f>_xll.ciqfunctions.udf.CIQ(InputTicker, "IQ_TOTAL_DEBT_EBITDA",Input!J$2,Date)</f>
        <v>4.32606</v>
      </c>
      <c r="I509" s="20">
        <f>_xll.ciqfunctions.udf.CIQ(InputTicker, "IQ_TOTAL_DEBT_EBITDA",Input!K$2,Date)</f>
        <v>4.4928499999999998</v>
      </c>
      <c r="J509" s="20">
        <f>_xll.ciqfunctions.udf.CIQ(InputTicker, "IQ_TOTAL_DEBT_EBITDA",Input!L$2,Date)</f>
        <v>4.4235699999999998</v>
      </c>
      <c r="K509" s="20">
        <f>_xll.ciqfunctions.udf.CIQ(InputTicker, "IQ_TOTAL_DEBT_EBITDA",Input!M$2,Date)</f>
        <v>4.1138399999999997</v>
      </c>
      <c r="L509" s="20">
        <f>_xll.ciqfunctions.udf.CIQ(InputTicker, "IQ_TOTAL_DEBT_EBITDA",Input!N$2,Date)</f>
        <v>3.7075100000000001</v>
      </c>
      <c r="M509" s="20">
        <f>_xll.ciqfunctions.udf.CIQ(InputTicker, "IQ_TOTAL_DEBT_EBITDA",Input!O$2,Date)</f>
        <v>3.7075100000000001</v>
      </c>
      <c r="N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</row>
    <row r="510" spans="1:66" ht="12.75" customHeight="1" x14ac:dyDescent="0.2">
      <c r="A510" s="43" t="s">
        <v>498</v>
      </c>
      <c r="B510" s="20">
        <f>_xll.ciqfunctions.udf.CIQ(InputTicker,  "IQ_TOTAL_DEBT_EBITDA_EXCL_OPER_LEASES",Input!D$2,Date)</f>
        <v>1.95818</v>
      </c>
      <c r="C510" s="20">
        <f>_xll.ciqfunctions.udf.CIQ(InputTicker,  "IQ_TOTAL_DEBT_EBITDA_EXCL_OPER_LEASES",Input!E$2,Date)</f>
        <v>2.27352</v>
      </c>
      <c r="D510" s="20">
        <f>_xll.ciqfunctions.udf.CIQ(InputTicker,  "IQ_TOTAL_DEBT_EBITDA_EXCL_OPER_LEASES",Input!F$2,Date)</f>
        <v>2.8883700000000001</v>
      </c>
      <c r="E510" s="20">
        <f>_xll.ciqfunctions.udf.CIQ(InputTicker,  "IQ_TOTAL_DEBT_EBITDA_EXCL_OPER_LEASES",Input!G$2,Date)</f>
        <v>2.5885400000000001</v>
      </c>
      <c r="F510" s="20">
        <f>_xll.ciqfunctions.udf.CIQ(InputTicker,  "IQ_TOTAL_DEBT_EBITDA_EXCL_OPER_LEASES",Input!H$2,Date)</f>
        <v>5.0123499999999996</v>
      </c>
      <c r="G510" s="20">
        <f>_xll.ciqfunctions.udf.CIQ(InputTicker,  "IQ_TOTAL_DEBT_EBITDA_EXCL_OPER_LEASES",Input!I$2,Date)</f>
        <v>5.73109</v>
      </c>
      <c r="H510" s="20">
        <f>_xll.ciqfunctions.udf.CIQ(InputTicker,  "IQ_TOTAL_DEBT_EBITDA_EXCL_OPER_LEASES",Input!J$2,Date)</f>
        <v>4.8757599999999996</v>
      </c>
      <c r="I510" s="20">
        <f>_xll.ciqfunctions.udf.CIQ(InputTicker,  "IQ_TOTAL_DEBT_EBITDA_EXCL_OPER_LEASES",Input!K$2,Date)</f>
        <v>5.01281</v>
      </c>
      <c r="J510" s="20">
        <f>_xll.ciqfunctions.udf.CIQ(InputTicker,  "IQ_TOTAL_DEBT_EBITDA_EXCL_OPER_LEASES",Input!L$2,Date)</f>
        <v>4.8898599999999997</v>
      </c>
      <c r="K510" s="20">
        <f>_xll.ciqfunctions.udf.CIQ(InputTicker,  "IQ_TOTAL_DEBT_EBITDA_EXCL_OPER_LEASES",Input!M$2,Date)</f>
        <v>4.5317400000000001</v>
      </c>
      <c r="L510" s="20">
        <f>_xll.ciqfunctions.udf.CIQ(InputTicker,  "IQ_TOTAL_DEBT_EBITDA_EXCL_OPER_LEASES",Input!N$2,Date)</f>
        <v>4.0083799999999998</v>
      </c>
      <c r="M510" s="20">
        <f>_xll.ciqfunctions.udf.CIQ(InputTicker,  "IQ_TOTAL_DEBT_EBITDA_EXCL_OPER_LEASES",Input!O$2,Date)</f>
        <v>4.0083799999999998</v>
      </c>
      <c r="N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</row>
    <row r="511" spans="1:66" ht="12.75" customHeight="1" x14ac:dyDescent="0.2">
      <c r="A511" s="19" t="s">
        <v>244</v>
      </c>
      <c r="B511" s="20">
        <f>_xll.ciqfunctions.udf.CIQ(InputTicker,"IQ_NET_DEBT_EBITDA",Input!D$2,Date)</f>
        <v>1.55596</v>
      </c>
      <c r="C511" s="20">
        <f>_xll.ciqfunctions.udf.CIQ(InputTicker,"IQ_NET_DEBT_EBITDA",Input!E$2,Date)</f>
        <v>1.81386</v>
      </c>
      <c r="D511" s="20">
        <f>_xll.ciqfunctions.udf.CIQ(InputTicker,"IQ_NET_DEBT_EBITDA",Input!F$2,Date)</f>
        <v>2.1128</v>
      </c>
      <c r="E511" s="20">
        <f>_xll.ciqfunctions.udf.CIQ(InputTicker,"IQ_NET_DEBT_EBITDA",Input!G$2,Date)</f>
        <v>1.9106700000000001</v>
      </c>
      <c r="F511" s="20">
        <f>_xll.ciqfunctions.udf.CIQ(InputTicker,"IQ_NET_DEBT_EBITDA",Input!H$2,Date)</f>
        <v>3.8952800000000001</v>
      </c>
      <c r="G511" s="20">
        <f>_xll.ciqfunctions.udf.CIQ(InputTicker,"IQ_NET_DEBT_EBITDA",Input!I$2,Date)</f>
        <v>3.9826100000000002</v>
      </c>
      <c r="H511" s="20">
        <f>_xll.ciqfunctions.udf.CIQ(InputTicker,"IQ_NET_DEBT_EBITDA",Input!J$2,Date)</f>
        <v>3.75726</v>
      </c>
      <c r="I511" s="20">
        <f>_xll.ciqfunctions.udf.CIQ(InputTicker,"IQ_NET_DEBT_EBITDA",Input!K$2,Date)</f>
        <v>3.7660100000000001</v>
      </c>
      <c r="J511" s="20">
        <f>_xll.ciqfunctions.udf.CIQ(InputTicker,"IQ_NET_DEBT_EBITDA",Input!L$2,Date)</f>
        <v>3.43154</v>
      </c>
      <c r="K511" s="20">
        <f>_xll.ciqfunctions.udf.CIQ(InputTicker,"IQ_NET_DEBT_EBITDA",Input!M$2,Date)</f>
        <v>3.08595</v>
      </c>
      <c r="L511" s="20">
        <f>_xll.ciqfunctions.udf.CIQ(InputTicker,"IQ_NET_DEBT_EBITDA",Input!N$2,Date)</f>
        <v>2.8801800000000002</v>
      </c>
      <c r="M511" s="20">
        <f>_xll.ciqfunctions.udf.CIQ(InputTicker,"IQ_NET_DEBT_EBITDA",Input!O$2,Date)</f>
        <v>2.8801800000000002</v>
      </c>
      <c r="N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</row>
    <row r="512" spans="1:66" ht="12.75" customHeight="1" x14ac:dyDescent="0.2">
      <c r="A512" s="43" t="s">
        <v>499</v>
      </c>
      <c r="B512" s="20">
        <f>_xll.ciqfunctions.udf.CIQ(InputTicker,  "IQ_NET_DEBT_EBITDA_EXCL_OPER_LEASES",Input!D$2,Date)</f>
        <v>1.55596</v>
      </c>
      <c r="C512" s="20">
        <f>_xll.ciqfunctions.udf.CIQ(InputTicker,  "IQ_NET_DEBT_EBITDA_EXCL_OPER_LEASES",Input!E$2,Date)</f>
        <v>1.81386</v>
      </c>
      <c r="D512" s="20">
        <f>_xll.ciqfunctions.udf.CIQ(InputTicker,  "IQ_NET_DEBT_EBITDA_EXCL_OPER_LEASES",Input!F$2,Date)</f>
        <v>2.1128</v>
      </c>
      <c r="E512" s="20">
        <f>_xll.ciqfunctions.udf.CIQ(InputTicker,  "IQ_NET_DEBT_EBITDA_EXCL_OPER_LEASES",Input!G$2,Date)</f>
        <v>1.9106700000000001</v>
      </c>
      <c r="F512" s="20">
        <f>_xll.ciqfunctions.udf.CIQ(InputTicker,  "IQ_NET_DEBT_EBITDA_EXCL_OPER_LEASES",Input!H$2,Date)</f>
        <v>4.3601999999999999</v>
      </c>
      <c r="G512" s="20">
        <f>_xll.ciqfunctions.udf.CIQ(InputTicker,  "IQ_NET_DEBT_EBITDA_EXCL_OPER_LEASES",Input!I$2,Date)</f>
        <v>4.5170399999999997</v>
      </c>
      <c r="H512" s="20">
        <f>_xll.ciqfunctions.udf.CIQ(InputTicker,  "IQ_NET_DEBT_EBITDA_EXCL_OPER_LEASES",Input!J$2,Date)</f>
        <v>4.23468</v>
      </c>
      <c r="I512" s="20">
        <f>_xll.ciqfunctions.udf.CIQ(InputTicker,  "IQ_NET_DEBT_EBITDA_EXCL_OPER_LEASES",Input!K$2,Date)</f>
        <v>4.2018599999999999</v>
      </c>
      <c r="J512" s="20">
        <f>_xll.ciqfunctions.udf.CIQ(InputTicker,  "IQ_NET_DEBT_EBITDA_EXCL_OPER_LEASES",Input!L$2,Date)</f>
        <v>3.7932600000000001</v>
      </c>
      <c r="K512" s="20">
        <f>_xll.ciqfunctions.udf.CIQ(InputTicker,  "IQ_NET_DEBT_EBITDA_EXCL_OPER_LEASES",Input!M$2,Date)</f>
        <v>3.3994300000000002</v>
      </c>
      <c r="L512" s="20">
        <f>_xll.ciqfunctions.udf.CIQ(InputTicker,  "IQ_NET_DEBT_EBITDA_EXCL_OPER_LEASES",Input!N$2,Date)</f>
        <v>3.1139100000000002</v>
      </c>
      <c r="M512" s="20">
        <f>_xll.ciqfunctions.udf.CIQ(InputTicker,  "IQ_NET_DEBT_EBITDA_EXCL_OPER_LEASES",Input!O$2,Date)</f>
        <v>3.1139100000000002</v>
      </c>
      <c r="N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</row>
    <row r="513" spans="1:66" ht="12.75" customHeight="1" x14ac:dyDescent="0.2">
      <c r="A513" s="19" t="s">
        <v>427</v>
      </c>
      <c r="B513" s="20">
        <f>_xll.ciqfunctions.udf.CIQ(InputTicker, "IQ_TOTAL_DEBT_EBITDA_CAPEX",Input!D$2,Date)</f>
        <v>2.3755099999999998</v>
      </c>
      <c r="C513" s="20">
        <f>_xll.ciqfunctions.udf.CIQ(InputTicker, "IQ_TOTAL_DEBT_EBITDA_CAPEX",Input!E$2,Date)</f>
        <v>2.81474</v>
      </c>
      <c r="D513" s="20">
        <f>_xll.ciqfunctions.udf.CIQ(InputTicker, "IQ_TOTAL_DEBT_EBITDA_CAPEX",Input!F$2,Date)</f>
        <v>3.6061299999999998</v>
      </c>
      <c r="E513" s="20">
        <f>_xll.ciqfunctions.udf.CIQ(InputTicker, "IQ_TOTAL_DEBT_EBITDA_CAPEX",Input!G$2,Date)</f>
        <v>3.20296</v>
      </c>
      <c r="F513" s="20">
        <f>_xll.ciqfunctions.udf.CIQ(InputTicker, "IQ_TOTAL_DEBT_EBITDA_CAPEX",Input!H$2,Date)</f>
        <v>5.2692699999999997</v>
      </c>
      <c r="G513" s="20">
        <f>_xll.ciqfunctions.udf.CIQ(InputTicker, "IQ_TOTAL_DEBT_EBITDA_CAPEX",Input!I$2,Date)</f>
        <v>6.3420100000000001</v>
      </c>
      <c r="H513" s="20">
        <f>_xll.ciqfunctions.udf.CIQ(InputTicker, "IQ_TOTAL_DEBT_EBITDA_CAPEX",Input!J$2,Date)</f>
        <v>5.16099</v>
      </c>
      <c r="I513" s="20">
        <f>_xll.ciqfunctions.udf.CIQ(InputTicker, "IQ_TOTAL_DEBT_EBITDA_CAPEX",Input!K$2,Date)</f>
        <v>5.0592899999999998</v>
      </c>
      <c r="J513" s="20">
        <f>_xll.ciqfunctions.udf.CIQ(InputTicker, "IQ_TOTAL_DEBT_EBITDA_CAPEX",Input!L$2,Date)</f>
        <v>4.8711799999999998</v>
      </c>
      <c r="K513" s="20">
        <f>_xll.ciqfunctions.udf.CIQ(InputTicker, "IQ_TOTAL_DEBT_EBITDA_CAPEX",Input!M$2,Date)</f>
        <v>4.44177</v>
      </c>
      <c r="L513" s="20">
        <f>_xll.ciqfunctions.udf.CIQ(InputTicker, "IQ_TOTAL_DEBT_EBITDA_CAPEX",Input!N$2,Date)</f>
        <v>3.95513</v>
      </c>
      <c r="M513" s="20">
        <f>_xll.ciqfunctions.udf.CIQ(InputTicker, "IQ_TOTAL_DEBT_EBITDA_CAPEX",Input!O$2,Date)</f>
        <v>3.95513</v>
      </c>
      <c r="N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</row>
    <row r="514" spans="1:66" ht="12.75" customHeight="1" x14ac:dyDescent="0.2">
      <c r="A514" s="43" t="s">
        <v>500</v>
      </c>
      <c r="B514" s="20">
        <f>_xll.ciqfunctions.udf.CIQ(InputTicker,  "IQ_TOTAL_DEBT_EBITDA_EXCL_OPER_LEASES_CAPEX",Input!D$2,Date)</f>
        <v>2.3755099999999998</v>
      </c>
      <c r="C514" s="20">
        <f>_xll.ciqfunctions.udf.CIQ(InputTicker,  "IQ_TOTAL_DEBT_EBITDA_EXCL_OPER_LEASES_CAPEX",Input!E$2,Date)</f>
        <v>2.81474</v>
      </c>
      <c r="D514" s="20">
        <f>_xll.ciqfunctions.udf.CIQ(InputTicker,  "IQ_TOTAL_DEBT_EBITDA_EXCL_OPER_LEASES_CAPEX",Input!F$2,Date)</f>
        <v>3.6061299999999998</v>
      </c>
      <c r="E514" s="20">
        <f>_xll.ciqfunctions.udf.CIQ(InputTicker,  "IQ_TOTAL_DEBT_EBITDA_EXCL_OPER_LEASES_CAPEX",Input!G$2,Date)</f>
        <v>3.20296</v>
      </c>
      <c r="F514" s="20">
        <f>_xll.ciqfunctions.udf.CIQ(InputTicker,  "IQ_TOTAL_DEBT_EBITDA_EXCL_OPER_LEASES_CAPEX",Input!H$2,Date)</f>
        <v>6.0252800000000004</v>
      </c>
      <c r="G514" s="20">
        <f>_xll.ciqfunctions.udf.CIQ(InputTicker,  "IQ_TOTAL_DEBT_EBITDA_EXCL_OPER_LEASES_CAPEX",Input!I$2,Date)</f>
        <v>7.4479899999999999</v>
      </c>
      <c r="H514" s="20">
        <f>_xll.ciqfunctions.udf.CIQ(InputTicker,  "IQ_TOTAL_DEBT_EBITDA_EXCL_OPER_LEASES_CAPEX",Input!J$2,Date)</f>
        <v>5.9630200000000002</v>
      </c>
      <c r="I514" s="20">
        <f>_xll.ciqfunctions.udf.CIQ(InputTicker,  "IQ_TOTAL_DEBT_EBITDA_EXCL_OPER_LEASES_CAPEX",Input!K$2,Date)</f>
        <v>5.7283900000000001</v>
      </c>
      <c r="J514" s="20">
        <f>_xll.ciqfunctions.udf.CIQ(InputTicker,  "IQ_TOTAL_DEBT_EBITDA_EXCL_OPER_LEASES_CAPEX",Input!L$2,Date)</f>
        <v>5.4427000000000003</v>
      </c>
      <c r="K514" s="20">
        <f>_xll.ciqfunctions.udf.CIQ(InputTicker,  "IQ_TOTAL_DEBT_EBITDA_EXCL_OPER_LEASES_CAPEX",Input!M$2,Date)</f>
        <v>4.9329299999999998</v>
      </c>
      <c r="L514" s="20">
        <f>_xll.ciqfunctions.udf.CIQ(InputTicker,  "IQ_TOTAL_DEBT_EBITDA_EXCL_OPER_LEASES_CAPEX",Input!N$2,Date)</f>
        <v>4.2993899999999998</v>
      </c>
      <c r="M514" s="20">
        <f>_xll.ciqfunctions.udf.CIQ(InputTicker,  "IQ_TOTAL_DEBT_EBITDA_EXCL_OPER_LEASES_CAPEX",Input!O$2,Date)</f>
        <v>4.2993899999999998</v>
      </c>
      <c r="N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</row>
    <row r="515" spans="1:66" ht="12.75" customHeight="1" x14ac:dyDescent="0.2">
      <c r="A515" s="43" t="s">
        <v>428</v>
      </c>
      <c r="B515" s="20">
        <f>_xll.ciqfunctions.udf.CIQ(InputTicker, "IQ_NET_DEBT_EBITDA_CAPEX",Input!D$2,Date)</f>
        <v>1.88757</v>
      </c>
      <c r="C515" s="20">
        <f>_xll.ciqfunctions.udf.CIQ(InputTicker, "IQ_NET_DEBT_EBITDA_CAPEX",Input!E$2,Date)</f>
        <v>2.24566</v>
      </c>
      <c r="D515" s="20">
        <f>_xll.ciqfunctions.udf.CIQ(InputTicker, "IQ_NET_DEBT_EBITDA_CAPEX",Input!F$2,Date)</f>
        <v>2.6378300000000001</v>
      </c>
      <c r="E515" s="20">
        <f>_xll.ciqfunctions.udf.CIQ(InputTicker, "IQ_NET_DEBT_EBITDA_CAPEX",Input!G$2,Date)</f>
        <v>2.3641899999999998</v>
      </c>
      <c r="F515" s="20">
        <f>_xll.ciqfunctions.udf.CIQ(InputTicker, "IQ_NET_DEBT_EBITDA_CAPEX",Input!H$2,Date)</f>
        <v>4.5836899999999998</v>
      </c>
      <c r="G515" s="20">
        <f>_xll.ciqfunctions.udf.CIQ(InputTicker, "IQ_NET_DEBT_EBITDA_CAPEX",Input!I$2,Date)</f>
        <v>4.9985400000000002</v>
      </c>
      <c r="H515" s="20">
        <f>_xll.ciqfunctions.udf.CIQ(InputTicker, "IQ_NET_DEBT_EBITDA_CAPEX",Input!J$2,Date)</f>
        <v>4.4824000000000002</v>
      </c>
      <c r="I515" s="20">
        <f>_xll.ciqfunctions.udf.CIQ(InputTicker, "IQ_NET_DEBT_EBITDA_CAPEX",Input!K$2,Date)</f>
        <v>4.2408200000000003</v>
      </c>
      <c r="J515" s="20">
        <f>_xll.ciqfunctions.udf.CIQ(InputTicker, "IQ_NET_DEBT_EBITDA_CAPEX",Input!L$2,Date)</f>
        <v>3.7787700000000002</v>
      </c>
      <c r="K515" s="20">
        <f>_xll.ciqfunctions.udf.CIQ(InputTicker, "IQ_NET_DEBT_EBITDA_CAPEX",Input!M$2,Date)</f>
        <v>3.3319399999999999</v>
      </c>
      <c r="L515" s="20">
        <f>_xll.ciqfunctions.udf.CIQ(InputTicker, "IQ_NET_DEBT_EBITDA_CAPEX",Input!N$2,Date)</f>
        <v>3.07254</v>
      </c>
      <c r="M515" s="20">
        <f>_xll.ciqfunctions.udf.CIQ(InputTicker, "IQ_NET_DEBT_EBITDA_CAPEX",Input!O$2,Date)</f>
        <v>3.07254</v>
      </c>
      <c r="N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</row>
    <row r="516" spans="1:66" ht="12.75" customHeight="1" x14ac:dyDescent="0.2">
      <c r="A516" s="43" t="s">
        <v>501</v>
      </c>
      <c r="B516" s="20">
        <f>_xll.ciqfunctions.udf.CIQ(InputTicker,  "IQ_NET_DEBT_EBITDA_EXCL_OPER_LEASES_CAPEX",Input!D$2,Date)</f>
        <v>1.88757</v>
      </c>
      <c r="C516" s="20">
        <f>_xll.ciqfunctions.udf.CIQ(InputTicker,  "IQ_NET_DEBT_EBITDA_EXCL_OPER_LEASES_CAPEX",Input!E$2,Date)</f>
        <v>2.24566</v>
      </c>
      <c r="D516" s="20">
        <f>_xll.ciqfunctions.udf.CIQ(InputTicker,  "IQ_NET_DEBT_EBITDA_EXCL_OPER_LEASES_CAPEX",Input!F$2,Date)</f>
        <v>2.6378300000000001</v>
      </c>
      <c r="E516" s="20">
        <f>_xll.ciqfunctions.udf.CIQ(InputTicker,  "IQ_NET_DEBT_EBITDA_EXCL_OPER_LEASES_CAPEX",Input!G$2,Date)</f>
        <v>2.3641899999999998</v>
      </c>
      <c r="F516" s="20">
        <f>_xll.ciqfunctions.udf.CIQ(InputTicker,  "IQ_NET_DEBT_EBITDA_EXCL_OPER_LEASES_CAPEX",Input!H$2,Date)</f>
        <v>5.2413400000000001</v>
      </c>
      <c r="G516" s="20">
        <f>_xll.ciqfunctions.udf.CIQ(InputTicker,  "IQ_NET_DEBT_EBITDA_EXCL_OPER_LEASES_CAPEX",Input!I$2,Date)</f>
        <v>5.8702399999999999</v>
      </c>
      <c r="H516" s="20">
        <f>_xll.ciqfunctions.udf.CIQ(InputTicker,  "IQ_NET_DEBT_EBITDA_EXCL_OPER_LEASES_CAPEX",Input!J$2,Date)</f>
        <v>5.1789800000000001</v>
      </c>
      <c r="I516" s="20">
        <f>_xll.ciqfunctions.udf.CIQ(InputTicker,  "IQ_NET_DEBT_EBITDA_EXCL_OPER_LEASES_CAPEX",Input!K$2,Date)</f>
        <v>4.8016800000000002</v>
      </c>
      <c r="J516" s="20">
        <f>_xll.ciqfunctions.udf.CIQ(InputTicker,  "IQ_NET_DEBT_EBITDA_EXCL_OPER_LEASES_CAPEX",Input!L$2,Date)</f>
        <v>4.2221200000000003</v>
      </c>
      <c r="K516" s="20">
        <f>_xll.ciqfunctions.udf.CIQ(InputTicker,  "IQ_NET_DEBT_EBITDA_EXCL_OPER_LEASES_CAPEX",Input!M$2,Date)</f>
        <v>3.7003699999999999</v>
      </c>
      <c r="L516" s="20">
        <f>_xll.ciqfunctions.udf.CIQ(InputTicker,  "IQ_NET_DEBT_EBITDA_EXCL_OPER_LEASES_CAPEX",Input!N$2,Date)</f>
        <v>3.3399899999999998</v>
      </c>
      <c r="M516" s="20">
        <f>_xll.ciqfunctions.udf.CIQ(InputTicker,  "IQ_NET_DEBT_EBITDA_EXCL_OPER_LEASES_CAPEX",Input!O$2,Date)</f>
        <v>3.3399899999999998</v>
      </c>
      <c r="N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</row>
    <row r="517" spans="1:66" ht="12.75" customHeight="1" x14ac:dyDescent="0.2">
      <c r="A517" s="19" t="s">
        <v>429</v>
      </c>
      <c r="B517" s="21">
        <f>_xll.ciqfunctions.udf.CIQ(InputTicker, "IQ_TOTAL_REV_EMPLOYEE",Input!D$2,Date,,,Ccy,Conv)</f>
        <v>216.38499999999999</v>
      </c>
      <c r="C517" s="21">
        <f>_xll.ciqfunctions.udf.CIQ(InputTicker, "IQ_TOTAL_REV_EMPLOYEE",Input!E$2,Date,,,Ccy,Conv)</f>
        <v>210.14699999999999</v>
      </c>
      <c r="D517" s="21">
        <f>_xll.ciqfunctions.udf.CIQ(InputTicker, "IQ_TOTAL_REV_EMPLOYEE",Input!F$2,Date,,,Ccy,Conv)</f>
        <v>215.87200000000001</v>
      </c>
      <c r="E517" s="21">
        <f>_xll.ciqfunctions.udf.CIQ(InputTicker, "IQ_TOTAL_REV_EMPLOYEE",Input!G$2,Date,,,Ccy,Conv)</f>
        <v>227.01300000000001</v>
      </c>
      <c r="F517" s="21">
        <f>_xll.ciqfunctions.udf.CIQ(InputTicker, "IQ_TOTAL_REV_EMPLOYEE",Input!H$2,Date,,,Ccy,Conv)</f>
        <v>163.68100000000001</v>
      </c>
      <c r="G517" s="21">
        <f>_xll.ciqfunctions.udf.CIQ(InputTicker, "IQ_TOTAL_REV_EMPLOYEE",Input!I$2,Date,,,Ccy,Conv)</f>
        <v>159.52199999999999</v>
      </c>
      <c r="H517" s="21">
        <f>_xll.ciqfunctions.udf.CIQ(InputTicker, "IQ_TOTAL_REV_EMPLOYEE",Input!J$2,Date,,,Ccy,Conv)</f>
        <v>203.3</v>
      </c>
      <c r="I517" s="21">
        <f>_xll.ciqfunctions.udf.CIQ(InputTicker, "IQ_TOTAL_REV_EMPLOYEE",Input!K$2,Date,,,Ccy,Conv)</f>
        <v>209.95400000000001</v>
      </c>
      <c r="J517" s="21">
        <f>_xll.ciqfunctions.udf.CIQ(InputTicker, "IQ_TOTAL_REV_EMPLOYEE",Input!L$2,Date,,,Ccy,Conv)</f>
        <v>219.20599999999999</v>
      </c>
      <c r="K517" s="21">
        <f>_xll.ciqfunctions.udf.CIQ(InputTicker, "IQ_TOTAL_REV_EMPLOYEE",Input!M$2,Date,,,Ccy,Conv)</f>
        <v>232.16</v>
      </c>
      <c r="L517" s="21">
        <f>_xll.ciqfunctions.udf.CIQ(InputTicker, "IQ_TOTAL_REV_EMPLOYEE",Input!N$2,Date,,,Ccy,Conv)</f>
        <v>255.524</v>
      </c>
      <c r="M517" s="21">
        <f>_xll.ciqfunctions.udf.CIQ(InputTicker, "IQ_TOTAL_REV_EMPLOYEE",Input!O$2,Date,,,Ccy,Conv)</f>
        <v>255.524</v>
      </c>
      <c r="N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</row>
    <row r="518" spans="1:66" ht="12.75" customHeight="1" x14ac:dyDescent="0.2">
      <c r="A518" s="19" t="s">
        <v>245</v>
      </c>
      <c r="B518" s="4">
        <f>_xll.ciqfunctions.udf.CIQ(InputTicker,"IQ_Z_SCORE",Input!D$2,Date)</f>
        <v>4.1268500000000001</v>
      </c>
      <c r="C518" s="4">
        <f>_xll.ciqfunctions.udf.CIQ(InputTicker,"IQ_Z_SCORE",Input!E$2,Date)</f>
        <v>3.8498100000000002</v>
      </c>
      <c r="D518" s="4">
        <f>_xll.ciqfunctions.udf.CIQ(InputTicker,"IQ_Z_SCORE",Input!F$2,Date)</f>
        <v>3.5914600000000001</v>
      </c>
      <c r="E518" s="4">
        <f>_xll.ciqfunctions.udf.CIQ(InputTicker,"IQ_Z_SCORE",Input!G$2,Date)</f>
        <v>3.6549900000000002</v>
      </c>
      <c r="F518" s="4">
        <f>_xll.ciqfunctions.udf.CIQ(InputTicker,"IQ_Z_SCORE",Input!H$2,Date)</f>
        <v>2.6049500000000001</v>
      </c>
      <c r="G518" s="4">
        <f>_xll.ciqfunctions.udf.CIQ(InputTicker,"IQ_Z_SCORE",Input!I$2,Date)</f>
        <v>2.3980800000000002</v>
      </c>
      <c r="H518" s="4">
        <f>_xll.ciqfunctions.udf.CIQ(InputTicker,"IQ_Z_SCORE",Input!J$2,Date)</f>
        <v>2.8089</v>
      </c>
      <c r="I518" s="4">
        <f>_xll.ciqfunctions.udf.CIQ(InputTicker,"IQ_Z_SCORE",Input!K$2,Date)</f>
        <v>2.9832399999999999</v>
      </c>
      <c r="J518" s="4">
        <f>_xll.ciqfunctions.udf.CIQ(InputTicker,"IQ_Z_SCORE",Input!L$2,Date)</f>
        <v>2.9162699999999999</v>
      </c>
      <c r="K518" s="4">
        <f>_xll.ciqfunctions.udf.CIQ(InputTicker,"IQ_Z_SCORE",Input!M$2,Date)</f>
        <v>3.2222</v>
      </c>
      <c r="L518" s="4">
        <f>_xll.ciqfunctions.udf.CIQ(InputTicker,"IQ_Z_SCORE",Input!N$2,Date)</f>
        <v>3.3862999999999999</v>
      </c>
      <c r="M518" s="4">
        <f>_xll.ciqfunctions.udf.CIQ(InputTicker,"IQ_Z_SCORE",Input!O$2,Date)</f>
        <v>3.3862999999999999</v>
      </c>
      <c r="N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</row>
    <row r="519" spans="1:66" ht="12.75" customHeight="1" x14ac:dyDescent="0.2">
      <c r="A519" s="19" t="s">
        <v>587</v>
      </c>
      <c r="B519" s="4">
        <f>_xll.ciqfunctions.udf.CIQ(InputTicker, "IQ_TOTAL_REV_1YR_ANN_GROWTH",Input!D$2,Date)</f>
        <v>-11.910399999999999</v>
      </c>
      <c r="C519" s="4">
        <f>_xll.ciqfunctions.udf.CIQ(InputTicker, "IQ_TOTAL_REV_1YR_ANN_GROWTH",Input!E$2,Date)</f>
        <v>-2.2290000000000001</v>
      </c>
      <c r="D519" s="4">
        <f>_xll.ciqfunctions.udf.CIQ(InputTicker, "IQ_TOTAL_REV_1YR_ANN_GROWTH",Input!F$2,Date)</f>
        <v>-0.97599999999999998</v>
      </c>
      <c r="E519" s="4">
        <f>_xll.ciqfunctions.udf.CIQ(InputTicker, "IQ_TOTAL_REV_1YR_ANN_GROWTH",Input!G$2,Date)</f>
        <v>0.57110000000000005</v>
      </c>
      <c r="F519" s="4">
        <f>_xll.ciqfunctions.udf.CIQ(InputTicker, "IQ_TOTAL_REV_1YR_ANN_GROWTH",Input!H$2,Date)</f>
        <v>-27.486799999999999</v>
      </c>
      <c r="G519" s="4">
        <f>_xll.ciqfunctions.udf.CIQ(InputTicker, "IQ_TOTAL_REV_1YR_ANN_GROWTH",Input!I$2,Date)</f>
        <v>-4.3924000000000003</v>
      </c>
      <c r="H519" s="4">
        <f>_xll.ciqfunctions.udf.CIQ(InputTicker, "IQ_TOTAL_REV_1YR_ANN_GROWTH",Input!J$2,Date)</f>
        <v>3.9361999999999999</v>
      </c>
      <c r="I519" s="4">
        <f>_xll.ciqfunctions.udf.CIQ(InputTicker, "IQ_TOTAL_REV_1YR_ANN_GROWTH",Input!K$2,Date)</f>
        <v>5.5430000000000001</v>
      </c>
      <c r="J519" s="4">
        <f>_xll.ciqfunctions.udf.CIQ(InputTicker, "IQ_TOTAL_REV_1YR_ANN_GROWTH",Input!L$2,Date)</f>
        <v>2.1972</v>
      </c>
      <c r="K519" s="4">
        <f>_xll.ciqfunctions.udf.CIQ(InputTicker, "IQ_TOTAL_REV_1YR_ANN_GROWTH",Input!M$2,Date)</f>
        <v>1.4435</v>
      </c>
      <c r="L519" s="4">
        <f>_xll.ciqfunctions.udf.CIQ(InputTicker, "IQ_TOTAL_REV_1YR_ANN_GROWTH",Input!N$2,Date)</f>
        <v>7.6203000000000003</v>
      </c>
      <c r="M519" s="4">
        <f>_xll.ciqfunctions.udf.CIQ(InputTicker, "IQ_TOTAL_REV_1YR_ANN_GROWTH",Input!O$2,Date)</f>
        <v>7.6203000000000003</v>
      </c>
      <c r="N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</row>
    <row r="520" spans="1:66" ht="12.75" customHeight="1" x14ac:dyDescent="0.2">
      <c r="A520" s="19" t="s">
        <v>588</v>
      </c>
      <c r="B520" s="4">
        <f>_xll.ciqfunctions.udf.CIQ(InputTicker, "IQ_GP_1YR_ANN_GROWTH",Input!D$2,Date)</f>
        <v>-12.3322</v>
      </c>
      <c r="C520" s="4">
        <f>_xll.ciqfunctions.udf.CIQ(InputTicker, "IQ_GP_1YR_ANN_GROWTH",Input!E$2,Date)</f>
        <v>-5.3265000000000002</v>
      </c>
      <c r="D520" s="4">
        <f>_xll.ciqfunctions.udf.CIQ(InputTicker, "IQ_GP_1YR_ANN_GROWTH",Input!F$2,Date)</f>
        <v>-4.0865999999999998</v>
      </c>
      <c r="E520" s="4">
        <f>_xll.ciqfunctions.udf.CIQ(InputTicker, "IQ_GP_1YR_ANN_GROWTH",Input!G$2,Date)</f>
        <v>-1.6299999999999999E-2</v>
      </c>
      <c r="F520" s="4">
        <f>_xll.ciqfunctions.udf.CIQ(InputTicker, "IQ_GP_1YR_ANN_GROWTH",Input!H$2,Date)</f>
        <v>-14.627700000000001</v>
      </c>
      <c r="G520" s="4">
        <f>_xll.ciqfunctions.udf.CIQ(InputTicker, "IQ_GP_1YR_ANN_GROWTH",Input!I$2,Date)</f>
        <v>-2.1215999999999999</v>
      </c>
      <c r="H520" s="4">
        <f>_xll.ciqfunctions.udf.CIQ(InputTicker, "IQ_GP_1YR_ANN_GROWTH",Input!J$2,Date)</f>
        <v>2.0118999999999998</v>
      </c>
      <c r="I520" s="4">
        <f>_xll.ciqfunctions.udf.CIQ(InputTicker, "IQ_GP_1YR_ANN_GROWTH",Input!K$2,Date)</f>
        <v>3.8174999999999999</v>
      </c>
      <c r="J520" s="4">
        <f>_xll.ciqfunctions.udf.CIQ(InputTicker, "IQ_GP_1YR_ANN_GROWTH",Input!L$2,Date)</f>
        <v>4.9314</v>
      </c>
      <c r="K520" s="4">
        <f>_xll.ciqfunctions.udf.CIQ(InputTicker, "IQ_GP_1YR_ANN_GROWTH",Input!M$2,Date)</f>
        <v>3.6501000000000001</v>
      </c>
      <c r="L520" s="4">
        <f>_xll.ciqfunctions.udf.CIQ(InputTicker, "IQ_GP_1YR_ANN_GROWTH",Input!N$2,Date)</f>
        <v>10.531000000000001</v>
      </c>
      <c r="M520" s="4">
        <f>_xll.ciqfunctions.udf.CIQ(InputTicker, "IQ_GP_1YR_ANN_GROWTH",Input!O$2,Date)</f>
        <v>10.531000000000001</v>
      </c>
      <c r="N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</row>
    <row r="521" spans="1:66" ht="12.75" customHeight="1" x14ac:dyDescent="0.2">
      <c r="A521" s="19" t="s">
        <v>589</v>
      </c>
      <c r="B521" s="4">
        <f>_xll.ciqfunctions.udf.CIQ(InputTicker,  "IQ_EBITDA_1YR_ANN_GROWTH",Input!D$2,Date)</f>
        <v>-17.2577</v>
      </c>
      <c r="C521" s="4">
        <f>_xll.ciqfunctions.udf.CIQ(InputTicker,  "IQ_EBITDA_1YR_ANN_GROWTH",Input!E$2,Date)</f>
        <v>-8.9388000000000005</v>
      </c>
      <c r="D521" s="4">
        <f>_xll.ciqfunctions.udf.CIQ(InputTicker,  "IQ_EBITDA_1YR_ANN_GROWTH",Input!F$2,Date)</f>
        <v>-12.549200000000001</v>
      </c>
      <c r="E521" s="4">
        <f>_xll.ciqfunctions.udf.CIQ(InputTicker,  "IQ_EBITDA_1YR_ANN_GROWTH",Input!G$2,Date)</f>
        <v>9.0920000000000005</v>
      </c>
      <c r="F521" s="4">
        <f>_xll.ciqfunctions.udf.CIQ(InputTicker,  "IQ_EBITDA_1YR_ANN_GROWTH",Input!H$2,Date)</f>
        <v>-23.166499999999999</v>
      </c>
      <c r="G521" s="4">
        <f>_xll.ciqfunctions.udf.CIQ(InputTicker,  "IQ_EBITDA_1YR_ANN_GROWTH",Input!I$2,Date)</f>
        <v>-16.480399999999999</v>
      </c>
      <c r="H521" s="4">
        <f>_xll.ciqfunctions.udf.CIQ(InputTicker,  "IQ_EBITDA_1YR_ANN_GROWTH",Input!J$2,Date)</f>
        <v>-0.42270000000000002</v>
      </c>
      <c r="I521" s="4">
        <f>_xll.ciqfunctions.udf.CIQ(InputTicker,  "IQ_EBITDA_1YR_ANN_GROWTH",Input!K$2,Date)</f>
        <v>-4.7220000000000004</v>
      </c>
      <c r="J521" s="4">
        <f>_xll.ciqfunctions.udf.CIQ(InputTicker,  "IQ_EBITDA_1YR_ANN_GROWTH",Input!L$2,Date)</f>
        <v>13.754</v>
      </c>
      <c r="K521" s="4">
        <f>_xll.ciqfunctions.udf.CIQ(InputTicker,  "IQ_EBITDA_1YR_ANN_GROWTH",Input!M$2,Date)</f>
        <v>5.1317000000000004</v>
      </c>
      <c r="L521" s="4">
        <f>_xll.ciqfunctions.udf.CIQ(InputTicker,  "IQ_EBITDA_1YR_ANN_GROWTH",Input!N$2,Date)</f>
        <v>25.081399999999999</v>
      </c>
      <c r="M521" s="4">
        <f>_xll.ciqfunctions.udf.CIQ(InputTicker,  "IQ_EBITDA_1YR_ANN_GROWTH",Input!O$2,Date)</f>
        <v>25.081399999999999</v>
      </c>
      <c r="N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</row>
    <row r="522" spans="1:66" ht="12.75" customHeight="1" x14ac:dyDescent="0.2">
      <c r="A522" s="19" t="s">
        <v>590</v>
      </c>
      <c r="B522" s="4">
        <f>_xll.ciqfunctions.udf.CIQ(InputTicker, "IQ_EBIT_1YR_ANN_GROWTH",Input!D$2,Date)</f>
        <v>-17.944299999999998</v>
      </c>
      <c r="C522" s="4">
        <f>_xll.ciqfunctions.udf.CIQ(InputTicker, "IQ_EBIT_1YR_ANN_GROWTH",Input!E$2,Date)</f>
        <v>-14.2097</v>
      </c>
      <c r="D522" s="4">
        <f>_xll.ciqfunctions.udf.CIQ(InputTicker, "IQ_EBIT_1YR_ANN_GROWTH",Input!F$2,Date)</f>
        <v>-17.558299999999999</v>
      </c>
      <c r="E522" s="4">
        <f>_xll.ciqfunctions.udf.CIQ(InputTicker, "IQ_EBIT_1YR_ANN_GROWTH",Input!G$2,Date)</f>
        <v>13.148400000000001</v>
      </c>
      <c r="F522" s="4">
        <f>_xll.ciqfunctions.udf.CIQ(InputTicker, "IQ_EBIT_1YR_ANN_GROWTH",Input!H$2,Date)</f>
        <v>-42.964199999999998</v>
      </c>
      <c r="G522" s="4">
        <f>_xll.ciqfunctions.udf.CIQ(InputTicker, "IQ_EBIT_1YR_ANN_GROWTH",Input!I$2,Date)</f>
        <v>-38.1616</v>
      </c>
      <c r="H522" s="4">
        <f>_xll.ciqfunctions.udf.CIQ(InputTicker, "IQ_EBIT_1YR_ANN_GROWTH",Input!J$2,Date)</f>
        <v>19.755400000000002</v>
      </c>
      <c r="I522" s="4">
        <f>_xll.ciqfunctions.udf.CIQ(InputTicker, "IQ_EBIT_1YR_ANN_GROWTH",Input!K$2,Date)</f>
        <v>34.712499999999999</v>
      </c>
      <c r="J522" s="4">
        <f>_xll.ciqfunctions.udf.CIQ(InputTicker, "IQ_EBIT_1YR_ANN_GROWTH",Input!L$2,Date)</f>
        <v>25.262499999999999</v>
      </c>
      <c r="K522" s="4">
        <f>_xll.ciqfunctions.udf.CIQ(InputTicker, "IQ_EBIT_1YR_ANN_GROWTH",Input!M$2,Date)</f>
        <v>3.8955000000000002</v>
      </c>
      <c r="L522" s="4">
        <f>_xll.ciqfunctions.udf.CIQ(InputTicker, "IQ_EBIT_1YR_ANN_GROWTH",Input!N$2,Date)</f>
        <v>28.402100000000001</v>
      </c>
      <c r="M522" s="4">
        <f>_xll.ciqfunctions.udf.CIQ(InputTicker, "IQ_EBIT_1YR_ANN_GROWTH",Input!O$2,Date)</f>
        <v>28.402100000000001</v>
      </c>
      <c r="N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</row>
    <row r="523" spans="1:66" ht="12.75" customHeight="1" x14ac:dyDescent="0.2">
      <c r="A523" s="19" t="s">
        <v>591</v>
      </c>
      <c r="B523" s="4">
        <f>_xll.ciqfunctions.udf.CIQ(InputTicker,  "IQ_NI_1YR_ANN_GROWTH",Input!D$2,Date)</f>
        <v>9.7155000000000005</v>
      </c>
      <c r="C523" s="4">
        <f>_xll.ciqfunctions.udf.CIQ(InputTicker,  "IQ_NI_1YR_ANN_GROWTH",Input!E$2,Date)</f>
        <v>-9.9924999999999997</v>
      </c>
      <c r="D523" s="4">
        <f>_xll.ciqfunctions.udf.CIQ(InputTicker,  "IQ_NI_1YR_ANN_GROWTH",Input!F$2,Date)</f>
        <v>-51.541499999999999</v>
      </c>
      <c r="E523" s="4">
        <f>_xll.ciqfunctions.udf.CIQ(InputTicker,  "IQ_NI_1YR_ANN_GROWTH",Input!G$2,Date)</f>
        <v>51.7121</v>
      </c>
      <c r="F523" s="4">
        <f>_xll.ciqfunctions.udf.CIQ(InputTicker,  "IQ_NI_1YR_ANN_GROWTH",Input!H$2,Date)</f>
        <v>8.0545000000000009</v>
      </c>
      <c r="G523" s="4">
        <f>_xll.ciqfunctions.udf.CIQ(InputTicker,  "IQ_NI_1YR_ANN_GROWTH",Input!I$2,Date)</f>
        <v>-40.727400000000003</v>
      </c>
      <c r="H523" s="4">
        <f>_xll.ciqfunctions.udf.CIQ(InputTicker,  "IQ_NI_1YR_ANN_GROWTH",Input!J$2,Date)</f>
        <v>2.7370000000000001</v>
      </c>
      <c r="I523" s="4">
        <f>_xll.ciqfunctions.udf.CIQ(InputTicker,  "IQ_NI_1YR_ANN_GROWTH",Input!K$2,Date)</f>
        <v>-71.460999999999999</v>
      </c>
      <c r="J523" s="4">
        <f>_xll.ciqfunctions.udf.CIQ(InputTicker,  "IQ_NI_1YR_ANN_GROWTH",Input!L$2,Date)</f>
        <v>357.71809999999999</v>
      </c>
      <c r="K523" s="4">
        <f>_xll.ciqfunctions.udf.CIQ(InputTicker,  "IQ_NI_1YR_ANN_GROWTH",Input!M$2,Date)</f>
        <v>-19.7148</v>
      </c>
      <c r="L523" s="4">
        <f>_xll.ciqfunctions.udf.CIQ(InputTicker,  "IQ_NI_1YR_ANN_GROWTH",Input!N$2,Date)</f>
        <v>75.875799999999998</v>
      </c>
      <c r="M523" s="4">
        <f>_xll.ciqfunctions.udf.CIQ(InputTicker,  "IQ_NI_1YR_ANN_GROWTH",Input!O$2,Date)</f>
        <v>75.875799999999998</v>
      </c>
      <c r="N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</row>
    <row r="524" spans="1:66" ht="12.75" customHeight="1" x14ac:dyDescent="0.2">
      <c r="A524" s="19" t="s">
        <v>592</v>
      </c>
      <c r="B524" s="4">
        <f>_xll.ciqfunctions.udf.CIQ(InputTicker, "IQ_EPS_1YR_ANN_GROWTH",Input!D$2,Date)</f>
        <v>-12.792999999999999</v>
      </c>
      <c r="C524" s="4">
        <f>_xll.ciqfunctions.udf.CIQ(InputTicker, "IQ_EPS_1YR_ANN_GROWTH",Input!E$2,Date)</f>
        <v>-8.8854000000000006</v>
      </c>
      <c r="D524" s="4">
        <f>_xll.ciqfunctions.udf.CIQ(InputTicker, "IQ_EPS_1YR_ANN_GROWTH",Input!F$2,Date)</f>
        <v>-50.440100000000001</v>
      </c>
      <c r="E524" s="4">
        <f>_xll.ciqfunctions.udf.CIQ(InputTicker, "IQ_EPS_1YR_ANN_GROWTH",Input!G$2,Date)</f>
        <v>54.942</v>
      </c>
      <c r="F524" s="4">
        <f>_xll.ciqfunctions.udf.CIQ(InputTicker, "IQ_EPS_1YR_ANN_GROWTH",Input!H$2,Date)</f>
        <v>-15.915100000000001</v>
      </c>
      <c r="G524" s="4">
        <f>_xll.ciqfunctions.udf.CIQ(InputTicker, "IQ_EPS_1YR_ANN_GROWTH",Input!I$2,Date)</f>
        <v>-45.207500000000003</v>
      </c>
      <c r="H524" s="4">
        <f>_xll.ciqfunctions.udf.CIQ(InputTicker, "IQ_EPS_1YR_ANN_GROWTH",Input!J$2,Date)</f>
        <v>18.857399999999998</v>
      </c>
      <c r="I524" s="4">
        <f>_xll.ciqfunctions.udf.CIQ(InputTicker, "IQ_EPS_1YR_ANN_GROWTH",Input!K$2,Date)</f>
        <v>-62.572000000000003</v>
      </c>
      <c r="J524" s="4">
        <f>_xll.ciqfunctions.udf.CIQ(InputTicker, "IQ_EPS_1YR_ANN_GROWTH",Input!L$2,Date)</f>
        <v>317.9486</v>
      </c>
      <c r="K524" s="4">
        <f>_xll.ciqfunctions.udf.CIQ(InputTicker, "IQ_EPS_1YR_ANN_GROWTH",Input!M$2,Date)</f>
        <v>-21.227</v>
      </c>
      <c r="L524" s="4">
        <f>_xll.ciqfunctions.udf.CIQ(InputTicker, "IQ_EPS_1YR_ANN_GROWTH",Input!N$2,Date)</f>
        <v>73.520200000000003</v>
      </c>
      <c r="M524" s="4">
        <f>_xll.ciqfunctions.udf.CIQ(InputTicker, "IQ_EPS_1YR_ANN_GROWTH",Input!O$2,Date)</f>
        <v>73.520200000000003</v>
      </c>
      <c r="N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</row>
    <row r="525" spans="1:66" ht="12.75" customHeight="1" x14ac:dyDescent="0.2">
      <c r="A525" s="19" t="s">
        <v>593</v>
      </c>
      <c r="B525" s="4">
        <f>_xll.ciqfunctions.udf.CIQ(InputTicker, "IQ_TOTAL_REV_3YR_ANN_CAGR",Input!D$2,Date)</f>
        <v>-7.3785999999999996</v>
      </c>
      <c r="C525" s="4">
        <f>_xll.ciqfunctions.udf.CIQ(InputTicker, "IQ_TOTAL_REV_3YR_ANN_CAGR",Input!E$2,Date)</f>
        <v>-6.6891999999999996</v>
      </c>
      <c r="D525" s="4">
        <f>_xll.ciqfunctions.udf.CIQ(InputTicker, "IQ_TOTAL_REV_3YR_ANN_CAGR",Input!F$2,Date)</f>
        <v>-5.1672000000000002</v>
      </c>
      <c r="E525" s="4">
        <f>_xll.ciqfunctions.udf.CIQ(InputTicker, "IQ_TOTAL_REV_3YR_ANN_CAGR",Input!G$2,Date)</f>
        <v>-0.88460000000000005</v>
      </c>
      <c r="F525" s="4">
        <f>_xll.ciqfunctions.udf.CIQ(InputTicker, "IQ_TOTAL_REV_3YR_ANN_CAGR",Input!H$2,Date)</f>
        <v>-10.282500000000001</v>
      </c>
      <c r="G525" s="4">
        <f>_xll.ciqfunctions.udf.CIQ(InputTicker, "IQ_TOTAL_REV_3YR_ANN_CAGR",Input!I$2,Date)</f>
        <v>-11.3264</v>
      </c>
      <c r="H525" s="4">
        <f>_xll.ciqfunctions.udf.CIQ(InputTicker, "IQ_TOTAL_REV_3YR_ANN_CAGR",Input!J$2,Date)</f>
        <v>-10.3482</v>
      </c>
      <c r="I525" s="4">
        <f>_xll.ciqfunctions.udf.CIQ(InputTicker, "IQ_TOTAL_REV_3YR_ANN_CAGR",Input!K$2,Date)</f>
        <v>1.6006</v>
      </c>
      <c r="J525" s="4">
        <f>_xll.ciqfunctions.udf.CIQ(InputTicker, "IQ_TOTAL_REV_3YR_ANN_CAGR",Input!L$2,Date)</f>
        <v>3.8832</v>
      </c>
      <c r="K525" s="4">
        <f>_xll.ciqfunctions.udf.CIQ(InputTicker, "IQ_TOTAL_REV_3YR_ANN_CAGR",Input!M$2,Date)</f>
        <v>3.0459999999999998</v>
      </c>
      <c r="L525" s="4">
        <f>_xll.ciqfunctions.udf.CIQ(InputTicker, "IQ_TOTAL_REV_3YR_ANN_CAGR",Input!N$2,Date)</f>
        <v>3.7176</v>
      </c>
      <c r="M525" s="4">
        <f>_xll.ciqfunctions.udf.CIQ(InputTicker, "IQ_TOTAL_REV_3YR_ANN_CAGR",Input!O$2,Date)</f>
        <v>3.7176</v>
      </c>
      <c r="N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</row>
    <row r="526" spans="1:66" ht="12.75" customHeight="1" x14ac:dyDescent="0.2">
      <c r="A526" s="19" t="s">
        <v>594</v>
      </c>
      <c r="B526" s="4">
        <f>_xll.ciqfunctions.udf.CIQ(InputTicker, "IQ_GP_3YR_ANN_CAGR",Input!D$2,Date)</f>
        <v>-6.8662999999999998</v>
      </c>
      <c r="C526" s="4">
        <f>_xll.ciqfunctions.udf.CIQ(InputTicker, "IQ_GP_3YR_ANN_CAGR",Input!E$2,Date)</f>
        <v>-7.5151000000000003</v>
      </c>
      <c r="D526" s="4">
        <f>_xll.ciqfunctions.udf.CIQ(InputTicker, "IQ_GP_3YR_ANN_CAGR",Input!F$2,Date)</f>
        <v>-7.3207000000000004</v>
      </c>
      <c r="E526" s="4">
        <f>_xll.ciqfunctions.udf.CIQ(InputTicker, "IQ_GP_3YR_ANN_CAGR",Input!G$2,Date)</f>
        <v>-3.1694</v>
      </c>
      <c r="F526" s="4">
        <f>_xll.ciqfunctions.udf.CIQ(InputTicker, "IQ_GP_3YR_ANN_CAGR",Input!H$2,Date)</f>
        <v>-6.4504000000000001</v>
      </c>
      <c r="G526" s="4">
        <f>_xll.ciqfunctions.udf.CIQ(InputTicker, "IQ_GP_3YR_ANN_CAGR",Input!I$2,Date)</f>
        <v>-5.8158000000000003</v>
      </c>
      <c r="H526" s="4">
        <f>_xll.ciqfunctions.udf.CIQ(InputTicker, "IQ_GP_3YR_ANN_CAGR",Input!J$2,Date)</f>
        <v>-5.1832000000000003</v>
      </c>
      <c r="I526" s="4">
        <f>_xll.ciqfunctions.udf.CIQ(InputTicker, "IQ_GP_3YR_ANN_CAGR",Input!K$2,Date)</f>
        <v>1.2052</v>
      </c>
      <c r="J526" s="4">
        <f>_xll.ciqfunctions.udf.CIQ(InputTicker, "IQ_GP_3YR_ANN_CAGR",Input!L$2,Date)</f>
        <v>3.58</v>
      </c>
      <c r="K526" s="4">
        <f>_xll.ciqfunctions.udf.CIQ(InputTicker, "IQ_GP_3YR_ANN_CAGR",Input!M$2,Date)</f>
        <v>4.1315</v>
      </c>
      <c r="L526" s="4">
        <f>_xll.ciqfunctions.udf.CIQ(InputTicker, "IQ_GP_3YR_ANN_CAGR",Input!N$2,Date)</f>
        <v>6.3293999999999997</v>
      </c>
      <c r="M526" s="4">
        <f>_xll.ciqfunctions.udf.CIQ(InputTicker, "IQ_GP_3YR_ANN_CAGR",Input!O$2,Date)</f>
        <v>6.3293999999999997</v>
      </c>
      <c r="N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</row>
    <row r="527" spans="1:66" ht="12.75" customHeight="1" x14ac:dyDescent="0.2">
      <c r="A527" s="19" t="s">
        <v>595</v>
      </c>
      <c r="B527" s="4">
        <f>_xll.ciqfunctions.udf.CIQ(InputTicker,  "IQ_EBITDA_3YR_ANN_CAGR",Input!D$2,Date)</f>
        <v>-9.4929000000000006</v>
      </c>
      <c r="C527" s="4">
        <f>_xll.ciqfunctions.udf.CIQ(InputTicker,  "IQ_EBITDA_3YR_ANN_CAGR",Input!E$2,Date)</f>
        <v>-10.296099999999999</v>
      </c>
      <c r="D527" s="4">
        <f>_xll.ciqfunctions.udf.CIQ(InputTicker,  "IQ_EBITDA_3YR_ANN_CAGR",Input!F$2,Date)</f>
        <v>-12.982100000000001</v>
      </c>
      <c r="E527" s="4">
        <f>_xll.ciqfunctions.udf.CIQ(InputTicker,  "IQ_EBITDA_3YR_ANN_CAGR",Input!G$2,Date)</f>
        <v>-4.5819999999999999</v>
      </c>
      <c r="F527" s="4">
        <f>_xll.ciqfunctions.udf.CIQ(InputTicker,  "IQ_EBITDA_3YR_ANN_CAGR",Input!H$2,Date)</f>
        <v>-9.8353999999999999</v>
      </c>
      <c r="G527" s="4">
        <f>_xll.ciqfunctions.udf.CIQ(InputTicker,  "IQ_EBITDA_3YR_ANN_CAGR",Input!I$2,Date)</f>
        <v>-11.2073</v>
      </c>
      <c r="H527" s="4">
        <f>_xll.ciqfunctions.udf.CIQ(InputTicker,  "IQ_EBITDA_3YR_ANN_CAGR",Input!J$2,Date)</f>
        <v>-13.867599999999999</v>
      </c>
      <c r="I527" s="4">
        <f>_xll.ciqfunctions.udf.CIQ(InputTicker,  "IQ_EBITDA_3YR_ANN_CAGR",Input!K$2,Date)</f>
        <v>-7.4633000000000003</v>
      </c>
      <c r="J527" s="4">
        <f>_xll.ciqfunctions.udf.CIQ(InputTicker,  "IQ_EBITDA_3YR_ANN_CAGR",Input!L$2,Date)</f>
        <v>2.5747</v>
      </c>
      <c r="K527" s="4">
        <f>_xll.ciqfunctions.udf.CIQ(InputTicker,  "IQ_EBITDA_3YR_ANN_CAGR",Input!M$2,Date)</f>
        <v>4.4474999999999998</v>
      </c>
      <c r="L527" s="4">
        <f>_xll.ciqfunctions.udf.CIQ(InputTicker,  "IQ_EBITDA_3YR_ANN_CAGR",Input!N$2,Date)</f>
        <v>14.366300000000001</v>
      </c>
      <c r="M527" s="4">
        <f>_xll.ciqfunctions.udf.CIQ(InputTicker,  "IQ_EBITDA_3YR_ANN_CAGR",Input!O$2,Date)</f>
        <v>14.366300000000001</v>
      </c>
      <c r="N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</row>
    <row r="528" spans="1:66" ht="12.75" customHeight="1" x14ac:dyDescent="0.2">
      <c r="A528" s="19" t="s">
        <v>596</v>
      </c>
      <c r="B528" s="4">
        <f>_xll.ciqfunctions.udf.CIQ(InputTicker, "IQ_EBIT_3YR_ANN_CAGR",Input!D$2,Date)</f>
        <v>-10.1911</v>
      </c>
      <c r="C528" s="4">
        <f>_xll.ciqfunctions.udf.CIQ(InputTicker, "IQ_EBIT_3YR_ANN_CAGR",Input!E$2,Date)</f>
        <v>-12.320399999999999</v>
      </c>
      <c r="D528" s="4">
        <f>_xll.ciqfunctions.udf.CIQ(InputTicker, "IQ_EBIT_3YR_ANN_CAGR",Input!F$2,Date)</f>
        <v>-16.587399999999999</v>
      </c>
      <c r="E528" s="4">
        <f>_xll.ciqfunctions.udf.CIQ(InputTicker, "IQ_EBIT_3YR_ANN_CAGR",Input!G$2,Date)</f>
        <v>-7.1578999999999997</v>
      </c>
      <c r="F528" s="4">
        <f>_xll.ciqfunctions.udf.CIQ(InputTicker, "IQ_EBIT_3YR_ANN_CAGR",Input!H$2,Date)</f>
        <v>-18.9696</v>
      </c>
      <c r="G528" s="4">
        <f>_xll.ciqfunctions.udf.CIQ(InputTicker, "IQ_EBIT_3YR_ANN_CAGR",Input!I$2,Date)</f>
        <v>-26.376200000000001</v>
      </c>
      <c r="H528" s="4">
        <f>_xll.ciqfunctions.udf.CIQ(InputTicker, "IQ_EBIT_3YR_ANN_CAGR",Input!J$2,Date)</f>
        <v>-24.970199999999998</v>
      </c>
      <c r="I528" s="4">
        <f>_xll.ciqfunctions.udf.CIQ(InputTicker, "IQ_EBIT_3YR_ANN_CAGR",Input!K$2,Date)</f>
        <v>-7.9699999999999993E-2</v>
      </c>
      <c r="J528" s="4">
        <f>_xll.ciqfunctions.udf.CIQ(InputTicker, "IQ_EBIT_3YR_ANN_CAGR",Input!L$2,Date)</f>
        <v>26.427499999999998</v>
      </c>
      <c r="K528" s="4">
        <f>_xll.ciqfunctions.udf.CIQ(InputTicker, "IQ_EBIT_3YR_ANN_CAGR",Input!M$2,Date)</f>
        <v>20.58</v>
      </c>
      <c r="L528" s="4">
        <f>_xll.ciqfunctions.udf.CIQ(InputTicker, "IQ_EBIT_3YR_ANN_CAGR",Input!N$2,Date)</f>
        <v>18.667100000000001</v>
      </c>
      <c r="M528" s="4">
        <f>_xll.ciqfunctions.udf.CIQ(InputTicker, "IQ_EBIT_3YR_ANN_CAGR",Input!O$2,Date)</f>
        <v>18.667100000000001</v>
      </c>
      <c r="N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</row>
    <row r="529" spans="1:66" ht="12.75" customHeight="1" x14ac:dyDescent="0.2">
      <c r="A529" s="19" t="s">
        <v>597</v>
      </c>
      <c r="B529" s="4">
        <f>_xll.ciqfunctions.udf.CIQ(InputTicker,  "IQ_NI_3YR_ANN_CAGR",Input!D$2,Date)</f>
        <v>-7.3859000000000004</v>
      </c>
      <c r="C529" s="4">
        <f>_xll.ciqfunctions.udf.CIQ(InputTicker,  "IQ_NI_3YR_ANN_CAGR",Input!E$2,Date)</f>
        <v>-10.3612</v>
      </c>
      <c r="D529" s="4">
        <f>_xll.ciqfunctions.udf.CIQ(InputTicker,  "IQ_NI_3YR_ANN_CAGR",Input!F$2,Date)</f>
        <v>-21.7822</v>
      </c>
      <c r="E529" s="4">
        <f>_xll.ciqfunctions.udf.CIQ(InputTicker,  "IQ_NI_3YR_ANN_CAGR",Input!G$2,Date)</f>
        <v>-12.8589</v>
      </c>
      <c r="F529" s="4">
        <f>_xll.ciqfunctions.udf.CIQ(InputTicker,  "IQ_NI_3YR_ANN_CAGR",Input!H$2,Date)</f>
        <v>-7.3856999999999999</v>
      </c>
      <c r="G529" s="4">
        <f>_xll.ciqfunctions.udf.CIQ(InputTicker,  "IQ_NI_3YR_ANN_CAGR",Input!I$2,Date)</f>
        <v>-0.95350000000000001</v>
      </c>
      <c r="H529" s="4">
        <f>_xll.ciqfunctions.udf.CIQ(InputTicker,  "IQ_NI_3YR_ANN_CAGR",Input!J$2,Date)</f>
        <v>-13.0223</v>
      </c>
      <c r="I529" s="4">
        <f>_xll.ciqfunctions.udf.CIQ(InputTicker,  "IQ_NI_3YR_ANN_CAGR",Input!K$2,Date)</f>
        <v>-44.195</v>
      </c>
      <c r="J529" s="4">
        <f>_xll.ciqfunctions.udf.CIQ(InputTicker,  "IQ_NI_3YR_ANN_CAGR",Input!L$2,Date)</f>
        <v>10.3033</v>
      </c>
      <c r="K529" s="4">
        <f>_xll.ciqfunctions.udf.CIQ(InputTicker,  "IQ_NI_3YR_ANN_CAGR",Input!M$2,Date)</f>
        <v>1.5993999999999999</v>
      </c>
      <c r="L529" s="4">
        <f>_xll.ciqfunctions.udf.CIQ(InputTicker,  "IQ_NI_3YR_ANN_CAGR",Input!N$2,Date)</f>
        <v>86.271600000000007</v>
      </c>
      <c r="M529" s="4">
        <f>_xll.ciqfunctions.udf.CIQ(InputTicker,  "IQ_NI_3YR_ANN_CAGR",Input!O$2,Date)</f>
        <v>86.271600000000007</v>
      </c>
      <c r="N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</row>
    <row r="530" spans="1:66" ht="12.75" customHeight="1" x14ac:dyDescent="0.2">
      <c r="A530" s="19" t="s">
        <v>598</v>
      </c>
      <c r="B530" s="4">
        <f>_xll.ciqfunctions.udf.CIQ(InputTicker, "IQ_EPS_3YR_ANN_CAGR",Input!D$2,Date)</f>
        <v>-2.5880999999999998</v>
      </c>
      <c r="C530" s="4">
        <f>_xll.ciqfunctions.udf.CIQ(InputTicker, "IQ_EPS_3YR_ANN_CAGR",Input!E$2,Date)</f>
        <v>-6.7968999999999999</v>
      </c>
      <c r="D530" s="4">
        <f>_xll.ciqfunctions.udf.CIQ(InputTicker, "IQ_EPS_3YR_ANN_CAGR",Input!F$2,Date)</f>
        <v>-26.702300000000001</v>
      </c>
      <c r="E530" s="4">
        <f>_xll.ciqfunctions.udf.CIQ(InputTicker, "IQ_EPS_3YR_ANN_CAGR",Input!G$2,Date)</f>
        <v>-11.2239</v>
      </c>
      <c r="F530" s="4">
        <f>_xll.ciqfunctions.udf.CIQ(InputTicker, "IQ_EPS_3YR_ANN_CAGR",Input!H$2,Date)</f>
        <v>-13.568300000000001</v>
      </c>
      <c r="G530" s="4">
        <f>_xll.ciqfunctions.udf.CIQ(InputTicker, "IQ_EPS_3YR_ANN_CAGR",Input!I$2,Date)</f>
        <v>-10.627700000000001</v>
      </c>
      <c r="H530" s="4">
        <f>_xll.ciqfunctions.udf.CIQ(InputTicker, "IQ_EPS_3YR_ANN_CAGR",Input!J$2,Date)</f>
        <v>-18.187100000000001</v>
      </c>
      <c r="I530" s="4">
        <f>_xll.ciqfunctions.udf.CIQ(InputTicker, "IQ_EPS_3YR_ANN_CAGR",Input!K$2,Date)</f>
        <v>-37.5334</v>
      </c>
      <c r="J530" s="4">
        <f>_xll.ciqfunctions.udf.CIQ(InputTicker, "IQ_EPS_3YR_ANN_CAGR",Input!L$2,Date)</f>
        <v>22.965199999999999</v>
      </c>
      <c r="K530" s="4">
        <f>_xll.ciqfunctions.udf.CIQ(InputTicker, "IQ_EPS_3YR_ANN_CAGR",Input!M$2,Date)</f>
        <v>7.2092999999999998</v>
      </c>
      <c r="L530" s="4">
        <f>_xll.ciqfunctions.udf.CIQ(InputTicker, "IQ_EPS_3YR_ANN_CAGR",Input!N$2,Date)</f>
        <v>78.7654</v>
      </c>
      <c r="M530" s="4">
        <f>_xll.ciqfunctions.udf.CIQ(InputTicker, "IQ_EPS_3YR_ANN_CAGR",Input!O$2,Date)</f>
        <v>78.7654</v>
      </c>
      <c r="N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</row>
    <row r="531" spans="1:66" ht="12.75" customHeight="1" x14ac:dyDescent="0.2">
      <c r="A531" s="19" t="s">
        <v>599</v>
      </c>
      <c r="B531" s="4">
        <f>_xll.ciqfunctions.udf.CIQ(InputTicker, "IQ_TOTAL_REV_5YR_ANN_CAGR",Input!D$2,Date)</f>
        <v>-3.9270999999999998</v>
      </c>
      <c r="C531" s="4">
        <f>_xll.ciqfunctions.udf.CIQ(InputTicker, "IQ_TOTAL_REV_5YR_ANN_CAGR",Input!E$2,Date)</f>
        <v>-5.6543999999999999</v>
      </c>
      <c r="D531" s="4">
        <f>_xll.ciqfunctions.udf.CIQ(InputTicker, "IQ_TOTAL_REV_5YR_ANN_CAGR",Input!F$2,Date)</f>
        <v>-5.1108000000000002</v>
      </c>
      <c r="E531" s="4">
        <f>_xll.ciqfunctions.udf.CIQ(InputTicker, "IQ_TOTAL_REV_5YR_ANN_CAGR",Input!G$2,Date)</f>
        <v>-4.1478000000000002</v>
      </c>
      <c r="F531" s="4">
        <f>_xll.ciqfunctions.udf.CIQ(InputTicker, "IQ_TOTAL_REV_5YR_ANN_CAGR",Input!H$2,Date)</f>
        <v>-9.0603999999999996</v>
      </c>
      <c r="G531" s="4">
        <f>_xll.ciqfunctions.udf.CIQ(InputTicker, "IQ_TOTAL_REV_5YR_ANN_CAGR",Input!I$2,Date)</f>
        <v>-7.5586000000000002</v>
      </c>
      <c r="H531" s="4">
        <f>_xll.ciqfunctions.udf.CIQ(InputTicker, "IQ_TOTAL_REV_5YR_ANN_CAGR",Input!J$2,Date)</f>
        <v>-6.4210000000000003</v>
      </c>
      <c r="I531" s="4">
        <f>_xll.ciqfunctions.udf.CIQ(InputTicker, "IQ_TOTAL_REV_5YR_ANN_CAGR",Input!K$2,Date)</f>
        <v>-5.2202000000000002</v>
      </c>
      <c r="J531" s="4">
        <f>_xll.ciqfunctions.udf.CIQ(InputTicker, "IQ_TOTAL_REV_5YR_ANN_CAGR",Input!L$2,Date)</f>
        <v>-4.9156000000000004</v>
      </c>
      <c r="K531" s="4">
        <f>_xll.ciqfunctions.udf.CIQ(InputTicker, "IQ_TOTAL_REV_5YR_ANN_CAGR",Input!M$2,Date)</f>
        <v>1.6881999999999999</v>
      </c>
      <c r="L531" s="4">
        <f>_xll.ciqfunctions.udf.CIQ(InputTicker, "IQ_TOTAL_REV_5YR_ANN_CAGR",Input!N$2,Date)</f>
        <v>4.1239999999999997</v>
      </c>
      <c r="M531" s="4">
        <f>_xll.ciqfunctions.udf.CIQ(InputTicker, "IQ_TOTAL_REV_5YR_ANN_CAGR",Input!O$2,Date)</f>
        <v>4.1239999999999997</v>
      </c>
      <c r="N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</row>
    <row r="532" spans="1:66" ht="12.75" customHeight="1" x14ac:dyDescent="0.2">
      <c r="A532" s="19" t="s">
        <v>600</v>
      </c>
      <c r="B532" s="4">
        <f>_xll.ciqfunctions.udf.CIQ(InputTicker, "IQ_GP_5YR_ANN_CAGR",Input!D$2,Date)</f>
        <v>-2.4317000000000002</v>
      </c>
      <c r="C532" s="4">
        <f>_xll.ciqfunctions.udf.CIQ(InputTicker, "IQ_GP_5YR_ANN_CAGR",Input!E$2,Date)</f>
        <v>-5.1372999999999998</v>
      </c>
      <c r="D532" s="4">
        <f>_xll.ciqfunctions.udf.CIQ(InputTicker, "IQ_GP_5YR_ANN_CAGR",Input!F$2,Date)</f>
        <v>-6.0091000000000001</v>
      </c>
      <c r="E532" s="4">
        <f>_xll.ciqfunctions.udf.CIQ(InputTicker, "IQ_GP_5YR_ANN_CAGR",Input!G$2,Date)</f>
        <v>-5.3754</v>
      </c>
      <c r="F532" s="4">
        <f>_xll.ciqfunctions.udf.CIQ(InputTicker, "IQ_GP_5YR_ANN_CAGR",Input!H$2,Date)</f>
        <v>-7.4367000000000001</v>
      </c>
      <c r="G532" s="4">
        <f>_xll.ciqfunctions.udf.CIQ(InputTicker, "IQ_GP_5YR_ANN_CAGR",Input!I$2,Date)</f>
        <v>-5.3743999999999996</v>
      </c>
      <c r="H532" s="4">
        <f>_xll.ciqfunctions.udf.CIQ(InputTicker, "IQ_GP_5YR_ANN_CAGR",Input!J$2,Date)</f>
        <v>-3.9510000000000001</v>
      </c>
      <c r="I532" s="4">
        <f>_xll.ciqfunctions.udf.CIQ(InputTicker, "IQ_GP_5YR_ANN_CAGR",Input!K$2,Date)</f>
        <v>-2.4177</v>
      </c>
      <c r="J532" s="4">
        <f>_xll.ciqfunctions.udf.CIQ(InputTicker, "IQ_GP_5YR_ANN_CAGR",Input!L$2,Date)</f>
        <v>-1.4704999999999999</v>
      </c>
      <c r="K532" s="4">
        <f>_xll.ciqfunctions.udf.CIQ(InputTicker, "IQ_GP_5YR_ANN_CAGR",Input!M$2,Date)</f>
        <v>2.4276</v>
      </c>
      <c r="L532" s="4">
        <f>_xll.ciqfunctions.udf.CIQ(InputTicker, "IQ_GP_5YR_ANN_CAGR",Input!N$2,Date)</f>
        <v>4.9485000000000001</v>
      </c>
      <c r="M532" s="4">
        <f>_xll.ciqfunctions.udf.CIQ(InputTicker, "IQ_GP_5YR_ANN_CAGR",Input!O$2,Date)</f>
        <v>4.9485000000000001</v>
      </c>
      <c r="N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</row>
    <row r="533" spans="1:66" ht="12.75" customHeight="1" x14ac:dyDescent="0.2">
      <c r="A533" s="19" t="s">
        <v>601</v>
      </c>
      <c r="B533" s="4">
        <f>_xll.ciqfunctions.udf.CIQ(InputTicker,  "IQ_EBITDA_5YR_ANN_CAGR",Input!D$2,Date)</f>
        <v>-3.7132000000000001</v>
      </c>
      <c r="C533" s="4">
        <f>_xll.ciqfunctions.udf.CIQ(InputTicker,  "IQ_EBITDA_5YR_ANN_CAGR",Input!E$2,Date)</f>
        <v>-6.7859999999999996</v>
      </c>
      <c r="D533" s="4">
        <f>_xll.ciqfunctions.udf.CIQ(InputTicker,  "IQ_EBITDA_5YR_ANN_CAGR",Input!F$2,Date)</f>
        <v>-10.002800000000001</v>
      </c>
      <c r="E533" s="4">
        <f>_xll.ciqfunctions.udf.CIQ(InputTicker,  "IQ_EBITDA_5YR_ANN_CAGR",Input!G$2,Date)</f>
        <v>-7.1893000000000002</v>
      </c>
      <c r="F533" s="4">
        <f>_xll.ciqfunctions.udf.CIQ(InputTicker,  "IQ_EBITDA_5YR_ANN_CAGR",Input!H$2,Date)</f>
        <v>-11.1958</v>
      </c>
      <c r="G533" s="4">
        <f>_xll.ciqfunctions.udf.CIQ(InputTicker,  "IQ_EBITDA_5YR_ANN_CAGR",Input!I$2,Date)</f>
        <v>-11.029500000000001</v>
      </c>
      <c r="H533" s="4">
        <f>_xll.ciqfunctions.udf.CIQ(InputTicker,  "IQ_EBITDA_5YR_ANN_CAGR",Input!J$2,Date)</f>
        <v>-9.4244000000000003</v>
      </c>
      <c r="I533" s="4">
        <f>_xll.ciqfunctions.udf.CIQ(InputTicker,  "IQ_EBITDA_5YR_ANN_CAGR",Input!K$2,Date)</f>
        <v>-7.8581000000000003</v>
      </c>
      <c r="J533" s="4">
        <f>_xll.ciqfunctions.udf.CIQ(InputTicker,  "IQ_EBITDA_5YR_ANN_CAGR",Input!L$2,Date)</f>
        <v>-7.0837000000000003</v>
      </c>
      <c r="K533" s="4">
        <f>_xll.ciqfunctions.udf.CIQ(InputTicker,  "IQ_EBITDA_5YR_ANN_CAGR",Input!M$2,Date)</f>
        <v>-1.0699000000000001</v>
      </c>
      <c r="L533" s="4">
        <f>_xll.ciqfunctions.udf.CIQ(InputTicker,  "IQ_EBITDA_5YR_ANN_CAGR",Input!N$2,Date)</f>
        <v>7.2530000000000001</v>
      </c>
      <c r="M533" s="4">
        <f>_xll.ciqfunctions.udf.CIQ(InputTicker,  "IQ_EBITDA_5YR_ANN_CAGR",Input!O$2,Date)</f>
        <v>7.2530000000000001</v>
      </c>
      <c r="N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</row>
    <row r="534" spans="1:66" ht="12.75" customHeight="1" x14ac:dyDescent="0.2">
      <c r="A534" s="19" t="s">
        <v>602</v>
      </c>
      <c r="B534" s="4">
        <f>_xll.ciqfunctions.udf.CIQ(InputTicker, "IQ_EBIT_5YR_ANN_CAGR",Input!D$2,Date)</f>
        <v>-3.5453000000000001</v>
      </c>
      <c r="C534" s="4">
        <f>_xll.ciqfunctions.udf.CIQ(InputTicker, "IQ_EBIT_5YR_ANN_CAGR",Input!E$2,Date)</f>
        <v>-8.0396999999999998</v>
      </c>
      <c r="D534" s="4">
        <f>_xll.ciqfunctions.udf.CIQ(InputTicker, "IQ_EBIT_5YR_ANN_CAGR",Input!F$2,Date)</f>
        <v>-12.52</v>
      </c>
      <c r="E534" s="4">
        <f>_xll.ciqfunctions.udf.CIQ(InputTicker, "IQ_EBIT_5YR_ANN_CAGR",Input!G$2,Date)</f>
        <v>-8.8622999999999994</v>
      </c>
      <c r="F534" s="4">
        <f>_xll.ciqfunctions.udf.CIQ(InputTicker, "IQ_EBIT_5YR_ANN_CAGR",Input!H$2,Date)</f>
        <v>-17.832799999999999</v>
      </c>
      <c r="G534" s="4">
        <f>_xll.ciqfunctions.udf.CIQ(InputTicker, "IQ_EBIT_5YR_ANN_CAGR",Input!I$2,Date)</f>
        <v>-22.352399999999999</v>
      </c>
      <c r="H534" s="4">
        <f>_xll.ciqfunctions.udf.CIQ(InputTicker, "IQ_EBIT_5YR_ANN_CAGR",Input!J$2,Date)</f>
        <v>-16.995899999999999</v>
      </c>
      <c r="I534" s="4">
        <f>_xll.ciqfunctions.udf.CIQ(InputTicker, "IQ_EBIT_5YR_ANN_CAGR",Input!K$2,Date)</f>
        <v>-8.4304000000000006</v>
      </c>
      <c r="J534" s="4">
        <f>_xll.ciqfunctions.udf.CIQ(InputTicker, "IQ_EBIT_5YR_ANN_CAGR",Input!L$2,Date)</f>
        <v>-6.5484999999999998</v>
      </c>
      <c r="K534" s="4">
        <f>_xll.ciqfunctions.udf.CIQ(InputTicker, "IQ_EBIT_5YR_ANN_CAGR",Input!M$2,Date)</f>
        <v>5.3601000000000001</v>
      </c>
      <c r="L534" s="4">
        <f>_xll.ciqfunctions.udf.CIQ(InputTicker, "IQ_EBIT_5YR_ANN_CAGR",Input!N$2,Date)</f>
        <v>21.937899999999999</v>
      </c>
      <c r="M534" s="4">
        <f>_xll.ciqfunctions.udf.CIQ(InputTicker, "IQ_EBIT_5YR_ANN_CAGR",Input!O$2,Date)</f>
        <v>21.937899999999999</v>
      </c>
      <c r="N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</row>
    <row r="535" spans="1:66" ht="12.75" customHeight="1" x14ac:dyDescent="0.2">
      <c r="A535" s="19" t="s">
        <v>603</v>
      </c>
      <c r="B535" s="4">
        <f>_xll.ciqfunctions.udf.CIQ(InputTicker,  "IQ_NI_5YR_ANN_CAGR",Input!D$2,Date)</f>
        <v>-2.3206000000000002</v>
      </c>
      <c r="C535" s="4">
        <f>_xll.ciqfunctions.udf.CIQ(InputTicker,  "IQ_NI_5YR_ANN_CAGR",Input!E$2,Date)</f>
        <v>-5.6219000000000001</v>
      </c>
      <c r="D535" s="4">
        <f>_xll.ciqfunctions.udf.CIQ(InputTicker,  "IQ_NI_5YR_ANN_CAGR",Input!F$2,Date)</f>
        <v>-19.1023</v>
      </c>
      <c r="E535" s="4">
        <f>_xll.ciqfunctions.udf.CIQ(InputTicker,  "IQ_NI_5YR_ANN_CAGR",Input!G$2,Date)</f>
        <v>-11.9406</v>
      </c>
      <c r="F535" s="4">
        <f>_xll.ciqfunctions.udf.CIQ(InputTicker,  "IQ_NI_5YR_ANN_CAGR",Input!H$2,Date)</f>
        <v>-4.7388000000000003</v>
      </c>
      <c r="G535" s="4">
        <f>_xll.ciqfunctions.udf.CIQ(InputTicker,  "IQ_NI_5YR_ANN_CAGR",Input!I$2,Date)</f>
        <v>-15.7765</v>
      </c>
      <c r="H535" s="4">
        <f>_xll.ciqfunctions.udf.CIQ(InputTicker,  "IQ_NI_5YR_ANN_CAGR",Input!J$2,Date)</f>
        <v>-13.518599999999999</v>
      </c>
      <c r="I535" s="4">
        <f>_xll.ciqfunctions.udf.CIQ(InputTicker,  "IQ_NI_5YR_ANN_CAGR",Input!K$2,Date)</f>
        <v>-22.207699999999999</v>
      </c>
      <c r="J535" s="4">
        <f>_xll.ciqfunctions.udf.CIQ(InputTicker,  "IQ_NI_5YR_ANN_CAGR",Input!L$2,Date)</f>
        <v>-2.9820000000000002</v>
      </c>
      <c r="K535" s="4">
        <f>_xll.ciqfunctions.udf.CIQ(InputTicker,  "IQ_NI_5YR_ANN_CAGR",Input!M$2,Date)</f>
        <v>-8.5779999999999994</v>
      </c>
      <c r="L535" s="4">
        <f>_xll.ciqfunctions.udf.CIQ(InputTicker,  "IQ_NI_5YR_ANN_CAGR",Input!N$2,Date)</f>
        <v>13.6374</v>
      </c>
      <c r="M535" s="4">
        <f>_xll.ciqfunctions.udf.CIQ(InputTicker,  "IQ_NI_5YR_ANN_CAGR",Input!O$2,Date)</f>
        <v>13.6374</v>
      </c>
      <c r="N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</row>
    <row r="536" spans="1:66" ht="12.75" customHeight="1" x14ac:dyDescent="0.2">
      <c r="A536" s="19" t="s">
        <v>604</v>
      </c>
      <c r="B536" s="4">
        <f>_xll.ciqfunctions.udf.CIQ(InputTicker, "IQ_EPS_5YR_ANN_CAGR",Input!D$2,Date)</f>
        <v>3.3727</v>
      </c>
      <c r="C536" s="4">
        <f>_xll.ciqfunctions.udf.CIQ(InputTicker, "IQ_EPS_5YR_ANN_CAGR",Input!E$2,Date)</f>
        <v>-1.0478000000000001</v>
      </c>
      <c r="D536" s="4">
        <f>_xll.ciqfunctions.udf.CIQ(InputTicker, "IQ_EPS_5YR_ANN_CAGR",Input!F$2,Date)</f>
        <v>-16.032599999999999</v>
      </c>
      <c r="E536" s="4">
        <f>_xll.ciqfunctions.udf.CIQ(InputTicker, "IQ_EPS_5YR_ANN_CAGR",Input!G$2,Date)</f>
        <v>-9.0677000000000003</v>
      </c>
      <c r="F536" s="4">
        <f>_xll.ciqfunctions.udf.CIQ(InputTicker, "IQ_EPS_5YR_ANN_CAGR",Input!H$2,Date)</f>
        <v>-12.4953</v>
      </c>
      <c r="G536" s="4">
        <f>_xll.ciqfunctions.udf.CIQ(InputTicker, "IQ_EPS_5YR_ANN_CAGR",Input!I$2,Date)</f>
        <v>-20.262</v>
      </c>
      <c r="H536" s="4">
        <f>_xll.ciqfunctions.udf.CIQ(InputTicker, "IQ_EPS_5YR_ANN_CAGR",Input!J$2,Date)</f>
        <v>-15.908300000000001</v>
      </c>
      <c r="I536" s="4">
        <f>_xll.ciqfunctions.udf.CIQ(InputTicker, "IQ_EPS_5YR_ANN_CAGR",Input!K$2,Date)</f>
        <v>-20.5002</v>
      </c>
      <c r="J536" s="4">
        <f>_xll.ciqfunctions.udf.CIQ(InputTicker, "IQ_EPS_5YR_ANN_CAGR",Input!L$2,Date)</f>
        <v>-3.0478999999999998</v>
      </c>
      <c r="K536" s="4">
        <f>_xll.ciqfunctions.udf.CIQ(InputTicker, "IQ_EPS_5YR_ANN_CAGR",Input!M$2,Date)</f>
        <v>-4.3051000000000004</v>
      </c>
      <c r="L536" s="4">
        <f>_xll.ciqfunctions.udf.CIQ(InputTicker, "IQ_EPS_5YR_ANN_CAGR",Input!N$2,Date)</f>
        <v>20.5077</v>
      </c>
      <c r="M536" s="4">
        <f>_xll.ciqfunctions.udf.CIQ(InputTicker, "IQ_EPS_5YR_ANN_CAGR",Input!O$2,Date)</f>
        <v>20.5077</v>
      </c>
      <c r="N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</row>
    <row r="537" spans="1:66" x14ac:dyDescent="0.2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</row>
  </sheetData>
  <phoneticPr fontId="3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22"/>
  <sheetViews>
    <sheetView showGridLines="0" zoomScale="85" zoomScaleNormal="100" zoomScaleSheetLayoutView="85" workbookViewId="0">
      <pane xSplit="1" ySplit="2" topLeftCell="B64" activePane="bottomRight" state="frozen"/>
      <selection pane="topRight" activeCell="D1" sqref="D1"/>
      <selection pane="bottomLeft" activeCell="A8" sqref="A8"/>
      <selection pane="bottomRight" activeCell="K1" sqref="K1"/>
    </sheetView>
  </sheetViews>
  <sheetFormatPr defaultRowHeight="12.75" customHeight="1" x14ac:dyDescent="0.2"/>
  <cols>
    <col min="1" max="1" width="34.5703125" bestFit="1" customWidth="1"/>
    <col min="2" max="13" width="13.28515625" customWidth="1"/>
  </cols>
  <sheetData>
    <row r="1" spans="1:21" s="42" customFormat="1" x14ac:dyDescent="0.2">
      <c r="A1" s="3" t="s">
        <v>607</v>
      </c>
      <c r="B1" s="32" t="str">
        <f>"FY"&amp;RIGHT(YEAR(B2),2)</f>
        <v>FY15</v>
      </c>
      <c r="C1" s="32" t="str">
        <f t="shared" ref="C1:M1" si="0">"FY"&amp;RIGHT(YEAR(C2),2)</f>
        <v>FY16</v>
      </c>
      <c r="D1" s="32" t="str">
        <f t="shared" si="0"/>
        <v>FY17</v>
      </c>
      <c r="E1" s="32" t="str">
        <f t="shared" si="0"/>
        <v>FY18</v>
      </c>
      <c r="F1" s="32" t="str">
        <f t="shared" si="0"/>
        <v>FY19</v>
      </c>
      <c r="G1" s="32" t="str">
        <f t="shared" si="0"/>
        <v>FY20</v>
      </c>
      <c r="H1" s="32" t="str">
        <f t="shared" si="0"/>
        <v>FY21</v>
      </c>
      <c r="I1" s="32" t="str">
        <f t="shared" si="0"/>
        <v>FY22</v>
      </c>
      <c r="J1" s="32" t="str">
        <f t="shared" si="0"/>
        <v>FY23</v>
      </c>
      <c r="K1" s="32" t="str">
        <f t="shared" si="0"/>
        <v>FY24</v>
      </c>
      <c r="L1" s="32" t="str">
        <f t="shared" si="0"/>
        <v>FY25</v>
      </c>
      <c r="M1" s="32" t="s">
        <v>267</v>
      </c>
      <c r="S1" s="3"/>
      <c r="T1" s="2"/>
      <c r="U1" s="3"/>
    </row>
    <row r="2" spans="1:21" ht="12.75" customHeight="1" x14ac:dyDescent="0.2">
      <c r="A2" s="3" t="s">
        <v>409</v>
      </c>
      <c r="B2" s="24">
        <f>'Financial Statements'!B$2</f>
        <v>42369</v>
      </c>
      <c r="C2" s="24">
        <f>'Financial Statements'!C$2</f>
        <v>42735</v>
      </c>
      <c r="D2" s="24">
        <f>'Financial Statements'!D$2</f>
        <v>43100</v>
      </c>
      <c r="E2" s="24">
        <f>'Financial Statements'!E$2</f>
        <v>43465</v>
      </c>
      <c r="F2" s="24">
        <f>'Financial Statements'!F$2</f>
        <v>43830</v>
      </c>
      <c r="G2" s="24">
        <f>'Financial Statements'!G$2</f>
        <v>44196</v>
      </c>
      <c r="H2" s="24">
        <f>'Financial Statements'!H$2</f>
        <v>44561</v>
      </c>
      <c r="I2" s="24">
        <f>'Financial Statements'!I$2</f>
        <v>44926</v>
      </c>
      <c r="J2" s="24">
        <f>'Financial Statements'!J$2</f>
        <v>45291</v>
      </c>
      <c r="K2" s="24">
        <f>'Financial Statements'!K$2</f>
        <v>45657</v>
      </c>
      <c r="L2" s="24">
        <f>'Financial Statements'!L$2</f>
        <v>46022</v>
      </c>
      <c r="M2" s="24">
        <f>'Financial Statements'!M$2</f>
        <v>46022</v>
      </c>
    </row>
    <row r="3" spans="1:21" ht="12.75" customHeight="1" x14ac:dyDescent="0.2">
      <c r="A3" s="1" t="s">
        <v>58</v>
      </c>
      <c r="B3" s="25">
        <f>'Financial Statements'!B3/'Financial Statements'!B$10</f>
        <v>0.97720850001835069</v>
      </c>
      <c r="C3" s="25">
        <f>'Financial Statements'!C3/'Financial Statements'!C$10</f>
        <v>0.97861584854665351</v>
      </c>
      <c r="D3" s="25">
        <f>'Financial Statements'!D3/'Financial Statements'!D$10</f>
        <v>0.97832926875497539</v>
      </c>
      <c r="E3" s="25">
        <f>'Financial Statements'!E3/'Financial Statements'!E$10</f>
        <v>0.97990978879521551</v>
      </c>
      <c r="F3" s="25">
        <f>'Financial Statements'!F3/'Financial Statements'!F$10</f>
        <v>0.97893058876529093</v>
      </c>
      <c r="G3" s="25">
        <f>'Financial Statements'!G3/'Financial Statements'!G$10</f>
        <v>0.98216712879899959</v>
      </c>
      <c r="H3" s="25">
        <f>'Financial Statements'!H3/'Financial Statements'!H$10</f>
        <v>0.98639953967672755</v>
      </c>
      <c r="I3" s="25">
        <f>'Financial Statements'!I3/'Financial Statements'!I$10</f>
        <v>0.98924500247810998</v>
      </c>
      <c r="J3" s="25">
        <f>'Financial Statements'!J3/'Financial Statements'!J$10</f>
        <v>0.98808600064662144</v>
      </c>
      <c r="K3" s="25">
        <f>'Financial Statements'!K3/'Financial Statements'!K$10</f>
        <v>0.98870173537520123</v>
      </c>
      <c r="L3" s="25">
        <f>'Financial Statements'!L3/'Financial Statements'!L$10</f>
        <v>0.98910194713852073</v>
      </c>
      <c r="M3" s="25">
        <f>'Financial Statements'!M3/'Financial Statements'!M$10</f>
        <v>0.98910194713852073</v>
      </c>
    </row>
    <row r="4" spans="1:21" ht="12.75" customHeight="1" x14ac:dyDescent="0.2">
      <c r="A4" s="1" t="s">
        <v>158</v>
      </c>
      <c r="B4" s="25">
        <f>'Financial Statements'!B4/'Financial Statements'!B$10</f>
        <v>2.2803733744387763E-2</v>
      </c>
      <c r="C4" s="25">
        <f>'Financial Statements'!C4/'Financial Statements'!C$10</f>
        <v>2.1396664122423956E-2</v>
      </c>
      <c r="D4" s="25">
        <f>'Financial Statements'!D4/'Financial Statements'!D$10</f>
        <v>2.1670731245024576E-2</v>
      </c>
      <c r="E4" s="25">
        <f>'Financial Statements'!E4/'Financial Statements'!E$10</f>
        <v>2.009021120478446E-2</v>
      </c>
      <c r="F4" s="25">
        <f>'Financial Statements'!F4/'Financial Statements'!F$10</f>
        <v>2.1069411234709082E-2</v>
      </c>
      <c r="G4" s="25">
        <f>'Financial Statements'!G4/'Financial Statements'!G$10</f>
        <v>1.783287120100038E-2</v>
      </c>
      <c r="H4" s="25">
        <f>'Financial Statements'!H4/'Financial Statements'!H$10</f>
        <v>1.360046032327248E-2</v>
      </c>
      <c r="I4" s="25">
        <f>'Financial Statements'!I4/'Financial Statements'!I$10</f>
        <v>1.0754997521889973E-2</v>
      </c>
      <c r="J4" s="25">
        <f>'Financial Statements'!J4/'Financial Statements'!J$10</f>
        <v>1.1913999353378597E-2</v>
      </c>
      <c r="K4" s="25">
        <f>'Financial Statements'!K4/'Financial Statements'!K$10</f>
        <v>1.1298264624798814E-2</v>
      </c>
      <c r="L4" s="25">
        <f>'Financial Statements'!L4/'Financial Statements'!L$10</f>
        <v>1.0912859998519287E-2</v>
      </c>
      <c r="M4" s="25">
        <f>'Financial Statements'!M4/'Financial Statements'!M$10</f>
        <v>1.0912859998519287E-2</v>
      </c>
    </row>
    <row r="5" spans="1:21" ht="12.75" customHeight="1" x14ac:dyDescent="0.2">
      <c r="A5" s="1" t="s">
        <v>159</v>
      </c>
      <c r="B5" s="25">
        <f>'Financial Statements'!B5/'Financial Statements'!B$10</f>
        <v>0</v>
      </c>
      <c r="C5" s="25">
        <f>'Financial Statements'!C5/'Financial Statements'!C$10</f>
        <v>0</v>
      </c>
      <c r="D5" s="25">
        <f>'Financial Statements'!D5/'Financial Statements'!D$10</f>
        <v>0</v>
      </c>
      <c r="E5" s="25">
        <f>'Financial Statements'!E5/'Financial Statements'!E$10</f>
        <v>0</v>
      </c>
      <c r="F5" s="25">
        <f>'Financial Statements'!F5/'Financial Statements'!F$10</f>
        <v>0</v>
      </c>
      <c r="G5" s="25">
        <f>'Financial Statements'!G5/'Financial Statements'!G$10</f>
        <v>0</v>
      </c>
      <c r="H5" s="25">
        <f>'Financial Statements'!H5/'Financial Statements'!H$10</f>
        <v>0</v>
      </c>
      <c r="I5" s="25">
        <f>'Financial Statements'!I5/'Financial Statements'!I$10</f>
        <v>0</v>
      </c>
      <c r="J5" s="25">
        <f>'Financial Statements'!J5/'Financial Statements'!J$10</f>
        <v>0</v>
      </c>
      <c r="K5" s="25">
        <f>'Financial Statements'!K5/'Financial Statements'!K$10</f>
        <v>0</v>
      </c>
      <c r="L5" s="25">
        <f>'Financial Statements'!L5/'Financial Statements'!L$10</f>
        <v>0</v>
      </c>
      <c r="M5" s="25">
        <f>'Financial Statements'!M5/'Financial Statements'!M$10</f>
        <v>0</v>
      </c>
    </row>
    <row r="6" spans="1:21" ht="12.75" customHeight="1" x14ac:dyDescent="0.2">
      <c r="A6" s="1" t="s">
        <v>277</v>
      </c>
      <c r="B6" s="25">
        <f>'Financial Statements'!B6/'Financial Statements'!B$10</f>
        <v>0</v>
      </c>
      <c r="C6" s="25">
        <f>'Financial Statements'!C6/'Financial Statements'!C$10</f>
        <v>0</v>
      </c>
      <c r="D6" s="25">
        <f>'Financial Statements'!D6/'Financial Statements'!D$10</f>
        <v>0</v>
      </c>
      <c r="E6" s="25">
        <f>'Financial Statements'!E6/'Financial Statements'!E$10</f>
        <v>0</v>
      </c>
      <c r="F6" s="25">
        <f>'Financial Statements'!F6/'Financial Statements'!F$10</f>
        <v>0</v>
      </c>
      <c r="G6" s="25">
        <f>'Financial Statements'!G6/'Financial Statements'!G$10</f>
        <v>0</v>
      </c>
      <c r="H6" s="25">
        <f>'Financial Statements'!H6/'Financial Statements'!H$10</f>
        <v>0</v>
      </c>
      <c r="I6" s="25">
        <f>'Financial Statements'!I6/'Financial Statements'!I$10</f>
        <v>0</v>
      </c>
      <c r="J6" s="25">
        <f>'Financial Statements'!J6/'Financial Statements'!J$10</f>
        <v>0</v>
      </c>
      <c r="K6" s="25">
        <f>'Financial Statements'!K6/'Financial Statements'!K$10</f>
        <v>0</v>
      </c>
      <c r="L6" s="25">
        <f>'Financial Statements'!L6/'Financial Statements'!L$10</f>
        <v>0</v>
      </c>
      <c r="M6" s="25">
        <f>'Financial Statements'!M6/'Financial Statements'!M$10</f>
        <v>0</v>
      </c>
    </row>
    <row r="7" spans="1:21" ht="12.75" customHeight="1" x14ac:dyDescent="0.2">
      <c r="A7" s="1" t="s">
        <v>278</v>
      </c>
      <c r="B7" s="25">
        <f>'Financial Statements'!B7/'Financial Statements'!B$10</f>
        <v>0</v>
      </c>
      <c r="C7" s="25">
        <f>'Financial Statements'!C7/'Financial Statements'!C$10</f>
        <v>0</v>
      </c>
      <c r="D7" s="25">
        <f>'Financial Statements'!D7/'Financial Statements'!D$10</f>
        <v>0</v>
      </c>
      <c r="E7" s="25">
        <f>'Financial Statements'!E7/'Financial Statements'!E$10</f>
        <v>0</v>
      </c>
      <c r="F7" s="25">
        <f>'Financial Statements'!F7/'Financial Statements'!F$10</f>
        <v>0</v>
      </c>
      <c r="G7" s="25">
        <f>'Financial Statements'!G7/'Financial Statements'!G$10</f>
        <v>0</v>
      </c>
      <c r="H7" s="25">
        <f>'Financial Statements'!H7/'Financial Statements'!H$10</f>
        <v>0</v>
      </c>
      <c r="I7" s="25">
        <f>'Financial Statements'!I7/'Financial Statements'!I$10</f>
        <v>0</v>
      </c>
      <c r="J7" s="25">
        <f>'Financial Statements'!J7/'Financial Statements'!J$10</f>
        <v>0</v>
      </c>
      <c r="K7" s="25">
        <f>'Financial Statements'!K7/'Financial Statements'!K$10</f>
        <v>0</v>
      </c>
      <c r="L7" s="25">
        <f>'Financial Statements'!L7/'Financial Statements'!L$10</f>
        <v>0</v>
      </c>
      <c r="M7" s="25">
        <f>'Financial Statements'!M7/'Financial Statements'!M$10</f>
        <v>0</v>
      </c>
    </row>
    <row r="8" spans="1:21" ht="12.75" customHeight="1" x14ac:dyDescent="0.2">
      <c r="A8" s="1" t="s">
        <v>160</v>
      </c>
      <c r="B8" s="25">
        <f>'Financial Statements'!B8/'Financial Statements'!B$10</f>
        <v>0</v>
      </c>
      <c r="C8" s="25">
        <f>'Financial Statements'!C8/'Financial Statements'!C$10</f>
        <v>0</v>
      </c>
      <c r="D8" s="25">
        <f>'Financial Statements'!D8/'Financial Statements'!D$10</f>
        <v>0</v>
      </c>
      <c r="E8" s="25">
        <f>'Financial Statements'!E8/'Financial Statements'!E$10</f>
        <v>0</v>
      </c>
      <c r="F8" s="25">
        <f>'Financial Statements'!F8/'Financial Statements'!F$10</f>
        <v>0</v>
      </c>
      <c r="G8" s="25">
        <f>'Financial Statements'!G8/'Financial Statements'!G$10</f>
        <v>0</v>
      </c>
      <c r="H8" s="25">
        <f>'Financial Statements'!H8/'Financial Statements'!H$10</f>
        <v>0</v>
      </c>
      <c r="I8" s="25">
        <f>'Financial Statements'!I8/'Financial Statements'!I$10</f>
        <v>0</v>
      </c>
      <c r="J8" s="25">
        <f>'Financial Statements'!J8/'Financial Statements'!J$10</f>
        <v>0</v>
      </c>
      <c r="K8" s="25">
        <f>'Financial Statements'!K8/'Financial Statements'!K$10</f>
        <v>0</v>
      </c>
      <c r="L8" s="25">
        <f>'Financial Statements'!L8/'Financial Statements'!L$10</f>
        <v>0</v>
      </c>
      <c r="M8" s="25">
        <f>'Financial Statements'!M8/'Financial Statements'!M$10</f>
        <v>0</v>
      </c>
    </row>
    <row r="9" spans="1:21" ht="12.75" customHeight="1" x14ac:dyDescent="0.2">
      <c r="A9" s="1" t="s">
        <v>124</v>
      </c>
      <c r="B9" s="25">
        <f>'Financial Statements'!B9/'Financial Statements'!B$10</f>
        <v>-1.2233762738405452E-5</v>
      </c>
      <c r="C9" s="25">
        <f>'Financial Statements'!C9/'Financial Statements'!C$10</f>
        <v>-1.2512669077440909E-5</v>
      </c>
      <c r="D9" s="25">
        <f>'Financial Statements'!D9/'Financial Statements'!D$10</f>
        <v>0</v>
      </c>
      <c r="E9" s="25">
        <f>'Financial Statements'!E9/'Financial Statements'!E$10</f>
        <v>0</v>
      </c>
      <c r="F9" s="25">
        <f>'Financial Statements'!F9/'Financial Statements'!F$10</f>
        <v>0</v>
      </c>
      <c r="G9" s="25">
        <f>'Financial Statements'!G9/'Financial Statements'!G$10</f>
        <v>0</v>
      </c>
      <c r="H9" s="25">
        <f>'Financial Statements'!H9/'Financial Statements'!H$10</f>
        <v>0</v>
      </c>
      <c r="I9" s="25">
        <f>'Financial Statements'!I9/'Financial Statements'!I$10</f>
        <v>0</v>
      </c>
      <c r="J9" s="25">
        <f>'Financial Statements'!J9/'Financial Statements'!J$10</f>
        <v>0</v>
      </c>
      <c r="K9" s="25">
        <f>'Financial Statements'!K9/'Financial Statements'!K$10</f>
        <v>0</v>
      </c>
      <c r="L9" s="25">
        <f>'Financial Statements'!L9/'Financial Statements'!L$10</f>
        <v>-1.4807137040053305E-5</v>
      </c>
      <c r="M9" s="25">
        <f>'Financial Statements'!M9/'Financial Statements'!M$10</f>
        <v>-1.4807137040053305E-5</v>
      </c>
    </row>
    <row r="10" spans="1:21" ht="12.75" customHeight="1" x14ac:dyDescent="0.2">
      <c r="A10" s="5" t="s">
        <v>59</v>
      </c>
      <c r="B10" s="26">
        <f>'Financial Statements'!B10/'Financial Statements'!B$10</f>
        <v>1</v>
      </c>
      <c r="C10" s="26">
        <f>'Financial Statements'!C10/'Financial Statements'!C$10</f>
        <v>1</v>
      </c>
      <c r="D10" s="26">
        <f>'Financial Statements'!D10/'Financial Statements'!D$10</f>
        <v>1</v>
      </c>
      <c r="E10" s="26">
        <f>'Financial Statements'!E10/'Financial Statements'!E$10</f>
        <v>1</v>
      </c>
      <c r="F10" s="26">
        <f>'Financial Statements'!F10/'Financial Statements'!F$10</f>
        <v>1</v>
      </c>
      <c r="G10" s="26">
        <f>'Financial Statements'!G10/'Financial Statements'!G$10</f>
        <v>1</v>
      </c>
      <c r="H10" s="26">
        <f>'Financial Statements'!H10/'Financial Statements'!H$10</f>
        <v>1</v>
      </c>
      <c r="I10" s="26">
        <f>'Financial Statements'!I10/'Financial Statements'!I$10</f>
        <v>1</v>
      </c>
      <c r="J10" s="26">
        <f>'Financial Statements'!J10/'Financial Statements'!J$10</f>
        <v>1</v>
      </c>
      <c r="K10" s="26">
        <f>'Financial Statements'!K10/'Financial Statements'!K$10</f>
        <v>1</v>
      </c>
      <c r="L10" s="26">
        <f>'Financial Statements'!L10/'Financial Statements'!L$10</f>
        <v>1</v>
      </c>
      <c r="M10" s="26">
        <f>'Financial Statements'!M10/'Financial Statements'!M$10</f>
        <v>1</v>
      </c>
    </row>
    <row r="11" spans="1:21" ht="12.75" customHeight="1" x14ac:dyDescent="0.2">
      <c r="A11" s="1" t="s">
        <v>125</v>
      </c>
      <c r="B11" s="25">
        <f>'Financial Statements'!B11/'Financial Statements'!B$10</f>
        <v>0.48991326262218471</v>
      </c>
      <c r="C11" s="25">
        <f>'Financial Statements'!C11/'Financial Statements'!C$10</f>
        <v>0.50498629862736022</v>
      </c>
      <c r="D11" s="25">
        <f>'Financial Statements'!D11/'Financial Statements'!D$10</f>
        <v>0.51789888676884976</v>
      </c>
      <c r="E11" s="25">
        <f>'Financial Statements'!E11/'Financial Statements'!E$10</f>
        <v>0.52169215112261436</v>
      </c>
      <c r="F11" s="25">
        <f>'Financial Statements'!F11/'Financial Statements'!F$10</f>
        <v>0.44141802682191494</v>
      </c>
      <c r="G11" s="25">
        <f>'Financial Statements'!G11/'Financial Statements'!G$10</f>
        <v>0.43018177205096142</v>
      </c>
      <c r="H11" s="25">
        <f>'Financial Statements'!H11/'Financial Statements'!H$10</f>
        <v>0.44168366724207075</v>
      </c>
      <c r="I11" s="25">
        <f>'Financial Statements'!I11/'Financial Statements'!I$10</f>
        <v>0.45326284487031226</v>
      </c>
      <c r="J11" s="25">
        <f>'Financial Statements'!J11/'Financial Statements'!J$10</f>
        <v>0.43934691238279988</v>
      </c>
      <c r="K11" s="25">
        <f>'Financial Statements'!K11/'Financial Statements'!K$10</f>
        <v>0.4275811514987331</v>
      </c>
      <c r="L11" s="25">
        <f>'Financial Statements'!L11/'Financial Statements'!L$10</f>
        <v>0.41217146664692383</v>
      </c>
      <c r="M11" s="25">
        <f>'Financial Statements'!M11/'Financial Statements'!M$10</f>
        <v>0.41217146664692383</v>
      </c>
    </row>
    <row r="12" spans="1:21" ht="12.75" customHeight="1" x14ac:dyDescent="0.2">
      <c r="A12" s="1" t="s">
        <v>161</v>
      </c>
      <c r="B12" s="25">
        <f>'Financial Statements'!B12/'Financial Statements'!B$10</f>
        <v>1.2368334128527912E-2</v>
      </c>
      <c r="C12" s="25">
        <f>'Financial Statements'!C12/'Financial Statements'!C$10</f>
        <v>1.306322651684831E-2</v>
      </c>
      <c r="D12" s="25">
        <f>'Financial Statements'!D12/'Financial Statements'!D$10</f>
        <v>1.5289553823020255E-2</v>
      </c>
      <c r="E12" s="25">
        <f>'Financial Statements'!E12/'Financial Statements'!E$10</f>
        <v>1.422271362339963E-2</v>
      </c>
      <c r="F12" s="25">
        <f>'Financial Statements'!F12/'Financial Statements'!F$10</f>
        <v>1.2198080188515785E-2</v>
      </c>
      <c r="G12" s="25">
        <f>'Financial Statements'!G12/'Financial Statements'!G$10</f>
        <v>1.0456876710342703E-2</v>
      </c>
      <c r="H12" s="25">
        <f>'Financial Statements'!H12/'Financial Statements'!H$10</f>
        <v>9.311084375163467E-3</v>
      </c>
      <c r="I12" s="25">
        <f>'Financial Statements'!I12/'Financial Statements'!I$10</f>
        <v>6.7074178093507351E-3</v>
      </c>
      <c r="J12" s="25">
        <f>'Financial Statements'!J12/'Financial Statements'!J$10</f>
        <v>6.1752344002586482E-3</v>
      </c>
      <c r="K12" s="25">
        <f>'Financial Statements'!K12/'Financial Statements'!K$10</f>
        <v>5.8801969626950104E-3</v>
      </c>
      <c r="L12" s="25">
        <f>'Financial Statements'!L12/'Financial Statements'!L$10</f>
        <v>5.9672762271414824E-3</v>
      </c>
      <c r="M12" s="25">
        <f>'Financial Statements'!M12/'Financial Statements'!M$10</f>
        <v>5.9672762271414824E-3</v>
      </c>
    </row>
    <row r="13" spans="1:21" ht="12.75" customHeight="1" x14ac:dyDescent="0.2">
      <c r="A13" s="1" t="s">
        <v>162</v>
      </c>
      <c r="B13" s="25">
        <f>'Financial Statements'!B13/'Financial Statements'!B$10</f>
        <v>0</v>
      </c>
      <c r="C13" s="25">
        <f>'Financial Statements'!C13/'Financial Statements'!C$10</f>
        <v>0</v>
      </c>
      <c r="D13" s="25">
        <f>'Financial Statements'!D13/'Financial Statements'!D$10</f>
        <v>0</v>
      </c>
      <c r="E13" s="25">
        <f>'Financial Statements'!E13/'Financial Statements'!E$10</f>
        <v>0</v>
      </c>
      <c r="F13" s="25">
        <f>'Financial Statements'!F13/'Financial Statements'!F$10</f>
        <v>0</v>
      </c>
      <c r="G13" s="25">
        <f>'Financial Statements'!G13/'Financial Statements'!G$10</f>
        <v>0</v>
      </c>
      <c r="H13" s="25">
        <f>'Financial Statements'!H13/'Financial Statements'!H$10</f>
        <v>0</v>
      </c>
      <c r="I13" s="25">
        <f>'Financial Statements'!I13/'Financial Statements'!I$10</f>
        <v>0</v>
      </c>
      <c r="J13" s="25">
        <f>'Financial Statements'!J13/'Financial Statements'!J$10</f>
        <v>0</v>
      </c>
      <c r="K13" s="25">
        <f>'Financial Statements'!K13/'Financial Statements'!K$10</f>
        <v>0</v>
      </c>
      <c r="L13" s="25">
        <f>'Financial Statements'!L13/'Financial Statements'!L$10</f>
        <v>0</v>
      </c>
      <c r="M13" s="25">
        <f>'Financial Statements'!M13/'Financial Statements'!M$10</f>
        <v>0</v>
      </c>
    </row>
    <row r="14" spans="1:21" ht="12.75" customHeight="1" x14ac:dyDescent="0.2">
      <c r="A14" s="1" t="s">
        <v>163</v>
      </c>
      <c r="B14" s="25">
        <f>'Financial Statements'!B14/'Financial Statements'!B$10</f>
        <v>0</v>
      </c>
      <c r="C14" s="25">
        <f>'Financial Statements'!C14/'Financial Statements'!C$10</f>
        <v>0</v>
      </c>
      <c r="D14" s="25">
        <f>'Financial Statements'!D14/'Financial Statements'!D$10</f>
        <v>0</v>
      </c>
      <c r="E14" s="25">
        <f>'Financial Statements'!E14/'Financial Statements'!E$10</f>
        <v>0</v>
      </c>
      <c r="F14" s="25">
        <f>'Financial Statements'!F14/'Financial Statements'!F$10</f>
        <v>0</v>
      </c>
      <c r="G14" s="25">
        <f>'Financial Statements'!G14/'Financial Statements'!G$10</f>
        <v>0</v>
      </c>
      <c r="H14" s="25">
        <f>'Financial Statements'!H14/'Financial Statements'!H$10</f>
        <v>0</v>
      </c>
      <c r="I14" s="25">
        <f>'Financial Statements'!I14/'Financial Statements'!I$10</f>
        <v>0</v>
      </c>
      <c r="J14" s="25">
        <f>'Financial Statements'!J14/'Financial Statements'!J$10</f>
        <v>0</v>
      </c>
      <c r="K14" s="25">
        <f>'Financial Statements'!K14/'Financial Statements'!K$10</f>
        <v>0</v>
      </c>
      <c r="L14" s="25">
        <f>'Financial Statements'!L14/'Financial Statements'!L$10</f>
        <v>0</v>
      </c>
      <c r="M14" s="25">
        <f>'Financial Statements'!M14/'Financial Statements'!M$10</f>
        <v>0</v>
      </c>
    </row>
    <row r="15" spans="1:21" ht="12.75" customHeight="1" x14ac:dyDescent="0.2">
      <c r="A15" s="5" t="s">
        <v>54</v>
      </c>
      <c r="B15" s="26">
        <f>'Financial Statements'!B15/'Financial Statements'!B$10</f>
        <v>0.4977184032492874</v>
      </c>
      <c r="C15" s="26">
        <f>'Financial Statements'!C15/'Financial Statements'!C$10</f>
        <v>0.48195047485579151</v>
      </c>
      <c r="D15" s="26">
        <f>'Financial Statements'!D15/'Financial Statements'!D$10</f>
        <v>0.46681155940813002</v>
      </c>
      <c r="E15" s="26">
        <f>'Financial Statements'!E15/'Financial Statements'!E$10</f>
        <v>0.46408513525398598</v>
      </c>
      <c r="F15" s="26">
        <f>'Financial Statements'!F15/'Financial Statements'!F$10</f>
        <v>0.54638389298956924</v>
      </c>
      <c r="G15" s="26">
        <f>'Financial Statements'!G15/'Financial Statements'!G$10</f>
        <v>0.5593613512386959</v>
      </c>
      <c r="H15" s="26">
        <f>'Financial Statements'!H15/'Financial Statements'!H$10</f>
        <v>0.54900524838276576</v>
      </c>
      <c r="I15" s="26">
        <f>'Financial Statements'!I15/'Financial Statements'!I$10</f>
        <v>0.54002973732033699</v>
      </c>
      <c r="J15" s="26">
        <f>'Financial Statements'!J15/'Financial Statements'!J$10</f>
        <v>0.55447785321694143</v>
      </c>
      <c r="K15" s="26">
        <f>'Financial Statements'!K15/'Financial Statements'!K$10</f>
        <v>0.56653865153857186</v>
      </c>
      <c r="L15" s="26">
        <f>'Financial Statements'!L15/'Financial Statements'!L$10</f>
        <v>0.58186125712593473</v>
      </c>
      <c r="M15" s="26">
        <f>'Financial Statements'!M15/'Financial Statements'!M$10</f>
        <v>0.58186125712593473</v>
      </c>
    </row>
    <row r="16" spans="1:21" ht="12.75" customHeight="1" x14ac:dyDescent="0.2">
      <c r="A16" s="1" t="s">
        <v>126</v>
      </c>
      <c r="B16" s="25">
        <f>'Financial Statements'!B16/'Financial Statements'!B$10</f>
        <v>0.23964717828262438</v>
      </c>
      <c r="C16" s="25">
        <f>'Financial Statements'!C16/'Financial Statements'!C$10</f>
        <v>0.25306873209124237</v>
      </c>
      <c r="D16" s="25">
        <f>'Financial Statements'!D16/'Financial Statements'!D$10</f>
        <v>0.26708702409684226</v>
      </c>
      <c r="E16" s="25">
        <f>'Financial Statements'!E16/'Financial Statements'!E$10</f>
        <v>0.24331896822505056</v>
      </c>
      <c r="F16" s="25">
        <f>'Financial Statements'!F16/'Financial Statements'!F$10</f>
        <v>0.32442734865024087</v>
      </c>
      <c r="G16" s="25">
        <f>'Financial Statements'!G16/'Financial Statements'!G$10</f>
        <v>0.37262364305261059</v>
      </c>
      <c r="H16" s="25">
        <f>'Financial Statements'!H16/'Financial Statements'!H$10</f>
        <v>0.34920053704381787</v>
      </c>
      <c r="I16" s="25">
        <f>'Financial Statements'!I16/'Financial Statements'!I$10</f>
        <v>0.31823888980670739</v>
      </c>
      <c r="J16" s="25">
        <f>'Financial Statements'!J16/'Financial Statements'!J$10</f>
        <v>0.30656320724215974</v>
      </c>
      <c r="K16" s="25">
        <f>'Financial Statements'!K16/'Financial Statements'!K$10</f>
        <v>0.30725224292065717</v>
      </c>
      <c r="L16" s="25">
        <f>'Financial Statements'!L16/'Financial Statements'!L$10</f>
        <v>0.28696231583623305</v>
      </c>
      <c r="M16" s="25">
        <f>'Financial Statements'!M16/'Financial Statements'!M$10</f>
        <v>0.28696231583623305</v>
      </c>
    </row>
    <row r="17" spans="1:13" ht="12.75" customHeight="1" x14ac:dyDescent="0.2">
      <c r="A17" s="1" t="s">
        <v>210</v>
      </c>
      <c r="B17" s="25">
        <f>'Financial Statements'!B17/'Financial Statements'!B$10</f>
        <v>0</v>
      </c>
      <c r="C17" s="25">
        <f>'Financial Statements'!C17/'Financial Statements'!C$10</f>
        <v>0</v>
      </c>
      <c r="D17" s="25">
        <f>'Financial Statements'!D17/'Financial Statements'!D$10</f>
        <v>0</v>
      </c>
      <c r="E17" s="25">
        <f>'Financial Statements'!E17/'Financial Statements'!E$10</f>
        <v>0</v>
      </c>
      <c r="F17" s="25">
        <f>'Financial Statements'!F17/'Financial Statements'!F$10</f>
        <v>0</v>
      </c>
      <c r="G17" s="25">
        <f>'Financial Statements'!G17/'Financial Statements'!G$10</f>
        <v>0</v>
      </c>
      <c r="H17" s="25">
        <f>'Financial Statements'!H17/'Financial Statements'!H$10</f>
        <v>0</v>
      </c>
      <c r="I17" s="25">
        <f>'Financial Statements'!I17/'Financial Statements'!I$10</f>
        <v>0</v>
      </c>
      <c r="J17" s="25">
        <f>'Financial Statements'!J17/'Financial Statements'!J$10</f>
        <v>0</v>
      </c>
      <c r="K17" s="25">
        <f>'Financial Statements'!K17/'Financial Statements'!K$10</f>
        <v>0</v>
      </c>
      <c r="L17" s="25">
        <f>'Financial Statements'!L17/'Financial Statements'!L$10</f>
        <v>0</v>
      </c>
      <c r="M17" s="25">
        <f>'Financial Statements'!M17/'Financial Statements'!M$10</f>
        <v>0</v>
      </c>
    </row>
    <row r="18" spans="1:13" ht="12.75" customHeight="1" x14ac:dyDescent="0.2">
      <c r="A18" s="1" t="s">
        <v>211</v>
      </c>
      <c r="B18" s="25">
        <f>'Financial Statements'!B18/'Financial Statements'!B$10</f>
        <v>0</v>
      </c>
      <c r="C18" s="25">
        <f>'Financial Statements'!C18/'Financial Statements'!C$10</f>
        <v>0</v>
      </c>
      <c r="D18" s="25">
        <f>'Financial Statements'!D18/'Financial Statements'!D$10</f>
        <v>0</v>
      </c>
      <c r="E18" s="25">
        <f>'Financial Statements'!E18/'Financial Statements'!E$10</f>
        <v>0</v>
      </c>
      <c r="F18" s="25">
        <f>'Financial Statements'!F18/'Financial Statements'!F$10</f>
        <v>0</v>
      </c>
      <c r="G18" s="25">
        <f>'Financial Statements'!G18/'Financial Statements'!G$10</f>
        <v>0</v>
      </c>
      <c r="H18" s="25">
        <f>'Financial Statements'!H18/'Financial Statements'!H$10</f>
        <v>0</v>
      </c>
      <c r="I18" s="25">
        <f>'Financial Statements'!I18/'Financial Statements'!I$10</f>
        <v>0</v>
      </c>
      <c r="J18" s="25">
        <f>'Financial Statements'!J18/'Financial Statements'!J$10</f>
        <v>0</v>
      </c>
      <c r="K18" s="25">
        <f>'Financial Statements'!K18/'Financial Statements'!K$10</f>
        <v>0</v>
      </c>
      <c r="L18" s="25">
        <f>'Financial Statements'!L18/'Financial Statements'!L$10</f>
        <v>0</v>
      </c>
      <c r="M18" s="25">
        <f>'Financial Statements'!M18/'Financial Statements'!M$10</f>
        <v>0</v>
      </c>
    </row>
    <row r="19" spans="1:13" ht="12.75" customHeight="1" x14ac:dyDescent="0.2">
      <c r="A19" s="1" t="s">
        <v>204</v>
      </c>
      <c r="B19" s="25">
        <f>'Financial Statements'!B19/'Financial Statements'!B$10</f>
        <v>0</v>
      </c>
      <c r="C19" s="25">
        <f>'Financial Statements'!C19/'Financial Statements'!C$10</f>
        <v>0</v>
      </c>
      <c r="D19" s="25">
        <f>'Financial Statements'!D19/'Financial Statements'!D$10</f>
        <v>0</v>
      </c>
      <c r="E19" s="25">
        <f>'Financial Statements'!E19/'Financial Statements'!E$10</f>
        <v>0</v>
      </c>
      <c r="F19" s="25">
        <f>'Financial Statements'!F19/'Financial Statements'!F$10</f>
        <v>0</v>
      </c>
      <c r="G19" s="25">
        <f>'Financial Statements'!G19/'Financial Statements'!G$10</f>
        <v>0</v>
      </c>
      <c r="H19" s="25">
        <f>'Financial Statements'!H19/'Financial Statements'!H$10</f>
        <v>0</v>
      </c>
      <c r="I19" s="25">
        <f>'Financial Statements'!I19/'Financial Statements'!I$10</f>
        <v>0</v>
      </c>
      <c r="J19" s="25">
        <f>'Financial Statements'!J19/'Financial Statements'!J$10</f>
        <v>0</v>
      </c>
      <c r="K19" s="25">
        <f>'Financial Statements'!K19/'Financial Statements'!K$10</f>
        <v>0</v>
      </c>
      <c r="L19" s="25">
        <f>'Financial Statements'!L19/'Financial Statements'!L$10</f>
        <v>0</v>
      </c>
      <c r="M19" s="25">
        <f>'Financial Statements'!M19/'Financial Statements'!M$10</f>
        <v>0</v>
      </c>
    </row>
    <row r="20" spans="1:13" ht="12.75" customHeight="1" x14ac:dyDescent="0.2">
      <c r="A20" s="1" t="s">
        <v>212</v>
      </c>
      <c r="B20" s="25">
        <f>'Financial Statements'!B20/'Financial Statements'!B$10</f>
        <v>0</v>
      </c>
      <c r="C20" s="25">
        <f>'Financial Statements'!C20/'Financial Statements'!C$10</f>
        <v>0</v>
      </c>
      <c r="D20" s="25">
        <f>'Financial Statements'!D20/'Financial Statements'!D$10</f>
        <v>0</v>
      </c>
      <c r="E20" s="25">
        <f>'Financial Statements'!E20/'Financial Statements'!E$10</f>
        <v>0</v>
      </c>
      <c r="F20" s="25">
        <f>'Financial Statements'!F20/'Financial Statements'!F$10</f>
        <v>0</v>
      </c>
      <c r="G20" s="25">
        <f>'Financial Statements'!G20/'Financial Statements'!G$10</f>
        <v>0</v>
      </c>
      <c r="H20" s="25">
        <f>'Financial Statements'!H20/'Financial Statements'!H$10</f>
        <v>0</v>
      </c>
      <c r="I20" s="25">
        <f>'Financial Statements'!I20/'Financial Statements'!I$10</f>
        <v>0</v>
      </c>
      <c r="J20" s="25">
        <f>'Financial Statements'!J20/'Financial Statements'!J$10</f>
        <v>0</v>
      </c>
      <c r="K20" s="25">
        <f>'Financial Statements'!K20/'Financial Statements'!K$10</f>
        <v>0</v>
      </c>
      <c r="L20" s="25">
        <f>'Financial Statements'!L20/'Financial Statements'!L$10</f>
        <v>0</v>
      </c>
      <c r="M20" s="25">
        <f>'Financial Statements'!M20/'Financial Statements'!M$10</f>
        <v>0</v>
      </c>
    </row>
    <row r="21" spans="1:13" ht="12.75" customHeight="1" x14ac:dyDescent="0.2">
      <c r="A21" s="1" t="s">
        <v>60</v>
      </c>
      <c r="B21" s="25">
        <f>'Financial Statements'!B21/'Financial Statements'!B$10</f>
        <v>6.4190553088413399E-2</v>
      </c>
      <c r="C21" s="25">
        <f>'Financial Statements'!C21/'Financial Statements'!C$10</f>
        <v>7.1647543137426647E-2</v>
      </c>
      <c r="D21" s="25">
        <f>'Financial Statements'!D21/'Financial Statements'!D$10</f>
        <v>7.0635211463374564E-2</v>
      </c>
      <c r="E21" s="25">
        <f>'Financial Statements'!E21/'Financial Statements'!E$10</f>
        <v>6.7583018180447541E-2</v>
      </c>
      <c r="F21" s="25">
        <f>'Financial Statements'!F21/'Financial Statements'!F$10</f>
        <v>0.10240149703711404</v>
      </c>
      <c r="G21" s="25">
        <f>'Financial Statements'!G21/'Financial Statements'!G$10</f>
        <v>0.11348520270392722</v>
      </c>
      <c r="H21" s="25">
        <f>'Financial Statements'!H21/'Financial Statements'!H$10</f>
        <v>0.11312793150947673</v>
      </c>
      <c r="I21" s="25">
        <f>'Financial Statements'!I21/'Financial Statements'!I$10</f>
        <v>0.10849165702957211</v>
      </c>
      <c r="J21" s="25">
        <f>'Financial Statements'!J21/'Financial Statements'!J$10</f>
        <v>0.10952150016165535</v>
      </c>
      <c r="K21" s="25">
        <f>'Financial Statements'!K21/'Financial Statements'!K$10</f>
        <v>0.11918155307315985</v>
      </c>
      <c r="L21" s="25">
        <f>'Financial Statements'!L21/'Financial Statements'!L$10</f>
        <v>0.12307692307692308</v>
      </c>
      <c r="M21" s="25">
        <f>'Financial Statements'!M21/'Financial Statements'!M$10</f>
        <v>0.12307692307692308</v>
      </c>
    </row>
    <row r="22" spans="1:13" ht="12.75" customHeight="1" x14ac:dyDescent="0.2">
      <c r="A22" s="1" t="s">
        <v>127</v>
      </c>
      <c r="B22" s="25">
        <f>'Financial Statements'!B22/'Financial Statements'!B$10</f>
        <v>0</v>
      </c>
      <c r="C22" s="25">
        <f>'Financial Statements'!C22/'Financial Statements'!C$10</f>
        <v>0</v>
      </c>
      <c r="D22" s="25">
        <f>'Financial Statements'!D22/'Financial Statements'!D$10</f>
        <v>0</v>
      </c>
      <c r="E22" s="25">
        <f>'Financial Statements'!E22/'Financial Statements'!E$10</f>
        <v>0</v>
      </c>
      <c r="F22" s="25">
        <f>'Financial Statements'!F22/'Financial Statements'!F$10</f>
        <v>0</v>
      </c>
      <c r="G22" s="25">
        <f>'Financial Statements'!G22/'Financial Statements'!G$10</f>
        <v>0</v>
      </c>
      <c r="H22" s="25">
        <f>'Financial Statements'!H22/'Financial Statements'!H$10</f>
        <v>0</v>
      </c>
      <c r="I22" s="25">
        <f>'Financial Statements'!I22/'Financial Statements'!I$10</f>
        <v>0</v>
      </c>
      <c r="J22" s="25">
        <f>'Financial Statements'!J22/'Financial Statements'!J$10</f>
        <v>0</v>
      </c>
      <c r="K22" s="25">
        <f>'Financial Statements'!K22/'Financial Statements'!K$10</f>
        <v>0</v>
      </c>
      <c r="L22" s="25">
        <f>'Financial Statements'!L22/'Financial Statements'!L$10</f>
        <v>0</v>
      </c>
      <c r="M22" s="25">
        <f>'Financial Statements'!M22/'Financial Statements'!M$10</f>
        <v>0</v>
      </c>
    </row>
    <row r="23" spans="1:13" ht="12.75" customHeight="1" x14ac:dyDescent="0.2">
      <c r="A23" s="1" t="s">
        <v>142</v>
      </c>
      <c r="B23" s="25">
        <f>'Financial Statements'!B23/'Financial Statements'!B$10</f>
        <v>0</v>
      </c>
      <c r="C23" s="25">
        <f>'Financial Statements'!C23/'Financial Statements'!C$10</f>
        <v>0</v>
      </c>
      <c r="D23" s="25">
        <f>'Financial Statements'!D23/'Financial Statements'!D$10</f>
        <v>0</v>
      </c>
      <c r="E23" s="25">
        <f>'Financial Statements'!E23/'Financial Statements'!E$10</f>
        <v>0</v>
      </c>
      <c r="F23" s="25">
        <f>'Financial Statements'!F23/'Financial Statements'!F$10</f>
        <v>0</v>
      </c>
      <c r="G23" s="25">
        <f>'Financial Statements'!G23/'Financial Statements'!G$10</f>
        <v>0</v>
      </c>
      <c r="H23" s="25">
        <f>'Financial Statements'!H23/'Financial Statements'!H$10</f>
        <v>0</v>
      </c>
      <c r="I23" s="25">
        <f>'Financial Statements'!I23/'Financial Statements'!I$10</f>
        <v>0</v>
      </c>
      <c r="J23" s="25">
        <f>'Financial Statements'!J23/'Financial Statements'!J$10</f>
        <v>0</v>
      </c>
      <c r="K23" s="25">
        <f>'Financial Statements'!K23/'Financial Statements'!K$10</f>
        <v>0</v>
      </c>
      <c r="L23" s="25">
        <f>'Financial Statements'!L23/'Financial Statements'!L$10</f>
        <v>0</v>
      </c>
      <c r="M23" s="25">
        <f>'Financial Statements'!M23/'Financial Statements'!M$10</f>
        <v>0</v>
      </c>
    </row>
    <row r="24" spans="1:13" ht="12.75" customHeight="1" x14ac:dyDescent="0.2">
      <c r="A24" s="1" t="s">
        <v>198</v>
      </c>
      <c r="B24" s="25">
        <f>'Financial Statements'!B24/'Financial Statements'!B$10</f>
        <v>0</v>
      </c>
      <c r="C24" s="25">
        <f>'Financial Statements'!C24/'Financial Statements'!C$10</f>
        <v>0</v>
      </c>
      <c r="D24" s="25">
        <f>'Financial Statements'!D24/'Financial Statements'!D$10</f>
        <v>0</v>
      </c>
      <c r="E24" s="25">
        <f>'Financial Statements'!E24/'Financial Statements'!E$10</f>
        <v>0</v>
      </c>
      <c r="F24" s="25">
        <f>'Financial Statements'!F24/'Financial Statements'!F$10</f>
        <v>0</v>
      </c>
      <c r="G24" s="25">
        <f>'Financial Statements'!G24/'Financial Statements'!G$10</f>
        <v>0</v>
      </c>
      <c r="H24" s="25">
        <f>'Financial Statements'!H24/'Financial Statements'!H$10</f>
        <v>0</v>
      </c>
      <c r="I24" s="25">
        <f>'Financial Statements'!I24/'Financial Statements'!I$10</f>
        <v>0</v>
      </c>
      <c r="J24" s="25">
        <f>'Financial Statements'!J24/'Financial Statements'!J$10</f>
        <v>0</v>
      </c>
      <c r="K24" s="25">
        <f>'Financial Statements'!K24/'Financial Statements'!K$10</f>
        <v>0</v>
      </c>
      <c r="L24" s="25">
        <f>'Financial Statements'!L24/'Financial Statements'!L$10</f>
        <v>0</v>
      </c>
      <c r="M24" s="25">
        <f>'Financial Statements'!M24/'Financial Statements'!M$10</f>
        <v>0</v>
      </c>
    </row>
    <row r="25" spans="1:13" ht="12.75" customHeight="1" x14ac:dyDescent="0.2">
      <c r="A25" s="1" t="s">
        <v>62</v>
      </c>
      <c r="B25" s="27">
        <f>'Financial Statements'!B25/'Financial Statements'!B$10</f>
        <v>-8.1843872719932469E-3</v>
      </c>
      <c r="C25" s="27">
        <f>'Financial Statements'!C25/'Financial Statements'!C$10</f>
        <v>-2.0070321200215218E-2</v>
      </c>
      <c r="D25" s="27">
        <f>'Financial Statements'!D25/'Financial Statements'!D$10</f>
        <v>-1.8524368516155118E-2</v>
      </c>
      <c r="E25" s="27">
        <f>'Financial Statements'!E25/'Financial Statements'!E$10</f>
        <v>-1.289090475053712E-2</v>
      </c>
      <c r="F25" s="27">
        <f>'Financial Statements'!F25/'Financial Statements'!F$10</f>
        <v>-1.1071836989292027E-2</v>
      </c>
      <c r="G25" s="27">
        <f>'Financial Statements'!G25/'Financial Statements'!G$10</f>
        <v>-1.123615868355715E-2</v>
      </c>
      <c r="H25" s="27">
        <f>'Financial Statements'!H25/'Financial Statements'!H$10</f>
        <v>-1.0671130407490716E-2</v>
      </c>
      <c r="I25" s="27">
        <f>'Financial Statements'!I25/'Financial Statements'!I$10</f>
        <v>-1.0953246324136792E-2</v>
      </c>
      <c r="J25" s="27">
        <f>'Financial Statements'!J25/'Financial Statements'!J$10</f>
        <v>-1.3902360168121564E-2</v>
      </c>
      <c r="K25" s="27">
        <f>'Financial Statements'!K25/'Financial Statements'!K$10</f>
        <v>-1.5871751151339378E-2</v>
      </c>
      <c r="L25" s="27">
        <f>'Financial Statements'!L25/'Financial Statements'!L$10</f>
        <v>-1.4274080106611386E-2</v>
      </c>
      <c r="M25" s="27">
        <f>'Financial Statements'!M25/'Financial Statements'!M$10</f>
        <v>-1.4274080106611386E-2</v>
      </c>
    </row>
    <row r="26" spans="1:13" ht="12.75" customHeight="1" x14ac:dyDescent="0.2">
      <c r="A26" s="5" t="s">
        <v>63</v>
      </c>
      <c r="B26" s="28">
        <f>'Financial Statements'!B26/'Financial Statements'!B$10</f>
        <v>0.29565334409904453</v>
      </c>
      <c r="C26" s="28">
        <f>'Financial Statements'!C26/'Financial Statements'!C$10</f>
        <v>0.30464595402845379</v>
      </c>
      <c r="D26" s="28">
        <f>'Financial Statements'!D26/'Financial Statements'!D$10</f>
        <v>0.31919786704406172</v>
      </c>
      <c r="E26" s="28">
        <f>'Financial Statements'!E26/'Financial Statements'!E$10</f>
        <v>0.29801108165496099</v>
      </c>
      <c r="F26" s="28">
        <f>'Financial Statements'!F26/'Financial Statements'!F$10</f>
        <v>0.41575700869806287</v>
      </c>
      <c r="G26" s="28">
        <f>'Financial Statements'!G26/'Financial Statements'!G$10</f>
        <v>0.47487268707298064</v>
      </c>
      <c r="H26" s="28">
        <f>'Financial Statements'!H26/'Financial Statements'!H$10</f>
        <v>0.45165733814580389</v>
      </c>
      <c r="I26" s="28">
        <f>'Financial Statements'!I26/'Financial Statements'!I$10</f>
        <v>0.41577730051214273</v>
      </c>
      <c r="J26" s="28">
        <f>'Financial Statements'!J26/'Financial Statements'!J$10</f>
        <v>0.40218234723569352</v>
      </c>
      <c r="K26" s="28">
        <f>'Financial Statements'!K26/'Financial Statements'!K$10</f>
        <v>0.41056204484247766</v>
      </c>
      <c r="L26" s="28">
        <f>'Financial Statements'!L26/'Financial Statements'!L$10</f>
        <v>0.39576515880654478</v>
      </c>
      <c r="M26" s="28">
        <f>'Financial Statements'!M26/'Financial Statements'!M$10</f>
        <v>0.39576515880654478</v>
      </c>
    </row>
    <row r="27" spans="1:13" ht="12.75" customHeight="1" thickBot="1" x14ac:dyDescent="0.25">
      <c r="A27" s="5" t="s">
        <v>64</v>
      </c>
      <c r="B27" s="29">
        <f>'Financial Statements'!B27/'Financial Statements'!B$10</f>
        <v>0.20206505915024284</v>
      </c>
      <c r="C27" s="29">
        <f>'Financial Statements'!C27/'Financial Statements'!C$10</f>
        <v>0.17730452082733769</v>
      </c>
      <c r="D27" s="29">
        <f>'Financial Statements'!D27/'Financial Statements'!D$10</f>
        <v>0.14761369236406829</v>
      </c>
      <c r="E27" s="29">
        <f>'Financial Statements'!E27/'Financial Statements'!E$10</f>
        <v>0.16607405359902502</v>
      </c>
      <c r="F27" s="29">
        <f>'Financial Statements'!F27/'Financial Statements'!F$10</f>
        <v>0.1306268842915064</v>
      </c>
      <c r="G27" s="29">
        <f>'Financial Statements'!G27/'Financial Statements'!G$10</f>
        <v>8.4488664165715224E-2</v>
      </c>
      <c r="H27" s="29">
        <f>'Financial Statements'!H27/'Financial Statements'!H$10</f>
        <v>9.7347910236961863E-2</v>
      </c>
      <c r="I27" s="29">
        <f>'Financial Statements'!I27/'Financial Statements'!I$10</f>
        <v>0.12425243680819428</v>
      </c>
      <c r="J27" s="29">
        <f>'Financial Statements'!J27/'Financial Statements'!J$10</f>
        <v>0.15229550598124797</v>
      </c>
      <c r="K27" s="29">
        <f>'Financial Statements'!K27/'Financial Statements'!K$10</f>
        <v>0.1559766066960942</v>
      </c>
      <c r="L27" s="29">
        <f>'Financial Statements'!L27/'Financial Statements'!L$10</f>
        <v>0.18609609831938995</v>
      </c>
      <c r="M27" s="29">
        <f>'Financial Statements'!M27/'Financial Statements'!M$10</f>
        <v>0.18609609831938995</v>
      </c>
    </row>
    <row r="28" spans="1:13" ht="12.75" customHeight="1" thickTop="1" x14ac:dyDescent="0.2">
      <c r="A28" s="1" t="s">
        <v>53</v>
      </c>
      <c r="B28" s="25">
        <f>'Financial Statements'!B28/'Financial Statements'!B$10</f>
        <v>-5.7254009615737515E-3</v>
      </c>
      <c r="C28" s="25">
        <f>'Financial Statements'!C28/'Financial Statements'!C$10</f>
        <v>-7.8829815187877721E-3</v>
      </c>
      <c r="D28" s="25">
        <f>'Financial Statements'!D28/'Financial Statements'!D$10</f>
        <v>-7.7711368604607084E-3</v>
      </c>
      <c r="E28" s="25">
        <f>'Financial Statements'!E28/'Financial Statements'!E$10</f>
        <v>-9.083941651694287E-3</v>
      </c>
      <c r="F28" s="25">
        <f>'Financial Statements'!F28/'Financial Statements'!F$10</f>
        <v>-2.3287243996257406E-2</v>
      </c>
      <c r="G28" s="25">
        <f>'Financial Statements'!G28/'Financial Statements'!G$10</f>
        <v>-2.3342213523260661E-2</v>
      </c>
      <c r="H28" s="25">
        <f>'Financial Statements'!H28/'Financial Statements'!H$10</f>
        <v>-2.0139143170999633E-2</v>
      </c>
      <c r="I28" s="25">
        <f>'Financial Statements'!I28/'Financial Statements'!I$10</f>
        <v>-2.0089211961011069E-2</v>
      </c>
      <c r="J28" s="25">
        <f>'Financial Statements'!J28/'Financial Statements'!J$10</f>
        <v>-2.5978014872292274E-2</v>
      </c>
      <c r="K28" s="25">
        <f>'Financial Statements'!K28/'Financial Statements'!K$10</f>
        <v>-2.7281564228005036E-2</v>
      </c>
      <c r="L28" s="25">
        <f>'Financial Statements'!L28/'Financial Statements'!L$10</f>
        <v>-2.8651810172503147E-2</v>
      </c>
      <c r="M28" s="25">
        <f>'Financial Statements'!M28/'Financial Statements'!M$10</f>
        <v>-2.8651810172503147E-2</v>
      </c>
    </row>
    <row r="29" spans="1:13" ht="12.75" customHeight="1" x14ac:dyDescent="0.2">
      <c r="A29" s="1" t="s">
        <v>65</v>
      </c>
      <c r="B29" s="25">
        <f>'Financial Statements'!B29/'Financial Statements'!B$10</f>
        <v>8.8083091716519252E-4</v>
      </c>
      <c r="C29" s="25">
        <f>'Financial Statements'!C29/'Financial Statements'!C$10</f>
        <v>1.3513682603636182E-3</v>
      </c>
      <c r="D29" s="25">
        <f>'Financial Statements'!D29/'Financial Statements'!D$10</f>
        <v>0</v>
      </c>
      <c r="E29" s="25">
        <f>'Financial Statements'!E29/'Financial Statements'!E$10</f>
        <v>0</v>
      </c>
      <c r="F29" s="25">
        <f>'Financial Statements'!F29/'Financial Statements'!F$10</f>
        <v>0</v>
      </c>
      <c r="G29" s="25">
        <f>'Financial Statements'!G29/'Financial Statements'!G$10</f>
        <v>0</v>
      </c>
      <c r="H29" s="25">
        <f>'Financial Statements'!H29/'Financial Statements'!H$10</f>
        <v>9.0669735488483195E-4</v>
      </c>
      <c r="I29" s="25">
        <f>'Financial Statements'!I29/'Financial Statements'!I$10</f>
        <v>2.6763588303320668E-3</v>
      </c>
      <c r="J29" s="25">
        <f>'Financial Statements'!J29/'Financial Statements'!J$10</f>
        <v>1.0830908503071451E-2</v>
      </c>
      <c r="K29" s="25">
        <f>'Financial Statements'!K29/'Financial Statements'!K$10</f>
        <v>1.1903813363504533E-2</v>
      </c>
      <c r="L29" s="25">
        <f>'Financial Statements'!L29/'Financial Statements'!L$10</f>
        <v>9.5506033908343817E-3</v>
      </c>
      <c r="M29" s="25">
        <f>'Financial Statements'!M29/'Financial Statements'!M$10</f>
        <v>9.5506033908343817E-3</v>
      </c>
    </row>
    <row r="30" spans="1:13" ht="12.75" customHeight="1" x14ac:dyDescent="0.2">
      <c r="A30" s="5" t="s">
        <v>66</v>
      </c>
      <c r="B30" s="26">
        <f>'Financial Statements'!B30/'Financial Statements'!B$10</f>
        <v>-4.8445700444085587E-3</v>
      </c>
      <c r="C30" s="26">
        <f>'Financial Statements'!C30/'Financial Statements'!C$10</f>
        <v>-6.5316132584241548E-3</v>
      </c>
      <c r="D30" s="26">
        <f>'Financial Statements'!D30/'Financial Statements'!D$10</f>
        <v>-7.7711368604607084E-3</v>
      </c>
      <c r="E30" s="26">
        <f>'Financial Statements'!E30/'Financial Statements'!E$10</f>
        <v>-9.083941651694287E-3</v>
      </c>
      <c r="F30" s="26">
        <f>'Financial Statements'!F30/'Financial Statements'!F$10</f>
        <v>-2.3287243996257406E-2</v>
      </c>
      <c r="G30" s="26">
        <f>'Financial Statements'!G30/'Financial Statements'!G$10</f>
        <v>-2.3342213523260661E-2</v>
      </c>
      <c r="H30" s="26">
        <f>'Financial Statements'!H30/'Financial Statements'!H$10</f>
        <v>-1.9232445816114802E-2</v>
      </c>
      <c r="I30" s="26">
        <f>'Financial Statements'!I30/'Financial Statements'!I$10</f>
        <v>-1.7412853130679001E-2</v>
      </c>
      <c r="J30" s="26">
        <f>'Financial Statements'!J30/'Financial Statements'!J$10</f>
        <v>-1.5147106369220821E-2</v>
      </c>
      <c r="K30" s="26">
        <f>'Financial Statements'!K30/'Financial Statements'!K$10</f>
        <v>-1.5377750864500501E-2</v>
      </c>
      <c r="L30" s="26">
        <f>'Financial Statements'!L30/'Financial Statements'!L$10</f>
        <v>-1.9101206781668763E-2</v>
      </c>
      <c r="M30" s="26">
        <f>'Financial Statements'!M30/'Financial Statements'!M$10</f>
        <v>-1.9101206781668763E-2</v>
      </c>
    </row>
    <row r="31" spans="1:13" ht="12.75" customHeight="1" x14ac:dyDescent="0.2">
      <c r="A31" s="1" t="s">
        <v>164</v>
      </c>
      <c r="B31" s="25">
        <f>'Financial Statements'!B31/'Financial Statements'!B$10</f>
        <v>0</v>
      </c>
      <c r="C31" s="25">
        <f>'Financial Statements'!C31/'Financial Statements'!C$10</f>
        <v>0</v>
      </c>
      <c r="D31" s="25">
        <f>'Financial Statements'!D31/'Financial Statements'!D$10</f>
        <v>0</v>
      </c>
      <c r="E31" s="25">
        <f>'Financial Statements'!E31/'Financial Statements'!E$10</f>
        <v>0</v>
      </c>
      <c r="F31" s="25">
        <f>'Financial Statements'!F31/'Financial Statements'!F$10</f>
        <v>0</v>
      </c>
      <c r="G31" s="25">
        <f>'Financial Statements'!G31/'Financial Statements'!G$10</f>
        <v>0</v>
      </c>
      <c r="H31" s="25">
        <f>'Financial Statements'!H31/'Financial Statements'!H$10</f>
        <v>0</v>
      </c>
      <c r="I31" s="25">
        <f>'Financial Statements'!I31/'Financial Statements'!I$10</f>
        <v>0</v>
      </c>
      <c r="J31" s="25">
        <f>'Financial Statements'!J31/'Financial Statements'!J$10</f>
        <v>0</v>
      </c>
      <c r="K31" s="25">
        <f>'Financial Statements'!K31/'Financial Statements'!K$10</f>
        <v>0</v>
      </c>
      <c r="L31" s="25">
        <f>'Financial Statements'!L31/'Financial Statements'!L$10</f>
        <v>0</v>
      </c>
      <c r="M31" s="25">
        <f>'Financial Statements'!M31/'Financial Statements'!M$10</f>
        <v>0</v>
      </c>
    </row>
    <row r="32" spans="1:13" ht="12.75" customHeight="1" x14ac:dyDescent="0.2">
      <c r="A32" s="1" t="s">
        <v>165</v>
      </c>
      <c r="B32" s="25">
        <f>'Financial Statements'!B32/'Financial Statements'!B$10</f>
        <v>5.4929594695440473E-3</v>
      </c>
      <c r="C32" s="25">
        <f>'Financial Statements'!C32/'Financial Statements'!C$10</f>
        <v>-1.801824347151491E-3</v>
      </c>
      <c r="D32" s="25">
        <f>'Financial Statements'!D32/'Financial Statements'!D$10</f>
        <v>0</v>
      </c>
      <c r="E32" s="25">
        <f>'Financial Statements'!E32/'Financial Statements'!E$10</f>
        <v>-5.4528778379465013E-3</v>
      </c>
      <c r="F32" s="25">
        <f>'Financial Statements'!F32/'Financial Statements'!F$10</f>
        <v>-2.42575458294348E-4</v>
      </c>
      <c r="G32" s="25">
        <f>'Financial Statements'!G32/'Financial Statements'!G$10</f>
        <v>-2.1747403903659001E-4</v>
      </c>
      <c r="H32" s="25">
        <f>'Financial Statements'!H32/'Financial Statements'!H$10</f>
        <v>-1.7436487593939078E-5</v>
      </c>
      <c r="I32" s="25">
        <f>'Financial Statements'!I32/'Financial Statements'!I$10</f>
        <v>8.2603667602841567E-3</v>
      </c>
      <c r="J32" s="25">
        <f>'Financial Statements'!J32/'Financial Statements'!J$10</f>
        <v>-1.1154219204655674E-3</v>
      </c>
      <c r="K32" s="25">
        <f>'Financial Statements'!K32/'Financial Statements'!K$10</f>
        <v>3.1870986247669437E-4</v>
      </c>
      <c r="L32" s="25">
        <f>'Financial Statements'!L32/'Financial Statements'!L$10</f>
        <v>-3.6129414377730068E-3</v>
      </c>
      <c r="M32" s="25">
        <f>'Financial Statements'!M32/'Financial Statements'!M$10</f>
        <v>-3.6129414377730068E-3</v>
      </c>
    </row>
    <row r="33" spans="1:13" ht="12.75" customHeight="1" x14ac:dyDescent="0.2">
      <c r="A33" s="1" t="s">
        <v>128</v>
      </c>
      <c r="B33" s="25">
        <f>'Financial Statements'!B33/'Financial Statements'!B$10</f>
        <v>3.0462069218629576E-3</v>
      </c>
      <c r="C33" s="25">
        <f>'Financial Statements'!C33/'Financial Statements'!C$10</f>
        <v>-9.885008571178318E-4</v>
      </c>
      <c r="D33" s="25">
        <f>'Financial Statements'!D33/'Financial Statements'!D$10</f>
        <v>4.2077863000543345E-3</v>
      </c>
      <c r="E33" s="25">
        <f>'Financial Statements'!E33/'Financial Statements'!E$10</f>
        <v>-9.0336847130957024E-3</v>
      </c>
      <c r="F33" s="25">
        <f>'Financial Statements'!F33/'Financial Statements'!F$10</f>
        <v>4.5569532522438229E-3</v>
      </c>
      <c r="G33" s="25">
        <f>'Financial Statements'!G33/'Financial Statements'!G$10</f>
        <v>-1.4317040903242175E-2</v>
      </c>
      <c r="H33" s="25">
        <f>'Financial Statements'!H33/'Financial Statements'!H$10</f>
        <v>3.9232097086362924E-3</v>
      </c>
      <c r="I33" s="25">
        <f>'Financial Statements'!I33/'Financial Statements'!I$10</f>
        <v>1.7016355526185362E-3</v>
      </c>
      <c r="J33" s="25">
        <f>'Financial Statements'!J33/'Financial Statements'!J$10</f>
        <v>3.8150662786938247E-3</v>
      </c>
      <c r="K33" s="25">
        <f>'Financial Statements'!K33/'Financial Statements'!K$10</f>
        <v>4.3663251159307128E-3</v>
      </c>
      <c r="L33" s="25">
        <f>'Financial Statements'!L33/'Financial Statements'!L$10</f>
        <v>1.8508921300066632E-3</v>
      </c>
      <c r="M33" s="25">
        <f>'Financial Statements'!M33/'Financial Statements'!M$10</f>
        <v>1.8508921300066632E-3</v>
      </c>
    </row>
    <row r="34" spans="1:13" ht="12.75" customHeight="1" x14ac:dyDescent="0.2">
      <c r="A34" s="5" t="s">
        <v>67</v>
      </c>
      <c r="B34" s="26">
        <f>'Financial Statements'!B34/'Financial Statements'!B$10</f>
        <v>0.20575965549724129</v>
      </c>
      <c r="C34" s="26">
        <f>'Financial Statements'!C34/'Financial Statements'!C$10</f>
        <v>0.1679825823646442</v>
      </c>
      <c r="D34" s="26">
        <f>'Financial Statements'!D34/'Financial Statements'!D$10</f>
        <v>0.14405034180366191</v>
      </c>
      <c r="E34" s="26">
        <f>'Financial Statements'!E34/'Financial Statements'!E$10</f>
        <v>0.14250354939628854</v>
      </c>
      <c r="F34" s="26">
        <f>'Financial Statements'!F34/'Financial Statements'!F$10</f>
        <v>0.11165401808919846</v>
      </c>
      <c r="G34" s="26">
        <f>'Financial Statements'!G34/'Financial Statements'!G$10</f>
        <v>4.6611935700175793E-2</v>
      </c>
      <c r="H34" s="26">
        <f>'Financial Statements'!H34/'Financial Statements'!H$10</f>
        <v>8.2021237641889413E-2</v>
      </c>
      <c r="I34" s="26">
        <f>'Financial Statements'!I34/'Financial Statements'!I$10</f>
        <v>0.11680158599041797</v>
      </c>
      <c r="J34" s="26">
        <f>'Financial Statements'!J34/'Financial Statements'!J$10</f>
        <v>0.13984804397025541</v>
      </c>
      <c r="K34" s="26">
        <f>'Financial Statements'!K34/'Financial Statements'!K$10</f>
        <v>0.14528389081000112</v>
      </c>
      <c r="L34" s="26">
        <f>'Financial Statements'!L34/'Financial Statements'!L$10</f>
        <v>0.16523284222995485</v>
      </c>
      <c r="M34" s="26">
        <f>'Financial Statements'!M34/'Financial Statements'!M$10</f>
        <v>0.16523284222995485</v>
      </c>
    </row>
    <row r="35" spans="1:13" ht="12.75" customHeight="1" x14ac:dyDescent="0.2">
      <c r="A35" s="1" t="s">
        <v>166</v>
      </c>
      <c r="B35" s="25">
        <f>'Financial Statements'!B35/'Financial Statements'!B$10</f>
        <v>-7.1812187274439996E-3</v>
      </c>
      <c r="C35" s="25">
        <f>'Financial Statements'!C35/'Financial Statements'!C$10</f>
        <v>-1.2988150502383663E-2</v>
      </c>
      <c r="D35" s="25">
        <f>'Financial Statements'!D35/'Financial Statements'!D$10</f>
        <v>0</v>
      </c>
      <c r="E35" s="25">
        <f>'Financial Statements'!E35/'Financial Statements'!E$10</f>
        <v>0</v>
      </c>
      <c r="F35" s="25">
        <f>'Financial Statements'!F35/'Financial Statements'!F$10</f>
        <v>0</v>
      </c>
      <c r="G35" s="25">
        <f>'Financial Statements'!G35/'Financial Statements'!G$10</f>
        <v>0</v>
      </c>
      <c r="H35" s="25">
        <f>'Financial Statements'!H35/'Financial Statements'!H$10</f>
        <v>0</v>
      </c>
      <c r="I35" s="25">
        <f>'Financial Statements'!I35/'Financial Statements'!I$10</f>
        <v>0</v>
      </c>
      <c r="J35" s="25">
        <f>'Financial Statements'!J35/'Financial Statements'!J$10</f>
        <v>0</v>
      </c>
      <c r="K35" s="25">
        <f>'Financial Statements'!K35/'Financial Statements'!K$10</f>
        <v>-1.1091103214188963E-2</v>
      </c>
      <c r="L35" s="25">
        <f>'Financial Statements'!L35/'Financial Statements'!L$10</f>
        <v>-9.9207818168357154E-3</v>
      </c>
      <c r="M35" s="25">
        <f>'Financial Statements'!M35/'Financial Statements'!M$10</f>
        <v>-9.9207818168357154E-3</v>
      </c>
    </row>
    <row r="36" spans="1:13" ht="12.75" customHeight="1" x14ac:dyDescent="0.2">
      <c r="A36" s="1" t="s">
        <v>129</v>
      </c>
      <c r="B36" s="25">
        <f>'Financial Statements'!B36/'Financial Statements'!B$10</f>
        <v>-3.1807783119854174E-4</v>
      </c>
      <c r="C36" s="25">
        <f>'Financial Statements'!C36/'Financial Statements'!C$10</f>
        <v>-6.2563345387204545E-5</v>
      </c>
      <c r="D36" s="25">
        <f>'Financial Statements'!D36/'Financial Statements'!D$10</f>
        <v>0</v>
      </c>
      <c r="E36" s="25">
        <f>'Financial Statements'!E36/'Financial Statements'!E$10</f>
        <v>0</v>
      </c>
      <c r="F36" s="25">
        <f>'Financial Statements'!F36/'Financial Statements'!F$10</f>
        <v>0</v>
      </c>
      <c r="G36" s="25">
        <f>'Financial Statements'!G36/'Financial Statements'!G$10</f>
        <v>0</v>
      </c>
      <c r="H36" s="25">
        <f>'Financial Statements'!H36/'Financial Statements'!H$10</f>
        <v>0</v>
      </c>
      <c r="I36" s="25">
        <f>'Financial Statements'!I36/'Financial Statements'!I$10</f>
        <v>0</v>
      </c>
      <c r="J36" s="25">
        <f>'Financial Statements'!J36/'Financial Statements'!J$10</f>
        <v>0</v>
      </c>
      <c r="K36" s="25">
        <f>'Financial Statements'!K36/'Financial Statements'!K$10</f>
        <v>-1.9600656542316701E-3</v>
      </c>
      <c r="L36" s="25">
        <f>'Financial Statements'!L36/'Financial Statements'!L$10</f>
        <v>-2.2654919671281559E-3</v>
      </c>
      <c r="M36" s="25">
        <f>'Financial Statements'!M36/'Financial Statements'!M$10</f>
        <v>-2.2654919671281559E-3</v>
      </c>
    </row>
    <row r="37" spans="1:13" ht="12.75" customHeight="1" x14ac:dyDescent="0.2">
      <c r="A37" s="1" t="s">
        <v>68</v>
      </c>
      <c r="B37" s="25">
        <f>'Financial Statements'!B37/'Financial Statements'!B$10</f>
        <v>0</v>
      </c>
      <c r="C37" s="25">
        <f>'Financial Statements'!C37/'Financial Statements'!C$10</f>
        <v>0</v>
      </c>
      <c r="D37" s="25">
        <f>'Financial Statements'!D37/'Financial Statements'!D$10</f>
        <v>0</v>
      </c>
      <c r="E37" s="25">
        <f>'Financial Statements'!E37/'Financial Statements'!E$10</f>
        <v>0</v>
      </c>
      <c r="F37" s="25">
        <f>'Financial Statements'!F37/'Financial Statements'!F$10</f>
        <v>0</v>
      </c>
      <c r="G37" s="25">
        <f>'Financial Statements'!G37/'Financial Statements'!G$10</f>
        <v>0</v>
      </c>
      <c r="H37" s="25">
        <f>'Financial Statements'!H37/'Financial Statements'!H$10</f>
        <v>0</v>
      </c>
      <c r="I37" s="25">
        <f>'Financial Statements'!I37/'Financial Statements'!I$10</f>
        <v>0</v>
      </c>
      <c r="J37" s="25">
        <f>'Financial Statements'!J37/'Financial Statements'!J$10</f>
        <v>0</v>
      </c>
      <c r="K37" s="25">
        <f>'Financial Statements'!K37/'Financial Statements'!K$10</f>
        <v>0</v>
      </c>
      <c r="L37" s="25">
        <f>'Financial Statements'!L37/'Financial Statements'!L$10</f>
        <v>0</v>
      </c>
      <c r="M37" s="25">
        <f>'Financial Statements'!M37/'Financial Statements'!M$10</f>
        <v>0</v>
      </c>
    </row>
    <row r="38" spans="1:13" ht="12.75" customHeight="1" x14ac:dyDescent="0.2">
      <c r="A38" s="1" t="s">
        <v>69</v>
      </c>
      <c r="B38" s="25">
        <f>'Financial Statements'!B38/'Financial Statements'!B$10</f>
        <v>-5.749868487050562E-4</v>
      </c>
      <c r="C38" s="25">
        <f>'Financial Statements'!C38/'Financial Statements'!C$10</f>
        <v>-2.8779138878114093E-4</v>
      </c>
      <c r="D38" s="25">
        <f>'Financial Statements'!D38/'Financial Statements'!D$10</f>
        <v>0</v>
      </c>
      <c r="E38" s="25">
        <f>'Financial Statements'!E38/'Financial Statements'!E$10</f>
        <v>0</v>
      </c>
      <c r="F38" s="25">
        <f>'Financial Statements'!F38/'Financial Statements'!F$10</f>
        <v>0</v>
      </c>
      <c r="G38" s="25">
        <f>'Financial Statements'!G38/'Financial Statements'!G$10</f>
        <v>0</v>
      </c>
      <c r="H38" s="25">
        <f>'Financial Statements'!H38/'Financial Statements'!H$10</f>
        <v>2.3190528499938971E-3</v>
      </c>
      <c r="I38" s="25">
        <f>'Financial Statements'!I38/'Financial Statements'!I$10</f>
        <v>-4.5927639187179911E-3</v>
      </c>
      <c r="J38" s="25">
        <f>'Financial Statements'!J38/'Financial Statements'!J$10</f>
        <v>6.3045586808923378E-4</v>
      </c>
      <c r="K38" s="25">
        <f>'Financial Statements'!K38/'Financial Statements'!K$10</f>
        <v>3.1870986247669437E-4</v>
      </c>
      <c r="L38" s="25">
        <f>'Financial Statements'!L38/'Financial Statements'!L$10</f>
        <v>-1.0364995928037314E-4</v>
      </c>
      <c r="M38" s="25">
        <f>'Financial Statements'!M38/'Financial Statements'!M$10</f>
        <v>-1.0364995928037314E-4</v>
      </c>
    </row>
    <row r="39" spans="1:13" ht="12.75" customHeight="1" x14ac:dyDescent="0.2">
      <c r="A39" s="1" t="s">
        <v>70</v>
      </c>
      <c r="B39" s="25">
        <f>'Financial Statements'!B39/'Financial Statements'!B$10</f>
        <v>1.5903891559927087E-4</v>
      </c>
      <c r="C39" s="25">
        <f>'Financial Statements'!C39/'Financial Statements'!C$10</f>
        <v>3.3784206509090454E-4</v>
      </c>
      <c r="D39" s="25">
        <f>'Financial Statements'!D39/'Financial Statements'!D$10</f>
        <v>0</v>
      </c>
      <c r="E39" s="25">
        <f>'Financial Statements'!E39/'Financial Statements'!E$10</f>
        <v>0</v>
      </c>
      <c r="F39" s="25">
        <f>'Financial Statements'!F39/'Financial Statements'!F$10</f>
        <v>1.320303565859237E-2</v>
      </c>
      <c r="G39" s="25">
        <f>'Financial Statements'!G39/'Financial Statements'!G$10</f>
        <v>0</v>
      </c>
      <c r="H39" s="25">
        <f>'Financial Statements'!H39/'Financial Statements'!H$10</f>
        <v>0</v>
      </c>
      <c r="I39" s="25">
        <f>'Financial Statements'!I39/'Financial Statements'!I$10</f>
        <v>4.2623492483066247E-3</v>
      </c>
      <c r="J39" s="25">
        <f>'Financial Statements'!J39/'Financial Statements'!J$10</f>
        <v>0</v>
      </c>
      <c r="K39" s="25">
        <f>'Financial Statements'!K39/'Financial Statements'!K$10</f>
        <v>9.4338119293101517E-3</v>
      </c>
      <c r="L39" s="25">
        <f>'Financial Statements'!L39/'Financial Statements'!L$10</f>
        <v>0</v>
      </c>
      <c r="M39" s="25">
        <f>'Financial Statements'!M39/'Financial Statements'!M$10</f>
        <v>0</v>
      </c>
    </row>
    <row r="40" spans="1:13" ht="12.75" customHeight="1" x14ac:dyDescent="0.2">
      <c r="A40" s="1" t="s">
        <v>167</v>
      </c>
      <c r="B40" s="25">
        <f>'Financial Statements'!B40/'Financial Statements'!B$10</f>
        <v>0</v>
      </c>
      <c r="C40" s="25">
        <f>'Financial Statements'!C40/'Financial Statements'!C$10</f>
        <v>0</v>
      </c>
      <c r="D40" s="25">
        <f>'Financial Statements'!D40/'Financial Statements'!D$10</f>
        <v>0</v>
      </c>
      <c r="E40" s="25">
        <f>'Financial Statements'!E40/'Financial Statements'!E$10</f>
        <v>0</v>
      </c>
      <c r="F40" s="25">
        <f>'Financial Statements'!F40/'Financial Statements'!F$10</f>
        <v>0</v>
      </c>
      <c r="G40" s="25">
        <f>'Financial Statements'!G40/'Financial Statements'!G$10</f>
        <v>0</v>
      </c>
      <c r="H40" s="25">
        <f>'Financial Statements'!H40/'Financial Statements'!H$10</f>
        <v>0</v>
      </c>
      <c r="I40" s="25">
        <f>'Financial Statements'!I40/'Financial Statements'!I$10</f>
        <v>0</v>
      </c>
      <c r="J40" s="25">
        <f>'Financial Statements'!J40/'Financial Statements'!J$10</f>
        <v>0</v>
      </c>
      <c r="K40" s="25">
        <f>'Financial Statements'!K40/'Financial Statements'!K$10</f>
        <v>0</v>
      </c>
      <c r="L40" s="25">
        <f>'Financial Statements'!L40/'Financial Statements'!L$10</f>
        <v>0</v>
      </c>
      <c r="M40" s="25">
        <f>'Financial Statements'!M40/'Financial Statements'!M$10</f>
        <v>0</v>
      </c>
    </row>
    <row r="41" spans="1:13" ht="12.75" customHeight="1" x14ac:dyDescent="0.2">
      <c r="A41" s="1" t="s">
        <v>279</v>
      </c>
      <c r="B41" s="25">
        <f>'Financial Statements'!B41/'Financial Statements'!B$10</f>
        <v>0</v>
      </c>
      <c r="C41" s="25">
        <f>'Financial Statements'!C41/'Financial Statements'!C$10</f>
        <v>0</v>
      </c>
      <c r="D41" s="25">
        <f>'Financial Statements'!D41/'Financial Statements'!D$10</f>
        <v>0</v>
      </c>
      <c r="E41" s="25">
        <f>'Financial Statements'!E41/'Financial Statements'!E$10</f>
        <v>0</v>
      </c>
      <c r="F41" s="25">
        <f>'Financial Statements'!F41/'Financial Statements'!F$10</f>
        <v>0</v>
      </c>
      <c r="G41" s="25">
        <f>'Financial Statements'!G41/'Financial Statements'!G$10</f>
        <v>0</v>
      </c>
      <c r="H41" s="25">
        <f>'Financial Statements'!H41/'Financial Statements'!H$10</f>
        <v>0</v>
      </c>
      <c r="I41" s="25">
        <f>'Financial Statements'!I41/'Financial Statements'!I$10</f>
        <v>0</v>
      </c>
      <c r="J41" s="25">
        <f>'Financial Statements'!J41/'Financial Statements'!J$10</f>
        <v>0</v>
      </c>
      <c r="K41" s="25">
        <f>'Financial Statements'!K41/'Financial Statements'!K$10</f>
        <v>0</v>
      </c>
      <c r="L41" s="25">
        <f>'Financial Statements'!L41/'Financial Statements'!L$10</f>
        <v>0</v>
      </c>
      <c r="M41" s="25">
        <f>'Financial Statements'!M41/'Financial Statements'!M$10</f>
        <v>0</v>
      </c>
    </row>
    <row r="42" spans="1:13" ht="12.75" customHeight="1" x14ac:dyDescent="0.2">
      <c r="A42" s="1" t="s">
        <v>168</v>
      </c>
      <c r="B42" s="25">
        <f>'Financial Statements'!B42/'Financial Statements'!B$10</f>
        <v>0</v>
      </c>
      <c r="C42" s="25">
        <f>'Financial Statements'!C42/'Financial Statements'!C$10</f>
        <v>0</v>
      </c>
      <c r="D42" s="25">
        <f>'Financial Statements'!D42/'Financial Statements'!D$10</f>
        <v>0</v>
      </c>
      <c r="E42" s="25">
        <f>'Financial Statements'!E42/'Financial Statements'!E$10</f>
        <v>0</v>
      </c>
      <c r="F42" s="25">
        <f>'Financial Statements'!F42/'Financial Statements'!F$10</f>
        <v>0</v>
      </c>
      <c r="G42" s="25">
        <f>'Financial Statements'!G42/'Financial Statements'!G$10</f>
        <v>0</v>
      </c>
      <c r="H42" s="25">
        <f>'Financial Statements'!H42/'Financial Statements'!H$10</f>
        <v>0</v>
      </c>
      <c r="I42" s="25">
        <f>'Financial Statements'!I42/'Financial Statements'!I$10</f>
        <v>0</v>
      </c>
      <c r="J42" s="25">
        <f>'Financial Statements'!J42/'Financial Statements'!J$10</f>
        <v>0</v>
      </c>
      <c r="K42" s="25">
        <f>'Financial Statements'!K42/'Financial Statements'!K$10</f>
        <v>0</v>
      </c>
      <c r="L42" s="25">
        <f>'Financial Statements'!L42/'Financial Statements'!L$10</f>
        <v>0</v>
      </c>
      <c r="M42" s="25">
        <f>'Financial Statements'!M42/'Financial Statements'!M$10</f>
        <v>0</v>
      </c>
    </row>
    <row r="43" spans="1:13" ht="12.75" customHeight="1" x14ac:dyDescent="0.2">
      <c r="A43" s="1" t="s">
        <v>169</v>
      </c>
      <c r="B43" s="25">
        <f>'Financial Statements'!B43/'Financial Statements'!B$10</f>
        <v>-2.8504667180484704E-3</v>
      </c>
      <c r="C43" s="25">
        <f>'Financial Statements'!C43/'Financial Statements'!C$10</f>
        <v>-7.0070946833669092E-4</v>
      </c>
      <c r="D43" s="25">
        <f>'Financial Statements'!D43/'Financial Statements'!D$10</f>
        <v>0</v>
      </c>
      <c r="E43" s="25">
        <f>'Financial Statements'!E43/'Financial Statements'!E$10</f>
        <v>0</v>
      </c>
      <c r="F43" s="25">
        <f>'Financial Statements'!F43/'Financial Statements'!F$10</f>
        <v>0</v>
      </c>
      <c r="G43" s="25">
        <f>'Financial Statements'!G43/'Financial Statements'!G$10</f>
        <v>0</v>
      </c>
      <c r="H43" s="25">
        <f>'Financial Statements'!H43/'Financial Statements'!H$10</f>
        <v>0</v>
      </c>
      <c r="I43" s="25">
        <f>'Financial Statements'!I43/'Financial Statements'!I$10</f>
        <v>0</v>
      </c>
      <c r="J43" s="25">
        <f>'Financial Statements'!J43/'Financial Statements'!J$10</f>
        <v>0</v>
      </c>
      <c r="K43" s="25">
        <f>'Financial Statements'!K43/'Financial Statements'!K$10</f>
        <v>0</v>
      </c>
      <c r="L43" s="25">
        <f>'Financial Statements'!L43/'Financial Statements'!L$10</f>
        <v>0</v>
      </c>
      <c r="M43" s="25">
        <f>'Financial Statements'!M43/'Financial Statements'!M$10</f>
        <v>0</v>
      </c>
    </row>
    <row r="44" spans="1:13" ht="12.75" customHeight="1" x14ac:dyDescent="0.2">
      <c r="A44" s="1" t="s">
        <v>130</v>
      </c>
      <c r="B44" s="27">
        <f>'Financial Statements'!B44/'Financial Statements'!B$10</f>
        <v>7.340257643043271E-5</v>
      </c>
      <c r="C44" s="27">
        <f>'Financial Statements'!C44/'Financial Statements'!C$10</f>
        <v>0</v>
      </c>
      <c r="D44" s="27">
        <f>'Financial Statements'!D44/'Financial Statements'!D$10</f>
        <v>0</v>
      </c>
      <c r="E44" s="27">
        <f>'Financial Statements'!E44/'Financial Statements'!E$10</f>
        <v>0</v>
      </c>
      <c r="F44" s="27">
        <f>'Financial Statements'!F44/'Financial Statements'!F$10</f>
        <v>0</v>
      </c>
      <c r="G44" s="27">
        <f>'Financial Statements'!G44/'Financial Statements'!G$10</f>
        <v>0</v>
      </c>
      <c r="H44" s="27">
        <f>'Financial Statements'!H44/'Financial Statements'!H$10</f>
        <v>0</v>
      </c>
      <c r="I44" s="27">
        <f>'Financial Statements'!I44/'Financial Statements'!I$10</f>
        <v>-9.7373203370229644E-2</v>
      </c>
      <c r="J44" s="27">
        <f>'Financial Statements'!J44/'Financial Statements'!J$10</f>
        <v>0</v>
      </c>
      <c r="K44" s="27">
        <f>'Financial Statements'!K44/'Financial Statements'!K$10</f>
        <v>-4.9607190094497475E-2</v>
      </c>
      <c r="L44" s="27">
        <f>'Financial Statements'!L44/'Financial Statements'!L$10</f>
        <v>0</v>
      </c>
      <c r="M44" s="27">
        <f>'Financial Statements'!M44/'Financial Statements'!M$10</f>
        <v>0</v>
      </c>
    </row>
    <row r="45" spans="1:13" ht="12.75" customHeight="1" x14ac:dyDescent="0.2">
      <c r="A45" s="5" t="s">
        <v>71</v>
      </c>
      <c r="B45" s="26">
        <f>'Financial Statements'!B45/'Financial Statements'!B$10</f>
        <v>0.19506734686387492</v>
      </c>
      <c r="C45" s="26">
        <f>'Financial Statements'!C45/'Financial Statements'!C$10</f>
        <v>0.15428120972484641</v>
      </c>
      <c r="D45" s="26">
        <f>'Financial Statements'!D45/'Financial Statements'!D$10</f>
        <v>0.14405034180366191</v>
      </c>
      <c r="E45" s="26">
        <f>'Financial Statements'!E45/'Financial Statements'!E$10</f>
        <v>0.14250354939628854</v>
      </c>
      <c r="F45" s="26">
        <f>'Financial Statements'!F45/'Financial Statements'!F$10</f>
        <v>0.12485705374779082</v>
      </c>
      <c r="G45" s="26">
        <f>'Financial Statements'!G45/'Financial Statements'!G$10</f>
        <v>4.6611935700175793E-2</v>
      </c>
      <c r="H45" s="26">
        <f>'Financial Statements'!H45/'Financial Statements'!H$10</f>
        <v>8.434029049188331E-2</v>
      </c>
      <c r="I45" s="26">
        <f>'Financial Statements'!I45/'Financial Statements'!I$10</f>
        <v>1.9097967949776969E-2</v>
      </c>
      <c r="J45" s="26">
        <f>'Financial Statements'!J45/'Financial Statements'!J$10</f>
        <v>0.14047849983834465</v>
      </c>
      <c r="K45" s="26">
        <f>'Financial Statements'!K45/'Financial Statements'!K$10</f>
        <v>9.2378053638869861E-2</v>
      </c>
      <c r="L45" s="26">
        <f>'Financial Statements'!L45/'Financial Statements'!L$10</f>
        <v>0.1529429184867106</v>
      </c>
      <c r="M45" s="26">
        <f>'Financial Statements'!M45/'Financial Statements'!M$10</f>
        <v>0.1529429184867106</v>
      </c>
    </row>
    <row r="46" spans="1:13" ht="12.75" customHeight="1" x14ac:dyDescent="0.2">
      <c r="A46" s="1" t="s">
        <v>72</v>
      </c>
      <c r="B46" s="25">
        <f>'Financial Statements'!B46/'Financial Statements'!B$10</f>
        <v>3.1575341627824473E-2</v>
      </c>
      <c r="C46" s="25">
        <f>'Financial Statements'!C46/'Financial Statements'!C$10</f>
        <v>5.6181884157709685E-3</v>
      </c>
      <c r="D46" s="25">
        <f>'Financial Statements'!D46/'Financial Statements'!D$10</f>
        <v>7.1292283197917583E-2</v>
      </c>
      <c r="E46" s="25">
        <f>'Financial Statements'!E46/'Financial Statements'!E$10</f>
        <v>3.2905730547423705E-2</v>
      </c>
      <c r="F46" s="25">
        <f>'Financial Statements'!F46/'Financial Statements'!F$10</f>
        <v>1.0396091069757771E-3</v>
      </c>
      <c r="G46" s="25">
        <f>'Financial Statements'!G46/'Financial Statements'!G$10</f>
        <v>-2.46470577574802E-2</v>
      </c>
      <c r="H46" s="25">
        <f>'Financial Statements'!H46/'Financial Statements'!H$10</f>
        <v>2.1621244616484457E-3</v>
      </c>
      <c r="I46" s="25">
        <f>'Financial Statements'!I46/'Financial Statements'!I$10</f>
        <v>-1.0341979183875765E-2</v>
      </c>
      <c r="J46" s="25">
        <f>'Financial Statements'!J46/'Financial Statements'!J$10</f>
        <v>1.9010669253152278E-2</v>
      </c>
      <c r="K46" s="25">
        <f>'Financial Statements'!K46/'Financial Statements'!K$10</f>
        <v>-3.4739375009959685E-3</v>
      </c>
      <c r="L46" s="25">
        <f>'Financial Statements'!L46/'Financial Statements'!L$10</f>
        <v>-3.5833271636928998E-3</v>
      </c>
      <c r="M46" s="25">
        <f>'Financial Statements'!M46/'Financial Statements'!M$10</f>
        <v>-3.5833271636928998E-3</v>
      </c>
    </row>
    <row r="47" spans="1:13" ht="12.75" customHeight="1" x14ac:dyDescent="0.2">
      <c r="A47" s="5" t="s">
        <v>73</v>
      </c>
      <c r="B47" s="26">
        <f>'Financial Statements'!B47/'Financial Statements'!B$10</f>
        <v>0.16349200523605045</v>
      </c>
      <c r="C47" s="26">
        <f>'Financial Statements'!C47/'Financial Statements'!C$10</f>
        <v>0.14866302130907544</v>
      </c>
      <c r="D47" s="26">
        <f>'Financial Statements'!D47/'Financial Statements'!D$10</f>
        <v>7.275805860574433E-2</v>
      </c>
      <c r="E47" s="26">
        <f>'Financial Statements'!E47/'Financial Statements'!E$10</f>
        <v>0.10959781884886483</v>
      </c>
      <c r="F47" s="26">
        <f>'Financial Statements'!F47/'Financial Statements'!F$10</f>
        <v>0.12381744464081505</v>
      </c>
      <c r="G47" s="26">
        <f>'Financial Statements'!G47/'Financial Statements'!G$10</f>
        <v>7.1258993457655989E-2</v>
      </c>
      <c r="H47" s="26">
        <f>'Financial Statements'!H47/'Financial Statements'!H$10</f>
        <v>8.2178166030234867E-2</v>
      </c>
      <c r="I47" s="26">
        <f>'Financial Statements'!I47/'Financial Statements'!I$10</f>
        <v>2.9439947133652736E-2</v>
      </c>
      <c r="J47" s="26">
        <f>'Financial Statements'!J47/'Financial Statements'!J$10</f>
        <v>0.12146783058519237</v>
      </c>
      <c r="K47" s="26">
        <f>'Financial Statements'!K47/'Financial Statements'!K$10</f>
        <v>9.5851991139865825E-2</v>
      </c>
      <c r="L47" s="26">
        <f>'Financial Statements'!L47/'Financial Statements'!L$10</f>
        <v>0.15652624565040349</v>
      </c>
      <c r="M47" s="26">
        <f>'Financial Statements'!M47/'Financial Statements'!M$10</f>
        <v>0.15652624565040349</v>
      </c>
    </row>
    <row r="48" spans="1:13" ht="12.75" customHeight="1" x14ac:dyDescent="0.2">
      <c r="A48" s="1" t="s">
        <v>74</v>
      </c>
      <c r="B48" s="25">
        <f>'Financial Statements'!B48/'Financial Statements'!B$10</f>
        <v>-2.1286747164825487E-3</v>
      </c>
      <c r="C48" s="25">
        <f>'Financial Statements'!C48/'Financial Statements'!C$10</f>
        <v>-1.1261402169696819E-4</v>
      </c>
      <c r="D48" s="25">
        <f>'Financial Statements'!D48/'Financial Statements'!D$10</f>
        <v>-6.3179974475290309E-5</v>
      </c>
      <c r="E48" s="25">
        <f>'Financial Statements'!E48/'Financial Statements'!E$10</f>
        <v>6.2821173248231584E-5</v>
      </c>
      <c r="F48" s="25">
        <f>'Financial Statements'!F48/'Financial Statements'!F$10</f>
        <v>3.9591780157327512E-2</v>
      </c>
      <c r="G48" s="25">
        <f>'Financial Statements'!G48/'Financial Statements'!G$10</f>
        <v>3.0047663060222187E-2</v>
      </c>
      <c r="H48" s="25">
        <f>'Financial Statements'!H48/'Financial Statements'!H$10</f>
        <v>1.795958222175725E-2</v>
      </c>
      <c r="I48" s="25">
        <f>'Financial Statements'!I48/'Financial Statements'!I$10</f>
        <v>-2.3624648934412688E-3</v>
      </c>
      <c r="J48" s="25">
        <f>'Financial Statements'!J48/'Financial Statements'!J$10</f>
        <v>-1.9398642095053346E-4</v>
      </c>
      <c r="K48" s="25">
        <f>'Financial Statements'!K48/'Financial Statements'!K$10</f>
        <v>1.2748394499067774E-4</v>
      </c>
      <c r="L48" s="25">
        <f>'Financial Statements'!L48/'Financial Statements'!L$10</f>
        <v>3.2575701488117272E-4</v>
      </c>
      <c r="M48" s="25">
        <f>'Financial Statements'!M48/'Financial Statements'!M$10</f>
        <v>3.2575701488117272E-4</v>
      </c>
    </row>
    <row r="49" spans="1:13" ht="12.75" customHeight="1" x14ac:dyDescent="0.2">
      <c r="A49" s="1" t="s">
        <v>75</v>
      </c>
      <c r="B49" s="25">
        <f>'Financial Statements'!B49/'Financial Statements'!B$10</f>
        <v>0</v>
      </c>
      <c r="C49" s="25">
        <f>'Financial Statements'!C49/'Financial Statements'!C$10</f>
        <v>0</v>
      </c>
      <c r="D49" s="25">
        <f>'Financial Statements'!D49/'Financial Statements'!D$10</f>
        <v>0</v>
      </c>
      <c r="E49" s="25">
        <f>'Financial Statements'!E49/'Financial Statements'!E$10</f>
        <v>0</v>
      </c>
      <c r="F49" s="25">
        <f>'Financial Statements'!F49/'Financial Statements'!F$10</f>
        <v>0</v>
      </c>
      <c r="G49" s="25">
        <f>'Financial Statements'!G49/'Financial Statements'!G$10</f>
        <v>0</v>
      </c>
      <c r="H49" s="25">
        <f>'Financial Statements'!H49/'Financial Statements'!H$10</f>
        <v>0</v>
      </c>
      <c r="I49" s="25">
        <f>'Financial Statements'!I49/'Financial Statements'!I$10</f>
        <v>0</v>
      </c>
      <c r="J49" s="25">
        <f>'Financial Statements'!J49/'Financial Statements'!J$10</f>
        <v>0</v>
      </c>
      <c r="K49" s="25">
        <f>'Financial Statements'!K49/'Financial Statements'!K$10</f>
        <v>0</v>
      </c>
      <c r="L49" s="25">
        <f>'Financial Statements'!L49/'Financial Statements'!L$10</f>
        <v>0</v>
      </c>
      <c r="M49" s="25">
        <f>'Financial Statements'!M49/'Financial Statements'!M$10</f>
        <v>0</v>
      </c>
    </row>
    <row r="50" spans="1:13" ht="12.75" customHeight="1" x14ac:dyDescent="0.2">
      <c r="A50" s="5" t="s">
        <v>21</v>
      </c>
      <c r="B50" s="30">
        <f>'Financial Statements'!B50/'Financial Statements'!B$10</f>
        <v>0.16136333051956792</v>
      </c>
      <c r="C50" s="30">
        <f>'Financial Statements'!C50/'Financial Statements'!C$10</f>
        <v>0.14855040728737848</v>
      </c>
      <c r="D50" s="30">
        <f>'Financial Statements'!D50/'Financial Statements'!D$10</f>
        <v>7.2694878631269028E-2</v>
      </c>
      <c r="E50" s="30">
        <f>'Financial Statements'!E50/'Financial Statements'!E$10</f>
        <v>0.10966064002211305</v>
      </c>
      <c r="F50" s="30">
        <f>'Financial Statements'!F50/'Financial Statements'!F$10</f>
        <v>0.16340922479814257</v>
      </c>
      <c r="G50" s="30">
        <f>'Financial Statements'!G50/'Financial Statements'!G$10</f>
        <v>0.10130665651787818</v>
      </c>
      <c r="H50" s="30">
        <f>'Financial Statements'!H50/'Financial Statements'!H$10</f>
        <v>0.10013774825199212</v>
      </c>
      <c r="I50" s="30">
        <f>'Financial Statements'!I50/'Financial Statements'!I$10</f>
        <v>2.7077482240211465E-2</v>
      </c>
      <c r="J50" s="30">
        <f>'Financial Statements'!J50/'Financial Statements'!J$10</f>
        <v>0.12127384416424183</v>
      </c>
      <c r="K50" s="30">
        <f>'Financial Statements'!K50/'Financial Statements'!K$10</f>
        <v>9.5979475084856505E-2</v>
      </c>
      <c r="L50" s="30">
        <f>'Financial Statements'!L50/'Financial Statements'!L$10</f>
        <v>0.15685200266528468</v>
      </c>
      <c r="M50" s="30">
        <f>'Financial Statements'!M50/'Financial Statements'!M$10</f>
        <v>0.15685200266528468</v>
      </c>
    </row>
    <row r="51" spans="1:13" ht="12.75" customHeight="1" x14ac:dyDescent="0.2">
      <c r="A51" s="1" t="s">
        <v>170</v>
      </c>
      <c r="B51" s="25">
        <f>'Financial Statements'!B51/'Financial Statements'!B$10</f>
        <v>0</v>
      </c>
      <c r="C51" s="25">
        <f>'Financial Statements'!C51/'Financial Statements'!C$10</f>
        <v>0</v>
      </c>
      <c r="D51" s="25">
        <f>'Financial Statements'!D51/'Financial Statements'!D$10</f>
        <v>0</v>
      </c>
      <c r="E51" s="25">
        <f>'Financial Statements'!E51/'Financial Statements'!E$10</f>
        <v>0</v>
      </c>
      <c r="F51" s="25">
        <f>'Financial Statements'!F51/'Financial Statements'!F$10</f>
        <v>0</v>
      </c>
      <c r="G51" s="25">
        <f>'Financial Statements'!G51/'Financial Statements'!G$10</f>
        <v>0</v>
      </c>
      <c r="H51" s="25">
        <f>'Financial Statements'!H51/'Financial Statements'!H$10</f>
        <v>0</v>
      </c>
      <c r="I51" s="25">
        <f>'Financial Statements'!I51/'Financial Statements'!I$10</f>
        <v>0</v>
      </c>
      <c r="J51" s="25">
        <f>'Financial Statements'!J51/'Financial Statements'!J$10</f>
        <v>0</v>
      </c>
      <c r="K51" s="25">
        <f>'Financial Statements'!K51/'Financial Statements'!K$10</f>
        <v>0</v>
      </c>
      <c r="L51" s="25">
        <f>'Financial Statements'!L51/'Financial Statements'!L$10</f>
        <v>0</v>
      </c>
      <c r="M51" s="25">
        <f>'Financial Statements'!M51/'Financial Statements'!M$10</f>
        <v>0</v>
      </c>
    </row>
    <row r="52" spans="1:13" ht="12.75" customHeight="1" thickBot="1" x14ac:dyDescent="0.25">
      <c r="A52" s="5" t="s">
        <v>22</v>
      </c>
      <c r="B52" s="29">
        <f>'Financial Statements'!B52/'Financial Statements'!B$10</f>
        <v>0.16136333051956792</v>
      </c>
      <c r="C52" s="29">
        <f>'Financial Statements'!C52/'Financial Statements'!C$10</f>
        <v>0.14855040728737848</v>
      </c>
      <c r="D52" s="29">
        <f>'Financial Statements'!D52/'Financial Statements'!D$10</f>
        <v>7.2694878631269028E-2</v>
      </c>
      <c r="E52" s="29">
        <f>'Financial Statements'!E52/'Financial Statements'!E$10</f>
        <v>0.10966064002211305</v>
      </c>
      <c r="F52" s="29">
        <f>'Financial Statements'!F52/'Financial Statements'!F$10</f>
        <v>0.16340922479814257</v>
      </c>
      <c r="G52" s="29">
        <f>'Financial Statements'!G52/'Financial Statements'!G$10</f>
        <v>0.10130665651787818</v>
      </c>
      <c r="H52" s="29">
        <f>'Financial Statements'!H52/'Financial Statements'!H$10</f>
        <v>0.10013774825199212</v>
      </c>
      <c r="I52" s="29">
        <f>'Financial Statements'!I52/'Financial Statements'!I$10</f>
        <v>2.7077482240211465E-2</v>
      </c>
      <c r="J52" s="29">
        <f>'Financial Statements'!J52/'Financial Statements'!J$10</f>
        <v>0.12127384416424183</v>
      </c>
      <c r="K52" s="29">
        <f>'Financial Statements'!K52/'Financial Statements'!K$10</f>
        <v>9.5979475084856505E-2</v>
      </c>
      <c r="L52" s="29">
        <f>'Financial Statements'!L52/'Financial Statements'!L$10</f>
        <v>0.15685200266528468</v>
      </c>
      <c r="M52" s="29">
        <f>'Financial Statements'!M52/'Financial Statements'!M$10</f>
        <v>0.15685200266528468</v>
      </c>
    </row>
    <row r="53" spans="1:13" ht="12.75" customHeight="1" thickTop="1" x14ac:dyDescent="0.2">
      <c r="A53" s="1" t="s">
        <v>76</v>
      </c>
      <c r="B53" s="25">
        <f>'Financial Statements'!B53/'Financial Statements'!B$10</f>
        <v>0</v>
      </c>
      <c r="C53" s="25">
        <f>'Financial Statements'!C53/'Financial Statements'!C$10</f>
        <v>0</v>
      </c>
      <c r="D53" s="25">
        <f>'Financial Statements'!D53/'Financial Statements'!D$10</f>
        <v>0</v>
      </c>
      <c r="E53" s="25">
        <f>'Financial Statements'!E53/'Financial Statements'!E$10</f>
        <v>0</v>
      </c>
      <c r="F53" s="25">
        <f>'Financial Statements'!F53/'Financial Statements'!F$10</f>
        <v>0</v>
      </c>
      <c r="G53" s="25">
        <f>'Financial Statements'!G53/'Financial Statements'!G$10</f>
        <v>0</v>
      </c>
      <c r="H53" s="25">
        <f>'Financial Statements'!H53/'Financial Statements'!H$10</f>
        <v>0</v>
      </c>
      <c r="I53" s="25">
        <f>'Financial Statements'!I53/'Financial Statements'!I$10</f>
        <v>0</v>
      </c>
      <c r="J53" s="25">
        <f>'Financial Statements'!J53/'Financial Statements'!J$10</f>
        <v>0</v>
      </c>
      <c r="K53" s="25">
        <f>'Financial Statements'!K53/'Financial Statements'!K$10</f>
        <v>0</v>
      </c>
      <c r="L53" s="25">
        <f>'Financial Statements'!L53/'Financial Statements'!L$10</f>
        <v>0</v>
      </c>
      <c r="M53" s="25">
        <f>'Financial Statements'!M53/'Financial Statements'!M$10</f>
        <v>0</v>
      </c>
    </row>
    <row r="54" spans="1:13" ht="12.75" customHeight="1" x14ac:dyDescent="0.2">
      <c r="A54" s="5" t="s">
        <v>77</v>
      </c>
      <c r="B54" s="28">
        <f>'Financial Statements'!B54/'Financial Statements'!B$10</f>
        <v>0.16136333051956792</v>
      </c>
      <c r="C54" s="28">
        <f>'Financial Statements'!C54/'Financial Statements'!C$10</f>
        <v>0.14855040728737848</v>
      </c>
      <c r="D54" s="28">
        <f>'Financial Statements'!D54/'Financial Statements'!D$10</f>
        <v>7.2694878631269028E-2</v>
      </c>
      <c r="E54" s="28">
        <f>'Financial Statements'!E54/'Financial Statements'!E$10</f>
        <v>0.10966064002211305</v>
      </c>
      <c r="F54" s="28">
        <f>'Financial Statements'!F54/'Financial Statements'!F$10</f>
        <v>0.16340922479814257</v>
      </c>
      <c r="G54" s="28">
        <f>'Financial Statements'!G54/'Financial Statements'!G$10</f>
        <v>0.10130665651787818</v>
      </c>
      <c r="H54" s="28">
        <f>'Financial Statements'!H54/'Financial Statements'!H$10</f>
        <v>0.10013774825199212</v>
      </c>
      <c r="I54" s="28">
        <f>'Financial Statements'!I54/'Financial Statements'!I$10</f>
        <v>2.7077482240211465E-2</v>
      </c>
      <c r="J54" s="28">
        <f>'Financial Statements'!J54/'Financial Statements'!J$10</f>
        <v>0.12127384416424183</v>
      </c>
      <c r="K54" s="28">
        <f>'Financial Statements'!K54/'Financial Statements'!K$10</f>
        <v>9.5979475084856505E-2</v>
      </c>
      <c r="L54" s="28">
        <f>'Financial Statements'!L54/'Financial Statements'!L$10</f>
        <v>0.15685200266528468</v>
      </c>
      <c r="M54" s="28">
        <f>'Financial Statements'!M54/'Financial Statements'!M$10</f>
        <v>0.15685200266528468</v>
      </c>
    </row>
    <row r="55" spans="1:13" ht="12.75" customHeight="1" x14ac:dyDescent="0.2">
      <c r="A55" s="5" t="s">
        <v>78</v>
      </c>
      <c r="B55" s="28">
        <f>'Financial Statements'!B55/'Financial Statements'!B$10</f>
        <v>0.16349200523605045</v>
      </c>
      <c r="C55" s="28">
        <f>'Financial Statements'!C55/'Financial Statements'!C$10</f>
        <v>0.14866302130907544</v>
      </c>
      <c r="D55" s="28">
        <f>'Financial Statements'!D55/'Financial Statements'!D$10</f>
        <v>7.275805860574433E-2</v>
      </c>
      <c r="E55" s="28">
        <f>'Financial Statements'!E55/'Financial Statements'!E$10</f>
        <v>0.10959781884886483</v>
      </c>
      <c r="F55" s="28">
        <f>'Financial Statements'!F55/'Financial Statements'!F$10</f>
        <v>0.12381744464081505</v>
      </c>
      <c r="G55" s="28">
        <f>'Financial Statements'!G55/'Financial Statements'!G$10</f>
        <v>7.1258993457655989E-2</v>
      </c>
      <c r="H55" s="28">
        <f>'Financial Statements'!H55/'Financial Statements'!H$10</f>
        <v>8.2178166030234867E-2</v>
      </c>
      <c r="I55" s="28">
        <f>'Financial Statements'!I55/'Financial Statements'!I$10</f>
        <v>2.9439947133652736E-2</v>
      </c>
      <c r="J55" s="28">
        <f>'Financial Statements'!J55/'Financial Statements'!J$10</f>
        <v>0.12146783058519237</v>
      </c>
      <c r="K55" s="28">
        <f>'Financial Statements'!K55/'Financial Statements'!K$10</f>
        <v>9.5851991139865825E-2</v>
      </c>
      <c r="L55" s="28">
        <f>'Financial Statements'!L55/'Financial Statements'!L$10</f>
        <v>0.15652624565040349</v>
      </c>
      <c r="M55" s="28">
        <f>'Financial Statements'!M55/'Financial Statements'!M$10</f>
        <v>0.15652624565040349</v>
      </c>
    </row>
    <row r="56" spans="1:13" ht="12.75" customHeight="1" x14ac:dyDescent="0.2">
      <c r="A56" s="1" t="s">
        <v>86</v>
      </c>
      <c r="B56" s="25">
        <f>'Financial Statements'!B281/'Financial Statements'!B$311</f>
        <v>6.9559708584098823E-2</v>
      </c>
      <c r="C56" s="25">
        <f>'Financial Statements'!C281/'Financial Statements'!C$311</f>
        <v>6.6621265003830768E-2</v>
      </c>
      <c r="D56" s="25">
        <f>'Financial Statements'!D281/'Financial Statements'!D$311</f>
        <v>9.5504004594913691E-2</v>
      </c>
      <c r="E56" s="25">
        <f>'Financial Statements'!E281/'Financial Statements'!E$311</f>
        <v>9.2225770371691176E-2</v>
      </c>
      <c r="F56" s="25">
        <f>'Financial Statements'!F281/'Financial Statements'!F$311</f>
        <v>5.3697449174037036E-2</v>
      </c>
      <c r="G56" s="25">
        <f>'Financial Statements'!G281/'Financial Statements'!G$311</f>
        <v>8.455417994370748E-2</v>
      </c>
      <c r="H56" s="25">
        <f>'Financial Statements'!H281/'Financial Statements'!H$311</f>
        <v>5.0378406224195274E-2</v>
      </c>
      <c r="I56" s="25">
        <f>'Financial Statements'!I281/'Financial Statements'!I$311</f>
        <v>6.1975904371949733E-2</v>
      </c>
      <c r="J56" s="25">
        <f>'Financial Statements'!J281/'Financial Statements'!J$311</f>
        <v>9.6627502014921512E-2</v>
      </c>
      <c r="K56" s="25">
        <f>'Financial Statements'!K281/'Financial Statements'!K$311</f>
        <v>0.10167304537998907</v>
      </c>
      <c r="L56" s="25">
        <f>'Financial Statements'!L281/'Financial Statements'!L$311</f>
        <v>8.9458783249934157E-2</v>
      </c>
      <c r="M56" s="25">
        <f>'Financial Statements'!M281/'Financial Statements'!M$311</f>
        <v>8.9458783249934157E-2</v>
      </c>
    </row>
    <row r="57" spans="1:13" ht="12.75" customHeight="1" x14ac:dyDescent="0.2">
      <c r="A57" s="1" t="s">
        <v>87</v>
      </c>
      <c r="B57" s="25">
        <f>'Financial Statements'!B282/'Financial Statements'!B$311</f>
        <v>4.5974930992352591E-3</v>
      </c>
      <c r="C57" s="25">
        <f>'Financial Statements'!C282/'Financial Statements'!C$311</f>
        <v>5.9674810589937857E-3</v>
      </c>
      <c r="D57" s="25">
        <f>'Financial Statements'!D282/'Financial Statements'!D$311</f>
        <v>4.8501866683684867E-3</v>
      </c>
      <c r="E57" s="25">
        <f>'Financial Statements'!E282/'Financial Statements'!E$311</f>
        <v>5.0088343518503511E-3</v>
      </c>
      <c r="F57" s="25">
        <f>'Financial Statements'!F282/'Financial Statements'!F$311</f>
        <v>4.5733510309752543E-3</v>
      </c>
      <c r="G57" s="25">
        <f>'Financial Statements'!G282/'Financial Statements'!G$311</f>
        <v>3.8468689692314597E-3</v>
      </c>
      <c r="H57" s="25">
        <f>'Financial Statements'!H282/'Financial Statements'!H$311</f>
        <v>4.5454201104537083E-3</v>
      </c>
      <c r="I57" s="25">
        <f>'Financial Statements'!I282/'Financial Statements'!I$311</f>
        <v>6.6958496734594438E-3</v>
      </c>
      <c r="J57" s="25">
        <f>'Financial Statements'!J282/'Financial Statements'!J$311</f>
        <v>2.7580393519716652E-3</v>
      </c>
      <c r="K57" s="25">
        <f>'Financial Statements'!K282/'Financial Statements'!K$311</f>
        <v>4.6947330052852197E-3</v>
      </c>
      <c r="L57" s="25">
        <f>'Financial Statements'!L282/'Financial Statements'!L$311</f>
        <v>5.4648406636818537E-3</v>
      </c>
      <c r="M57" s="25">
        <f>'Financial Statements'!M282/'Financial Statements'!M$311</f>
        <v>5.4648406636818537E-3</v>
      </c>
    </row>
    <row r="58" spans="1:13" ht="12.75" customHeight="1" x14ac:dyDescent="0.2">
      <c r="A58" s="1" t="s">
        <v>171</v>
      </c>
      <c r="B58" s="25">
        <f>'Financial Statements'!B283/'Financial Statements'!B$311</f>
        <v>0</v>
      </c>
      <c r="C58" s="25">
        <f>'Financial Statements'!C283/'Financial Statements'!C$311</f>
        <v>0</v>
      </c>
      <c r="D58" s="25">
        <f>'Financial Statements'!D283/'Financial Statements'!D$311</f>
        <v>1.5954561409106862E-5</v>
      </c>
      <c r="E58" s="25">
        <f>'Financial Statements'!E283/'Financial Statements'!E$311</f>
        <v>0</v>
      </c>
      <c r="F58" s="25">
        <f>'Financial Statements'!F283/'Financial Statements'!F$311</f>
        <v>0</v>
      </c>
      <c r="G58" s="25">
        <f>'Financial Statements'!G283/'Financial Statements'!G$311</f>
        <v>0</v>
      </c>
      <c r="H58" s="25">
        <f>'Financial Statements'!H283/'Financial Statements'!H$311</f>
        <v>0</v>
      </c>
      <c r="I58" s="25">
        <f>'Financial Statements'!I283/'Financial Statements'!I$311</f>
        <v>0</v>
      </c>
      <c r="J58" s="25">
        <f>'Financial Statements'!J283/'Financial Statements'!J$311</f>
        <v>0</v>
      </c>
      <c r="K58" s="25">
        <f>'Financial Statements'!K283/'Financial Statements'!K$311</f>
        <v>0</v>
      </c>
      <c r="L58" s="25">
        <f>'Financial Statements'!L283/'Financial Statements'!L$311</f>
        <v>0</v>
      </c>
      <c r="M58" s="25">
        <f>'Financial Statements'!M283/'Financial Statements'!M$311</f>
        <v>0</v>
      </c>
    </row>
    <row r="59" spans="1:13" ht="12.75" customHeight="1" x14ac:dyDescent="0.2">
      <c r="A59" s="5" t="s">
        <v>88</v>
      </c>
      <c r="B59" s="26">
        <f>'Financial Statements'!B284/'Financial Statements'!B$311</f>
        <v>7.415720168333409E-2</v>
      </c>
      <c r="C59" s="26">
        <f>'Financial Statements'!C284/'Financial Statements'!C$311</f>
        <v>7.2588746062824547E-2</v>
      </c>
      <c r="D59" s="26">
        <f>'Financial Statements'!D284/'Financial Statements'!D$311</f>
        <v>0.10037014582469128</v>
      </c>
      <c r="E59" s="26">
        <f>'Financial Statements'!E284/'Financial Statements'!E$311</f>
        <v>9.7234604723541521E-2</v>
      </c>
      <c r="F59" s="26">
        <f>'Financial Statements'!F284/'Financial Statements'!F$311</f>
        <v>5.8270800205012289E-2</v>
      </c>
      <c r="G59" s="26">
        <f>'Financial Statements'!G284/'Financial Statements'!G$311</f>
        <v>8.8401048912938943E-2</v>
      </c>
      <c r="H59" s="26">
        <f>'Financial Statements'!H284/'Financial Statements'!H$311</f>
        <v>5.4923826334648977E-2</v>
      </c>
      <c r="I59" s="26">
        <f>'Financial Statements'!I284/'Financial Statements'!I$311</f>
        <v>6.8671754045409178E-2</v>
      </c>
      <c r="J59" s="26">
        <f>'Financial Statements'!J284/'Financial Statements'!J$311</f>
        <v>9.9385541366893176E-2</v>
      </c>
      <c r="K59" s="26">
        <f>'Financial Statements'!K284/'Financial Statements'!K$311</f>
        <v>0.10636777838527428</v>
      </c>
      <c r="L59" s="26">
        <f>'Financial Statements'!L284/'Financial Statements'!L$311</f>
        <v>9.4923623913616015E-2</v>
      </c>
      <c r="M59" s="26">
        <f>'Financial Statements'!M284/'Financial Statements'!M$311</f>
        <v>9.4923623913616015E-2</v>
      </c>
    </row>
    <row r="60" spans="1:13" ht="12.75" customHeight="1" x14ac:dyDescent="0.2">
      <c r="A60" s="1" t="s">
        <v>56</v>
      </c>
      <c r="B60" s="25">
        <f>'Financial Statements'!B285/'Financial Statements'!B$311</f>
        <v>7.5415177157337435E-2</v>
      </c>
      <c r="C60" s="25">
        <f>'Financial Statements'!C285/'Financial Statements'!C$311</f>
        <v>7.8164637779858687E-2</v>
      </c>
      <c r="D60" s="25">
        <f>'Financial Statements'!D285/'Financial Statements'!D$311</f>
        <v>7.4978461342097708E-2</v>
      </c>
      <c r="E60" s="25">
        <f>'Financial Statements'!E285/'Financial Statements'!E$311</f>
        <v>6.4044998460067115E-2</v>
      </c>
      <c r="F60" s="25">
        <f>'Financial Statements'!F285/'Financial Statements'!F$311</f>
        <v>5.494592143824005E-2</v>
      </c>
      <c r="G60" s="25">
        <f>'Financial Statements'!G285/'Financial Statements'!G$311</f>
        <v>3.9847151072955868E-2</v>
      </c>
      <c r="H60" s="25">
        <f>'Financial Statements'!H285/'Financial Statements'!H$311</f>
        <v>5.4734433830046739E-2</v>
      </c>
      <c r="I60" s="25">
        <f>'Financial Statements'!I285/'Financial Statements'!I$311</f>
        <v>5.5052144322280991E-2</v>
      </c>
      <c r="J60" s="25">
        <f>'Financial Statements'!J285/'Financial Statements'!J$311</f>
        <v>5.7075886750319799E-2</v>
      </c>
      <c r="K60" s="25">
        <f>'Financial Statements'!K285/'Financial Statements'!K$311</f>
        <v>5.2757426644796795E-2</v>
      </c>
      <c r="L60" s="25">
        <f>'Financial Statements'!L285/'Financial Statements'!L$311</f>
        <v>5.6584145377929947E-2</v>
      </c>
      <c r="M60" s="25">
        <f>'Financial Statements'!M285/'Financial Statements'!M$311</f>
        <v>5.6584145377929947E-2</v>
      </c>
    </row>
    <row r="61" spans="1:13" ht="12.75" customHeight="1" x14ac:dyDescent="0.2">
      <c r="A61" s="1" t="s">
        <v>172</v>
      </c>
      <c r="B61" s="25">
        <f>'Financial Statements'!B286/'Financial Statements'!B$311</f>
        <v>1.086927010271958E-2</v>
      </c>
      <c r="C61" s="25">
        <f>'Financial Statements'!C286/'Financial Statements'!C$311</f>
        <v>8.9980420532902016E-3</v>
      </c>
      <c r="D61" s="25">
        <f>'Financial Statements'!D286/'Financial Statements'!D$311</f>
        <v>7.8257123711669169E-3</v>
      </c>
      <c r="E61" s="25">
        <f>'Financial Statements'!E286/'Financial Statements'!E$311</f>
        <v>6.0219480961566513E-3</v>
      </c>
      <c r="F61" s="25">
        <f>'Financial Statements'!F286/'Financial Statements'!F$311</f>
        <v>1.1216537657866033E-2</v>
      </c>
      <c r="G61" s="25">
        <f>'Financial Statements'!G286/'Financial Statements'!G$311</f>
        <v>4.4559565560264407E-3</v>
      </c>
      <c r="H61" s="25">
        <f>'Financial Statements'!H286/'Financial Statements'!H$311</f>
        <v>7.5757001840895148E-3</v>
      </c>
      <c r="I61" s="25">
        <f>'Financial Statements'!I286/'Financial Statements'!I$311</f>
        <v>5.3205284377136662E-3</v>
      </c>
      <c r="J61" s="25">
        <f>'Financial Statements'!J286/'Financial Statements'!J$311</f>
        <v>4.6509564407243367E-3</v>
      </c>
      <c r="K61" s="25">
        <f>'Financial Statements'!K286/'Financial Statements'!K$311</f>
        <v>6.9035903043557501E-3</v>
      </c>
      <c r="L61" s="25">
        <f>'Financial Statements'!L286/'Financial Statements'!L$311</f>
        <v>6.926520937582302E-3</v>
      </c>
      <c r="M61" s="25">
        <f>'Financial Statements'!M286/'Financial Statements'!M$311</f>
        <v>6.926520937582302E-3</v>
      </c>
    </row>
    <row r="62" spans="1:13" ht="12.75" customHeight="1" x14ac:dyDescent="0.2">
      <c r="A62" s="1" t="s">
        <v>89</v>
      </c>
      <c r="B62" s="25">
        <f>'Financial Statements'!B287/'Financial Statements'!B$311</f>
        <v>0</v>
      </c>
      <c r="C62" s="25">
        <f>'Financial Statements'!C287/'Financial Statements'!C$311</f>
        <v>0</v>
      </c>
      <c r="D62" s="25">
        <f>'Financial Statements'!D287/'Financial Statements'!D$311</f>
        <v>0</v>
      </c>
      <c r="E62" s="25">
        <f>'Financial Statements'!E287/'Financial Statements'!E$311</f>
        <v>0</v>
      </c>
      <c r="F62" s="25">
        <f>'Financial Statements'!F287/'Financial Statements'!F$311</f>
        <v>0</v>
      </c>
      <c r="G62" s="25">
        <f>'Financial Statements'!G287/'Financial Statements'!G$311</f>
        <v>0</v>
      </c>
      <c r="H62" s="25">
        <f>'Financial Statements'!H287/'Financial Statements'!H$311</f>
        <v>0</v>
      </c>
      <c r="I62" s="25">
        <f>'Financial Statements'!I287/'Financial Statements'!I$311</f>
        <v>0</v>
      </c>
      <c r="J62" s="25">
        <f>'Financial Statements'!J287/'Financial Statements'!J$311</f>
        <v>0</v>
      </c>
      <c r="K62" s="25">
        <f>'Financial Statements'!K287/'Financial Statements'!K$311</f>
        <v>0</v>
      </c>
      <c r="L62" s="25">
        <f>'Financial Statements'!L287/'Financial Statements'!L$311</f>
        <v>0</v>
      </c>
      <c r="M62" s="25">
        <f>'Financial Statements'!M287/'Financial Statements'!M$311</f>
        <v>0</v>
      </c>
    </row>
    <row r="63" spans="1:13" ht="12.75" customHeight="1" x14ac:dyDescent="0.2">
      <c r="A63" s="5" t="s">
        <v>90</v>
      </c>
      <c r="B63" s="26">
        <f>'Financial Statements'!B288/'Financial Statements'!B$311</f>
        <v>8.6284447260057018E-2</v>
      </c>
      <c r="C63" s="26">
        <f>'Financial Statements'!C288/'Financial Statements'!C$311</f>
        <v>8.716267983314889E-2</v>
      </c>
      <c r="D63" s="26">
        <f>'Financial Statements'!D288/'Financial Statements'!D$311</f>
        <v>8.2804173713264623E-2</v>
      </c>
      <c r="E63" s="26">
        <f>'Financial Statements'!E288/'Financial Statements'!E$311</f>
        <v>7.0066946556223766E-2</v>
      </c>
      <c r="F63" s="26">
        <f>'Financial Statements'!F288/'Financial Statements'!F$311</f>
        <v>6.6162459096106074E-2</v>
      </c>
      <c r="G63" s="26">
        <f>'Financial Statements'!G288/'Financial Statements'!G$311</f>
        <v>4.4303107628982312E-2</v>
      </c>
      <c r="H63" s="26">
        <f>'Financial Statements'!H288/'Financial Statements'!H$311</f>
        <v>6.2310134014136258E-2</v>
      </c>
      <c r="I63" s="26">
        <f>'Financial Statements'!I288/'Financial Statements'!I$311</f>
        <v>6.0372672759994653E-2</v>
      </c>
      <c r="J63" s="26">
        <f>'Financial Statements'!J288/'Financial Statements'!J$311</f>
        <v>6.1726843191044135E-2</v>
      </c>
      <c r="K63" s="26">
        <f>'Financial Statements'!K288/'Financial Statements'!K$311</f>
        <v>5.9661016949152545E-2</v>
      </c>
      <c r="L63" s="26">
        <f>'Financial Statements'!L288/'Financial Statements'!L$311</f>
        <v>6.3510666315512249E-2</v>
      </c>
      <c r="M63" s="26">
        <f>'Financial Statements'!M288/'Financial Statements'!M$311</f>
        <v>6.3510666315512249E-2</v>
      </c>
    </row>
    <row r="64" spans="1:13" ht="12.75" customHeight="1" x14ac:dyDescent="0.2">
      <c r="A64" s="1" t="s">
        <v>91</v>
      </c>
      <c r="B64" s="25">
        <f>'Financial Statements'!B289/'Financial Statements'!B$311</f>
        <v>1.4036834245893479E-2</v>
      </c>
      <c r="C64" s="25">
        <f>'Financial Statements'!C289/'Financial Statements'!C$311</f>
        <v>1.3220396697029029E-2</v>
      </c>
      <c r="D64" s="25">
        <f>'Financial Statements'!D289/'Financial Statements'!D$311</f>
        <v>1.2628035355308083E-2</v>
      </c>
      <c r="E64" s="25">
        <f>'Financial Statements'!E289/'Financial Statements'!E$311</f>
        <v>1.3632458543385583E-2</v>
      </c>
      <c r="F64" s="25">
        <f>'Financial Statements'!F289/'Financial Statements'!F$311</f>
        <v>1.0638297872340425E-2</v>
      </c>
      <c r="G64" s="25">
        <f>'Financial Statements'!G289/'Financial Statements'!G$311</f>
        <v>1.1617544287079009E-2</v>
      </c>
      <c r="H64" s="25">
        <f>'Financial Statements'!H289/'Financial Statements'!H$311</f>
        <v>1.2492329603563609E-2</v>
      </c>
      <c r="I64" s="25">
        <f>'Financial Statements'!I289/'Financial Statements'!I$311</f>
        <v>1.2197134616442555E-2</v>
      </c>
      <c r="J64" s="25">
        <f>'Financial Statements'!J289/'Financial Statements'!J$311</f>
        <v>8.5846747657884817E-3</v>
      </c>
      <c r="K64" s="25">
        <f>'Financial Statements'!K289/'Financial Statements'!K$311</f>
        <v>9.3967559686531799E-3</v>
      </c>
      <c r="L64" s="25">
        <f>'Financial Statements'!L289/'Financial Statements'!L$311</f>
        <v>8.0326573610745317E-3</v>
      </c>
      <c r="M64" s="25">
        <f>'Financial Statements'!M289/'Financial Statements'!M$311</f>
        <v>8.0326573610745317E-3</v>
      </c>
    </row>
    <row r="65" spans="1:13" ht="12.75" customHeight="1" x14ac:dyDescent="0.2">
      <c r="A65" s="1" t="s">
        <v>92</v>
      </c>
      <c r="B65" s="25">
        <f>'Financial Statements'!B290/'Financial Statements'!B$311</f>
        <v>3.5404316937417982E-2</v>
      </c>
      <c r="C65" s="25">
        <f>'Financial Statements'!C290/'Financial Statements'!C$311</f>
        <v>3.4323657103941432E-2</v>
      </c>
      <c r="D65" s="25">
        <f>'Financial Statements'!D290/'Financial Statements'!D$311</f>
        <v>9.5966686875777786E-3</v>
      </c>
      <c r="E65" s="25">
        <f>'Financial Statements'!E290/'Financial Statements'!E$311</f>
        <v>1.2343777860627968E-2</v>
      </c>
      <c r="F65" s="25">
        <f>'Financial Statements'!F290/'Financial Statements'!F$311</f>
        <v>9.5935237144021135E-3</v>
      </c>
      <c r="G65" s="25">
        <f>'Financial Statements'!G290/'Financial Statements'!G$311</f>
        <v>1.0123676837360792E-2</v>
      </c>
      <c r="H65" s="25">
        <f>'Financial Statements'!H290/'Financial Statements'!H$311</f>
        <v>1.3863531336883811E-2</v>
      </c>
      <c r="I65" s="25">
        <f>'Financial Statements'!I290/'Financial Statements'!I$311</f>
        <v>1.4743443647194737E-2</v>
      </c>
      <c r="J65" s="25">
        <f>'Financial Statements'!J290/'Financial Statements'!J$311</f>
        <v>1.3531399501630422E-2</v>
      </c>
      <c r="K65" s="25">
        <f>'Financial Statements'!K290/'Financial Statements'!K$311</f>
        <v>1.1022416621104428E-2</v>
      </c>
      <c r="L65" s="25">
        <f>'Financial Statements'!L290/'Financial Statements'!L$311</f>
        <v>1.195680800632078E-2</v>
      </c>
      <c r="M65" s="25">
        <f>'Financial Statements'!M290/'Financial Statements'!M$311</f>
        <v>1.195680800632078E-2</v>
      </c>
    </row>
    <row r="66" spans="1:13" ht="12.75" customHeight="1" x14ac:dyDescent="0.2">
      <c r="A66" s="1" t="s">
        <v>173</v>
      </c>
      <c r="B66" s="25">
        <f>'Financial Statements'!B291/'Financial Statements'!B$311</f>
        <v>0.17213448572333589</v>
      </c>
      <c r="C66" s="25">
        <f>'Financial Statements'!C291/'Financial Statements'!C$311</f>
        <v>0.161794500723589</v>
      </c>
      <c r="D66" s="25">
        <f>'Financial Statements'!D291/'Financial Statements'!D$311</f>
        <v>0.17327451418360509</v>
      </c>
      <c r="E66" s="25">
        <f>'Financial Statements'!E291/'Financial Statements'!E$311</f>
        <v>0.18145272406023569</v>
      </c>
      <c r="F66" s="25">
        <f>'Financial Statements'!F291/'Financial Statements'!F$311</f>
        <v>9.3254307229311495E-2</v>
      </c>
      <c r="G66" s="25">
        <f>'Financial Statements'!G291/'Financial Statements'!G$311</f>
        <v>6.7377909996089017E-2</v>
      </c>
      <c r="H66" s="25">
        <f>'Financial Statements'!H291/'Financial Statements'!H$311</f>
        <v>5.4704131029310384E-2</v>
      </c>
      <c r="I66" s="25">
        <f>'Financial Statements'!I291/'Financial Statements'!I$311</f>
        <v>5.3841861634824704E-2</v>
      </c>
      <c r="J66" s="25">
        <f>'Financial Statements'!J291/'Financial Statements'!J$311</f>
        <v>4.5119453420190622E-2</v>
      </c>
      <c r="K66" s="25">
        <f>'Financial Statements'!K291/'Financial Statements'!K$311</f>
        <v>4.5627847639876068E-2</v>
      </c>
      <c r="L66" s="25">
        <f>'Financial Statements'!L291/'Financial Statements'!L$311</f>
        <v>4.8353963655517515E-2</v>
      </c>
      <c r="M66" s="25">
        <f>'Financial Statements'!M291/'Financial Statements'!M$311</f>
        <v>4.8353963655517515E-2</v>
      </c>
    </row>
    <row r="67" spans="1:13" ht="12.75" customHeight="1" x14ac:dyDescent="0.2">
      <c r="A67" s="1" t="s">
        <v>174</v>
      </c>
      <c r="B67" s="25">
        <f>'Financial Statements'!B292/'Financial Statements'!B$311</f>
        <v>0</v>
      </c>
      <c r="C67" s="25">
        <f>'Financial Statements'!C292/'Financial Statements'!C$311</f>
        <v>0</v>
      </c>
      <c r="D67" s="25">
        <f>'Financial Statements'!D292/'Financial Statements'!D$311</f>
        <v>0</v>
      </c>
      <c r="E67" s="25">
        <f>'Financial Statements'!E292/'Financial Statements'!E$311</f>
        <v>0</v>
      </c>
      <c r="F67" s="25">
        <f>'Financial Statements'!F292/'Financial Statements'!F$311</f>
        <v>0</v>
      </c>
      <c r="G67" s="25">
        <f>'Financial Statements'!G292/'Financial Statements'!G$311</f>
        <v>2.4555846920260816E-3</v>
      </c>
      <c r="H67" s="25">
        <f>'Financial Statements'!H292/'Financial Statements'!H$311</f>
        <v>6.0075302459829854E-3</v>
      </c>
      <c r="I67" s="25">
        <f>'Financial Statements'!I292/'Financial Statements'!I$311</f>
        <v>7.3795808020873446E-3</v>
      </c>
      <c r="J67" s="25">
        <f>'Financial Statements'!J292/'Financial Statements'!J$311</f>
        <v>5.1167915055345646E-3</v>
      </c>
      <c r="K67" s="25">
        <f>'Financial Statements'!K292/'Financial Statements'!K$311</f>
        <v>6.5609622744669215E-3</v>
      </c>
      <c r="L67" s="25">
        <f>'Financial Statements'!L292/'Financial Statements'!L$311</f>
        <v>7.4466684224387672E-3</v>
      </c>
      <c r="M67" s="25">
        <f>'Financial Statements'!M292/'Financial Statements'!M$311</f>
        <v>7.4466684224387672E-3</v>
      </c>
    </row>
    <row r="68" spans="1:13" ht="12.75" customHeight="1" x14ac:dyDescent="0.2">
      <c r="A68" s="1" t="s">
        <v>175</v>
      </c>
      <c r="B68" s="25">
        <f>'Financial Statements'!B293/'Financial Statements'!B$311</f>
        <v>0</v>
      </c>
      <c r="C68" s="25">
        <f>'Financial Statements'!C293/'Financial Statements'!C$311</f>
        <v>0</v>
      </c>
      <c r="D68" s="25">
        <f>'Financial Statements'!D293/'Financial Statements'!D$311</f>
        <v>0</v>
      </c>
      <c r="E68" s="25">
        <f>'Financial Statements'!E293/'Financial Statements'!E$311</f>
        <v>0</v>
      </c>
      <c r="F68" s="25">
        <f>'Financial Statements'!F293/'Financial Statements'!F$311</f>
        <v>0</v>
      </c>
      <c r="G68" s="25">
        <f>'Financial Statements'!G293/'Financial Statements'!G$311</f>
        <v>0</v>
      </c>
      <c r="H68" s="25">
        <f>'Financial Statements'!H293/'Financial Statements'!H$311</f>
        <v>0</v>
      </c>
      <c r="I68" s="25">
        <f>'Financial Statements'!I293/'Financial Statements'!I$311</f>
        <v>0</v>
      </c>
      <c r="J68" s="25">
        <f>'Financial Statements'!J293/'Financial Statements'!J$311</f>
        <v>0</v>
      </c>
      <c r="K68" s="25">
        <f>'Financial Statements'!K293/'Financial Statements'!K$311</f>
        <v>0</v>
      </c>
      <c r="L68" s="25">
        <f>'Financial Statements'!L293/'Financial Statements'!L$311</f>
        <v>0</v>
      </c>
      <c r="M68" s="25">
        <f>'Financial Statements'!M293/'Financial Statements'!M$311</f>
        <v>0</v>
      </c>
    </row>
    <row r="69" spans="1:13" ht="12.75" customHeight="1" x14ac:dyDescent="0.2">
      <c r="A69" s="1" t="s">
        <v>131</v>
      </c>
      <c r="B69" s="25">
        <f>'Financial Statements'!B294/'Financial Statements'!B$311</f>
        <v>0</v>
      </c>
      <c r="C69" s="25">
        <f>'Financial Statements'!C294/'Financial Statements'!C$311</f>
        <v>0</v>
      </c>
      <c r="D69" s="25">
        <f>'Financial Statements'!D294/'Financial Statements'!D$311</f>
        <v>0</v>
      </c>
      <c r="E69" s="25">
        <f>'Financial Statements'!E294/'Financial Statements'!E$311</f>
        <v>0</v>
      </c>
      <c r="F69" s="25">
        <f>'Financial Statements'!F294/'Financial Statements'!F$311</f>
        <v>0</v>
      </c>
      <c r="G69" s="25">
        <f>'Financial Statements'!G294/'Financial Statements'!G$311</f>
        <v>0</v>
      </c>
      <c r="H69" s="25">
        <f>'Financial Statements'!H294/'Financial Statements'!H$311</f>
        <v>0</v>
      </c>
      <c r="I69" s="25">
        <f>'Financial Statements'!I294/'Financial Statements'!I$311</f>
        <v>0</v>
      </c>
      <c r="J69" s="25">
        <f>'Financial Statements'!J294/'Financial Statements'!J$311</f>
        <v>0</v>
      </c>
      <c r="K69" s="25">
        <f>'Financial Statements'!K294/'Financial Statements'!K$311</f>
        <v>0</v>
      </c>
      <c r="L69" s="25">
        <f>'Financial Statements'!L294/'Financial Statements'!L$311</f>
        <v>0</v>
      </c>
      <c r="M69" s="25">
        <f>'Financial Statements'!M294/'Financial Statements'!M$311</f>
        <v>0</v>
      </c>
    </row>
    <row r="70" spans="1:13" ht="12.75" customHeight="1" x14ac:dyDescent="0.2">
      <c r="A70" s="1" t="s">
        <v>176</v>
      </c>
      <c r="B70" s="25">
        <f>'Financial Statements'!B295/'Financial Statements'!B$311</f>
        <v>0</v>
      </c>
      <c r="C70" s="25">
        <f>'Financial Statements'!C295/'Financial Statements'!C$311</f>
        <v>0</v>
      </c>
      <c r="D70" s="25">
        <f>'Financial Statements'!D295/'Financial Statements'!D$311</f>
        <v>2.090047544592999E-3</v>
      </c>
      <c r="E70" s="25">
        <f>'Financial Statements'!E295/'Financial Statements'!E$311</f>
        <v>1.8236047397513413E-3</v>
      </c>
      <c r="F70" s="25">
        <f>'Financial Statements'!F295/'Financial Statements'!F$311</f>
        <v>9.2649783817171094E-4</v>
      </c>
      <c r="G70" s="25">
        <f>'Financial Statements'!G295/'Financial Statements'!G$311</f>
        <v>2.9685005545902763E-3</v>
      </c>
      <c r="H70" s="25">
        <f>'Financial Statements'!H295/'Financial Statements'!H$311</f>
        <v>2.3257399565154808E-3</v>
      </c>
      <c r="I70" s="25">
        <f>'Financial Statements'!I295/'Financial Statements'!I$311</f>
        <v>8.0947478446751495E-4</v>
      </c>
      <c r="J70" s="25">
        <f>'Financial Statements'!J295/'Financial Statements'!J$311</f>
        <v>1.5527835493674255E-4</v>
      </c>
      <c r="K70" s="25">
        <f>'Financial Statements'!K295/'Financial Statements'!K$311</f>
        <v>1.5600510297065792E-3</v>
      </c>
      <c r="L70" s="25">
        <f>'Financial Statements'!L295/'Financial Statements'!L$311</f>
        <v>3.5554385040821704E-4</v>
      </c>
      <c r="M70" s="25">
        <f>'Financial Statements'!M295/'Financial Statements'!M$311</f>
        <v>3.5554385040821704E-4</v>
      </c>
    </row>
    <row r="71" spans="1:13" ht="12.75" customHeight="1" x14ac:dyDescent="0.2">
      <c r="A71" s="1" t="s">
        <v>132</v>
      </c>
      <c r="B71" s="25">
        <f>'Financial Statements'!B296/'Financial Statements'!B$311</f>
        <v>2.6517036969998641E-3</v>
      </c>
      <c r="C71" s="25">
        <f>'Financial Statements'!C296/'Financial Statements'!C$311</f>
        <v>4.5288158678811613E-3</v>
      </c>
      <c r="D71" s="25">
        <f>'Financial Statements'!D296/'Financial Statements'!D$311</f>
        <v>1.5986470531925076E-2</v>
      </c>
      <c r="E71" s="25">
        <f>'Financial Statements'!E296/'Financial Statements'!E$311</f>
        <v>2.1769788137653789E-2</v>
      </c>
      <c r="F71" s="25">
        <f>'Financial Statements'!F296/'Financial Statements'!F$311</f>
        <v>1.360834767981286E-2</v>
      </c>
      <c r="G71" s="25">
        <f>'Financial Statements'!G296/'Financial Statements'!G$311</f>
        <v>2.3856999057517102E-2</v>
      </c>
      <c r="H71" s="25">
        <f>'Financial Statements'!H296/'Financial Statements'!H$311</f>
        <v>1.7151385216778659E-2</v>
      </c>
      <c r="I71" s="25">
        <f>'Financial Statements'!I296/'Financial Statements'!I$311</f>
        <v>1.0821813380696777E-2</v>
      </c>
      <c r="J71" s="25">
        <f>'Financial Statements'!J296/'Financial Statements'!J$311</f>
        <v>9.7085942872353805E-3</v>
      </c>
      <c r="K71" s="25">
        <f>'Financial Statements'!K296/'Financial Statements'!K$311</f>
        <v>1.1175505740841991E-2</v>
      </c>
      <c r="L71" s="25">
        <f>'Financial Statements'!L296/'Financial Statements'!L$311</f>
        <v>8.6647353173558064E-3</v>
      </c>
      <c r="M71" s="25">
        <f>'Financial Statements'!M296/'Financial Statements'!M$311</f>
        <v>8.6647353173558064E-3</v>
      </c>
    </row>
    <row r="72" spans="1:13" ht="12.75" customHeight="1" x14ac:dyDescent="0.2">
      <c r="A72" s="5" t="s">
        <v>46</v>
      </c>
      <c r="B72" s="26">
        <f>'Financial Statements'!B297/'Financial Statements'!B$311</f>
        <v>0.38466898954703832</v>
      </c>
      <c r="C72" s="26">
        <f>'Financial Statements'!C297/'Financial Statements'!C$311</f>
        <v>0.37361879628841405</v>
      </c>
      <c r="D72" s="26">
        <f>'Financial Statements'!D297/'Financial Statements'!D$311</f>
        <v>0.39675005584096495</v>
      </c>
      <c r="E72" s="26">
        <f>'Financial Statements'!E297/'Financial Statements'!E$311</f>
        <v>0.39832390462141964</v>
      </c>
      <c r="F72" s="26">
        <f>'Financial Statements'!F297/'Financial Statements'!F$311</f>
        <v>0.25245423363515695</v>
      </c>
      <c r="G72" s="26">
        <f>'Financial Statements'!G297/'Financial Statements'!G$311</f>
        <v>0.25110437196658353</v>
      </c>
      <c r="H72" s="26">
        <f>'Financial Statements'!H297/'Financial Statements'!H$311</f>
        <v>0.22377860773782016</v>
      </c>
      <c r="I72" s="26">
        <f>'Financial Statements'!I297/'Financial Statements'!I$311</f>
        <v>0.22883773567111748</v>
      </c>
      <c r="J72" s="26">
        <f>'Financial Statements'!J297/'Financial Statements'!J$311</f>
        <v>0.24332857639325353</v>
      </c>
      <c r="K72" s="26">
        <f>'Financial Statements'!K297/'Financial Statements'!K$311</f>
        <v>0.25137233460907599</v>
      </c>
      <c r="L72" s="26">
        <f>'Financial Statements'!L297/'Financial Statements'!L$311</f>
        <v>0.24324466684224388</v>
      </c>
      <c r="M72" s="26">
        <f>'Financial Statements'!M297/'Financial Statements'!M$311</f>
        <v>0.24324466684224388</v>
      </c>
    </row>
    <row r="73" spans="1:13" ht="12.75" customHeight="1" x14ac:dyDescent="0.2">
      <c r="A73" s="1" t="s">
        <v>93</v>
      </c>
      <c r="B73" s="25">
        <f>'Financial Statements'!B298/'Financial Statements'!B$311</f>
        <v>0.2655595275804335</v>
      </c>
      <c r="C73" s="25">
        <f>'Financial Statements'!C298/'Financial Statements'!C$311</f>
        <v>0.25651655741891549</v>
      </c>
      <c r="D73" s="25">
        <f>'Financial Statements'!D298/'Financial Statements'!D$311</f>
        <v>0.257913462458917</v>
      </c>
      <c r="E73" s="25">
        <f>'Financial Statements'!E298/'Financial Statements'!E$311</f>
        <v>0.26308537712146018</v>
      </c>
      <c r="F73" s="25">
        <f>'Financial Statements'!F298/'Financial Statements'!F$311</f>
        <v>0.24328124794659167</v>
      </c>
      <c r="G73" s="25">
        <f>'Financial Statements'!G298/'Financial Statements'!G$311</f>
        <v>0.15173974649133493</v>
      </c>
      <c r="H73" s="25">
        <f>'Financial Statements'!H298/'Financial Statements'!H$311</f>
        <v>0.17655926849039022</v>
      </c>
      <c r="I73" s="25">
        <f>'Financial Statements'!I298/'Financial Statements'!I$311</f>
        <v>0.16954174296424951</v>
      </c>
      <c r="J73" s="25">
        <f>'Financial Statements'!J298/'Financial Statements'!J$311</f>
        <v>0.15780717385999807</v>
      </c>
      <c r="K73" s="25">
        <f>'Financial Statements'!K298/'Financial Statements'!K$311</f>
        <v>0.15227264443229452</v>
      </c>
      <c r="L73" s="25">
        <f>'Financial Statements'!L298/'Financial Statements'!L$311</f>
        <v>0.13828680537266264</v>
      </c>
      <c r="M73" s="25">
        <f>'Financial Statements'!M298/'Financial Statements'!M$311</f>
        <v>0.13828680537266264</v>
      </c>
    </row>
    <row r="74" spans="1:13" ht="12.75" customHeight="1" x14ac:dyDescent="0.2">
      <c r="A74" s="1" t="s">
        <v>94</v>
      </c>
      <c r="B74" s="25">
        <f>'Financial Statements'!B299/'Financial Statements'!B$311</f>
        <v>-0.1684782116837866</v>
      </c>
      <c r="C74" s="25">
        <f>'Financial Statements'!C299/'Financial Statements'!C$311</f>
        <v>-0.16432280582276326</v>
      </c>
      <c r="D74" s="25">
        <f>'Financial Statements'!D299/'Financial Statements'!D$311</f>
        <v>-0.16923801014710105</v>
      </c>
      <c r="E74" s="25">
        <f>'Financial Statements'!E299/'Financial Statements'!E$311</f>
        <v>-0.17561718889303141</v>
      </c>
      <c r="F74" s="25">
        <f>'Financial Statements'!F299/'Financial Statements'!F$311</f>
        <v>-0.14467822270116831</v>
      </c>
      <c r="G74" s="25">
        <f>'Financial Statements'!G299/'Financial Statements'!G$311</f>
        <v>-8.9093485327400607E-2</v>
      </c>
      <c r="H74" s="25">
        <f>'Financial Statements'!H299/'Financial Statements'!H$311</f>
        <v>-0.10901432564904812</v>
      </c>
      <c r="I74" s="25">
        <f>'Financial Statements'!I299/'Financial Statements'!I$311</f>
        <v>-0.10500381160456763</v>
      </c>
      <c r="J74" s="25">
        <f>'Financial Statements'!J299/'Financial Statements'!J$311</f>
        <v>-9.3322291316982275E-2</v>
      </c>
      <c r="K74" s="25">
        <f>'Financial Statements'!K299/'Financial Statements'!K$311</f>
        <v>-8.7180608711499907E-2</v>
      </c>
      <c r="L74" s="25">
        <f>'Financial Statements'!L299/'Financial Statements'!L$311</f>
        <v>-7.8845140900711083E-2</v>
      </c>
      <c r="M74" s="25">
        <f>'Financial Statements'!M299/'Financial Statements'!M$311</f>
        <v>-7.8845140900711083E-2</v>
      </c>
    </row>
    <row r="75" spans="1:13" ht="12.75" customHeight="1" x14ac:dyDescent="0.2">
      <c r="A75" s="5" t="s">
        <v>95</v>
      </c>
      <c r="B75" s="26">
        <f>'Financial Statements'!B300/'Financial Statements'!B$311</f>
        <v>9.7081315896646911E-2</v>
      </c>
      <c r="C75" s="26">
        <f>'Financial Statements'!C300/'Financial Statements'!C$311</f>
        <v>9.2193751596152215E-2</v>
      </c>
      <c r="D75" s="26">
        <f>'Financial Statements'!D300/'Financial Statements'!D$311</f>
        <v>8.867545231181595E-2</v>
      </c>
      <c r="E75" s="26">
        <f>'Financial Statements'!E300/'Financial Statements'!E$311</f>
        <v>8.7468188228428778E-2</v>
      </c>
      <c r="F75" s="26">
        <f>'Financial Statements'!F300/'Financial Statements'!F$311</f>
        <v>9.8603025245423359E-2</v>
      </c>
      <c r="G75" s="26">
        <f>'Financial Statements'!G300/'Financial Statements'!G$311</f>
        <v>6.2646261163934319E-2</v>
      </c>
      <c r="H75" s="26">
        <f>'Financial Statements'!H300/'Financial Statements'!H$311</f>
        <v>6.7544942841342118E-2</v>
      </c>
      <c r="I75" s="26">
        <f>'Financial Statements'!I300/'Financial Statements'!I$311</f>
        <v>6.4537931359681874E-2</v>
      </c>
      <c r="J75" s="26">
        <f>'Financial Statements'!J300/'Financial Statements'!J$311</f>
        <v>6.4484882543015806E-2</v>
      </c>
      <c r="K75" s="26">
        <f>'Financial Statements'!K300/'Financial Statements'!K$311</f>
        <v>6.5092035720794611E-2</v>
      </c>
      <c r="L75" s="26">
        <f>'Financial Statements'!L300/'Financial Statements'!L$311</f>
        <v>5.9441664471951539E-2</v>
      </c>
      <c r="M75" s="26">
        <f>'Financial Statements'!M300/'Financial Statements'!M$311</f>
        <v>5.9441664471951539E-2</v>
      </c>
    </row>
    <row r="76" spans="1:13" ht="12.75" customHeight="1" x14ac:dyDescent="0.2">
      <c r="A76" s="1" t="s">
        <v>177</v>
      </c>
      <c r="B76" s="25">
        <f>'Financial Statements'!B301/'Financial Statements'!B$311</f>
        <v>1.02357572740848E-2</v>
      </c>
      <c r="C76" s="25">
        <f>'Financial Statements'!C301/'Financial Statements'!C$311</f>
        <v>5.6099429641610623E-3</v>
      </c>
      <c r="D76" s="25">
        <f>'Financial Statements'!D301/'Financial Statements'!D$311</f>
        <v>4.6348000893455437E-3</v>
      </c>
      <c r="E76" s="25">
        <f>'Financial Statements'!E301/'Financial Statements'!E$311</f>
        <v>1.8317096497057917E-3</v>
      </c>
      <c r="F76" s="25">
        <f>'Financial Statements'!F301/'Financial Statements'!F$311</f>
        <v>1.4587412771214171E-3</v>
      </c>
      <c r="G76" s="25">
        <f>'Financial Statements'!G301/'Financial Statements'!G$311</f>
        <v>1.3848728289233255E-3</v>
      </c>
      <c r="H76" s="25">
        <f>'Financial Statements'!H301/'Financial Statements'!H$311</f>
        <v>1.3507473428231604E-2</v>
      </c>
      <c r="I76" s="25">
        <f>'Financial Statements'!I301/'Financial Statements'!I$311</f>
        <v>1.2652955368861156E-2</v>
      </c>
      <c r="J76" s="25">
        <f>'Financial Statements'!J301/'Financial Statements'!J$311</f>
        <v>1.1749395523546853E-2</v>
      </c>
      <c r="K76" s="25">
        <f>'Financial Statements'!K301/'Financial Statements'!K$311</f>
        <v>1.2327319117915072E-2</v>
      </c>
      <c r="L76" s="25">
        <f>'Financial Statements'!L301/'Financial Statements'!L$311</f>
        <v>1.1528838556755332E-2</v>
      </c>
      <c r="M76" s="25">
        <f>'Financial Statements'!M301/'Financial Statements'!M$311</f>
        <v>1.1528838556755332E-2</v>
      </c>
    </row>
    <row r="77" spans="1:13" ht="12.75" customHeight="1" x14ac:dyDescent="0.2">
      <c r="A77" s="1" t="s">
        <v>57</v>
      </c>
      <c r="B77" s="25">
        <f>'Financial Statements'!B302/'Financial Statements'!B$311</f>
        <v>0.28979591836734692</v>
      </c>
      <c r="C77" s="25">
        <f>'Financial Statements'!C302/'Financial Statements'!C$311</f>
        <v>0.30815527368689877</v>
      </c>
      <c r="D77" s="25">
        <f>'Financial Statements'!D302/'Financial Statements'!D$311</f>
        <v>0.29346820255911166</v>
      </c>
      <c r="E77" s="25">
        <f>'Financial Statements'!E302/'Financial Statements'!E$311</f>
        <v>0.293924559498144</v>
      </c>
      <c r="F77" s="25">
        <f>'Financial Statements'!F302/'Financial Statements'!F$311</f>
        <v>0.38257132719172593</v>
      </c>
      <c r="G77" s="25">
        <f>'Financial Statements'!G302/'Financial Statements'!G$311</f>
        <v>0.34471151688454904</v>
      </c>
      <c r="H77" s="25">
        <f>'Financial Statements'!H302/'Financial Statements'!H$311</f>
        <v>0.42153468534329286</v>
      </c>
      <c r="I77" s="25">
        <f>'Financial Statements'!I302/'Financial Statements'!I$311</f>
        <v>0.43970198753566009</v>
      </c>
      <c r="J77" s="25">
        <f>'Financial Statements'!J302/'Financial Statements'!J$311</f>
        <v>0.44496861158968065</v>
      </c>
      <c r="K77" s="25">
        <f>'Financial Statements'!K302/'Financial Statements'!K$311</f>
        <v>0.44254419537087664</v>
      </c>
      <c r="L77" s="25">
        <f>'Financial Statements'!L302/'Financial Statements'!L$311</f>
        <v>0.44585857255728206</v>
      </c>
      <c r="M77" s="25">
        <f>'Financial Statements'!M302/'Financial Statements'!M$311</f>
        <v>0.44585857255728206</v>
      </c>
    </row>
    <row r="78" spans="1:13" ht="12.75" customHeight="1" x14ac:dyDescent="0.2">
      <c r="A78" s="1" t="s">
        <v>96</v>
      </c>
      <c r="B78" s="25">
        <f>'Financial Statements'!B303/'Financial Statements'!B$311</f>
        <v>3.155798904927825E-2</v>
      </c>
      <c r="C78" s="25">
        <f>'Financial Statements'!C303/'Financial Statements'!C$311</f>
        <v>3.99080616327573E-2</v>
      </c>
      <c r="D78" s="25">
        <f>'Financial Statements'!D303/'Financial Statements'!D$311</f>
        <v>2.9850984396438941E-2</v>
      </c>
      <c r="E78" s="25">
        <f>'Financial Statements'!E303/'Financial Statements'!E$311</f>
        <v>2.5019857029388404E-2</v>
      </c>
      <c r="F78" s="25">
        <f>'Financial Statements'!F303/'Financial Statements'!F$311</f>
        <v>0.10010776286912068</v>
      </c>
      <c r="G78" s="25">
        <f>'Financial Statements'!G303/'Financial Statements'!G$311</f>
        <v>8.8086887947118372E-2</v>
      </c>
      <c r="H78" s="25">
        <f>'Financial Statements'!H303/'Financial Statements'!H$311</f>
        <v>9.4779585003143915E-2</v>
      </c>
      <c r="I78" s="25">
        <f>'Financial Statements'!I303/'Financial Statements'!I$311</f>
        <v>8.7894815431890164E-2</v>
      </c>
      <c r="J78" s="25">
        <f>'Financial Statements'!J303/'Financial Statements'!J$311</f>
        <v>8.1602472622947189E-2</v>
      </c>
      <c r="K78" s="25">
        <f>'Financial Statements'!K303/'Financial Statements'!K$311</f>
        <v>7.7710953162019314E-2</v>
      </c>
      <c r="L78" s="25">
        <f>'Financial Statements'!L303/'Financial Statements'!L$311</f>
        <v>7.4999999999999997E-2</v>
      </c>
      <c r="M78" s="25">
        <f>'Financial Statements'!M303/'Financial Statements'!M$311</f>
        <v>7.4999999999999997E-2</v>
      </c>
    </row>
    <row r="79" spans="1:13" ht="12.75" customHeight="1" x14ac:dyDescent="0.2">
      <c r="A79" s="1" t="s">
        <v>178</v>
      </c>
      <c r="B79" s="25">
        <f>'Financial Statements'!B304/'Financial Statements'!B$311</f>
        <v>9.0619485044572151E-2</v>
      </c>
      <c r="C79" s="25">
        <f>'Financial Statements'!C304/'Financial Statements'!C$311</f>
        <v>7.6794075082999916E-2</v>
      </c>
      <c r="D79" s="25">
        <f>'Financial Statements'!D304/'Financial Statements'!D$311</f>
        <v>7.6183030728485271E-2</v>
      </c>
      <c r="E79" s="25">
        <f>'Financial Statements'!E304/'Financial Statements'!E$311</f>
        <v>7.4143716263312315E-2</v>
      </c>
      <c r="F79" s="25">
        <f>'Financial Statements'!F304/'Financial Statements'!F$311</f>
        <v>5.7245738767035079E-2</v>
      </c>
      <c r="G79" s="25">
        <f>'Financial Statements'!G304/'Financial Statements'!G$311</f>
        <v>4.5431522526623538E-2</v>
      </c>
      <c r="H79" s="25">
        <f>'Financial Statements'!H304/'Financial Statements'!H$311</f>
        <v>4.1098173498685615E-2</v>
      </c>
      <c r="I79" s="25">
        <f>'Financial Statements'!I304/'Financial Statements'!I$311</f>
        <v>4.5629229112799916E-2</v>
      </c>
      <c r="J79" s="25">
        <f>'Financial Statements'!J304/'Financial Statements'!J$311</f>
        <v>4.2634999741202745E-2</v>
      </c>
      <c r="K79" s="25">
        <f>'Financial Statements'!K304/'Financial Statements'!K$311</f>
        <v>3.9023145616912704E-2</v>
      </c>
      <c r="L79" s="25">
        <f>'Financial Statements'!L304/'Financial Statements'!L$311</f>
        <v>5.0750592573084015E-2</v>
      </c>
      <c r="M79" s="25">
        <f>'Financial Statements'!M304/'Financial Statements'!M$311</f>
        <v>5.0750592573084015E-2</v>
      </c>
    </row>
    <row r="80" spans="1:13" ht="12.75" customHeight="1" x14ac:dyDescent="0.2">
      <c r="A80" s="1" t="s">
        <v>179</v>
      </c>
      <c r="B80" s="25">
        <f>'Financial Statements'!B305/'Financial Statements'!B$311</f>
        <v>0</v>
      </c>
      <c r="C80" s="25">
        <f>'Financial Statements'!C305/'Financial Statements'!C$311</f>
        <v>0</v>
      </c>
      <c r="D80" s="25">
        <f>'Financial Statements'!D305/'Financial Statements'!D$311</f>
        <v>0</v>
      </c>
      <c r="E80" s="25">
        <f>'Financial Statements'!E305/'Financial Statements'!E$311</f>
        <v>0</v>
      </c>
      <c r="F80" s="25">
        <f>'Financial Statements'!F305/'Financial Statements'!F$311</f>
        <v>0</v>
      </c>
      <c r="G80" s="25">
        <f>'Financial Statements'!G305/'Financial Statements'!G$311</f>
        <v>0</v>
      </c>
      <c r="H80" s="25">
        <f>'Financial Statements'!H305/'Financial Statements'!H$311</f>
        <v>0</v>
      </c>
      <c r="I80" s="25">
        <f>'Financial Statements'!I305/'Financial Statements'!I$311</f>
        <v>0</v>
      </c>
      <c r="J80" s="25">
        <f>'Financial Statements'!J305/'Financial Statements'!J$311</f>
        <v>0</v>
      </c>
      <c r="K80" s="25">
        <f>'Financial Statements'!K305/'Financial Statements'!K$311</f>
        <v>0</v>
      </c>
      <c r="L80" s="25">
        <f>'Financial Statements'!L305/'Financial Statements'!L$311</f>
        <v>0</v>
      </c>
      <c r="M80" s="25">
        <f>'Financial Statements'!M305/'Financial Statements'!M$311</f>
        <v>0</v>
      </c>
    </row>
    <row r="81" spans="1:13" ht="12.75" customHeight="1" x14ac:dyDescent="0.2">
      <c r="A81" s="1" t="s">
        <v>180</v>
      </c>
      <c r="B81" s="25">
        <f>'Financial Statements'!B306/'Financial Statements'!B$311</f>
        <v>0</v>
      </c>
      <c r="C81" s="25">
        <f>'Financial Statements'!C306/'Financial Statements'!C$311</f>
        <v>0</v>
      </c>
      <c r="D81" s="25">
        <f>'Financial Statements'!D306/'Financial Statements'!D$311</f>
        <v>0</v>
      </c>
      <c r="E81" s="25">
        <f>'Financial Statements'!E306/'Financial Statements'!E$311</f>
        <v>0</v>
      </c>
      <c r="F81" s="25">
        <f>'Financial Statements'!F306/'Financial Statements'!F$311</f>
        <v>0</v>
      </c>
      <c r="G81" s="25">
        <f>'Financial Statements'!G306/'Financial Statements'!G$311</f>
        <v>0</v>
      </c>
      <c r="H81" s="25">
        <f>'Financial Statements'!H306/'Financial Statements'!H$311</f>
        <v>0</v>
      </c>
      <c r="I81" s="25">
        <f>'Financial Statements'!I306/'Financial Statements'!I$311</f>
        <v>0</v>
      </c>
      <c r="J81" s="25">
        <f>'Financial Statements'!J306/'Financial Statements'!J$311</f>
        <v>0</v>
      </c>
      <c r="K81" s="25">
        <f>'Financial Statements'!K306/'Financial Statements'!K$311</f>
        <v>0</v>
      </c>
      <c r="L81" s="25">
        <f>'Financial Statements'!L306/'Financial Statements'!L$311</f>
        <v>0</v>
      </c>
      <c r="M81" s="25">
        <f>'Financial Statements'!M306/'Financial Statements'!M$311</f>
        <v>0</v>
      </c>
    </row>
    <row r="82" spans="1:13" ht="12.75" customHeight="1" x14ac:dyDescent="0.2">
      <c r="A82" s="1" t="s">
        <v>133</v>
      </c>
      <c r="B82" s="25">
        <f>'Financial Statements'!B307/'Financial Statements'!B$311</f>
        <v>0</v>
      </c>
      <c r="C82" s="25">
        <f>'Financial Statements'!C307/'Financial Statements'!C$311</f>
        <v>0</v>
      </c>
      <c r="D82" s="25">
        <f>'Financial Statements'!D307/'Financial Statements'!D$311</f>
        <v>0</v>
      </c>
      <c r="E82" s="25">
        <f>'Financial Statements'!E307/'Financial Statements'!E$311</f>
        <v>0</v>
      </c>
      <c r="F82" s="25">
        <f>'Financial Statements'!F307/'Financial Statements'!F$311</f>
        <v>0</v>
      </c>
      <c r="G82" s="25">
        <f>'Financial Statements'!G307/'Financial Statements'!G$311</f>
        <v>0</v>
      </c>
      <c r="H82" s="25">
        <f>'Financial Statements'!H307/'Financial Statements'!H$311</f>
        <v>0</v>
      </c>
      <c r="I82" s="25">
        <f>'Financial Statements'!I307/'Financial Statements'!I$311</f>
        <v>0</v>
      </c>
      <c r="J82" s="25">
        <f>'Financial Statements'!J307/'Financial Statements'!J$311</f>
        <v>0</v>
      </c>
      <c r="K82" s="25">
        <f>'Financial Statements'!K307/'Financial Statements'!K$311</f>
        <v>0</v>
      </c>
      <c r="L82" s="25">
        <f>'Financial Statements'!L307/'Financial Statements'!L$311</f>
        <v>0</v>
      </c>
      <c r="M82" s="25">
        <f>'Financial Statements'!M307/'Financial Statements'!M$311</f>
        <v>0</v>
      </c>
    </row>
    <row r="83" spans="1:13" ht="12.75" customHeight="1" x14ac:dyDescent="0.2">
      <c r="A83" s="1" t="s">
        <v>134</v>
      </c>
      <c r="B83" s="25">
        <f>'Financial Statements'!B308/'Financial Statements'!B$311</f>
        <v>4.3639983709670122E-2</v>
      </c>
      <c r="C83" s="25">
        <f>'Financial Statements'!C308/'Financial Statements'!C$311</f>
        <v>4.4470928747765384E-2</v>
      </c>
      <c r="D83" s="25">
        <f>'Financial Statements'!D308/'Financial Statements'!D$311</f>
        <v>3.8785538785538788E-2</v>
      </c>
      <c r="E83" s="25">
        <f>'Financial Statements'!E308/'Financial Statements'!E$311</f>
        <v>4.2275210322413319E-2</v>
      </c>
      <c r="F83" s="25">
        <f>'Financial Statements'!F308/'Financial Statements'!F$311</f>
        <v>3.4050438279473801E-2</v>
      </c>
      <c r="G83" s="25">
        <f>'Financial Statements'!G308/'Financial Statements'!G$311</f>
        <v>5.3881811362368644E-2</v>
      </c>
      <c r="H83" s="25">
        <f>'Financial Statements'!H308/'Financial Statements'!H$311</f>
        <v>5.5832910356739721E-2</v>
      </c>
      <c r="I83" s="25">
        <f>'Financial Statements'!I308/'Financial Statements'!I$311</f>
        <v>4.9165769433289062E-2</v>
      </c>
      <c r="J83" s="25">
        <f>'Financial Statements'!J308/'Financial Statements'!J$311</f>
        <v>4.9215844307569451E-2</v>
      </c>
      <c r="K83" s="25">
        <f>'Financial Statements'!K308/'Financial Statements'!K$311</f>
        <v>5.0869327501366871E-2</v>
      </c>
      <c r="L83" s="25">
        <f>'Financial Statements'!L308/'Financial Statements'!L$311</f>
        <v>5.6689491703976823E-2</v>
      </c>
      <c r="M83" s="25">
        <f>'Financial Statements'!M308/'Financial Statements'!M$311</f>
        <v>5.6689491703976823E-2</v>
      </c>
    </row>
    <row r="84" spans="1:13" ht="12.75" customHeight="1" x14ac:dyDescent="0.2">
      <c r="A84" s="1" t="s">
        <v>181</v>
      </c>
      <c r="B84" s="25">
        <f>'Financial Statements'!B309/'Financial Statements'!B$311</f>
        <v>1.4715597990859315E-2</v>
      </c>
      <c r="C84" s="25">
        <f>'Financial Statements'!C309/'Financial Statements'!C$311</f>
        <v>1.2735166425470333E-2</v>
      </c>
      <c r="D84" s="25">
        <f>'Financial Statements'!D309/'Financial Statements'!D$311</f>
        <v>1.7039471584926129E-2</v>
      </c>
      <c r="E84" s="25">
        <f>'Financial Statements'!E309/'Financial Statements'!E$311</f>
        <v>2.1688739038109285E-2</v>
      </c>
      <c r="F84" s="25">
        <f>'Financial Statements'!F309/'Financial Statements'!F$311</f>
        <v>1.6243281247946592E-2</v>
      </c>
      <c r="G84" s="25">
        <f>'Financial Statements'!G309/'Financial Statements'!G$311</f>
        <v>7.3731655243602975E-3</v>
      </c>
      <c r="H84" s="25">
        <f>'Financial Statements'!H309/'Financial Statements'!H$311</f>
        <v>6.9999469700987114E-3</v>
      </c>
      <c r="I84" s="25">
        <f>'Financial Statements'!I309/'Financial Statements'!I$311</f>
        <v>6.8058753723191064E-3</v>
      </c>
      <c r="J84" s="25">
        <f>'Financial Statements'!J309/'Financial Statements'!J$311</f>
        <v>6.2259226122255828E-3</v>
      </c>
      <c r="K84" s="25">
        <f>'Financial Statements'!K309/'Financial Statements'!K$311</f>
        <v>5.7444869691999269E-3</v>
      </c>
      <c r="L84" s="25">
        <f>'Financial Statements'!L309/'Financial Statements'!L$311</f>
        <v>5.431919936792204E-3</v>
      </c>
      <c r="M84" s="25">
        <f>'Financial Statements'!M309/'Financial Statements'!M$311</f>
        <v>5.431919936792204E-3</v>
      </c>
    </row>
    <row r="85" spans="1:13" ht="12.75" customHeight="1" x14ac:dyDescent="0.2">
      <c r="A85" s="1" t="s">
        <v>135</v>
      </c>
      <c r="B85" s="25">
        <f>'Financial Statements'!B310/'Financial Statements'!B$311</f>
        <v>3.7684963120503193E-2</v>
      </c>
      <c r="C85" s="25">
        <f>'Financial Statements'!C310/'Financial Statements'!C$311</f>
        <v>4.6514003575380949E-2</v>
      </c>
      <c r="D85" s="25">
        <f>'Financial Statements'!D310/'Financial Statements'!D$311</f>
        <v>5.4612463703372797E-2</v>
      </c>
      <c r="E85" s="25">
        <f>'Financial Statements'!E310/'Financial Statements'!E$311</f>
        <v>5.5324115349078475E-2</v>
      </c>
      <c r="F85" s="25">
        <f>'Financial Statements'!F310/'Financial Statements'!F$311</f>
        <v>5.7265451486996174E-2</v>
      </c>
      <c r="G85" s="25">
        <f>'Financial Statements'!G310/'Financial Statements'!G$311</f>
        <v>0.14537958979553892</v>
      </c>
      <c r="H85" s="25">
        <f>'Financial Statements'!H310/'Financial Statements'!H$311</f>
        <v>7.4923674820645297E-2</v>
      </c>
      <c r="I85" s="25">
        <f>'Financial Statements'!I310/'Financial Statements'!I$311</f>
        <v>6.4773700714381141E-2</v>
      </c>
      <c r="J85" s="25">
        <f>'Financial Statements'!J310/'Financial Statements'!J$311</f>
        <v>5.5789294666558222E-2</v>
      </c>
      <c r="K85" s="25">
        <f>'Financial Statements'!K310/'Financial Statements'!K$311</f>
        <v>5.5316201931838893E-2</v>
      </c>
      <c r="L85" s="25">
        <f>'Financial Statements'!L310/'Financial Statements'!L$311</f>
        <v>5.2054253357914144E-2</v>
      </c>
      <c r="M85" s="25">
        <f>'Financial Statements'!M310/'Financial Statements'!M$311</f>
        <v>5.2054253357914144E-2</v>
      </c>
    </row>
    <row r="86" spans="1:13" ht="12.75" customHeight="1" thickBot="1" x14ac:dyDescent="0.25">
      <c r="A86" s="58" t="s">
        <v>268</v>
      </c>
      <c r="B86" s="29">
        <f>'Financial Statements'!B311/'Financial Statements'!B$311</f>
        <v>1</v>
      </c>
      <c r="C86" s="29">
        <f>'Financial Statements'!C311/'Financial Statements'!C$311</f>
        <v>1</v>
      </c>
      <c r="D86" s="29">
        <f>'Financial Statements'!D311/'Financial Statements'!D$311</f>
        <v>1</v>
      </c>
      <c r="E86" s="29">
        <f>'Financial Statements'!E311/'Financial Statements'!E$311</f>
        <v>1</v>
      </c>
      <c r="F86" s="29">
        <f>'Financial Statements'!F311/'Financial Statements'!F$311</f>
        <v>1</v>
      </c>
      <c r="G86" s="29">
        <f>'Financial Statements'!G311/'Financial Statements'!G$311</f>
        <v>1</v>
      </c>
      <c r="H86" s="29">
        <f>'Financial Statements'!H311/'Financial Statements'!H$311</f>
        <v>1</v>
      </c>
      <c r="I86" s="29">
        <f>'Financial Statements'!I311/'Financial Statements'!I$311</f>
        <v>1</v>
      </c>
      <c r="J86" s="29">
        <f>'Financial Statements'!J311/'Financial Statements'!J$311</f>
        <v>1</v>
      </c>
      <c r="K86" s="29">
        <f>'Financial Statements'!K311/'Financial Statements'!K$311</f>
        <v>1</v>
      </c>
      <c r="L86" s="29">
        <f>'Financial Statements'!L311/'Financial Statements'!L$311</f>
        <v>1</v>
      </c>
      <c r="M86" s="29">
        <f>'Financial Statements'!M311/'Financial Statements'!M$311</f>
        <v>1</v>
      </c>
    </row>
    <row r="87" spans="1:13" ht="12.75" customHeight="1" thickTop="1" x14ac:dyDescent="0.2">
      <c r="A87" s="1" t="s">
        <v>51</v>
      </c>
      <c r="B87" s="25">
        <f>'Financial Statements'!B312/'Financial Statements'!B$346</f>
        <v>5.4554504728720754E-2</v>
      </c>
      <c r="C87" s="25">
        <f>'Financial Statements'!C312/'Financial Statements'!C$346</f>
        <v>5.2856048352770919E-2</v>
      </c>
      <c r="D87" s="25">
        <f>'Financial Statements'!D312/'Financial Statements'!D$346</f>
        <v>5.1461437825074188E-2</v>
      </c>
      <c r="E87" s="25">
        <f>'Financial Statements'!E312/'Financial Statements'!E$346</f>
        <v>5.315199948128576E-2</v>
      </c>
      <c r="F87" s="25">
        <f>'Financial Statements'!F312/'Financial Statements'!F$346</f>
        <v>3.2171158976515582E-2</v>
      </c>
      <c r="G87" s="25">
        <f>'Financial Statements'!G312/'Financial Statements'!G$346</f>
        <v>2.5857370921517461E-2</v>
      </c>
      <c r="H87" s="25">
        <f>'Financial Statements'!H312/'Financial Statements'!H$346</f>
        <v>2.9961894228074031E-2</v>
      </c>
      <c r="I87" s="25">
        <f>'Financial Statements'!I312/'Financial Statements'!I$346</f>
        <v>3.1836721862892263E-2</v>
      </c>
      <c r="J87" s="25">
        <f>'Financial Statements'!J312/'Financial Statements'!J$346</f>
        <v>3.0552864885648581E-2</v>
      </c>
      <c r="K87" s="25">
        <f>'Financial Statements'!K312/'Financial Statements'!K$346</f>
        <v>2.9393110989611809E-2</v>
      </c>
      <c r="L87" s="25">
        <f>'Financial Statements'!L312/'Financial Statements'!L$346</f>
        <v>3.1314195417434819E-2</v>
      </c>
      <c r="M87" s="25">
        <f>'Financial Statements'!M312/'Financial Statements'!M$346</f>
        <v>3.1314195417434819E-2</v>
      </c>
    </row>
    <row r="88" spans="1:13" ht="12.75" customHeight="1" x14ac:dyDescent="0.2">
      <c r="A88" s="1" t="s">
        <v>97</v>
      </c>
      <c r="B88" s="25">
        <f>'Financial Statements'!B313/'Financial Statements'!B$346</f>
        <v>6.7867324313317351E-2</v>
      </c>
      <c r="C88" s="25">
        <f>'Financial Statements'!C313/'Financial Statements'!C$346</f>
        <v>6.6910700604409637E-2</v>
      </c>
      <c r="D88" s="25">
        <f>'Financial Statements'!D313/'Financial Statements'!D$346</f>
        <v>5.9622195985832349E-2</v>
      </c>
      <c r="E88" s="25">
        <f>'Financial Statements'!E313/'Financial Statements'!E$346</f>
        <v>5.5137702420126111E-2</v>
      </c>
      <c r="F88" s="25">
        <f>'Financial Statements'!F313/'Financial Statements'!F$346</f>
        <v>4.8421011131115868E-2</v>
      </c>
      <c r="G88" s="25">
        <f>'Financial Statements'!G313/'Financial Statements'!G$346</f>
        <v>5.0874842118086051E-2</v>
      </c>
      <c r="H88" s="25">
        <f>'Financial Statements'!H313/'Financial Statements'!H$346</f>
        <v>5.3302626495253823E-2</v>
      </c>
      <c r="I88" s="25">
        <f>'Financial Statements'!I313/'Financial Statements'!I$346</f>
        <v>5.5374362440370001E-2</v>
      </c>
      <c r="J88" s="25">
        <f>'Financial Statements'!J313/'Financial Statements'!J$346</f>
        <v>4.974822723878114E-2</v>
      </c>
      <c r="K88" s="25">
        <f>'Financial Statements'!K313/'Financial Statements'!K$346</f>
        <v>5.1408784399489704E-2</v>
      </c>
      <c r="L88" s="25">
        <f>'Financial Statements'!L313/'Financial Statements'!L$346</f>
        <v>5.2515143534369237E-2</v>
      </c>
      <c r="M88" s="25">
        <f>'Financial Statements'!M313/'Financial Statements'!M$346</f>
        <v>5.2515143534369237E-2</v>
      </c>
    </row>
    <row r="89" spans="1:13" ht="12.75" customHeight="1" x14ac:dyDescent="0.2">
      <c r="A89" s="1" t="s">
        <v>182</v>
      </c>
      <c r="B89" s="25">
        <f>'Financial Statements'!B314/'Financial Statements'!B$346</f>
        <v>1.0769718086791258E-2</v>
      </c>
      <c r="C89" s="25">
        <f>'Financial Statements'!C314/'Financial Statements'!C$346</f>
        <v>1.0845322209925939E-2</v>
      </c>
      <c r="D89" s="25">
        <f>'Financial Statements'!D314/'Financial Statements'!D$346</f>
        <v>1.4135741408468681E-2</v>
      </c>
      <c r="E89" s="25">
        <f>'Financial Statements'!E314/'Financial Statements'!E$346</f>
        <v>2.5579095816245481E-2</v>
      </c>
      <c r="F89" s="25">
        <f>'Financial Statements'!F314/'Financial Statements'!F$346</f>
        <v>8.3779059834675988E-3</v>
      </c>
      <c r="G89" s="25">
        <f>'Financial Statements'!G314/'Financial Statements'!G$346</f>
        <v>8.3348827666681626E-4</v>
      </c>
      <c r="H89" s="25">
        <f>'Financial Statements'!H314/'Financial Statements'!H$346</f>
        <v>1.6666540404996932E-4</v>
      </c>
      <c r="I89" s="25">
        <f>'Financial Statements'!I314/'Financial Statements'!I$346</f>
        <v>0</v>
      </c>
      <c r="J89" s="25">
        <f>'Financial Statements'!J314/'Financial Statements'!J$346</f>
        <v>7.3942073779401221E-6</v>
      </c>
      <c r="K89" s="25">
        <f>'Financial Statements'!K314/'Financial Statements'!K$346</f>
        <v>2.1869874248223073E-4</v>
      </c>
      <c r="L89" s="25">
        <f>'Financial Statements'!L314/'Financial Statements'!L$346</f>
        <v>0</v>
      </c>
      <c r="M89" s="25">
        <f>'Financial Statements'!M314/'Financial Statements'!M$346</f>
        <v>0</v>
      </c>
    </row>
    <row r="90" spans="1:13" ht="12.75" customHeight="1" x14ac:dyDescent="0.2">
      <c r="A90" s="1" t="s">
        <v>183</v>
      </c>
      <c r="B90" s="25">
        <f>'Financial Statements'!B315/'Financial Statements'!B$346</f>
        <v>4.7703515996198924E-2</v>
      </c>
      <c r="C90" s="25">
        <f>'Financial Statements'!C315/'Financial Statements'!C$346</f>
        <v>5.3111432706222865E-2</v>
      </c>
      <c r="D90" s="25">
        <f>'Financial Statements'!D315/'Financial Statements'!D$346</f>
        <v>4.1601518874246145E-2</v>
      </c>
      <c r="E90" s="25">
        <f>'Financial Statements'!E315/'Financial Statements'!E$346</f>
        <v>5.7123405358966463E-2</v>
      </c>
      <c r="F90" s="25">
        <f>'Financial Statements'!F315/'Financial Statements'!F$346</f>
        <v>4.9084672703139577E-2</v>
      </c>
      <c r="G90" s="25">
        <f>'Financial Statements'!G315/'Financial Statements'!G$346</f>
        <v>4.4598034249956724E-2</v>
      </c>
      <c r="H90" s="25">
        <f>'Financial Statements'!H315/'Financial Statements'!H$346</f>
        <v>5.0976886538738345E-2</v>
      </c>
      <c r="I90" s="25">
        <f>'Financial Statements'!I315/'Financial Statements'!I$346</f>
        <v>3.6819314225536963E-2</v>
      </c>
      <c r="J90" s="25">
        <f>'Financial Statements'!J315/'Financial Statements'!J$346</f>
        <v>4.6613083310534528E-2</v>
      </c>
      <c r="K90" s="25">
        <f>'Financial Statements'!K315/'Financial Statements'!K$346</f>
        <v>3.5436486240204117E-2</v>
      </c>
      <c r="L90" s="25">
        <f>'Financial Statements'!L315/'Financial Statements'!L$346</f>
        <v>4.0459573347379513E-2</v>
      </c>
      <c r="M90" s="25">
        <f>'Financial Statements'!M315/'Financial Statements'!M$346</f>
        <v>4.0459573347379513E-2</v>
      </c>
    </row>
    <row r="91" spans="1:13" ht="12.75" customHeight="1" x14ac:dyDescent="0.2">
      <c r="A91" s="1" t="s">
        <v>472</v>
      </c>
      <c r="B91" s="25">
        <f>'Financial Statements'!B316/'Financial Statements'!B$346</f>
        <v>0</v>
      </c>
      <c r="C91" s="25">
        <f>'Financial Statements'!C316/'Financial Statements'!C$346</f>
        <v>0</v>
      </c>
      <c r="D91" s="25">
        <f>'Financial Statements'!D316/'Financial Statements'!D$346</f>
        <v>0</v>
      </c>
      <c r="E91" s="25">
        <f>'Financial Statements'!E316/'Financial Statements'!E$346</f>
        <v>2.4314729863351219E-5</v>
      </c>
      <c r="F91" s="25">
        <f>'Financial Statements'!F316/'Financial Statements'!F$346</f>
        <v>9.4095383280985104E-3</v>
      </c>
      <c r="G91" s="25">
        <f>'Financial Statements'!G316/'Financial Statements'!G$346</f>
        <v>6.828192420385841E-3</v>
      </c>
      <c r="H91" s="25">
        <f>'Financial Statements'!H316/'Financial Statements'!H$346</f>
        <v>7.6514571859304095E-3</v>
      </c>
      <c r="I91" s="25">
        <f>'Financial Statements'!I316/'Financial Statements'!I$346</f>
        <v>7.4581705869871031E-3</v>
      </c>
      <c r="J91" s="25">
        <f>'Financial Statements'!J316/'Financial Statements'!J$346</f>
        <v>6.9579491426416543E-3</v>
      </c>
      <c r="K91" s="25">
        <f>'Financial Statements'!K316/'Financial Statements'!K$346</f>
        <v>7.0420995079278296E-3</v>
      </c>
      <c r="L91" s="25">
        <f>'Financial Statements'!L316/'Financial Statements'!L$346</f>
        <v>7.1042928627864099E-3</v>
      </c>
      <c r="M91" s="25">
        <f>'Financial Statements'!M316/'Financial Statements'!M$346</f>
        <v>7.1042928627864099E-3</v>
      </c>
    </row>
    <row r="92" spans="1:13" ht="12.75" customHeight="1" x14ac:dyDescent="0.2">
      <c r="A92" s="1" t="s">
        <v>184</v>
      </c>
      <c r="B92" s="25">
        <f>'Financial Statements'!B317/'Financial Statements'!B$346</f>
        <v>0</v>
      </c>
      <c r="C92" s="25">
        <f>'Financial Statements'!C317/'Financial Statements'!C$346</f>
        <v>0</v>
      </c>
      <c r="D92" s="25">
        <f>'Financial Statements'!D317/'Financial Statements'!D$346</f>
        <v>0</v>
      </c>
      <c r="E92" s="25">
        <f>'Financial Statements'!E317/'Financial Statements'!E$346</f>
        <v>0</v>
      </c>
      <c r="F92" s="25">
        <f>'Financial Statements'!F317/'Financial Statements'!F$346</f>
        <v>0</v>
      </c>
      <c r="G92" s="25">
        <f>'Financial Statements'!G317/'Financial Statements'!G$346</f>
        <v>0</v>
      </c>
      <c r="H92" s="25">
        <f>'Financial Statements'!H317/'Financial Statements'!H$346</f>
        <v>0</v>
      </c>
      <c r="I92" s="25">
        <f>'Financial Statements'!I317/'Financial Statements'!I$346</f>
        <v>0</v>
      </c>
      <c r="J92" s="25">
        <f>'Financial Statements'!J317/'Financial Statements'!J$346</f>
        <v>0</v>
      </c>
      <c r="K92" s="25">
        <f>'Financial Statements'!K317/'Financial Statements'!K$346</f>
        <v>0</v>
      </c>
      <c r="L92" s="25">
        <f>'Financial Statements'!L317/'Financial Statements'!L$346</f>
        <v>0</v>
      </c>
      <c r="M92" s="25">
        <f>'Financial Statements'!M317/'Financial Statements'!M$346</f>
        <v>0</v>
      </c>
    </row>
    <row r="93" spans="1:13" ht="12.75" customHeight="1" x14ac:dyDescent="0.2">
      <c r="A93" s="1" t="s">
        <v>185</v>
      </c>
      <c r="B93" s="25">
        <f>'Financial Statements'!B318/'Financial Statements'!B$346</f>
        <v>0</v>
      </c>
      <c r="C93" s="25">
        <f>'Financial Statements'!C318/'Financial Statements'!C$346</f>
        <v>0</v>
      </c>
      <c r="D93" s="25">
        <f>'Financial Statements'!D318/'Financial Statements'!D$346</f>
        <v>0</v>
      </c>
      <c r="E93" s="25">
        <f>'Financial Statements'!E318/'Financial Statements'!E$346</f>
        <v>0</v>
      </c>
      <c r="F93" s="25">
        <f>'Financial Statements'!F318/'Financial Statements'!F$346</f>
        <v>0</v>
      </c>
      <c r="G93" s="25">
        <f>'Financial Statements'!G318/'Financial Statements'!G$346</f>
        <v>0</v>
      </c>
      <c r="H93" s="25">
        <f>'Financial Statements'!H318/'Financial Statements'!H$346</f>
        <v>0</v>
      </c>
      <c r="I93" s="25">
        <f>'Financial Statements'!I318/'Financial Statements'!I$346</f>
        <v>0</v>
      </c>
      <c r="J93" s="25">
        <f>'Financial Statements'!J318/'Financial Statements'!J$346</f>
        <v>0</v>
      </c>
      <c r="K93" s="25">
        <f>'Financial Statements'!K318/'Financial Statements'!K$346</f>
        <v>0</v>
      </c>
      <c r="L93" s="25">
        <f>'Financial Statements'!L318/'Financial Statements'!L$346</f>
        <v>0</v>
      </c>
      <c r="M93" s="25">
        <f>'Financial Statements'!M318/'Financial Statements'!M$346</f>
        <v>0</v>
      </c>
    </row>
    <row r="94" spans="1:13" ht="12.75" customHeight="1" x14ac:dyDescent="0.2">
      <c r="A94" s="1" t="s">
        <v>186</v>
      </c>
      <c r="B94" s="25">
        <f>'Financial Statements'!B319/'Financial Statements'!B$346</f>
        <v>2.5765871758903117E-2</v>
      </c>
      <c r="C94" s="25">
        <f>'Financial Statements'!C319/'Financial Statements'!C$346</f>
        <v>2.7538946113901421E-2</v>
      </c>
      <c r="D94" s="25">
        <f>'Financial Statements'!D319/'Financial Statements'!D$346</f>
        <v>3.365614729251093E-2</v>
      </c>
      <c r="E94" s="25">
        <f>'Financial Statements'!E319/'Financial Statements'!E$346</f>
        <v>2.4687555721255937E-2</v>
      </c>
      <c r="F94" s="25">
        <f>'Financial Statements'!F319/'Financial Statements'!F$346</f>
        <v>1.8654803989854519E-2</v>
      </c>
      <c r="G94" s="25">
        <f>'Financial Statements'!G319/'Financial Statements'!G$346</f>
        <v>2.0503811606003682E-2</v>
      </c>
      <c r="H94" s="25">
        <f>'Financial Statements'!H319/'Financial Statements'!H$346</f>
        <v>1.7340777721380898E-2</v>
      </c>
      <c r="I94" s="25">
        <f>'Financial Statements'!I319/'Financial Statements'!I$346</f>
        <v>1.7258316763987015E-2</v>
      </c>
      <c r="J94" s="25">
        <f>'Financial Statements'!J319/'Financial Statements'!J$346</f>
        <v>1.6784850747924077E-2</v>
      </c>
      <c r="K94" s="25">
        <f>'Financial Statements'!K319/'Financial Statements'!K$346</f>
        <v>1.4820484782212501E-2</v>
      </c>
      <c r="L94" s="25">
        <f>'Financial Statements'!L319/'Financial Statements'!L$346</f>
        <v>1.5452989202001581E-2</v>
      </c>
      <c r="M94" s="25">
        <f>'Financial Statements'!M319/'Financial Statements'!M$346</f>
        <v>1.5452989202001581E-2</v>
      </c>
    </row>
    <row r="95" spans="1:13" ht="12.75" customHeight="1" x14ac:dyDescent="0.2">
      <c r="A95" s="1" t="s">
        <v>136</v>
      </c>
      <c r="B95" s="25">
        <f>'Financial Statements'!B320/'Financial Statements'!B$346</f>
        <v>0.10189601339427123</v>
      </c>
      <c r="C95" s="25">
        <f>'Financial Statements'!C320/'Financial Statements'!C$346</f>
        <v>9.6186260321784289E-2</v>
      </c>
      <c r="D95" s="25">
        <f>'Financial Statements'!D320/'Financial Statements'!D$346</f>
        <v>9.4363253454162549E-2</v>
      </c>
      <c r="E95" s="25">
        <f>'Financial Statements'!E320/'Financial Statements'!E$346</f>
        <v>9.268775023909484E-2</v>
      </c>
      <c r="F95" s="25">
        <f>'Financial Statements'!F320/'Financial Statements'!F$346</f>
        <v>8.0513319227787053E-2</v>
      </c>
      <c r="G95" s="25">
        <f>'Financial Statements'!G320/'Financial Statements'!G$346</f>
        <v>7.7873450833808852E-2</v>
      </c>
      <c r="H95" s="25">
        <f>'Financial Statements'!H320/'Financial Statements'!H$346</f>
        <v>9.4832614904432538E-2</v>
      </c>
      <c r="I95" s="25">
        <f>'Financial Statements'!I320/'Financial Statements'!I$346</f>
        <v>9.4559229191389704E-2</v>
      </c>
      <c r="J95" s="25">
        <f>'Financial Statements'!J320/'Financial Statements'!J$346</f>
        <v>9.9459483440672583E-2</v>
      </c>
      <c r="K95" s="25">
        <f>'Financial Statements'!K320/'Financial Statements'!K$346</f>
        <v>0.10138144705667942</v>
      </c>
      <c r="L95" s="25">
        <f>'Financial Statements'!L320/'Financial Statements'!L$346</f>
        <v>0.10601132473005004</v>
      </c>
      <c r="M95" s="25">
        <f>'Financial Statements'!M320/'Financial Statements'!M$346</f>
        <v>0.10601132473005004</v>
      </c>
    </row>
    <row r="96" spans="1:13" ht="12.75" customHeight="1" x14ac:dyDescent="0.2">
      <c r="A96" s="1" t="s">
        <v>187</v>
      </c>
      <c r="B96" s="25">
        <f>'Financial Statements'!B321/'Financial Statements'!B$346</f>
        <v>0</v>
      </c>
      <c r="C96" s="25">
        <f>'Financial Statements'!C321/'Financial Statements'!C$346</f>
        <v>0</v>
      </c>
      <c r="D96" s="25">
        <f>'Financial Statements'!D321/'Financial Statements'!D$346</f>
        <v>0</v>
      </c>
      <c r="E96" s="25">
        <f>'Financial Statements'!E321/'Financial Statements'!E$346</f>
        <v>0</v>
      </c>
      <c r="F96" s="25">
        <f>'Financial Statements'!F321/'Financial Statements'!F$346</f>
        <v>0</v>
      </c>
      <c r="G96" s="25">
        <f>'Financial Statements'!G321/'Financial Statements'!G$346</f>
        <v>0</v>
      </c>
      <c r="H96" s="25">
        <f>'Financial Statements'!H321/'Financial Statements'!H$346</f>
        <v>0</v>
      </c>
      <c r="I96" s="25">
        <f>'Financial Statements'!I321/'Financial Statements'!I$346</f>
        <v>0</v>
      </c>
      <c r="J96" s="25">
        <f>'Financial Statements'!J321/'Financial Statements'!J$346</f>
        <v>0</v>
      </c>
      <c r="K96" s="25">
        <f>'Financial Statements'!K321/'Financial Statements'!K$346</f>
        <v>0</v>
      </c>
      <c r="L96" s="25">
        <f>'Financial Statements'!L321/'Financial Statements'!L$346</f>
        <v>0</v>
      </c>
      <c r="M96" s="25">
        <f>'Financial Statements'!M321/'Financial Statements'!M$346</f>
        <v>0</v>
      </c>
    </row>
    <row r="97" spans="1:13" ht="12.75" customHeight="1" x14ac:dyDescent="0.2">
      <c r="A97" s="1" t="s">
        <v>137</v>
      </c>
      <c r="B97" s="25">
        <f>'Financial Statements'!B322/'Financial Statements'!B$346</f>
        <v>1.5837820715869496E-3</v>
      </c>
      <c r="C97" s="25">
        <f>'Financial Statements'!C322/'Financial Statements'!C$346</f>
        <v>1.3535370732953094E-3</v>
      </c>
      <c r="D97" s="25">
        <f>'Financial Statements'!D322/'Financial Statements'!D$346</f>
        <v>3.2148441239350329E-3</v>
      </c>
      <c r="E97" s="25">
        <f>'Financial Statements'!E322/'Financial Statements'!E$346</f>
        <v>1.4345690619377218E-3</v>
      </c>
      <c r="F97" s="25">
        <f>'Financial Statements'!F322/'Financial Statements'!F$346</f>
        <v>1.097341411167913E-3</v>
      </c>
      <c r="G97" s="25">
        <f>'Financial Statements'!G322/'Financial Statements'!G$346</f>
        <v>2.8248841130723019E-2</v>
      </c>
      <c r="H97" s="25">
        <f>'Financial Statements'!H322/'Financial Statements'!H$346</f>
        <v>4.5454201104537089E-4</v>
      </c>
      <c r="I97" s="25">
        <f>'Financial Statements'!I322/'Financial Statements'!I$346</f>
        <v>4.2910022555268266E-3</v>
      </c>
      <c r="J97" s="25">
        <f>'Financial Statements'!J322/'Financial Statements'!J$346</f>
        <v>2.1812911764923361E-3</v>
      </c>
      <c r="K97" s="25">
        <f>'Financial Statements'!K322/'Financial Statements'!K$346</f>
        <v>1.9026790595954074E-3</v>
      </c>
      <c r="L97" s="25">
        <f>'Financial Statements'!L322/'Financial Statements'!L$346</f>
        <v>1.6723729259942059E-3</v>
      </c>
      <c r="M97" s="25">
        <f>'Financial Statements'!M322/'Financial Statements'!M$346</f>
        <v>1.6723729259942059E-3</v>
      </c>
    </row>
    <row r="98" spans="1:13" ht="12.75" customHeight="1" x14ac:dyDescent="0.2">
      <c r="A98" s="5" t="s">
        <v>98</v>
      </c>
      <c r="B98" s="26">
        <f>'Financial Statements'!B323/'Financial Statements'!B$346</f>
        <v>0.31014073034978956</v>
      </c>
      <c r="C98" s="26">
        <f>'Financial Statements'!C323/'Financial Statements'!C$346</f>
        <v>0.30880224738231038</v>
      </c>
      <c r="D98" s="26">
        <f>'Financial Statements'!D323/'Financial Statements'!D$346</f>
        <v>0.29805513896422986</v>
      </c>
      <c r="E98" s="26">
        <f>'Financial Statements'!E323/'Financial Statements'!E$346</f>
        <v>0.30982639282877567</v>
      </c>
      <c r="F98" s="26">
        <f>'Financial Statements'!F323/'Financial Statements'!F$346</f>
        <v>0.24772975175114662</v>
      </c>
      <c r="G98" s="26">
        <f>'Financial Statements'!G323/'Financial Statements'!G$346</f>
        <v>0.25561803155714846</v>
      </c>
      <c r="H98" s="26">
        <f>'Financial Statements'!H323/'Financial Statements'!H$346</f>
        <v>0.25468746448890539</v>
      </c>
      <c r="I98" s="26">
        <f>'Financial Statements'!I323/'Financial Statements'!I$346</f>
        <v>0.24759711732668988</v>
      </c>
      <c r="J98" s="26">
        <f>'Financial Statements'!J323/'Financial Statements'!J$346</f>
        <v>0.25230514415007282</v>
      </c>
      <c r="K98" s="26">
        <f>'Financial Statements'!K323/'Financial Statements'!K$346</f>
        <v>0.24160379077820301</v>
      </c>
      <c r="L98" s="26">
        <f>'Financial Statements'!L323/'Financial Statements'!L$346</f>
        <v>0.2545298920200158</v>
      </c>
      <c r="M98" s="26">
        <f>'Financial Statements'!M323/'Financial Statements'!M$346</f>
        <v>0.2545298920200158</v>
      </c>
    </row>
    <row r="99" spans="1:13" ht="12.75" customHeight="1" x14ac:dyDescent="0.2">
      <c r="A99" s="1" t="s">
        <v>188</v>
      </c>
      <c r="B99" s="25">
        <f>'Financial Statements'!B324/'Financial Statements'!B$346</f>
        <v>0.30255667677270465</v>
      </c>
      <c r="C99" s="25">
        <f>'Financial Statements'!C324/'Financial Statements'!C$346</f>
        <v>0.29507959479015922</v>
      </c>
      <c r="D99" s="25">
        <f>'Financial Statements'!D324/'Financial Statements'!D$346</f>
        <v>0.3180621589712499</v>
      </c>
      <c r="E99" s="25">
        <f>'Financial Statements'!E324/'Financial Statements'!E$346</f>
        <v>0.28826733234993757</v>
      </c>
      <c r="F99" s="25">
        <f>'Financial Statements'!F324/'Financial Statements'!F$346</f>
        <v>0.35450698487377286</v>
      </c>
      <c r="G99" s="25">
        <f>'Financial Statements'!G324/'Financial Statements'!G$346</f>
        <v>0.3472248046111136</v>
      </c>
      <c r="H99" s="25">
        <f>'Financial Statements'!H324/'Financial Statements'!H$346</f>
        <v>0.33980045605715109</v>
      </c>
      <c r="I99" s="25">
        <f>'Financial Statements'!I324/'Financial Statements'!I$346</f>
        <v>0.36170948500113953</v>
      </c>
      <c r="J99" s="25">
        <f>'Financial Statements'!J324/'Financial Statements'!J$346</f>
        <v>0.36780266339349754</v>
      </c>
      <c r="K99" s="25">
        <f>'Financial Statements'!K324/'Financial Statements'!K$346</f>
        <v>0.35779843265901223</v>
      </c>
      <c r="L99" s="25">
        <f>'Financial Statements'!L324/'Financial Statements'!L$346</f>
        <v>0.35529365288385567</v>
      </c>
      <c r="M99" s="25">
        <f>'Financial Statements'!M324/'Financial Statements'!M$346</f>
        <v>0.35529365288385567</v>
      </c>
    </row>
    <row r="100" spans="1:13" ht="12.75" customHeight="1" x14ac:dyDescent="0.2">
      <c r="A100" s="1" t="s">
        <v>473</v>
      </c>
      <c r="B100" s="25">
        <f>'Financial Statements'!B325/'Financial Statements'!B$346</f>
        <v>0</v>
      </c>
      <c r="C100" s="25">
        <f>'Financial Statements'!C325/'Financial Statements'!C$346</f>
        <v>0</v>
      </c>
      <c r="D100" s="25">
        <f>'Financial Statements'!D325/'Financial Statements'!D$346</f>
        <v>0</v>
      </c>
      <c r="E100" s="25">
        <f>'Financial Statements'!E325/'Financial Statements'!E$346</f>
        <v>3.0798657826911543E-4</v>
      </c>
      <c r="F100" s="25">
        <f>'Financial Statements'!F325/'Financial Statements'!F$346</f>
        <v>2.6480753814411312E-2</v>
      </c>
      <c r="G100" s="25">
        <f>'Financial Statements'!G325/'Financial Statements'!G$346</f>
        <v>1.7823826224105763E-2</v>
      </c>
      <c r="H100" s="25">
        <f>'Financial Statements'!H325/'Financial Statements'!H$346</f>
        <v>1.9128642964826022E-2</v>
      </c>
      <c r="I100" s="25">
        <f>'Financial Statements'!I325/'Financial Statements'!I$346</f>
        <v>1.8500035365403206E-2</v>
      </c>
      <c r="J100" s="25">
        <f>'Financial Statements'!J325/'Financial Statements'!J$346</f>
        <v>2.1790729142789539E-2</v>
      </c>
      <c r="K100" s="25">
        <f>'Financial Statements'!K325/'Financial Statements'!K$346</f>
        <v>2.5208675050118461E-2</v>
      </c>
      <c r="L100" s="25">
        <f>'Financial Statements'!L325/'Financial Statements'!L$346</f>
        <v>2.2524361337898341E-2</v>
      </c>
      <c r="M100" s="25">
        <f>'Financial Statements'!M325/'Financial Statements'!M$346</f>
        <v>2.2524361337898341E-2</v>
      </c>
    </row>
    <row r="101" spans="1:13" ht="12.75" customHeight="1" x14ac:dyDescent="0.2">
      <c r="A101" s="1" t="s">
        <v>190</v>
      </c>
      <c r="B101" s="25">
        <f>'Financial Statements'!B326/'Financial Statements'!B$346</f>
        <v>0</v>
      </c>
      <c r="C101" s="25">
        <f>'Financial Statements'!C326/'Financial Statements'!C$346</f>
        <v>0</v>
      </c>
      <c r="D101" s="25">
        <f>'Financial Statements'!D326/'Financial Statements'!D$346</f>
        <v>0</v>
      </c>
      <c r="E101" s="25">
        <f>'Financial Statements'!E326/'Financial Statements'!E$346</f>
        <v>0</v>
      </c>
      <c r="F101" s="25">
        <f>'Financial Statements'!F326/'Financial Statements'!F$346</f>
        <v>0</v>
      </c>
      <c r="G101" s="25">
        <f>'Financial Statements'!G326/'Financial Statements'!G$346</f>
        <v>0</v>
      </c>
      <c r="H101" s="25">
        <f>'Financial Statements'!H326/'Financial Statements'!H$346</f>
        <v>0</v>
      </c>
      <c r="I101" s="25">
        <f>'Financial Statements'!I326/'Financial Statements'!I$346</f>
        <v>0</v>
      </c>
      <c r="J101" s="25">
        <f>'Financial Statements'!J326/'Financial Statements'!J$346</f>
        <v>0</v>
      </c>
      <c r="K101" s="25">
        <f>'Financial Statements'!K326/'Financial Statements'!K$346</f>
        <v>0</v>
      </c>
      <c r="L101" s="25">
        <f>'Financial Statements'!L326/'Financial Statements'!L$346</f>
        <v>0</v>
      </c>
      <c r="M101" s="25">
        <f>'Financial Statements'!M326/'Financial Statements'!M$346</f>
        <v>0</v>
      </c>
    </row>
    <row r="102" spans="1:13" ht="12.75" customHeight="1" x14ac:dyDescent="0.2">
      <c r="A102" s="1" t="s">
        <v>191</v>
      </c>
      <c r="B102" s="25">
        <f>'Financial Statements'!B327/'Financial Statements'!B$346</f>
        <v>0</v>
      </c>
      <c r="C102" s="25">
        <f>'Financial Statements'!C327/'Financial Statements'!C$346</f>
        <v>0</v>
      </c>
      <c r="D102" s="25">
        <f>'Financial Statements'!D327/'Financial Statements'!D$346</f>
        <v>0</v>
      </c>
      <c r="E102" s="25">
        <f>'Financial Statements'!E327/'Financial Statements'!E$346</f>
        <v>0</v>
      </c>
      <c r="F102" s="25">
        <f>'Financial Statements'!F327/'Financial Statements'!F$346</f>
        <v>0</v>
      </c>
      <c r="G102" s="25">
        <f>'Financial Statements'!G327/'Financial Statements'!G$346</f>
        <v>0</v>
      </c>
      <c r="H102" s="25">
        <f>'Financial Statements'!H327/'Financial Statements'!H$346</f>
        <v>0</v>
      </c>
      <c r="I102" s="25">
        <f>'Financial Statements'!I327/'Financial Statements'!I$346</f>
        <v>0</v>
      </c>
      <c r="J102" s="25">
        <f>'Financial Statements'!J327/'Financial Statements'!J$346</f>
        <v>0</v>
      </c>
      <c r="K102" s="25">
        <f>'Financial Statements'!K327/'Financial Statements'!K$346</f>
        <v>0</v>
      </c>
      <c r="L102" s="25">
        <f>'Financial Statements'!L327/'Financial Statements'!L$346</f>
        <v>0</v>
      </c>
      <c r="M102" s="25">
        <f>'Financial Statements'!M327/'Financial Statements'!M$346</f>
        <v>0</v>
      </c>
    </row>
    <row r="103" spans="1:13" ht="12.75" customHeight="1" x14ac:dyDescent="0.2">
      <c r="A103" s="1" t="s">
        <v>192</v>
      </c>
      <c r="B103" s="25">
        <f>'Financial Statements'!B328/'Financial Statements'!B$346</f>
        <v>3.4128241096882214E-2</v>
      </c>
      <c r="C103" s="25">
        <f>'Financial Statements'!C328/'Financial Statements'!C$346</f>
        <v>3.064612241423342E-2</v>
      </c>
      <c r="D103" s="25">
        <f>'Financial Statements'!D328/'Financial Statements'!D$346</f>
        <v>2.9882893519257155E-2</v>
      </c>
      <c r="E103" s="25">
        <f>'Financial Statements'!E328/'Financial Statements'!E$346</f>
        <v>2.7921414793081648E-2</v>
      </c>
      <c r="F103" s="25">
        <f>'Financial Statements'!F328/'Financial Statements'!F$346</f>
        <v>2.5304561523398997E-2</v>
      </c>
      <c r="G103" s="25">
        <f>'Financial Statements'!G328/'Financial Statements'!G$346</f>
        <v>2.4094222643953042E-2</v>
      </c>
      <c r="H103" s="25">
        <f>'Financial Statements'!H328/'Financial Statements'!H$346</f>
        <v>2.7098279558488193E-2</v>
      </c>
      <c r="I103" s="25">
        <f>'Financial Statements'!I328/'Financial Statements'!I$346</f>
        <v>2.7498565736425579E-2</v>
      </c>
      <c r="J103" s="25">
        <f>'Financial Statements'!J328/'Financial Statements'!J$346</f>
        <v>2.6123734666262451E-2</v>
      </c>
      <c r="K103" s="25">
        <f>'Financial Statements'!K328/'Financial Statements'!K$346</f>
        <v>2.640422817568799E-2</v>
      </c>
      <c r="L103" s="25">
        <f>'Financial Statements'!L328/'Financial Statements'!L$346</f>
        <v>2.8120884909138794E-2</v>
      </c>
      <c r="M103" s="25">
        <f>'Financial Statements'!M328/'Financial Statements'!M$346</f>
        <v>2.8120884909138794E-2</v>
      </c>
    </row>
    <row r="104" spans="1:13" ht="12.75" customHeight="1" x14ac:dyDescent="0.2">
      <c r="A104" s="1" t="s">
        <v>193</v>
      </c>
      <c r="B104" s="25">
        <f>'Financial Statements'!B329/'Financial Statements'!B$346</f>
        <v>0.14936422462554866</v>
      </c>
      <c r="C104" s="25">
        <f>'Financial Statements'!C329/'Financial Statements'!C$346</f>
        <v>0.14531369711415681</v>
      </c>
      <c r="D104" s="25">
        <f>'Financial Statements'!D329/'Financial Statements'!D$346</f>
        <v>0.13338013338013338</v>
      </c>
      <c r="E104" s="25">
        <f>'Financial Statements'!E329/'Financial Statements'!E$346</f>
        <v>0.13779967904556581</v>
      </c>
      <c r="F104" s="25">
        <f>'Financial Statements'!F329/'Financial Statements'!F$346</f>
        <v>0.11263848185772674</v>
      </c>
      <c r="G104" s="25">
        <f>'Financial Statements'!G329/'Financial Statements'!G$346</f>
        <v>0.11017432727878901</v>
      </c>
      <c r="H104" s="25">
        <f>'Financial Statements'!H329/'Financial Statements'!H$346</f>
        <v>0.10935523215733214</v>
      </c>
      <c r="I104" s="25">
        <f>'Financial Statements'!I329/'Financial Statements'!I$346</f>
        <v>7.5414757589808479E-2</v>
      </c>
      <c r="J104" s="25">
        <f>'Financial Statements'!J329/'Financial Statements'!J$346</f>
        <v>7.9916593340776831E-2</v>
      </c>
      <c r="K104" s="25">
        <f>'Financial Statements'!K329/'Financial Statements'!K$346</f>
        <v>6.8758884636413345E-2</v>
      </c>
      <c r="L104" s="25">
        <f>'Financial Statements'!L329/'Financial Statements'!L$346</f>
        <v>5.9375823018172243E-2</v>
      </c>
      <c r="M104" s="25">
        <f>'Financial Statements'!M329/'Financial Statements'!M$346</f>
        <v>5.9375823018172243E-2</v>
      </c>
    </row>
    <row r="105" spans="1:13" ht="12.75" customHeight="1" x14ac:dyDescent="0.2">
      <c r="A105" s="1" t="s">
        <v>138</v>
      </c>
      <c r="B105" s="25">
        <f>'Financial Statements'!B330/'Financial Statements'!B$346</f>
        <v>2.2896963663514187E-3</v>
      </c>
      <c r="C105" s="25">
        <f>'Financial Statements'!C330/'Financial Statements'!C$346</f>
        <v>3.6094321954541586E-3</v>
      </c>
      <c r="D105" s="25">
        <f>'Financial Statements'!D330/'Financial Statements'!D$346</f>
        <v>4.3476179839816199E-3</v>
      </c>
      <c r="E105" s="25">
        <f>'Financial Statements'!E330/'Financial Statements'!E$346</f>
        <v>2.9955747191648702E-2</v>
      </c>
      <c r="F105" s="25">
        <f>'Financial Statements'!F330/'Financial Statements'!F$346</f>
        <v>3.4365841798851403E-2</v>
      </c>
      <c r="G105" s="25">
        <f>'Financial Statements'!G330/'Financial Statements'!G$346</f>
        <v>3.178796058241596E-2</v>
      </c>
      <c r="H105" s="25">
        <f>'Financial Statements'!H330/'Financial Statements'!H$346</f>
        <v>2.9969469928258118E-2</v>
      </c>
      <c r="I105" s="25">
        <f>'Financial Statements'!I330/'Financial Statements'!I$346</f>
        <v>1.8012778699024699E-2</v>
      </c>
      <c r="J105" s="25">
        <f>'Financial Statements'!J330/'Financial Statements'!J$346</f>
        <v>8.4737616551193787E-3</v>
      </c>
      <c r="K105" s="25">
        <f>'Financial Statements'!K330/'Financial Statements'!K$346</f>
        <v>5.9413158374339347E-3</v>
      </c>
      <c r="L105" s="25">
        <f>'Financial Statements'!L330/'Financial Statements'!L$346</f>
        <v>5.1422175401632866E-3</v>
      </c>
      <c r="M105" s="25">
        <f>'Financial Statements'!M330/'Financial Statements'!M$346</f>
        <v>5.1422175401632866E-3</v>
      </c>
    </row>
    <row r="106" spans="1:13" ht="12.75" customHeight="1" x14ac:dyDescent="0.2">
      <c r="A106" s="1" t="s">
        <v>139</v>
      </c>
      <c r="B106" s="25">
        <f>'Financial Statements'!B331/'Financial Statements'!B$346</f>
        <v>7.098058735689397E-2</v>
      </c>
      <c r="C106" s="25">
        <f>'Financial Statements'!C331/'Financial Statements'!C$346</f>
        <v>5.9981271814080188E-2</v>
      </c>
      <c r="D106" s="25">
        <f>'Financial Statements'!D331/'Financial Statements'!D$346</f>
        <v>7.4874756692938513E-2</v>
      </c>
      <c r="E106" s="25">
        <f>'Financial Statements'!E331/'Financial Statements'!E$346</f>
        <v>6.8705321683876094E-2</v>
      </c>
      <c r="F106" s="25">
        <f>'Financial Statements'!F331/'Financial Statements'!F$346</f>
        <v>6.108314825279592E-2</v>
      </c>
      <c r="G106" s="25">
        <f>'Financial Statements'!G331/'Financial Statements'!G$346</f>
        <v>8.0393150008655462E-2</v>
      </c>
      <c r="H106" s="25">
        <f>'Financial Statements'!H331/'Financial Statements'!H$346</f>
        <v>7.6052454148074641E-2</v>
      </c>
      <c r="I106" s="25">
        <f>'Financial Statements'!I331/'Financial Statements'!I$346</f>
        <v>7.8204694953749918E-2</v>
      </c>
      <c r="J106" s="25">
        <f>'Financial Statements'!J331/'Financial Statements'!J$346</f>
        <v>7.638216221412146E-2</v>
      </c>
      <c r="K106" s="25">
        <f>'Financial Statements'!K331/'Financial Statements'!K$346</f>
        <v>7.4590851102606159E-2</v>
      </c>
      <c r="L106" s="25">
        <f>'Financial Statements'!L331/'Financial Statements'!L$346</f>
        <v>5.9441664471951539E-2</v>
      </c>
      <c r="M106" s="25">
        <f>'Financial Statements'!M331/'Financial Statements'!M$346</f>
        <v>5.9441664471951539E-2</v>
      </c>
    </row>
    <row r="107" spans="1:13" ht="12.75" customHeight="1" thickBot="1" x14ac:dyDescent="0.25">
      <c r="A107" s="5" t="s">
        <v>511</v>
      </c>
      <c r="B107" s="29">
        <f>'Financial Statements'!B332/'Financial Statements'!B$346</f>
        <v>0.86946015656817055</v>
      </c>
      <c r="C107" s="29">
        <f>'Financial Statements'!C332/'Financial Statements'!C$346</f>
        <v>0.84343236571039415</v>
      </c>
      <c r="D107" s="29">
        <f>'Financial Statements'!D332/'Financial Statements'!D$346</f>
        <v>0.85860269951179047</v>
      </c>
      <c r="E107" s="29">
        <f>'Financial Statements'!E332/'Financial Statements'!E$346</f>
        <v>0.86278387447115468</v>
      </c>
      <c r="F107" s="29">
        <f>'Financial Statements'!F332/'Financial Statements'!F$346</f>
        <v>0.86210952387210382</v>
      </c>
      <c r="G107" s="29">
        <f>'Financial Statements'!G332/'Financial Statements'!G$346</f>
        <v>0.86711632290618124</v>
      </c>
      <c r="H107" s="29">
        <f>'Financial Statements'!H332/'Financial Statements'!H$346</f>
        <v>0.85609199930303559</v>
      </c>
      <c r="I107" s="29">
        <f>'Financial Statements'!I332/'Financial Statements'!I$346</f>
        <v>0.82693743467224134</v>
      </c>
      <c r="J107" s="29">
        <f>'Financial Statements'!J332/'Financial Statements'!J$346</f>
        <v>0.83279478856264</v>
      </c>
      <c r="K107" s="29">
        <f>'Financial Statements'!K332/'Financial Statements'!K$346</f>
        <v>0.80030617823947514</v>
      </c>
      <c r="L107" s="29">
        <f>'Financial Statements'!L332/'Financial Statements'!L$346</f>
        <v>0.7844284961811957</v>
      </c>
      <c r="M107" s="29">
        <f>'Financial Statements'!M332/'Financial Statements'!M$346</f>
        <v>0.7844284961811957</v>
      </c>
    </row>
    <row r="108" spans="1:13" ht="12.75" customHeight="1" thickTop="1" x14ac:dyDescent="0.2">
      <c r="A108" s="1" t="s">
        <v>194</v>
      </c>
      <c r="B108" s="25">
        <f>'Financial Statements'!B333/'Financial Statements'!B$346</f>
        <v>0</v>
      </c>
      <c r="C108" s="25">
        <f>'Financial Statements'!C333/'Financial Statements'!C$346</f>
        <v>0</v>
      </c>
      <c r="D108" s="25">
        <f>'Financial Statements'!D333/'Financial Statements'!D$346</f>
        <v>0</v>
      </c>
      <c r="E108" s="25">
        <f>'Financial Statements'!E333/'Financial Statements'!E$346</f>
        <v>0</v>
      </c>
      <c r="F108" s="25">
        <f>'Financial Statements'!F333/'Financial Statements'!F$346</f>
        <v>0</v>
      </c>
      <c r="G108" s="25">
        <f>'Financial Statements'!G333/'Financial Statements'!G$346</f>
        <v>0</v>
      </c>
      <c r="H108" s="25">
        <f>'Financial Statements'!H333/'Financial Statements'!H$346</f>
        <v>0</v>
      </c>
      <c r="I108" s="25">
        <f>'Financial Statements'!I333/'Financial Statements'!I$346</f>
        <v>0</v>
      </c>
      <c r="J108" s="25">
        <f>'Financial Statements'!J333/'Financial Statements'!J$346</f>
        <v>0</v>
      </c>
      <c r="K108" s="25">
        <f>'Financial Statements'!K333/'Financial Statements'!K$346</f>
        <v>0</v>
      </c>
      <c r="L108" s="25">
        <f>'Financial Statements'!L333/'Financial Statements'!L$346</f>
        <v>0</v>
      </c>
      <c r="M108" s="25">
        <f>'Financial Statements'!M333/'Financial Statements'!M$346</f>
        <v>0</v>
      </c>
    </row>
    <row r="109" spans="1:13" ht="12.75" customHeight="1" x14ac:dyDescent="0.2">
      <c r="A109" s="1" t="s">
        <v>195</v>
      </c>
      <c r="B109" s="25">
        <f>'Financial Statements'!B334/'Financial Statements'!B$346</f>
        <v>0</v>
      </c>
      <c r="C109" s="25">
        <f>'Financial Statements'!C334/'Financial Statements'!C$346</f>
        <v>0</v>
      </c>
      <c r="D109" s="25">
        <f>'Financial Statements'!D334/'Financial Statements'!D$346</f>
        <v>0</v>
      </c>
      <c r="E109" s="25">
        <f>'Financial Statements'!E334/'Financial Statements'!E$346</f>
        <v>0</v>
      </c>
      <c r="F109" s="25">
        <f>'Financial Statements'!F334/'Financial Statements'!F$346</f>
        <v>0</v>
      </c>
      <c r="G109" s="25">
        <f>'Financial Statements'!G334/'Financial Statements'!G$346</f>
        <v>0</v>
      </c>
      <c r="H109" s="25">
        <f>'Financial Statements'!H334/'Financial Statements'!H$346</f>
        <v>0</v>
      </c>
      <c r="I109" s="25">
        <f>'Financial Statements'!I334/'Financial Statements'!I$346</f>
        <v>0</v>
      </c>
      <c r="J109" s="25">
        <f>'Financial Statements'!J334/'Financial Statements'!J$346</f>
        <v>0</v>
      </c>
      <c r="K109" s="25">
        <f>'Financial Statements'!K334/'Financial Statements'!K$346</f>
        <v>0</v>
      </c>
      <c r="L109" s="25">
        <f>'Financial Statements'!L334/'Financial Statements'!L$346</f>
        <v>0</v>
      </c>
      <c r="M109" s="25">
        <f>'Financial Statements'!M334/'Financial Statements'!M$346</f>
        <v>0</v>
      </c>
    </row>
    <row r="110" spans="1:13" ht="12.75" customHeight="1" x14ac:dyDescent="0.2">
      <c r="A110" s="1" t="s">
        <v>196</v>
      </c>
      <c r="B110" s="25">
        <f>'Financial Statements'!B335/'Financial Statements'!B$346</f>
        <v>0</v>
      </c>
      <c r="C110" s="25">
        <f>'Financial Statements'!C335/'Financial Statements'!C$346</f>
        <v>0</v>
      </c>
      <c r="D110" s="25">
        <f>'Financial Statements'!D335/'Financial Statements'!D$346</f>
        <v>0</v>
      </c>
      <c r="E110" s="25">
        <f>'Financial Statements'!E335/'Financial Statements'!E$346</f>
        <v>0</v>
      </c>
      <c r="F110" s="25">
        <f>'Financial Statements'!F335/'Financial Statements'!F$346</f>
        <v>0</v>
      </c>
      <c r="G110" s="25">
        <f>'Financial Statements'!G335/'Financial Statements'!G$346</f>
        <v>0</v>
      </c>
      <c r="H110" s="25">
        <f>'Financial Statements'!H335/'Financial Statements'!H$346</f>
        <v>0</v>
      </c>
      <c r="I110" s="25">
        <f>'Financial Statements'!I335/'Financial Statements'!I$346</f>
        <v>0</v>
      </c>
      <c r="J110" s="25">
        <f>'Financial Statements'!J335/'Financial Statements'!J$346</f>
        <v>0</v>
      </c>
      <c r="K110" s="25">
        <f>'Financial Statements'!K335/'Financial Statements'!K$346</f>
        <v>0</v>
      </c>
      <c r="L110" s="25">
        <f>'Financial Statements'!L335/'Financial Statements'!L$346</f>
        <v>0</v>
      </c>
      <c r="M110" s="25">
        <f>'Financial Statements'!M335/'Financial Statements'!M$346</f>
        <v>0</v>
      </c>
    </row>
    <row r="111" spans="1:13" ht="12.75" customHeight="1" x14ac:dyDescent="0.2">
      <c r="A111" s="1" t="s">
        <v>197</v>
      </c>
      <c r="B111" s="25">
        <f>'Financial Statements'!B336/'Financial Statements'!B$346</f>
        <v>0</v>
      </c>
      <c r="C111" s="25">
        <f>'Financial Statements'!C336/'Financial Statements'!C$346</f>
        <v>0</v>
      </c>
      <c r="D111" s="25">
        <f>'Financial Statements'!D336/'Financial Statements'!D$346</f>
        <v>0</v>
      </c>
      <c r="E111" s="25">
        <f>'Financial Statements'!E336/'Financial Statements'!E$346</f>
        <v>0</v>
      </c>
      <c r="F111" s="25">
        <f>'Financial Statements'!F336/'Financial Statements'!F$346</f>
        <v>0</v>
      </c>
      <c r="G111" s="25">
        <f>'Financial Statements'!G336/'Financial Statements'!G$346</f>
        <v>0</v>
      </c>
      <c r="H111" s="25">
        <f>'Financial Statements'!H336/'Financial Statements'!H$346</f>
        <v>0</v>
      </c>
      <c r="I111" s="25">
        <f>'Financial Statements'!I336/'Financial Statements'!I$346</f>
        <v>0</v>
      </c>
      <c r="J111" s="25">
        <f>'Financial Statements'!J336/'Financial Statements'!J$346</f>
        <v>0</v>
      </c>
      <c r="K111" s="25">
        <f>'Financial Statements'!K336/'Financial Statements'!K$346</f>
        <v>0</v>
      </c>
      <c r="L111" s="25">
        <f>'Financial Statements'!L336/'Financial Statements'!L$346</f>
        <v>0</v>
      </c>
      <c r="M111" s="25">
        <f>'Financial Statements'!M336/'Financial Statements'!M$346</f>
        <v>0</v>
      </c>
    </row>
    <row r="112" spans="1:13" ht="12.75" customHeight="1" x14ac:dyDescent="0.2">
      <c r="A112" s="5" t="s">
        <v>512</v>
      </c>
      <c r="B112" s="30">
        <f>'Financial Statements'!B337/'Financial Statements'!B$346</f>
        <v>0</v>
      </c>
      <c r="C112" s="30">
        <f>'Financial Statements'!C337/'Financial Statements'!C$346</f>
        <v>0</v>
      </c>
      <c r="D112" s="30">
        <f>'Financial Statements'!D337/'Financial Statements'!D$346</f>
        <v>0</v>
      </c>
      <c r="E112" s="30">
        <f>'Financial Statements'!E337/'Financial Statements'!E$346</f>
        <v>0</v>
      </c>
      <c r="F112" s="30">
        <f>'Financial Statements'!F337/'Financial Statements'!F$346</f>
        <v>0</v>
      </c>
      <c r="G112" s="30">
        <f>'Financial Statements'!G337/'Financial Statements'!G$346</f>
        <v>0</v>
      </c>
      <c r="H112" s="30">
        <f>'Financial Statements'!H337/'Financial Statements'!H$346</f>
        <v>0</v>
      </c>
      <c r="I112" s="30">
        <f>'Financial Statements'!I337/'Financial Statements'!I$346</f>
        <v>0</v>
      </c>
      <c r="J112" s="30">
        <f>'Financial Statements'!J337/'Financial Statements'!J$346</f>
        <v>0</v>
      </c>
      <c r="K112" s="30">
        <f>'Financial Statements'!K337/'Financial Statements'!K$346</f>
        <v>0</v>
      </c>
      <c r="L112" s="30">
        <f>'Financial Statements'!L337/'Financial Statements'!L$346</f>
        <v>0</v>
      </c>
      <c r="M112" s="30">
        <f>'Financial Statements'!M337/'Financial Statements'!M$346</f>
        <v>0</v>
      </c>
    </row>
    <row r="113" spans="1:13" ht="12.75" customHeight="1" x14ac:dyDescent="0.2">
      <c r="A113" s="1" t="s">
        <v>48</v>
      </c>
      <c r="B113" s="25">
        <f>'Financial Statements'!B338/'Financial Statements'!B$346</f>
        <v>0.48203086112493776</v>
      </c>
      <c r="C113" s="25">
        <f>'Financial Statements'!C338/'Financial Statements'!C$346</f>
        <v>0.45913850344768875</v>
      </c>
      <c r="D113" s="25">
        <f>'Financial Statements'!D338/'Financial Statements'!D$346</f>
        <v>0.43528829892466259</v>
      </c>
      <c r="E113" s="25">
        <f>'Financial Statements'!E338/'Financial Statements'!E$346</f>
        <v>0.44699388889789432</v>
      </c>
      <c r="F113" s="25">
        <f>'Financial Statements'!F338/'Financial Statements'!F$346</f>
        <v>0.36728082740856582</v>
      </c>
      <c r="G113" s="25">
        <f>'Financial Statements'!G338/'Financial Statements'!G$346</f>
        <v>0.36260586903975739</v>
      </c>
      <c r="H113" s="25">
        <f>'Financial Statements'!H338/'Financial Statements'!H$346</f>
        <v>0.4342315588518269</v>
      </c>
      <c r="I113" s="25">
        <f>'Financial Statements'!I338/'Financial Statements'!I$346</f>
        <v>0.45851638204066236</v>
      </c>
      <c r="J113" s="25">
        <f>'Financial Statements'!J338/'Financial Statements'!J$346</f>
        <v>0.44101271064248265</v>
      </c>
      <c r="K113" s="25">
        <f>'Financial Statements'!K338/'Financial Statements'!K$346</f>
        <v>0.44745762711864406</v>
      </c>
      <c r="L113" s="25">
        <f>'Financial Statements'!L338/'Financial Statements'!L$346</f>
        <v>0.41689491703976822</v>
      </c>
      <c r="M113" s="25">
        <f>'Financial Statements'!M338/'Financial Statements'!M$346</f>
        <v>0.41689491703976822</v>
      </c>
    </row>
    <row r="114" spans="1:13" ht="12.75" customHeight="1" x14ac:dyDescent="0.2">
      <c r="A114" s="1" t="s">
        <v>140</v>
      </c>
      <c r="B114" s="25">
        <f>'Financial Statements'!B339/'Financial Statements'!B$346</f>
        <v>0</v>
      </c>
      <c r="C114" s="25">
        <f>'Financial Statements'!C339/'Financial Statements'!C$346</f>
        <v>0</v>
      </c>
      <c r="D114" s="25">
        <f>'Financial Statements'!D339/'Financial Statements'!D$346</f>
        <v>0</v>
      </c>
      <c r="E114" s="25">
        <f>'Financial Statements'!E339/'Financial Statements'!E$346</f>
        <v>0</v>
      </c>
      <c r="F114" s="25">
        <f>'Financial Statements'!F339/'Financial Statements'!F$346</f>
        <v>0</v>
      </c>
      <c r="G114" s="25">
        <f>'Financial Statements'!G339/'Financial Statements'!G$346</f>
        <v>0</v>
      </c>
      <c r="H114" s="25">
        <f>'Financial Statements'!H339/'Financial Statements'!H$346</f>
        <v>0</v>
      </c>
      <c r="I114" s="25">
        <f>'Financial Statements'!I339/'Financial Statements'!I$346</f>
        <v>0</v>
      </c>
      <c r="J114" s="25">
        <f>'Financial Statements'!J339/'Financial Statements'!J$346</f>
        <v>0</v>
      </c>
      <c r="K114" s="25">
        <f>'Financial Statements'!K339/'Financial Statements'!K$346</f>
        <v>0</v>
      </c>
      <c r="L114" s="25">
        <f>'Financial Statements'!L339/'Financial Statements'!L$346</f>
        <v>0</v>
      </c>
      <c r="M114" s="25">
        <f>'Financial Statements'!M339/'Financial Statements'!M$346</f>
        <v>0</v>
      </c>
    </row>
    <row r="115" spans="1:13" ht="12.75" customHeight="1" x14ac:dyDescent="0.2">
      <c r="A115" s="1" t="s">
        <v>99</v>
      </c>
      <c r="B115" s="25">
        <f>'Financial Statements'!B340/'Financial Statements'!B$346</f>
        <v>1.3224489795918368</v>
      </c>
      <c r="C115" s="25">
        <f>'Financial Statements'!C340/'Financial Statements'!C$346</f>
        <v>1.3004086149655232</v>
      </c>
      <c r="D115" s="25">
        <f>'Financial Statements'!D340/'Financial Statements'!D$346</f>
        <v>1.2215290851654488</v>
      </c>
      <c r="E115" s="25">
        <f>'Financial Statements'!E340/'Financial Statements'!E$346</f>
        <v>1.2903502942082314</v>
      </c>
      <c r="F115" s="25">
        <f>'Financial Statements'!F340/'Financial Statements'!F$346</f>
        <v>1.0707555228470425</v>
      </c>
      <c r="G115" s="25">
        <f>'Financial Statements'!G340/'Financial Statements'!G$346</f>
        <v>1.0432516301107257</v>
      </c>
      <c r="H115" s="25">
        <f>'Financial Statements'!H340/'Financial Statements'!H$346</f>
        <v>1.1682411496882599</v>
      </c>
      <c r="I115" s="25">
        <f>'Financial Statements'!I340/'Financial Statements'!I$346</f>
        <v>1.1774714522606351</v>
      </c>
      <c r="J115" s="25">
        <f>'Financial Statements'!J340/'Financial Statements'!J$346</f>
        <v>1.1185661153052699</v>
      </c>
      <c r="K115" s="25">
        <f>'Financial Statements'!K340/'Financial Statements'!K$346</f>
        <v>1.1019719336613814</v>
      </c>
      <c r="L115" s="25">
        <f>'Financial Statements'!L340/'Financial Statements'!L$346</f>
        <v>1.02480905978404</v>
      </c>
      <c r="M115" s="25">
        <f>'Financial Statements'!M340/'Financial Statements'!M$346</f>
        <v>1.02480905978404</v>
      </c>
    </row>
    <row r="116" spans="1:13" ht="12.75" customHeight="1" x14ac:dyDescent="0.2">
      <c r="A116" s="1" t="s">
        <v>55</v>
      </c>
      <c r="B116" s="25">
        <f>'Financial Statements'!B341/'Financial Statements'!B$346</f>
        <v>-1.4074664011946243</v>
      </c>
      <c r="C116" s="25">
        <f>'Financial Statements'!C341/'Financial Statements'!C$346</f>
        <v>-1.3539627138843959</v>
      </c>
      <c r="D116" s="25">
        <f>'Financial Statements'!D341/'Financial Statements'!D$346</f>
        <v>-1.304341236159418</v>
      </c>
      <c r="E116" s="25">
        <f>'Financial Statements'!E341/'Financial Statements'!E$346</f>
        <v>-1.3622003209544342</v>
      </c>
      <c r="F116" s="25">
        <f>'Financial Statements'!F341/'Financial Statements'!F$346</f>
        <v>-1.1131970089232912</v>
      </c>
      <c r="G116" s="25">
        <f>'Financial Statements'!G341/'Financial Statements'!G$346</f>
        <v>-1.0857082406344769</v>
      </c>
      <c r="H116" s="25">
        <f>'Financial Statements'!H341/'Financial Statements'!H$346</f>
        <v>-1.283263005583291</v>
      </c>
      <c r="I116" s="25">
        <f>'Financial Statements'!I341/'Financial Statements'!I$346</f>
        <v>-1.3319711103950709</v>
      </c>
      <c r="J116" s="25">
        <f>'Financial Statements'!J341/'Financial Statements'!J$346</f>
        <v>-1.2542350322757152</v>
      </c>
      <c r="K116" s="25">
        <f>'Financial Statements'!K341/'Financial Statements'!K$346</f>
        <v>-1.2390595954073265</v>
      </c>
      <c r="L116" s="25">
        <f>'Financial Statements'!L341/'Financial Statements'!L$346</f>
        <v>-1.1232881222017381</v>
      </c>
      <c r="M116" s="25">
        <f>'Financial Statements'!M341/'Financial Statements'!M$346</f>
        <v>-1.1232881222017381</v>
      </c>
    </row>
    <row r="117" spans="1:13" ht="12.75" customHeight="1" x14ac:dyDescent="0.2">
      <c r="A117" s="1" t="s">
        <v>141</v>
      </c>
      <c r="B117" s="25">
        <f>'Financial Statements'!B342/'Financial Statements'!B$346</f>
        <v>-0.26793972577944702</v>
      </c>
      <c r="C117" s="25">
        <f>'Financial Statements'!C342/'Financial Statements'!C$346</f>
        <v>-0.25025964075934282</v>
      </c>
      <c r="D117" s="25">
        <f>'Financial Statements'!D342/'Financial Statements'!D$346</f>
        <v>-0.2121238712147803</v>
      </c>
      <c r="E117" s="25">
        <f>'Financial Statements'!E342/'Financial Statements'!E$346</f>
        <v>-0.23901379455674249</v>
      </c>
      <c r="F117" s="25">
        <f>'Financial Statements'!F342/'Financial Statements'!F$346</f>
        <v>-0.18789507576255371</v>
      </c>
      <c r="G117" s="25">
        <f>'Financial Statements'!G342/'Financial Statements'!G$346</f>
        <v>-0.18809265825057223</v>
      </c>
      <c r="H117" s="25">
        <f>'Financial Statements'!H342/'Financial Statements'!H$346</f>
        <v>-0.17602139377731987</v>
      </c>
      <c r="I117" s="25">
        <f>'Financial Statements'!I342/'Financial Statements'!I$346</f>
        <v>-0.13155929992219612</v>
      </c>
      <c r="J117" s="25">
        <f>'Financial Statements'!J342/'Financial Statements'!J$346</f>
        <v>-0.13873011882491257</v>
      </c>
      <c r="K117" s="25">
        <f>'Financial Statements'!K342/'Financial Statements'!K$346</f>
        <v>-0.11130308000728996</v>
      </c>
      <c r="L117" s="25">
        <f>'Financial Statements'!L342/'Financial Statements'!L$346</f>
        <v>-0.10345667632341322</v>
      </c>
      <c r="M117" s="25">
        <f>'Financial Statements'!M342/'Financial Statements'!M$346</f>
        <v>-0.10345667632341322</v>
      </c>
    </row>
    <row r="118" spans="1:13" ht="12.75" customHeight="1" x14ac:dyDescent="0.2">
      <c r="A118" s="5" t="s">
        <v>100</v>
      </c>
      <c r="B118" s="26">
        <f>'Financial Statements'!B343/'Financial Statements'!B$346</f>
        <v>0.12907371374270329</v>
      </c>
      <c r="C118" s="26">
        <f>'Financial Statements'!C343/'Financial Statements'!C$346</f>
        <v>0.15532476376947305</v>
      </c>
      <c r="D118" s="26">
        <f>'Financial Statements'!D343/'Financial Statements'!D$346</f>
        <v>0.14035227671591308</v>
      </c>
      <c r="E118" s="26">
        <f>'Financial Statements'!E343/'Financial Statements'!E$346</f>
        <v>0.13613006759494903</v>
      </c>
      <c r="F118" s="26">
        <f>'Financial Statements'!F343/'Financial Statements'!F$346</f>
        <v>0.13694426556976333</v>
      </c>
      <c r="G118" s="26">
        <f>'Financial Statements'!G343/'Financial Statements'!G$346</f>
        <v>0.13205660026543395</v>
      </c>
      <c r="H118" s="26">
        <f>'Financial Statements'!H343/'Financial Statements'!H$346</f>
        <v>0.14318830917947592</v>
      </c>
      <c r="I118" s="26">
        <f>'Financial Statements'!I343/'Financial Statements'!I$346</f>
        <v>0.17245742398403055</v>
      </c>
      <c r="J118" s="26">
        <f>'Financial Statements'!J343/'Financial Statements'!J$346</f>
        <v>0.16661367484712475</v>
      </c>
      <c r="K118" s="26">
        <f>'Financial Statements'!K343/'Financial Statements'!K$346</f>
        <v>0.19906688536540915</v>
      </c>
      <c r="L118" s="26">
        <f>'Financial Statements'!L343/'Financial Statements'!L$346</f>
        <v>0.21495917829865682</v>
      </c>
      <c r="M118" s="26">
        <f>'Financial Statements'!M343/'Financial Statements'!M$346</f>
        <v>0.21495917829865682</v>
      </c>
    </row>
    <row r="119" spans="1:13" ht="12.75" customHeight="1" x14ac:dyDescent="0.2">
      <c r="A119" s="1" t="s">
        <v>189</v>
      </c>
      <c r="B119" s="25">
        <f>'Financial Statements'!B344/'Financial Statements'!B$346</f>
        <v>1.4661296891262047E-3</v>
      </c>
      <c r="C119" s="25">
        <f>'Financial Statements'!C344/'Financial Statements'!C$346</f>
        <v>1.2428705201327998E-3</v>
      </c>
      <c r="D119" s="25">
        <f>'Financial Statements'!D344/'Financial Statements'!D$346</f>
        <v>1.0450237722964995E-3</v>
      </c>
      <c r="E119" s="25">
        <f>'Financial Statements'!E344/'Financial Statements'!E$346</f>
        <v>1.0860579338963544E-3</v>
      </c>
      <c r="F119" s="25">
        <f>'Financial Statements'!F344/'Financial Statements'!F$346</f>
        <v>9.4621055813281119E-4</v>
      </c>
      <c r="G119" s="25">
        <f>'Financial Statements'!G344/'Financial Statements'!G$346</f>
        <v>8.2707682838476383E-4</v>
      </c>
      <c r="H119" s="25">
        <f>'Financial Statements'!H344/'Financial Statements'!H$346</f>
        <v>7.1969151748850382E-4</v>
      </c>
      <c r="I119" s="25">
        <f>'Financial Statements'!I344/'Financial Statements'!I$346</f>
        <v>6.0514134372814221E-4</v>
      </c>
      <c r="J119" s="25">
        <f>'Financial Statements'!J344/'Financial Statements'!J$346</f>
        <v>5.915365902352097E-4</v>
      </c>
      <c r="K119" s="25">
        <f>'Financial Statements'!K344/'Financial Statements'!K$346</f>
        <v>6.2693639511572803E-4</v>
      </c>
      <c r="L119" s="25">
        <f>'Financial Statements'!L344/'Financial Statements'!L$346</f>
        <v>6.1232552014748481E-4</v>
      </c>
      <c r="M119" s="25">
        <f>'Financial Statements'!M344/'Financial Statements'!M$346</f>
        <v>6.1232552014748481E-4</v>
      </c>
    </row>
    <row r="120" spans="1:13" ht="12.75" customHeight="1" x14ac:dyDescent="0.2">
      <c r="A120" s="3" t="s">
        <v>47</v>
      </c>
      <c r="B120" s="26">
        <f>'Financial Statements'!B345/'Financial Statements'!B$346</f>
        <v>0.13053984343182951</v>
      </c>
      <c r="C120" s="26">
        <f>'Financial Statements'!C345/'Financial Statements'!C$346</f>
        <v>0.15656763428960585</v>
      </c>
      <c r="D120" s="26">
        <f>'Financial Statements'!D345/'Financial Statements'!D$346</f>
        <v>0.14139730048820959</v>
      </c>
      <c r="E120" s="26">
        <f>'Financial Statements'!E345/'Financial Statements'!E$346</f>
        <v>0.13721612552884538</v>
      </c>
      <c r="F120" s="26">
        <f>'Financial Statements'!F345/'Financial Statements'!F$346</f>
        <v>0.13789047612789612</v>
      </c>
      <c r="G120" s="26">
        <f>'Financial Statements'!G345/'Financial Statements'!G$346</f>
        <v>0.13288367709381874</v>
      </c>
      <c r="H120" s="26">
        <f>'Financial Statements'!H345/'Financial Statements'!H$346</f>
        <v>0.14390800069696441</v>
      </c>
      <c r="I120" s="26">
        <f>'Financial Statements'!I345/'Financial Statements'!I$346</f>
        <v>0.17306256532775871</v>
      </c>
      <c r="J120" s="26">
        <f>'Financial Statements'!J345/'Financial Statements'!J$346</f>
        <v>0.16720521143735997</v>
      </c>
      <c r="K120" s="26">
        <f>'Financial Statements'!K345/'Financial Statements'!K$346</f>
        <v>0.19969382176052489</v>
      </c>
      <c r="L120" s="26">
        <f>'Financial Statements'!L345/'Financial Statements'!L$346</f>
        <v>0.21557150381880433</v>
      </c>
      <c r="M120" s="26">
        <f>'Financial Statements'!M345/'Financial Statements'!M$346</f>
        <v>0.21557150381880433</v>
      </c>
    </row>
    <row r="121" spans="1:13" ht="12.75" customHeight="1" thickBot="1" x14ac:dyDescent="0.25">
      <c r="A121" s="16" t="s">
        <v>101</v>
      </c>
      <c r="B121" s="29">
        <f>'Financial Statements'!B346/'Financial Statements'!B$346</f>
        <v>1</v>
      </c>
      <c r="C121" s="29">
        <f>'Financial Statements'!C346/'Financial Statements'!C$346</f>
        <v>1</v>
      </c>
      <c r="D121" s="29">
        <f>'Financial Statements'!D346/'Financial Statements'!D$346</f>
        <v>1</v>
      </c>
      <c r="E121" s="29">
        <f>'Financial Statements'!E346/'Financial Statements'!E$346</f>
        <v>1</v>
      </c>
      <c r="F121" s="29">
        <f>'Financial Statements'!F346/'Financial Statements'!F$346</f>
        <v>1</v>
      </c>
      <c r="G121" s="29">
        <f>'Financial Statements'!G346/'Financial Statements'!G$346</f>
        <v>1</v>
      </c>
      <c r="H121" s="29">
        <f>'Financial Statements'!H346/'Financial Statements'!H$346</f>
        <v>1</v>
      </c>
      <c r="I121" s="29">
        <f>'Financial Statements'!I346/'Financial Statements'!I$346</f>
        <v>1</v>
      </c>
      <c r="J121" s="29">
        <f>'Financial Statements'!J346/'Financial Statements'!J$346</f>
        <v>1</v>
      </c>
      <c r="K121" s="29">
        <f>'Financial Statements'!K346/'Financial Statements'!K$346</f>
        <v>1</v>
      </c>
      <c r="L121" s="29">
        <f>'Financial Statements'!L346/'Financial Statements'!L$346</f>
        <v>1</v>
      </c>
      <c r="M121" s="29">
        <f>'Financial Statements'!M346/'Financial Statements'!M$346</f>
        <v>1</v>
      </c>
    </row>
    <row r="122" spans="1:13" ht="12.75" customHeight="1" thickTop="1" x14ac:dyDescent="0.2"/>
  </sheetData>
  <phoneticPr fontId="3" type="noConversion"/>
  <printOptions horizontalCentered="1"/>
  <pageMargins left="0" right="0" top="0" bottom="0" header="0.5" footer="0.5"/>
  <pageSetup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L10"/>
  <sheetViews>
    <sheetView showGridLines="0" zoomScaleNormal="100" zoomScaleSheetLayoutView="85" workbookViewId="0">
      <selection activeCell="N11" sqref="N11"/>
    </sheetView>
  </sheetViews>
  <sheetFormatPr defaultRowHeight="12.75" x14ac:dyDescent="0.2"/>
  <cols>
    <col min="1" max="1" width="15.7109375" bestFit="1" customWidth="1"/>
    <col min="2" max="2" width="42.5703125" bestFit="1" customWidth="1"/>
    <col min="3" max="4" width="10.140625" bestFit="1" customWidth="1"/>
    <col min="5" max="5" width="11.28515625" bestFit="1" customWidth="1"/>
    <col min="6" max="6" width="9.5703125" bestFit="1" customWidth="1"/>
    <col min="7" max="7" width="9.28515625" bestFit="1" customWidth="1"/>
    <col min="8" max="8" width="14" bestFit="1" customWidth="1"/>
    <col min="9" max="9" width="13.7109375" bestFit="1" customWidth="1"/>
    <col min="10" max="10" width="11" bestFit="1" customWidth="1"/>
    <col min="11" max="11" width="11.28515625" bestFit="1" customWidth="1"/>
    <col min="12" max="12" width="8.7109375" bestFit="1" customWidth="1"/>
    <col min="13" max="13" width="10.28515625" bestFit="1" customWidth="1"/>
    <col min="14" max="14" width="10.85546875" bestFit="1" customWidth="1"/>
    <col min="15" max="15" width="11.7109375" bestFit="1" customWidth="1"/>
    <col min="16" max="16" width="11.28515625" bestFit="1" customWidth="1"/>
    <col min="17" max="17" width="18.42578125" bestFit="1" customWidth="1"/>
    <col min="18" max="18" width="20" bestFit="1" customWidth="1"/>
    <col min="19" max="20" width="20.7109375" bestFit="1" customWidth="1"/>
    <col min="21" max="21" width="11.7109375" bestFit="1" customWidth="1"/>
    <col min="22" max="22" width="13.42578125" bestFit="1" customWidth="1"/>
    <col min="23" max="24" width="14.140625" bestFit="1" customWidth="1"/>
    <col min="25" max="25" width="15.85546875" bestFit="1" customWidth="1"/>
    <col min="26" max="26" width="17.5703125" bestFit="1" customWidth="1"/>
    <col min="27" max="28" width="18.28515625" bestFit="1" customWidth="1"/>
    <col min="29" max="29" width="22.7109375" bestFit="1" customWidth="1"/>
    <col min="30" max="30" width="24.28515625" bestFit="1" customWidth="1"/>
    <col min="31" max="32" width="25" bestFit="1" customWidth="1"/>
    <col min="33" max="33" width="16" bestFit="1" customWidth="1"/>
    <col min="34" max="34" width="17.7109375" bestFit="1" customWidth="1"/>
    <col min="35" max="36" width="18.42578125" bestFit="1" customWidth="1"/>
    <col min="37" max="37" width="7.42578125" bestFit="1" customWidth="1"/>
    <col min="38" max="38" width="9" bestFit="1" customWidth="1"/>
    <col min="39" max="40" width="9.7109375" bestFit="1" customWidth="1"/>
    <col min="41" max="41" width="11.140625" bestFit="1" customWidth="1"/>
    <col min="42" max="42" width="20" bestFit="1" customWidth="1"/>
    <col min="43" max="44" width="18.7109375" bestFit="1" customWidth="1"/>
    <col min="45" max="45" width="17" bestFit="1" customWidth="1"/>
    <col min="46" max="48" width="18.7109375" bestFit="1" customWidth="1"/>
    <col min="49" max="49" width="17" bestFit="1" customWidth="1"/>
    <col min="50" max="50" width="18.7109375" bestFit="1" customWidth="1"/>
    <col min="51" max="52" width="24.140625" bestFit="1" customWidth="1"/>
    <col min="53" max="53" width="22.5703125" bestFit="1" customWidth="1"/>
    <col min="54" max="54" width="24.140625" bestFit="1" customWidth="1"/>
    <col min="55" max="56" width="25.7109375" bestFit="1" customWidth="1"/>
    <col min="57" max="57" width="18.42578125" bestFit="1" customWidth="1"/>
    <col min="58" max="58" width="20" bestFit="1" customWidth="1"/>
    <col min="59" max="60" width="19" bestFit="1" customWidth="1"/>
    <col min="61" max="61" width="11.7109375" bestFit="1" customWidth="1"/>
    <col min="62" max="62" width="13.42578125" bestFit="1" customWidth="1"/>
    <col min="63" max="64" width="15.85546875" bestFit="1" customWidth="1"/>
    <col min="65" max="65" width="8.7109375" bestFit="1" customWidth="1"/>
    <col min="66" max="66" width="10.28515625" bestFit="1" customWidth="1"/>
    <col min="67" max="67" width="22.42578125" bestFit="1" customWidth="1"/>
    <col min="68" max="68" width="20.7109375" bestFit="1" customWidth="1"/>
    <col min="69" max="69" width="23.28515625" bestFit="1" customWidth="1"/>
    <col min="70" max="70" width="15.140625" bestFit="1" customWidth="1"/>
    <col min="71" max="71" width="23" bestFit="1" customWidth="1"/>
    <col min="72" max="72" width="25.140625" bestFit="1" customWidth="1"/>
    <col min="73" max="73" width="23.7109375" bestFit="1" customWidth="1"/>
    <col min="74" max="74" width="14.85546875" bestFit="1" customWidth="1"/>
    <col min="75" max="75" width="15" bestFit="1" customWidth="1"/>
    <col min="76" max="76" width="15.5703125" bestFit="1" customWidth="1"/>
    <col min="77" max="77" width="13.140625" bestFit="1" customWidth="1"/>
    <col min="78" max="78" width="11.42578125" bestFit="1" customWidth="1"/>
    <col min="79" max="79" width="20" bestFit="1" customWidth="1"/>
    <col min="80" max="80" width="18.28515625" bestFit="1" customWidth="1"/>
    <col min="81" max="81" width="22.5703125" bestFit="1" customWidth="1"/>
    <col min="82" max="82" width="21.7109375" bestFit="1" customWidth="1"/>
    <col min="83" max="83" width="16.42578125" bestFit="1" customWidth="1"/>
    <col min="84" max="84" width="17" bestFit="1" customWidth="1"/>
    <col min="85" max="85" width="8.7109375" bestFit="1" customWidth="1"/>
    <col min="86" max="86" width="14.140625" bestFit="1" customWidth="1"/>
  </cols>
  <sheetData>
    <row r="1" spans="1:168" s="3" customFormat="1" x14ac:dyDescent="0.2">
      <c r="A1" s="40" t="s">
        <v>215</v>
      </c>
      <c r="B1" s="40" t="s">
        <v>258</v>
      </c>
      <c r="C1" s="32" t="s">
        <v>259</v>
      </c>
      <c r="D1" s="32" t="s">
        <v>267</v>
      </c>
      <c r="E1" s="33" t="s">
        <v>257</v>
      </c>
      <c r="F1" s="32" t="s">
        <v>260</v>
      </c>
      <c r="G1" s="32" t="s">
        <v>261</v>
      </c>
      <c r="H1" s="32" t="s">
        <v>515</v>
      </c>
      <c r="I1" s="32" t="s">
        <v>516</v>
      </c>
      <c r="J1" s="32" t="s">
        <v>262</v>
      </c>
      <c r="K1" s="32" t="s">
        <v>263</v>
      </c>
      <c r="L1" s="32" t="s">
        <v>264</v>
      </c>
      <c r="M1" s="32" t="s">
        <v>52</v>
      </c>
      <c r="N1" s="32" t="s">
        <v>265</v>
      </c>
      <c r="O1" s="32" t="s">
        <v>266</v>
      </c>
      <c r="P1" s="32" t="s">
        <v>276</v>
      </c>
      <c r="Q1" s="34" t="s">
        <v>517</v>
      </c>
      <c r="R1" s="34" t="s">
        <v>518</v>
      </c>
      <c r="S1" s="34" t="s">
        <v>519</v>
      </c>
      <c r="T1" s="34" t="s">
        <v>520</v>
      </c>
      <c r="U1" s="34" t="s">
        <v>521</v>
      </c>
      <c r="V1" s="34" t="s">
        <v>522</v>
      </c>
      <c r="W1" s="34" t="s">
        <v>523</v>
      </c>
      <c r="X1" s="34" t="s">
        <v>524</v>
      </c>
      <c r="Y1" s="32" t="s">
        <v>525</v>
      </c>
      <c r="Z1" s="32" t="s">
        <v>526</v>
      </c>
      <c r="AA1" s="32" t="s">
        <v>527</v>
      </c>
      <c r="AB1" s="32" t="s">
        <v>528</v>
      </c>
      <c r="AC1" s="32" t="s">
        <v>529</v>
      </c>
      <c r="AD1" s="32" t="s">
        <v>530</v>
      </c>
      <c r="AE1" s="32" t="s">
        <v>531</v>
      </c>
      <c r="AF1" s="32" t="s">
        <v>532</v>
      </c>
      <c r="AG1" s="32" t="s">
        <v>533</v>
      </c>
      <c r="AH1" s="32" t="s">
        <v>534</v>
      </c>
      <c r="AI1" s="32" t="s">
        <v>535</v>
      </c>
      <c r="AJ1" s="32" t="s">
        <v>536</v>
      </c>
      <c r="AK1" s="32" t="s">
        <v>537</v>
      </c>
      <c r="AL1" s="32" t="s">
        <v>538</v>
      </c>
      <c r="AM1" s="32" t="s">
        <v>539</v>
      </c>
      <c r="AN1" s="32" t="s">
        <v>540</v>
      </c>
      <c r="AO1" s="35" t="s">
        <v>541</v>
      </c>
      <c r="AP1" s="31" t="s">
        <v>542</v>
      </c>
      <c r="AQ1" s="34" t="s">
        <v>543</v>
      </c>
      <c r="AR1" s="34" t="s">
        <v>544</v>
      </c>
      <c r="AS1" s="34" t="s">
        <v>545</v>
      </c>
      <c r="AT1" s="34" t="s">
        <v>546</v>
      </c>
      <c r="AU1" s="32" t="s">
        <v>543</v>
      </c>
      <c r="AV1" s="32" t="s">
        <v>544</v>
      </c>
      <c r="AW1" s="32" t="s">
        <v>545</v>
      </c>
      <c r="AX1" s="32" t="s">
        <v>546</v>
      </c>
      <c r="AY1" s="32" t="s">
        <v>547</v>
      </c>
      <c r="AZ1" s="32" t="s">
        <v>548</v>
      </c>
      <c r="BA1" s="32" t="s">
        <v>549</v>
      </c>
      <c r="BB1" s="32" t="s">
        <v>550</v>
      </c>
      <c r="BC1" s="32" t="s">
        <v>551</v>
      </c>
      <c r="BD1" s="32" t="s">
        <v>552</v>
      </c>
      <c r="BE1" s="32" t="s">
        <v>517</v>
      </c>
      <c r="BF1" s="32" t="s">
        <v>518</v>
      </c>
      <c r="BG1" s="32" t="s">
        <v>553</v>
      </c>
      <c r="BH1" s="32" t="s">
        <v>554</v>
      </c>
      <c r="BI1" s="32" t="s">
        <v>521</v>
      </c>
      <c r="BJ1" s="32" t="s">
        <v>522</v>
      </c>
      <c r="BK1" s="32" t="s">
        <v>555</v>
      </c>
      <c r="BL1" s="32" t="s">
        <v>556</v>
      </c>
      <c r="BM1" s="32" t="s">
        <v>557</v>
      </c>
      <c r="BN1" s="32" t="s">
        <v>558</v>
      </c>
      <c r="BO1" s="32" t="s">
        <v>559</v>
      </c>
      <c r="BP1" s="32" t="s">
        <v>560</v>
      </c>
      <c r="BQ1" s="32" t="s">
        <v>561</v>
      </c>
      <c r="BR1" s="32" t="s">
        <v>562</v>
      </c>
      <c r="BS1" s="32" t="s">
        <v>563</v>
      </c>
      <c r="BT1" s="32" t="s">
        <v>564</v>
      </c>
      <c r="BU1" s="32" t="s">
        <v>565</v>
      </c>
      <c r="BV1" s="32" t="s">
        <v>566</v>
      </c>
      <c r="BW1" s="32" t="s">
        <v>567</v>
      </c>
      <c r="BX1" s="32" t="s">
        <v>568</v>
      </c>
      <c r="BY1" s="32" t="s">
        <v>239</v>
      </c>
      <c r="BZ1" s="32" t="s">
        <v>240</v>
      </c>
      <c r="CA1" s="32" t="s">
        <v>569</v>
      </c>
      <c r="CB1" s="32" t="s">
        <v>570</v>
      </c>
      <c r="CC1" s="32" t="s">
        <v>571</v>
      </c>
      <c r="CD1" s="32" t="s">
        <v>572</v>
      </c>
      <c r="CE1" s="32" t="s">
        <v>573</v>
      </c>
      <c r="CF1" s="32" t="s">
        <v>574</v>
      </c>
      <c r="CG1" s="32" t="s">
        <v>575</v>
      </c>
      <c r="CH1" s="32" t="s">
        <v>576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</row>
    <row r="2" spans="1:168" s="14" customFormat="1" x14ac:dyDescent="0.2">
      <c r="A2" s="36" t="str">
        <f>_xll.ciqfunctions.udf.CIQ($A$10,"IQ_QUICK_COMP",1)</f>
        <v>NYSE:ORCL</v>
      </c>
      <c r="B2" s="36" t="str">
        <f>_xll.ciqfunctions.udf.CIQ($A2, "IQ_COMPANY_NAME")</f>
        <v>Oracle Corporation</v>
      </c>
      <c r="C2" s="13">
        <f>_xll.ciqfunctions.udf.CIQ($A2,"IQ_PERIODDATE",IQ_FY,DateToday)</f>
        <v>45808</v>
      </c>
      <c r="D2" s="13">
        <f>_xll.ciqfunctions.udf.CIQ($A2,"IQ_PERIODDATE",IQ_LTM,DateToday)</f>
        <v>45991</v>
      </c>
      <c r="E2" s="11">
        <f>_xll.ciqfunctions.udf.CIQ($A2, "IQ_LASTSALEPRICE",DateToday,Ccy,Conv)</f>
        <v>152.96</v>
      </c>
      <c r="F2" s="11">
        <f>_xll.ciqfunctions.udf.CIQ($A2, "IQ_YEARHIGH",DateToday,Ccy,Conv)</f>
        <v>345.72</v>
      </c>
      <c r="G2" s="11">
        <f>_xll.ciqfunctions.udf.CIQ($A2, "IQ_YEARLOW",DateToday,Ccy,Conv)</f>
        <v>118.86</v>
      </c>
      <c r="H2" s="37">
        <f>IF(ISERROR(E2/F2), "NA", E2/F2)</f>
        <v>0.44243896795094295</v>
      </c>
      <c r="I2" s="37">
        <f>IF(ISERROR(E2/G2), "NA", E2/G2)</f>
        <v>1.286892142015817</v>
      </c>
      <c r="J2" s="4">
        <f>_xll.ciqfunctions.udf.CIQ($A2, "IQ_SHARESOUTSTANDING",DateToday)</f>
        <v>2874.0909999999999</v>
      </c>
      <c r="K2" s="22">
        <f>IF(ISERROR(J2*E2), "NA", J2*E2)</f>
        <v>439620.95935999998</v>
      </c>
      <c r="L2" s="4">
        <f>_xll.ciqfunctions.udf.CIQ($A2, "IQ_CASH_ST_INVEST",IQ_FQ,DateToday,,"F",Ccy,Conv)</f>
        <v>19766</v>
      </c>
      <c r="M2" s="4">
        <f>_xll.ciqfunctions.udf.CIQ($A2, "IQ_TOTAL_DEBT",IQ_FQ,DateToday,,"F",Ccy,Conv)</f>
        <v>131730</v>
      </c>
      <c r="N2" s="4">
        <f>_xll.ciqfunctions.udf.CIQ($A2, "IQ_PREF_EQUITY",IQ_FQ,DateToday,,"F",Ccy,Conv)</f>
        <v>0</v>
      </c>
      <c r="O2" s="4">
        <f>_xll.ciqfunctions.udf.CIQ($A2, "IQ_MINORITY_INTEREST_TOTAL",IQ_FQ,DateToday,,"F",Ccy,Conv)</f>
        <v>506</v>
      </c>
      <c r="P2" s="22">
        <f>IF(ISERROR(K2-L2+M2+N2+O2), "NA", K2-L2+M2+N2+O2)</f>
        <v>552090.95935999998</v>
      </c>
      <c r="Q2" s="4">
        <f>_xll.ciqfunctions.udf.CIQ($A2, "IQ_TOTAL_REV", IQ_FY,DateToday,,,Ccy,Conv)</f>
        <v>57399</v>
      </c>
      <c r="R2" s="4">
        <f>_xll.ciqfunctions.udf.CIQ($A2, "IQ_TOTAL_REV", IQ_LTM,DateToday,,,Ccy,Conv)</f>
        <v>61016</v>
      </c>
      <c r="S2" s="4">
        <f>_xll.ciqfunctions.udf.CIQ($A2, "IQ_REVENUE_EST", IQ_CY+ 1,DateToday,,,Ccy,Conv)</f>
        <v>75597.413499999995</v>
      </c>
      <c r="T2" s="4">
        <f>_xll.ciqfunctions.udf.CIQ($A2, "IQ_REVENUE_EST", IQ_CY+ 2,DateToday,,,Ccy,Conv)</f>
        <v>104360.1338</v>
      </c>
      <c r="U2" s="4">
        <f>_xll.ciqfunctions.udf.CIQ($A2, "IQ_EBITDA", IQ_FY,DateToday,,,Ccy,Conv)</f>
        <v>23486</v>
      </c>
      <c r="V2" s="4">
        <f>_xll.ciqfunctions.udf.CIQ($A2, "IQ_EBITDA", IQ_LTM,DateToday,,,Ccy,Conv)</f>
        <v>26266</v>
      </c>
      <c r="W2" s="4">
        <f>_xll.ciqfunctions.udf.CIQ($A2, "IQ_EBITDA_EST", IQ_CY+ 1,DateToday,,,Ccy,Conv)</f>
        <v>39941.455699999999</v>
      </c>
      <c r="X2" s="4">
        <f>_xll.ciqfunctions.udf.CIQ($A2, "IQ_EBITDA_EST", IQ_CY+ 2,DateToday,,,Ccy,Conv)</f>
        <v>54027.374300000003</v>
      </c>
      <c r="Y2" s="11">
        <f>_xll.ciqfunctions.udf.CIQ($A2, "IQ_DILUT_EPS_EXCL", IQ_FY,DateToday,,,Ccy,Conv)</f>
        <v>4.34</v>
      </c>
      <c r="Z2" s="11">
        <f>_xll.ciqfunctions.udf.CIQ($A2, "IQ_DILUT_EPS_EXCL", IQ_LTM,DateToday,,,Ccy,Conv)</f>
        <v>5.3266799999999996</v>
      </c>
      <c r="AA2" s="11">
        <f>_xll.ciqfunctions.udf.CIQ($A2, "IQ_EPS_EST", IQ_CY+ 1,DateToday,,,Ccy,Conv)</f>
        <v>7.1628999999999996</v>
      </c>
      <c r="AB2" s="11">
        <f>_xll.ciqfunctions.udf.CIQ($A2, "IQ_EPS_EST", IQ_CY+ 2,DateToday,,,Ccy,Conv)</f>
        <v>8.8308</v>
      </c>
      <c r="AC2" s="20">
        <f>_xll.ciqfunctions.udf.CIQ($A2, "IQ_TEV_TOTAL_REV",IQ_LTM,$C2)</f>
        <v>9.9684299999999997</v>
      </c>
      <c r="AD2" s="20">
        <f>_xll.ciqfunctions.udf.CIQ($A2, "IQ_TEV_TOTAL_REV",IQ_LTM,DateToday)</f>
        <v>9.0482999999999993</v>
      </c>
      <c r="AE2" s="38">
        <f>IF(ISERROR($P2/S2), "NA", $P2/S2)</f>
        <v>7.303040326373071</v>
      </c>
      <c r="AF2" s="38">
        <f>IF(ISERROR($P2/T2), "NA", $P2/T2)</f>
        <v>5.2902477148797979</v>
      </c>
      <c r="AG2" s="20">
        <f>_xll.ciqfunctions.udf.CIQ($A2, "IQ_TEV_EBITDA",IQ_LTM,$C2)</f>
        <v>23.05809</v>
      </c>
      <c r="AH2" s="20">
        <f>_xll.ciqfunctions.udf.CIQ($A2, "IQ_TEV_EBITDA",IQ_LTM,DateToday)</f>
        <v>19.426829999999999</v>
      </c>
      <c r="AI2" s="20">
        <f>_xll.ciqfunctions.udf.CIQ($A2, "IQ_TEV_EBITDA_FWD",IQ_CY+1,DateToday)</f>
        <v>13.8225</v>
      </c>
      <c r="AJ2" s="20">
        <f>_xll.ciqfunctions.udf.CIQ($A2, "IQ_TEV_EBITDA_FWD",IQ_CY+2,DateToday)</f>
        <v>10.218730000000001</v>
      </c>
      <c r="AK2" s="20">
        <f>_xll.ciqfunctions.udf.CIQ($A2, "IQ_PE_EXCL",IQ_LTM,$C2)</f>
        <v>38.868549999999999</v>
      </c>
      <c r="AL2" s="20">
        <f>_xll.ciqfunctions.udf.CIQ($A2, "IQ_PE_EXCL",IQ_LTM,DateToday)</f>
        <v>28.71585</v>
      </c>
      <c r="AM2" s="20">
        <f>_xll.ciqfunctions.udf.CIQ($A2, "IQ_PE_EXCL_FWD",IQ_CY+1,DateToday)</f>
        <v>21.354479999999999</v>
      </c>
      <c r="AN2" s="20">
        <f>_xll.ciqfunctions.udf.CIQ($A2, "IQ_PE_EXCL_FWD",IQ_CY+2,DateToday)</f>
        <v>17.321190000000001</v>
      </c>
      <c r="AO2" s="20">
        <f>_xll.ciqfunctions.udf.CIQ($A2, "IQ_PBV",IQ_LTM,DateToday,)</f>
        <v>14.67243</v>
      </c>
      <c r="AP2" s="20" t="str">
        <f>_xll.ciqfunctions.udf.CIQ($A2, "IQ_PTBV",IQ_LTM,DateToday,)</f>
        <v>NM</v>
      </c>
      <c r="AQ2" s="4">
        <f>_xll.ciqfunctions.udf.CIQ($A2, "IQ_GROSS_MARGIN", IQ_FY- 2,DateToday)</f>
        <v>72.846999999999994</v>
      </c>
      <c r="AR2" s="4">
        <f>_xll.ciqfunctions.udf.CIQ($A2, "IQ_GROSS_MARGIN", IQ_FY- 1,DateToday,)</f>
        <v>71.407200000000003</v>
      </c>
      <c r="AS2" s="4">
        <f>_xll.ciqfunctions.udf.CIQ($A2, "IQ_GROSS_MARGIN", IQ_FY,DateToday,)</f>
        <v>70.509900000000002</v>
      </c>
      <c r="AT2" s="4">
        <f>_xll.ciqfunctions.udf.CIQ($A2, "IQ_GROSS_MARGIN", IQ_LTM,DateToday,)</f>
        <v>68.542599999999993</v>
      </c>
      <c r="AU2" s="4">
        <f>_xll.ciqfunctions.udf.CIQ($A2, "IQ_EBITDA_MARGIN", IQ_FY- 2,DateToday,)</f>
        <v>39.592399999999998</v>
      </c>
      <c r="AV2" s="4">
        <f>_xll.ciqfunctions.udf.CIQ($A2, "IQ_EBITDA_MARGIN", IQ_FY- 1,DateToday,)</f>
        <v>40.080399999999997</v>
      </c>
      <c r="AW2" s="4">
        <f>_xll.ciqfunctions.udf.CIQ($A2, "IQ_EBITDA_MARGIN", IQ_FY,DateToday,)</f>
        <v>40.917000000000002</v>
      </c>
      <c r="AX2" s="4">
        <f>_xll.ciqfunctions.udf.CIQ($A2, "IQ_EBITDA_MARGIN", IQ_LTM,DateToday,)</f>
        <v>43.047699999999999</v>
      </c>
      <c r="AY2" s="4">
        <f>_xll.ciqfunctions.udf.CIQ($A2, "IQ_NI_MARGIN", IQ_FY- 2,DateToday,)</f>
        <v>17.021599999999999</v>
      </c>
      <c r="AZ2" s="4">
        <f>_xll.ciqfunctions.udf.CIQ($A2, "IQ_NI_MARGIN", IQ_FY- 1,DateToday,)</f>
        <v>19.763500000000001</v>
      </c>
      <c r="BA2" s="4">
        <f>_xll.ciqfunctions.udf.CIQ($A2, "IQ_NI_MARGIN", IQ_FY,DateToday,)</f>
        <v>21.678000000000001</v>
      </c>
      <c r="BB2" s="4">
        <f>_xll.ciqfunctions.udf.CIQ($A2, "IQ_NI_MARGIN", IQ_LTM,DateToday,)</f>
        <v>25.280200000000001</v>
      </c>
      <c r="BC2" s="4">
        <f>_xll.ciqfunctions.udf.CIQ($A2, "IQ_TOTAL_REV_5YR_ANN_CAGR",IQ_LTM,DateToday,)</f>
        <v>9.1396999999999995</v>
      </c>
      <c r="BD2" s="4">
        <f>_xll.ciqfunctions.udf.CIQ($A2, "IQ_TOTAL_REV_3YR_ANN_CAGR",IQ_LTM,DateToday,)</f>
        <v>9.8160000000000007</v>
      </c>
      <c r="BE2" s="4">
        <f>_xll.ciqfunctions.udf.CIQ($A2, "IQ_TOTAL_REV_1YR_ANN_GROWTH", IQ_FY,DateToday,)</f>
        <v>8.3796999999999997</v>
      </c>
      <c r="BF2" s="4">
        <f>_xll.ciqfunctions.udf.CIQ($A2, "IQ_TOTAL_REV_1YR_ANN_GROWTH",IQ_LTM,DateToday,)</f>
        <v>11.073399999999999</v>
      </c>
      <c r="BG2" s="4">
        <f>_xll.ciqfunctions.udf.CIQ($A2, "IQ_EBITDA_5YR_ANN_CAGR",IQ_LTM,DateToday,)</f>
        <v>8.7830999999999992</v>
      </c>
      <c r="BH2" s="4">
        <f>_xll.ciqfunctions.udf.CIQ($A2, "IQ_EBITDA_3YR_ANN_CAGR",IQ_LTM,DateToday,)</f>
        <v>12.6477</v>
      </c>
      <c r="BI2" s="4">
        <f>_xll.ciqfunctions.udf.CIQ($A2, "IQ_EBITDA_1YR_ANN_GROWTH", IQ_FY,DateToday,)</f>
        <v>10.642099999999999</v>
      </c>
      <c r="BJ2" s="4">
        <f>_xll.ciqfunctions.udf.CIQ($A2, "IQ_EBITDA_1YR_ANN_GROWTH",IQ_LTM,DateToday,)</f>
        <v>21.0303</v>
      </c>
      <c r="BK2" s="4">
        <f>_xll.ciqfunctions.udf.CIQ($A2, "IQ_EPS_5YR_ANN_CAGR",IQ_LTM,DateToday,)</f>
        <v>10.0108</v>
      </c>
      <c r="BL2" s="4">
        <f>_xll.ciqfunctions.udf.CIQ($A2, "IQ_EPS_3YR_ANN_CAGR",IQ_LTM,DateToday,)</f>
        <v>18.499500000000001</v>
      </c>
      <c r="BM2" s="4">
        <f>_xll.ciqfunctions.udf.CIQ($A2, "IQ_EPS_1YR_ANN_GROWTH", IQ_FY,DateToday,)</f>
        <v>16.981100000000001</v>
      </c>
      <c r="BN2" s="4">
        <f>_xll.ciqfunctions.udf.CIQ($A2, "IQ_EPS_1YR_ANN_GROWTH", IQ_LTM,DateToday,)</f>
        <v>30.211200000000002</v>
      </c>
      <c r="BO2" s="20">
        <f>_xll.ciqfunctions.udf.CIQ($A2, "IQ_TOTAL_DEBT_EBITDA",IQ_LTM,DateToday,)</f>
        <v>4.6352799999999998</v>
      </c>
      <c r="BP2" s="20">
        <f>_xll.ciqfunctions.udf.CIQ($A2, "IQ_NET_DEBT_EBITDA",IQ_LTM,DateToday,)</f>
        <v>3.9397600000000002</v>
      </c>
      <c r="BQ2" s="38">
        <f>IF(ISERROR((M2+N2)/V2), "NA", (M2+N2)/V2)</f>
        <v>5.0152288129140334</v>
      </c>
      <c r="BR2" s="20">
        <f>_xll.ciqfunctions.udf.CIQ($A2, "IQ_EBITDA_INT",IQ_LTM,DateToday,)</f>
        <v>7.3815600000000003</v>
      </c>
      <c r="BS2" s="20" t="str">
        <f>_xll.ciqfunctions.udf.CIQ($A2, "IQ_EBITDA_CAPEX_INT",IQ_LTM,DateToday,)</f>
        <v>NM</v>
      </c>
      <c r="BT2" s="4">
        <f>_xll.ciqfunctions.udf.CIQ($A2, "IQ_TOTAL_DEBT_EQUITY",IQ_FQ,DateToday,)</f>
        <v>432.51139999999998</v>
      </c>
      <c r="BU2" s="4">
        <f>_xll.ciqfunctions.udf.CIQ($A2, "IQ_TOTAL_DEBT_CAPITAL",IQ_FQ,DateToday,)</f>
        <v>81.221000000000004</v>
      </c>
      <c r="BV2" s="4">
        <f>_xll.ciqfunctions.udf.CIQ($A2, "IQ_RETURN_EQUITY",IQ_LTM,DateToday)</f>
        <v>69.026399999999995</v>
      </c>
      <c r="BW2" s="4">
        <f>_xll.ciqfunctions.udf.CIQ($A2, "IQ_RETURN_ASSETS",IQ_LTM,DateToday)</f>
        <v>6.8640999999999996</v>
      </c>
      <c r="BX2" s="4">
        <f>_xll.ciqfunctions.udf.CIQ($A2, "IQ_RETURN_INVESTED_CAPITAL",IQ_LTM,DateToday)</f>
        <v>7.2870999999999997</v>
      </c>
      <c r="BY2" s="20">
        <f>_xll.ciqfunctions.udf.CIQ($A2, "IQ_CURRENT_RATIO",IQ_FQ,DateToday,)</f>
        <v>0.90927000000000002</v>
      </c>
      <c r="BZ2" s="20">
        <f>_xll.ciqfunctions.udf.CIQ($A2, "IQ_QUICK_RATIO",IQ_FQ,DateToday,)</f>
        <v>0.77275000000000005</v>
      </c>
      <c r="CA2" s="4">
        <f>_xll.ciqfunctions.udf.CIQ($A2, "IQ_DAYS_SALES_OUT",IQ_LTM,DateToday,)</f>
        <v>52.692500000000003</v>
      </c>
      <c r="CB2" s="4">
        <f>_xll.ciqfunctions.udf.CIQ($A2, "IQ_DAYS_INVENTORY_OUT",IQ_LTM,DateToday,)</f>
        <v>0</v>
      </c>
      <c r="CC2" s="4">
        <f>_xll.ciqfunctions.udf.CIQ($A2, "IQ_DAYS_PAYABLE_OUT",IQ_LTM,DateToday,)</f>
        <v>121.88518000000001</v>
      </c>
      <c r="CD2" s="4">
        <f>_xll.ciqfunctions.udf.CIQ($A2, "IQ_CASH_CONVERSION",IQ_LTM,DateToday,)</f>
        <v>0</v>
      </c>
      <c r="CE2" s="20">
        <f>_xll.ciqfunctions.udf.CIQ($A2, "IQ_ASSET_TURNS",IQ_LTM,DateToday,)</f>
        <v>0.34523999999999999</v>
      </c>
      <c r="CF2" s="20">
        <f>_xll.ciqfunctions.udf.CIQ($A2, "IQ_FIXED_ASSET_TURNS",IQ_LTM,DateToday,)</f>
        <v>1.29399</v>
      </c>
      <c r="CG2" s="20">
        <f>_xll.ciqfunctions.udf.CIQ($A2, "IQ_AR_TURNS",IQ_LTM,DateToday,)</f>
        <v>6.9269499999999997</v>
      </c>
      <c r="CH2" s="20">
        <f>_xll.ciqfunctions.udf.CIQ($A2, "IQ_INVENTORY_TURNS",IQ_LTM,DateToday,)</f>
        <v>0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</row>
    <row r="3" spans="1:168" s="1" customFormat="1" x14ac:dyDescent="0.2">
      <c r="A3" s="36" t="str">
        <f>_xll.ciqfunctions.udf.CIQ($A$10,"IQ_QUICK_COMP",2)</f>
        <v>NYSE:ACN</v>
      </c>
      <c r="B3" s="36" t="str">
        <f>_xll.ciqfunctions.udf.CIQ($A3, "IQ_COMPANY_NAME")</f>
        <v>Accenture plc</v>
      </c>
      <c r="C3" s="13">
        <f>_xll.ciqfunctions.udf.CIQ($A3,"IQ_PERIODDATE",IQ_FY,DateToday)</f>
        <v>45900</v>
      </c>
      <c r="D3" s="13">
        <f>_xll.ciqfunctions.udf.CIQ($A3,"IQ_PERIODDATE",IQ_LTM,DateToday)</f>
        <v>45991</v>
      </c>
      <c r="E3" s="11">
        <f>_xll.ciqfunctions.udf.CIQ($A3, "IQ_LASTSALEPRICE",DateToday,Ccy,Conv)</f>
        <v>215</v>
      </c>
      <c r="F3" s="11">
        <f>_xll.ciqfunctions.udf.CIQ($A3, "IQ_YEARHIGH",DateToday,Ccy,Conv)</f>
        <v>342.89</v>
      </c>
      <c r="G3" s="11">
        <f>_xll.ciqfunctions.udf.CIQ($A3, "IQ_YEARLOW",DateToday,Ccy,Conv)</f>
        <v>188.73</v>
      </c>
      <c r="H3" s="37">
        <f>IF(ISERROR(E3/F3), "NA", E3/F3)</f>
        <v>0.62702324360582118</v>
      </c>
      <c r="I3" s="37">
        <f>IF(ISERROR(E3/G3), "NA", E3/G3)</f>
        <v>1.139193556933185</v>
      </c>
      <c r="J3" s="4">
        <f>_xll.ciqfunctions.udf.CIQ($A3, "IQ_SHARESOUTSTANDING",DateToday)</f>
        <v>615.30674999999997</v>
      </c>
      <c r="K3" s="22">
        <f>IF(ISERROR(J3*E3), "NA", J3*E3)</f>
        <v>132290.95124999998</v>
      </c>
      <c r="L3" s="4">
        <f>_xll.ciqfunctions.udf.CIQ($A3, "IQ_CASH_ST_INVEST",IQ_FQ,DateToday,,"F",Ccy,Conv)</f>
        <v>9655.3109999999997</v>
      </c>
      <c r="M3" s="4">
        <f>_xll.ciqfunctions.udf.CIQ($A3, "IQ_TOTAL_DEBT",IQ_FQ,DateToday,,"F",Ccy,Conv)</f>
        <v>8201.9989999999998</v>
      </c>
      <c r="N3" s="4">
        <f>_xll.ciqfunctions.udf.CIQ($A3, "IQ_PREF_EQUITY",IQ_FQ,DateToday,,"F",Ccy,Conv)</f>
        <v>0</v>
      </c>
      <c r="O3" s="4">
        <f>_xll.ciqfunctions.udf.CIQ($A3, "IQ_MINORITY_INTEREST_TOTAL",IQ_FQ,DateToday,,"F",Ccy,Conv)</f>
        <v>1054.779</v>
      </c>
      <c r="P3" s="22">
        <f>IF(ISERROR(K3-L3+M3+N3+O3), "NA",K3-L3+M3+N3+O3)</f>
        <v>131892.41824999999</v>
      </c>
      <c r="Q3" s="4">
        <f>_xll.ciqfunctions.udf.CIQ($A3, "IQ_TOTAL_REV", IQ_FY,DateToday,,,Ccy,Conv)</f>
        <v>69672.976999999999</v>
      </c>
      <c r="R3" s="4">
        <f>_xll.ciqfunctions.udf.CIQ($A3, "IQ_TOTAL_REV", IQ_LTM,DateToday,,,Ccy,Conv)</f>
        <v>70725.557000000001</v>
      </c>
      <c r="S3" s="4">
        <f>_xll.ciqfunctions.udf.CIQ($A3, "IQ_REVENUE_EST", IQ_CY+ 1,DateToday,,,Ccy,Conv)</f>
        <v>74809.909199999995</v>
      </c>
      <c r="T3" s="4">
        <f>_xll.ciqfunctions.udf.CIQ($A3, "IQ_REVENUE_EST", IQ_CY+ 2,DateToday,,,Ccy,Conv)</f>
        <v>78999.724100000007</v>
      </c>
      <c r="U3" s="4">
        <f>_xll.ciqfunctions.udf.CIQ($A3, "IQ_EBITDA", IQ_FY,DateToday,,,Ccy,Conv)</f>
        <v>12222.531999999999</v>
      </c>
      <c r="V3" s="4">
        <f>_xll.ciqfunctions.udf.CIQ($A3, "IQ_EBITDA", IQ_LTM,DateToday,,,Ccy,Conv)</f>
        <v>12458.011</v>
      </c>
      <c r="W3" s="4">
        <f>_xll.ciqfunctions.udf.CIQ($A3, "IQ_EBITDA_EST", IQ_CY+ 1,DateToday,,,Ccy,Conv)</f>
        <v>16924.040099999998</v>
      </c>
      <c r="X3" s="4">
        <f>_xll.ciqfunctions.udf.CIQ($A3, "IQ_EBITDA_EST", IQ_CY+ 2,DateToday,,,Ccy,Conv)</f>
        <v>15234.7019</v>
      </c>
      <c r="Y3" s="11">
        <f>_xll.ciqfunctions.udf.CIQ($A3, "IQ_DILUT_EPS_EXCL", IQ_FY,DateToday,,,Ccy,Conv)</f>
        <v>12.152509999999999</v>
      </c>
      <c r="Z3" s="11">
        <f>_xll.ciqfunctions.udf.CIQ($A3, "IQ_DILUT_EPS_EXCL", IQ_LTM,DateToday,,,Ccy,Conv)</f>
        <v>12.087059999999999</v>
      </c>
      <c r="AA3" s="11">
        <f>_xll.ciqfunctions.udf.CIQ($A3, "IQ_EPS_EST", IQ_CY+ 1,DateToday,,,Ccy,Conv)</f>
        <v>13.9649</v>
      </c>
      <c r="AB3" s="11">
        <f>_xll.ciqfunctions.udf.CIQ($A3, "IQ_EPS_EST", IQ_CY+ 2,DateToday,,,Ccy,Conv)</f>
        <v>15.3034</v>
      </c>
      <c r="AC3" s="20">
        <f>_xll.ciqfunctions.udf.CIQ($A3, "IQ_TEV_TOTAL_REV",IQ_LTM,#REF!)</f>
        <v>1.8648499999999999</v>
      </c>
      <c r="AD3" s="20">
        <f>_xll.ciqfunctions.udf.CIQ($A3, "IQ_TEV_TOTAL_REV",IQ_LTM,DateToday)</f>
        <v>1.8648499999999999</v>
      </c>
      <c r="AE3" s="38">
        <f>IF(ISERROR($P3/S3), "NA", $P3/S3)</f>
        <v>1.7630340640755651</v>
      </c>
      <c r="AF3" s="38">
        <f>IF(ISERROR($P3/T3), "NA", $P3/T3)</f>
        <v>1.6695301123209869</v>
      </c>
      <c r="AG3" s="20">
        <f>_xll.ciqfunctions.udf.CIQ($A3, "IQ_TEV_EBITDA",IQ_LTM,#REF!)</f>
        <v>9.8295300000000001</v>
      </c>
      <c r="AH3" s="20">
        <f>_xll.ciqfunctions.udf.CIQ($A3, "IQ_TEV_EBITDA",IQ_LTM,DateToday)</f>
        <v>9.8295300000000001</v>
      </c>
      <c r="AI3" s="20">
        <f>_xll.ciqfunctions.udf.CIQ($A3, "IQ_TEV_EBITDA_FWD",IQ_CY+1,DateToday)</f>
        <v>7.7931999999999997</v>
      </c>
      <c r="AJ3" s="20">
        <f>_xll.ciqfunctions.udf.CIQ($A3, "IQ_TEV_EBITDA_FWD",IQ_CY+2,DateToday)</f>
        <v>8.6573700000000002</v>
      </c>
      <c r="AK3" s="20">
        <f>_xll.ciqfunctions.udf.CIQ($A3, "IQ_PE_EXCL",IQ_LTM,#REF!)</f>
        <v>17.78762</v>
      </c>
      <c r="AL3" s="20">
        <f>_xll.ciqfunctions.udf.CIQ($A3, "IQ_PE_EXCL",IQ_LTM,DateToday)</f>
        <v>17.78762</v>
      </c>
      <c r="AM3" s="20">
        <f>_xll.ciqfunctions.udf.CIQ($A3, "IQ_PE_EXCL_FWD",IQ_CY+1,DateToday)</f>
        <v>15.39574</v>
      </c>
      <c r="AN3" s="20">
        <f>_xll.ciqfunctions.udf.CIQ($A3, "IQ_PE_EXCL_FWD",IQ_CY+2,DateToday)</f>
        <v>14.04917</v>
      </c>
      <c r="AO3" s="20">
        <f>_xll.ciqfunctions.udf.CIQ($A3, "IQ_PBV",IQ_LTM,DateToday,)</f>
        <v>4.2861099999999999</v>
      </c>
      <c r="AP3" s="20">
        <f>_xll.ciqfunctions.udf.CIQ($A3, "IQ_PTBV",IQ_LTM,DateToday,)</f>
        <v>22.370039999999999</v>
      </c>
      <c r="AQ3" s="4">
        <f>_xll.ciqfunctions.udf.CIQ($A3, "IQ_GROSS_MARGIN", IQ_FY- 2,DateToday,)</f>
        <v>32.336599999999997</v>
      </c>
      <c r="AR3" s="4">
        <f>_xll.ciqfunctions.udf.CIQ($A3, "IQ_GROSS_MARGIN", IQ_FY- 1,DateToday,)</f>
        <v>32.609299999999998</v>
      </c>
      <c r="AS3" s="4">
        <f>_xll.ciqfunctions.udf.CIQ($A3, "IQ_GROSS_MARGIN", IQ_FY,DateToday,)</f>
        <v>31.913900000000002</v>
      </c>
      <c r="AT3" s="4">
        <f>_xll.ciqfunctions.udf.CIQ($A3, "IQ_GROSS_MARGIN", IQ_LTM,DateToday,)</f>
        <v>31.9682</v>
      </c>
      <c r="AU3" s="4">
        <f>_xll.ciqfunctions.udf.CIQ($A3, "IQ_EBITDA_MARGIN", IQ_FY- 2,DateToday,)</f>
        <v>17.055599999999998</v>
      </c>
      <c r="AV3" s="4">
        <f>_xll.ciqfunctions.udf.CIQ($A3, "IQ_EBITDA_MARGIN", IQ_FY- 1,DateToday,)</f>
        <v>17.023</v>
      </c>
      <c r="AW3" s="4">
        <f>_xll.ciqfunctions.udf.CIQ($A3, "IQ_EBITDA_MARGIN", IQ_FY,DateToday,)</f>
        <v>17.5427</v>
      </c>
      <c r="AX3" s="4">
        <f>_xll.ciqfunctions.udf.CIQ($A3, "IQ_EBITDA_MARGIN", IQ_LTM,DateToday,)</f>
        <v>17.6145</v>
      </c>
      <c r="AY3" s="4">
        <f>_xll.ciqfunctions.udf.CIQ($A3, "IQ_NI_MARGIN", IQ_FY- 2,DateToday,)</f>
        <v>10.718</v>
      </c>
      <c r="AZ3" s="4">
        <f>_xll.ciqfunctions.udf.CIQ($A3, "IQ_NI_MARGIN", IQ_FY- 1,DateToday,)</f>
        <v>11.1944</v>
      </c>
      <c r="BA3" s="4">
        <f>_xll.ciqfunctions.udf.CIQ($A3, "IQ_NI_MARGIN", IQ_FY,DateToday,)</f>
        <v>11.0206</v>
      </c>
      <c r="BB3" s="4">
        <f>_xll.ciqfunctions.udf.CIQ($A3, "IQ_NI_MARGIN", IQ_LTM,DateToday,)</f>
        <v>10.7614</v>
      </c>
      <c r="BC3" s="4">
        <f>_xll.ciqfunctions.udf.CIQ($A3, "IQ_TOTAL_REV_5YR_ANN_CAGR",IQ_LTM,DateToday,)</f>
        <v>9.5960999999999999</v>
      </c>
      <c r="BD3" s="4">
        <f>_xll.ciqfunctions.udf.CIQ($A3, "IQ_TOTAL_REV_3YR_ANN_CAGR",IQ_LTM,DateToday,)</f>
        <v>4.2759</v>
      </c>
      <c r="BE3" s="4">
        <f>_xll.ciqfunctions.udf.CIQ($A3, "IQ_TOTAL_REV_1YR_ANN_GROWTH", IQ_FY,DateToday,)</f>
        <v>7.3601999999999999</v>
      </c>
      <c r="BF3" s="4">
        <f>_xll.ciqfunctions.udf.CIQ($A3, "IQ_TOTAL_REV_1YR_ANN_GROWTH",IQ_LTM,DateToday,)</f>
        <v>6.5758000000000001</v>
      </c>
      <c r="BG3" s="4">
        <f>_xll.ciqfunctions.udf.CIQ($A3, "IQ_EBITDA_5YR_ANN_CAGR",IQ_LTM,DateToday,)</f>
        <v>10.946899999999999</v>
      </c>
      <c r="BH3" s="4">
        <f>_xll.ciqfunctions.udf.CIQ($A3, "IQ_EBITDA_3YR_ANN_CAGR",IQ_LTM,DateToday,)</f>
        <v>3.3348</v>
      </c>
      <c r="BI3" s="4">
        <f>_xll.ciqfunctions.udf.CIQ($A3, "IQ_EBITDA_1YR_ANN_GROWTH", IQ_FY,DateToday,)</f>
        <v>10.637600000000001</v>
      </c>
      <c r="BJ3" s="4">
        <f>_xll.ciqfunctions.udf.CIQ($A3, "IQ_EBITDA_1YR_ANN_GROWTH",IQ_LTM,DateToday,)</f>
        <v>9.8617000000000008</v>
      </c>
      <c r="BK3" s="4">
        <f>_xll.ciqfunctions.udf.CIQ($A3, "IQ_EPS_5YR_ANN_CAGR",IQ_LTM,DateToday,)</f>
        <v>8.2712000000000003</v>
      </c>
      <c r="BL3" s="4">
        <f>_xll.ciqfunctions.udf.CIQ($A3, "IQ_EPS_3YR_ANN_CAGR",IQ_LTM,DateToday,)</f>
        <v>3.1703000000000001</v>
      </c>
      <c r="BM3" s="4">
        <f>_xll.ciqfunctions.udf.CIQ($A3, "IQ_EPS_1YR_ANN_GROWTH", IQ_FY,DateToday,)</f>
        <v>6.2744999999999997</v>
      </c>
      <c r="BN3" s="4">
        <f>_xll.ciqfunctions.udf.CIQ($A3, "IQ_EPS_1YR_ANN_GROWTH", IQ_LTM,DateToday,)</f>
        <v>1.3298000000000001</v>
      </c>
      <c r="BO3" s="20">
        <f>_xll.ciqfunctions.udf.CIQ($A3, "IQ_TOTAL_DEBT_EBITDA",IQ_LTM,DateToday,)</f>
        <v>0.61126999999999998</v>
      </c>
      <c r="BP3" s="20" t="str">
        <f>_xll.ciqfunctions.udf.CIQ($A3, "IQ_NET_DEBT_EBITDA",IQ_LTM,DateToday,)</f>
        <v>NM</v>
      </c>
      <c r="BQ3" s="39">
        <f>IF(ISERROR((M3+N3)/V3), "NA", (M3+N3)/V3)</f>
        <v>0.65837146876816854</v>
      </c>
      <c r="BR3" s="20">
        <f>_xll.ciqfunctions.udf.CIQ($A3, "IQ_EBITDA_INT",IQ_LTM,DateToday,)</f>
        <v>50.84919</v>
      </c>
      <c r="BS3" s="20">
        <f>_xll.ciqfunctions.udf.CIQ($A3, "IQ_EBITDA_CAPEX_INT",IQ_LTM,DateToday,)</f>
        <v>48.558669999999999</v>
      </c>
      <c r="BT3" s="4">
        <f>_xll.ciqfunctions.udf.CIQ($A3, "IQ_TOTAL_DEBT_EQUITY",IQ_FQ,DateToday,)</f>
        <v>25.6936</v>
      </c>
      <c r="BU3" s="4">
        <f>_xll.ciqfunctions.udf.CIQ($A3, "IQ_TOTAL_DEBT_CAPITAL",IQ_FQ,DateToday,)</f>
        <v>20.441400000000002</v>
      </c>
      <c r="BV3" s="4">
        <f>_xll.ciqfunctions.udf.CIQ($A3, "IQ_RETURN_EQUITY",IQ_LTM,DateToday)</f>
        <v>25.016100000000002</v>
      </c>
      <c r="BW3" s="4">
        <f>_xll.ciqfunctions.udf.CIQ($A3, "IQ_RETURN_ASSETS",IQ_LTM,DateToday)</f>
        <v>11.125400000000001</v>
      </c>
      <c r="BX3" s="4">
        <f>_xll.ciqfunctions.udf.CIQ($A3, "IQ_RETURN_INVESTED_CAPITAL",IQ_LTM,DateToday)</f>
        <v>9.7743000000000002</v>
      </c>
      <c r="BY3" s="20">
        <f>_xll.ciqfunctions.udf.CIQ($A3, "IQ_CURRENT_RATIO",IQ_FQ,DateToday,)</f>
        <v>1.4106300000000001</v>
      </c>
      <c r="BZ3" s="20">
        <f>_xll.ciqfunctions.udf.CIQ($A3, "IQ_QUICK_RATIO",IQ_FQ,DateToday,)</f>
        <v>1.2897700000000001</v>
      </c>
      <c r="CA3" s="4">
        <f>_xll.ciqfunctions.udf.CIQ($A3, "IQ_DAYS_SALES_OUT",IQ_LTM,DateToday,)</f>
        <v>78.911910000000006</v>
      </c>
      <c r="CB3" s="4">
        <f>_xll.ciqfunctions.udf.CIQ($A3, "IQ_DAYS_INVENTORY_OUT",IQ_LTM,DateToday,)</f>
        <v>0</v>
      </c>
      <c r="CC3" s="4">
        <f>_xll.ciqfunctions.udf.CIQ($A3, "IQ_DAYS_PAYABLE_OUT",IQ_LTM,DateToday,)</f>
        <v>21.053570000000001</v>
      </c>
      <c r="CD3" s="4">
        <f>_xll.ciqfunctions.udf.CIQ($A3, "IQ_CASH_CONVERSION",IQ_LTM,DateToday,)</f>
        <v>0</v>
      </c>
      <c r="CE3" s="20">
        <f>_xll.ciqfunctions.udf.CIQ($A3, "IQ_ASSET_TURNS",IQ_LTM,DateToday,)</f>
        <v>1.1355500000000001</v>
      </c>
      <c r="CF3" s="20">
        <f>_xll.ciqfunctions.udf.CIQ($A3, "IQ_FIXED_ASSET_TURNS",IQ_LTM,DateToday,)</f>
        <v>16.652640000000002</v>
      </c>
      <c r="CG3" s="20">
        <f>_xll.ciqfunctions.udf.CIQ($A3, "IQ_AR_TURNS",IQ_LTM,DateToday,)</f>
        <v>4.6254099999999996</v>
      </c>
      <c r="CH3" s="20">
        <f>_xll.ciqfunctions.udf.CIQ($A3, "IQ_INVENTORY_TURNS",IQ_LTM,DateToday,)</f>
        <v>0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</row>
    <row r="4" spans="1:168" s="1" customFormat="1" x14ac:dyDescent="0.2">
      <c r="A4" s="36" t="str">
        <f>_xll.ciqfunctions.udf.CIQ($A$10,"IQ_QUICK_COMP",3)</f>
        <v>NYSE:HPE</v>
      </c>
      <c r="B4" s="36" t="str">
        <f>_xll.ciqfunctions.udf.CIQ($A4, "IQ_COMPANY_NAME")</f>
        <v>Hewlett Packard Enterprise Company</v>
      </c>
      <c r="C4" s="13">
        <f>_xll.ciqfunctions.udf.CIQ($A4,"IQ_PERIODDATE",IQ_FY,DateToday)</f>
        <v>45961</v>
      </c>
      <c r="D4" s="13">
        <f>_xll.ciqfunctions.udf.CIQ($A4,"IQ_PERIODDATE",IQ_LTM,DateToday)</f>
        <v>45961</v>
      </c>
      <c r="E4" s="11">
        <f>_xll.ciqfunctions.udf.CIQ($A4, "IQ_LASTSALEPRICE",DateToday,Ccy,Conv)</f>
        <v>21.13</v>
      </c>
      <c r="F4" s="11">
        <f>_xll.ciqfunctions.udf.CIQ($A4, "IQ_YEARHIGH",DateToday,Ccy,Conv)</f>
        <v>26.44</v>
      </c>
      <c r="G4" s="11">
        <f>_xll.ciqfunctions.udf.CIQ($A4, "IQ_YEARLOW",DateToday,Ccy,Conv)</f>
        <v>11.965</v>
      </c>
      <c r="H4" s="37">
        <f>IF(ISERROR(E4/F4), "NA", E4/F4)</f>
        <v>0.79916792738275333</v>
      </c>
      <c r="I4" s="37">
        <f>IF(ISERROR(E4/G4), "NA", E4/G4)</f>
        <v>1.7659841203510238</v>
      </c>
      <c r="J4" s="4">
        <f>_xll.ciqfunctions.udf.CIQ($A4, "IQ_SHARESOUTSTANDING",DateToday)</f>
        <v>1328.80844</v>
      </c>
      <c r="K4" s="22">
        <f>IF(ISERROR(J4*E4), "NA", J4*E4)</f>
        <v>28077.722337200001</v>
      </c>
      <c r="L4" s="4">
        <f>_xll.ciqfunctions.udf.CIQ($A4, "IQ_CASH_ST_INVEST",IQ_FQ,DateToday,,"F",Ccy,Conv)</f>
        <v>5046</v>
      </c>
      <c r="M4" s="4">
        <f>_xll.ciqfunctions.udf.CIQ($A4, "IQ_TOTAL_DEBT",IQ_FQ,DateToday,,"F",Ccy,Conv)</f>
        <v>24077</v>
      </c>
      <c r="N4" s="4">
        <f>_xll.ciqfunctions.udf.CIQ($A4, "IQ_PREF_EQUITY",IQ_FQ,DateToday,,"F",Ccy,Conv)</f>
        <v>0</v>
      </c>
      <c r="O4" s="4">
        <f>_xll.ciqfunctions.udf.CIQ($A4, "IQ_MINORITY_INTEREST_TOTAL",IQ_FQ,DateToday,,"F",Ccy,Conv)</f>
        <v>66</v>
      </c>
      <c r="P4" s="22">
        <f>IF(ISERROR(K4-L4+M4+N4+O4), "NA",K4-L4+M4+N4+O4)</f>
        <v>47174.722337200001</v>
      </c>
      <c r="Q4" s="4">
        <f>_xll.ciqfunctions.udf.CIQ($A4, "IQ_TOTAL_REV", IQ_FY,DateToday,,,Ccy,Conv)</f>
        <v>34296</v>
      </c>
      <c r="R4" s="4">
        <f>_xll.ciqfunctions.udf.CIQ($A4, "IQ_TOTAL_REV", IQ_LTM,DateToday,,,Ccy,Conv)</f>
        <v>34296</v>
      </c>
      <c r="S4" s="4">
        <f>_xll.ciqfunctions.udf.CIQ($A4, "IQ_REVENUE_EST", IQ_CY+ 1,DateToday,,,Ccy,Conv)</f>
        <v>35789.7068</v>
      </c>
      <c r="T4" s="4">
        <f>_xll.ciqfunctions.udf.CIQ($A4, "IQ_REVENUE_EST", IQ_CY+ 2,DateToday,,,Ccy,Conv)</f>
        <v>41663.544500000004</v>
      </c>
      <c r="U4" s="4">
        <f>_xll.ciqfunctions.udf.CIQ($A4, "IQ_EBITDA", IQ_FY,DateToday,,,Ccy,Conv)</f>
        <v>4491</v>
      </c>
      <c r="V4" s="4">
        <f>_xll.ciqfunctions.udf.CIQ($A4, "IQ_EBITDA", IQ_LTM,DateToday,,,Ccy,Conv)</f>
        <v>4491</v>
      </c>
      <c r="W4" s="4">
        <f>_xll.ciqfunctions.udf.CIQ($A4, "IQ_EBITDA_EST", IQ_CY+ 1,DateToday,,,Ccy,Conv)</f>
        <v>5903.0706</v>
      </c>
      <c r="X4" s="4">
        <f>_xll.ciqfunctions.udf.CIQ($A4, "IQ_EBITDA_EST", IQ_CY+ 2,DateToday,,,Ccy,Conv)</f>
        <v>6996.4390999999996</v>
      </c>
      <c r="Y4" s="11">
        <f>_xll.ciqfunctions.udf.CIQ($A4, "IQ_DILUT_EPS_EXCL", IQ_FY,DateToday,,,Ccy,Conv)</f>
        <v>-4.4560000000000002E-2</v>
      </c>
      <c r="Z4" s="11">
        <f>_xll.ciqfunctions.udf.CIQ($A4, "IQ_DILUT_EPS_EXCL", IQ_LTM,DateToday,,,Ccy,Conv)</f>
        <v>-4.4560000000000002E-2</v>
      </c>
      <c r="AA4" s="11">
        <f>_xll.ciqfunctions.udf.CIQ($A4, "IQ_EPS_EST", IQ_CY+ 1,DateToday,,,Ccy,Conv)</f>
        <v>2.0268999999999999</v>
      </c>
      <c r="AB4" s="11">
        <f>_xll.ciqfunctions.udf.CIQ($A4, "IQ_EPS_EST", IQ_CY+ 2,DateToday,,,Ccy,Conv)</f>
        <v>2.4075000000000002</v>
      </c>
      <c r="AC4" s="20">
        <f>_xll.ciqfunctions.udf.CIQ($A4, "IQ_TEV_TOTAL_REV",IQ_LTM,#REF!)</f>
        <v>1.3755200000000001</v>
      </c>
      <c r="AD4" s="20">
        <f>_xll.ciqfunctions.udf.CIQ($A4, "IQ_TEV_TOTAL_REV",IQ_LTM,DateToday)</f>
        <v>1.3755200000000001</v>
      </c>
      <c r="AE4" s="38">
        <f>IF(ISERROR($P4/S4), "NA", $P4/S4)</f>
        <v>1.3181086562352056</v>
      </c>
      <c r="AF4" s="38">
        <f>IF(ISERROR($P4/T4), "NA", $P4/T4)</f>
        <v>1.1322781799613808</v>
      </c>
      <c r="AG4" s="20">
        <f>_xll.ciqfunctions.udf.CIQ($A4, "IQ_TEV_EBITDA",IQ_LTM,#REF!)</f>
        <v>9.6669499999999999</v>
      </c>
      <c r="AH4" s="20">
        <f>_xll.ciqfunctions.udf.CIQ($A4, "IQ_TEV_EBITDA",IQ_LTM,DateToday)</f>
        <v>9.6669499999999999</v>
      </c>
      <c r="AI4" s="20">
        <f>_xll.ciqfunctions.udf.CIQ($A4, "IQ_TEV_EBITDA_FWD",IQ_CY+1,DateToday)</f>
        <v>7.9915599999999998</v>
      </c>
      <c r="AJ4" s="20">
        <f>_xll.ciqfunctions.udf.CIQ($A4, "IQ_TEV_EBITDA_FWD",IQ_CY+2,DateToday)</f>
        <v>6.74268</v>
      </c>
      <c r="AK4" s="20" t="str">
        <f>_xll.ciqfunctions.udf.CIQ($A4, "IQ_PE_EXCL",IQ_LTM,#REF!)</f>
        <v>NM</v>
      </c>
      <c r="AL4" s="20" t="str">
        <f>_xll.ciqfunctions.udf.CIQ($A4, "IQ_PE_EXCL",IQ_LTM,DateToday)</f>
        <v>NM</v>
      </c>
      <c r="AM4" s="20">
        <f>_xll.ciqfunctions.udf.CIQ($A4, "IQ_PE_EXCL_FWD",IQ_CY+1,DateToday)</f>
        <v>10.42479</v>
      </c>
      <c r="AN4" s="20">
        <f>_xll.ciqfunctions.udf.CIQ($A4, "IQ_PE_EXCL_FWD",IQ_CY+2,DateToday)</f>
        <v>8.7767400000000002</v>
      </c>
      <c r="AO4" s="20">
        <f>_xll.ciqfunctions.udf.CIQ($A4, "IQ_PBV",IQ_LTM,DateToday,)</f>
        <v>1.1283000000000001</v>
      </c>
      <c r="AP4" s="20" t="str">
        <f>_xll.ciqfunctions.udf.CIQ($A4, "IQ_PTBV",IQ_LTM,DateToday,)</f>
        <v>NM</v>
      </c>
      <c r="AQ4" s="4">
        <f>_xll.ciqfunctions.udf.CIQ($A4, "IQ_GROSS_MARGIN", IQ_FY- 2,DateToday,)</f>
        <v>35.1432</v>
      </c>
      <c r="AR4" s="4">
        <f>_xll.ciqfunctions.udf.CIQ($A4, "IQ_GROSS_MARGIN", IQ_FY- 1,DateToday,)</f>
        <v>32.787799999999997</v>
      </c>
      <c r="AS4" s="4">
        <f>_xll.ciqfunctions.udf.CIQ($A4, "IQ_GROSS_MARGIN", IQ_FY,DateToday,)</f>
        <v>30.257100000000001</v>
      </c>
      <c r="AT4" s="4">
        <f>_xll.ciqfunctions.udf.CIQ($A4, "IQ_GROSS_MARGIN", IQ_LTM,DateToday,)</f>
        <v>30.257100000000001</v>
      </c>
      <c r="AU4" s="4">
        <f>_xll.ciqfunctions.udf.CIQ($A4, "IQ_EBITDA_MARGIN", IQ_FY- 2,DateToday,)</f>
        <v>17.370799999999999</v>
      </c>
      <c r="AV4" s="4">
        <f>_xll.ciqfunctions.udf.CIQ($A4, "IQ_EBITDA_MARGIN", IQ_FY- 1,DateToday,)</f>
        <v>16.792200000000001</v>
      </c>
      <c r="AW4" s="4">
        <f>_xll.ciqfunctions.udf.CIQ($A4, "IQ_EBITDA_MARGIN", IQ_FY,DateToday,)</f>
        <v>13.094799999999999</v>
      </c>
      <c r="AX4" s="4">
        <f>_xll.ciqfunctions.udf.CIQ($A4, "IQ_EBITDA_MARGIN", IQ_LTM,DateToday,)</f>
        <v>13.094799999999999</v>
      </c>
      <c r="AY4" s="4">
        <f>_xll.ciqfunctions.udf.CIQ($A4, "IQ_NI_MARGIN", IQ_FY- 2,DateToday,)</f>
        <v>6.9504000000000001</v>
      </c>
      <c r="AZ4" s="4">
        <f>_xll.ciqfunctions.udf.CIQ($A4, "IQ_NI_MARGIN", IQ_FY- 1,DateToday,)</f>
        <v>8.5603999999999996</v>
      </c>
      <c r="BA4" s="4">
        <f>_xll.ciqfunctions.udf.CIQ($A4, "IQ_NI_MARGIN", IQ_FY,DateToday,)</f>
        <v>0.16619999999999999</v>
      </c>
      <c r="BB4" s="4">
        <f>_xll.ciqfunctions.udf.CIQ($A4, "IQ_NI_MARGIN", IQ_LTM,DateToday,)</f>
        <v>0.16619999999999999</v>
      </c>
      <c r="BC4" s="4">
        <f>_xll.ciqfunctions.udf.CIQ($A4, "IQ_TOTAL_REV_5YR_ANN_CAGR",IQ_LTM,DateToday,)</f>
        <v>4.9141000000000004</v>
      </c>
      <c r="BD4" s="4">
        <f>_xll.ciqfunctions.udf.CIQ($A4, "IQ_TOTAL_REV_3YR_ANN_CAGR",IQ_LTM,DateToday,)</f>
        <v>6.3701999999999996</v>
      </c>
      <c r="BE4" s="4">
        <f>_xll.ciqfunctions.udf.CIQ($A4, "IQ_TOTAL_REV_1YR_ANN_GROWTH", IQ_FY,DateToday,)</f>
        <v>13.837999999999999</v>
      </c>
      <c r="BF4" s="4">
        <f>_xll.ciqfunctions.udf.CIQ($A4, "IQ_TOTAL_REV_1YR_ANN_GROWTH",IQ_LTM,DateToday,)</f>
        <v>13.837999999999999</v>
      </c>
      <c r="BG4" s="4">
        <f>_xll.ciqfunctions.udf.CIQ($A4, "IQ_EBITDA_5YR_ANN_CAGR",IQ_LTM,DateToday,)</f>
        <v>1.0475000000000001</v>
      </c>
      <c r="BH4" s="4">
        <f>_xll.ciqfunctions.udf.CIQ($A4, "IQ_EBITDA_3YR_ANN_CAGR",IQ_LTM,DateToday,)</f>
        <v>-2.5844</v>
      </c>
      <c r="BI4" s="4">
        <f>_xll.ciqfunctions.udf.CIQ($A4, "IQ_EBITDA_1YR_ANN_GROWTH", IQ_FY,DateToday,)</f>
        <v>-11.227600000000001</v>
      </c>
      <c r="BJ4" s="4">
        <f>_xll.ciqfunctions.udf.CIQ($A4, "IQ_EBITDA_1YR_ANN_GROWTH",IQ_LTM,DateToday,)</f>
        <v>-11.227600000000001</v>
      </c>
      <c r="BK4" s="4" t="str">
        <f>_xll.ciqfunctions.udf.CIQ($A4, "IQ_EPS_5YR_ANN_CAGR",IQ_LTM,DateToday,)</f>
        <v>NM</v>
      </c>
      <c r="BL4" s="4" t="str">
        <f>_xll.ciqfunctions.udf.CIQ($A4, "IQ_EPS_3YR_ANN_CAGR",IQ_LTM,DateToday,)</f>
        <v>NM</v>
      </c>
      <c r="BM4" s="4" t="str">
        <f>_xll.ciqfunctions.udf.CIQ($A4, "IQ_EPS_1YR_ANN_GROWTH", IQ_FY,DateToday,)</f>
        <v>NM</v>
      </c>
      <c r="BN4" s="4" t="str">
        <f>_xll.ciqfunctions.udf.CIQ($A4, "IQ_EPS_1YR_ANN_GROWTH", IQ_LTM,DateToday,)</f>
        <v>NM</v>
      </c>
      <c r="BO4" s="20">
        <f>_xll.ciqfunctions.udf.CIQ($A4, "IQ_TOTAL_DEBT_EBITDA",IQ_LTM,DateToday,)</f>
        <v>5.0149999999999997</v>
      </c>
      <c r="BP4" s="20">
        <f>_xll.ciqfunctions.udf.CIQ($A4, "IQ_NET_DEBT_EBITDA",IQ_LTM,DateToday,)</f>
        <v>3.9639700000000002</v>
      </c>
      <c r="BQ4" s="39">
        <f>IF(ISERROR((M4+N4)/V4), "NA", (M4+N4)/V4)</f>
        <v>5.3611667780004453</v>
      </c>
      <c r="BR4" s="20">
        <f>_xll.ciqfunctions.udf.CIQ($A4, "IQ_EBITDA_INT",IQ_LTM,DateToday,)</f>
        <v>8.0284300000000002</v>
      </c>
      <c r="BS4" s="20">
        <f>_xll.ciqfunctions.udf.CIQ($A4, "IQ_EBITDA_CAPEX_INT",IQ_LTM,DateToday,)</f>
        <v>4.1956499999999997</v>
      </c>
      <c r="BT4" s="4">
        <f>_xll.ciqfunctions.udf.CIQ($A4, "IQ_TOTAL_DEBT_EQUITY",IQ_FQ,DateToday,)</f>
        <v>97.265000000000001</v>
      </c>
      <c r="BU4" s="4">
        <f>_xll.ciqfunctions.udf.CIQ($A4, "IQ_TOTAL_DEBT_CAPITAL",IQ_FQ,DateToday,)</f>
        <v>49.306699999999999</v>
      </c>
      <c r="BV4" s="4">
        <f>_xll.ciqfunctions.udf.CIQ($A4, "IQ_RETURN_EQUITY",IQ_LTM,DateToday)</f>
        <v>0.2296</v>
      </c>
      <c r="BW4" s="4">
        <f>_xll.ciqfunctions.udf.CIQ($A4, "IQ_RETURN_ASSETS",IQ_LTM,DateToday)</f>
        <v>1.4897</v>
      </c>
      <c r="BX4" s="4">
        <f>_xll.ciqfunctions.udf.CIQ($A4, "IQ_RETURN_INVESTED_CAPITAL",IQ_LTM,DateToday)</f>
        <v>-1.5802</v>
      </c>
      <c r="BY4" s="20">
        <f>_xll.ciqfunctions.udf.CIQ($A4, "IQ_CURRENT_RATIO",IQ_FQ,DateToday,)</f>
        <v>1.01424</v>
      </c>
      <c r="BZ4" s="20">
        <f>_xll.ciqfunctions.udf.CIQ($A4, "IQ_QUICK_RATIO",IQ_FQ,DateToday,)</f>
        <v>0.60419</v>
      </c>
      <c r="CA4" s="4">
        <f>_xll.ciqfunctions.udf.CIQ($A4, "IQ_DAYS_SALES_OUT",IQ_LTM,DateToday,)</f>
        <v>48.116489999999999</v>
      </c>
      <c r="CB4" s="4">
        <f>_xll.ciqfunctions.udf.CIQ($A4, "IQ_DAYS_INVENTORY_OUT",IQ_LTM,DateToday,)</f>
        <v>110.36177000000001</v>
      </c>
      <c r="CC4" s="4">
        <f>_xll.ciqfunctions.udf.CIQ($A4, "IQ_DAYS_PAYABLE_OUT",IQ_LTM,DateToday,)</f>
        <v>156.18970999999999</v>
      </c>
      <c r="CD4" s="4">
        <f>_xll.ciqfunctions.udf.CIQ($A4, "IQ_CASH_CONVERSION",IQ_LTM,DateToday,)</f>
        <v>2.2885499999999999</v>
      </c>
      <c r="CE4" s="20">
        <f>_xll.ciqfunctions.udf.CIQ($A4, "IQ_ASSET_TURNS",IQ_LTM,DateToday,)</f>
        <v>0.46607999999999999</v>
      </c>
      <c r="CF4" s="20">
        <f>_xll.ciqfunctions.udf.CIQ($A4, "IQ_FIXED_ASSET_TURNS",IQ_LTM,DateToday,)</f>
        <v>8.7736000000000001</v>
      </c>
      <c r="CG4" s="20">
        <f>_xll.ciqfunctions.udf.CIQ($A4, "IQ_AR_TURNS",IQ_LTM,DateToday,)</f>
        <v>7.58575</v>
      </c>
      <c r="CH4" s="20">
        <f>_xll.ciqfunctions.udf.CIQ($A4, "IQ_INVENTORY_TURNS",IQ_LTM,DateToday,)</f>
        <v>3.3073000000000001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</row>
    <row r="5" spans="1:168" s="1" customFormat="1" x14ac:dyDescent="0.2">
      <c r="A5" s="36" t="str">
        <f>_xll.ciqfunctions.udf.CIQ($A$10,"IQ_QUICK_COMP",4)</f>
        <v>NYSE:SNX</v>
      </c>
      <c r="B5" s="36" t="str">
        <f>_xll.ciqfunctions.udf.CIQ($A5, "IQ_COMPANY_NAME")</f>
        <v>TD SYNNEX Corporation</v>
      </c>
      <c r="C5" s="13">
        <f>_xll.ciqfunctions.udf.CIQ($A5,"IQ_PERIODDATE",IQ_FY,DateToday)</f>
        <v>45991</v>
      </c>
      <c r="D5" s="13">
        <f>_xll.ciqfunctions.udf.CIQ($A5,"IQ_PERIODDATE",IQ_LTM,DateToday)</f>
        <v>45991</v>
      </c>
      <c r="E5" s="11">
        <f>_xll.ciqfunctions.udf.CIQ($A5, "IQ_LASTSALEPRICE",DateToday,Ccy,Conv)</f>
        <v>156.37</v>
      </c>
      <c r="F5" s="11">
        <f>_xll.ciqfunctions.udf.CIQ($A5, "IQ_YEARHIGH",DateToday,Ccy,Conv)</f>
        <v>175.56</v>
      </c>
      <c r="G5" s="11">
        <f>_xll.ciqfunctions.udf.CIQ($A5, "IQ_YEARLOW",DateToday,Ccy,Conv)</f>
        <v>92.23</v>
      </c>
      <c r="H5" s="37">
        <f>IF(ISERROR(E5/F5), "NA", E5/F5)</f>
        <v>0.89069264069264076</v>
      </c>
      <c r="I5" s="37">
        <f>IF(ISERROR(E5/G5), "NA", E5/G5)</f>
        <v>1.6954353247316492</v>
      </c>
      <c r="J5" s="4">
        <f>_xll.ciqfunctions.udf.CIQ($A5, "IQ_SHARESOUTSTANDING",DateToday)</f>
        <v>80.626390000000001</v>
      </c>
      <c r="K5" s="22">
        <f>IF(ISERROR(J5*E5), "NA", J5*E5)</f>
        <v>12607.5486043</v>
      </c>
      <c r="L5" s="4">
        <f>_xll.ciqfunctions.udf.CIQ($A5, "IQ_CASH_ST_INVEST",IQ_FQ,DateToday,,"F",Ccy,Conv)</f>
        <v>2435.3890000000001</v>
      </c>
      <c r="M5" s="4">
        <f>_xll.ciqfunctions.udf.CIQ($A5, "IQ_TOTAL_DEBT",IQ_FQ,DateToday,,"F",Ccy,Conv)</f>
        <v>5081.982</v>
      </c>
      <c r="N5" s="4">
        <f>_xll.ciqfunctions.udf.CIQ($A5, "IQ_PREF_EQUITY",IQ_FQ,DateToday,,"F",Ccy,Conv)</f>
        <v>0</v>
      </c>
      <c r="O5" s="4">
        <f>_xll.ciqfunctions.udf.CIQ($A5, "IQ_MINORITY_INTEREST_TOTAL",IQ_FQ,DateToday,,"F",Ccy,Conv)</f>
        <v>0</v>
      </c>
      <c r="P5" s="22">
        <f>IF(ISERROR(K5-L5+M5+N5+O5), "NA",K5-L5+M5+N5+O5)</f>
        <v>15254.141604299999</v>
      </c>
      <c r="Q5" s="4">
        <f>_xll.ciqfunctions.udf.CIQ($A5, "IQ_TOTAL_REV", IQ_FY,DateToday,,,Ccy,Conv)</f>
        <v>62508.086000000003</v>
      </c>
      <c r="R5" s="4">
        <f>_xll.ciqfunctions.udf.CIQ($A5, "IQ_TOTAL_REV", IQ_LTM,DateToday,,,Ccy,Conv)</f>
        <v>62508.086000000003</v>
      </c>
      <c r="S5" s="4">
        <f>_xll.ciqfunctions.udf.CIQ($A5, "IQ_REVENUE_EST", IQ_CY+ 1,DateToday,,,Ccy,Conv)</f>
        <v>64946.647449999997</v>
      </c>
      <c r="T5" s="4">
        <f>_xll.ciqfunctions.udf.CIQ($A5, "IQ_REVENUE_EST", IQ_CY+ 2,DateToday,,,Ccy,Conv)</f>
        <v>67648.673590000006</v>
      </c>
      <c r="U5" s="4">
        <f>_xll.ciqfunctions.udf.CIQ($A5, "IQ_EBITDA", IQ_FY,DateToday,,,Ccy,Conv)</f>
        <v>1836.742</v>
      </c>
      <c r="V5" s="4">
        <f>_xll.ciqfunctions.udf.CIQ($A5, "IQ_EBITDA", IQ_LTM,DateToday,,,Ccy,Conv)</f>
        <v>1836.742</v>
      </c>
      <c r="W5" s="4">
        <f>_xll.ciqfunctions.udf.CIQ($A5, "IQ_EBITDA_EST", IQ_CY+ 1,DateToday,,,Ccy,Conv)</f>
        <v>1994.58656</v>
      </c>
      <c r="X5" s="4">
        <f>_xll.ciqfunctions.udf.CIQ($A5, "IQ_EBITDA_EST", IQ_CY+ 2,DateToday,,,Ccy,Conv)</f>
        <v>2107.7271000000001</v>
      </c>
      <c r="Y5" s="11">
        <f>_xll.ciqfunctions.udf.CIQ($A5, "IQ_DILUT_EPS_EXCL", IQ_FY,DateToday,,,Ccy,Conv)</f>
        <v>9.9501299999999997</v>
      </c>
      <c r="Z5" s="11">
        <f>_xll.ciqfunctions.udf.CIQ($A5, "IQ_DILUT_EPS_EXCL", IQ_LTM,DateToday,,,Ccy,Conv)</f>
        <v>9.9501299999999997</v>
      </c>
      <c r="AA5" s="11">
        <f>_xll.ciqfunctions.udf.CIQ($A5, "IQ_EPS_EST", IQ_CY+ 1,DateToday,,,Ccy,Conv)</f>
        <v>14.618639999999999</v>
      </c>
      <c r="AB5" s="11">
        <f>_xll.ciqfunctions.udf.CIQ($A5, "IQ_EPS_EST", IQ_CY+ 2,DateToday,,,Ccy,Conv)</f>
        <v>16.088730000000002</v>
      </c>
      <c r="AC5" s="20">
        <f>_xll.ciqfunctions.udf.CIQ($A5, "IQ_TEV_TOTAL_REV",IQ_LTM,#REF!)</f>
        <v>0.24403</v>
      </c>
      <c r="AD5" s="20">
        <f>_xll.ciqfunctions.udf.CIQ($A5, "IQ_TEV_TOTAL_REV",IQ_LTM,DateToday)</f>
        <v>0.24403</v>
      </c>
      <c r="AE5" s="38">
        <f>IF(ISERROR($P5/S5), "NA", $P5/S5)</f>
        <v>0.23487188643637985</v>
      </c>
      <c r="AF5" s="38">
        <f>IF(ISERROR($P5/T5), "NA", $P5/T5)</f>
        <v>0.22549062375932385</v>
      </c>
      <c r="AG5" s="20">
        <f>_xll.ciqfunctions.udf.CIQ($A5, "IQ_TEV_EBITDA",IQ_LTM,#REF!)</f>
        <v>7.7229400000000004</v>
      </c>
      <c r="AH5" s="20">
        <f>_xll.ciqfunctions.udf.CIQ($A5, "IQ_TEV_EBITDA",IQ_LTM,DateToday)</f>
        <v>7.7229400000000004</v>
      </c>
      <c r="AI5" s="20">
        <f>_xll.ciqfunctions.udf.CIQ($A5, "IQ_TEV_EBITDA_FWD",IQ_CY+1,DateToday)</f>
        <v>7.6477700000000004</v>
      </c>
      <c r="AJ5" s="20">
        <f>_xll.ciqfunctions.udf.CIQ($A5, "IQ_TEV_EBITDA_FWD",IQ_CY+2,DateToday)</f>
        <v>7.2372500000000004</v>
      </c>
      <c r="AK5" s="20">
        <f>_xll.ciqfunctions.udf.CIQ($A5, "IQ_PE_EXCL",IQ_LTM,#REF!)</f>
        <v>15.71538</v>
      </c>
      <c r="AL5" s="20">
        <f>_xll.ciqfunctions.udf.CIQ($A5, "IQ_PE_EXCL",IQ_LTM,DateToday)</f>
        <v>15.71538</v>
      </c>
      <c r="AM5" s="20">
        <f>_xll.ciqfunctions.udf.CIQ($A5, "IQ_PE_EXCL_FWD",IQ_CY+1,DateToday)</f>
        <v>10.696619999999999</v>
      </c>
      <c r="AN5" s="20">
        <f>_xll.ciqfunctions.udf.CIQ($A5, "IQ_PE_EXCL_FWD",IQ_CY+2,DateToday)</f>
        <v>9.7192299999999996</v>
      </c>
      <c r="AO5" s="20">
        <f>_xll.ciqfunctions.udf.CIQ($A5, "IQ_PBV",IQ_LTM,DateToday,)</f>
        <v>1.4822</v>
      </c>
      <c r="AP5" s="20">
        <f>_xll.ciqfunctions.udf.CIQ($A5, "IQ_PTBV",IQ_LTM,DateToday,)</f>
        <v>21.738409999999998</v>
      </c>
      <c r="AQ5" s="4">
        <f>_xll.ciqfunctions.udf.CIQ($A5, "IQ_GROSS_MARGIN", IQ_FY- 2,DateToday,)</f>
        <v>6.8747999999999996</v>
      </c>
      <c r="AR5" s="4">
        <f>_xll.ciqfunctions.udf.CIQ($A5, "IQ_GROSS_MARGIN", IQ_FY- 1,DateToday,)</f>
        <v>6.8110999999999997</v>
      </c>
      <c r="AS5" s="4">
        <f>_xll.ciqfunctions.udf.CIQ($A5, "IQ_GROSS_MARGIN", IQ_FY,DateToday,)</f>
        <v>6.9893999999999998</v>
      </c>
      <c r="AT5" s="4">
        <f>_xll.ciqfunctions.udf.CIQ($A5, "IQ_GROSS_MARGIN", IQ_LTM,DateToday,)</f>
        <v>6.9893999999999998</v>
      </c>
      <c r="AU5" s="4">
        <f>_xll.ciqfunctions.udf.CIQ($A5, "IQ_EBITDA_MARGIN", IQ_FY- 2,DateToday,)</f>
        <v>2.9279000000000002</v>
      </c>
      <c r="AV5" s="4">
        <f>_xll.ciqfunctions.udf.CIQ($A5, "IQ_EBITDA_MARGIN", IQ_FY- 1,DateToday,)</f>
        <v>2.8527999999999998</v>
      </c>
      <c r="AW5" s="4">
        <f>_xll.ciqfunctions.udf.CIQ($A5, "IQ_EBITDA_MARGIN", IQ_FY,DateToday,)</f>
        <v>2.9384000000000001</v>
      </c>
      <c r="AX5" s="4">
        <f>_xll.ciqfunctions.udf.CIQ($A5, "IQ_EBITDA_MARGIN", IQ_LTM,DateToday,)</f>
        <v>2.9384000000000001</v>
      </c>
      <c r="AY5" s="4">
        <f>_xll.ciqfunctions.udf.CIQ($A5, "IQ_NI_MARGIN", IQ_FY- 2,DateToday,)</f>
        <v>1.0891999999999999</v>
      </c>
      <c r="AZ5" s="4">
        <f>_xll.ciqfunctions.udf.CIQ($A5, "IQ_NI_MARGIN", IQ_FY- 1,DateToday,)</f>
        <v>1.1788000000000001</v>
      </c>
      <c r="BA5" s="4">
        <f>_xll.ciqfunctions.udf.CIQ($A5, "IQ_NI_MARGIN", IQ_FY,DateToday,)</f>
        <v>1.3240000000000001</v>
      </c>
      <c r="BB5" s="4">
        <f>_xll.ciqfunctions.udf.CIQ($A5, "IQ_NI_MARGIN", IQ_LTM,DateToday,)</f>
        <v>1.3240000000000001</v>
      </c>
      <c r="BC5" s="4">
        <f>_xll.ciqfunctions.udf.CIQ($A5, "IQ_TOTAL_REV_5YR_ANN_CAGR",IQ_LTM,DateToday,)</f>
        <v>25.626300000000001</v>
      </c>
      <c r="BD5" s="4">
        <f>_xll.ciqfunctions.udf.CIQ($A5, "IQ_TOTAL_REV_3YR_ANN_CAGR",IQ_LTM,DateToday,)</f>
        <v>8.7800000000000003E-2</v>
      </c>
      <c r="BE5" s="4">
        <f>_xll.ciqfunctions.udf.CIQ($A5, "IQ_TOTAL_REV_1YR_ANN_GROWTH", IQ_FY,DateToday,)</f>
        <v>6.9382999999999999</v>
      </c>
      <c r="BF5" s="4">
        <f>_xll.ciqfunctions.udf.CIQ($A5, "IQ_TOTAL_REV_1YR_ANN_GROWTH",IQ_LTM,DateToday,)</f>
        <v>6.9382999999999999</v>
      </c>
      <c r="BG5" s="4">
        <f>_xll.ciqfunctions.udf.CIQ($A5, "IQ_EBITDA_5YR_ANN_CAGR",IQ_LTM,DateToday,)</f>
        <v>25.336500000000001</v>
      </c>
      <c r="BH5" s="4">
        <f>_xll.ciqfunctions.udf.CIQ($A5, "IQ_EBITDA_3YR_ANN_CAGR",IQ_LTM,DateToday,)</f>
        <v>1.8872</v>
      </c>
      <c r="BI5" s="4">
        <f>_xll.ciqfunctions.udf.CIQ($A5, "IQ_EBITDA_1YR_ANN_GROWTH", IQ_FY,DateToday,)</f>
        <v>10.1456</v>
      </c>
      <c r="BJ5" s="4">
        <f>_xll.ciqfunctions.udf.CIQ($A5, "IQ_EBITDA_1YR_ANN_GROWTH",IQ_LTM,DateToday,)</f>
        <v>10.1456</v>
      </c>
      <c r="BK5" s="4">
        <f>_xll.ciqfunctions.udf.CIQ($A5, "IQ_EPS_5YR_ANN_CAGR",IQ_LTM,DateToday,)</f>
        <v>9.1753999999999998</v>
      </c>
      <c r="BL5" s="4">
        <f>_xll.ciqfunctions.udf.CIQ($A5, "IQ_EPS_3YR_ANN_CAGR",IQ_LTM,DateToday,)</f>
        <v>13.674200000000001</v>
      </c>
      <c r="BM5" s="4">
        <f>_xll.ciqfunctions.udf.CIQ($A5, "IQ_EPS_1YR_ANN_GROWTH", IQ_FY,DateToday,)</f>
        <v>25.101800000000001</v>
      </c>
      <c r="BN5" s="4">
        <f>_xll.ciqfunctions.udf.CIQ($A5, "IQ_EPS_1YR_ANN_GROWTH", IQ_LTM,DateToday,)</f>
        <v>25.101800000000001</v>
      </c>
      <c r="BO5" s="20">
        <f>_xll.ciqfunctions.udf.CIQ($A5, "IQ_TOTAL_DEBT_EBITDA",IQ_LTM,DateToday,)</f>
        <v>2.5729299999999999</v>
      </c>
      <c r="BP5" s="20">
        <f>_xll.ciqfunctions.udf.CIQ($A5, "IQ_NET_DEBT_EBITDA",IQ_LTM,DateToday,)</f>
        <v>1.3399300000000001</v>
      </c>
      <c r="BQ5" s="39">
        <f>IF(ISERROR((M5+N5)/V5), "NA", (M5+N5)/V5)</f>
        <v>2.766845860768687</v>
      </c>
      <c r="BR5" s="20">
        <f>_xll.ciqfunctions.udf.CIQ($A5, "IQ_EBITDA_INT",IQ_LTM,DateToday,)</f>
        <v>6.4966400000000002</v>
      </c>
      <c r="BS5" s="20">
        <f>_xll.ciqfunctions.udf.CIQ($A5, "IQ_EBITDA_CAPEX_INT",IQ_LTM,DateToday,)</f>
        <v>6.0286499999999998</v>
      </c>
      <c r="BT5" s="4">
        <f>_xll.ciqfunctions.udf.CIQ($A5, "IQ_TOTAL_DEBT_EQUITY",IQ_FQ,DateToday,)</f>
        <v>60.1387</v>
      </c>
      <c r="BU5" s="4">
        <f>_xll.ciqfunctions.udf.CIQ($A5, "IQ_TOTAL_DEBT_CAPITAL",IQ_FQ,DateToday,)</f>
        <v>37.554099999999998</v>
      </c>
      <c r="BV5" s="4">
        <f>_xll.ciqfunctions.udf.CIQ($A5, "IQ_RETURN_EQUITY",IQ_LTM,DateToday)</f>
        <v>10.040800000000001</v>
      </c>
      <c r="BW5" s="4">
        <f>_xll.ciqfunctions.udf.CIQ($A5, "IQ_RETURN_ASSETS",IQ_LTM,DateToday)</f>
        <v>2.7557</v>
      </c>
      <c r="BX5" s="4">
        <f>_xll.ciqfunctions.udf.CIQ($A5, "IQ_RETURN_INVESTED_CAPITAL",IQ_LTM,DateToday)</f>
        <v>5.2465999999999999</v>
      </c>
      <c r="BY5" s="20">
        <f>_xll.ciqfunctions.udf.CIQ($A5, "IQ_CURRENT_RATIO",IQ_FQ,DateToday,)</f>
        <v>1.20651</v>
      </c>
      <c r="BZ5" s="20">
        <f>_xll.ciqfunctions.udf.CIQ($A5, "IQ_QUICK_RATIO",IQ_FQ,DateToday,)</f>
        <v>0.72114</v>
      </c>
      <c r="CA5" s="4">
        <f>_xll.ciqfunctions.udf.CIQ($A5, "IQ_DAYS_SALES_OUT",IQ_LTM,DateToday,)</f>
        <v>64.375050000000002</v>
      </c>
      <c r="CB5" s="4">
        <f>_xll.ciqfunctions.udf.CIQ($A5, "IQ_DAYS_INVENTORY_OUT",IQ_LTM,DateToday,)</f>
        <v>55.847560000000001</v>
      </c>
      <c r="CC5" s="4">
        <f>_xll.ciqfunctions.udf.CIQ($A5, "IQ_DAYS_PAYABLE_OUT",IQ_LTM,DateToday,)</f>
        <v>100.56663</v>
      </c>
      <c r="CD5" s="4">
        <f>_xll.ciqfunctions.udf.CIQ($A5, "IQ_CASH_CONVERSION",IQ_LTM,DateToday,)</f>
        <v>19.65598</v>
      </c>
      <c r="CE5" s="20">
        <f>_xll.ciqfunctions.udf.CIQ($A5, "IQ_ASSET_TURNS",IQ_LTM,DateToday,)</f>
        <v>1.93747</v>
      </c>
      <c r="CF5" s="20">
        <f>_xll.ciqfunctions.udf.CIQ($A5, "IQ_FIXED_ASSET_TURNS",IQ_LTM,DateToday,)</f>
        <v>66.977209999999999</v>
      </c>
      <c r="CG5" s="20">
        <f>_xll.ciqfunctions.udf.CIQ($A5, "IQ_AR_TURNS",IQ_LTM,DateToday,)</f>
        <v>5.6698700000000004</v>
      </c>
      <c r="CH5" s="20">
        <f>_xll.ciqfunctions.udf.CIQ($A5, "IQ_INVENTORY_TURNS",IQ_LTM,DateToday,)</f>
        <v>6.5356500000000004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</row>
    <row r="6" spans="1:168" s="1" customFormat="1" x14ac:dyDescent="0.2">
      <c r="A6" s="36" t="str">
        <f>_xll.ciqfunctions.udf.CIQ($A$10,"IQ_QUICK_COMP",5)</f>
        <v>NasdaqGS:CTSH</v>
      </c>
      <c r="B6" s="36" t="str">
        <f>_xll.ciqfunctions.udf.CIQ($A6, "IQ_COMPANY_NAME")</f>
        <v>Cognizant Technology Solutions Corporation</v>
      </c>
      <c r="C6" s="13">
        <f>_xll.ciqfunctions.udf.CIQ($A6,"IQ_PERIODDATE",IQ_FY,DateToday)</f>
        <v>46022</v>
      </c>
      <c r="D6" s="13">
        <f>_xll.ciqfunctions.udf.CIQ($A6,"IQ_PERIODDATE",IQ_LTM,DateToday)</f>
        <v>46022</v>
      </c>
      <c r="E6" s="11">
        <f>_xll.ciqfunctions.udf.CIQ($A6, "IQ_LASTSALEPRICE",DateToday,Ccy,Conv)</f>
        <v>66.260000000000005</v>
      </c>
      <c r="F6" s="11">
        <f>_xll.ciqfunctions.udf.CIQ($A6, "IQ_YEARHIGH",DateToday,Ccy,Conv)</f>
        <v>87.03</v>
      </c>
      <c r="G6" s="11">
        <f>_xll.ciqfunctions.udf.CIQ($A6, "IQ_YEARLOW",DateToday,Ccy,Conv)</f>
        <v>60.034999999999997</v>
      </c>
      <c r="H6" s="37">
        <f>IF(ISERROR(E6/F6), "NA", E6/F6)</f>
        <v>0.76134666207055046</v>
      </c>
      <c r="I6" s="37">
        <f>IF(ISERROR(E6/G6), "NA", E6/G6)</f>
        <v>1.1036895144499044</v>
      </c>
      <c r="J6" s="4">
        <f>_xll.ciqfunctions.udf.CIQ($A6, "IQ_SHARESOUTSTANDING",DateToday)</f>
        <v>478.24691999999999</v>
      </c>
      <c r="K6" s="22">
        <f>IF(ISERROR(J6*E6), "NA", J6*E6)</f>
        <v>31688.640919200003</v>
      </c>
      <c r="L6" s="4">
        <f>_xll.ciqfunctions.udf.CIQ($A6, "IQ_CASH_ST_INVEST",IQ_FQ,DateToday,,"F",Ccy,Conv)</f>
        <v>1914</v>
      </c>
      <c r="M6" s="4">
        <f>_xll.ciqfunctions.udf.CIQ($A6, "IQ_TOTAL_DEBT",IQ_FQ,DateToday,,"F",Ccy,Conv)</f>
        <v>1174</v>
      </c>
      <c r="N6" s="4">
        <f>_xll.ciqfunctions.udf.CIQ($A6, "IQ_PREF_EQUITY",IQ_FQ,DateToday,,"F",Ccy,Conv)</f>
        <v>0</v>
      </c>
      <c r="O6" s="4">
        <f>_xll.ciqfunctions.udf.CIQ($A6, "IQ_MINORITY_INTEREST_TOTAL",IQ_FQ,DateToday,,"F",Ccy,Conv)</f>
        <v>0</v>
      </c>
      <c r="P6" s="22">
        <f>IF(ISERROR(K6-L6+M6+N6+O6), "NA",K6-L6+M6+N6+O6)</f>
        <v>30948.640919200003</v>
      </c>
      <c r="Q6" s="4">
        <f>_xll.ciqfunctions.udf.CIQ($A6, "IQ_TOTAL_REV", IQ_FY,DateToday,,,Ccy,Conv)</f>
        <v>21108</v>
      </c>
      <c r="R6" s="4">
        <f>_xll.ciqfunctions.udf.CIQ($A6, "IQ_TOTAL_REV", IQ_LTM,DateToday,,,Ccy,Conv)</f>
        <v>21108</v>
      </c>
      <c r="S6" s="4">
        <f>_xll.ciqfunctions.udf.CIQ($A6, "IQ_REVENUE_EST", IQ_CY+ 1,DateToday,,,Ccy,Conv)</f>
        <v>22365.126499999998</v>
      </c>
      <c r="T6" s="4">
        <f>_xll.ciqfunctions.udf.CIQ($A6, "IQ_REVENUE_EST", IQ_CY+ 2,DateToday,,,Ccy,Conv)</f>
        <v>23557.540669999998</v>
      </c>
      <c r="U6" s="4">
        <f>_xll.ciqfunctions.udf.CIQ($A6, "IQ_EBITDA", IQ_FY,DateToday,,,Ccy,Conv)</f>
        <v>3834</v>
      </c>
      <c r="V6" s="4">
        <f>_xll.ciqfunctions.udf.CIQ($A6, "IQ_EBITDA", IQ_LTM,DateToday,,,Ccy,Conv)</f>
        <v>3834</v>
      </c>
      <c r="W6" s="4">
        <f>_xll.ciqfunctions.udf.CIQ($A6, "IQ_EBITDA_EST", IQ_CY+ 1,DateToday,,,Ccy,Conv)</f>
        <v>4167.86571</v>
      </c>
      <c r="X6" s="4">
        <f>_xll.ciqfunctions.udf.CIQ($A6, "IQ_EBITDA_EST", IQ_CY+ 2,DateToday,,,Ccy,Conv)</f>
        <v>4470.5351899999996</v>
      </c>
      <c r="Y6" s="11">
        <f>_xll.ciqfunctions.udf.CIQ($A6, "IQ_DILUT_EPS_EXCL", IQ_FY,DateToday,,,Ccy,Conv)</f>
        <v>4.5599999999999996</v>
      </c>
      <c r="Z6" s="11">
        <f>_xll.ciqfunctions.udf.CIQ($A6, "IQ_DILUT_EPS_EXCL", IQ_LTM,DateToday,,,Ccy,Conv)</f>
        <v>4.5599999999999996</v>
      </c>
      <c r="AA6" s="11">
        <f>_xll.ciqfunctions.udf.CIQ($A6, "IQ_EPS_EST", IQ_CY+ 1,DateToday,,,Ccy,Conv)</f>
        <v>5.6590100000000003</v>
      </c>
      <c r="AB6" s="11">
        <f>_xll.ciqfunctions.udf.CIQ($A6, "IQ_EPS_EST", IQ_CY+ 2,DateToday,,,Ccy,Conv)</f>
        <v>6.1437799999999996</v>
      </c>
      <c r="AC6" s="20">
        <f>_xll.ciqfunctions.udf.CIQ($A6, "IQ_TEV_TOTAL_REV",IQ_LTM,#REF!)</f>
        <v>1.4661999999999999</v>
      </c>
      <c r="AD6" s="20">
        <f>_xll.ciqfunctions.udf.CIQ($A6, "IQ_TEV_TOTAL_REV",IQ_LTM,DateToday)</f>
        <v>1.4661999999999999</v>
      </c>
      <c r="AE6" s="38">
        <f>IF(ISERROR($P6/S6), "NA", $P6/S6)</f>
        <v>1.3837901126649119</v>
      </c>
      <c r="AF6" s="38">
        <f>IF(ISERROR($P6/T6), "NA", $P6/T6)</f>
        <v>1.3137466831846503</v>
      </c>
      <c r="AG6" s="20">
        <f>_xll.ciqfunctions.udf.CIQ($A6, "IQ_TEV_EBITDA",IQ_LTM,#REF!)</f>
        <v>7.6303400000000003</v>
      </c>
      <c r="AH6" s="20">
        <f>_xll.ciqfunctions.udf.CIQ($A6, "IQ_TEV_EBITDA",IQ_LTM,DateToday)</f>
        <v>7.6303400000000003</v>
      </c>
      <c r="AI6" s="20">
        <f>_xll.ciqfunctions.udf.CIQ($A6, "IQ_TEV_EBITDA_FWD",IQ_CY+1,DateToday)</f>
        <v>7.4255399999999998</v>
      </c>
      <c r="AJ6" s="20">
        <f>_xll.ciqfunctions.udf.CIQ($A6, "IQ_TEV_EBITDA_FWD",IQ_CY+2,DateToday)</f>
        <v>6.9227999999999996</v>
      </c>
      <c r="AK6" s="20">
        <f>_xll.ciqfunctions.udf.CIQ($A6, "IQ_PE_EXCL",IQ_LTM,#REF!)</f>
        <v>14.5307</v>
      </c>
      <c r="AL6" s="20">
        <f>_xll.ciqfunctions.udf.CIQ($A6, "IQ_PE_EXCL",IQ_LTM,DateToday)</f>
        <v>14.5307</v>
      </c>
      <c r="AM6" s="20">
        <f>_xll.ciqfunctions.udf.CIQ($A6, "IQ_PE_EXCL_FWD",IQ_CY+1,DateToday)</f>
        <v>11.70876</v>
      </c>
      <c r="AN6" s="20">
        <f>_xll.ciqfunctions.udf.CIQ($A6, "IQ_PE_EXCL_FWD",IQ_CY+2,DateToday)</f>
        <v>10.784890000000001</v>
      </c>
      <c r="AO6" s="20">
        <f>_xll.ciqfunctions.udf.CIQ($A6, "IQ_PBV",IQ_LTM,DateToday,)</f>
        <v>2.1137899999999998</v>
      </c>
      <c r="AP6" s="20">
        <f>_xll.ciqfunctions.udf.CIQ($A6, "IQ_PTBV",IQ_LTM,DateToday,)</f>
        <v>4.8888699999999998</v>
      </c>
      <c r="AQ6" s="4">
        <f>_xll.ciqfunctions.udf.CIQ($A6, "IQ_GROSS_MARGIN", IQ_FY- 2,DateToday,)</f>
        <v>34.563099999999999</v>
      </c>
      <c r="AR6" s="4">
        <f>_xll.ciqfunctions.udf.CIQ($A6, "IQ_GROSS_MARGIN", IQ_FY- 1,DateToday,)</f>
        <v>34.343299999999999</v>
      </c>
      <c r="AS6" s="4">
        <f>_xll.ciqfunctions.udf.CIQ($A6, "IQ_GROSS_MARGIN", IQ_FY,DateToday,)</f>
        <v>33.716999999999999</v>
      </c>
      <c r="AT6" s="4">
        <f>_xll.ciqfunctions.udf.CIQ($A6, "IQ_GROSS_MARGIN", IQ_LTM,DateToday,)</f>
        <v>33.716999999999999</v>
      </c>
      <c r="AU6" s="4">
        <f>_xll.ciqfunctions.udf.CIQ($A6, "IQ_EBITDA_MARGIN", IQ_FY- 2,DateToday,)</f>
        <v>17.568300000000001</v>
      </c>
      <c r="AV6" s="4">
        <f>_xll.ciqfunctions.udf.CIQ($A6, "IQ_EBITDA_MARGIN", IQ_FY- 1,DateToday,)</f>
        <v>17.830300000000001</v>
      </c>
      <c r="AW6" s="4">
        <f>_xll.ciqfunctions.udf.CIQ($A6, "IQ_EBITDA_MARGIN", IQ_FY,DateToday,)</f>
        <v>18.163699999999999</v>
      </c>
      <c r="AX6" s="4">
        <f>_xll.ciqfunctions.udf.CIQ($A6, "IQ_EBITDA_MARGIN", IQ_LTM,DateToday,)</f>
        <v>18.163699999999999</v>
      </c>
      <c r="AY6" s="4">
        <f>_xll.ciqfunctions.udf.CIQ($A6, "IQ_NI_MARGIN", IQ_FY- 2,DateToday,)</f>
        <v>10.985300000000001</v>
      </c>
      <c r="AZ6" s="4">
        <f>_xll.ciqfunctions.udf.CIQ($A6, "IQ_NI_MARGIN", IQ_FY- 1,DateToday,)</f>
        <v>11.3498</v>
      </c>
      <c r="BA6" s="4">
        <f>_xll.ciqfunctions.udf.CIQ($A6, "IQ_NI_MARGIN", IQ_FY,DateToday,)</f>
        <v>10.5647</v>
      </c>
      <c r="BB6" s="4">
        <f>_xll.ciqfunctions.udf.CIQ($A6, "IQ_NI_MARGIN", IQ_LTM,DateToday,)</f>
        <v>10.5647</v>
      </c>
      <c r="BC6" s="4">
        <f>_xll.ciqfunctions.udf.CIQ($A6, "IQ_TOTAL_REV_5YR_ANN_CAGR",IQ_LTM,DateToday,)</f>
        <v>4.8567</v>
      </c>
      <c r="BD6" s="4">
        <f>_xll.ciqfunctions.udf.CIQ($A6, "IQ_TOTAL_REV_3YR_ANN_CAGR",IQ_LTM,DateToday,)</f>
        <v>2.8031000000000001</v>
      </c>
      <c r="BE6" s="4">
        <f>_xll.ciqfunctions.udf.CIQ($A6, "IQ_TOTAL_REV_1YR_ANN_GROWTH", IQ_FY,DateToday,)</f>
        <v>6.9516999999999998</v>
      </c>
      <c r="BF6" s="4">
        <f>_xll.ciqfunctions.udf.CIQ($A6, "IQ_TOTAL_REV_1YR_ANN_GROWTH",IQ_LTM,DateToday,)</f>
        <v>6.9516999999999998</v>
      </c>
      <c r="BG6" s="4">
        <f>_xll.ciqfunctions.udf.CIQ($A6, "IQ_EBITDA_5YR_ANN_CAGR",IQ_LTM,DateToday,)</f>
        <v>6.0518000000000001</v>
      </c>
      <c r="BH6" s="4">
        <f>_xll.ciqfunctions.udf.CIQ($A6, "IQ_EBITDA_3YR_ANN_CAGR",IQ_LTM,DateToday,)</f>
        <v>3.0848</v>
      </c>
      <c r="BI6" s="4">
        <f>_xll.ciqfunctions.udf.CIQ($A6, "IQ_EBITDA_1YR_ANN_GROWTH", IQ_FY,DateToday,)</f>
        <v>8.9513999999999996</v>
      </c>
      <c r="BJ6" s="4">
        <f>_xll.ciqfunctions.udf.CIQ($A6, "IQ_EBITDA_1YR_ANN_GROWTH",IQ_LTM,DateToday,)</f>
        <v>8.9513999999999996</v>
      </c>
      <c r="BK6" s="4">
        <f>_xll.ciqfunctions.udf.CIQ($A6, "IQ_EPS_5YR_ANN_CAGR",IQ_LTM,DateToday,)</f>
        <v>12.1518</v>
      </c>
      <c r="BL6" s="4">
        <f>_xll.ciqfunctions.udf.CIQ($A6, "IQ_EPS_3YR_ANN_CAGR",IQ_LTM,DateToday,)</f>
        <v>1.1211</v>
      </c>
      <c r="BM6" s="4">
        <f>_xll.ciqfunctions.udf.CIQ($A6, "IQ_EPS_1YR_ANN_GROWTH", IQ_FY,DateToday,)</f>
        <v>1.1086</v>
      </c>
      <c r="BN6" s="4">
        <f>_xll.ciqfunctions.udf.CIQ($A6, "IQ_EPS_1YR_ANN_GROWTH", IQ_LTM,DateToday,)</f>
        <v>1.1086</v>
      </c>
      <c r="BO6" s="20">
        <f>_xll.ciqfunctions.udf.CIQ($A6, "IQ_TOTAL_DEBT_EBITDA",IQ_LTM,DateToday,)</f>
        <v>0.29009000000000001</v>
      </c>
      <c r="BP6" s="20" t="str">
        <f>_xll.ciqfunctions.udf.CIQ($A6, "IQ_NET_DEBT_EBITDA",IQ_LTM,DateToday,)</f>
        <v>NM</v>
      </c>
      <c r="BQ6" s="39">
        <f>IF(ISERROR((M6+N6)/V6), "NA", (M6+N6)/V6)</f>
        <v>0.30620761606677099</v>
      </c>
      <c r="BR6" s="20">
        <f>_xll.ciqfunctions.udf.CIQ($A6, "IQ_EBITDA_INT",IQ_LTM,DateToday,)</f>
        <v>109.37838000000001</v>
      </c>
      <c r="BS6" s="20">
        <f>_xll.ciqfunctions.udf.CIQ($A6, "IQ_EBITDA_CAPEX_INT",IQ_LTM,DateToday,)</f>
        <v>101.59459</v>
      </c>
      <c r="BT6" s="4">
        <f>_xll.ciqfunctions.udf.CIQ($A6, "IQ_TOTAL_DEBT_EQUITY",IQ_FQ,DateToday,)</f>
        <v>7.8188000000000004</v>
      </c>
      <c r="BU6" s="4">
        <f>_xll.ciqfunctions.udf.CIQ($A6, "IQ_TOTAL_DEBT_CAPITAL",IQ_FQ,DateToday,)</f>
        <v>7.2518000000000002</v>
      </c>
      <c r="BV6" s="4">
        <f>_xll.ciqfunctions.udf.CIQ($A6, "IQ_RETURN_EQUITY",IQ_LTM,DateToday)</f>
        <v>15.158200000000001</v>
      </c>
      <c r="BW6" s="4">
        <f>_xll.ciqfunctions.udf.CIQ($A6, "IQ_RETURN_ASSETS",IQ_LTM,DateToday)</f>
        <v>10.2286</v>
      </c>
      <c r="BX6" s="4">
        <f>_xll.ciqfunctions.udf.CIQ($A6, "IQ_RETURN_INVESTED_CAPITAL",IQ_LTM,DateToday)</f>
        <v>10.093400000000001</v>
      </c>
      <c r="BY6" s="20">
        <f>_xll.ciqfunctions.udf.CIQ($A6, "IQ_CURRENT_RATIO",IQ_FQ,DateToday,)</f>
        <v>2.1366499999999999</v>
      </c>
      <c r="BZ6" s="20">
        <f>_xll.ciqfunctions.udf.CIQ($A6, "IQ_QUICK_RATIO",IQ_FQ,DateToday,)</f>
        <v>1.73627</v>
      </c>
      <c r="CA6" s="4">
        <f>_xll.ciqfunctions.udf.CIQ($A6, "IQ_DAYS_SALES_OUT",IQ_LTM,DateToday,)</f>
        <v>73.473770000000002</v>
      </c>
      <c r="CB6" s="4">
        <f>_xll.ciqfunctions.udf.CIQ($A6, "IQ_DAYS_INVENTORY_OUT",IQ_LTM,DateToday,)</f>
        <v>0</v>
      </c>
      <c r="CC6" s="4">
        <f>_xll.ciqfunctions.udf.CIQ($A6, "IQ_DAYS_PAYABLE_OUT",IQ_LTM,DateToday,)</f>
        <v>8.4523100000000007</v>
      </c>
      <c r="CD6" s="4">
        <f>_xll.ciqfunctions.udf.CIQ($A6, "IQ_CASH_CONVERSION",IQ_LTM,DateToday,)</f>
        <v>0</v>
      </c>
      <c r="CE6" s="20">
        <f>_xll.ciqfunctions.udf.CIQ($A6, "IQ_ASSET_TURNS",IQ_LTM,DateToday,)</f>
        <v>1.0383199999999999</v>
      </c>
      <c r="CF6" s="20">
        <f>_xll.ciqfunctions.udf.CIQ($A6, "IQ_FIXED_ASSET_TURNS",IQ_LTM,DateToday,)</f>
        <v>13.832240000000001</v>
      </c>
      <c r="CG6" s="20">
        <f>_xll.ciqfunctions.udf.CIQ($A6, "IQ_AR_TURNS",IQ_LTM,DateToday,)</f>
        <v>4.9677600000000002</v>
      </c>
      <c r="CH6" s="20">
        <f>_xll.ciqfunctions.udf.CIQ($A6, "IQ_INVENTORY_TURNS",IQ_LTM,DateToday,)</f>
        <v>0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</row>
    <row r="7" spans="1:168" s="1" customFormat="1" x14ac:dyDescent="0.2">
      <c r="A7" s="36" t="str">
        <f>_xll.ciqfunctions.udf.CIQ($A$10,"IQ_QUICK_COMP",6)</f>
        <v>NasdaqGS:MSFT</v>
      </c>
      <c r="B7" s="36" t="str">
        <f>_xll.ciqfunctions.udf.CIQ($A7, "IQ_COMPANY_NAME")</f>
        <v>Microsoft Corporation</v>
      </c>
      <c r="C7" s="13">
        <f>_xll.ciqfunctions.udf.CIQ($A7,"IQ_PERIODDATE",IQ_FY,DateToday)</f>
        <v>45838</v>
      </c>
      <c r="D7" s="13">
        <f>_xll.ciqfunctions.udf.CIQ($A7,"IQ_PERIODDATE",IQ_LTM,DateToday)</f>
        <v>46022</v>
      </c>
      <c r="E7" s="11">
        <f>_xll.ciqfunctions.udf.CIQ($A7, "IQ_LASTSALEPRICE",DateToday,Ccy,Conv)</f>
        <v>408.96</v>
      </c>
      <c r="F7" s="11">
        <f>_xll.ciqfunctions.udf.CIQ($A7, "IQ_YEARHIGH",DateToday,Ccy,Conv)</f>
        <v>555.45000000000005</v>
      </c>
      <c r="G7" s="11">
        <f>_xll.ciqfunctions.udf.CIQ($A7, "IQ_YEARLOW",DateToday,Ccy,Conv)</f>
        <v>344.79</v>
      </c>
      <c r="H7" s="37">
        <f>IF(ISERROR(E7/F7), "NA", E7/F7)</f>
        <v>0.7362678908992708</v>
      </c>
      <c r="I7" s="37">
        <f>IF(ISERROR(E7/G7), "NA", E7/G7)</f>
        <v>1.1861132863482118</v>
      </c>
      <c r="J7" s="4">
        <f>_xll.ciqfunctions.udf.CIQ($A7, "IQ_SHARESOUTSTANDING",DateToday)</f>
        <v>7425.6290799999997</v>
      </c>
      <c r="K7" s="22">
        <f>IF(ISERROR(J7*E7), "NA", J7*E7)</f>
        <v>3036785.2685567997</v>
      </c>
      <c r="L7" s="4">
        <f>_xll.ciqfunctions.udf.CIQ($A7, "IQ_CASH_ST_INVEST",IQ_FQ,DateToday,,"F",Ccy,Conv)</f>
        <v>89462</v>
      </c>
      <c r="M7" s="4">
        <f>_xll.ciqfunctions.udf.CIQ($A7, "IQ_TOTAL_DEBT",IQ_FQ,DateToday,,"F",Ccy,Conv)</f>
        <v>123278</v>
      </c>
      <c r="N7" s="4">
        <f>_xll.ciqfunctions.udf.CIQ($A7, "IQ_PREF_EQUITY",IQ_FQ,DateToday,,"F",Ccy,Conv)</f>
        <v>0</v>
      </c>
      <c r="O7" s="4">
        <f>_xll.ciqfunctions.udf.CIQ($A7, "IQ_MINORITY_INTEREST_TOTAL",IQ_FQ,DateToday,,"F",Ccy,Conv)</f>
        <v>0</v>
      </c>
      <c r="P7" s="22">
        <f>IF(ISERROR(K7-L7+M7+N7+O7), "NA",K7-L7+M7+N7+O7)</f>
        <v>3070601.2685567997</v>
      </c>
      <c r="Q7" s="4">
        <f>_xll.ciqfunctions.udf.CIQ($A7, "IQ_TOTAL_REV", IQ_FY,DateToday,,,Ccy,Conv)</f>
        <v>281724</v>
      </c>
      <c r="R7" s="4">
        <f>_xll.ciqfunctions.udf.CIQ($A7, "IQ_TOTAL_REV", IQ_LTM,DateToday,,,Ccy,Conv)</f>
        <v>305453</v>
      </c>
      <c r="S7" s="4">
        <f>_xll.ciqfunctions.udf.CIQ($A7, "IQ_REVENUE_EST", IQ_CY+ 1,DateToday,,,Ccy,Conv)</f>
        <v>351519.59169999999</v>
      </c>
      <c r="T7" s="4">
        <f>_xll.ciqfunctions.udf.CIQ($A7, "IQ_REVENUE_EST", IQ_CY+ 2,DateToday,,,Ccy,Conv)</f>
        <v>406784.90330000001</v>
      </c>
      <c r="U7" s="4">
        <f>_xll.ciqfunctions.udf.CIQ($A7, "IQ_EBITDA", IQ_FY,DateToday,,,Ccy,Conv)</f>
        <v>156528</v>
      </c>
      <c r="V7" s="4">
        <f>_xll.ciqfunctions.udf.CIQ($A7, "IQ_EBITDA", IQ_LTM,DateToday,,,Ccy,Conv)</f>
        <v>175259</v>
      </c>
      <c r="W7" s="4">
        <f>_xll.ciqfunctions.udf.CIQ($A7, "IQ_EBITDA_EST", IQ_CY+ 1,DateToday,,,Ccy,Conv)</f>
        <v>213958.68210000001</v>
      </c>
      <c r="X7" s="4">
        <f>_xll.ciqfunctions.udf.CIQ($A7, "IQ_EBITDA_EST", IQ_CY+ 2,DateToday,,,Ccy,Conv)</f>
        <v>251748.84599999999</v>
      </c>
      <c r="Y7" s="11">
        <f>_xll.ciqfunctions.udf.CIQ($A7, "IQ_DILUT_EPS_EXCL", IQ_FY,DateToday,,,Ccy,Conv)</f>
        <v>13.64</v>
      </c>
      <c r="Z7" s="11">
        <f>_xll.ciqfunctions.udf.CIQ($A7, "IQ_DILUT_EPS_EXCL", IQ_LTM,DateToday,,,Ccy,Conv)</f>
        <v>15.980549999999999</v>
      </c>
      <c r="AA7" s="11">
        <f>_xll.ciqfunctions.udf.CIQ($A7, "IQ_EPS_EST", IQ_CY+ 1,DateToday,,,Ccy,Conv)</f>
        <v>17.552099999999999</v>
      </c>
      <c r="AB7" s="11">
        <f>_xll.ciqfunctions.udf.CIQ($A7, "IQ_EPS_EST", IQ_CY+ 2,DateToday,,,Ccy,Conv)</f>
        <v>20.302199999999999</v>
      </c>
      <c r="AC7" s="20">
        <f>_xll.ciqfunctions.udf.CIQ($A7, "IQ_TEV_TOTAL_REV",IQ_LTM,#REF!)</f>
        <v>10.05261</v>
      </c>
      <c r="AD7" s="20">
        <f>_xll.ciqfunctions.udf.CIQ($A7, "IQ_TEV_TOTAL_REV",IQ_LTM,DateToday)</f>
        <v>10.05261</v>
      </c>
      <c r="AE7" s="38">
        <f>IF(ISERROR($P7/S7), "NA", $P7/S7)</f>
        <v>8.7352208555629129</v>
      </c>
      <c r="AF7" s="38">
        <f>IF(ISERROR($P7/T7), "NA", $P7/T7)</f>
        <v>7.548464172703726</v>
      </c>
      <c r="AG7" s="20">
        <f>_xll.ciqfunctions.udf.CIQ($A7, "IQ_TEV_EBITDA",IQ_LTM,#REF!)</f>
        <v>16.316240000000001</v>
      </c>
      <c r="AH7" s="20">
        <f>_xll.ciqfunctions.udf.CIQ($A7, "IQ_TEV_EBITDA",IQ_LTM,DateToday)</f>
        <v>16.316240000000001</v>
      </c>
      <c r="AI7" s="20">
        <f>_xll.ciqfunctions.udf.CIQ($A7, "IQ_TEV_EBITDA_FWD",IQ_CY+1,DateToday)</f>
        <v>14.351369999999999</v>
      </c>
      <c r="AJ7" s="20">
        <f>_xll.ciqfunctions.udf.CIQ($A7, "IQ_TEV_EBITDA_FWD",IQ_CY+2,DateToday)</f>
        <v>12.19708</v>
      </c>
      <c r="AK7" s="20">
        <f>_xll.ciqfunctions.udf.CIQ($A7, "IQ_PE_EXCL",IQ_LTM,#REF!)</f>
        <v>25.59112</v>
      </c>
      <c r="AL7" s="20">
        <f>_xll.ciqfunctions.udf.CIQ($A7, "IQ_PE_EXCL",IQ_LTM,DateToday)</f>
        <v>25.59112</v>
      </c>
      <c r="AM7" s="20">
        <f>_xll.ciqfunctions.udf.CIQ($A7, "IQ_PE_EXCL_FWD",IQ_CY+1,DateToday)</f>
        <v>23.299779999999998</v>
      </c>
      <c r="AN7" s="20">
        <f>_xll.ciqfunctions.udf.CIQ($A7, "IQ_PE_EXCL_FWD",IQ_CY+2,DateToday)</f>
        <v>20.143630000000002</v>
      </c>
      <c r="AO7" s="20">
        <f>_xll.ciqfunctions.udf.CIQ($A7, "IQ_PBV",IQ_LTM,DateToday,)</f>
        <v>7.7727300000000001</v>
      </c>
      <c r="AP7" s="20">
        <f>_xll.ciqfunctions.udf.CIQ($A7, "IQ_PTBV",IQ_LTM,DateToday,)</f>
        <v>12.105969999999999</v>
      </c>
      <c r="AQ7" s="4">
        <f>_xll.ciqfunctions.udf.CIQ($A7, "IQ_GROSS_MARGIN", IQ_FY- 2,DateToday,)</f>
        <v>68.92</v>
      </c>
      <c r="AR7" s="4">
        <f>_xll.ciqfunctions.udf.CIQ($A7, "IQ_GROSS_MARGIN", IQ_FY- 1,DateToday,)</f>
        <v>69.764399999999995</v>
      </c>
      <c r="AS7" s="4">
        <f>_xll.ciqfunctions.udf.CIQ($A7, "IQ_GROSS_MARGIN", IQ_FY,DateToday,)</f>
        <v>68.823700000000002</v>
      </c>
      <c r="AT7" s="4">
        <f>_xll.ciqfunctions.udf.CIQ($A7, "IQ_GROSS_MARGIN", IQ_LTM,DateToday,)</f>
        <v>68.586299999999994</v>
      </c>
      <c r="AU7" s="4">
        <f>_xll.ciqfunctions.udf.CIQ($A7, "IQ_EBITDA_MARGIN", IQ_FY- 2,DateToday,)</f>
        <v>48.143300000000004</v>
      </c>
      <c r="AV7" s="4">
        <f>_xll.ciqfunctions.udf.CIQ($A7, "IQ_EBITDA_MARGIN", IQ_FY- 1,DateToday,)</f>
        <v>52.8035</v>
      </c>
      <c r="AW7" s="4">
        <f>_xll.ciqfunctions.udf.CIQ($A7, "IQ_EBITDA_MARGIN", IQ_FY,DateToday,)</f>
        <v>55.560699999999997</v>
      </c>
      <c r="AX7" s="4">
        <f>_xll.ciqfunctions.udf.CIQ($A7, "IQ_EBITDA_MARGIN", IQ_LTM,DateToday,)</f>
        <v>57.3767</v>
      </c>
      <c r="AY7" s="4">
        <f>_xll.ciqfunctions.udf.CIQ($A7, "IQ_NI_MARGIN", IQ_FY- 2,DateToday,)</f>
        <v>34.1462</v>
      </c>
      <c r="AZ7" s="4">
        <f>_xll.ciqfunctions.udf.CIQ($A7, "IQ_NI_MARGIN", IQ_FY- 1,DateToday,)</f>
        <v>35.9559</v>
      </c>
      <c r="BA7" s="4">
        <f>_xll.ciqfunctions.udf.CIQ($A7, "IQ_NI_MARGIN", IQ_FY,DateToday,)</f>
        <v>36.146000000000001</v>
      </c>
      <c r="BB7" s="4">
        <f>_xll.ciqfunctions.udf.CIQ($A7, "IQ_NI_MARGIN", IQ_LTM,DateToday,)</f>
        <v>39.0443</v>
      </c>
      <c r="BC7" s="4">
        <f>_xll.ciqfunctions.udf.CIQ($A7, "IQ_TOTAL_REV_5YR_ANN_CAGR",IQ_LTM,DateToday,)</f>
        <v>14.786099999999999</v>
      </c>
      <c r="BD7" s="4">
        <f>_xll.ciqfunctions.udf.CIQ($A7, "IQ_TOTAL_REV_3YR_ANN_CAGR",IQ_LTM,DateToday,)</f>
        <v>14.3856</v>
      </c>
      <c r="BE7" s="4">
        <f>_xll.ciqfunctions.udf.CIQ($A7, "IQ_TOTAL_REV_1YR_ANN_GROWTH", IQ_FY,DateToday,)</f>
        <v>14.9321</v>
      </c>
      <c r="BF7" s="4">
        <f>_xll.ciqfunctions.udf.CIQ($A7, "IQ_TOTAL_REV_1YR_ANN_GROWTH",IQ_LTM,DateToday,)</f>
        <v>16.673200000000001</v>
      </c>
      <c r="BG7" s="4">
        <f>_xll.ciqfunctions.udf.CIQ($A7, "IQ_EBITDA_5YR_ANN_CAGR",IQ_LTM,DateToday,)</f>
        <v>19.5151</v>
      </c>
      <c r="BH7" s="4">
        <f>_xll.ciqfunctions.udf.CIQ($A7, "IQ_EBITDA_3YR_ANN_CAGR",IQ_LTM,DateToday,)</f>
        <v>21.672799999999999</v>
      </c>
      <c r="BI7" s="4">
        <f>_xll.ciqfunctions.udf.CIQ($A7, "IQ_EBITDA_1YR_ANN_GROWTH", IQ_FY,DateToday,)</f>
        <v>20.933599999999998</v>
      </c>
      <c r="BJ7" s="4">
        <f>_xll.ciqfunctions.udf.CIQ($A7, "IQ_EBITDA_1YR_ANN_GROWTH",IQ_LTM,DateToday,)</f>
        <v>24.534700000000001</v>
      </c>
      <c r="BK7" s="4">
        <f>_xll.ciqfunctions.udf.CIQ($A7, "IQ_EPS_5YR_ANN_CAGR",IQ_LTM,DateToday,)</f>
        <v>18.961600000000001</v>
      </c>
      <c r="BL7" s="4">
        <f>_xll.ciqfunctions.udf.CIQ($A7, "IQ_EPS_3YR_ANN_CAGR",IQ_LTM,DateToday,)</f>
        <v>21.102399999999999</v>
      </c>
      <c r="BM7" s="4">
        <f>_xll.ciqfunctions.udf.CIQ($A7, "IQ_EPS_1YR_ANN_GROWTH", IQ_FY,DateToday,)</f>
        <v>15.5932</v>
      </c>
      <c r="BN7" s="4">
        <f>_xll.ciqfunctions.udf.CIQ($A7, "IQ_EPS_1YR_ANN_GROWTH", IQ_LTM,DateToday,)</f>
        <v>28.773099999999999</v>
      </c>
      <c r="BO7" s="20">
        <f>_xll.ciqfunctions.udf.CIQ($A7, "IQ_TOTAL_DEBT_EBITDA",IQ_LTM,DateToday,)</f>
        <v>0.67837000000000003</v>
      </c>
      <c r="BP7" s="20">
        <f>_xll.ciqfunctions.udf.CIQ($A7, "IQ_NET_DEBT_EBITDA",IQ_LTM,DateToday,)</f>
        <v>0.18608</v>
      </c>
      <c r="BQ7" s="39">
        <f>IF(ISERROR((M7+N7)/V7), "NA", (M7+N7)/V7)</f>
        <v>0.70340467536617235</v>
      </c>
      <c r="BR7" s="20">
        <f>_xll.ciqfunctions.udf.CIQ($A7, "IQ_EBITDA_INT",IQ_LTM,DateToday,)</f>
        <v>67.859219999999993</v>
      </c>
      <c r="BS7" s="20">
        <f>_xll.ciqfunctions.udf.CIQ($A7, "IQ_EBITDA_CAPEX_INT",IQ_LTM,DateToday,)</f>
        <v>36.830840000000002</v>
      </c>
      <c r="BT7" s="4">
        <f>_xll.ciqfunctions.udf.CIQ($A7, "IQ_TOTAL_DEBT_EQUITY",IQ_FQ,DateToday,)</f>
        <v>31.538900000000002</v>
      </c>
      <c r="BU7" s="4">
        <f>_xll.ciqfunctions.udf.CIQ($A7, "IQ_TOTAL_DEBT_CAPITAL",IQ_FQ,DateToday,)</f>
        <v>23.976900000000001</v>
      </c>
      <c r="BV7" s="4">
        <f>_xll.ciqfunctions.udf.CIQ($A7, "IQ_RETURN_EQUITY",IQ_LTM,DateToday)</f>
        <v>34.390700000000002</v>
      </c>
      <c r="BW7" s="4">
        <f>_xll.ciqfunctions.udf.CIQ($A7, "IQ_RETURN_ASSETS",IQ_LTM,DateToday)</f>
        <v>14.8598</v>
      </c>
      <c r="BX7" s="4">
        <f>_xll.ciqfunctions.udf.CIQ($A7, "IQ_RETURN_INVESTED_CAPITAL",IQ_LTM,DateToday)</f>
        <v>20.438600000000001</v>
      </c>
      <c r="BY7" s="20">
        <f>_xll.ciqfunctions.udf.CIQ($A7, "IQ_CURRENT_RATIO",IQ_FQ,DateToday,)</f>
        <v>1.38602</v>
      </c>
      <c r="BZ7" s="20">
        <f>_xll.ciqfunctions.udf.CIQ($A7, "IQ_QUICK_RATIO",IQ_FQ,DateToday,)</f>
        <v>1.23916</v>
      </c>
      <c r="CA7" s="4">
        <f>_xll.ciqfunctions.udf.CIQ($A7, "IQ_DAYS_SALES_OUT",IQ_LTM,DateToday,)</f>
        <v>62.569029999999998</v>
      </c>
      <c r="CB7" s="4">
        <f>_xll.ciqfunctions.udf.CIQ($A7, "IQ_DAYS_INVENTORY_OUT",IQ_LTM,DateToday,)</f>
        <v>3.7427100000000002</v>
      </c>
      <c r="CC7" s="4">
        <f>_xll.ciqfunctions.udf.CIQ($A7, "IQ_DAYS_PAYABLE_OUT",IQ_LTM,DateToday,)</f>
        <v>113.81722000000001</v>
      </c>
      <c r="CD7" s="4">
        <f>_xll.ciqfunctions.udf.CIQ($A7, "IQ_CASH_CONVERSION",IQ_LTM,DateToday,)</f>
        <v>-47.505479999999999</v>
      </c>
      <c r="CE7" s="20">
        <f>_xll.ciqfunctions.udf.CIQ($A7, "IQ_ASSET_TURNS",IQ_LTM,DateToday,)</f>
        <v>0.50943000000000005</v>
      </c>
      <c r="CF7" s="20">
        <f>_xll.ciqfunctions.udf.CIQ($A7, "IQ_FIXED_ASSET_TURNS",IQ_LTM,DateToday,)</f>
        <v>1.28356</v>
      </c>
      <c r="CG7" s="20">
        <f>_xll.ciqfunctions.udf.CIQ($A7, "IQ_AR_TURNS",IQ_LTM,DateToday,)</f>
        <v>5.8335400000000002</v>
      </c>
      <c r="CH7" s="20">
        <f>_xll.ciqfunctions.udf.CIQ($A7, "IQ_INVENTORY_TURNS",IQ_LTM,DateToday,)</f>
        <v>97.514229999999998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</row>
    <row r="8" spans="1:168" s="1" customFormat="1" x14ac:dyDescent="0.2">
      <c r="A8" s="36" t="str">
        <f>_xll.ciqfunctions.udf.CIQ($A$10,"IQ_QUICK_COMP",7)</f>
        <v>NYSE:DXC</v>
      </c>
      <c r="B8" s="36" t="str">
        <f>_xll.ciqfunctions.udf.CIQ($A8, "IQ_COMPANY_NAME")</f>
        <v>DXC Technology Company</v>
      </c>
      <c r="C8" s="13">
        <f>_xll.ciqfunctions.udf.CIQ($A8,"IQ_PERIODDATE",IQ_FY,DateToday)</f>
        <v>45747</v>
      </c>
      <c r="D8" s="13">
        <f>_xll.ciqfunctions.udf.CIQ($A8,"IQ_PERIODDATE",IQ_LTM,DateToday)</f>
        <v>46022</v>
      </c>
      <c r="E8" s="11">
        <f>_xll.ciqfunctions.udf.CIQ($A8, "IQ_LASTSALEPRICE",DateToday,Ccy,Conv)</f>
        <v>12.95</v>
      </c>
      <c r="F8" s="11">
        <f>_xll.ciqfunctions.udf.CIQ($A8, "IQ_YEARHIGH",DateToday,Ccy,Conv)</f>
        <v>18.899999999999999</v>
      </c>
      <c r="G8" s="11">
        <f>_xll.ciqfunctions.udf.CIQ($A8, "IQ_YEARLOW",DateToday,Ccy,Conv)</f>
        <v>11.61</v>
      </c>
      <c r="H8" s="37">
        <f>IF(ISERROR(E8/F8), "NA", E8/F8)</f>
        <v>0.68518518518518523</v>
      </c>
      <c r="I8" s="37">
        <f>IF(ISERROR(E8/G8), "NA", E8/G8)</f>
        <v>1.1154177433247201</v>
      </c>
      <c r="J8" s="4">
        <f>_xll.ciqfunctions.udf.CIQ($A8, "IQ_SHARESOUTSTANDING",DateToday)</f>
        <v>169.75996000000001</v>
      </c>
      <c r="K8" s="22">
        <f>IF(ISERROR(J8*E8), "NA", J8*E8)</f>
        <v>2198.391482</v>
      </c>
      <c r="L8" s="4">
        <f>_xll.ciqfunctions.udf.CIQ($A8, "IQ_CASH_ST_INVEST",IQ_FQ,DateToday,,"F",Ccy,Conv)</f>
        <v>1731</v>
      </c>
      <c r="M8" s="4">
        <f>_xll.ciqfunctions.udf.CIQ($A8, "IQ_TOTAL_DEBT",IQ_FQ,DateToday,,"F",Ccy,Conv)</f>
        <v>4323</v>
      </c>
      <c r="N8" s="4">
        <f>_xll.ciqfunctions.udf.CIQ($A8, "IQ_PREF_EQUITY",IQ_FQ,DateToday,,"F",Ccy,Conv)</f>
        <v>0</v>
      </c>
      <c r="O8" s="4">
        <f>_xll.ciqfunctions.udf.CIQ($A8, "IQ_MINORITY_INTEREST_TOTAL",IQ_FQ,DateToday,,"F",Ccy,Conv)</f>
        <v>268</v>
      </c>
      <c r="P8" s="22">
        <f>IF(ISERROR(K8-L8+M8+N8+O8), "NA",K8-L8+M8+N8+O8)</f>
        <v>5058.391482</v>
      </c>
      <c r="Q8" s="4">
        <f>_xll.ciqfunctions.udf.CIQ($A8, "IQ_TOTAL_REV", IQ_FY,DateToday,,,Ccy,Conv)</f>
        <v>12871</v>
      </c>
      <c r="R8" s="4">
        <f>_xll.ciqfunctions.udf.CIQ($A8, "IQ_TOTAL_REV", IQ_LTM,DateToday,,,Ccy,Conv)</f>
        <v>12683</v>
      </c>
      <c r="S8" s="4">
        <f>_xll.ciqfunctions.udf.CIQ($A8, "IQ_REVENUE_EST", IQ_CY+ 1,DateToday,,,Ccy,Conv)</f>
        <v>12477.012500000001</v>
      </c>
      <c r="T8" s="4">
        <f>_xll.ciqfunctions.udf.CIQ($A8, "IQ_REVENUE_EST", IQ_CY+ 2,DateToday,,,Ccy,Conv)</f>
        <v>12200.25</v>
      </c>
      <c r="U8" s="4">
        <f>_xll.ciqfunctions.udf.CIQ($A8, "IQ_EBITDA", IQ_FY,DateToday,,,Ccy,Conv)</f>
        <v>1993</v>
      </c>
      <c r="V8" s="4">
        <f>_xll.ciqfunctions.udf.CIQ($A8, "IQ_EBITDA", IQ_LTM,DateToday,,,Ccy,Conv)</f>
        <v>1914</v>
      </c>
      <c r="W8" s="4">
        <f>_xll.ciqfunctions.udf.CIQ($A8, "IQ_EBITDA_EST", IQ_CY+ 1,DateToday,,,Ccy,Conv)</f>
        <v>1780.125</v>
      </c>
      <c r="X8" s="4">
        <f>_xll.ciqfunctions.udf.CIQ($A8, "IQ_EBITDA_EST", IQ_CY+ 2,DateToday,,,Ccy,Conv)</f>
        <v>1706.9749999999999</v>
      </c>
      <c r="Y8" s="11">
        <f>_xll.ciqfunctions.udf.CIQ($A8, "IQ_DILUT_EPS_EXCL", IQ_FY,DateToday,,,Ccy,Conv)</f>
        <v>2.1</v>
      </c>
      <c r="Z8" s="11">
        <f>_xll.ciqfunctions.udf.CIQ($A8, "IQ_DILUT_EPS_EXCL", IQ_LTM,DateToday,,,Ccy,Conv)</f>
        <v>2.3206000000000002</v>
      </c>
      <c r="AA8" s="11">
        <f>_xll.ciqfunctions.udf.CIQ($A8, "IQ_EPS_EST", IQ_CY+ 1,DateToday,,,Ccy,Conv)</f>
        <v>3.1278999999999999</v>
      </c>
      <c r="AB8" s="11">
        <f>_xll.ciqfunctions.udf.CIQ($A8, "IQ_EPS_EST", IQ_CY+ 2,DateToday,,,Ccy,Conv)</f>
        <v>3.26</v>
      </c>
      <c r="AC8" s="20">
        <f>_xll.ciqfunctions.udf.CIQ($A8, "IQ_TEV_TOTAL_REV",IQ_LTM,#REF!)</f>
        <v>0.39883000000000002</v>
      </c>
      <c r="AD8" s="20">
        <f>_xll.ciqfunctions.udf.CIQ($A8, "IQ_TEV_TOTAL_REV",IQ_LTM,DateToday)</f>
        <v>0.39883000000000002</v>
      </c>
      <c r="AE8" s="38">
        <f>IF(ISERROR($P8/S8), "NA", $P8/S8)</f>
        <v>0.40541688020269273</v>
      </c>
      <c r="AF8" s="38">
        <f>IF(ISERROR($P8/T8), "NA", $P8/T8)</f>
        <v>0.41461375643941722</v>
      </c>
      <c r="AG8" s="20">
        <f>_xll.ciqfunctions.udf.CIQ($A8, "IQ_TEV_EBITDA",IQ_LTM,#REF!)</f>
        <v>2.2108400000000001</v>
      </c>
      <c r="AH8" s="20">
        <f>_xll.ciqfunctions.udf.CIQ($A8, "IQ_TEV_EBITDA",IQ_LTM,DateToday)</f>
        <v>2.2108400000000001</v>
      </c>
      <c r="AI8" s="20">
        <f>_xll.ciqfunctions.udf.CIQ($A8, "IQ_TEV_EBITDA_FWD",IQ_CY+1,DateToday)</f>
        <v>2.8415900000000001</v>
      </c>
      <c r="AJ8" s="20">
        <f>_xll.ciqfunctions.udf.CIQ($A8, "IQ_TEV_EBITDA_FWD",IQ_CY+2,DateToday)</f>
        <v>2.9633699999999998</v>
      </c>
      <c r="AK8" s="20">
        <f>_xll.ciqfunctions.udf.CIQ($A8, "IQ_PE_EXCL",IQ_LTM,#REF!)</f>
        <v>5.5804499999999999</v>
      </c>
      <c r="AL8" s="20">
        <f>_xll.ciqfunctions.udf.CIQ($A8, "IQ_PE_EXCL",IQ_LTM,DateToday)</f>
        <v>5.5804499999999999</v>
      </c>
      <c r="AM8" s="20">
        <f>_xll.ciqfunctions.udf.CIQ($A8, "IQ_PE_EXCL_FWD",IQ_CY+1,DateToday)</f>
        <v>4.1401599999999998</v>
      </c>
      <c r="AN8" s="20">
        <f>_xll.ciqfunctions.udf.CIQ($A8, "IQ_PE_EXCL_FWD",IQ_CY+2,DateToday)</f>
        <v>3.9723899999999999</v>
      </c>
      <c r="AO8" s="20">
        <f>_xll.ciqfunctions.udf.CIQ($A8, "IQ_PBV",IQ_LTM,DateToday,)</f>
        <v>0.70015000000000005</v>
      </c>
      <c r="AP8" s="20">
        <f>_xll.ciqfunctions.udf.CIQ($A8, "IQ_PTBV",IQ_LTM,DateToday,)</f>
        <v>2.59667</v>
      </c>
      <c r="AQ8" s="4">
        <f>_xll.ciqfunctions.udf.CIQ($A8, "IQ_GROSS_MARGIN", IQ_FY- 2,DateToday,)</f>
        <v>22.065100000000001</v>
      </c>
      <c r="AR8" s="4">
        <f>_xll.ciqfunctions.udf.CIQ($A8, "IQ_GROSS_MARGIN", IQ_FY- 1,DateToday,)</f>
        <v>22.616499999999998</v>
      </c>
      <c r="AS8" s="4">
        <f>_xll.ciqfunctions.udf.CIQ($A8, "IQ_GROSS_MARGIN", IQ_FY,DateToday,)</f>
        <v>24.0929</v>
      </c>
      <c r="AT8" s="4">
        <f>_xll.ciqfunctions.udf.CIQ($A8, "IQ_GROSS_MARGIN", IQ_LTM,DateToday,)</f>
        <v>24.2529</v>
      </c>
      <c r="AU8" s="4">
        <f>_xll.ciqfunctions.udf.CIQ($A8, "IQ_EBITDA_MARGIN", IQ_FY- 2,DateToday,)</f>
        <v>3.8530000000000002</v>
      </c>
      <c r="AV8" s="4">
        <f>_xll.ciqfunctions.udf.CIQ($A8, "IQ_EBITDA_MARGIN", IQ_FY- 1,DateToday,)</f>
        <v>10.1485</v>
      </c>
      <c r="AW8" s="4">
        <f>_xll.ciqfunctions.udf.CIQ($A8, "IQ_EBITDA_MARGIN", IQ_FY,DateToday,)</f>
        <v>15.484400000000001</v>
      </c>
      <c r="AX8" s="4">
        <f>_xll.ciqfunctions.udf.CIQ($A8, "IQ_EBITDA_MARGIN", IQ_LTM,DateToday,)</f>
        <v>15.090999999999999</v>
      </c>
      <c r="AY8" s="4">
        <f>_xll.ciqfunctions.udf.CIQ($A8, "IQ_NI_MARGIN", IQ_FY- 2,DateToday,)</f>
        <v>-3.9361999999999999</v>
      </c>
      <c r="AZ8" s="4">
        <f>_xll.ciqfunctions.udf.CIQ($A8, "IQ_NI_MARGIN", IQ_FY- 1,DateToday,)</f>
        <v>0.66579999999999995</v>
      </c>
      <c r="BA8" s="4">
        <f>_xll.ciqfunctions.udf.CIQ($A8, "IQ_NI_MARGIN", IQ_FY,DateToday,)</f>
        <v>3.0222000000000002</v>
      </c>
      <c r="BB8" s="4">
        <f>_xll.ciqfunctions.udf.CIQ($A8, "IQ_NI_MARGIN", IQ_LTM,DateToday,)</f>
        <v>3.3351000000000002</v>
      </c>
      <c r="BC8" s="4">
        <f>_xll.ciqfunctions.udf.CIQ($A8, "IQ_TOTAL_REV_5YR_ANN_CAGR",IQ_LTM,DateToday,)</f>
        <v>-6.9264999999999999</v>
      </c>
      <c r="BD8" s="4">
        <f>_xll.ciqfunctions.udf.CIQ($A8, "IQ_TOTAL_REV_3YR_ANN_CAGR",IQ_LTM,DateToday,)</f>
        <v>-5.1157000000000004</v>
      </c>
      <c r="BE8" s="4">
        <f>_xll.ciqfunctions.udf.CIQ($A8, "IQ_TOTAL_REV_1YR_ANN_GROWTH", IQ_FY,DateToday,)</f>
        <v>-5.8243</v>
      </c>
      <c r="BF8" s="4">
        <f>_xll.ciqfunctions.udf.CIQ($A8, "IQ_TOTAL_REV_1YR_ANN_GROWTH",IQ_LTM,DateToday,)</f>
        <v>-3.0945</v>
      </c>
      <c r="BG8" s="4">
        <f>_xll.ciqfunctions.udf.CIQ($A8, "IQ_EBITDA_5YR_ANN_CAGR",IQ_LTM,DateToday,)</f>
        <v>-5.3601999999999999</v>
      </c>
      <c r="BH8" s="4">
        <f>_xll.ciqfunctions.udf.CIQ($A8, "IQ_EBITDA_3YR_ANN_CAGR",IQ_LTM,DateToday,)</f>
        <v>-11.021699999999999</v>
      </c>
      <c r="BI8" s="4">
        <f>_xll.ciqfunctions.udf.CIQ($A8, "IQ_EBITDA_1YR_ANN_GROWTH", IQ_FY,DateToday,)</f>
        <v>43.691400000000002</v>
      </c>
      <c r="BJ8" s="4">
        <f>_xll.ciqfunctions.udf.CIQ($A8, "IQ_EBITDA_1YR_ANN_GROWTH",IQ_LTM,DateToday,)</f>
        <v>36.227699999999999</v>
      </c>
      <c r="BK8" s="4" t="str">
        <f>_xll.ciqfunctions.udf.CIQ($A8, "IQ_EPS_5YR_ANN_CAGR",IQ_LTM,DateToday,)</f>
        <v>NM</v>
      </c>
      <c r="BL8" s="4">
        <f>_xll.ciqfunctions.udf.CIQ($A8, "IQ_EPS_3YR_ANN_CAGR",IQ_LTM,DateToday,)</f>
        <v>-8.3400999999999996</v>
      </c>
      <c r="BM8" s="4">
        <f>_xll.ciqfunctions.udf.CIQ($A8, "IQ_EPS_1YR_ANN_GROWTH", IQ_FY,DateToday,)</f>
        <v>356.52170000000001</v>
      </c>
      <c r="BN8" s="4" t="str">
        <f>_xll.ciqfunctions.udf.CIQ($A8, "IQ_EPS_1YR_ANN_GROWTH", IQ_LTM,DateToday,)</f>
        <v>NM</v>
      </c>
      <c r="BO8" s="20">
        <f>_xll.ciqfunctions.udf.CIQ($A8, "IQ_TOTAL_DEBT_EBITDA",IQ_LTM,DateToday,)</f>
        <v>1.8894200000000001</v>
      </c>
      <c r="BP8" s="20">
        <f>_xll.ciqfunctions.udf.CIQ($A8, "IQ_NET_DEBT_EBITDA",IQ_LTM,DateToday,)</f>
        <v>1.13287</v>
      </c>
      <c r="BQ8" s="39">
        <f>IF(ISERROR((M8+N8)/V8), "NA", (M8+N8)/V8)</f>
        <v>2.2586206896551726</v>
      </c>
      <c r="BR8" s="20">
        <f>_xll.ciqfunctions.udf.CIQ($A8, "IQ_EBITDA_INT",IQ_LTM,DateToday,)</f>
        <v>10.44749</v>
      </c>
      <c r="BS8" s="20">
        <f>_xll.ciqfunctions.udf.CIQ($A8, "IQ_EBITDA_CAPEX_INT",IQ_LTM,DateToday,)</f>
        <v>9.4474900000000002</v>
      </c>
      <c r="BT8" s="4">
        <f>_xll.ciqfunctions.udf.CIQ($A8, "IQ_TOTAL_DEBT_EQUITY",IQ_FQ,DateToday,)</f>
        <v>126.6627</v>
      </c>
      <c r="BU8" s="4">
        <f>_xll.ciqfunctions.udf.CIQ($A8, "IQ_TOTAL_DEBT_CAPITAL",IQ_FQ,DateToday,)</f>
        <v>55.881500000000003</v>
      </c>
      <c r="BV8" s="4">
        <f>_xll.ciqfunctions.udf.CIQ($A8, "IQ_RETURN_EQUITY",IQ_LTM,DateToday)</f>
        <v>12.933199999999999</v>
      </c>
      <c r="BW8" s="4">
        <f>_xll.ciqfunctions.udf.CIQ($A8, "IQ_RETURN_ASSETS",IQ_LTM,DateToday)</f>
        <v>4.1920999999999999</v>
      </c>
      <c r="BX8" s="4">
        <f>_xll.ciqfunctions.udf.CIQ($A8, "IQ_RETURN_INVESTED_CAPITAL",IQ_LTM,DateToday)</f>
        <v>5.4619</v>
      </c>
      <c r="BY8" s="20">
        <f>_xll.ciqfunctions.udf.CIQ($A8, "IQ_CURRENT_RATIO",IQ_FQ,DateToday,)</f>
        <v>1.3481700000000001</v>
      </c>
      <c r="BZ8" s="20">
        <f>_xll.ciqfunctions.udf.CIQ($A8, "IQ_QUICK_RATIO",IQ_FQ,DateToday,)</f>
        <v>1.18675</v>
      </c>
      <c r="CA8" s="4">
        <f>_xll.ciqfunctions.udf.CIQ($A8, "IQ_DAYS_SALES_OUT",IQ_LTM,DateToday,)</f>
        <v>64.579089999999994</v>
      </c>
      <c r="CB8" s="4">
        <f>_xll.ciqfunctions.udf.CIQ($A8, "IQ_DAYS_INVENTORY_OUT",IQ_LTM,DateToday,)</f>
        <v>0</v>
      </c>
      <c r="CC8" s="4">
        <f>_xll.ciqfunctions.udf.CIQ($A8, "IQ_DAYS_PAYABLE_OUT",IQ_LTM,DateToday,)</f>
        <v>21.750720000000001</v>
      </c>
      <c r="CD8" s="4">
        <f>_xll.ciqfunctions.udf.CIQ($A8, "IQ_CASH_CONVERSION",IQ_LTM,DateToday,)</f>
        <v>0</v>
      </c>
      <c r="CE8" s="20">
        <f>_xll.ciqfunctions.udf.CIQ($A8, "IQ_ASSET_TURNS",IQ_LTM,DateToday,)</f>
        <v>0.96779999999999999</v>
      </c>
      <c r="CF8" s="20">
        <f>_xll.ciqfunctions.udf.CIQ($A8, "IQ_FIXED_ASSET_TURNS",IQ_LTM,DateToday,)</f>
        <v>6.7552599999999998</v>
      </c>
      <c r="CG8" s="20">
        <f>_xll.ciqfunctions.udf.CIQ($A8, "IQ_AR_TURNS",IQ_LTM,DateToday,)</f>
        <v>5.6519599999999999</v>
      </c>
      <c r="CH8" s="20">
        <f>_xll.ciqfunctions.udf.CIQ($A8, "IQ_INVENTORY_TURNS",IQ_LTM,DateToday,)</f>
        <v>0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</row>
    <row r="9" spans="1:168" s="1" customFormat="1" x14ac:dyDescent="0.2">
      <c r="A9" s="36" t="str">
        <f>_xll.ciqfunctions.udf.CIQ($A$10,"IQ_QUICK_COMP",8)</f>
        <v>NasdaqGS:HON</v>
      </c>
      <c r="B9" s="36" t="str">
        <f>_xll.ciqfunctions.udf.CIQ($A9, "IQ_COMPANY_NAME")</f>
        <v>Honeywell International Inc.</v>
      </c>
      <c r="C9" s="13">
        <f>_xll.ciqfunctions.udf.CIQ($A9,"IQ_PERIODDATE",IQ_FY,DateToday)</f>
        <v>46022</v>
      </c>
      <c r="D9" s="13">
        <f>_xll.ciqfunctions.udf.CIQ($A9,"IQ_PERIODDATE",IQ_LTM,DateToday)</f>
        <v>46022</v>
      </c>
      <c r="E9" s="11">
        <f>_xll.ciqfunctions.udf.CIQ($A9, "IQ_LASTSALEPRICE",DateToday,Ccy,Conv)</f>
        <v>235.29</v>
      </c>
      <c r="F9" s="11">
        <f>_xll.ciqfunctions.udf.CIQ($A9, "IQ_YEARHIGH",DateToday,Ccy,Conv)</f>
        <v>248.18</v>
      </c>
      <c r="G9" s="11">
        <f>_xll.ciqfunctions.udf.CIQ($A9, "IQ_YEARLOW",DateToday,Ccy,Conv)</f>
        <v>179.36</v>
      </c>
      <c r="H9" s="37">
        <f>IF(ISERROR(E9/F9), "NA", E9/F9)</f>
        <v>0.94806189056330081</v>
      </c>
      <c r="I9" s="37">
        <f>IF(ISERROR(E9/G9), "NA", E9/G9)</f>
        <v>1.3118309545049063</v>
      </c>
      <c r="J9" s="4">
        <f>_xll.ciqfunctions.udf.CIQ($A9, "IQ_SHARESOUTSTANDING",DateToday)</f>
        <v>635.67570000000001</v>
      </c>
      <c r="K9" s="22">
        <f>IF(ISERROR(J9*E9), "NA", J9*E9)</f>
        <v>149568.135453</v>
      </c>
      <c r="L9" s="4">
        <f>_xll.ciqfunctions.udf.CIQ($A9, "IQ_CASH_ST_INVEST",IQ_FQ,DateToday,,"F",Ccy,Conv)</f>
        <v>12930</v>
      </c>
      <c r="M9" s="4">
        <f>_xll.ciqfunctions.udf.CIQ($A9, "IQ_TOTAL_DEBT",IQ_FQ,DateToday,,"F",Ccy,Conv)</f>
        <v>35563</v>
      </c>
      <c r="N9" s="4">
        <f>_xll.ciqfunctions.udf.CIQ($A9, "IQ_PREF_EQUITY",IQ_FQ,DateToday,,"F",Ccy,Conv)</f>
        <v>0</v>
      </c>
      <c r="O9" s="4">
        <f>_xll.ciqfunctions.udf.CIQ($A9, "IQ_MINORITY_INTEREST_TOTAL",IQ_FQ,DateToday,,"F",Ccy,Conv)</f>
        <v>1126</v>
      </c>
      <c r="P9" s="22">
        <f>IF(ISERROR(K9-L9+M9+N9+O9), "NA",K9-L9+M9+N9+O9)</f>
        <v>173327.135453</v>
      </c>
      <c r="Q9" s="4">
        <f>_xll.ciqfunctions.udf.CIQ($A9, "IQ_TOTAL_REV", IQ_FY,DateToday,,,Ccy,Conv)</f>
        <v>37442</v>
      </c>
      <c r="R9" s="4">
        <f>_xll.ciqfunctions.udf.CIQ($A9, "IQ_TOTAL_REV", IQ_LTM,DateToday,,,Ccy,Conv)</f>
        <v>37442</v>
      </c>
      <c r="S9" s="4">
        <f>_xll.ciqfunctions.udf.CIQ($A9, "IQ_REVENUE_EST", IQ_CY+ 1,DateToday,,,Ccy,Conv)</f>
        <v>39542.497329999998</v>
      </c>
      <c r="T9" s="4">
        <f>_xll.ciqfunctions.udf.CIQ($A9, "IQ_REVENUE_EST", IQ_CY+ 2,DateToday,,,Ccy,Conv)</f>
        <v>41870.160159999999</v>
      </c>
      <c r="U9" s="4">
        <f>_xll.ciqfunctions.udf.CIQ($A9, "IQ_EBITDA", IQ_FY,DateToday,,,Ccy,Conv)</f>
        <v>8468</v>
      </c>
      <c r="V9" s="4">
        <f>_xll.ciqfunctions.udf.CIQ($A9, "IQ_EBITDA", IQ_LTM,DateToday,,,Ccy,Conv)</f>
        <v>8468</v>
      </c>
      <c r="W9" s="4">
        <f>_xll.ciqfunctions.udf.CIQ($A9, "IQ_EBITDA_EST", IQ_CY+ 1,DateToday,,,Ccy,Conv)</f>
        <v>10015.560030000001</v>
      </c>
      <c r="X9" s="4">
        <f>_xll.ciqfunctions.udf.CIQ($A9, "IQ_EBITDA_EST", IQ_CY+ 2,DateToday,,,Ccy,Conv)</f>
        <v>10879.62774</v>
      </c>
      <c r="Y9" s="11">
        <f>_xll.ciqfunctions.udf.CIQ($A9, "IQ_DILUT_EPS_EXCL", IQ_FY,DateToday,,,Ccy,Conv)</f>
        <v>6.8870699999999996</v>
      </c>
      <c r="Z9" s="11">
        <f>_xll.ciqfunctions.udf.CIQ($A9, "IQ_DILUT_EPS_EXCL", IQ_LTM,DateToday,,,Ccy,Conv)</f>
        <v>6.8870699999999996</v>
      </c>
      <c r="AA9" s="11">
        <f>_xll.ciqfunctions.udf.CIQ($A9, "IQ_EPS_EST", IQ_CY+ 1,DateToday,,,Ccy,Conv)</f>
        <v>10.536770000000001</v>
      </c>
      <c r="AB9" s="11">
        <f>_xll.ciqfunctions.udf.CIQ($A9, "IQ_EPS_EST", IQ_CY+ 2,DateToday,,,Ccy,Conv)</f>
        <v>11.495990000000001</v>
      </c>
      <c r="AC9" s="20">
        <f>_xll.ciqfunctions.udf.CIQ($A9, "IQ_TEV_TOTAL_REV",IQ_LTM,#REF!)</f>
        <v>4.6292200000000001</v>
      </c>
      <c r="AD9" s="20">
        <f>_xll.ciqfunctions.udf.CIQ($A9, "IQ_TEV_TOTAL_REV",IQ_LTM,DateToday)</f>
        <v>4.6292200000000001</v>
      </c>
      <c r="AE9" s="38">
        <f>IF(ISERROR($P9/S9), "NA", $P9/S9)</f>
        <v>4.3833128192816648</v>
      </c>
      <c r="AF9" s="38">
        <f>IF(ISERROR($P9/T9), "NA", $P9/T9)</f>
        <v>4.1396339252264278</v>
      </c>
      <c r="AG9" s="20">
        <f>_xll.ciqfunctions.udf.CIQ($A9, "IQ_TEV_EBITDA",IQ_LTM,#REF!)</f>
        <v>19.788460000000001</v>
      </c>
      <c r="AH9" s="20">
        <f>_xll.ciqfunctions.udf.CIQ($A9, "IQ_TEV_EBITDA",IQ_LTM,DateToday)</f>
        <v>19.788460000000001</v>
      </c>
      <c r="AI9" s="20">
        <f>_xll.ciqfunctions.udf.CIQ($A9, "IQ_TEV_EBITDA_FWD",IQ_CY+1,DateToday)</f>
        <v>17.305789999999998</v>
      </c>
      <c r="AJ9" s="20">
        <f>_xll.ciqfunctions.udf.CIQ($A9, "IQ_TEV_EBITDA_FWD",IQ_CY+2,DateToday)</f>
        <v>15.93135</v>
      </c>
      <c r="AK9" s="20">
        <f>_xll.ciqfunctions.udf.CIQ($A9, "IQ_PE_EXCL",IQ_LTM,#REF!)</f>
        <v>34.164029999999997</v>
      </c>
      <c r="AL9" s="20">
        <f>_xll.ciqfunctions.udf.CIQ($A9, "IQ_PE_EXCL",IQ_LTM,DateToday)</f>
        <v>34.164029999999997</v>
      </c>
      <c r="AM9" s="20">
        <f>_xll.ciqfunctions.udf.CIQ($A9, "IQ_PE_EXCL_FWD",IQ_CY+1,DateToday)</f>
        <v>22.330369999999998</v>
      </c>
      <c r="AN9" s="20">
        <f>_xll.ciqfunctions.udf.CIQ($A9, "IQ_PE_EXCL_FWD",IQ_CY+2,DateToday)</f>
        <v>20.467140000000001</v>
      </c>
      <c r="AO9" s="20">
        <f>_xll.ciqfunctions.udf.CIQ($A9, "IQ_PBV",IQ_LTM,DateToday,)</f>
        <v>10.75084</v>
      </c>
      <c r="AP9" s="20" t="str">
        <f>_xll.ciqfunctions.udf.CIQ($A9, "IQ_PTBV",IQ_LTM,DateToday,)</f>
        <v>NM</v>
      </c>
      <c r="AQ9" s="4">
        <f>_xll.ciqfunctions.udf.CIQ($A9, "IQ_GROSS_MARGIN", IQ_FY- 2,DateToday,)</f>
        <v>37.480600000000003</v>
      </c>
      <c r="AR9" s="4">
        <f>_xll.ciqfunctions.udf.CIQ($A9, "IQ_GROSS_MARGIN", IQ_FY- 1,DateToday,)</f>
        <v>38.4739</v>
      </c>
      <c r="AS9" s="4">
        <f>_xll.ciqfunctions.udf.CIQ($A9, "IQ_GROSS_MARGIN", IQ_FY,DateToday,)</f>
        <v>36.934399999999997</v>
      </c>
      <c r="AT9" s="4">
        <f>_xll.ciqfunctions.udf.CIQ($A9, "IQ_GROSS_MARGIN", IQ_LTM,DateToday,)</f>
        <v>36.934399999999997</v>
      </c>
      <c r="AU9" s="4">
        <f>_xll.ciqfunctions.udf.CIQ($A9, "IQ_EBITDA_MARGIN", IQ_FY- 2,DateToday,)</f>
        <v>22.9573</v>
      </c>
      <c r="AV9" s="4">
        <f>_xll.ciqfunctions.udf.CIQ($A9, "IQ_EBITDA_MARGIN", IQ_FY- 1,DateToday,)</f>
        <v>24.21</v>
      </c>
      <c r="AW9" s="4">
        <f>_xll.ciqfunctions.udf.CIQ($A9, "IQ_EBITDA_MARGIN", IQ_FY,DateToday,)</f>
        <v>22.616299999999999</v>
      </c>
      <c r="AX9" s="4">
        <f>_xll.ciqfunctions.udf.CIQ($A9, "IQ_EBITDA_MARGIN", IQ_LTM,DateToday,)</f>
        <v>22.616299999999999</v>
      </c>
      <c r="AY9" s="4">
        <f>_xll.ciqfunctions.udf.CIQ($A9, "IQ_NI_MARGIN", IQ_FY- 2,DateToday,)</f>
        <v>17.140699999999999</v>
      </c>
      <c r="AZ9" s="4">
        <f>_xll.ciqfunctions.udf.CIQ($A9, "IQ_NI_MARGIN", IQ_FY- 1,DateToday,)</f>
        <v>16.4328</v>
      </c>
      <c r="BA9" s="4">
        <f>_xll.ciqfunctions.udf.CIQ($A9, "IQ_NI_MARGIN", IQ_FY,DateToday,)</f>
        <v>12.6302</v>
      </c>
      <c r="BB9" s="4">
        <f>_xll.ciqfunctions.udf.CIQ($A9, "IQ_NI_MARGIN", IQ_LTM,DateToday,)</f>
        <v>12.6302</v>
      </c>
      <c r="BC9" s="4">
        <f>_xll.ciqfunctions.udf.CIQ($A9, "IQ_TOTAL_REV_5YR_ANN_CAGR",IQ_LTM,DateToday,)</f>
        <v>2.7850000000000001</v>
      </c>
      <c r="BD9" s="4">
        <f>_xll.ciqfunctions.udf.CIQ($A9, "IQ_TOTAL_REV_3YR_ANN_CAGR",IQ_LTM,DateToday,)</f>
        <v>1.8237000000000001</v>
      </c>
      <c r="BE9" s="4">
        <f>_xll.ciqfunctions.udf.CIQ($A9, "IQ_TOTAL_REV_1YR_ANN_GROWTH", IQ_FY,DateToday,)</f>
        <v>7.8491</v>
      </c>
      <c r="BF9" s="4">
        <f>_xll.ciqfunctions.udf.CIQ($A9, "IQ_TOTAL_REV_1YR_ANN_GROWTH",IQ_LTM,DateToday,)</f>
        <v>7.8491</v>
      </c>
      <c r="BG9" s="4">
        <f>_xll.ciqfunctions.udf.CIQ($A9, "IQ_EBITDA_5YR_ANN_CAGR",IQ_LTM,DateToday,)</f>
        <v>2.0365000000000002</v>
      </c>
      <c r="BH9" s="4">
        <f>_xll.ciqfunctions.udf.CIQ($A9, "IQ_EBITDA_3YR_ANN_CAGR",IQ_LTM,DateToday,)</f>
        <v>0.77549999999999997</v>
      </c>
      <c r="BI9" s="4">
        <f>_xll.ciqfunctions.udf.CIQ($A9, "IQ_EBITDA_1YR_ANN_GROWTH", IQ_FY,DateToday,)</f>
        <v>0.74950000000000006</v>
      </c>
      <c r="BJ9" s="4">
        <f>_xll.ciqfunctions.udf.CIQ($A9, "IQ_EBITDA_1YR_ANN_GROWTH",IQ_LTM,DateToday,)</f>
        <v>0.74950000000000006</v>
      </c>
      <c r="BK9" s="4">
        <f>_xll.ciqfunctions.udf.CIQ($A9, "IQ_EPS_5YR_ANN_CAGR",IQ_LTM,DateToday,)</f>
        <v>0.49230000000000002</v>
      </c>
      <c r="BL9" s="4">
        <f>_xll.ciqfunctions.udf.CIQ($A9, "IQ_EPS_3YR_ANN_CAGR",IQ_LTM,DateToday,)</f>
        <v>-1.7875000000000001</v>
      </c>
      <c r="BM9" s="4">
        <f>_xll.ciqfunctions.udf.CIQ($A9, "IQ_EPS_1YR_ANN_GROWTH", IQ_FY,DateToday,)</f>
        <v>-8.9388000000000005</v>
      </c>
      <c r="BN9" s="4">
        <f>_xll.ciqfunctions.udf.CIQ($A9, "IQ_EPS_1YR_ANN_GROWTH", IQ_LTM,DateToday,)</f>
        <v>-8.9388000000000005</v>
      </c>
      <c r="BO9" s="20">
        <f>_xll.ciqfunctions.udf.CIQ($A9, "IQ_TOTAL_DEBT_EBITDA",IQ_LTM,DateToday,)</f>
        <v>4.0806699999999996</v>
      </c>
      <c r="BP9" s="20">
        <f>_xll.ciqfunctions.udf.CIQ($A9, "IQ_NET_DEBT_EBITDA",IQ_LTM,DateToday,)</f>
        <v>2.5970200000000001</v>
      </c>
      <c r="BQ9" s="39">
        <f>IF(ISERROR((M9+N9)/V9), "NA", (M9+N9)/V9)</f>
        <v>4.1996929617383092</v>
      </c>
      <c r="BR9" s="20">
        <f>_xll.ciqfunctions.udf.CIQ($A9, "IQ_EBITDA_INT",IQ_LTM,DateToday,)</f>
        <v>6.4843799999999998</v>
      </c>
      <c r="BS9" s="20">
        <f>_xll.ciqfunctions.udf.CIQ($A9, "IQ_EBITDA_CAPEX_INT",IQ_LTM,DateToday,)</f>
        <v>5.7507400000000004</v>
      </c>
      <c r="BT9" s="4">
        <f>_xll.ciqfunctions.udf.CIQ($A9, "IQ_TOTAL_DEBT_EQUITY",IQ_FQ,DateToday,)</f>
        <v>236.61340000000001</v>
      </c>
      <c r="BU9" s="4">
        <f>_xll.ciqfunctions.udf.CIQ($A9, "IQ_TOTAL_DEBT_CAPITAL",IQ_FQ,DateToday,)</f>
        <v>70.292299999999997</v>
      </c>
      <c r="BV9" s="4">
        <f>_xll.ciqfunctions.udf.CIQ($A9, "IQ_RETURN_EQUITY",IQ_LTM,DateToday)</f>
        <v>26.1355</v>
      </c>
      <c r="BW9" s="4">
        <f>_xll.ciqfunctions.udf.CIQ($A9, "IQ_RETURN_ASSETS",IQ_LTM,DateToday)</f>
        <v>5.9444999999999997</v>
      </c>
      <c r="BX9" s="4">
        <f>_xll.ciqfunctions.udf.CIQ($A9, "IQ_RETURN_INVESTED_CAPITAL",IQ_LTM,DateToday)</f>
        <v>3.4428999999999998</v>
      </c>
      <c r="BY9" s="20">
        <f>_xll.ciqfunctions.udf.CIQ($A9, "IQ_CURRENT_RATIO",IQ_FQ,DateToday,)</f>
        <v>1.2978099999999999</v>
      </c>
      <c r="BZ9" s="20">
        <f>_xll.ciqfunctions.udf.CIQ($A9, "IQ_QUICK_RATIO",IQ_FQ,DateToday,)</f>
        <v>0.87794000000000005</v>
      </c>
      <c r="CA9" s="4">
        <f>_xll.ciqfunctions.udf.CIQ($A9, "IQ_DAYS_SALES_OUT",IQ_LTM,DateToday,)</f>
        <v>72.469660000000005</v>
      </c>
      <c r="CB9" s="4">
        <f>_xll.ciqfunctions.udf.CIQ($A9, "IQ_DAYS_INVENTORY_OUT",IQ_LTM,DateToday,)</f>
        <v>93.100920000000002</v>
      </c>
      <c r="CC9" s="4">
        <f>_xll.ciqfunctions.udf.CIQ($A9, "IQ_DAYS_PAYABLE_OUT",IQ_LTM,DateToday,)</f>
        <v>94.905109999999993</v>
      </c>
      <c r="CD9" s="4">
        <f>_xll.ciqfunctions.udf.CIQ($A9, "IQ_CASH_CONVERSION",IQ_LTM,DateToday,)</f>
        <v>70.665459999999996</v>
      </c>
      <c r="CE9" s="20">
        <f>_xll.ciqfunctions.udf.CIQ($A9, "IQ_ASSET_TURNS",IQ_LTM,DateToday,)</f>
        <v>0.50299000000000005</v>
      </c>
      <c r="CF9" s="20">
        <f>_xll.ciqfunctions.udf.CIQ($A9, "IQ_FIXED_ASSET_TURNS",IQ_LTM,DateToday,)</f>
        <v>6.8713499999999996</v>
      </c>
      <c r="CG9" s="20">
        <f>_xll.ciqfunctions.udf.CIQ($A9, "IQ_AR_TURNS",IQ_LTM,DateToday,)</f>
        <v>5.0365900000000003</v>
      </c>
      <c r="CH9" s="20">
        <f>_xll.ciqfunctions.udf.CIQ($A9, "IQ_INVENTORY_TURNS",IQ_LTM,DateToday,)</f>
        <v>3.9204699999999999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</row>
    <row r="10" spans="1:168" s="14" customFormat="1" x14ac:dyDescent="0.2">
      <c r="A10" s="60" t="str">
        <f>InputTicker</f>
        <v>NYSE:IBM</v>
      </c>
      <c r="B10" s="61" t="str">
        <f>_xll.ciqfunctions.udf.CIQ($A10, "IQ_COMPANY_NAME")</f>
        <v>International Business Machines Corporation</v>
      </c>
      <c r="C10" s="62">
        <f>_xll.ciqfunctions.udf.CIQ($A10,"IQ_PERIODDATE",IQ_FY,DateToday)</f>
        <v>46022</v>
      </c>
      <c r="D10" s="62">
        <f>_xll.ciqfunctions.udf.CIQ($A10,"IQ_PERIODDATE",IQ_LTM,DateToday)</f>
        <v>46022</v>
      </c>
      <c r="E10" s="63">
        <f>_xll.ciqfunctions.udf.CIQ($A10, "IQ_LASTSALEPRICE",DateToday,Ccy,Conv)</f>
        <v>258.85000000000002</v>
      </c>
      <c r="F10" s="63">
        <f>_xll.ciqfunctions.udf.CIQ($A10, "IQ_YEARHIGH",DateToday,Ccy,Conv)</f>
        <v>324.89999999999998</v>
      </c>
      <c r="G10" s="63">
        <f>_xll.ciqfunctions.udf.CIQ($A10, "IQ_YEARLOW",DateToday,Ccy,Conv)</f>
        <v>214.5</v>
      </c>
      <c r="H10" s="64">
        <f>IF(ISERROR(E10/F10), "NA", E10/F10)</f>
        <v>0.79670667897814729</v>
      </c>
      <c r="I10" s="64">
        <f>IF(ISERROR(E10/G10), "NA", E10/G10)</f>
        <v>1.2067599067599069</v>
      </c>
      <c r="J10" s="10">
        <f>_xll.ciqfunctions.udf.CIQ($A10, "IQ_SHARESOUTSTANDING",DateToday)</f>
        <v>938.03440000000001</v>
      </c>
      <c r="K10" s="65">
        <f>IF(ISERROR(J10*E10), "NA", J10*E10)</f>
        <v>242810.20444000003</v>
      </c>
      <c r="L10" s="10">
        <f>_xll.ciqfunctions.udf.CIQ($A10, "IQ_CASH_ST_INVEST",IQ_FQ,DateToday,,"F",Ccy,Conv)</f>
        <v>14417</v>
      </c>
      <c r="M10" s="10">
        <f>_xll.ciqfunctions.udf.CIQ($A10, "IQ_TOTAL_DEBT",IQ_FQ,DateToday,,"F",Ccy,Conv)</f>
        <v>64607</v>
      </c>
      <c r="N10" s="10">
        <f>_xll.ciqfunctions.udf.CIQ($A10, "IQ_PREF_EQUITY",IQ_FQ,DateToday,,"F",Ccy,Conv)</f>
        <v>0</v>
      </c>
      <c r="O10" s="10">
        <f>_xll.ciqfunctions.udf.CIQ($A10, "IQ_MINORITY_INTEREST_TOTAL",IQ_FQ,DateToday,,"F",Ccy,Conv)</f>
        <v>93</v>
      </c>
      <c r="P10" s="65">
        <f>IF(ISERROR(K10-L10+M10+N10+O10), "NA",K10-L10+M10+N10+O10)</f>
        <v>293093.20444</v>
      </c>
      <c r="Q10" s="10">
        <f>_xll.ciqfunctions.udf.CIQ($A10, "IQ_TOTAL_REV", IQ_FY,DateToday,,,Ccy,Conv)</f>
        <v>67535</v>
      </c>
      <c r="R10" s="10">
        <f>_xll.ciqfunctions.udf.CIQ($A10, "IQ_TOTAL_REV", IQ_LTM,DateToday,,,Ccy,Conv)</f>
        <v>67535</v>
      </c>
      <c r="S10" s="10">
        <f>_xll.ciqfunctions.udf.CIQ($A10, "IQ_REVENUE_EST", IQ_CY+ 1,DateToday,,,Ccy,Conv)</f>
        <v>71189.57157</v>
      </c>
      <c r="T10" s="10">
        <f>_xll.ciqfunctions.udf.CIQ($A10, "IQ_REVENUE_EST", IQ_CY+ 2,DateToday,,,Ccy,Conv)</f>
        <v>74260.886450000005</v>
      </c>
      <c r="U10" s="10">
        <f>_xll.ciqfunctions.udf.CIQ($A10, "IQ_EBITDA", IQ_FY,DateToday,,,Ccy,Conv)</f>
        <v>16118</v>
      </c>
      <c r="V10" s="10">
        <f>_xll.ciqfunctions.udf.CIQ($A10, "IQ_EBITDA", IQ_LTM,DateToday,,,Ccy,Conv)</f>
        <v>16118</v>
      </c>
      <c r="W10" s="10">
        <f>_xll.ciqfunctions.udf.CIQ($A10, "IQ_EBITDA_EST", IQ_CY+ 1,DateToday,,,Ccy,Conv)</f>
        <v>19917.583170000002</v>
      </c>
      <c r="X10" s="10">
        <f>_xll.ciqfunctions.udf.CIQ($A10, "IQ_EBITDA_EST", IQ_CY+ 2,DateToday,,,Ccy,Conv)</f>
        <v>21726.144700000001</v>
      </c>
      <c r="Y10" s="63">
        <f>_xll.ciqfunctions.udf.CIQ($A10, "IQ_DILUT_EPS_EXCL", IQ_FY,DateToday,,,Ccy,Conv)</f>
        <v>11.14</v>
      </c>
      <c r="Z10" s="63">
        <f>_xll.ciqfunctions.udf.CIQ($A10, "IQ_DILUT_EPS_EXCL", IQ_LTM,DateToday,,,Ccy,Conv)</f>
        <v>11.14</v>
      </c>
      <c r="AA10" s="63">
        <f>_xll.ciqfunctions.udf.CIQ($A10, "IQ_EPS_EST", IQ_CY+ 1,DateToday,,,Ccy,Conv)</f>
        <v>12.3759</v>
      </c>
      <c r="AB10" s="63">
        <f>_xll.ciqfunctions.udf.CIQ($A10, "IQ_EPS_EST", IQ_CY+ 2,DateToday,,,Ccy,Conv)</f>
        <v>13.384690000000001</v>
      </c>
      <c r="AC10" s="66">
        <f>_xll.ciqfunctions.udf.CIQ($A10, "IQ_TEV_TOTAL_REV",IQ_LTM,#REF!)</f>
        <v>4.3398700000000003</v>
      </c>
      <c r="AD10" s="66">
        <f>_xll.ciqfunctions.udf.CIQ($A10, "IQ_TEV_TOTAL_REV",IQ_LTM,DateToday)</f>
        <v>4.3398700000000003</v>
      </c>
      <c r="AE10" s="67">
        <f>IF(ISERROR($P10/S10), "NA", $P10/S10)</f>
        <v>4.1170806057149028</v>
      </c>
      <c r="AF10" s="67">
        <f>IF(ISERROR($P10/T10), "NA", $P10/T10)</f>
        <v>3.9468045488164245</v>
      </c>
      <c r="AG10" s="66">
        <f>_xll.ciqfunctions.udf.CIQ($A10, "IQ_TEV_EBITDA",IQ_LTM,#REF!)</f>
        <v>16.819299999999998</v>
      </c>
      <c r="AH10" s="66">
        <f>_xll.ciqfunctions.udf.CIQ($A10, "IQ_TEV_EBITDA",IQ_LTM,DateToday)</f>
        <v>16.819299999999998</v>
      </c>
      <c r="AI10" s="66">
        <f>_xll.ciqfunctions.udf.CIQ($A10, "IQ_TEV_EBITDA_FWD",IQ_CY+1,DateToday)</f>
        <v>14.715299999999999</v>
      </c>
      <c r="AJ10" s="66">
        <f>_xll.ciqfunctions.udf.CIQ($A10, "IQ_TEV_EBITDA_FWD",IQ_CY+2,DateToday)</f>
        <v>13.490349999999999</v>
      </c>
      <c r="AK10" s="66">
        <f>_xll.ciqfunctions.udf.CIQ($A10, "IQ_PE_EXCL",IQ_LTM,#REF!)</f>
        <v>23.236090000000001</v>
      </c>
      <c r="AL10" s="66">
        <f>_xll.ciqfunctions.udf.CIQ($A10, "IQ_PE_EXCL",IQ_LTM,DateToday)</f>
        <v>23.236090000000001</v>
      </c>
      <c r="AM10" s="66">
        <f>_xll.ciqfunctions.udf.CIQ($A10, "IQ_PE_EXCL_FWD",IQ_CY+1,DateToday)</f>
        <v>20.915649999999999</v>
      </c>
      <c r="AN10" s="66">
        <f>_xll.ciqfunctions.udf.CIQ($A10, "IQ_PE_EXCL_FWD",IQ_CY+2,DateToday)</f>
        <v>19.339259999999999</v>
      </c>
      <c r="AO10" s="66">
        <f>_xll.ciqfunctions.udf.CIQ($A10, "IQ_PBV",IQ_LTM,DateToday,)</f>
        <v>7.4286300000000001</v>
      </c>
      <c r="AP10" s="66" t="str">
        <f>_xll.ciqfunctions.udf.CIQ($A10, "IQ_PTBV",IQ_LTM,DateToday,)</f>
        <v>NM</v>
      </c>
      <c r="AQ10" s="10">
        <f>_xll.ciqfunctions.udf.CIQ($A10, "IQ_GROSS_MARGIN", IQ_FY- 2,DateToday,)</f>
        <v>55.447699999999998</v>
      </c>
      <c r="AR10" s="10">
        <f>_xll.ciqfunctions.udf.CIQ($A10, "IQ_GROSS_MARGIN", IQ_FY- 1,DateToday,)</f>
        <v>56.653799999999997</v>
      </c>
      <c r="AS10" s="10">
        <f>_xll.ciqfunctions.udf.CIQ($A10, "IQ_GROSS_MARGIN", IQ_FY,DateToday,)</f>
        <v>58.186100000000003</v>
      </c>
      <c r="AT10" s="10">
        <f>_xll.ciqfunctions.udf.CIQ($A10, "IQ_GROSS_MARGIN", IQ_LTM,DateToday,)</f>
        <v>58.186100000000003</v>
      </c>
      <c r="AU10" s="10">
        <f>_xll.ciqfunctions.udf.CIQ($A10, "IQ_EBITDA_MARGIN", IQ_FY- 2,DateToday,)</f>
        <v>19.814</v>
      </c>
      <c r="AV10" s="10">
        <f>_xll.ciqfunctions.udf.CIQ($A10, "IQ_EBITDA_MARGIN", IQ_FY- 1,DateToday,)</f>
        <v>20.534400000000002</v>
      </c>
      <c r="AW10" s="10">
        <f>_xll.ciqfunctions.udf.CIQ($A10, "IQ_EBITDA_MARGIN", IQ_FY,DateToday,)</f>
        <v>23.866099999999999</v>
      </c>
      <c r="AX10" s="10">
        <f>_xll.ciqfunctions.udf.CIQ($A10, "IQ_EBITDA_MARGIN", IQ_LTM,DateToday,)</f>
        <v>23.866099999999999</v>
      </c>
      <c r="AY10" s="10">
        <f>_xll.ciqfunctions.udf.CIQ($A10, "IQ_NI_MARGIN", IQ_FY- 2,DateToday,)</f>
        <v>12.1273</v>
      </c>
      <c r="AZ10" s="10">
        <f>_xll.ciqfunctions.udf.CIQ($A10, "IQ_NI_MARGIN", IQ_FY- 1,DateToday,)</f>
        <v>9.5978999999999992</v>
      </c>
      <c r="BA10" s="10">
        <f>_xll.ciqfunctions.udf.CIQ($A10, "IQ_NI_MARGIN", IQ_FY,DateToday,)</f>
        <v>15.6852</v>
      </c>
      <c r="BB10" s="10">
        <f>_xll.ciqfunctions.udf.CIQ($A10, "IQ_NI_MARGIN", IQ_LTM,DateToday,)</f>
        <v>15.6852</v>
      </c>
      <c r="BC10" s="10">
        <f>_xll.ciqfunctions.udf.CIQ($A10, "IQ_TOTAL_REV_5YR_ANN_CAGR",IQ_LTM,DateToday,)</f>
        <v>4.1239999999999997</v>
      </c>
      <c r="BD10" s="10">
        <f>_xll.ciqfunctions.udf.CIQ($A10, "IQ_TOTAL_REV_3YR_ANN_CAGR",IQ_LTM,DateToday,)</f>
        <v>3.7176</v>
      </c>
      <c r="BE10" s="10">
        <f>_xll.ciqfunctions.udf.CIQ($A10, "IQ_TOTAL_REV_1YR_ANN_GROWTH", IQ_FY,DateToday,)</f>
        <v>7.6203000000000003</v>
      </c>
      <c r="BF10" s="10">
        <f>_xll.ciqfunctions.udf.CIQ($A10, "IQ_TOTAL_REV_1YR_ANN_GROWTH",IQ_LTM,DateToday,)</f>
        <v>7.6203000000000003</v>
      </c>
      <c r="BG10" s="10">
        <f>_xll.ciqfunctions.udf.CIQ($A10, "IQ_EBITDA_5YR_ANN_CAGR",IQ_LTM,DateToday,)</f>
        <v>7.2530000000000001</v>
      </c>
      <c r="BH10" s="10">
        <f>_xll.ciqfunctions.udf.CIQ($A10, "IQ_EBITDA_3YR_ANN_CAGR",IQ_LTM,DateToday,)</f>
        <v>14.366300000000001</v>
      </c>
      <c r="BI10" s="10">
        <f>_xll.ciqfunctions.udf.CIQ($A10, "IQ_EBITDA_1YR_ANN_GROWTH", IQ_FY,DateToday,)</f>
        <v>25.081399999999999</v>
      </c>
      <c r="BJ10" s="10">
        <f>_xll.ciqfunctions.udf.CIQ($A10, "IQ_EBITDA_1YR_ANN_GROWTH",IQ_LTM,DateToday,)</f>
        <v>25.081399999999999</v>
      </c>
      <c r="BK10" s="10">
        <f>_xll.ciqfunctions.udf.CIQ($A10, "IQ_EPS_5YR_ANN_CAGR",IQ_LTM,DateToday,)</f>
        <v>20.5077</v>
      </c>
      <c r="BL10" s="10">
        <f>_xll.ciqfunctions.udf.CIQ($A10, "IQ_EPS_3YR_ANN_CAGR",IQ_LTM,DateToday,)</f>
        <v>78.7654</v>
      </c>
      <c r="BM10" s="10">
        <f>_xll.ciqfunctions.udf.CIQ($A10, "IQ_EPS_1YR_ANN_GROWTH", IQ_FY,DateToday,)</f>
        <v>73.520200000000003</v>
      </c>
      <c r="BN10" s="10">
        <f>_xll.ciqfunctions.udf.CIQ($A10, "IQ_EPS_1YR_ANN_GROWTH", IQ_LTM,DateToday,)</f>
        <v>73.520200000000003</v>
      </c>
      <c r="BO10" s="66">
        <f>_xll.ciqfunctions.udf.CIQ($A10, "IQ_TOTAL_DEBT_EBITDA",IQ_LTM,DateToday,)</f>
        <v>3.7075100000000001</v>
      </c>
      <c r="BP10" s="66">
        <f>_xll.ciqfunctions.udf.CIQ($A10, "IQ_NET_DEBT_EBITDA",IQ_LTM,DateToday,)</f>
        <v>2.8801800000000002</v>
      </c>
      <c r="BQ10" s="68">
        <f>IF(ISERROR((M10+N10)/V10), "NA", (M10+N10)/V10)</f>
        <v>4.0083757289986348</v>
      </c>
      <c r="BR10" s="66">
        <f>_xll.ciqfunctions.udf.CIQ($A10, "IQ_EBITDA_INT",IQ_LTM,DateToday,)</f>
        <v>9.0056799999999999</v>
      </c>
      <c r="BS10" s="66">
        <f>_xll.ciqfunctions.udf.CIQ($A10, "IQ_EBITDA_CAPEX_INT",IQ_LTM,DateToday,)</f>
        <v>8.4418600000000001</v>
      </c>
      <c r="BT10" s="10">
        <f>_xll.ciqfunctions.udf.CIQ($A10, "IQ_TOTAL_DEBT_EQUITY",IQ_FQ,DateToday,)</f>
        <v>197.32749999999999</v>
      </c>
      <c r="BU10" s="10">
        <f>_xll.ciqfunctions.udf.CIQ($A10, "IQ_TOTAL_DEBT_CAPITAL",IQ_FQ,DateToday,)</f>
        <v>66.367000000000004</v>
      </c>
      <c r="BV10" s="10">
        <f>_xll.ciqfunctions.udf.CIQ($A10, "IQ_RETURN_EQUITY",IQ_LTM,DateToday)</f>
        <v>35.158099999999997</v>
      </c>
      <c r="BW10" s="10">
        <f>_xll.ciqfunctions.udf.CIQ($A10, "IQ_RETURN_ASSETS",IQ_LTM,DateToday)</f>
        <v>5.4348999999999998</v>
      </c>
      <c r="BX10" s="10">
        <f>_xll.ciqfunctions.udf.CIQ($A10, "IQ_RETURN_INVESTED_CAPITAL",IQ_LTM,DateToday)</f>
        <v>4.7374000000000001</v>
      </c>
      <c r="BY10" s="66">
        <f>_xll.ciqfunctions.udf.CIQ($A10, "IQ_CURRENT_RATIO",IQ_FQ,DateToday,)</f>
        <v>0.95565999999999995</v>
      </c>
      <c r="BZ10" s="66">
        <f>_xll.ciqfunctions.udf.CIQ($A10, "IQ_QUICK_RATIO",IQ_FQ,DateToday,)</f>
        <v>0.81242999999999999</v>
      </c>
      <c r="CA10" s="10">
        <f>_xll.ciqfunctions.udf.CIQ($A10, "IQ_DAYS_SALES_OUT",IQ_LTM,DateToday,)</f>
        <v>43.25141</v>
      </c>
      <c r="CB10" s="10">
        <f>_xll.ciqfunctions.udf.CIQ($A10, "IQ_DAYS_INVENTORY_OUT",IQ_LTM,DateToday,)</f>
        <v>16.449459999999998</v>
      </c>
      <c r="CC10" s="10">
        <f>_xll.ciqfunctions.udf.CIQ($A10, "IQ_DAYS_PAYABLE_OUT",IQ_LTM,DateToday,)</f>
        <v>57.759430000000002</v>
      </c>
      <c r="CD10" s="10">
        <f>_xll.ciqfunctions.udf.CIQ($A10, "IQ_CASH_CONVERSION",IQ_LTM,DateToday,)</f>
        <v>1.9414400000000001</v>
      </c>
      <c r="CE10" s="66">
        <f>_xll.ciqfunctions.udf.CIQ($A10, "IQ_ASSET_TURNS",IQ_LTM,DateToday,)</f>
        <v>0.46727999999999997</v>
      </c>
      <c r="CF10" s="66">
        <f>_xll.ciqfunctions.udf.CIQ($A10, "IQ_FIXED_ASSET_TURNS",IQ_LTM,DateToday,)</f>
        <v>7.5218600000000002</v>
      </c>
      <c r="CG10" s="66">
        <f>_xll.ciqfunctions.udf.CIQ($A10, "IQ_AR_TURNS",IQ_LTM,DateToday,)</f>
        <v>8.4390099999999997</v>
      </c>
      <c r="CH10" s="66">
        <f>_xll.ciqfunctions.udf.CIQ($A10, "IQ_INVENTORY_TURNS",IQ_LTM,DateToday,)</f>
        <v>22.18892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</row>
  </sheetData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16" max="1048575" man="1"/>
    <brk id="28" max="1048575" man="1"/>
    <brk id="42" max="1048575" man="1"/>
    <brk id="54" max="1048575" man="1"/>
    <brk id="66" max="1048575" man="1"/>
    <brk id="7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413BBB-3D79-405A-85C3-05E4A0559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Input_Raw</vt:lpstr>
      <vt:lpstr>Input</vt:lpstr>
      <vt:lpstr>Financial Statements</vt:lpstr>
      <vt:lpstr>Common Size</vt:lpstr>
      <vt:lpstr>Detailed Comps</vt:lpstr>
      <vt:lpstr>Ccy</vt:lpstr>
      <vt:lpstr>Conv</vt:lpstr>
      <vt:lpstr>Date</vt:lpstr>
      <vt:lpstr>InputTicker</vt:lpstr>
      <vt:lpstr>'Common Size'!Print_Area</vt:lpstr>
      <vt:lpstr>'Detailed Comps'!Print_Area</vt:lpstr>
      <vt:lpstr>'Financial Statements'!Print_Area</vt:lpstr>
      <vt:lpstr>'Detailed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2026-03-07T22:53:58Z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