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AF747317-1951-4758-A065-BC40D993C20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9" i="1"/>
  <c r="D16" i="1" s="1"/>
  <c r="J4" i="1" l="1"/>
  <c r="K5" i="1"/>
  <c r="K6" i="1"/>
  <c r="J7" i="1"/>
  <c r="N7" i="1"/>
  <c r="L8" i="1"/>
  <c r="J9" i="1"/>
  <c r="N9" i="1"/>
  <c r="L10" i="1"/>
  <c r="J11" i="1"/>
  <c r="N11" i="1"/>
  <c r="L12" i="1"/>
  <c r="J13" i="1"/>
  <c r="N13" i="1"/>
  <c r="L14" i="1"/>
  <c r="J15" i="1"/>
  <c r="N15" i="1"/>
  <c r="I13" i="1"/>
  <c r="K4" i="1"/>
  <c r="L5" i="1"/>
  <c r="L6" i="1"/>
  <c r="K7" i="1"/>
  <c r="O7" i="1"/>
  <c r="M8" i="1"/>
  <c r="K9" i="1"/>
  <c r="O9" i="1"/>
  <c r="M10" i="1"/>
  <c r="K11" i="1"/>
  <c r="O11" i="1"/>
  <c r="M12" i="1"/>
  <c r="K13" i="1"/>
  <c r="O13" i="1"/>
  <c r="M14" i="1"/>
  <c r="K15" i="1"/>
  <c r="O15" i="1"/>
  <c r="M16" i="1"/>
  <c r="I6" i="1"/>
  <c r="I10" i="1"/>
  <c r="L4" i="1"/>
  <c r="M5" i="1"/>
  <c r="M6" i="1"/>
  <c r="L7" i="1"/>
  <c r="J8" i="1"/>
  <c r="N8" i="1"/>
  <c r="L9" i="1"/>
  <c r="J10" i="1"/>
  <c r="N10" i="1"/>
  <c r="L11" i="1"/>
  <c r="J12" i="1"/>
  <c r="N12" i="1"/>
  <c r="L13" i="1"/>
  <c r="J14" i="1"/>
  <c r="N14" i="1"/>
  <c r="L15" i="1"/>
  <c r="J16" i="1"/>
  <c r="N16" i="1"/>
  <c r="I7" i="1"/>
  <c r="I11" i="1"/>
  <c r="I15" i="1"/>
  <c r="O10" i="1"/>
  <c r="K12" i="1"/>
  <c r="M13" i="1"/>
  <c r="O14" i="1"/>
  <c r="K16" i="1"/>
  <c r="I8" i="1"/>
  <c r="I16" i="1"/>
  <c r="L16" i="1"/>
  <c r="I9" i="1"/>
  <c r="I14" i="1"/>
  <c r="J5" i="1"/>
  <c r="J6" i="1"/>
  <c r="N6" i="1"/>
  <c r="M7" i="1"/>
  <c r="K8" i="1"/>
  <c r="O8" i="1"/>
  <c r="M9" i="1"/>
  <c r="K10" i="1"/>
  <c r="M11" i="1"/>
  <c r="O12" i="1"/>
  <c r="K14" i="1"/>
  <c r="M15" i="1"/>
  <c r="O16" i="1"/>
  <c r="I12" i="1"/>
  <c r="I5" i="1"/>
  <c r="I4" i="1"/>
  <c r="D17" i="1"/>
  <c r="C16" i="1"/>
  <c r="C17" i="1" s="1"/>
  <c r="B16" i="1"/>
  <c r="B17" i="1" s="1"/>
  <c r="B10" i="1"/>
  <c r="B11" i="1" l="1"/>
  <c r="B12" i="1" s="1"/>
  <c r="D19" i="1"/>
  <c r="B19" i="1"/>
  <c r="C19" i="1"/>
</calcChain>
</file>

<file path=xl/sharedStrings.xml><?xml version="1.0" encoding="utf-8"?>
<sst xmlns="http://schemas.openxmlformats.org/spreadsheetml/2006/main" count="31" uniqueCount="28">
  <si>
    <t>K</t>
  </si>
  <si>
    <t>Block inlet temperature</t>
  </si>
  <si>
    <t>Block outlet temperature</t>
  </si>
  <si>
    <t>Gamma</t>
  </si>
  <si>
    <t>Pressure ratio</t>
  </si>
  <si>
    <t>System inlet pressure</t>
  </si>
  <si>
    <t>Pa</t>
  </si>
  <si>
    <t>System outlet pressure</t>
  </si>
  <si>
    <t>System pressure ratio</t>
  </si>
  <si>
    <t>Axial</t>
  </si>
  <si>
    <t>Centrifugal</t>
  </si>
  <si>
    <t>Reciprocating</t>
  </si>
  <si>
    <t>Maximum pressure ratio</t>
  </si>
  <si>
    <t>Specific work</t>
  </si>
  <si>
    <t>bar</t>
  </si>
  <si>
    <t>kJ/kg</t>
  </si>
  <si>
    <t>HX cold temperature</t>
  </si>
  <si>
    <t>HX hot temperature</t>
  </si>
  <si>
    <t>Barrel compressor</t>
  </si>
  <si>
    <t>Number of unit</t>
  </si>
  <si>
    <t>Unit temperature ratio</t>
  </si>
  <si>
    <t>Unit polytropic efficiency</t>
  </si>
  <si>
    <t>Unit pressure ratio</t>
  </si>
  <si>
    <t>Number of units</t>
  </si>
  <si>
    <t>Number of stages in unit</t>
  </si>
  <si>
    <t>Put this on Ts diagram</t>
  </si>
  <si>
    <t>Multiple units, initially with 100% isentropic efficiency</t>
  </si>
  <si>
    <t>Then with realistic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</si>
</sst>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6"/>
  <sheetViews>
    <sheetView tabSelected="1" workbookViewId="0">
      <selection activeCell="O23" sqref="O23"/>
    </sheetView>
  </sheetViews>
  <sheetFormatPr defaultRowHeight="14.25" x14ac:dyDescent="0.45"/>
  <cols>
    <col min="1" max="1" width="20.6640625" bestFit="1" customWidth="1"/>
    <col min="7" max="7" width="2.86328125" customWidth="1"/>
    <col min="8" max="8" width="4.53125" customWidth="1"/>
    <col min="9" max="15" width="5.59765625" customWidth="1"/>
  </cols>
  <sheetData>
    <row r="2" spans="1:15" x14ac:dyDescent="0.45">
      <c r="A2" t="s">
        <v>5</v>
      </c>
      <c r="B2">
        <v>800</v>
      </c>
      <c r="C2" t="s">
        <v>6</v>
      </c>
      <c r="I2" s="4" t="s">
        <v>16</v>
      </c>
      <c r="J2" s="4"/>
      <c r="K2" s="4"/>
      <c r="L2" s="4"/>
      <c r="M2" s="4"/>
      <c r="N2" s="4"/>
      <c r="O2" s="4"/>
    </row>
    <row r="3" spans="1:15" x14ac:dyDescent="0.45">
      <c r="A3" t="s">
        <v>7</v>
      </c>
      <c r="B3">
        <v>0.2</v>
      </c>
      <c r="C3" t="s">
        <v>14</v>
      </c>
      <c r="I3">
        <v>210</v>
      </c>
      <c r="J3">
        <v>220</v>
      </c>
      <c r="K3">
        <v>230</v>
      </c>
      <c r="L3">
        <v>240</v>
      </c>
      <c r="M3">
        <v>250</v>
      </c>
      <c r="N3">
        <v>260</v>
      </c>
      <c r="O3">
        <v>270</v>
      </c>
    </row>
    <row r="4" spans="1:15" x14ac:dyDescent="0.45">
      <c r="A4" t="s">
        <v>7</v>
      </c>
      <c r="B4" s="1">
        <f>B3*100000</f>
        <v>20000</v>
      </c>
      <c r="C4" t="s">
        <v>6</v>
      </c>
      <c r="G4" s="5" t="s">
        <v>17</v>
      </c>
      <c r="H4">
        <v>250</v>
      </c>
      <c r="I4" s="3">
        <f>LOG($B$5,(($H4/I$3)^($B$8/($B$8-1))))*($H4-I$3)*0.83</f>
        <v>152.0807399701234</v>
      </c>
      <c r="J4" s="3">
        <f t="shared" ref="J4:L4" si="0">LOG($B$5,(($H4/J$3)^($B$8/($B$8-1))))*($H4-J$3)*0.83</f>
        <v>155.56848626509552</v>
      </c>
      <c r="K4" s="3">
        <f t="shared" si="0"/>
        <v>159.00264141375166</v>
      </c>
      <c r="L4" s="3">
        <f t="shared" si="0"/>
        <v>162.38667686924572</v>
      </c>
      <c r="M4" s="3"/>
      <c r="N4" s="3"/>
      <c r="O4" s="3"/>
    </row>
    <row r="5" spans="1:15" x14ac:dyDescent="0.45">
      <c r="A5" t="s">
        <v>8</v>
      </c>
      <c r="B5" s="2">
        <f>B4/B2</f>
        <v>25</v>
      </c>
      <c r="G5" s="5"/>
      <c r="H5">
        <v>260</v>
      </c>
      <c r="I5" s="3">
        <f t="shared" ref="I5:O16" si="1">LOG($B$5,(($H5/I$3)^($B$8/($B$8-1))))*($H5-I$3)*0.83</f>
        <v>155.19082192240521</v>
      </c>
      <c r="J5" s="3">
        <f t="shared" si="1"/>
        <v>158.7257934263589</v>
      </c>
      <c r="K5" s="3">
        <f t="shared" si="1"/>
        <v>162.20609659399057</v>
      </c>
      <c r="L5" s="3">
        <f t="shared" si="1"/>
        <v>165.6352771162052</v>
      </c>
      <c r="M5" s="3">
        <f t="shared" si="1"/>
        <v>169.01650939929948</v>
      </c>
      <c r="N5" s="3"/>
      <c r="O5" s="3"/>
    </row>
    <row r="6" spans="1:15" x14ac:dyDescent="0.45">
      <c r="A6" t="s">
        <v>1</v>
      </c>
      <c r="B6">
        <v>250</v>
      </c>
      <c r="C6" t="s">
        <v>0</v>
      </c>
      <c r="G6" s="5"/>
      <c r="H6">
        <v>270</v>
      </c>
      <c r="I6" s="3">
        <f t="shared" si="1"/>
        <v>158.26265317109386</v>
      </c>
      <c r="J6" s="3">
        <f t="shared" si="1"/>
        <v>161.84396702211117</v>
      </c>
      <c r="K6" s="3">
        <f t="shared" si="1"/>
        <v>165.3695515250796</v>
      </c>
      <c r="L6" s="3">
        <f t="shared" si="1"/>
        <v>168.84302556077478</v>
      </c>
      <c r="M6" s="3">
        <f t="shared" si="1"/>
        <v>172.26762880178663</v>
      </c>
      <c r="N6" s="3">
        <f t="shared" si="1"/>
        <v>175.64627515509773</v>
      </c>
      <c r="O6" s="3"/>
    </row>
    <row r="7" spans="1:15" x14ac:dyDescent="0.45">
      <c r="A7" t="s">
        <v>2</v>
      </c>
      <c r="B7">
        <v>330</v>
      </c>
      <c r="C7" t="s">
        <v>0</v>
      </c>
      <c r="G7" s="5"/>
      <c r="H7">
        <v>280</v>
      </c>
      <c r="I7" s="3">
        <f t="shared" si="1"/>
        <v>161.2983243542549</v>
      </c>
      <c r="J7" s="3">
        <f t="shared" si="1"/>
        <v>164.92514919174272</v>
      </c>
      <c r="K7" s="3">
        <f t="shared" si="1"/>
        <v>168.49519896063509</v>
      </c>
      <c r="L7" s="3">
        <f t="shared" si="1"/>
        <v>172.01216474029738</v>
      </c>
      <c r="M7" s="3">
        <f t="shared" si="1"/>
        <v>175.47935058174957</v>
      </c>
      <c r="N7" s="3">
        <f t="shared" si="1"/>
        <v>178.89972807698481</v>
      </c>
      <c r="O7" s="3">
        <f t="shared" si="1"/>
        <v>182.27598142382899</v>
      </c>
    </row>
    <row r="8" spans="1:15" x14ac:dyDescent="0.45">
      <c r="A8" t="s">
        <v>3</v>
      </c>
      <c r="B8">
        <v>1.33</v>
      </c>
      <c r="G8" s="5"/>
      <c r="H8">
        <v>290</v>
      </c>
      <c r="I8" s="3">
        <f t="shared" si="1"/>
        <v>164.29973950061901</v>
      </c>
      <c r="J8" s="3">
        <f t="shared" si="1"/>
        <v>167.97129070277521</v>
      </c>
      <c r="K8" s="3">
        <f t="shared" si="1"/>
        <v>171.58503559891858</v>
      </c>
      <c r="L8" s="3">
        <f t="shared" si="1"/>
        <v>175.14473652732403</v>
      </c>
      <c r="M8" s="3">
        <f t="shared" si="1"/>
        <v>178.65376107584177</v>
      </c>
      <c r="N8" s="3">
        <f t="shared" si="1"/>
        <v>182.11513776418886</v>
      </c>
      <c r="O8" s="3">
        <f t="shared" si="1"/>
        <v>185.53160202476846</v>
      </c>
    </row>
    <row r="9" spans="1:15" x14ac:dyDescent="0.45">
      <c r="A9" t="s">
        <v>20</v>
      </c>
      <c r="B9">
        <f>B7/B6</f>
        <v>1.32</v>
      </c>
      <c r="G9" s="5"/>
      <c r="H9">
        <v>300</v>
      </c>
      <c r="I9" s="3">
        <f t="shared" si="1"/>
        <v>167.26863861263365</v>
      </c>
      <c r="J9" s="3">
        <f t="shared" si="1"/>
        <v>170.98417412409665</v>
      </c>
      <c r="K9" s="3">
        <f t="shared" si="1"/>
        <v>174.64088583671492</v>
      </c>
      <c r="L9" s="3">
        <f t="shared" si="1"/>
        <v>178.24260645519269</v>
      </c>
      <c r="M9" s="3">
        <f t="shared" si="1"/>
        <v>181.79276630492771</v>
      </c>
      <c r="N9" s="3">
        <f t="shared" si="1"/>
        <v>185.2944501141898</v>
      </c>
      <c r="O9" s="3">
        <f t="shared" si="1"/>
        <v>188.75044390008324</v>
      </c>
    </row>
    <row r="10" spans="1:15" x14ac:dyDescent="0.45">
      <c r="A10" t="s">
        <v>4</v>
      </c>
      <c r="B10">
        <f>B9^(B8/(B8-1))</f>
        <v>3.0616072688317431</v>
      </c>
      <c r="G10" s="5"/>
      <c r="H10">
        <v>310</v>
      </c>
      <c r="I10" s="3">
        <f t="shared" si="1"/>
        <v>170.20661685102894</v>
      </c>
      <c r="J10" s="3">
        <f t="shared" si="1"/>
        <v>173.96543351032386</v>
      </c>
      <c r="K10" s="3">
        <f t="shared" si="1"/>
        <v>177.66442194538115</v>
      </c>
      <c r="L10" s="3">
        <f t="shared" si="1"/>
        <v>181.30748437816507</v>
      </c>
      <c r="M10" s="3">
        <f t="shared" si="1"/>
        <v>184.89811311116526</v>
      </c>
      <c r="N10" s="3">
        <f t="shared" si="1"/>
        <v>188.43944839700228</v>
      </c>
      <c r="O10" s="3">
        <f t="shared" si="1"/>
        <v>191.93432621923716</v>
      </c>
    </row>
    <row r="11" spans="1:15" x14ac:dyDescent="0.45">
      <c r="A11" t="s">
        <v>19</v>
      </c>
      <c r="B11">
        <f>LOG(B5,B10)</f>
        <v>2.876718805764233</v>
      </c>
      <c r="G11" s="5"/>
      <c r="H11">
        <v>320</v>
      </c>
      <c r="I11" s="3">
        <f t="shared" si="1"/>
        <v>173.11514092574768</v>
      </c>
      <c r="J11" s="3">
        <f t="shared" si="1"/>
        <v>176.91657121844989</v>
      </c>
      <c r="K11" s="3">
        <f t="shared" si="1"/>
        <v>180.65718130627894</v>
      </c>
      <c r="L11" s="3">
        <f t="shared" si="1"/>
        <v>184.34094211914845</v>
      </c>
      <c r="M11" s="3">
        <f t="shared" si="1"/>
        <v>187.97140721191371</v>
      </c>
      <c r="N11" s="3">
        <f t="shared" si="1"/>
        <v>191.55177170952359</v>
      </c>
      <c r="O11" s="3">
        <f t="shared" si="1"/>
        <v>195.0849209728533</v>
      </c>
    </row>
    <row r="12" spans="1:15" x14ac:dyDescent="0.45">
      <c r="A12" t="s">
        <v>13</v>
      </c>
      <c r="B12">
        <f>(B7-B6)*B11*0.83</f>
        <v>191.01412870274507</v>
      </c>
      <c r="C12" t="s">
        <v>15</v>
      </c>
      <c r="G12" s="5"/>
      <c r="H12">
        <v>330</v>
      </c>
      <c r="I12" s="3">
        <f t="shared" si="1"/>
        <v>175.99556317487648</v>
      </c>
      <c r="J12" s="3">
        <f t="shared" si="1"/>
        <v>179.83897235136351</v>
      </c>
      <c r="K12" s="3">
        <f t="shared" si="1"/>
        <v>183.62058121292731</v>
      </c>
      <c r="L12" s="3">
        <f t="shared" si="1"/>
        <v>187.34442862489936</v>
      </c>
      <c r="M12" s="3">
        <f t="shared" si="1"/>
        <v>191.01412870274507</v>
      </c>
      <c r="N12" s="3">
        <f t="shared" si="1"/>
        <v>194.63293082140882</v>
      </c>
      <c r="O12" s="3">
        <f t="shared" si="1"/>
        <v>198.20376915679029</v>
      </c>
    </row>
    <row r="13" spans="1:15" x14ac:dyDescent="0.45">
      <c r="G13" s="5"/>
      <c r="H13">
        <v>340</v>
      </c>
      <c r="I13" s="3">
        <f t="shared" si="1"/>
        <v>178.84913371808244</v>
      </c>
      <c r="J13" s="3">
        <f t="shared" si="1"/>
        <v>182.73391722510979</v>
      </c>
      <c r="K13" s="3">
        <f t="shared" si="1"/>
        <v>186.55593164694233</v>
      </c>
      <c r="L13" s="3">
        <f t="shared" si="1"/>
        <v>190.31928304582442</v>
      </c>
      <c r="M13" s="3">
        <f t="shared" si="1"/>
        <v>194.02764543657548</v>
      </c>
      <c r="N13" s="3">
        <f t="shared" si="1"/>
        <v>197.68432184926829</v>
      </c>
      <c r="O13" s="3">
        <f t="shared" si="1"/>
        <v>201.29229473737772</v>
      </c>
    </row>
    <row r="14" spans="1:15" x14ac:dyDescent="0.45">
      <c r="B14" t="s">
        <v>9</v>
      </c>
      <c r="C14" t="s">
        <v>10</v>
      </c>
      <c r="D14" t="s">
        <v>11</v>
      </c>
      <c r="G14" s="5"/>
      <c r="H14">
        <v>350</v>
      </c>
      <c r="I14" s="3">
        <f t="shared" si="1"/>
        <v>181.67701099696069</v>
      </c>
      <c r="J14" s="3">
        <f t="shared" si="1"/>
        <v>185.60259218064903</v>
      </c>
      <c r="K14" s="3">
        <f t="shared" si="1"/>
        <v>189.46444635674462</v>
      </c>
      <c r="L14" s="3">
        <f t="shared" si="1"/>
        <v>193.26674607745525</v>
      </c>
      <c r="M14" s="3">
        <f t="shared" si="1"/>
        <v>197.01322462398005</v>
      </c>
      <c r="N14" s="3">
        <f t="shared" si="1"/>
        <v>200.70723811212201</v>
      </c>
      <c r="O14" s="3">
        <f t="shared" si="1"/>
        <v>204.35181675851197</v>
      </c>
    </row>
    <row r="15" spans="1:15" x14ac:dyDescent="0.45">
      <c r="A15" t="s">
        <v>21</v>
      </c>
      <c r="B15">
        <v>0.89</v>
      </c>
      <c r="C15">
        <v>0.83</v>
      </c>
      <c r="D15">
        <v>0.78</v>
      </c>
      <c r="G15" s="5"/>
      <c r="H15">
        <v>360</v>
      </c>
      <c r="I15" s="3">
        <f t="shared" si="1"/>
        <v>184.48027095651958</v>
      </c>
      <c r="J15" s="3">
        <f t="shared" si="1"/>
        <v>188.44609900112133</v>
      </c>
      <c r="K15" s="3">
        <f t="shared" si="1"/>
        <v>192.34725250671551</v>
      </c>
      <c r="L15" s="3">
        <f t="shared" si="1"/>
        <v>196.18796983785111</v>
      </c>
      <c r="M15" s="3">
        <f t="shared" si="1"/>
        <v>199.97204293542049</v>
      </c>
      <c r="N15" s="3">
        <f t="shared" si="1"/>
        <v>203.7028804552269</v>
      </c>
      <c r="O15" s="3">
        <f t="shared" si="1"/>
        <v>207.383559884042</v>
      </c>
    </row>
    <row r="16" spans="1:15" x14ac:dyDescent="0.45">
      <c r="A16" t="s">
        <v>22</v>
      </c>
      <c r="B16">
        <f>($B$9)^(B15*$B$8/($B$8-1))</f>
        <v>2.7070422713882136</v>
      </c>
      <c r="C16">
        <f t="shared" ref="C16:D16" si="2">($B$9)^(C15*$B$8/($B$8-1))</f>
        <v>2.531267649108925</v>
      </c>
      <c r="D16">
        <f t="shared" si="2"/>
        <v>2.393539476367565</v>
      </c>
      <c r="G16" s="5"/>
      <c r="H16">
        <v>370</v>
      </c>
      <c r="I16" s="3">
        <f t="shared" si="1"/>
        <v>187.25991507600145</v>
      </c>
      <c r="J16" s="3">
        <f t="shared" si="1"/>
        <v>191.26546314835289</v>
      </c>
      <c r="K16" s="3">
        <f t="shared" si="1"/>
        <v>195.20539911598502</v>
      </c>
      <c r="L16" s="3">
        <f t="shared" si="1"/>
        <v>199.08402650548399</v>
      </c>
      <c r="M16" s="3">
        <f t="shared" si="1"/>
        <v>202.90519533523033</v>
      </c>
      <c r="N16" s="3">
        <f t="shared" si="1"/>
        <v>206.67236627734221</v>
      </c>
      <c r="O16" s="3">
        <f t="shared" si="1"/>
        <v>210.38866361565036</v>
      </c>
    </row>
    <row r="17" spans="1:4" x14ac:dyDescent="0.45">
      <c r="A17" t="s">
        <v>23</v>
      </c>
      <c r="B17">
        <f>LOG($B$5,B16)</f>
        <v>3.2322683210834082</v>
      </c>
      <c r="C17">
        <f t="shared" ref="C17:D17" si="3">LOG($B$5,C16)</f>
        <v>3.4659262720051003</v>
      </c>
      <c r="D17">
        <f t="shared" si="3"/>
        <v>3.6881010330310682</v>
      </c>
    </row>
    <row r="18" spans="1:4" x14ac:dyDescent="0.45">
      <c r="A18" t="s">
        <v>12</v>
      </c>
      <c r="B18">
        <v>1.1000000000000001</v>
      </c>
      <c r="C18">
        <v>2.2000000000000002</v>
      </c>
      <c r="D18">
        <v>5</v>
      </c>
    </row>
    <row r="19" spans="1:4" x14ac:dyDescent="0.45">
      <c r="A19" t="s">
        <v>24</v>
      </c>
      <c r="B19">
        <f>LOG($B$10,B18)</f>
        <v>11.739984455150131</v>
      </c>
      <c r="C19">
        <f t="shared" ref="C19:D19" si="4">LOG($B$10,C18)</f>
        <v>1.4191509719731503</v>
      </c>
      <c r="D19">
        <f t="shared" si="4"/>
        <v>0.69523652989388274</v>
      </c>
    </row>
    <row r="21" spans="1:4" x14ac:dyDescent="0.45">
      <c r="C21" t="s">
        <v>18</v>
      </c>
    </row>
    <row r="24" spans="1:4" x14ac:dyDescent="0.45">
      <c r="A24" t="s">
        <v>25</v>
      </c>
    </row>
    <row r="25" spans="1:4" x14ac:dyDescent="0.45">
      <c r="A25" t="s">
        <v>26</v>
      </c>
    </row>
    <row r="26" spans="1:4" x14ac:dyDescent="0.45">
      <c r="A26" t="s">
        <v>27</v>
      </c>
    </row>
  </sheetData>
  <mergeCells count="2">
    <mergeCell ref="I2:O2"/>
    <mergeCell ref="G4:G16"/>
  </mergeCells>
  <conditionalFormatting sqref="I4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2023-02-22T09:57:42Z</dcterms:modified>
</cp:coreProperties>
</file>