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bookViews>
    <workbookView xWindow="0" yWindow="120" windowWidth="12510" windowHeight="8070" tabRatio="570" activeTab="1"/>
  </bookViews>
  <sheets>
    <sheet name="Contagem" sheetId="1" r:id="rId1"/>
    <sheet name="Funções" sheetId="2" r:id="rId2"/>
    <sheet name="Sumário" sheetId="3" r:id="rId3"/>
    <sheet name="CGSs" sheetId="4" r:id="rId4"/>
  </sheets>
  <externalReferences>
    <externalReference r:id="rId5"/>
    <externalReference r:id="rId6"/>
  </externalReferences>
  <definedNames>
    <definedName name="_xlnm.Print_Area" localSheetId="3">CGSs!$A$2:$F$22</definedName>
    <definedName name="_xlnm.Print_Area" localSheetId="1">Funções!$A$1:$O$114</definedName>
    <definedName name="_xlnm.Print_Area" localSheetId="2">Sumário!$A$1:$L$59</definedName>
    <definedName name="Arrow1">#REF!</definedName>
    <definedName name="Arrow2">#REF!</definedName>
    <definedName name="BoundaryEIFs">#REF!</definedName>
    <definedName name="BoundaryEIs">#REF!</definedName>
    <definedName name="BoundaryEOs">#REF!</definedName>
    <definedName name="BoundaryEQs">#REF!</definedName>
    <definedName name="BoundaryILFs">#REF!</definedName>
    <definedName name="Canvas">#REF!</definedName>
    <definedName name="Categorias">'[1]Cálculo Esforço'!$O$13:$O$14</definedName>
    <definedName name="CF">Funções!$K$8:$K$114</definedName>
    <definedName name="CRUDMatrix">#REF!</definedName>
    <definedName name="CRUDMatrixCountAll">#REF!</definedName>
    <definedName name="Data">Contagem!$Z$6</definedName>
    <definedName name="DataCompleted">[1]Data!$A$12:$A$87</definedName>
    <definedName name="DataComplexity">[1]Data!$L$12:$L$87</definedName>
    <definedName name="DataComplexityA">[1]Data!$N$12:$N$87</definedName>
    <definedName name="DataComplexityH">[1]Data!$O$12:$O$87</definedName>
    <definedName name="DataComplexityL">[1]Data!$M$12:$M$87</definedName>
    <definedName name="DataFunctionType">[1]Data!$G$12:$G$87</definedName>
    <definedName name="DataMaintenanceType">[1]Data!$B$12:$B$87</definedName>
    <definedName name="DataMultiplier">[1]Data!$P$12:$P$87</definedName>
    <definedName name="DataSize">[1]Data!$Q$12:$Q$87</definedName>
    <definedName name="GSC_NewVAF">CGSs!$F$22</definedName>
    <definedName name="GSC_OldVAF">CGSs!$C$22</definedName>
    <definedName name="PresentationView">#REF!</definedName>
    <definedName name="Projeto">Contagem!#REF!</definedName>
    <definedName name="Responsável">Contagem!$F$6</definedName>
    <definedName name="Revisão">Contagem!#REF!</definedName>
    <definedName name="Revisor">Contagem!#REF!</definedName>
    <definedName name="_xlnm.Print_Titles" localSheetId="1">Funções!$1:$7</definedName>
    <definedName name="TransactionCompleted">[1]Transactions!$A$14:$A$93</definedName>
    <definedName name="TransactionComplexity">[1]Transactions!$N$14:$N$93</definedName>
    <definedName name="TransactionComplextityA">[1]Transactions!$P$14:$P$93</definedName>
    <definedName name="TransactionComplextityH">[1]Transactions!$Q$14:$Q$93</definedName>
    <definedName name="TransactionComplextityL">[1]Transactions!$O$14:$O$93</definedName>
    <definedName name="TransactionCRUDMatrix">[1]Transactions!$W$14:$BK$93</definedName>
    <definedName name="TransactionFunctionType">[1]Transactions!$G$14:$G$93</definedName>
    <definedName name="TransactionMaintenanceType">[1]Transactions!$B$14:$B$93</definedName>
    <definedName name="TransactionMultiplier">[1]Transactions!$R$14:$R$93</definedName>
    <definedName name="TransactionSize">[1]Transactions!$S$14:$S$93</definedName>
    <definedName name="UFP_Converted">[1]Cover!$C$58</definedName>
    <definedName name="UFP_Deleted">[1]Cover!$C$57</definedName>
    <definedName name="UFPB">Contagem!$AA$10</definedName>
    <definedName name="VAF">#REF!</definedName>
    <definedName name="VAFA">#REF!</definedName>
    <definedName name="VAFB">#REF!</definedName>
    <definedName name="ValidationTotalSize">[1]Validação!$C$9</definedName>
    <definedName name="xxx">'[2]Diagrama da Fronteira'!$D$1</definedName>
    <definedName name="Z_21D3943B_350A_48FB_945C_BF3BBBBF3A65_.wvu.PrintArea" localSheetId="3" hidden="1">CGSs!$A$2:$F$22</definedName>
  </definedNames>
  <calcPr calcId="145621"/>
</workbook>
</file>

<file path=xl/calcChain.xml><?xml version="1.0" encoding="utf-8"?>
<calcChain xmlns="http://schemas.openxmlformats.org/spreadsheetml/2006/main">
  <c r="C21" i="4" l="1"/>
  <c r="C22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21" i="4" s="1"/>
  <c r="F22" i="4" s="1"/>
  <c r="F7" i="4"/>
  <c r="B1" i="4"/>
  <c r="M5" i="2"/>
  <c r="A4" i="2"/>
  <c r="A5" i="2"/>
  <c r="A6" i="2"/>
  <c r="L8" i="2"/>
  <c r="K8" i="2" s="1"/>
  <c r="L9" i="2"/>
  <c r="K9" i="2" s="1"/>
  <c r="M9" i="2"/>
  <c r="L10" i="2"/>
  <c r="K10" i="2" s="1"/>
  <c r="N10" i="2"/>
  <c r="L11" i="2"/>
  <c r="K11" i="2" s="1"/>
  <c r="L12" i="2"/>
  <c r="K12" i="2" s="1"/>
  <c r="L13" i="2"/>
  <c r="K13" i="2" s="1"/>
  <c r="L14" i="2"/>
  <c r="K14" i="2" s="1"/>
  <c r="N14" i="2"/>
  <c r="O14" i="2"/>
  <c r="L15" i="2"/>
  <c r="N15" i="2"/>
  <c r="L16" i="2"/>
  <c r="K16" i="2"/>
  <c r="L17" i="2"/>
  <c r="M17" i="2" s="1"/>
  <c r="L18" i="2"/>
  <c r="O18" i="2" s="1"/>
  <c r="K18" i="2"/>
  <c r="L19" i="2"/>
  <c r="N19" i="2"/>
  <c r="L20" i="2"/>
  <c r="M20" i="2" s="1"/>
  <c r="N20" i="2"/>
  <c r="L21" i="2"/>
  <c r="K21" i="2" s="1"/>
  <c r="L22" i="2"/>
  <c r="N22" i="2" s="1"/>
  <c r="L23" i="2"/>
  <c r="M23" i="2" s="1"/>
  <c r="N23" i="2"/>
  <c r="L24" i="2"/>
  <c r="K24" i="2" s="1"/>
  <c r="N24" i="2"/>
  <c r="L25" i="2"/>
  <c r="O25" i="2" s="1"/>
  <c r="L26" i="2"/>
  <c r="M26" i="2" s="1"/>
  <c r="K26" i="2"/>
  <c r="L27" i="2"/>
  <c r="M27" i="2" s="1"/>
  <c r="L28" i="2"/>
  <c r="N28" i="2" s="1"/>
  <c r="L29" i="2"/>
  <c r="K29" i="2" s="1"/>
  <c r="L30" i="2"/>
  <c r="K30" i="2" s="1"/>
  <c r="N30" i="2"/>
  <c r="L31" i="2"/>
  <c r="K31" i="2" s="1"/>
  <c r="L32" i="2"/>
  <c r="N32" i="2" s="1"/>
  <c r="K32" i="2"/>
  <c r="L33" i="2"/>
  <c r="O33" i="2" s="1"/>
  <c r="N33" i="2"/>
  <c r="L34" i="2"/>
  <c r="N34" i="2" s="1"/>
  <c r="L35" i="2"/>
  <c r="N35" i="2" s="1"/>
  <c r="L36" i="2"/>
  <c r="K36" i="2" s="1"/>
  <c r="L37" i="2"/>
  <c r="N37" i="2" s="1"/>
  <c r="L38" i="2"/>
  <c r="N38" i="2" s="1"/>
  <c r="K38" i="2"/>
  <c r="L39" i="2"/>
  <c r="L40" i="2"/>
  <c r="M40" i="2" s="1"/>
  <c r="N40" i="2"/>
  <c r="O40" i="2"/>
  <c r="L41" i="2"/>
  <c r="M41" i="2" s="1"/>
  <c r="N41" i="2"/>
  <c r="L42" i="2"/>
  <c r="K42" i="2"/>
  <c r="N42" i="2"/>
  <c r="O42" i="2"/>
  <c r="L43" i="2"/>
  <c r="N43" i="2"/>
  <c r="O43" i="2"/>
  <c r="L44" i="2"/>
  <c r="K44" i="2" s="1"/>
  <c r="N44" i="2"/>
  <c r="O44" i="2"/>
  <c r="L45" i="2"/>
  <c r="N45" i="2"/>
  <c r="O45" i="2"/>
  <c r="K46" i="2"/>
  <c r="L46" i="2"/>
  <c r="M46" i="2" s="1"/>
  <c r="N46" i="2"/>
  <c r="O46" i="2"/>
  <c r="L47" i="2"/>
  <c r="N47" i="2"/>
  <c r="O47" i="2"/>
  <c r="K48" i="2"/>
  <c r="L48" i="2"/>
  <c r="M48" i="2" s="1"/>
  <c r="N48" i="2"/>
  <c r="O48" i="2"/>
  <c r="L49" i="2"/>
  <c r="N49" i="2"/>
  <c r="O49" i="2"/>
  <c r="K50" i="2"/>
  <c r="L50" i="2"/>
  <c r="M50" i="2" s="1"/>
  <c r="N50" i="2"/>
  <c r="O50" i="2"/>
  <c r="L51" i="2"/>
  <c r="N51" i="2"/>
  <c r="O51" i="2"/>
  <c r="K52" i="2"/>
  <c r="L52" i="2"/>
  <c r="M52" i="2" s="1"/>
  <c r="N52" i="2"/>
  <c r="O52" i="2"/>
  <c r="L53" i="2"/>
  <c r="N53" i="2"/>
  <c r="O53" i="2"/>
  <c r="K54" i="2"/>
  <c r="L54" i="2"/>
  <c r="M54" i="2" s="1"/>
  <c r="N54" i="2"/>
  <c r="O54" i="2"/>
  <c r="L55" i="2"/>
  <c r="N55" i="2"/>
  <c r="O55" i="2"/>
  <c r="K56" i="2"/>
  <c r="L56" i="2"/>
  <c r="M56" i="2" s="1"/>
  <c r="N56" i="2"/>
  <c r="O56" i="2"/>
  <c r="L57" i="2"/>
  <c r="N57" i="2"/>
  <c r="O57" i="2"/>
  <c r="K58" i="2"/>
  <c r="L58" i="2"/>
  <c r="M58" i="2" s="1"/>
  <c r="N58" i="2"/>
  <c r="O58" i="2"/>
  <c r="L59" i="2"/>
  <c r="N59" i="2"/>
  <c r="O59" i="2"/>
  <c r="K60" i="2"/>
  <c r="L60" i="2"/>
  <c r="M60" i="2" s="1"/>
  <c r="N60" i="2"/>
  <c r="O60" i="2"/>
  <c r="L61" i="2"/>
  <c r="N61" i="2"/>
  <c r="O61" i="2"/>
  <c r="K62" i="2"/>
  <c r="L62" i="2"/>
  <c r="M62" i="2" s="1"/>
  <c r="N62" i="2"/>
  <c r="O62" i="2"/>
  <c r="L63" i="2"/>
  <c r="N63" i="2"/>
  <c r="O63" i="2"/>
  <c r="K64" i="2"/>
  <c r="L64" i="2"/>
  <c r="M64" i="2" s="1"/>
  <c r="N64" i="2"/>
  <c r="O64" i="2"/>
  <c r="L65" i="2"/>
  <c r="N65" i="2"/>
  <c r="O65" i="2"/>
  <c r="K66" i="2"/>
  <c r="L66" i="2"/>
  <c r="M66" i="2" s="1"/>
  <c r="N66" i="2"/>
  <c r="O66" i="2"/>
  <c r="L67" i="2"/>
  <c r="N67" i="2"/>
  <c r="O67" i="2"/>
  <c r="K68" i="2"/>
  <c r="L68" i="2"/>
  <c r="M68" i="2" s="1"/>
  <c r="N68" i="2"/>
  <c r="O68" i="2"/>
  <c r="L69" i="2"/>
  <c r="N69" i="2"/>
  <c r="O69" i="2"/>
  <c r="K70" i="2"/>
  <c r="L70" i="2"/>
  <c r="M70" i="2" s="1"/>
  <c r="N70" i="2"/>
  <c r="O70" i="2"/>
  <c r="L71" i="2"/>
  <c r="N71" i="2"/>
  <c r="O71" i="2"/>
  <c r="K72" i="2"/>
  <c r="L72" i="2"/>
  <c r="M72" i="2" s="1"/>
  <c r="N72" i="2"/>
  <c r="O72" i="2"/>
  <c r="L73" i="2"/>
  <c r="M73" i="2" s="1"/>
  <c r="N73" i="2"/>
  <c r="O73" i="2"/>
  <c r="L74" i="2"/>
  <c r="K74" i="2" s="1"/>
  <c r="N74" i="2"/>
  <c r="O74" i="2"/>
  <c r="K75" i="2"/>
  <c r="L75" i="2"/>
  <c r="M75" i="2" s="1"/>
  <c r="N75" i="2"/>
  <c r="O75" i="2"/>
  <c r="L76" i="2"/>
  <c r="K76" i="2" s="1"/>
  <c r="N76" i="2"/>
  <c r="O76" i="2"/>
  <c r="K77" i="2"/>
  <c r="L77" i="2"/>
  <c r="M77" i="2"/>
  <c r="N77" i="2"/>
  <c r="O77" i="2"/>
  <c r="L78" i="2"/>
  <c r="K78" i="2"/>
  <c r="N78" i="2"/>
  <c r="O78" i="2"/>
  <c r="L79" i="2"/>
  <c r="K79" i="2" s="1"/>
  <c r="M79" i="2"/>
  <c r="N79" i="2"/>
  <c r="O79" i="2"/>
  <c r="L80" i="2"/>
  <c r="M80" i="2" s="1"/>
  <c r="K80" i="2"/>
  <c r="N80" i="2"/>
  <c r="O80" i="2"/>
  <c r="L81" i="2"/>
  <c r="M81" i="2" s="1"/>
  <c r="N81" i="2"/>
  <c r="O81" i="2"/>
  <c r="L82" i="2"/>
  <c r="K82" i="2" s="1"/>
  <c r="N82" i="2"/>
  <c r="O82" i="2"/>
  <c r="K83" i="2"/>
  <c r="L83" i="2"/>
  <c r="M83" i="2" s="1"/>
  <c r="N83" i="2"/>
  <c r="O83" i="2"/>
  <c r="L84" i="2"/>
  <c r="K84" i="2" s="1"/>
  <c r="N84" i="2"/>
  <c r="O84" i="2"/>
  <c r="K85" i="2"/>
  <c r="L85" i="2"/>
  <c r="M85" i="2"/>
  <c r="N85" i="2"/>
  <c r="O85" i="2"/>
  <c r="L86" i="2"/>
  <c r="K86" i="2"/>
  <c r="N86" i="2"/>
  <c r="O86" i="2"/>
  <c r="L87" i="2"/>
  <c r="K87" i="2" s="1"/>
  <c r="M87" i="2"/>
  <c r="N87" i="2"/>
  <c r="O87" i="2"/>
  <c r="L88" i="2"/>
  <c r="M88" i="2" s="1"/>
  <c r="K88" i="2"/>
  <c r="N88" i="2"/>
  <c r="O88" i="2"/>
  <c r="L89" i="2"/>
  <c r="M89" i="2" s="1"/>
  <c r="N89" i="2"/>
  <c r="O89" i="2"/>
  <c r="L90" i="2"/>
  <c r="K90" i="2" s="1"/>
  <c r="N90" i="2"/>
  <c r="O90" i="2"/>
  <c r="K91" i="2"/>
  <c r="L91" i="2"/>
  <c r="M91" i="2" s="1"/>
  <c r="N91" i="2"/>
  <c r="O91" i="2"/>
  <c r="L92" i="2"/>
  <c r="K92" i="2" s="1"/>
  <c r="N92" i="2"/>
  <c r="O92" i="2"/>
  <c r="K93" i="2"/>
  <c r="L93" i="2"/>
  <c r="M93" i="2"/>
  <c r="N93" i="2"/>
  <c r="O93" i="2"/>
  <c r="L94" i="2"/>
  <c r="K94" i="2"/>
  <c r="N94" i="2"/>
  <c r="O94" i="2"/>
  <c r="L95" i="2"/>
  <c r="K95" i="2" s="1"/>
  <c r="M95" i="2"/>
  <c r="N95" i="2"/>
  <c r="O95" i="2"/>
  <c r="L96" i="2"/>
  <c r="M96" i="2" s="1"/>
  <c r="K96" i="2"/>
  <c r="N96" i="2"/>
  <c r="O96" i="2"/>
  <c r="L97" i="2"/>
  <c r="M97" i="2" s="1"/>
  <c r="N97" i="2"/>
  <c r="O97" i="2"/>
  <c r="L98" i="2"/>
  <c r="K98" i="2" s="1"/>
  <c r="N98" i="2"/>
  <c r="O98" i="2"/>
  <c r="K99" i="2"/>
  <c r="L99" i="2"/>
  <c r="M99" i="2" s="1"/>
  <c r="N99" i="2"/>
  <c r="O99" i="2"/>
  <c r="L100" i="2"/>
  <c r="K100" i="2" s="1"/>
  <c r="N100" i="2"/>
  <c r="O100" i="2"/>
  <c r="K101" i="2"/>
  <c r="L101" i="2"/>
  <c r="M101" i="2"/>
  <c r="N101" i="2"/>
  <c r="O101" i="2"/>
  <c r="L102" i="2"/>
  <c r="K102" i="2"/>
  <c r="N102" i="2"/>
  <c r="O102" i="2"/>
  <c r="L103" i="2"/>
  <c r="K103" i="2" s="1"/>
  <c r="M103" i="2"/>
  <c r="N103" i="2"/>
  <c r="O103" i="2"/>
  <c r="L104" i="2"/>
  <c r="M104" i="2" s="1"/>
  <c r="K104" i="2"/>
  <c r="N104" i="2"/>
  <c r="O104" i="2"/>
  <c r="L105" i="2"/>
  <c r="K105" i="2" s="1"/>
  <c r="N105" i="2"/>
  <c r="O105" i="2"/>
  <c r="L106" i="2"/>
  <c r="K106" i="2" s="1"/>
  <c r="N106" i="2"/>
  <c r="O106" i="2"/>
  <c r="K107" i="2"/>
  <c r="L107" i="2"/>
  <c r="M107" i="2" s="1"/>
  <c r="N107" i="2"/>
  <c r="O107" i="2"/>
  <c r="L108" i="2"/>
  <c r="K108" i="2" s="1"/>
  <c r="N108" i="2"/>
  <c r="O108" i="2"/>
  <c r="K109" i="2"/>
  <c r="L109" i="2"/>
  <c r="M109" i="2"/>
  <c r="N109" i="2"/>
  <c r="O109" i="2"/>
  <c r="L110" i="2"/>
  <c r="K110" i="2"/>
  <c r="N110" i="2"/>
  <c r="O110" i="2"/>
  <c r="L111" i="2"/>
  <c r="K111" i="2" s="1"/>
  <c r="M111" i="2"/>
  <c r="N111" i="2"/>
  <c r="O111" i="2"/>
  <c r="L112" i="2"/>
  <c r="M112" i="2" s="1"/>
  <c r="K112" i="2"/>
  <c r="N112" i="2"/>
  <c r="O112" i="2"/>
  <c r="L113" i="2"/>
  <c r="K113" i="2" s="1"/>
  <c r="N113" i="2"/>
  <c r="O113" i="2"/>
  <c r="L114" i="2"/>
  <c r="K114" i="2" s="1"/>
  <c r="N114" i="2"/>
  <c r="O114" i="2"/>
  <c r="A4" i="3"/>
  <c r="A5" i="3"/>
  <c r="K5" i="3"/>
  <c r="M16" i="2"/>
  <c r="M10" i="2"/>
  <c r="M44" i="2"/>
  <c r="M42" i="2"/>
  <c r="M34" i="2"/>
  <c r="M24" i="2"/>
  <c r="M18" i="2"/>
  <c r="K73" i="2"/>
  <c r="K71" i="2"/>
  <c r="M71" i="2"/>
  <c r="K69" i="2"/>
  <c r="M69" i="2"/>
  <c r="K67" i="2"/>
  <c r="M67" i="2"/>
  <c r="K65" i="2"/>
  <c r="M65" i="2"/>
  <c r="K63" i="2"/>
  <c r="M63" i="2"/>
  <c r="K61" i="2"/>
  <c r="M61" i="2"/>
  <c r="K59" i="2"/>
  <c r="M59" i="2"/>
  <c r="K57" i="2"/>
  <c r="M57" i="2"/>
  <c r="K55" i="2"/>
  <c r="M55" i="2"/>
  <c r="K53" i="2"/>
  <c r="M53" i="2"/>
  <c r="K51" i="2"/>
  <c r="M51" i="2"/>
  <c r="K49" i="2"/>
  <c r="M49" i="2"/>
  <c r="K47" i="2"/>
  <c r="M47" i="2"/>
  <c r="K45" i="2"/>
  <c r="M45" i="2"/>
  <c r="K43" i="2"/>
  <c r="M43" i="2"/>
  <c r="K39" i="2"/>
  <c r="M39" i="2"/>
  <c r="O39" i="2"/>
  <c r="K27" i="2"/>
  <c r="O27" i="2"/>
  <c r="M21" i="2"/>
  <c r="O21" i="2"/>
  <c r="K17" i="2"/>
  <c r="O17" i="2"/>
  <c r="M13" i="2"/>
  <c r="O13" i="2"/>
  <c r="O9" i="2"/>
  <c r="M114" i="2"/>
  <c r="M110" i="2"/>
  <c r="M108" i="2"/>
  <c r="M106" i="2"/>
  <c r="M102" i="2"/>
  <c r="M100" i="2"/>
  <c r="M98" i="2"/>
  <c r="M94" i="2"/>
  <c r="M92" i="2"/>
  <c r="M90" i="2"/>
  <c r="M86" i="2"/>
  <c r="M84" i="2"/>
  <c r="M82" i="2"/>
  <c r="M78" i="2"/>
  <c r="M76" i="2"/>
  <c r="M74" i="2"/>
  <c r="O41" i="2"/>
  <c r="N39" i="2"/>
  <c r="K37" i="2"/>
  <c r="K33" i="2"/>
  <c r="O23" i="2"/>
  <c r="N21" i="2"/>
  <c r="K19" i="2"/>
  <c r="O19" i="2"/>
  <c r="K15" i="2"/>
  <c r="M15" i="2"/>
  <c r="O15" i="2"/>
  <c r="N13" i="2"/>
  <c r="O11" i="2"/>
  <c r="O20" i="2"/>
  <c r="O16" i="2"/>
  <c r="O10" i="2"/>
  <c r="O8" i="2"/>
  <c r="N16" i="2"/>
  <c r="N8" i="2"/>
  <c r="O24" i="2"/>
  <c r="M14" i="2"/>
  <c r="M8" i="2"/>
  <c r="N9" i="2"/>
  <c r="M11" i="2"/>
  <c r="N17" i="2"/>
  <c r="M19" i="2"/>
  <c r="M33" i="2"/>
  <c r="O32" i="2"/>
  <c r="M32" i="2"/>
  <c r="O30" i="2"/>
  <c r="O26" i="2"/>
  <c r="O38" i="2" l="1"/>
  <c r="O37" i="2"/>
  <c r="M37" i="2"/>
  <c r="N36" i="2"/>
  <c r="M36" i="2"/>
  <c r="O36" i="2"/>
  <c r="K35" i="2"/>
  <c r="M35" i="2"/>
  <c r="M31" i="2"/>
  <c r="N31" i="2"/>
  <c r="O31" i="2"/>
  <c r="M30" i="2"/>
  <c r="O29" i="2"/>
  <c r="N27" i="2"/>
  <c r="M22" i="2"/>
  <c r="N12" i="2"/>
  <c r="O12" i="2"/>
  <c r="M12" i="2"/>
  <c r="K97" i="2"/>
  <c r="K89" i="2"/>
  <c r="K81" i="2"/>
  <c r="K40" i="2"/>
  <c r="M38" i="2"/>
  <c r="M25" i="2"/>
  <c r="K23" i="2"/>
  <c r="K41" i="2"/>
  <c r="K25" i="2"/>
  <c r="C10" i="3" s="1"/>
  <c r="O35" i="2"/>
  <c r="M28" i="2"/>
  <c r="M113" i="2"/>
  <c r="M105" i="2"/>
  <c r="K34" i="2"/>
  <c r="N29" i="2"/>
  <c r="K28" i="2"/>
  <c r="N26" i="2"/>
  <c r="N25" i="2"/>
  <c r="K22" i="2"/>
  <c r="K20" i="2"/>
  <c r="N18" i="2"/>
  <c r="N11" i="2"/>
  <c r="O22" i="2"/>
  <c r="M29" i="2"/>
  <c r="O28" i="2"/>
  <c r="O34" i="2"/>
  <c r="C19" i="3" l="1"/>
  <c r="G19" i="3" s="1"/>
  <c r="M6" i="2"/>
  <c r="Y5" i="1" s="1"/>
  <c r="Y4" i="1" s="1"/>
  <c r="G10" i="3"/>
  <c r="C38" i="3"/>
  <c r="C33" i="3"/>
  <c r="G33" i="3" s="1"/>
  <c r="C40" i="3"/>
  <c r="G40" i="3" s="1"/>
  <c r="C32" i="3"/>
  <c r="G32" i="3" s="1"/>
  <c r="C25" i="3"/>
  <c r="G25" i="3" s="1"/>
  <c r="C17" i="3"/>
  <c r="C31" i="3"/>
  <c r="C12" i="3"/>
  <c r="G12" i="3" s="1"/>
  <c r="C18" i="3"/>
  <c r="G18" i="3" s="1"/>
  <c r="C39" i="3"/>
  <c r="G39" i="3" s="1"/>
  <c r="C24" i="3"/>
  <c r="C26" i="3"/>
  <c r="G26" i="3" s="1"/>
  <c r="C11" i="3"/>
  <c r="G11" i="3" s="1"/>
  <c r="K6" i="3" l="1"/>
  <c r="G14" i="3"/>
  <c r="A6" i="3"/>
  <c r="D6" i="2"/>
  <c r="H6" i="2"/>
  <c r="E6" i="3"/>
  <c r="C28" i="3"/>
  <c r="G24" i="3"/>
  <c r="G28" i="3" s="1"/>
  <c r="G31" i="3"/>
  <c r="G35" i="3" s="1"/>
  <c r="G47" i="3"/>
  <c r="C35" i="3"/>
  <c r="C14" i="3"/>
  <c r="C21" i="3"/>
  <c r="G17" i="3"/>
  <c r="G21" i="3" s="1"/>
  <c r="G46" i="3"/>
  <c r="C42" i="3"/>
  <c r="G38" i="3"/>
  <c r="G42" i="3" s="1"/>
  <c r="G45" i="3" l="1"/>
  <c r="I21" i="3" l="1"/>
  <c r="I14" i="3"/>
  <c r="I42" i="3"/>
  <c r="I28" i="3"/>
  <c r="I35" i="3"/>
</calcChain>
</file>

<file path=xl/comments1.xml><?xml version="1.0" encoding="utf-8"?>
<comments xmlns="http://schemas.openxmlformats.org/spreadsheetml/2006/main">
  <authors>
    <author/>
  </authors>
  <commentList>
    <comment ref="K13" authorId="0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  <author>Administrador</author>
  </authors>
  <commentList>
    <comment ref="A7" authorId="0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G7" authorId="0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I7" authorId="0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J7" authorId="0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  <comment ref="I8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CPF (PK)
Nome
Rua
Bairro
Cidade
Estado
Data de nascimento
RG
Senha
e-mail
CPF dependente(PK)
Nome dependente
Data de nascimento dependente
Sexo
Desconto
Modalidade
Unidade</t>
        </r>
      </text>
    </comment>
    <comment ref="I9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Código Unidade (PK)
Nome Unidade
Endereço (Logradouro) Unidade
Bairro</t>
        </r>
      </text>
    </comment>
    <comment ref="I10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faixas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Descrição Modalidade
Faixa etária
Valor aula
Dias da Semana
Horario
Sexo(PK)
</t>
        </r>
      </text>
    </comment>
    <comment ref="I12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Estado, cidade, bairro, CEP.</t>
        </r>
      </text>
    </comment>
    <comment ref="I15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Descrição
Porcentagem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Transação
Usuário responsável
Data e hora</t>
        </r>
      </text>
    </comment>
    <comment ref="I17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Conteudo
Data</t>
        </r>
      </text>
    </comment>
    <comment ref="I18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Noticia
Data
Unidade(PK)</t>
        </r>
      </text>
    </comment>
    <comment ref="I21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CPF (PK)
Nome
Endereço (logradouro)
CEP(PK)
Estado(PK)
cidade(PK)
bairro(PK)
Data de nascimento
RG
Senha
e-mail
CPF dependente(PK)
Nome dependente
Data de nascimento dependente
sexo dependente
Desconto
Botão
Mensagem
</t>
        </r>
      </text>
    </comment>
    <comment ref="J21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aluno
log
</t>
        </r>
      </text>
    </comment>
    <comment ref="I22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CPF (PK)
Nome
Endereço (logradouro)
CEP(PK)
Estado(PK)
cidade(PK)
bairro(PK)
Data de nascimento
RG
Senha
e-mail
CPF dependente(PK)
Nome dependente
Data de nascimento dependente
sexo dependente
Desconto
Botão
Mensagem
</t>
        </r>
      </text>
    </comment>
    <comment ref="I23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modalidade
botão</t>
        </r>
      </text>
    </comment>
    <comment ref="I24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CPF (PK)
Nome
Endereço (logradouro)
CEP(PK)
Estado(PK)
cidade(PK)
bairro(PK)
Data de nascimento
RG
Senha
e-mail
CPF dependente(PK)
Nome dependente
Data de nascimento dependente
sexo dependente
Desconto
Botão
Mensagem
</t>
        </r>
      </text>
    </comment>
    <comment ref="J24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aluno
log
</t>
        </r>
      </text>
    </comment>
    <comment ref="I25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" authorId="1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Considerada a totalização de alunos por unidade.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6" authorId="0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comments4.xml><?xml version="1.0" encoding="utf-8"?>
<comments xmlns="http://schemas.openxmlformats.org/spreadsheetml/2006/main">
  <authors>
    <author>ctokoy</author>
    <author>Steve Keim</author>
  </authors>
  <commentList>
    <comment ref="D3" authorId="0">
      <text>
        <r>
          <rPr>
            <b/>
            <sz val="8"/>
            <color indexed="81"/>
            <rFont val="Tahoma"/>
            <family val="2"/>
          </rPr>
          <t>ctokoy:</t>
        </r>
        <r>
          <rPr>
            <sz val="8"/>
            <color indexed="81"/>
            <rFont val="Tahoma"/>
            <family val="2"/>
          </rPr>
          <t xml:space="preserve">
Pontue como Influência no Sistema
0 Não presente ou sem influência
1 Influência Mínima
2 Influência Moderada
3 Influência Média
4 Influência Significativa
5 Forte influência
</t>
        </r>
      </text>
    </comment>
    <comment ref="C7" authorId="1">
      <text>
        <r>
          <rPr>
            <b/>
            <sz val="8"/>
            <color indexed="81"/>
            <rFont val="Tahoma"/>
            <family val="2"/>
          </rPr>
          <t xml:space="preserve">Comunicação de dados:
</t>
        </r>
        <r>
          <rPr>
            <sz val="8"/>
            <color indexed="81"/>
            <rFont val="Tahoma"/>
            <family val="2"/>
          </rPr>
          <t>Descreve o nível em que a aplicação comunica-se diretamente com o procesador.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Os dados ou informações de controle utilizados pela aplicação são enviados ou recebidos através de recursos de comunicação. Protocolo é um conjunto de convenções que permitem a transferência ou intercâmbio de informações entre dois sistemas ou dispositivos. Todos os links de comunicação necessitam de algum tipo de protocolo.
Pontuação
0 - A aplicação é puramente batch ou uma estação de trabalho isolada.
1 - A aplicação é puramente batch, mas possui entrada de dados </t>
        </r>
        <r>
          <rPr>
            <u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impressão remota.
2 - A aplicação é puramente batch, mas possui entrada de dados </t>
        </r>
        <r>
          <rPr>
            <u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impressão remota.
3 - A aplicação possui coleta de dados on-line, front-end de teleprocessamento para um processamento batch ou sistema de consulta.
4 - A aplicação é mais que um front-end, mas suporta apenas um tipo de protocolo de comunicação.
5 - A aplicação é mais que um front-end, e suporta mais que um tipo de protocolo de comunicação.</t>
        </r>
      </text>
    </comment>
    <comment ref="F7" authorId="1">
      <text>
        <r>
          <rPr>
            <b/>
            <sz val="8"/>
            <color indexed="81"/>
            <rFont val="Tahoma"/>
            <family val="2"/>
          </rPr>
          <t xml:space="preserve">Comunicação de dados:
</t>
        </r>
        <r>
          <rPr>
            <sz val="8"/>
            <color indexed="81"/>
            <rFont val="Tahoma"/>
            <family val="2"/>
          </rPr>
          <t>Descreve o nível em que a aplicação comunica-se diretamente com o procesador.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Os dados ou informações de controle utilizados pela aplicação são enviados ou recebidos através de recursos de comunicação. Protocolo é um conjunto de convenções que permitem a transferência ou intercâmbio de informações entre dois sistemas ou dispositivos. Todos os links de comunicação necessitam de algum tipo de protocolo.
Pontuação
0 - A aplicação é puramente batch ou uma estação de trabalho isolada.
1 - A aplicação é puramente batch, mas possui entrada de dados </t>
        </r>
        <r>
          <rPr>
            <u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impressão remota.
2 - A aplicação é puramente batch, mas possui entrada de dados </t>
        </r>
        <r>
          <rPr>
            <u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impressão remota.
3 - A aplicação possui coleta de dados on-line, front-end de teleprocessamento para um processamento batch ou sistema de consulta.
4 - A aplicação é mais que um front-end, mas suporta apenas um tipo de protocolo de comunicação.
5 - A aplicação é mais que um front-end, e suporta mais que um tipo de protocolo de comunicação.</t>
        </r>
      </text>
    </comment>
    <comment ref="C8" authorId="1">
      <text>
        <r>
          <rPr>
            <b/>
            <sz val="8"/>
            <color indexed="81"/>
            <rFont val="Tahoma"/>
            <family val="2"/>
          </rPr>
          <t>Processamento Distribuído</t>
        </r>
        <r>
          <rPr>
            <sz val="8"/>
            <color indexed="81"/>
            <rFont val="Tahoma"/>
            <family val="2"/>
          </rPr>
          <t xml:space="preserve">
Descreve em que nível a aplicação transfere dados entre seus componentes.
Pontuação:
0 - A aplicação não  participa na transferência de dados ou processamento de funções entre os componentes do sistema.
1 - A aplicação prepara dados para processamento pelo usuário final em outro componente do sistema, como planilhas eletrônicas ou banco de dados.
2 - Dados são preparados para transferência, então são processados em outro componente do sistema(não para processamento pelo usuário final).
3 - Processamento distribuído e transferência de dados são feitos em linha e em apenas uma direção.
4 - Processamento distribuído e transferência de dados são feitos em linha e em ambas direções.
5 - O processamento de funções são executados dinamicamente no componente mais apropriado do sistema.</t>
        </r>
      </text>
    </comment>
    <comment ref="F8" authorId="1">
      <text>
        <r>
          <rPr>
            <b/>
            <sz val="8"/>
            <color indexed="81"/>
            <rFont val="Tahoma"/>
            <family val="2"/>
          </rPr>
          <t>Processamento Distribuído</t>
        </r>
        <r>
          <rPr>
            <sz val="8"/>
            <color indexed="81"/>
            <rFont val="Tahoma"/>
            <family val="2"/>
          </rPr>
          <t xml:space="preserve">
Descreve em que nível a aplicação transfere dados entre seus componentes.
Pontuação:
0 - A aplicação não  participa na transferência de dados ou processamento de funções entre os componentes do sistema.
1 - A aplicação prepara dados para processamento pelo usuário final em outro componente do sistema, como planilhas eletrônicas ou banco de dados.
2 - Dados são preparados para transferência, então são processados em outro componente do sistema(não para processamento pelo usuário final).
3 - Processamento distribuído e transferência de dados são feitos em linha e em apenas uma direção.
4 - Processamento distribuído e transferência de dados são feitos em linha e em ambas direções.
5 - O processamento de funções são executados dinamicamente no componente mais apropriado do sistema.</t>
        </r>
      </text>
    </comment>
    <comment ref="C9" authorId="1">
      <text>
        <r>
          <rPr>
            <b/>
            <sz val="8"/>
            <color indexed="81"/>
            <rFont val="Tahoma"/>
            <family val="2"/>
          </rPr>
          <t>Performance</t>
        </r>
        <r>
          <rPr>
            <sz val="8"/>
            <color indexed="81"/>
            <rFont val="Tahoma"/>
            <family val="2"/>
          </rPr>
          <t xml:space="preserve">
Descreve em que nível os requisitos estabelecidos pelo usuário, sobre tempo de resposta, influenciam o projeto, desenvolvimento, instação e suporte da aplicação.
Pontuação:
0 - O usuário não estabeleceu nenhum requisito especial sobre performance.
1 - Requisitos de performance e projeto foram estabelecidos e revisados mas nenhuma ação em especial foi tomada.
2 - Tempo de resposta ou taxa de transações são críticos durante as horas de pico. Não é necessário nenhum projeto especial para utilização de CPU. O limite para o processamento é o próximo expediente.
3 - Tempo de resposta ou taxa de transações são críticos durante todas as horas de trabalho. Não foi necessário nenhum projeto especial para a utilização de CPU. O limite de processamento é crítico.
4 - Adicionalmente [ao 3], requerimentos especificados pelo usuário são exigentes o bastante para que tarefas de análise de performance sejam necessárias na fase de projeto.
5 - Adicionalmente[ao 4], ferramentas de análise de performance devem ser utilizadas nas fases de projeto, desenvolvimento e/ou implementação para que os requisitos de performance do usuário sejam atendidos.</t>
        </r>
      </text>
    </comment>
    <comment ref="F9" authorId="1">
      <text>
        <r>
          <rPr>
            <b/>
            <sz val="8"/>
            <color indexed="81"/>
            <rFont val="Tahoma"/>
            <family val="2"/>
          </rPr>
          <t>Performance</t>
        </r>
        <r>
          <rPr>
            <sz val="8"/>
            <color indexed="81"/>
            <rFont val="Tahoma"/>
            <family val="2"/>
          </rPr>
          <t xml:space="preserve">
Descreve em que nível os requisitos estabelecidos pelo usuário, sobre tempo de resposta, influenciam o projeto, desenvolvimento, instalação e suporte da aplicação.
Pontuação:
0 - O usuário não estabeleceu nenhum requisito especial sobre performance.
1 - Requisitos de performance e projeto foram estabelecidos e revisados mas nenhuma ação em especial foi tomada.
2 - Tempo de resposta ou taxa de transações são críticos durante as horas de pico. Não é necessário nenhum projeto especial para utilização de CPU. O limite para o processamento é o próximo expediente.
3 - Tempo de resposta ou taxa de transações são críticos durante todas as horas de trabalho. Não foi necessário nenhum projeto especial para a utilização de CPU. O limite de processamento é crítico.
4 - Adicionalmente [ao 3], requerimentos especificados pelo usuário são exigentes o bastante para que tarefas de análise de performance sejam necessárias na fase de projeto.
5 - Adicionalmente[ao 4], ferramentas de análise de performance devem ser utilizadas nas fases de projeto, desenvolvimento e/ou implementação para que os requisitos de performance do usuário sejam atendidos.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Configuração Altamente Utilizada</t>
        </r>
        <r>
          <rPr>
            <sz val="8"/>
            <color indexed="81"/>
            <rFont val="Tahoma"/>
            <family val="2"/>
          </rPr>
          <t xml:space="preserve">
Descreve em que nível restrições computacionais influenciam no desenvolvimento da aplicação, requerendo considerações especiais de design. Por exemplo, o usuário deseja executar a aplicação em um equipamento já existente ou comprado e que será altamente utilizado.
Pontuação:
0 - Não existem restrições operacionais implícitas ou explícitas nos requisitos.
1 - Existem restrições operacionais, mas são menos restritivas que uma aplicação típica. Não há esforço especial necessário ao atendimento destas restrições.
2 - Existem restrições operacionais, mas são restrições típicas de qualquer aplicação. Há esforço especial necessário ao atendimento dessas restrições.
3 - As restrições operacionais estabelecidas requerem limites especiais  para </t>
        </r>
        <r>
          <rPr>
            <b/>
            <sz val="8"/>
            <color indexed="81"/>
            <rFont val="Tahoma"/>
            <family val="2"/>
          </rPr>
          <t>uma</t>
        </r>
        <r>
          <rPr>
            <sz val="8"/>
            <color indexed="81"/>
            <rFont val="Tahoma"/>
            <family val="2"/>
          </rPr>
          <t xml:space="preserve"> parte específica da aplicação no processador central ou em um processador dedicado.
4 - As restrições operacionais estabelecidas requerem limites especias em </t>
        </r>
        <r>
          <rPr>
            <b/>
            <sz val="8"/>
            <color indexed="81"/>
            <rFont val="Tahoma"/>
            <family val="2"/>
          </rPr>
          <t>toda</t>
        </r>
        <r>
          <rPr>
            <sz val="8"/>
            <color indexed="81"/>
            <rFont val="Tahoma"/>
            <family val="2"/>
          </rPr>
          <t xml:space="preserve"> a aplicação no processador central ou em um processador dedicado.
5 - Adicionalmente [ao 4], existem restrições especiais na aplicação nos componentes distribuídos do sistema.</t>
        </r>
      </text>
    </comment>
    <comment ref="F10" authorId="1">
      <text>
        <r>
          <rPr>
            <b/>
            <sz val="8"/>
            <color indexed="81"/>
            <rFont val="Tahoma"/>
            <family val="2"/>
          </rPr>
          <t>Configuração Altamente Utilizada</t>
        </r>
        <r>
          <rPr>
            <sz val="8"/>
            <color indexed="81"/>
            <rFont val="Tahoma"/>
            <family val="2"/>
          </rPr>
          <t xml:space="preserve">
Descreve em que nível restrições computacionais influenciam no desenvolvimento da aplicação, requerendo considerações especiais de design. Por exemplo, o usuário deseja executar a aplicação em um equipamento já existente ou comprado e que será altamente utilizado.
Pontuação:
0 - Não existem restrições operacionais implícitas ou explícitas nos requisitos.
1 - Existem restrições operacionais, mas são menos restritivas que uma aplicação típica. Não há esforço especial necessário ao atendimento destas restrições.
2 - Existem restrições operacionais, mas são restrições típicas de qualquer aplicação. Há esforço especial necessário ao atendimento dessas restrições.
3 - As restrições operacionais estabelecidas requerem limites especiais  para </t>
        </r>
        <r>
          <rPr>
            <b/>
            <sz val="8"/>
            <color indexed="81"/>
            <rFont val="Tahoma"/>
            <family val="2"/>
          </rPr>
          <t>uma</t>
        </r>
        <r>
          <rPr>
            <sz val="8"/>
            <color indexed="81"/>
            <rFont val="Tahoma"/>
            <family val="2"/>
          </rPr>
          <t xml:space="preserve"> parte específica da aplicação no processador central ou em um processador dedicado.
4 - As restrições operacionais estabelecidas requerem limites especiais em </t>
        </r>
        <r>
          <rPr>
            <b/>
            <sz val="8"/>
            <color indexed="81"/>
            <rFont val="Tahoma"/>
            <family val="2"/>
          </rPr>
          <t>toda</t>
        </r>
        <r>
          <rPr>
            <sz val="8"/>
            <color indexed="81"/>
            <rFont val="Tahoma"/>
            <family val="2"/>
          </rPr>
          <t xml:space="preserve"> a aplicação no processador central ou em um processador dedicado.
5 - Adicionalmente [ao 4], existem restrições especiais na aplicação nos componentes distribuídos do sistema.</t>
        </r>
      </text>
    </comment>
    <comment ref="C11" authorId="1">
      <text>
        <r>
          <rPr>
            <b/>
            <sz val="8"/>
            <color indexed="81"/>
            <rFont val="Tahoma"/>
            <family val="2"/>
          </rPr>
          <t>Volume de Transações</t>
        </r>
        <r>
          <rPr>
            <sz val="8"/>
            <color indexed="81"/>
            <rFont val="Tahoma"/>
            <family val="2"/>
          </rPr>
          <t xml:space="preserve">
Descreve em que nível o alto volume de transações influencia o projeto, desenvolvimento, instalação e suporte da aplicação.
Pontuação:
0 - Não é antecipado nenhum período de pico.
1 - São previstos períodos de pico de processamento (Ex.: Picos mensal, quinzenal, periódico, anual), mas o impacto no esforço do projeto é mínimo.
2 - Volumes de transações regulares (Ex.: Picos semanais) são previstos. Há algum impacto no esforço do projeto.
3 - Altos volumes de transação (Ex.: Picos diários) são previstos, consequentemente com impacto siginificativo no esforço do projeto.
4 - Altas taxas de transação definidos pelo usuário nos requisitos ou os níveis de serviço acordados são altos o bastante o bastante para requererem tarefas de análise de performance na fase de projeto.
5 -Adicionalmente, existem requisitos de ferramentas de análise de performance nas fases de projeto, desenvolvimento e/ou instalação.</t>
        </r>
      </text>
    </comment>
    <comment ref="F11" authorId="1">
      <text>
        <r>
          <rPr>
            <b/>
            <sz val="8"/>
            <color indexed="81"/>
            <rFont val="Tahoma"/>
            <family val="2"/>
          </rPr>
          <t>Volume de Transações</t>
        </r>
        <r>
          <rPr>
            <sz val="8"/>
            <color indexed="81"/>
            <rFont val="Tahoma"/>
            <family val="2"/>
          </rPr>
          <t xml:space="preserve">
Descreve em que nível o alto volume de transações influencia o projeto, desenvolvimento, instalação e suporte da aplicação.
Pontuação:
0 - Não é antecipado nenhum período de pico.
1 - São previstos períodos de pico de processamento (Ex.: Picos mensal, quinzenal, periódico, anual), mas o impacto no esforço do projeto é mínimo.
2 - Volumes de transações regulares (Ex.: Picos semanais) são previstos. Há algum impacto no esforço do projeto.
3 - Altos volumes de transação (Ex.: Picos diários) são previstos, consequentemente com impacto siginificativo no esforço do projeto.
4 - Altas taxas de transação definidos pelo usuário nos requisitos ou os níveis de serviço acordados são altos o bastante o bastante para requererem tarefas de análise de performance na fase de projeto.
5 -Adicionalmente, existem requisitos de ferramentas de análise de performance nas fases de projeto, desenvolvimento e/ou instalação.</t>
        </r>
      </text>
    </comment>
    <comment ref="C12" authorId="1">
      <text>
        <r>
          <rPr>
            <b/>
            <sz val="8"/>
            <color indexed="81"/>
            <rFont val="Tahoma"/>
            <family val="2"/>
          </rPr>
          <t>Entrada de Dados Online</t>
        </r>
        <r>
          <rPr>
            <sz val="8"/>
            <color indexed="81"/>
            <rFont val="Tahoma"/>
            <family val="2"/>
          </rPr>
          <t xml:space="preserve">
Descreve em que nível são efetuadas entradas de dados na aplicação por meio de transações interativas.
pontuação:
0 - Todas as transações são processadas em lote.
1 - 1% a 7% das transações sõ entradas de dados on-line.
2 - 8% a 15% das transações sõ entradas de dados on-line.
3 - 16% a 23% das transações sõ entradas de dados on-line.
4 - 24% a 30% das transações sõ entradas de dados on-line.
5 - Mais de 30% das transações sõ entradas de dados on-line.</t>
        </r>
      </text>
    </comment>
    <comment ref="F12" authorId="1">
      <text>
        <r>
          <rPr>
            <b/>
            <sz val="8"/>
            <color indexed="81"/>
            <rFont val="Tahoma"/>
            <family val="2"/>
          </rPr>
          <t>Entrada de Dados Online</t>
        </r>
        <r>
          <rPr>
            <sz val="8"/>
            <color indexed="81"/>
            <rFont val="Tahoma"/>
            <family val="2"/>
          </rPr>
          <t xml:space="preserve">
Descreve em que nível são efetuadas entradas de dados na aplicação por meio de transações interativas.
pontuação:
0 - Todas as transações são processadas em lote.
1 - 1% a 7% das transações sõ entradas de dados on-line.
2 - 8% a 15% das transações sõ entradas de dados on-line.
3 - 16% a 23% das transações sõ entradas de dados on-line.
4 - 24% a 30% das transações sõ entradas de dados on-line.
5 - Mais de 30% das transações sõ entradas de dados on-line.</t>
        </r>
      </text>
    </comment>
    <comment ref="C13" authorId="1">
      <text>
        <r>
          <rPr>
            <b/>
            <sz val="8"/>
            <color indexed="81"/>
            <rFont val="Tahoma"/>
            <family val="2"/>
          </rPr>
          <t>Eficiência do Usuário Final</t>
        </r>
        <r>
          <rPr>
            <sz val="8"/>
            <color indexed="81"/>
            <rFont val="Tahoma"/>
            <family val="2"/>
          </rPr>
          <t xml:space="preserve">
As funções on-line fornecidas pela aplicação enfatizam um projeto para o aumento da eficiência do usuário final. O projeto inclui:
- Auxilio à navegação (ex.:, teclas de função, saltos, menus gerados dinamicamente);
- Menus;
- Ajuda Online e documentação;
- Movimentação automática de cursor;
- Paginação;
- Impressão remota através de transações on-line;
- Teclas de função pré-definidas;
- Tarefas em lote submetidas a partir de transações on-line;
- Drop-down list box;
- Uso intenso de vídeo reverso, brilho, cores, sublinhado e outros indicadores;
- Documentação impressa de transações on-line;
- Interface de mouse;
-Janelas de pop-out;
- Utilização de um número mínimo de telas para executar uma função de negócio;
- Suporte a dois idiomas(conte como 4 itens)
- Suporte a mais de dois idiomas (conte 6 itens)
Pontuação:
0 - Nenhum dos itens acima
1 - Um a três dos itens acima
2 - De quatro a cinco dos itens acima
3 - Seis ou mais dos itens acima, mas sem a existência de requisitos específicos do usuário associados à eficiência.
4 - Seis ou mais dos itens acima e requisitos estabelecidos sobre a eficiência para o usuário final são fortes o bastante para necessitarem de tarefas de projeto incluírem fatores humanos </t>
        </r>
        <r>
          <rPr>
            <sz val="8"/>
            <color indexed="10"/>
            <rFont val="Tahoma"/>
            <family val="2"/>
          </rPr>
          <t>como minimizar o número de batidas no teclado, maximixar padrões de campo e uso de templates</t>
        </r>
        <r>
          <rPr>
            <sz val="8"/>
            <color indexed="81"/>
            <rFont val="Tahoma"/>
            <family val="2"/>
          </rPr>
          <t>.
5 - Seis ou mais dos itens acima e os requisitos estabelecidos pelo usuário quanto à eficiência são suficientemente fortes para requerer o uso de ferramentas e processos especiais para
demonstrar que os objetivos foram alcançados.</t>
        </r>
      </text>
    </comment>
    <comment ref="F13" authorId="1">
      <text>
        <r>
          <rPr>
            <b/>
            <sz val="8"/>
            <color indexed="81"/>
            <rFont val="Tahoma"/>
            <family val="2"/>
          </rPr>
          <t>Eficiência do Usuário Final</t>
        </r>
        <r>
          <rPr>
            <sz val="8"/>
            <color indexed="81"/>
            <rFont val="Tahoma"/>
            <family val="2"/>
          </rPr>
          <t xml:space="preserve">
As funções on-line fornecidas pela aplicação enfatizam um projeto para o aumento da eficiência do usuário final. O projeto inclui:
- Auxilio à navegação (ex.:, teclas de função, saltos, menus gerados dinamicamente);
- Menus;
- Ajuda Online e documentação;
- Movimentação automática de cursor;
- Paginação;
- Impressão remota através de transações on-line;
- Teclas de função pré-definidas;
- Tarefas em lote submetidas a partir de transações on-line;
- Drop-down list box;
- Uso intenso de vídeo reverso, brilho, cores, sublinhado e outros indicadores;
- Documentação impressa de transações on-line;
- Interface de mouse;
-Janelas de pop-out;
- Utilização de um número mínimo de telas para executar uma função de negócio;
- Suporte a dois idiomas(conte como 4 itens)
- Suporte a mais de dois idiomas (conte 6 itens)
Pontuação:
0 - Nenhum dos itens acima
1 - Um a três dos itens acima
2 - De quatro a cinco dos itens acima
3 - Seis ou mais dos itens acima, mas sem a existência de requisitos específicos do usuário associados à eficiência.
4 - Seis ou mais dos itens acima e requisitos estabelecidos sobre a eficiência para o usuário final são fortes o bastante para necessitarem de tarefas de projeto incluírem fatores humanos </t>
        </r>
        <r>
          <rPr>
            <sz val="8"/>
            <color indexed="10"/>
            <rFont val="Tahoma"/>
            <family val="2"/>
          </rPr>
          <t>como minimizar o número de batidas no teclado, maximizar padrões de campo e uso de templates</t>
        </r>
        <r>
          <rPr>
            <sz val="8"/>
            <color indexed="81"/>
            <rFont val="Tahoma"/>
            <family val="2"/>
          </rPr>
          <t>.
5 - Seis ou mais dos itens acima e os requisitos estabelecidos pelo usuário quanto à eficiência são suficientemente fortes para requerer o uso de ferramentas e processos especiais para
demonstrar que os objetivos foram alcançados.</t>
        </r>
      </text>
    </comment>
    <comment ref="C14" authorId="1">
      <text>
        <r>
          <rPr>
            <b/>
            <sz val="8"/>
            <color indexed="81"/>
            <rFont val="Tahoma"/>
            <family val="2"/>
          </rPr>
          <t>Atualização On-line</t>
        </r>
        <r>
          <rPr>
            <sz val="8"/>
            <color indexed="81"/>
            <rFont val="Tahoma"/>
            <family val="2"/>
          </rPr>
          <t xml:space="preserve">
Descreve em que níveis os arquivos lógicos internos são autalizados de forma on-line.
A aplicação fornece atualização on-line dos arquivos lógicos internos.
Pontuação:
0 - Nenhuma.
1 - Existe a atualização on-line de um a três arquivos de controle. Volume de atualização é pequeno e a recuperação é fácil.
2 - Existe a atualização on-line de quatro ou mais arquivos de controle.  Volume de atualização é pequeno e a recuperação é fácil.
3 - A atualização da maioria dos arquivos internos é on-line.
4 - Adicionalmente, a proteção contra a perda de dados é essencial e foi especialmente projetada e programada no sistema.
5 -Adicionalmente [ao 4], o alto volume de processamento torna necessária a análise do custo do processo de recuperação. São incluídos procedimentos altamente automatizados com um mínimo de intervenção do operador.</t>
        </r>
      </text>
    </comment>
    <comment ref="F14" authorId="1">
      <text>
        <r>
          <rPr>
            <b/>
            <sz val="8"/>
            <color indexed="81"/>
            <rFont val="Tahoma"/>
            <family val="2"/>
          </rPr>
          <t>Atualização On-line</t>
        </r>
        <r>
          <rPr>
            <sz val="8"/>
            <color indexed="81"/>
            <rFont val="Tahoma"/>
            <family val="2"/>
          </rPr>
          <t xml:space="preserve">
Descreve em que níveis os arquivos lógicos internos são autalizados de forma on-line.
A aplicação fornece atualização on-line dos arquivos lógicos internos.
Pontuação:
0 - Nenhuma.
1 - Existe a atualização on-line de um a três arquivos de controle. Volume de atualização é pequeno e a recuperação é fácil.
2 - Existe a atualização on-line de quatro ou mais arquivos de controle.  Volume de atualização é pequeno e a recuperação é fácil.
3 - A atualização da maioria dos arquivos internos é on-line.
4 - Adicionalmente, a proteção contra a perda de dados é essencial e foi especialmente projetada e programada no sistema.
5 -Adicionalmente [ao 4], o alto volume de processamento torna necessária a análise do custo do processo de recuperação. São incluídos procedimentos altamente automatizados com um mínimo de intervenção do operador.</t>
        </r>
      </text>
    </comment>
    <comment ref="C15" authorId="1">
      <text>
        <r>
          <rPr>
            <b/>
            <sz val="8"/>
            <color indexed="81"/>
            <rFont val="Tahoma"/>
            <family val="2"/>
          </rPr>
          <t>Complexidade de Processamento</t>
        </r>
        <r>
          <rPr>
            <sz val="8"/>
            <color indexed="81"/>
            <rFont val="Tahoma"/>
            <family val="2"/>
          </rPr>
          <t xml:space="preserve">
Descreve em que nível o processamento lógico ou matemático influencia o desenvolvimento da aplicação. Os seguintes componentes estão presentes:
- Controle sensível (por exemplo, processamento especial de auditoria) e/ou processamento específico de segurança da aplicação.
- Processamento lógico extensivo.
- Processamento matemático extensivo.
- Muito processamento de exceção resultando em transações incompletas que devem ser processadas novamente, por exemplo, transações incompletas de ATM em função de problemas de teleprocessamento, falta de dados , problemas de edição.
- Processamento complexo para manipular múltiplas possibilidades de entrada e saída, como por exemplo, multimídia, ou independência de dispositivo.
Pontuação:
0 - Nenhum dos itens acima.
1 - Qualquer um dos itens acima.
2 - Quaisquer dois itens acima.
3 - Quaisquer três itens acima.
4 - Quaisquer quato itens acima.
5 - Todos os cinco itens acima.</t>
        </r>
      </text>
    </comment>
    <comment ref="F15" authorId="1">
      <text>
        <r>
          <rPr>
            <b/>
            <sz val="8"/>
            <color indexed="81"/>
            <rFont val="Tahoma"/>
            <family val="2"/>
          </rPr>
          <t>Complexidade de Processamento</t>
        </r>
        <r>
          <rPr>
            <sz val="8"/>
            <color indexed="81"/>
            <rFont val="Tahoma"/>
            <family val="2"/>
          </rPr>
          <t xml:space="preserve">
Descreve em que nível o processamento lógico ou matemático influencia o desenvolvimento da aplicação. Os seguintes componentes estão presentes:
- Controle sensível (por exemplo, processamento especial de auditoria) e/ou processamento específico de segurança da aplicação.
- Processamento lógico extensivo.
- Processamento matemático extensivo.
- Muito processamento de exceção resultando em transações incompletas que devem ser processadas novamente, por exemplo, transações incompletas de ATM em função de problemas de teleprocessamento, falta de dados , problemas de edição.
- Processamento complexo para manipular múltiplas possibilidades de entrada e saída, como por exemplo, multimídia, ou independência de dispositivo.
Pontuação:
0 - Nenhum dos itens acima.
1 - Qualquer um dos itens acima.
2 - Quaisquer dois itens acima.
3 - Quaisquer três itens acima.
4 - Quaisquer quato itens acima.
5 - Todos os cinco itens acima.</t>
        </r>
      </text>
    </comment>
    <comment ref="C16" authorId="1">
      <text>
        <r>
          <rPr>
            <b/>
            <sz val="8"/>
            <color indexed="81"/>
            <rFont val="Tahoma"/>
            <family val="2"/>
          </rPr>
          <t>Reusabilidade</t>
        </r>
        <r>
          <rPr>
            <sz val="8"/>
            <color indexed="81"/>
            <rFont val="Tahoma"/>
            <family val="2"/>
          </rPr>
          <t xml:space="preserve">
Descreve em que nível a aplicação e seu código foram especificamente projetadas, desenvolvidas e suportadas para serem utilizadas em outras aplicações.
Pontuação:
0 - Não há código reutilizável.
1 - É utilizado código reutilizável dentro da aplicação.
2 - Menos de 10% do código desenvolvido na aplicação foi planejado para utilização em mais de uma aplicação.
3 - 10% ou mais do código fonte da aplicação foi construído com a intenção de utilizar em mais de uma aplicação.
4 - A aplicação foi especialmente empacotada e/ou documentada para fácil reutilização, e é customizada pelo usuário em nível de código fonte.
5 -  aplicação foi especialmente empacotada e/ou documentada para fácil reutilização, e é customizada para que o usuário possa manter os parâmetros.</t>
        </r>
      </text>
    </comment>
    <comment ref="F16" authorId="1">
      <text>
        <r>
          <rPr>
            <b/>
            <sz val="8"/>
            <color indexed="81"/>
            <rFont val="Tahoma"/>
            <family val="2"/>
          </rPr>
          <t>Reusabilidade</t>
        </r>
        <r>
          <rPr>
            <sz val="8"/>
            <color indexed="81"/>
            <rFont val="Tahoma"/>
            <family val="2"/>
          </rPr>
          <t xml:space="preserve">
Descreve em que nível a aplicação e seu código foram especificamente projetadas, desenvolvidas e suportadas para serem utilizadas em outras aplicações.
Pontuação:
0 - Não há código reutilizável.
1 - É utilizado código reutilizável dentro da aplicação.
2 - Menos de 10% do código desenvolvido na aplicação foi planejado para utilização em mais de uma aplicação.
3 - 10% ou mais do código fonte da aplicação foi construído com a intenção de utilizar em mais de uma aplicação.
4 - A aplicação foi especialmente empacotada e/ou documentada para fácil reutilização, e é customizada pelo usuário em nível de código fonte.
5 -  aplicação foi especialmente empacotada e/ou documentada para fácil reutilização, e é customizada para que o usuário possa manter os parâmetros.</t>
        </r>
      </text>
    </comment>
    <comment ref="C17" authorId="1">
      <text>
        <r>
          <rPr>
            <b/>
            <sz val="8"/>
            <color indexed="81"/>
            <rFont val="Tahoma"/>
            <family val="2"/>
          </rPr>
          <t>Facilidade de instalação</t>
        </r>
        <r>
          <rPr>
            <sz val="8"/>
            <color indexed="81"/>
            <rFont val="Tahoma"/>
            <family val="2"/>
          </rPr>
          <t xml:space="preserve">
Descreve o grau através do qual a conversão de ambientes anteriores influenciou o desenvolvimento da aplicação.
Conversão e instalação são características da aplicação.  O plano de conversão e instalação e/ou ferramentas de conversão foram fornecidas e testadas durante a fase de teste do sistema.
Score as:
0 - O usuário não definiu considerações especiais, da mesma forma não é requerido nenhum setup para a instalação.
1 - O usuário não definiu considerações especiais, mas é necessário setup para a instalação.
2 - Requisitos de instalação e conversão foram definidos pelo usuário, e guias de conversão e instalação foram fornecidos e testados. Não é considerado importante o impacto da conversão.
3 - Requisitos de instalação e conversão foram definidos pelo usuário, e guias de conversão e instalação foram fornecidos e testados.É considerado importante o impacto da conversão.
4 - Adicionalmente ao item 2 acima, ferramentas de instalação e conversão automáticas foram fornecidas e testadas.
5 - dicionalmente ao item 3 acima, ferramentas de instalação e conversão automáticas foram fornecidas e testadas.</t>
        </r>
      </text>
    </comment>
    <comment ref="F17" authorId="1">
      <text>
        <r>
          <rPr>
            <b/>
            <sz val="8"/>
            <color indexed="81"/>
            <rFont val="Tahoma"/>
            <family val="2"/>
          </rPr>
          <t>Facilidade de instalação</t>
        </r>
        <r>
          <rPr>
            <sz val="8"/>
            <color indexed="81"/>
            <rFont val="Tahoma"/>
            <family val="2"/>
          </rPr>
          <t xml:space="preserve">
Descreve o grau através do qual a conversão de ambientes anteriores influenciou o desenvolvimento da aplicação.
Conversão e instalação são características da aplicação.  O plano de conversão e instalação e/ou ferramentas de conversão foram fornecidas e testadas durante a fase de teste do sistema.
Score as:
0 - O usuário não definiu considerações especiais, da mesma forma não é requerido nenhum setup para a instalação.
1 - O usuário não definiu considerações especiais, mas é necessário setup para a instalação.
2 - Requisitos de instalação e conversão foram definidos pelo usuário, e guias de conversão e instalação foram fornecidos e testados. Não é considerado importante o impacto da conversão.
3 - Requisitos de instalação e conversão foram definidos pelo usuário, e guias de conversão e instalação foram fornecidos e testados.É considerado importante o impacto da conversão.
4 - Adicionalmente ao item 2 acima, ferramentas de instalação e conversão automáticas foram fornecidas e testadas.
5 - dicionalmente ao item 3 acima, ferramentas de instalação e conversão automáticas foram fornecidas e testadas.</t>
        </r>
      </text>
    </comment>
    <comment ref="C18" authorId="1">
      <text>
        <r>
          <rPr>
            <b/>
            <sz val="8"/>
            <color indexed="81"/>
            <rFont val="Tahoma"/>
            <family val="2"/>
          </rPr>
          <t>Facilidade de Operação</t>
        </r>
        <r>
          <rPr>
            <sz val="8"/>
            <color indexed="81"/>
            <rFont val="Tahoma"/>
            <family val="2"/>
          </rPr>
          <t xml:space="preserve">
Descreve o grau através do qual a aplicação atende a aspectos operacionais, tais como processos de inicialização, back-up, e recuperação.
Facilidade de operação é característica da aplicação.  A aplicação minimiza a necessidade de tarefas manuais, tais como montagem de fitas, manipulação de papel e intervenção manual do operador.
Pontuação:
0 - Nenhuma consideração especial foi estabelecida além dos procedimentos normais de operação como back-up.
1-4 - Um, alguns ou todos dos seguintes itens são válidos para a aplicação.  Selecione todos aqueles que sejam válidos. Cada item tem um valor de um ponto, exceto quando houver indicação do contrário.
- Processos de inicialização, de backup e de recuperação foram fornecidos, mas a intervenção humana é necessária.
- Processos de inicialização, de backup e de recuperação foram fornecidos, e a intervenção humana não é necessária (conte dois itens).
- A aplicação minimiza a necessidade de montagem de fitas e/ou acesso a dados remotos requerendo intervenção humana.
- A aplicação minimiza a necessidade de manuseio de papéis.
5 - A aplicação é projetada para operação não assistida. Isto é,
nenhuma intervenção humana é necessária para operar o sistema, que não seja a inicialização e término da aplicação. A recuperação automática de erros é uma característica da aplicação.</t>
        </r>
      </text>
    </comment>
    <comment ref="F18" authorId="1">
      <text>
        <r>
          <rPr>
            <b/>
            <sz val="8"/>
            <color indexed="81"/>
            <rFont val="Tahoma"/>
            <family val="2"/>
          </rPr>
          <t>Facilidade de Operação</t>
        </r>
        <r>
          <rPr>
            <sz val="8"/>
            <color indexed="81"/>
            <rFont val="Tahoma"/>
            <family val="2"/>
          </rPr>
          <t xml:space="preserve">
Descreve o grau através do qual a aplicação atende a aspectos operacionais, tais como processos de inicialização, back-up, e recuperação.
Facilidade de operação é característica da aplicação.  A aplicação minimiza a necessidade de tarefas manuais, tais como montagem de fitas, manipulação de papel e intervenção manual do operador.
Pontuação:
0 - Nenhuma consideração especial foi estabelecida além dos procedimentos normais de operação como back-up.
1-4 - Um, alguns ou todos dos seguintes itens são válidos para a aplicação.  Selecione todos aqueles que sejam válidos. Cada item tem um valor de um ponto, exceto quando houver indicação do contrário.
- Processos de inicialização, de backup e de recuperação foram fornecidos, mas a intervenção humana é necessária.
- Processos de inicialização, de backup e de recuperação foram fornecidos, e a intervenção humana não é necessária (conte dois itens).
- A aplicação minimiza a necessidade de montagem de fitas e/ou acesso a dados remotos requerendo intervenção humana.
- A aplicação minimiza a necessidade de manuseio de papéis.
5 - A aplicação é projetada para operação não assistida. Isto é,
nenhuma intervenção humana é necessária para operar o sistema, que não seja a inicialização e término da aplicação. A recuperação automática de erros é uma característica da aplicação.</t>
        </r>
      </text>
    </comment>
    <comment ref="C19" authorId="1">
      <text>
        <r>
          <rPr>
            <b/>
            <sz val="8"/>
            <color indexed="81"/>
            <rFont val="Tahoma"/>
            <family val="2"/>
          </rPr>
          <t>Múltiplos Locais</t>
        </r>
        <r>
          <rPr>
            <sz val="8"/>
            <color indexed="81"/>
            <rFont val="Tahoma"/>
            <family val="2"/>
          </rPr>
          <t xml:space="preserve">
Descreve em que nível a aplicação foi esecificamente projetada, desenvolvida e suportada para diferentes ambientes de hardware e software.
Pontuação:
0 - Os requisitos do usuário não consideram a necessidade de mais de um usuário/local de instalação.
1 - Necessidade de múltiplos locais foi considerada no projeto e a aplicação foi projetada para operar apenas </t>
        </r>
        <r>
          <rPr>
            <u/>
            <sz val="8"/>
            <color indexed="81"/>
            <rFont val="Tahoma"/>
            <family val="2"/>
          </rPr>
          <t>nos mesmos</t>
        </r>
        <r>
          <rPr>
            <sz val="8"/>
            <color indexed="81"/>
            <rFont val="Tahoma"/>
            <family val="2"/>
          </rPr>
          <t xml:space="preserve"> ambientes de hardwre e software</t>
        </r>
        <r>
          <rPr>
            <sz val="8"/>
            <color indexed="81"/>
            <rFont val="Tahoma"/>
            <family val="2"/>
          </rPr>
          <t xml:space="preserve">.
2 - Necessidade de múltiplos locais foi considerada no projeto e a aplicação é projetada para operar sob </t>
        </r>
        <r>
          <rPr>
            <u/>
            <sz val="8"/>
            <color indexed="81"/>
            <rFont val="Tahoma"/>
            <family val="2"/>
          </rPr>
          <t>similar</t>
        </r>
        <r>
          <rPr>
            <sz val="8"/>
            <color indexed="81"/>
            <rFont val="Tahoma"/>
            <family val="2"/>
          </rPr>
          <t xml:space="preserve"> ambiente similar de hardware e software</t>
        </r>
        <r>
          <rPr>
            <sz val="8"/>
            <color indexed="81"/>
            <rFont val="Tahoma"/>
            <family val="2"/>
          </rPr>
          <t xml:space="preserve">.
3 - Necessidade de múltiplos locais foi considerada no projeto, e a aplicação foi projetada para operar sob ambientes </t>
        </r>
        <r>
          <rPr>
            <u/>
            <sz val="8"/>
            <color indexed="81"/>
            <rFont val="Tahoma"/>
            <family val="2"/>
          </rPr>
          <t>diferentes</t>
        </r>
        <r>
          <rPr>
            <sz val="8"/>
            <color indexed="81"/>
            <rFont val="Tahoma"/>
            <family val="2"/>
          </rPr>
          <t xml:space="preserve"> de hardware e software</t>
        </r>
        <r>
          <rPr>
            <sz val="8"/>
            <color indexed="81"/>
            <rFont val="Tahoma"/>
            <family val="2"/>
          </rPr>
          <t>.
4 - A documentação e o plano de suporte foram fornecidos e testados para suportar a instalação da aplicação em múltiplos locais e a aplicação é descrita pelo item 2.
5 - A documentação e o plano de suporte foram fornecidos e testados para suportar a instalação da aplicação em múltiplos locais e a aplicação é descrita pelo item 3.</t>
        </r>
      </text>
    </comment>
    <comment ref="F19" authorId="1">
      <text>
        <r>
          <rPr>
            <b/>
            <sz val="8"/>
            <color indexed="81"/>
            <rFont val="Tahoma"/>
            <family val="2"/>
          </rPr>
          <t>Múltiplos Locais</t>
        </r>
        <r>
          <rPr>
            <sz val="8"/>
            <color indexed="81"/>
            <rFont val="Tahoma"/>
            <family val="2"/>
          </rPr>
          <t xml:space="preserve">
Descreve em que nível a aplicação foi esecificamente projetada, desenvolvida e suportada para diferentes ambientes de hardware e software.
Pontuação:
0 - Os requisitos do usuário não consideram a necessidade de mais de um usuário/local de instalação.
1 - Necessidade de múltiplos locais foi considerada no projeto e a aplicação foi projetada para operar apenas </t>
        </r>
        <r>
          <rPr>
            <u/>
            <sz val="8"/>
            <color indexed="81"/>
            <rFont val="Tahoma"/>
            <family val="2"/>
          </rPr>
          <t>nos mesmos</t>
        </r>
        <r>
          <rPr>
            <sz val="8"/>
            <color indexed="81"/>
            <rFont val="Tahoma"/>
            <family val="2"/>
          </rPr>
          <t xml:space="preserve"> ambientes de hardwre e software</t>
        </r>
        <r>
          <rPr>
            <sz val="8"/>
            <color indexed="81"/>
            <rFont val="Tahoma"/>
            <family val="2"/>
          </rPr>
          <t xml:space="preserve">.
2 - Necessidade de múltiplos locais foi considerada no projeto e a aplicação é projetada para operar sob </t>
        </r>
        <r>
          <rPr>
            <u/>
            <sz val="8"/>
            <color indexed="81"/>
            <rFont val="Tahoma"/>
            <family val="2"/>
          </rPr>
          <t>similar</t>
        </r>
        <r>
          <rPr>
            <sz val="8"/>
            <color indexed="81"/>
            <rFont val="Tahoma"/>
            <family val="2"/>
          </rPr>
          <t xml:space="preserve"> ambiente similar de hardware e software</t>
        </r>
        <r>
          <rPr>
            <sz val="8"/>
            <color indexed="81"/>
            <rFont val="Tahoma"/>
            <family val="2"/>
          </rPr>
          <t xml:space="preserve">.
3 - Necessidade de múltiplos locais foi considerada no projeto, e a aplicação foi projetada para operar sob ambientes </t>
        </r>
        <r>
          <rPr>
            <u/>
            <sz val="8"/>
            <color indexed="81"/>
            <rFont val="Tahoma"/>
            <family val="2"/>
          </rPr>
          <t>diferentes</t>
        </r>
        <r>
          <rPr>
            <sz val="8"/>
            <color indexed="81"/>
            <rFont val="Tahoma"/>
            <family val="2"/>
          </rPr>
          <t xml:space="preserve"> de hardware e software</t>
        </r>
        <r>
          <rPr>
            <sz val="8"/>
            <color indexed="81"/>
            <rFont val="Tahoma"/>
            <family val="2"/>
          </rPr>
          <t>.
4 - A documentação e o plano de suporte foram fornecidos e testados para suportar a instalação da aplicação em múltiplos locais e a aplicação é descrita pelo item 2.
5 - A documentação e o plano de suporte foram fornecidos e testados para suportar a instalação da aplicação em múltiplos locais e a aplicação é descrita pelo item 3.</t>
        </r>
      </text>
    </comment>
    <comment ref="C20" authorId="1">
      <text>
        <r>
          <rPr>
            <b/>
            <sz val="8"/>
            <color indexed="81"/>
            <rFont val="Tahoma"/>
            <family val="2"/>
          </rPr>
          <t>Facilidade de Mudança</t>
        </r>
        <r>
          <rPr>
            <sz val="8"/>
            <color indexed="81"/>
            <rFont val="Tahoma"/>
            <family val="2"/>
          </rPr>
          <t xml:space="preserve">
Descreve em que nível a aplicação foi especificamente desenvolvida para facilitar a mudança de sua lógica de processamento ou estrutura de dados.
As seguintes características podem ser aplicadas à aplicação:
A: Consulta Flexível:
1. Consultas e/ou relatórios flexíveis são fornecidos, permitindo a manipulação de pedidos simples. (conte como 1 item)
2. Consultas e/ou relatórios flexíveis são fornecidos, permitindo a manipulação de pedidos de complexidade média. (conte como 2 itens)
3. Consultas e/ou relatórios flexíveis são fornecidos, permitindo a manipulação de pedidos complexos. (conte como 3 itens)
B: Dados de controle do negócio:
1. Dados de controle do negócio são guardados em tabelas mantidas pelo usuário através de processos on-line interativos, mas as alterações só têm efeito no próximo dia útil. (conte como 1 item)
2. Dados de controle do negócio são guardados em tabelas mantidas pelo usuário através de processos on-line interativos, e as alterações têm efeito imediato. (conte como 2 itens)
Pontuação:
0 - Nenhum dos itens acima.
1 - Qualquer um dos itens acima.
2 - Quaisquer dois itens acima.
3 - Quaisquer três itens acima.
4 - Quaisquer quato itens acima.
5 - Todos os cinco itens acima.</t>
        </r>
      </text>
    </comment>
    <comment ref="F20" authorId="1">
      <text>
        <r>
          <rPr>
            <b/>
            <sz val="8"/>
            <color indexed="81"/>
            <rFont val="Tahoma"/>
            <family val="2"/>
          </rPr>
          <t>Facilidade de Mudança</t>
        </r>
        <r>
          <rPr>
            <sz val="8"/>
            <color indexed="81"/>
            <rFont val="Tahoma"/>
            <family val="2"/>
          </rPr>
          <t xml:space="preserve">
Descreve em que nível a aplicação foi especificamente desenvolvida para facilitar a mudança de sua lógica de processamento ou estrutura de dados.
As seguintes características podem ser aplicadas à aplicação:
A: Consulta Flexível:
1. Consultas e/ou relatórios flexíveis são fornecidos, permitindo a manipulação de pedidos simples. (conte como 1 item)
2. Consultas e/ou relatórios flexíveis são fornecidos, permitindo a manipulação de pedidos de complexidade média. (conte como 2 itens)
3. Consultas e/ou relatórios flexíveis são fornecidos, permitindo a manipulação de pedidos complexos. (conte como 3 itens)
B: Dados de controle do negócio:
1. Dados de controle do negócio são guardados em tabelas mantidas pelo usuário através de processos on-line interativos, mas as alterações só têm efeito no próximo dia útil. (conte como 1 item)
2. Dados de controle do negócio são guardados em tabelas mantidas pelo usuário através de processos on-line interativos, e as alterações têm efeito imediato. (conte como 2 itens)
Pontuação:
0 - Nenhum dos itens acima.
1 - Qualquer um dos itens acima.
2 - Quaisquer dois itens acima.
3 - Quaisquer três itens acima.
4 - Quaisquer quato itens acima.
5 - Todos os cinco itens acima.</t>
        </r>
      </text>
    </comment>
  </commentList>
</comments>
</file>

<file path=xl/sharedStrings.xml><?xml version="1.0" encoding="utf-8"?>
<sst xmlns="http://schemas.openxmlformats.org/spreadsheetml/2006/main" count="172" uniqueCount="96">
  <si>
    <t>Empresa</t>
  </si>
  <si>
    <t>R$/PF</t>
  </si>
  <si>
    <t>Custo</t>
  </si>
  <si>
    <t>Aplicação</t>
  </si>
  <si>
    <t>PF</t>
  </si>
  <si>
    <t>Responsável</t>
  </si>
  <si>
    <t>Propósito da Contagem</t>
  </si>
  <si>
    <t>Escopo da Contagem</t>
  </si>
  <si>
    <t>Processo Elementar ou Grupo de Dados</t>
  </si>
  <si>
    <t>Tipo</t>
  </si>
  <si>
    <t>(I/A/E)</t>
  </si>
  <si>
    <t>TD</t>
  </si>
  <si>
    <t>AR/TR</t>
  </si>
  <si>
    <t>ctl</t>
  </si>
  <si>
    <t>C</t>
  </si>
  <si>
    <t>Complex.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</si>
  <si>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</si>
  <si>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</si>
  <si>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</si>
  <si>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</si>
  <si>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</si>
  <si>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</si>
  <si>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</si>
  <si>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</si>
  <si>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</si>
  <si>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</si>
  <si>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</si>
  <si>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</si>
  <si>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</si>
  <si>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</si>
  <si>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</si>
  <si>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</si>
  <si>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</si>
  <si>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</si>
  <si>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</si>
  <si>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</si>
  <si>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Total PF não ajustados (contagem detalhada)</t>
  </si>
  <si>
    <t>Total PF não ajustados (contagem estimativa)</t>
  </si>
  <si>
    <t>Total PF não ajustados (contagem indicativa)</t>
  </si>
  <si>
    <t>Sumário da Contagem</t>
  </si>
  <si>
    <t>Última atualização</t>
  </si>
  <si>
    <t>Repositório de pontos de função da aplicação - Versão 1.0</t>
  </si>
  <si>
    <t>Identificação do Repositório</t>
  </si>
  <si>
    <t xml:space="preserve">PF = </t>
  </si>
  <si>
    <t>Atualizado em:</t>
  </si>
  <si>
    <t>Projeto</t>
  </si>
  <si>
    <t>Características Gerais do Sistema</t>
  </si>
  <si>
    <t>"Antigas"</t>
  </si>
  <si>
    <t>"Novas"</t>
  </si>
  <si>
    <t>WEIGHT</t>
  </si>
  <si>
    <t>01. Comunicação de Dados</t>
  </si>
  <si>
    <t>02. Processamento Distribuído</t>
  </si>
  <si>
    <t>03. Performance</t>
  </si>
  <si>
    <t>04. Configuração Altamente Utilizada</t>
  </si>
  <si>
    <t>05. Volume de Transações</t>
  </si>
  <si>
    <t>06. Entrada de Dados On-line</t>
  </si>
  <si>
    <t>07. Eficiência do Usuário Final</t>
  </si>
  <si>
    <t>08. Atualização On-line</t>
  </si>
  <si>
    <t>09. Complexidade de  Processamento</t>
  </si>
  <si>
    <t>10. Reusabilidade</t>
  </si>
  <si>
    <t>11. Facilidade de Instalação</t>
  </si>
  <si>
    <t>12. Facilidade de Operação</t>
  </si>
  <si>
    <t>13. Múltiplo Locais</t>
  </si>
  <si>
    <t>14. Facilidade de Mudança</t>
  </si>
  <si>
    <t>Grau de Infuência Total (TDI):</t>
  </si>
  <si>
    <t>Valor do Fator de Ajuste (VAF):</t>
  </si>
  <si>
    <t>Aluno</t>
  </si>
  <si>
    <t>Unidade</t>
  </si>
  <si>
    <t>Faixas Etárias</t>
  </si>
  <si>
    <t>CEP</t>
  </si>
  <si>
    <t>Tabela de descontos</t>
  </si>
  <si>
    <t>Incluir aluno</t>
  </si>
  <si>
    <t>Consultar aluno</t>
  </si>
  <si>
    <t>Alterar dados aluno</t>
  </si>
  <si>
    <t>Excluir aluno</t>
  </si>
  <si>
    <t>Modalidades</t>
  </si>
  <si>
    <t>Sexo (Dados do código)</t>
  </si>
  <si>
    <t>Grau de Instrução (Dados do código)</t>
  </si>
  <si>
    <t>Estado civil (Dados do código)</t>
  </si>
  <si>
    <t>log</t>
  </si>
  <si>
    <t>Noticias de Eventos</t>
  </si>
  <si>
    <t>Usuario Administrador</t>
  </si>
  <si>
    <t>Listar modalidade</t>
  </si>
  <si>
    <t>Incluir Unidade</t>
  </si>
  <si>
    <t>Consultar Unidade</t>
  </si>
  <si>
    <t>Alterar Unidade</t>
  </si>
  <si>
    <t>Excluir Unidade</t>
  </si>
  <si>
    <t>Incluir Modalidade</t>
  </si>
  <si>
    <t>Consultar Modalidade</t>
  </si>
  <si>
    <t>Alterar Modalidade</t>
  </si>
  <si>
    <t>Excluir Modalidade</t>
  </si>
  <si>
    <t>Incluir Faixa Etaria</t>
  </si>
  <si>
    <t>Relatorio de Aluno por modalidade (Total)</t>
  </si>
  <si>
    <t>Relatorio de Aluno por unidade</t>
  </si>
  <si>
    <t>Relatório de Log</t>
  </si>
  <si>
    <t>Relatorio de Modalidades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</si>
</sst>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0.0%"/>
    <numFmt numFmtId="167" formatCode="dd/mm/yy;@"/>
  </numFmts>
  <fonts count="30" x14ac:knownFonts="1">
    <font>
      <sz val="10"/>
      <name val="Arial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8"/>
      <name val="Franklin Gothic Medium"/>
      <family val="2"/>
    </font>
    <font>
      <sz val="8"/>
      <color indexed="9"/>
      <name val="Franklin Gothic Medium"/>
      <family val="2"/>
    </font>
    <font>
      <sz val="9"/>
      <color indexed="9"/>
      <name val="Franklin Gothic Medium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9.5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8"/>
      <color indexed="81"/>
      <name val="Tahoma"/>
      <family val="2"/>
    </font>
    <font>
      <sz val="8"/>
      <color indexed="10"/>
      <name val="Tahoma"/>
      <family val="2"/>
    </font>
    <font>
      <u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FF0000"/>
      <name val="Arial"/>
      <family val="2"/>
    </font>
    <font>
      <u/>
      <sz val="8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10"/>
      </patternFill>
    </fill>
    <fill>
      <patternFill patternType="solid">
        <fgColor indexed="13"/>
        <bgColor indexed="3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ck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164" fontId="15" fillId="0" borderId="0" applyFill="0" applyBorder="0" applyAlignment="0" applyProtection="0"/>
    <xf numFmtId="0" fontId="19" fillId="0" borderId="0"/>
    <xf numFmtId="9" fontId="15" fillId="0" borderId="0" applyFill="0" applyBorder="0" applyAlignment="0" applyProtection="0"/>
    <xf numFmtId="165" fontId="15" fillId="0" borderId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horizontal="center" wrapText="1"/>
    </xf>
    <xf numFmtId="4" fontId="9" fillId="0" borderId="0" xfId="0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3" borderId="5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0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9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Border="1"/>
    <xf numFmtId="0" fontId="4" fillId="0" borderId="12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66" fontId="4" fillId="0" borderId="0" xfId="3" applyNumberFormat="1" applyFont="1" applyFill="1" applyBorder="1" applyAlignment="1" applyProtection="1"/>
    <xf numFmtId="0" fontId="4" fillId="0" borderId="13" xfId="0" applyFont="1" applyBorder="1"/>
    <xf numFmtId="10" fontId="4" fillId="0" borderId="13" xfId="0" applyNumberFormat="1" applyFont="1" applyBorder="1"/>
    <xf numFmtId="0" fontId="5" fillId="0" borderId="0" xfId="0" applyFont="1" applyFill="1" applyBorder="1"/>
    <xf numFmtId="9" fontId="4" fillId="0" borderId="0" xfId="3" applyFont="1" applyFill="1" applyBorder="1" applyAlignment="1" applyProtection="1"/>
    <xf numFmtId="0" fontId="4" fillId="0" borderId="14" xfId="0" applyFont="1" applyBorder="1"/>
    <xf numFmtId="0" fontId="4" fillId="0" borderId="12" xfId="0" applyFont="1" applyBorder="1"/>
    <xf numFmtId="0" fontId="4" fillId="0" borderId="15" xfId="0" applyFont="1" applyBorder="1"/>
    <xf numFmtId="2" fontId="4" fillId="0" borderId="0" xfId="3" applyNumberFormat="1" applyFont="1" applyFill="1" applyBorder="1" applyAlignment="1" applyProtection="1"/>
    <xf numFmtId="0" fontId="5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 applyAlignment="1">
      <alignment horizontal="center"/>
    </xf>
    <xf numFmtId="2" fontId="4" fillId="0" borderId="16" xfId="3" applyNumberFormat="1" applyFont="1" applyFill="1" applyBorder="1" applyAlignment="1" applyProtection="1">
      <alignment horizontal="center"/>
    </xf>
    <xf numFmtId="2" fontId="4" fillId="0" borderId="16" xfId="3" applyNumberFormat="1" applyFont="1" applyFill="1" applyBorder="1" applyAlignment="1" applyProtection="1"/>
    <xf numFmtId="2" fontId="5" fillId="0" borderId="16" xfId="3" applyNumberFormat="1" applyFont="1" applyFill="1" applyBorder="1" applyAlignment="1" applyProtection="1"/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3" applyNumberFormat="1" applyFont="1" applyFill="1" applyBorder="1" applyAlignment="1" applyProtection="1">
      <alignment horizontal="center"/>
    </xf>
    <xf numFmtId="2" fontId="5" fillId="0" borderId="0" xfId="3" applyNumberFormat="1" applyFont="1" applyFill="1" applyBorder="1" applyAlignment="1" applyProtection="1"/>
    <xf numFmtId="0" fontId="4" fillId="3" borderId="2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166" fontId="4" fillId="4" borderId="0" xfId="3" applyNumberFormat="1" applyFont="1" applyFill="1" applyBorder="1" applyAlignment="1" applyProtection="1"/>
    <xf numFmtId="166" fontId="4" fillId="5" borderId="0" xfId="3" applyNumberFormat="1" applyFont="1" applyFill="1" applyBorder="1" applyAlignment="1" applyProtection="1"/>
    <xf numFmtId="166" fontId="4" fillId="6" borderId="0" xfId="3" applyNumberFormat="1" applyFont="1" applyFill="1" applyBorder="1" applyAlignment="1" applyProtection="1"/>
    <xf numFmtId="166" fontId="4" fillId="7" borderId="0" xfId="3" applyNumberFormat="1" applyFont="1" applyFill="1" applyBorder="1" applyAlignment="1" applyProtection="1"/>
    <xf numFmtId="166" fontId="4" fillId="8" borderId="0" xfId="3" applyNumberFormat="1" applyFont="1" applyFill="1" applyBorder="1" applyAlignment="1" applyProtection="1"/>
    <xf numFmtId="0" fontId="0" fillId="0" borderId="7" xfId="0" applyBorder="1" applyAlignment="1"/>
    <xf numFmtId="0" fontId="4" fillId="3" borderId="18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right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3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/>
    </xf>
    <xf numFmtId="0" fontId="4" fillId="9" borderId="12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5" xfId="0" applyFont="1" applyFill="1" applyBorder="1"/>
    <xf numFmtId="0" fontId="5" fillId="0" borderId="0" xfId="0" applyFont="1"/>
    <xf numFmtId="0" fontId="4" fillId="0" borderId="26" xfId="0" applyFont="1" applyFill="1" applyBorder="1"/>
    <xf numFmtId="0" fontId="4" fillId="0" borderId="26" xfId="0" applyFont="1" applyBorder="1"/>
    <xf numFmtId="2" fontId="4" fillId="0" borderId="26" xfId="3" applyNumberFormat="1" applyFont="1" applyFill="1" applyBorder="1" applyAlignment="1" applyProtection="1"/>
    <xf numFmtId="2" fontId="4" fillId="0" borderId="27" xfId="3" applyNumberFormat="1" applyFont="1" applyFill="1" applyBorder="1" applyAlignment="1" applyProtection="1"/>
    <xf numFmtId="0" fontId="4" fillId="0" borderId="28" xfId="0" applyFont="1" applyBorder="1"/>
    <xf numFmtId="0" fontId="4" fillId="0" borderId="29" xfId="0" applyFont="1" applyBorder="1"/>
    <xf numFmtId="10" fontId="4" fillId="0" borderId="29" xfId="0" applyNumberFormat="1" applyFont="1" applyBorder="1"/>
    <xf numFmtId="0" fontId="4" fillId="0" borderId="30" xfId="0" applyFont="1" applyBorder="1"/>
    <xf numFmtId="0" fontId="5" fillId="0" borderId="31" xfId="0" applyFont="1" applyBorder="1" applyAlignment="1">
      <alignment horizontal="center"/>
    </xf>
    <xf numFmtId="0" fontId="13" fillId="0" borderId="32" xfId="0" applyFont="1" applyFill="1" applyBorder="1" applyAlignment="1">
      <alignment horizontal="left" vertical="center"/>
    </xf>
    <xf numFmtId="0" fontId="12" fillId="0" borderId="32" xfId="0" applyFont="1" applyFill="1" applyBorder="1" applyAlignment="1">
      <alignment horizontal="left" vertical="center"/>
    </xf>
    <xf numFmtId="0" fontId="14" fillId="0" borderId="22" xfId="0" applyFont="1" applyFill="1" applyBorder="1" applyAlignment="1">
      <alignment horizontal="left" vertical="center"/>
    </xf>
    <xf numFmtId="0" fontId="13" fillId="0" borderId="33" xfId="0" applyFont="1" applyFill="1" applyBorder="1" applyAlignment="1">
      <alignment horizontal="left" vertical="center"/>
    </xf>
    <xf numFmtId="0" fontId="13" fillId="0" borderId="34" xfId="0" applyFont="1" applyFill="1" applyBorder="1" applyAlignment="1">
      <alignment horizontal="left" vertical="center"/>
    </xf>
    <xf numFmtId="0" fontId="16" fillId="10" borderId="0" xfId="0" applyFont="1" applyFill="1" applyAlignment="1" applyProtection="1">
      <alignment horizontal="right"/>
    </xf>
    <xf numFmtId="49" fontId="12" fillId="11" borderId="35" xfId="0" applyNumberFormat="1" applyFont="1" applyFill="1" applyBorder="1" applyAlignment="1" applyProtection="1">
      <alignment horizontal="center"/>
    </xf>
    <xf numFmtId="0" fontId="17" fillId="10" borderId="0" xfId="0" applyFont="1" applyFill="1" applyProtection="1"/>
    <xf numFmtId="0" fontId="0" fillId="10" borderId="0" xfId="0" applyFill="1" applyProtection="1"/>
    <xf numFmtId="0" fontId="0" fillId="0" borderId="0" xfId="0" applyProtection="1"/>
    <xf numFmtId="0" fontId="17" fillId="10" borderId="0" xfId="0" applyFont="1" applyFill="1" applyAlignment="1" applyProtection="1">
      <alignment horizontal="center"/>
    </xf>
    <xf numFmtId="0" fontId="12" fillId="10" borderId="0" xfId="0" applyFont="1" applyFill="1" applyAlignment="1" applyProtection="1">
      <alignment horizontal="center"/>
    </xf>
    <xf numFmtId="0" fontId="18" fillId="10" borderId="0" xfId="0" applyFont="1" applyFill="1" applyAlignment="1" applyProtection="1">
      <alignment horizontal="center"/>
    </xf>
    <xf numFmtId="0" fontId="16" fillId="10" borderId="0" xfId="0" applyFont="1" applyFill="1" applyAlignment="1" applyProtection="1">
      <alignment horizontal="center"/>
    </xf>
    <xf numFmtId="0" fontId="16" fillId="10" borderId="0" xfId="0" applyFont="1" applyFill="1" applyAlignment="1" applyProtection="1">
      <alignment horizontal="left"/>
    </xf>
    <xf numFmtId="0" fontId="16" fillId="10" borderId="36" xfId="0" applyFont="1" applyFill="1" applyBorder="1" applyAlignment="1" applyProtection="1">
      <alignment vertical="center"/>
    </xf>
    <xf numFmtId="0" fontId="16" fillId="0" borderId="37" xfId="2" applyFont="1" applyFill="1" applyBorder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left"/>
    </xf>
    <xf numFmtId="0" fontId="16" fillId="10" borderId="38" xfId="0" applyFont="1" applyFill="1" applyBorder="1" applyAlignment="1" applyProtection="1">
      <alignment vertical="center"/>
    </xf>
    <xf numFmtId="0" fontId="16" fillId="0" borderId="39" xfId="2" applyFont="1" applyFill="1" applyBorder="1" applyAlignment="1" applyProtection="1">
      <alignment horizontal="center" vertical="center"/>
      <protection locked="0"/>
    </xf>
    <xf numFmtId="0" fontId="16" fillId="0" borderId="39" xfId="2" applyFont="1" applyFill="1" applyBorder="1" applyAlignment="1" applyProtection="1">
      <alignment horizontal="center"/>
      <protection locked="0"/>
    </xf>
    <xf numFmtId="0" fontId="17" fillId="10" borderId="0" xfId="0" applyFont="1" applyFill="1" applyAlignment="1" applyProtection="1">
      <alignment horizontal="left"/>
    </xf>
    <xf numFmtId="0" fontId="16" fillId="10" borderId="40" xfId="0" applyFont="1" applyFill="1" applyBorder="1" applyAlignment="1" applyProtection="1">
      <alignment vertical="center"/>
    </xf>
    <xf numFmtId="0" fontId="16" fillId="0" borderId="41" xfId="2" applyFont="1" applyFill="1" applyBorder="1" applyAlignment="1" applyProtection="1">
      <alignment horizontal="center"/>
      <protection locked="0"/>
    </xf>
    <xf numFmtId="0" fontId="20" fillId="10" borderId="0" xfId="0" applyFont="1" applyFill="1" applyBorder="1" applyAlignment="1" applyProtection="1">
      <alignment horizontal="right"/>
    </xf>
    <xf numFmtId="0" fontId="16" fillId="11" borderId="0" xfId="0" applyFont="1" applyFill="1" applyBorder="1" applyAlignment="1" applyProtection="1">
      <alignment horizontal="center" vertical="center"/>
    </xf>
    <xf numFmtId="0" fontId="17" fillId="0" borderId="0" xfId="0" applyFont="1" applyProtection="1"/>
    <xf numFmtId="0" fontId="17" fillId="0" borderId="0" xfId="0" applyFont="1" applyFill="1" applyProtection="1"/>
    <xf numFmtId="0" fontId="0" fillId="0" borderId="0" xfId="0" applyFill="1" applyProtection="1"/>
    <xf numFmtId="0" fontId="28" fillId="0" borderId="22" xfId="0" applyFont="1" applyFill="1" applyBorder="1" applyAlignment="1">
      <alignment horizontal="left" vertical="center"/>
    </xf>
    <xf numFmtId="0" fontId="29" fillId="0" borderId="22" xfId="0" applyFont="1" applyFill="1" applyBorder="1" applyAlignment="1">
      <alignment horizontal="left" vertical="center"/>
    </xf>
    <xf numFmtId="0" fontId="25" fillId="0" borderId="22" xfId="0" applyFont="1" applyFill="1" applyBorder="1" applyAlignment="1">
      <alignment horizontal="left" vertical="center"/>
    </xf>
    <xf numFmtId="0" fontId="25" fillId="0" borderId="5" xfId="0" applyFont="1" applyBorder="1" applyAlignment="1">
      <alignment horizontal="center"/>
    </xf>
    <xf numFmtId="11" fontId="25" fillId="0" borderId="5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Protection="1">
      <protection locked="0"/>
    </xf>
    <xf numFmtId="0" fontId="3" fillId="0" borderId="1" xfId="0" applyFont="1" applyBorder="1" applyAlignment="1">
      <alignment horizontal="center"/>
    </xf>
    <xf numFmtId="3" fontId="4" fillId="3" borderId="1" xfId="4" applyNumberFormat="1" applyFont="1" applyFill="1" applyBorder="1" applyAlignment="1" applyProtection="1"/>
    <xf numFmtId="167" fontId="4" fillId="0" borderId="42" xfId="0" applyNumberFormat="1" applyFont="1" applyBorder="1" applyAlignment="1" applyProtection="1">
      <alignment horizontal="center"/>
      <protection locked="0"/>
    </xf>
    <xf numFmtId="167" fontId="4" fillId="0" borderId="43" xfId="0" applyNumberFormat="1" applyFont="1" applyBorder="1" applyAlignment="1" applyProtection="1">
      <alignment horizontal="center"/>
      <protection locked="0"/>
    </xf>
    <xf numFmtId="167" fontId="4" fillId="0" borderId="44" xfId="0" applyNumberFormat="1" applyFont="1" applyBorder="1" applyAlignment="1" applyProtection="1">
      <alignment horizontal="center"/>
      <protection locked="0"/>
    </xf>
    <xf numFmtId="0" fontId="4" fillId="0" borderId="45" xfId="0" applyFont="1" applyBorder="1" applyProtection="1">
      <protection locked="0"/>
    </xf>
    <xf numFmtId="0" fontId="2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 applyProtection="1">
      <alignment horizontal="right"/>
      <protection locked="0"/>
    </xf>
    <xf numFmtId="164" fontId="4" fillId="3" borderId="1" xfId="1" applyFont="1" applyFill="1" applyBorder="1" applyAlignment="1" applyProtection="1">
      <alignment horizontal="right"/>
    </xf>
    <xf numFmtId="0" fontId="10" fillId="2" borderId="4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47" xfId="0" applyFont="1" applyFill="1" applyBorder="1" applyAlignment="1">
      <alignment horizontal="left" vertical="center"/>
    </xf>
    <xf numFmtId="0" fontId="2" fillId="0" borderId="48" xfId="0" applyFont="1" applyBorder="1" applyAlignment="1">
      <alignment horizontal="right" vertical="center"/>
    </xf>
    <xf numFmtId="0" fontId="2" fillId="0" borderId="49" xfId="0" applyFont="1" applyBorder="1" applyAlignment="1">
      <alignment horizontal="right" vertical="center"/>
    </xf>
    <xf numFmtId="0" fontId="2" fillId="0" borderId="5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51" xfId="0" applyFont="1" applyFill="1" applyBorder="1" applyAlignment="1">
      <alignment horizontal="left"/>
    </xf>
    <xf numFmtId="167" fontId="4" fillId="3" borderId="42" xfId="0" applyNumberFormat="1" applyFont="1" applyFill="1" applyBorder="1" applyAlignment="1">
      <alignment horizontal="left" vertical="center"/>
    </xf>
    <xf numFmtId="167" fontId="4" fillId="3" borderId="43" xfId="0" applyNumberFormat="1" applyFont="1" applyFill="1" applyBorder="1" applyAlignment="1">
      <alignment horizontal="left" vertical="center"/>
    </xf>
    <xf numFmtId="167" fontId="4" fillId="3" borderId="44" xfId="0" applyNumberFormat="1" applyFont="1" applyFill="1" applyBorder="1" applyAlignment="1">
      <alignment horizontal="left" vertical="center"/>
    </xf>
    <xf numFmtId="0" fontId="4" fillId="3" borderId="42" xfId="0" applyFont="1" applyFill="1" applyBorder="1" applyAlignment="1">
      <alignment horizontal="right" vertical="center"/>
    </xf>
    <xf numFmtId="0" fontId="4" fillId="3" borderId="43" xfId="0" applyFont="1" applyFill="1" applyBorder="1" applyAlignment="1">
      <alignment horizontal="right" vertical="center"/>
    </xf>
    <xf numFmtId="0" fontId="4" fillId="3" borderId="44" xfId="0" applyFont="1" applyFill="1" applyBorder="1" applyAlignment="1">
      <alignment horizontal="right" vertical="center"/>
    </xf>
    <xf numFmtId="0" fontId="4" fillId="3" borderId="52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4" fillId="3" borderId="42" xfId="0" applyFont="1" applyFill="1" applyBorder="1" applyAlignment="1">
      <alignment horizontal="left" vertical="center"/>
    </xf>
    <xf numFmtId="0" fontId="4" fillId="3" borderId="43" xfId="0" applyFont="1" applyFill="1" applyBorder="1" applyAlignment="1">
      <alignment horizontal="left" vertical="center"/>
    </xf>
    <xf numFmtId="0" fontId="4" fillId="3" borderId="44" xfId="0" applyFont="1" applyFill="1" applyBorder="1" applyAlignment="1">
      <alignment horizontal="left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</cellXfs>
  <cellStyles count="5">
    <cellStyle name="Moeda" xfId="1" builtinId="4"/>
    <cellStyle name="Normal" xfId="0" builtinId="0"/>
    <cellStyle name="Normal_DOS - ORDSTAT" xfId="2"/>
    <cellStyle name="Porcentagem" xfId="3" builtinId="5"/>
    <cellStyle name="Vírgula" xfId="4" builtinId="3"/>
  </cellStyles>
  <dxfs count="3"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3555648877223681"/>
          <c:y val="3.9840637450199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444567901770407"/>
          <c:y val="0.41832669322709165"/>
          <c:w val="0.32444585262956871"/>
          <c:h val="0.290836653386454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A96-4E6C-B242-E826CCA9013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A96-4E6C-B242-E826CCA9013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A96-4E6C-B242-E826CCA9013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96-4E6C-B242-E826CCA9013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A96-4E6C-B242-E826CCA9013E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96-4E6C-B242-E826CCA9013E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96-4E6C-B242-E826CCA9013E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96-4E6C-B242-E826CCA9013E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96-4E6C-B242-E826CCA9013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96-4E6C-B242-E826CCA9013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0.31159420289855072</c:v>
                </c:pt>
                <c:pt idx="1">
                  <c:v>0.10869565217391304</c:v>
                </c:pt>
                <c:pt idx="2">
                  <c:v>0.13768115942028986</c:v>
                </c:pt>
                <c:pt idx="3">
                  <c:v>0.40579710144927539</c:v>
                </c:pt>
                <c:pt idx="4">
                  <c:v>3.6231884057971016E-2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96-4E6C-B242-E826CCA9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7111484397783612"/>
          <c:y val="0.43426294820717132"/>
          <c:w val="0.96000419947506566"/>
          <c:h val="0.6972111553784861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43</xdr:row>
      <xdr:rowOff>38100</xdr:rowOff>
    </xdr:from>
    <xdr:to>
      <xdr:col>11</xdr:col>
      <xdr:colOff>428625</xdr:colOff>
      <xdr:row>58</xdr:row>
      <xdr:rowOff>123825</xdr:rowOff>
    </xdr:to>
    <xdr:graphicFrame macro="">
      <xdr:nvGraphicFramePr>
        <xdr:cNvPr id="3097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ctokoy\Documents\FPA\Planilha%20PF_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ctokoy\Documents\FPA\Banco%20de%20Controle%20para%20o%20Ve&#237;culo%20Lan&#231;ador%20de%20Sat&#233;lites%20-%20BCVLS\Planilha%20PF_BCVLS_v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  <sheetName val="Transactions"/>
      <sheetName val="Diagrama da Fronteira"/>
      <sheetName val="CGSs"/>
      <sheetName val="Fontes das Informações"/>
      <sheetName val="Cálculo Esforço"/>
      <sheetName val="Plan2"/>
      <sheetName val="Premissas"/>
      <sheetName val="Validação"/>
    </sheetNames>
    <sheetDataSet>
      <sheetData sheetId="0">
        <row r="57">
          <cell r="C57">
            <v>0</v>
          </cell>
        </row>
        <row r="58">
          <cell r="C58">
            <v>0</v>
          </cell>
        </row>
      </sheetData>
      <sheetData sheetId="1">
        <row r="12">
          <cell r="L12" t="str">
            <v/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</row>
        <row r="13">
          <cell r="L13" t="str">
            <v/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</row>
        <row r="14">
          <cell r="L14" t="str">
            <v/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</row>
        <row r="15">
          <cell r="L15" t="str">
            <v/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</row>
        <row r="16">
          <cell r="L16" t="str">
            <v/>
          </cell>
          <cell r="M16">
            <v>0</v>
          </cell>
          <cell r="N16">
            <v>0</v>
          </cell>
          <cell r="O16">
            <v>0</v>
          </cell>
          <cell r="P16">
            <v>1</v>
          </cell>
          <cell r="Q16">
            <v>0</v>
          </cell>
        </row>
        <row r="17">
          <cell r="L17" t="str">
            <v/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0</v>
          </cell>
        </row>
        <row r="18">
          <cell r="L18" t="str">
            <v/>
          </cell>
          <cell r="M18">
            <v>0</v>
          </cell>
          <cell r="N18">
            <v>0</v>
          </cell>
          <cell r="O18">
            <v>0</v>
          </cell>
          <cell r="P18">
            <v>1</v>
          </cell>
          <cell r="Q18">
            <v>0</v>
          </cell>
        </row>
        <row r="19">
          <cell r="L19" t="str">
            <v/>
          </cell>
          <cell r="M19">
            <v>0</v>
          </cell>
          <cell r="N19">
            <v>0</v>
          </cell>
          <cell r="O19">
            <v>0</v>
          </cell>
          <cell r="P19">
            <v>1</v>
          </cell>
          <cell r="Q19">
            <v>0</v>
          </cell>
        </row>
        <row r="20">
          <cell r="L20" t="str">
            <v/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</row>
        <row r="21">
          <cell r="L21" t="str">
            <v/>
          </cell>
          <cell r="M21">
            <v>0</v>
          </cell>
          <cell r="N21">
            <v>0</v>
          </cell>
          <cell r="O21">
            <v>0</v>
          </cell>
          <cell r="P21">
            <v>1</v>
          </cell>
          <cell r="Q21">
            <v>0</v>
          </cell>
        </row>
        <row r="22">
          <cell r="L22" t="str">
            <v/>
          </cell>
          <cell r="M22">
            <v>0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</row>
        <row r="23">
          <cell r="L23" t="str">
            <v/>
          </cell>
          <cell r="M23">
            <v>0</v>
          </cell>
          <cell r="N23">
            <v>0</v>
          </cell>
          <cell r="O23">
            <v>0</v>
          </cell>
          <cell r="P23">
            <v>1</v>
          </cell>
          <cell r="Q23">
            <v>0</v>
          </cell>
        </row>
        <row r="24">
          <cell r="L24" t="str">
            <v/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0</v>
          </cell>
        </row>
        <row r="25">
          <cell r="L25" t="str">
            <v/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</row>
        <row r="26">
          <cell r="L26" t="str">
            <v/>
          </cell>
          <cell r="M26">
            <v>0</v>
          </cell>
          <cell r="N26">
            <v>0</v>
          </cell>
          <cell r="O26">
            <v>0</v>
          </cell>
          <cell r="P26">
            <v>1</v>
          </cell>
          <cell r="Q26">
            <v>0</v>
          </cell>
        </row>
        <row r="27">
          <cell r="L27" t="str">
            <v/>
          </cell>
          <cell r="M27">
            <v>0</v>
          </cell>
          <cell r="N27">
            <v>0</v>
          </cell>
          <cell r="O27">
            <v>0</v>
          </cell>
          <cell r="P27">
            <v>1</v>
          </cell>
          <cell r="Q27">
            <v>0</v>
          </cell>
        </row>
        <row r="28">
          <cell r="L28" t="str">
            <v/>
          </cell>
          <cell r="M28">
            <v>0</v>
          </cell>
          <cell r="N28">
            <v>0</v>
          </cell>
          <cell r="O28">
            <v>0</v>
          </cell>
          <cell r="P28">
            <v>1</v>
          </cell>
          <cell r="Q28">
            <v>0</v>
          </cell>
        </row>
        <row r="29">
          <cell r="L29" t="str">
            <v/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L30" t="str">
            <v/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0</v>
          </cell>
        </row>
        <row r="31">
          <cell r="L31" t="str">
            <v/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0</v>
          </cell>
        </row>
        <row r="32">
          <cell r="L32" t="str">
            <v/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0</v>
          </cell>
        </row>
        <row r="33">
          <cell r="L33" t="str">
            <v/>
          </cell>
          <cell r="M33">
            <v>0</v>
          </cell>
          <cell r="N33">
            <v>0</v>
          </cell>
          <cell r="O33">
            <v>0</v>
          </cell>
          <cell r="P33">
            <v>1</v>
          </cell>
          <cell r="Q33">
            <v>0</v>
          </cell>
        </row>
        <row r="34">
          <cell r="L34" t="str">
            <v/>
          </cell>
          <cell r="M34">
            <v>0</v>
          </cell>
          <cell r="N34">
            <v>0</v>
          </cell>
          <cell r="O34">
            <v>0</v>
          </cell>
          <cell r="P34">
            <v>1</v>
          </cell>
          <cell r="Q34">
            <v>0</v>
          </cell>
        </row>
        <row r="35">
          <cell r="L35" t="str">
            <v/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</row>
        <row r="36">
          <cell r="L36" t="str">
            <v/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0</v>
          </cell>
        </row>
        <row r="37">
          <cell r="L37" t="str">
            <v/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</row>
        <row r="38">
          <cell r="L38" t="str">
            <v/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</row>
        <row r="39">
          <cell r="L39" t="str">
            <v/>
          </cell>
          <cell r="M39">
            <v>0</v>
          </cell>
          <cell r="N39">
            <v>0</v>
          </cell>
          <cell r="O39">
            <v>0</v>
          </cell>
          <cell r="P39">
            <v>1</v>
          </cell>
          <cell r="Q39">
            <v>0</v>
          </cell>
        </row>
        <row r="40">
          <cell r="L40" t="str">
            <v/>
          </cell>
          <cell r="M40">
            <v>0</v>
          </cell>
          <cell r="N40">
            <v>0</v>
          </cell>
          <cell r="O40">
            <v>0</v>
          </cell>
          <cell r="P40">
            <v>1</v>
          </cell>
          <cell r="Q40">
            <v>0</v>
          </cell>
        </row>
        <row r="41">
          <cell r="L41" t="str">
            <v/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0</v>
          </cell>
        </row>
        <row r="42">
          <cell r="L42" t="str">
            <v/>
          </cell>
          <cell r="M42">
            <v>0</v>
          </cell>
          <cell r="N42">
            <v>0</v>
          </cell>
          <cell r="O42">
            <v>0</v>
          </cell>
          <cell r="P42">
            <v>1</v>
          </cell>
          <cell r="Q42">
            <v>0</v>
          </cell>
        </row>
        <row r="43">
          <cell r="L43" t="str">
            <v/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0</v>
          </cell>
        </row>
        <row r="44">
          <cell r="L44" t="str">
            <v/>
          </cell>
          <cell r="M44">
            <v>0</v>
          </cell>
          <cell r="N44">
            <v>0</v>
          </cell>
          <cell r="O44">
            <v>0</v>
          </cell>
          <cell r="P44">
            <v>1</v>
          </cell>
          <cell r="Q44">
            <v>0</v>
          </cell>
        </row>
        <row r="45">
          <cell r="L45" t="str">
            <v/>
          </cell>
          <cell r="M45">
            <v>0</v>
          </cell>
          <cell r="N45">
            <v>0</v>
          </cell>
          <cell r="O45">
            <v>0</v>
          </cell>
          <cell r="P45">
            <v>1</v>
          </cell>
          <cell r="Q45">
            <v>0</v>
          </cell>
        </row>
        <row r="46">
          <cell r="L46" t="str">
            <v/>
          </cell>
          <cell r="M46">
            <v>0</v>
          </cell>
          <cell r="N46">
            <v>0</v>
          </cell>
          <cell r="O46">
            <v>0</v>
          </cell>
          <cell r="P46">
            <v>1</v>
          </cell>
          <cell r="Q46">
            <v>0</v>
          </cell>
        </row>
        <row r="47">
          <cell r="L47" t="str">
            <v/>
          </cell>
          <cell r="M47">
            <v>0</v>
          </cell>
          <cell r="N47">
            <v>0</v>
          </cell>
          <cell r="O47">
            <v>0</v>
          </cell>
          <cell r="P47">
            <v>1</v>
          </cell>
          <cell r="Q47">
            <v>0</v>
          </cell>
        </row>
        <row r="48">
          <cell r="L48" t="str">
            <v/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0</v>
          </cell>
        </row>
        <row r="49">
          <cell r="L49" t="str">
            <v/>
          </cell>
          <cell r="M49">
            <v>0</v>
          </cell>
          <cell r="N49">
            <v>0</v>
          </cell>
          <cell r="O49">
            <v>0</v>
          </cell>
          <cell r="P49">
            <v>1</v>
          </cell>
          <cell r="Q49">
            <v>0</v>
          </cell>
        </row>
        <row r="50">
          <cell r="L50" t="str">
            <v/>
          </cell>
          <cell r="M50">
            <v>0</v>
          </cell>
          <cell r="N50">
            <v>0</v>
          </cell>
          <cell r="O50">
            <v>0</v>
          </cell>
          <cell r="P50">
            <v>1</v>
          </cell>
          <cell r="Q50">
            <v>0</v>
          </cell>
        </row>
        <row r="51">
          <cell r="L51" t="str">
            <v/>
          </cell>
          <cell r="M51">
            <v>0</v>
          </cell>
          <cell r="N51">
            <v>0</v>
          </cell>
          <cell r="O51">
            <v>0</v>
          </cell>
          <cell r="P51">
            <v>1</v>
          </cell>
          <cell r="Q51">
            <v>0</v>
          </cell>
        </row>
        <row r="52">
          <cell r="L52" t="str">
            <v/>
          </cell>
          <cell r="M52">
            <v>0</v>
          </cell>
          <cell r="N52">
            <v>0</v>
          </cell>
          <cell r="O52">
            <v>0</v>
          </cell>
          <cell r="P52">
            <v>1</v>
          </cell>
          <cell r="Q52">
            <v>0</v>
          </cell>
        </row>
        <row r="53">
          <cell r="L53" t="str">
            <v/>
          </cell>
          <cell r="M53">
            <v>0</v>
          </cell>
          <cell r="N53">
            <v>0</v>
          </cell>
          <cell r="O53">
            <v>0</v>
          </cell>
          <cell r="P53">
            <v>1</v>
          </cell>
          <cell r="Q53">
            <v>0</v>
          </cell>
        </row>
        <row r="54">
          <cell r="L54" t="str">
            <v/>
          </cell>
          <cell r="M54">
            <v>0</v>
          </cell>
          <cell r="N54">
            <v>0</v>
          </cell>
          <cell r="O54">
            <v>0</v>
          </cell>
          <cell r="P54">
            <v>1</v>
          </cell>
          <cell r="Q54">
            <v>0</v>
          </cell>
        </row>
        <row r="55">
          <cell r="L55" t="str">
            <v/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0</v>
          </cell>
        </row>
        <row r="56">
          <cell r="L56" t="str">
            <v/>
          </cell>
          <cell r="M56">
            <v>0</v>
          </cell>
          <cell r="N56">
            <v>0</v>
          </cell>
          <cell r="O56">
            <v>0</v>
          </cell>
          <cell r="P56">
            <v>1</v>
          </cell>
          <cell r="Q56">
            <v>0</v>
          </cell>
        </row>
        <row r="57">
          <cell r="L57" t="str">
            <v/>
          </cell>
          <cell r="M57">
            <v>0</v>
          </cell>
          <cell r="N57">
            <v>0</v>
          </cell>
          <cell r="O57">
            <v>0</v>
          </cell>
          <cell r="P57">
            <v>1</v>
          </cell>
          <cell r="Q57">
            <v>0</v>
          </cell>
        </row>
        <row r="58">
          <cell r="L58" t="str">
            <v/>
          </cell>
          <cell r="M58">
            <v>0</v>
          </cell>
          <cell r="N58">
            <v>0</v>
          </cell>
          <cell r="O58">
            <v>0</v>
          </cell>
          <cell r="P58">
            <v>1</v>
          </cell>
          <cell r="Q58">
            <v>0</v>
          </cell>
        </row>
        <row r="59">
          <cell r="L59" t="str">
            <v/>
          </cell>
          <cell r="M59">
            <v>0</v>
          </cell>
          <cell r="N59">
            <v>0</v>
          </cell>
          <cell r="O59">
            <v>0</v>
          </cell>
          <cell r="P59">
            <v>1</v>
          </cell>
          <cell r="Q59">
            <v>0</v>
          </cell>
        </row>
        <row r="60">
          <cell r="L60" t="str">
            <v/>
          </cell>
          <cell r="M60">
            <v>0</v>
          </cell>
          <cell r="N60">
            <v>0</v>
          </cell>
          <cell r="O60">
            <v>0</v>
          </cell>
          <cell r="P60">
            <v>1</v>
          </cell>
          <cell r="Q60">
            <v>0</v>
          </cell>
        </row>
        <row r="61">
          <cell r="L61" t="str">
            <v/>
          </cell>
          <cell r="M61">
            <v>0</v>
          </cell>
          <cell r="N61">
            <v>0</v>
          </cell>
          <cell r="O61">
            <v>0</v>
          </cell>
          <cell r="P61">
            <v>1</v>
          </cell>
          <cell r="Q61">
            <v>0</v>
          </cell>
        </row>
        <row r="62">
          <cell r="L62" t="str">
            <v/>
          </cell>
          <cell r="M62">
            <v>0</v>
          </cell>
          <cell r="N62">
            <v>0</v>
          </cell>
          <cell r="O62">
            <v>0</v>
          </cell>
          <cell r="P62">
            <v>1</v>
          </cell>
          <cell r="Q62">
            <v>0</v>
          </cell>
        </row>
        <row r="63">
          <cell r="L63" t="str">
            <v/>
          </cell>
          <cell r="M63">
            <v>0</v>
          </cell>
          <cell r="N63">
            <v>0</v>
          </cell>
          <cell r="O63">
            <v>0</v>
          </cell>
          <cell r="P63">
            <v>1</v>
          </cell>
          <cell r="Q63">
            <v>0</v>
          </cell>
        </row>
        <row r="64">
          <cell r="L64" t="str">
            <v/>
          </cell>
          <cell r="M64">
            <v>0</v>
          </cell>
          <cell r="N64">
            <v>0</v>
          </cell>
          <cell r="O64">
            <v>0</v>
          </cell>
          <cell r="P64">
            <v>1</v>
          </cell>
          <cell r="Q64">
            <v>0</v>
          </cell>
        </row>
        <row r="65">
          <cell r="L65" t="str">
            <v/>
          </cell>
          <cell r="M65">
            <v>0</v>
          </cell>
          <cell r="N65">
            <v>0</v>
          </cell>
          <cell r="O65">
            <v>0</v>
          </cell>
          <cell r="P65">
            <v>1</v>
          </cell>
          <cell r="Q65">
            <v>0</v>
          </cell>
        </row>
        <row r="66">
          <cell r="L66" t="str">
            <v/>
          </cell>
          <cell r="M66">
            <v>0</v>
          </cell>
          <cell r="N66">
            <v>0</v>
          </cell>
          <cell r="O66">
            <v>0</v>
          </cell>
          <cell r="P66">
            <v>1</v>
          </cell>
          <cell r="Q66">
            <v>0</v>
          </cell>
        </row>
        <row r="67">
          <cell r="L67" t="str">
            <v/>
          </cell>
          <cell r="M67">
            <v>0</v>
          </cell>
          <cell r="N67">
            <v>0</v>
          </cell>
          <cell r="O67">
            <v>0</v>
          </cell>
          <cell r="P67">
            <v>1</v>
          </cell>
          <cell r="Q67">
            <v>0</v>
          </cell>
        </row>
        <row r="68">
          <cell r="L68" t="str">
            <v/>
          </cell>
          <cell r="M68">
            <v>0</v>
          </cell>
          <cell r="N68">
            <v>0</v>
          </cell>
          <cell r="O68">
            <v>0</v>
          </cell>
          <cell r="P68">
            <v>1</v>
          </cell>
          <cell r="Q68">
            <v>0</v>
          </cell>
        </row>
        <row r="69">
          <cell r="L69" t="str">
            <v/>
          </cell>
          <cell r="M69">
            <v>0</v>
          </cell>
          <cell r="N69">
            <v>0</v>
          </cell>
          <cell r="O69">
            <v>0</v>
          </cell>
          <cell r="P69">
            <v>1</v>
          </cell>
          <cell r="Q69">
            <v>0</v>
          </cell>
        </row>
        <row r="70">
          <cell r="L70" t="str">
            <v/>
          </cell>
          <cell r="M70">
            <v>0</v>
          </cell>
          <cell r="N70">
            <v>0</v>
          </cell>
          <cell r="O70">
            <v>0</v>
          </cell>
          <cell r="P70">
            <v>1</v>
          </cell>
          <cell r="Q70">
            <v>0</v>
          </cell>
        </row>
        <row r="71">
          <cell r="L71" t="str">
            <v/>
          </cell>
          <cell r="M71">
            <v>0</v>
          </cell>
          <cell r="N71">
            <v>0</v>
          </cell>
          <cell r="O71">
            <v>0</v>
          </cell>
          <cell r="P71">
            <v>1</v>
          </cell>
          <cell r="Q71">
            <v>0</v>
          </cell>
        </row>
        <row r="72">
          <cell r="L72" t="str">
            <v/>
          </cell>
          <cell r="M72">
            <v>0</v>
          </cell>
          <cell r="N72">
            <v>0</v>
          </cell>
          <cell r="O72">
            <v>0</v>
          </cell>
          <cell r="P72">
            <v>1</v>
          </cell>
          <cell r="Q72">
            <v>0</v>
          </cell>
        </row>
        <row r="73">
          <cell r="L73" t="str">
            <v/>
          </cell>
          <cell r="M73">
            <v>0</v>
          </cell>
          <cell r="N73">
            <v>0</v>
          </cell>
          <cell r="O73">
            <v>0</v>
          </cell>
          <cell r="P73">
            <v>1</v>
          </cell>
          <cell r="Q73">
            <v>0</v>
          </cell>
        </row>
        <row r="74">
          <cell r="L74" t="str">
            <v/>
          </cell>
          <cell r="M74">
            <v>0</v>
          </cell>
          <cell r="N74">
            <v>0</v>
          </cell>
          <cell r="O74">
            <v>0</v>
          </cell>
          <cell r="P74">
            <v>1</v>
          </cell>
          <cell r="Q74">
            <v>0</v>
          </cell>
        </row>
        <row r="75">
          <cell r="L75" t="str">
            <v/>
          </cell>
          <cell r="M75">
            <v>0</v>
          </cell>
          <cell r="N75">
            <v>0</v>
          </cell>
          <cell r="O75">
            <v>0</v>
          </cell>
          <cell r="P75">
            <v>1</v>
          </cell>
          <cell r="Q75">
            <v>0</v>
          </cell>
        </row>
        <row r="76">
          <cell r="L76" t="str">
            <v/>
          </cell>
          <cell r="M76">
            <v>0</v>
          </cell>
          <cell r="N76">
            <v>0</v>
          </cell>
          <cell r="O76">
            <v>0</v>
          </cell>
          <cell r="P76">
            <v>1</v>
          </cell>
          <cell r="Q76">
            <v>0</v>
          </cell>
        </row>
        <row r="77">
          <cell r="L77" t="str">
            <v/>
          </cell>
          <cell r="M77">
            <v>0</v>
          </cell>
          <cell r="N77">
            <v>0</v>
          </cell>
          <cell r="O77">
            <v>0</v>
          </cell>
          <cell r="P77">
            <v>1</v>
          </cell>
          <cell r="Q77">
            <v>0</v>
          </cell>
        </row>
        <row r="78">
          <cell r="L78" t="str">
            <v/>
          </cell>
          <cell r="M78">
            <v>0</v>
          </cell>
          <cell r="N78">
            <v>0</v>
          </cell>
          <cell r="O78">
            <v>0</v>
          </cell>
          <cell r="P78">
            <v>1</v>
          </cell>
          <cell r="Q78">
            <v>0</v>
          </cell>
        </row>
        <row r="79">
          <cell r="L79" t="str">
            <v/>
          </cell>
          <cell r="M79">
            <v>0</v>
          </cell>
          <cell r="N79">
            <v>0</v>
          </cell>
          <cell r="O79">
            <v>0</v>
          </cell>
          <cell r="P79">
            <v>1</v>
          </cell>
          <cell r="Q79">
            <v>0</v>
          </cell>
        </row>
        <row r="80">
          <cell r="L80" t="str">
            <v/>
          </cell>
          <cell r="M80">
            <v>0</v>
          </cell>
          <cell r="N80">
            <v>0</v>
          </cell>
          <cell r="O80">
            <v>0</v>
          </cell>
          <cell r="P80">
            <v>1</v>
          </cell>
          <cell r="Q80">
            <v>0</v>
          </cell>
        </row>
        <row r="81">
          <cell r="L81" t="str">
            <v/>
          </cell>
          <cell r="M81">
            <v>0</v>
          </cell>
          <cell r="N81">
            <v>0</v>
          </cell>
          <cell r="O81">
            <v>0</v>
          </cell>
          <cell r="P81">
            <v>1</v>
          </cell>
          <cell r="Q81">
            <v>0</v>
          </cell>
        </row>
        <row r="82">
          <cell r="L82" t="str">
            <v/>
          </cell>
          <cell r="M82">
            <v>0</v>
          </cell>
          <cell r="N82">
            <v>0</v>
          </cell>
          <cell r="O82">
            <v>0</v>
          </cell>
          <cell r="P82">
            <v>1</v>
          </cell>
          <cell r="Q82">
            <v>0</v>
          </cell>
        </row>
        <row r="83">
          <cell r="L83" t="str">
            <v/>
          </cell>
          <cell r="M83">
            <v>0</v>
          </cell>
          <cell r="N83">
            <v>0</v>
          </cell>
          <cell r="O83">
            <v>0</v>
          </cell>
          <cell r="P83">
            <v>1</v>
          </cell>
          <cell r="Q83">
            <v>0</v>
          </cell>
        </row>
        <row r="84">
          <cell r="L84" t="str">
            <v/>
          </cell>
          <cell r="M84">
            <v>0</v>
          </cell>
          <cell r="N84">
            <v>0</v>
          </cell>
          <cell r="O84">
            <v>0</v>
          </cell>
          <cell r="P84">
            <v>1</v>
          </cell>
          <cell r="Q84">
            <v>0</v>
          </cell>
        </row>
        <row r="85">
          <cell r="L85" t="str">
            <v/>
          </cell>
          <cell r="M85">
            <v>0</v>
          </cell>
          <cell r="N85">
            <v>0</v>
          </cell>
          <cell r="O85">
            <v>0</v>
          </cell>
          <cell r="P85">
            <v>1</v>
          </cell>
          <cell r="Q85">
            <v>0</v>
          </cell>
        </row>
        <row r="86">
          <cell r="L86" t="str">
            <v/>
          </cell>
          <cell r="M86">
            <v>0</v>
          </cell>
          <cell r="N86">
            <v>0</v>
          </cell>
          <cell r="O86">
            <v>0</v>
          </cell>
          <cell r="P86">
            <v>1</v>
          </cell>
          <cell r="Q86">
            <v>0</v>
          </cell>
        </row>
        <row r="87">
          <cell r="L87" t="str">
            <v/>
          </cell>
          <cell r="M87">
            <v>0</v>
          </cell>
          <cell r="N87">
            <v>0</v>
          </cell>
          <cell r="O87">
            <v>0</v>
          </cell>
          <cell r="P87">
            <v>1</v>
          </cell>
          <cell r="Q87">
            <v>0</v>
          </cell>
        </row>
      </sheetData>
      <sheetData sheetId="2">
        <row r="14">
          <cell r="N14" t="str">
            <v/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</row>
        <row r="15">
          <cell r="N15" t="str">
            <v/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</row>
        <row r="16">
          <cell r="N16" t="str">
            <v/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</row>
        <row r="17">
          <cell r="N17" t="str">
            <v/>
          </cell>
          <cell r="O17">
            <v>0</v>
          </cell>
          <cell r="P17">
            <v>0</v>
          </cell>
          <cell r="Q17">
            <v>0</v>
          </cell>
          <cell r="R17">
            <v>1</v>
          </cell>
          <cell r="S17">
            <v>0</v>
          </cell>
        </row>
        <row r="18">
          <cell r="N18" t="str">
            <v/>
          </cell>
          <cell r="O18">
            <v>0</v>
          </cell>
          <cell r="P18">
            <v>0</v>
          </cell>
          <cell r="Q18">
            <v>0</v>
          </cell>
          <cell r="R18">
            <v>1</v>
          </cell>
          <cell r="S18">
            <v>0</v>
          </cell>
        </row>
        <row r="19">
          <cell r="N19" t="str">
            <v/>
          </cell>
          <cell r="O19">
            <v>0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</row>
        <row r="20">
          <cell r="N20" t="str">
            <v/>
          </cell>
          <cell r="O20">
            <v>0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</row>
        <row r="21">
          <cell r="N21" t="str">
            <v/>
          </cell>
          <cell r="O21">
            <v>0</v>
          </cell>
          <cell r="P21">
            <v>0</v>
          </cell>
          <cell r="Q21">
            <v>0</v>
          </cell>
          <cell r="R21">
            <v>1</v>
          </cell>
          <cell r="S21">
            <v>0</v>
          </cell>
        </row>
        <row r="22">
          <cell r="N22" t="str">
            <v/>
          </cell>
          <cell r="O22">
            <v>0</v>
          </cell>
          <cell r="P22">
            <v>0</v>
          </cell>
          <cell r="Q22">
            <v>0</v>
          </cell>
          <cell r="R22">
            <v>1</v>
          </cell>
          <cell r="S22">
            <v>0</v>
          </cell>
        </row>
        <row r="23">
          <cell r="N23" t="str">
            <v/>
          </cell>
          <cell r="O23">
            <v>0</v>
          </cell>
          <cell r="P23">
            <v>0</v>
          </cell>
          <cell r="Q23">
            <v>0</v>
          </cell>
          <cell r="R23">
            <v>1</v>
          </cell>
          <cell r="S23">
            <v>0</v>
          </cell>
        </row>
        <row r="24">
          <cell r="N24" t="str">
            <v/>
          </cell>
          <cell r="O24">
            <v>0</v>
          </cell>
          <cell r="P24">
            <v>0</v>
          </cell>
          <cell r="Q24">
            <v>0</v>
          </cell>
          <cell r="R24">
            <v>1</v>
          </cell>
          <cell r="S24">
            <v>0</v>
          </cell>
        </row>
        <row r="25">
          <cell r="N25" t="str">
            <v/>
          </cell>
          <cell r="O25">
            <v>0</v>
          </cell>
          <cell r="P25">
            <v>0</v>
          </cell>
          <cell r="Q25">
            <v>0</v>
          </cell>
          <cell r="R25">
            <v>1</v>
          </cell>
          <cell r="S25">
            <v>0</v>
          </cell>
        </row>
        <row r="26">
          <cell r="N26" t="str">
            <v/>
          </cell>
          <cell r="O26">
            <v>0</v>
          </cell>
          <cell r="P26">
            <v>0</v>
          </cell>
          <cell r="Q26">
            <v>0</v>
          </cell>
          <cell r="R26">
            <v>1</v>
          </cell>
          <cell r="S26">
            <v>0</v>
          </cell>
        </row>
        <row r="27">
          <cell r="N27" t="str">
            <v/>
          </cell>
          <cell r="O27">
            <v>0</v>
          </cell>
          <cell r="P27">
            <v>0</v>
          </cell>
          <cell r="Q27">
            <v>0</v>
          </cell>
          <cell r="R27">
            <v>1</v>
          </cell>
          <cell r="S27">
            <v>0</v>
          </cell>
        </row>
        <row r="28">
          <cell r="N28" t="str">
            <v/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0</v>
          </cell>
        </row>
        <row r="29">
          <cell r="N29" t="str">
            <v/>
          </cell>
          <cell r="O29">
            <v>0</v>
          </cell>
          <cell r="P29">
            <v>0</v>
          </cell>
          <cell r="Q29">
            <v>0</v>
          </cell>
          <cell r="R29">
            <v>1</v>
          </cell>
          <cell r="S29">
            <v>0</v>
          </cell>
        </row>
        <row r="30">
          <cell r="N30" t="str">
            <v/>
          </cell>
          <cell r="O30">
            <v>0</v>
          </cell>
          <cell r="P30">
            <v>0</v>
          </cell>
          <cell r="Q30">
            <v>0</v>
          </cell>
          <cell r="R30">
            <v>1</v>
          </cell>
          <cell r="S30">
            <v>0</v>
          </cell>
        </row>
        <row r="31">
          <cell r="N31" t="str">
            <v/>
          </cell>
          <cell r="O31">
            <v>0</v>
          </cell>
          <cell r="P31">
            <v>0</v>
          </cell>
          <cell r="Q31">
            <v>0</v>
          </cell>
          <cell r="R31">
            <v>1</v>
          </cell>
          <cell r="S31">
            <v>0</v>
          </cell>
        </row>
        <row r="32">
          <cell r="N32" t="str">
            <v/>
          </cell>
          <cell r="O32">
            <v>0</v>
          </cell>
          <cell r="P32">
            <v>0</v>
          </cell>
          <cell r="Q32">
            <v>0</v>
          </cell>
          <cell r="R32">
            <v>1</v>
          </cell>
          <cell r="S32">
            <v>0</v>
          </cell>
        </row>
        <row r="33">
          <cell r="N33" t="str">
            <v/>
          </cell>
          <cell r="O33">
            <v>0</v>
          </cell>
          <cell r="P33">
            <v>0</v>
          </cell>
          <cell r="Q33">
            <v>0</v>
          </cell>
          <cell r="R33">
            <v>1</v>
          </cell>
          <cell r="S33">
            <v>0</v>
          </cell>
        </row>
        <row r="34">
          <cell r="N34" t="str">
            <v/>
          </cell>
          <cell r="O34">
            <v>0</v>
          </cell>
          <cell r="P34">
            <v>0</v>
          </cell>
          <cell r="Q34">
            <v>0</v>
          </cell>
          <cell r="R34">
            <v>1</v>
          </cell>
          <cell r="S34">
            <v>0</v>
          </cell>
        </row>
        <row r="35">
          <cell r="N35" t="str">
            <v/>
          </cell>
          <cell r="O35">
            <v>0</v>
          </cell>
          <cell r="P35">
            <v>0</v>
          </cell>
          <cell r="Q35">
            <v>0</v>
          </cell>
          <cell r="R35">
            <v>1</v>
          </cell>
          <cell r="S35">
            <v>0</v>
          </cell>
        </row>
        <row r="36">
          <cell r="N36" t="str">
            <v/>
          </cell>
          <cell r="O36">
            <v>0</v>
          </cell>
          <cell r="P36">
            <v>0</v>
          </cell>
          <cell r="Q36">
            <v>0</v>
          </cell>
          <cell r="R36">
            <v>1</v>
          </cell>
          <cell r="S36">
            <v>0</v>
          </cell>
        </row>
        <row r="37">
          <cell r="N37" t="str">
            <v/>
          </cell>
          <cell r="O37">
            <v>0</v>
          </cell>
          <cell r="P37">
            <v>0</v>
          </cell>
          <cell r="Q37">
            <v>0</v>
          </cell>
          <cell r="R37">
            <v>1</v>
          </cell>
          <cell r="S37">
            <v>0</v>
          </cell>
        </row>
        <row r="38">
          <cell r="N38" t="str">
            <v/>
          </cell>
          <cell r="O38">
            <v>0</v>
          </cell>
          <cell r="P38">
            <v>0</v>
          </cell>
          <cell r="Q38">
            <v>0</v>
          </cell>
          <cell r="R38">
            <v>1</v>
          </cell>
          <cell r="S38">
            <v>0</v>
          </cell>
        </row>
        <row r="39">
          <cell r="N39" t="str">
            <v/>
          </cell>
          <cell r="O39">
            <v>0</v>
          </cell>
          <cell r="P39">
            <v>0</v>
          </cell>
          <cell r="Q39">
            <v>0</v>
          </cell>
          <cell r="R39">
            <v>1</v>
          </cell>
          <cell r="S39">
            <v>0</v>
          </cell>
        </row>
        <row r="40">
          <cell r="N40" t="str">
            <v/>
          </cell>
          <cell r="O40">
            <v>0</v>
          </cell>
          <cell r="P40">
            <v>0</v>
          </cell>
          <cell r="Q40">
            <v>0</v>
          </cell>
          <cell r="R40">
            <v>1</v>
          </cell>
          <cell r="S40">
            <v>0</v>
          </cell>
        </row>
        <row r="41">
          <cell r="N41" t="str">
            <v/>
          </cell>
          <cell r="O41">
            <v>0</v>
          </cell>
          <cell r="P41">
            <v>0</v>
          </cell>
          <cell r="Q41">
            <v>0</v>
          </cell>
          <cell r="R41">
            <v>1</v>
          </cell>
          <cell r="S41">
            <v>0</v>
          </cell>
        </row>
        <row r="42">
          <cell r="N42" t="str">
            <v/>
          </cell>
          <cell r="O42">
            <v>0</v>
          </cell>
          <cell r="P42">
            <v>0</v>
          </cell>
          <cell r="Q42">
            <v>0</v>
          </cell>
          <cell r="R42">
            <v>1</v>
          </cell>
          <cell r="S42">
            <v>0</v>
          </cell>
        </row>
        <row r="43">
          <cell r="N43" t="str">
            <v/>
          </cell>
          <cell r="O43">
            <v>0</v>
          </cell>
          <cell r="P43">
            <v>0</v>
          </cell>
          <cell r="Q43">
            <v>0</v>
          </cell>
          <cell r="R43">
            <v>1</v>
          </cell>
          <cell r="S43">
            <v>0</v>
          </cell>
        </row>
        <row r="44">
          <cell r="N44" t="str">
            <v/>
          </cell>
          <cell r="O44">
            <v>0</v>
          </cell>
          <cell r="P44">
            <v>0</v>
          </cell>
          <cell r="Q44">
            <v>0</v>
          </cell>
          <cell r="R44">
            <v>1</v>
          </cell>
          <cell r="S44">
            <v>0</v>
          </cell>
        </row>
        <row r="45">
          <cell r="N45" t="str">
            <v/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0</v>
          </cell>
        </row>
        <row r="46">
          <cell r="N46" t="str">
            <v/>
          </cell>
          <cell r="O46">
            <v>0</v>
          </cell>
          <cell r="P46">
            <v>0</v>
          </cell>
          <cell r="Q46">
            <v>0</v>
          </cell>
          <cell r="R46">
            <v>1</v>
          </cell>
          <cell r="S46">
            <v>0</v>
          </cell>
        </row>
        <row r="47">
          <cell r="N47" t="str">
            <v/>
          </cell>
          <cell r="O47">
            <v>0</v>
          </cell>
          <cell r="P47">
            <v>0</v>
          </cell>
          <cell r="Q47">
            <v>0</v>
          </cell>
          <cell r="R47">
            <v>1</v>
          </cell>
          <cell r="S47">
            <v>0</v>
          </cell>
        </row>
        <row r="48">
          <cell r="N48" t="str">
            <v/>
          </cell>
          <cell r="O48">
            <v>0</v>
          </cell>
          <cell r="P48">
            <v>0</v>
          </cell>
          <cell r="Q48">
            <v>0</v>
          </cell>
          <cell r="R48">
            <v>1</v>
          </cell>
          <cell r="S48">
            <v>0</v>
          </cell>
        </row>
        <row r="49">
          <cell r="N49" t="str">
            <v/>
          </cell>
          <cell r="O49">
            <v>0</v>
          </cell>
          <cell r="P49">
            <v>0</v>
          </cell>
          <cell r="Q49">
            <v>0</v>
          </cell>
          <cell r="R49">
            <v>1</v>
          </cell>
          <cell r="S49">
            <v>0</v>
          </cell>
        </row>
        <row r="50">
          <cell r="N50" t="str">
            <v/>
          </cell>
          <cell r="O50">
            <v>0</v>
          </cell>
          <cell r="P50">
            <v>0</v>
          </cell>
          <cell r="Q50">
            <v>0</v>
          </cell>
          <cell r="R50">
            <v>1</v>
          </cell>
          <cell r="S50">
            <v>0</v>
          </cell>
        </row>
        <row r="51">
          <cell r="N51" t="str">
            <v/>
          </cell>
          <cell r="O51">
            <v>0</v>
          </cell>
          <cell r="P51">
            <v>0</v>
          </cell>
          <cell r="Q51">
            <v>0</v>
          </cell>
          <cell r="R51">
            <v>1</v>
          </cell>
          <cell r="S51">
            <v>0</v>
          </cell>
        </row>
        <row r="52">
          <cell r="N52" t="str">
            <v/>
          </cell>
          <cell r="O52">
            <v>0</v>
          </cell>
          <cell r="P52">
            <v>0</v>
          </cell>
          <cell r="Q52">
            <v>0</v>
          </cell>
          <cell r="R52">
            <v>1</v>
          </cell>
          <cell r="S52">
            <v>0</v>
          </cell>
        </row>
        <row r="53">
          <cell r="N53" t="str">
            <v/>
          </cell>
          <cell r="O53">
            <v>0</v>
          </cell>
          <cell r="P53">
            <v>0</v>
          </cell>
          <cell r="Q53">
            <v>0</v>
          </cell>
          <cell r="R53">
            <v>1</v>
          </cell>
          <cell r="S53">
            <v>0</v>
          </cell>
        </row>
        <row r="54">
          <cell r="N54" t="str">
            <v/>
          </cell>
          <cell r="O54">
            <v>0</v>
          </cell>
          <cell r="P54">
            <v>0</v>
          </cell>
          <cell r="Q54">
            <v>0</v>
          </cell>
          <cell r="R54">
            <v>1</v>
          </cell>
          <cell r="S54">
            <v>0</v>
          </cell>
        </row>
        <row r="55">
          <cell r="N55" t="str">
            <v/>
          </cell>
          <cell r="O55">
            <v>0</v>
          </cell>
          <cell r="P55">
            <v>0</v>
          </cell>
          <cell r="Q55">
            <v>0</v>
          </cell>
          <cell r="R55">
            <v>1</v>
          </cell>
          <cell r="S55">
            <v>0</v>
          </cell>
        </row>
        <row r="56">
          <cell r="N56" t="str">
            <v/>
          </cell>
          <cell r="O56">
            <v>0</v>
          </cell>
          <cell r="P56">
            <v>0</v>
          </cell>
          <cell r="Q56">
            <v>0</v>
          </cell>
          <cell r="R56">
            <v>1</v>
          </cell>
          <cell r="S56">
            <v>0</v>
          </cell>
        </row>
        <row r="57">
          <cell r="N57" t="str">
            <v/>
          </cell>
          <cell r="O57">
            <v>0</v>
          </cell>
          <cell r="P57">
            <v>0</v>
          </cell>
          <cell r="Q57">
            <v>0</v>
          </cell>
          <cell r="R57">
            <v>1</v>
          </cell>
          <cell r="S57">
            <v>0</v>
          </cell>
        </row>
        <row r="58">
          <cell r="N58" t="str">
            <v/>
          </cell>
          <cell r="O58">
            <v>0</v>
          </cell>
          <cell r="P58">
            <v>0</v>
          </cell>
          <cell r="Q58">
            <v>0</v>
          </cell>
          <cell r="R58">
            <v>1</v>
          </cell>
          <cell r="S58">
            <v>0</v>
          </cell>
        </row>
        <row r="59">
          <cell r="N59" t="str">
            <v/>
          </cell>
          <cell r="O59">
            <v>0</v>
          </cell>
          <cell r="P59">
            <v>0</v>
          </cell>
          <cell r="Q59">
            <v>0</v>
          </cell>
          <cell r="R59">
            <v>1</v>
          </cell>
          <cell r="S59">
            <v>0</v>
          </cell>
        </row>
        <row r="60">
          <cell r="N60" t="str">
            <v/>
          </cell>
          <cell r="O60">
            <v>0</v>
          </cell>
          <cell r="P60">
            <v>0</v>
          </cell>
          <cell r="Q60">
            <v>0</v>
          </cell>
          <cell r="R60">
            <v>1</v>
          </cell>
          <cell r="S60">
            <v>0</v>
          </cell>
        </row>
        <row r="61">
          <cell r="N61" t="str">
            <v/>
          </cell>
          <cell r="O61">
            <v>0</v>
          </cell>
          <cell r="P61">
            <v>0</v>
          </cell>
          <cell r="Q61">
            <v>0</v>
          </cell>
          <cell r="R61">
            <v>1</v>
          </cell>
          <cell r="S61">
            <v>0</v>
          </cell>
        </row>
        <row r="62">
          <cell r="N62" t="str">
            <v/>
          </cell>
          <cell r="O62">
            <v>0</v>
          </cell>
          <cell r="P62">
            <v>0</v>
          </cell>
          <cell r="Q62">
            <v>0</v>
          </cell>
          <cell r="R62">
            <v>1</v>
          </cell>
          <cell r="S62">
            <v>0</v>
          </cell>
        </row>
        <row r="63">
          <cell r="N63" t="str">
            <v/>
          </cell>
          <cell r="O63">
            <v>0</v>
          </cell>
          <cell r="P63">
            <v>0</v>
          </cell>
          <cell r="Q63">
            <v>0</v>
          </cell>
          <cell r="R63">
            <v>1</v>
          </cell>
          <cell r="S63">
            <v>0</v>
          </cell>
        </row>
        <row r="64">
          <cell r="N64" t="str">
            <v/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</row>
        <row r="65">
          <cell r="N65" t="str">
            <v/>
          </cell>
          <cell r="O65">
            <v>0</v>
          </cell>
          <cell r="P65">
            <v>0</v>
          </cell>
          <cell r="Q65">
            <v>0</v>
          </cell>
          <cell r="R65">
            <v>1</v>
          </cell>
          <cell r="S65">
            <v>0</v>
          </cell>
        </row>
        <row r="66">
          <cell r="N66" t="str">
            <v/>
          </cell>
          <cell r="O66">
            <v>0</v>
          </cell>
          <cell r="P66">
            <v>0</v>
          </cell>
          <cell r="Q66">
            <v>0</v>
          </cell>
          <cell r="R66">
            <v>1</v>
          </cell>
          <cell r="S66">
            <v>0</v>
          </cell>
        </row>
        <row r="67">
          <cell r="N67" t="str">
            <v/>
          </cell>
          <cell r="O67">
            <v>0</v>
          </cell>
          <cell r="P67">
            <v>0</v>
          </cell>
          <cell r="Q67">
            <v>0</v>
          </cell>
          <cell r="R67">
            <v>1</v>
          </cell>
          <cell r="S67">
            <v>0</v>
          </cell>
        </row>
        <row r="68">
          <cell r="N68" t="str">
            <v/>
          </cell>
          <cell r="O68">
            <v>0</v>
          </cell>
          <cell r="P68">
            <v>0</v>
          </cell>
          <cell r="Q68">
            <v>0</v>
          </cell>
          <cell r="R68">
            <v>1</v>
          </cell>
          <cell r="S68">
            <v>0</v>
          </cell>
        </row>
        <row r="69">
          <cell r="N69" t="str">
            <v/>
          </cell>
          <cell r="O69">
            <v>0</v>
          </cell>
          <cell r="P69">
            <v>0</v>
          </cell>
          <cell r="Q69">
            <v>0</v>
          </cell>
          <cell r="R69">
            <v>1</v>
          </cell>
          <cell r="S69">
            <v>0</v>
          </cell>
        </row>
        <row r="70">
          <cell r="N70" t="str">
            <v/>
          </cell>
          <cell r="O70">
            <v>0</v>
          </cell>
          <cell r="P70">
            <v>0</v>
          </cell>
          <cell r="Q70">
            <v>0</v>
          </cell>
          <cell r="R70">
            <v>1</v>
          </cell>
          <cell r="S70">
            <v>0</v>
          </cell>
        </row>
        <row r="71">
          <cell r="N71" t="str">
            <v/>
          </cell>
          <cell r="O71">
            <v>0</v>
          </cell>
          <cell r="P71">
            <v>0</v>
          </cell>
          <cell r="Q71">
            <v>0</v>
          </cell>
          <cell r="R71">
            <v>1</v>
          </cell>
          <cell r="S71">
            <v>0</v>
          </cell>
        </row>
        <row r="72">
          <cell r="N72" t="str">
            <v/>
          </cell>
          <cell r="O72">
            <v>0</v>
          </cell>
          <cell r="P72">
            <v>0</v>
          </cell>
          <cell r="Q72">
            <v>0</v>
          </cell>
          <cell r="R72">
            <v>1</v>
          </cell>
          <cell r="S72">
            <v>0</v>
          </cell>
        </row>
        <row r="73">
          <cell r="N73" t="str">
            <v/>
          </cell>
          <cell r="O73">
            <v>0</v>
          </cell>
          <cell r="P73">
            <v>0</v>
          </cell>
          <cell r="Q73">
            <v>0</v>
          </cell>
          <cell r="R73">
            <v>1</v>
          </cell>
          <cell r="S73">
            <v>0</v>
          </cell>
        </row>
        <row r="74">
          <cell r="N74" t="str">
            <v/>
          </cell>
          <cell r="O74">
            <v>0</v>
          </cell>
          <cell r="P74">
            <v>0</v>
          </cell>
          <cell r="Q74">
            <v>0</v>
          </cell>
          <cell r="R74">
            <v>1</v>
          </cell>
          <cell r="S74">
            <v>0</v>
          </cell>
        </row>
        <row r="75">
          <cell r="N75" t="str">
            <v/>
          </cell>
          <cell r="O75">
            <v>0</v>
          </cell>
          <cell r="P75">
            <v>0</v>
          </cell>
          <cell r="Q75">
            <v>0</v>
          </cell>
          <cell r="R75">
            <v>1</v>
          </cell>
          <cell r="S75">
            <v>0</v>
          </cell>
        </row>
        <row r="76">
          <cell r="N76" t="str">
            <v/>
          </cell>
          <cell r="O76">
            <v>0</v>
          </cell>
          <cell r="P76">
            <v>0</v>
          </cell>
          <cell r="Q76">
            <v>0</v>
          </cell>
          <cell r="R76">
            <v>1</v>
          </cell>
          <cell r="S76">
            <v>0</v>
          </cell>
        </row>
        <row r="77">
          <cell r="N77" t="str">
            <v/>
          </cell>
          <cell r="O77">
            <v>0</v>
          </cell>
          <cell r="P77">
            <v>0</v>
          </cell>
          <cell r="Q77">
            <v>0</v>
          </cell>
          <cell r="R77">
            <v>1</v>
          </cell>
          <cell r="S77">
            <v>0</v>
          </cell>
        </row>
        <row r="78">
          <cell r="N78" t="str">
            <v/>
          </cell>
          <cell r="O78">
            <v>0</v>
          </cell>
          <cell r="P78">
            <v>0</v>
          </cell>
          <cell r="Q78">
            <v>0</v>
          </cell>
          <cell r="R78">
            <v>1</v>
          </cell>
          <cell r="S78">
            <v>0</v>
          </cell>
        </row>
        <row r="79">
          <cell r="N79" t="str">
            <v/>
          </cell>
          <cell r="O79">
            <v>0</v>
          </cell>
          <cell r="P79">
            <v>0</v>
          </cell>
          <cell r="Q79">
            <v>0</v>
          </cell>
          <cell r="R79">
            <v>1</v>
          </cell>
          <cell r="S79">
            <v>0</v>
          </cell>
        </row>
        <row r="80">
          <cell r="N80" t="str">
            <v/>
          </cell>
          <cell r="O80">
            <v>0</v>
          </cell>
          <cell r="P80">
            <v>0</v>
          </cell>
          <cell r="Q80">
            <v>0</v>
          </cell>
          <cell r="R80">
            <v>1</v>
          </cell>
          <cell r="S80">
            <v>0</v>
          </cell>
        </row>
        <row r="81">
          <cell r="N81" t="str">
            <v/>
          </cell>
          <cell r="O81">
            <v>0</v>
          </cell>
          <cell r="P81">
            <v>0</v>
          </cell>
          <cell r="Q81">
            <v>0</v>
          </cell>
          <cell r="R81">
            <v>1</v>
          </cell>
          <cell r="S81">
            <v>0</v>
          </cell>
        </row>
        <row r="82">
          <cell r="N82" t="str">
            <v/>
          </cell>
          <cell r="O82">
            <v>0</v>
          </cell>
          <cell r="P82">
            <v>0</v>
          </cell>
          <cell r="Q82">
            <v>0</v>
          </cell>
          <cell r="R82">
            <v>1</v>
          </cell>
          <cell r="S82">
            <v>0</v>
          </cell>
        </row>
        <row r="83">
          <cell r="N83" t="str">
            <v/>
          </cell>
          <cell r="O83">
            <v>0</v>
          </cell>
          <cell r="P83">
            <v>0</v>
          </cell>
          <cell r="Q83">
            <v>0</v>
          </cell>
          <cell r="R83">
            <v>1</v>
          </cell>
          <cell r="S83">
            <v>0</v>
          </cell>
        </row>
        <row r="84">
          <cell r="N84" t="str">
            <v/>
          </cell>
          <cell r="O84">
            <v>0</v>
          </cell>
          <cell r="P84">
            <v>0</v>
          </cell>
          <cell r="Q84">
            <v>0</v>
          </cell>
          <cell r="R84">
            <v>1</v>
          </cell>
          <cell r="S84">
            <v>0</v>
          </cell>
        </row>
        <row r="85">
          <cell r="N85" t="str">
            <v/>
          </cell>
          <cell r="O85">
            <v>0</v>
          </cell>
          <cell r="P85">
            <v>0</v>
          </cell>
          <cell r="Q85">
            <v>0</v>
          </cell>
          <cell r="R85">
            <v>1</v>
          </cell>
          <cell r="S85">
            <v>0</v>
          </cell>
        </row>
        <row r="86">
          <cell r="N86" t="str">
            <v/>
          </cell>
          <cell r="O86">
            <v>0</v>
          </cell>
          <cell r="P86">
            <v>0</v>
          </cell>
          <cell r="Q86">
            <v>0</v>
          </cell>
          <cell r="R86">
            <v>1</v>
          </cell>
          <cell r="S86">
            <v>0</v>
          </cell>
        </row>
        <row r="87">
          <cell r="N87" t="str">
            <v/>
          </cell>
          <cell r="O87">
            <v>0</v>
          </cell>
          <cell r="P87">
            <v>0</v>
          </cell>
          <cell r="Q87">
            <v>0</v>
          </cell>
          <cell r="R87">
            <v>1</v>
          </cell>
          <cell r="S87">
            <v>0</v>
          </cell>
        </row>
        <row r="88">
          <cell r="N88" t="str">
            <v/>
          </cell>
          <cell r="O88">
            <v>0</v>
          </cell>
          <cell r="P88">
            <v>0</v>
          </cell>
          <cell r="Q88">
            <v>0</v>
          </cell>
          <cell r="R88">
            <v>1</v>
          </cell>
          <cell r="S88">
            <v>0</v>
          </cell>
        </row>
        <row r="89">
          <cell r="N89" t="str">
            <v/>
          </cell>
          <cell r="O89">
            <v>0</v>
          </cell>
          <cell r="P89">
            <v>0</v>
          </cell>
          <cell r="Q89">
            <v>0</v>
          </cell>
          <cell r="R89">
            <v>1</v>
          </cell>
          <cell r="S89">
            <v>0</v>
          </cell>
        </row>
        <row r="90">
          <cell r="N90" t="str">
            <v/>
          </cell>
          <cell r="O90">
            <v>0</v>
          </cell>
          <cell r="P90">
            <v>0</v>
          </cell>
          <cell r="Q90">
            <v>0</v>
          </cell>
          <cell r="R90">
            <v>1</v>
          </cell>
          <cell r="S90">
            <v>0</v>
          </cell>
        </row>
        <row r="91">
          <cell r="N91" t="str">
            <v/>
          </cell>
          <cell r="O91">
            <v>0</v>
          </cell>
          <cell r="P91">
            <v>0</v>
          </cell>
          <cell r="Q91">
            <v>0</v>
          </cell>
          <cell r="R91">
            <v>1</v>
          </cell>
          <cell r="S91">
            <v>0</v>
          </cell>
        </row>
        <row r="92">
          <cell r="N92" t="str">
            <v/>
          </cell>
          <cell r="O92">
            <v>0</v>
          </cell>
          <cell r="P92">
            <v>0</v>
          </cell>
          <cell r="Q92">
            <v>0</v>
          </cell>
          <cell r="R92">
            <v>1</v>
          </cell>
          <cell r="S92">
            <v>0</v>
          </cell>
        </row>
        <row r="93">
          <cell r="N93" t="str">
            <v/>
          </cell>
          <cell r="O93">
            <v>0</v>
          </cell>
          <cell r="P93">
            <v>0</v>
          </cell>
          <cell r="Q93">
            <v>0</v>
          </cell>
          <cell r="R93">
            <v>1</v>
          </cell>
          <cell r="S93">
            <v>0</v>
          </cell>
        </row>
      </sheetData>
      <sheetData sheetId="3" refreshError="1"/>
      <sheetData sheetId="4"/>
      <sheetData sheetId="5" refreshError="1"/>
      <sheetData sheetId="6">
        <row r="13">
          <cell r="O13" t="str">
            <v>SistCríticos</v>
          </cell>
        </row>
        <row r="14">
          <cell r="O14" t="str">
            <v>Aplicação</v>
          </cell>
        </row>
      </sheetData>
      <sheetData sheetId="7" refreshError="1"/>
      <sheetData sheetId="8" refreshError="1"/>
      <sheetData sheetId="9">
        <row r="9">
          <cell r="C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dos"/>
      <sheetName val="Transações"/>
      <sheetName val="CGSs"/>
      <sheetName val="Diagrama da Fronteira"/>
      <sheetName val="Fontes das Informações"/>
      <sheetName val="Dados de ReferênciaX"/>
      <sheetName val="Assumptions"/>
      <sheetName val="Validation"/>
      <sheetName val="Cálculo Esforço"/>
      <sheetName val="Plan2"/>
    </sheetNames>
    <sheetDataSet>
      <sheetData sheetId="0"/>
      <sheetData sheetId="1"/>
      <sheetData sheetId="2"/>
      <sheetData sheetId="3"/>
      <sheetData sheetId="4">
        <row r="1">
          <cell r="D1" t="str">
            <v>a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AF225"/>
  <sheetViews>
    <sheetView showGridLines="0" view="pageBreakPreview" zoomScaleSheetLayoutView="100" workbookViewId="0">
      <selection activeCell="AO45" sqref="AO45"/>
    </sheetView>
  </sheetViews>
  <sheetFormatPr defaultRowHeight="13.5" x14ac:dyDescent="0.25"/>
  <cols>
    <col min="1" max="17" width="2.7109375" style="1" customWidth="1"/>
    <col min="18" max="18" width="4.28515625" style="1" customWidth="1"/>
    <col min="19" max="19" width="3.42578125" style="1" customWidth="1"/>
    <col min="20" max="78" width="2.7109375" style="1" customWidth="1"/>
    <col min="79" max="16384" width="9.140625" style="1"/>
  </cols>
  <sheetData>
    <row r="1" spans="1:32" ht="12" customHeight="1" x14ac:dyDescent="0.25">
      <c r="A1" s="134" t="s">
        <v>42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</row>
    <row r="2" spans="1:32" ht="12" customHeight="1" x14ac:dyDescent="0.25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</row>
    <row r="3" spans="1:32" ht="12" customHeight="1" x14ac:dyDescent="0.2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</row>
    <row r="4" spans="1:32" x14ac:dyDescent="0.25">
      <c r="A4" s="126" t="s">
        <v>0</v>
      </c>
      <c r="B4" s="126"/>
      <c r="C4" s="126"/>
      <c r="D4" s="126"/>
      <c r="E4" s="126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8" t="s">
        <v>1</v>
      </c>
      <c r="S4" s="128"/>
      <c r="T4" s="135">
        <v>0</v>
      </c>
      <c r="U4" s="135"/>
      <c r="V4" s="135"/>
      <c r="W4" s="128" t="s">
        <v>2</v>
      </c>
      <c r="X4" s="128"/>
      <c r="Y4" s="136">
        <f>Y5*T4</f>
        <v>0</v>
      </c>
      <c r="Z4" s="136"/>
      <c r="AA4" s="136"/>
      <c r="AB4" s="136"/>
      <c r="AC4" s="136"/>
      <c r="AD4" s="136"/>
    </row>
    <row r="5" spans="1:32" x14ac:dyDescent="0.25">
      <c r="A5" s="126" t="s">
        <v>3</v>
      </c>
      <c r="B5" s="126"/>
      <c r="C5" s="126"/>
      <c r="D5" s="126"/>
      <c r="E5" s="126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8" t="s">
        <v>4</v>
      </c>
      <c r="X5" s="128"/>
      <c r="Y5" s="129">
        <f>Funções!M6</f>
        <v>138</v>
      </c>
      <c r="Z5" s="129"/>
      <c r="AA5" s="129"/>
      <c r="AB5" s="129"/>
      <c r="AC5" s="129"/>
      <c r="AD5" s="129"/>
    </row>
    <row r="6" spans="1:32" x14ac:dyDescent="0.25">
      <c r="A6" s="126" t="s">
        <v>5</v>
      </c>
      <c r="B6" s="126"/>
      <c r="C6" s="126"/>
      <c r="D6" s="126"/>
      <c r="E6" s="126"/>
      <c r="F6" s="133"/>
      <c r="G6" s="133"/>
      <c r="H6" s="133"/>
      <c r="I6" s="133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126" t="s">
        <v>40</v>
      </c>
      <c r="B7" s="126"/>
      <c r="C7" s="126"/>
      <c r="D7" s="126"/>
      <c r="E7" s="126"/>
      <c r="F7" s="130"/>
      <c r="G7" s="131"/>
      <c r="H7" s="131"/>
      <c r="I7" s="13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  <c r="AF8" s="3"/>
    </row>
    <row r="9" spans="1:3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2" ht="12" customHeigh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  <c r="S12" s="4"/>
    </row>
    <row r="13" spans="1:32" ht="12" customHeight="1" x14ac:dyDescent="0.3">
      <c r="B13" s="6"/>
      <c r="C13" s="6"/>
      <c r="F13" s="6"/>
      <c r="G13" s="6"/>
      <c r="H13" s="6"/>
      <c r="I13" s="6"/>
      <c r="J13" s="4"/>
      <c r="K13" s="124" t="s">
        <v>6</v>
      </c>
      <c r="L13" s="124"/>
      <c r="M13" s="124"/>
      <c r="N13" s="124"/>
      <c r="O13" s="124"/>
      <c r="P13" s="124"/>
      <c r="Q13" s="124"/>
      <c r="R13" s="124"/>
      <c r="S13" s="124"/>
    </row>
    <row r="14" spans="1:32" ht="12" customHeight="1" x14ac:dyDescent="0.25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</row>
    <row r="15" spans="1:32" ht="12" customHeight="1" x14ac:dyDescent="0.25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</row>
    <row r="16" spans="1:32" ht="12" customHeight="1" x14ac:dyDescent="0.25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</row>
    <row r="17" spans="1:30" ht="12" customHeight="1" x14ac:dyDescent="0.25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</row>
    <row r="18" spans="1:30" ht="12" customHeight="1" x14ac:dyDescent="0.25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</row>
    <row r="19" spans="1:30" ht="12" customHeight="1" x14ac:dyDescent="0.25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</row>
    <row r="20" spans="1:30" ht="12" customHeight="1" x14ac:dyDescent="0.25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</row>
    <row r="21" spans="1:30" ht="12" customHeight="1" x14ac:dyDescent="0.25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</row>
    <row r="22" spans="1:30" ht="12" customHeight="1" x14ac:dyDescent="0.25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</row>
    <row r="23" spans="1:30" ht="12" customHeight="1" x14ac:dyDescent="0.25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</row>
    <row r="24" spans="1:30" ht="12" customHeight="1" x14ac:dyDescent="0.25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</row>
    <row r="25" spans="1:30" ht="12" customHeight="1" x14ac:dyDescent="0.25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</row>
    <row r="26" spans="1:30" ht="12" customHeight="1" x14ac:dyDescent="0.25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</row>
    <row r="27" spans="1:30" ht="12" customHeight="1" x14ac:dyDescent="0.25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</row>
    <row r="28" spans="1:30" ht="12" customHeight="1" x14ac:dyDescent="0.25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</row>
    <row r="29" spans="1:30" ht="12" customHeight="1" x14ac:dyDescent="0.25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</row>
    <row r="30" spans="1:30" ht="12" customHeight="1" x14ac:dyDescent="0.25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</row>
    <row r="31" spans="1:30" ht="12" customHeight="1" x14ac:dyDescent="0.25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</row>
    <row r="32" spans="1:30" ht="12" customHeight="1" x14ac:dyDescent="0.25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</row>
    <row r="33" spans="1:30" ht="12" customHeight="1" x14ac:dyDescent="0.25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</row>
    <row r="34" spans="1:30" ht="12" customHeight="1" x14ac:dyDescent="0.25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</row>
    <row r="35" spans="1:30" ht="12" customHeight="1" x14ac:dyDescent="0.25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</row>
    <row r="36" spans="1:30" ht="12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30" ht="12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124" t="s">
        <v>7</v>
      </c>
      <c r="L37" s="124"/>
      <c r="M37" s="124"/>
      <c r="N37" s="124"/>
      <c r="O37" s="124"/>
      <c r="P37" s="124"/>
      <c r="Q37" s="124"/>
      <c r="R37" s="124"/>
      <c r="S37" s="124"/>
    </row>
    <row r="38" spans="1:30" ht="12" customHeight="1" x14ac:dyDescent="0.25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</row>
    <row r="39" spans="1:30" ht="12" customHeight="1" x14ac:dyDescent="0.25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</row>
    <row r="40" spans="1:30" ht="12" customHeight="1" x14ac:dyDescent="0.25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</row>
    <row r="41" spans="1:30" ht="12" customHeight="1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</row>
    <row r="42" spans="1:30" ht="12" customHeight="1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</row>
    <row r="43" spans="1:30" ht="12" customHeigh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</row>
    <row r="44" spans="1:30" ht="12" customHeight="1" x14ac:dyDescent="0.25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</row>
    <row r="45" spans="1:30" ht="12" customHeight="1" x14ac:dyDescent="0.25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</row>
    <row r="46" spans="1:30" ht="12" customHeight="1" x14ac:dyDescent="0.25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</row>
    <row r="47" spans="1:30" ht="12" customHeight="1" x14ac:dyDescent="0.25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</row>
    <row r="48" spans="1:30" ht="12" customHeight="1" x14ac:dyDescent="0.25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</row>
    <row r="49" spans="1:30" ht="12" customHeight="1" x14ac:dyDescent="0.25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</row>
    <row r="50" spans="1:30" ht="12" customHeight="1" x14ac:dyDescent="0.25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</row>
    <row r="51" spans="1:30" ht="12" customHeight="1" x14ac:dyDescent="0.25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</row>
    <row r="52" spans="1:30" ht="12" customHeight="1" x14ac:dyDescent="0.25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</row>
    <row r="53" spans="1:30" ht="12" customHeight="1" x14ac:dyDescent="0.2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</row>
    <row r="54" spans="1:30" ht="12" customHeight="1" x14ac:dyDescent="0.25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</row>
    <row r="55" spans="1:30" ht="12" customHeight="1" x14ac:dyDescent="0.25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</row>
    <row r="56" spans="1:30" ht="12" customHeight="1" x14ac:dyDescent="0.25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</row>
    <row r="57" spans="1:30" ht="12" customHeight="1" x14ac:dyDescent="0.25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</row>
    <row r="58" spans="1:30" ht="12" customHeight="1" x14ac:dyDescent="0.25">
      <c r="B58" s="4"/>
      <c r="C58" s="4"/>
      <c r="D58" s="4"/>
      <c r="E58" s="4"/>
      <c r="F58" s="4"/>
      <c r="G58" s="4"/>
      <c r="H58" s="4"/>
      <c r="I58" s="4"/>
      <c r="J58" s="4"/>
    </row>
    <row r="59" spans="1:30" ht="12" customHeight="1" x14ac:dyDescent="0.25">
      <c r="B59" s="4"/>
      <c r="C59" s="4"/>
      <c r="D59" s="4"/>
      <c r="E59" s="4"/>
      <c r="F59" s="4"/>
      <c r="G59" s="4"/>
      <c r="H59" s="4"/>
      <c r="I59" s="4"/>
      <c r="J59" s="4"/>
    </row>
    <row r="60" spans="1:30" ht="12" customHeight="1" x14ac:dyDescent="0.25">
      <c r="B60" s="4"/>
      <c r="C60" s="4"/>
      <c r="D60" s="4"/>
      <c r="E60" s="4"/>
      <c r="F60" s="4"/>
      <c r="G60" s="4"/>
      <c r="H60" s="4"/>
      <c r="I60" s="4"/>
      <c r="J60" s="4"/>
    </row>
    <row r="61" spans="1:30" ht="12" customHeight="1" x14ac:dyDescent="0.25">
      <c r="B61" s="4"/>
      <c r="C61" s="4"/>
      <c r="D61" s="4"/>
      <c r="E61" s="4"/>
      <c r="F61" s="4"/>
      <c r="G61" s="4"/>
      <c r="H61" s="4"/>
      <c r="I61" s="4"/>
      <c r="J61" s="4"/>
    </row>
    <row r="62" spans="1:30" ht="12" customHeight="1" x14ac:dyDescent="0.25">
      <c r="B62" s="4"/>
      <c r="C62" s="4"/>
      <c r="D62" s="4"/>
      <c r="E62" s="4"/>
      <c r="F62" s="4"/>
      <c r="G62" s="4"/>
      <c r="H62" s="4"/>
      <c r="I62" s="4"/>
      <c r="J62" s="4"/>
    </row>
    <row r="63" spans="1:30" ht="12" customHeight="1" x14ac:dyDescent="0.25">
      <c r="B63" s="4"/>
      <c r="C63" s="4"/>
      <c r="D63" s="4"/>
      <c r="E63" s="4"/>
      <c r="F63" s="4"/>
      <c r="G63" s="4"/>
      <c r="H63" s="4"/>
      <c r="I63" s="4"/>
      <c r="J63" s="4"/>
    </row>
    <row r="64" spans="1:30" ht="12" customHeight="1" x14ac:dyDescent="0.25">
      <c r="B64" s="4"/>
      <c r="C64" s="4"/>
      <c r="D64" s="4"/>
      <c r="E64" s="4"/>
      <c r="F64" s="4"/>
      <c r="G64" s="4"/>
      <c r="H64" s="4"/>
      <c r="I64" s="4"/>
      <c r="J64" s="4"/>
    </row>
    <row r="65" spans="2:10" ht="12" customHeight="1" x14ac:dyDescent="0.25">
      <c r="B65" s="4"/>
      <c r="C65" s="4"/>
      <c r="D65" s="4"/>
      <c r="E65" s="4"/>
      <c r="F65" s="4"/>
      <c r="G65" s="4"/>
      <c r="H65" s="4"/>
      <c r="I65" s="4"/>
      <c r="J65" s="4"/>
    </row>
    <row r="66" spans="2:10" ht="12" customHeight="1" x14ac:dyDescent="0.25">
      <c r="B66" s="4"/>
      <c r="C66" s="4"/>
      <c r="D66" s="4"/>
      <c r="E66" s="4"/>
      <c r="F66" s="4"/>
      <c r="G66" s="4"/>
      <c r="H66" s="4"/>
      <c r="I66" s="4"/>
      <c r="J66" s="4"/>
    </row>
    <row r="67" spans="2:10" ht="12" customHeight="1" x14ac:dyDescent="0.25">
      <c r="B67" s="4"/>
      <c r="C67" s="4"/>
      <c r="D67" s="4"/>
      <c r="E67" s="4"/>
      <c r="F67" s="4"/>
      <c r="G67" s="4"/>
      <c r="H67" s="4"/>
      <c r="I67" s="4"/>
      <c r="J67" s="4"/>
    </row>
    <row r="68" spans="2:10" ht="12" customHeight="1" x14ac:dyDescent="0.25">
      <c r="B68" s="4"/>
      <c r="C68" s="4"/>
      <c r="D68" s="4"/>
      <c r="E68" s="4"/>
      <c r="F68" s="4"/>
      <c r="G68" s="4"/>
      <c r="H68" s="4"/>
      <c r="I68" s="4"/>
      <c r="J68" s="4"/>
    </row>
    <row r="69" spans="2:10" ht="12" customHeight="1" x14ac:dyDescent="0.25">
      <c r="B69" s="4"/>
      <c r="C69" s="4"/>
      <c r="D69" s="4"/>
      <c r="E69" s="4"/>
      <c r="F69" s="4"/>
      <c r="G69" s="4"/>
      <c r="H69" s="4"/>
      <c r="I69" s="4"/>
      <c r="J69" s="4"/>
    </row>
    <row r="70" spans="2:10" ht="12" customHeight="1" x14ac:dyDescent="0.25">
      <c r="B70" s="4"/>
      <c r="C70" s="4"/>
      <c r="D70" s="4"/>
      <c r="E70" s="4"/>
      <c r="F70" s="4"/>
      <c r="G70" s="4"/>
      <c r="H70" s="4"/>
      <c r="I70" s="4"/>
      <c r="J70" s="4"/>
    </row>
    <row r="71" spans="2:10" ht="12" customHeight="1" x14ac:dyDescent="0.25">
      <c r="B71" s="4"/>
      <c r="C71" s="4"/>
      <c r="D71" s="4"/>
      <c r="E71" s="4"/>
      <c r="F71" s="4"/>
      <c r="G71" s="4"/>
      <c r="H71" s="4"/>
      <c r="I71" s="4"/>
      <c r="J71" s="4"/>
    </row>
    <row r="72" spans="2:10" ht="12" customHeight="1" x14ac:dyDescent="0.25">
      <c r="B72" s="4"/>
      <c r="C72" s="4"/>
      <c r="D72" s="4"/>
      <c r="E72" s="4"/>
      <c r="F72" s="4"/>
      <c r="G72" s="4"/>
      <c r="H72" s="4"/>
      <c r="I72" s="4"/>
      <c r="J72" s="4"/>
    </row>
    <row r="73" spans="2:10" ht="12" customHeight="1" x14ac:dyDescent="0.25">
      <c r="B73" s="4"/>
      <c r="C73" s="4"/>
      <c r="D73" s="4"/>
      <c r="E73" s="4"/>
      <c r="F73" s="4"/>
      <c r="G73" s="4"/>
      <c r="H73" s="4"/>
      <c r="I73" s="4"/>
      <c r="J73" s="4"/>
    </row>
    <row r="74" spans="2:10" ht="12" customHeight="1" x14ac:dyDescent="0.25">
      <c r="B74" s="4"/>
      <c r="C74" s="4"/>
      <c r="D74" s="4"/>
      <c r="E74" s="4"/>
      <c r="F74" s="4"/>
      <c r="G74" s="4"/>
      <c r="H74" s="4"/>
      <c r="I74" s="4"/>
      <c r="J74" s="4"/>
    </row>
    <row r="75" spans="2:10" ht="12" customHeight="1" x14ac:dyDescent="0.25">
      <c r="B75" s="4"/>
      <c r="C75" s="4"/>
      <c r="D75" s="4"/>
      <c r="E75" s="4"/>
      <c r="F75" s="4"/>
      <c r="G75" s="4"/>
      <c r="H75" s="4"/>
      <c r="I75" s="4"/>
      <c r="J75" s="4"/>
    </row>
    <row r="76" spans="2:10" ht="12" customHeight="1" x14ac:dyDescent="0.25">
      <c r="B76" s="4"/>
      <c r="C76" s="4"/>
      <c r="D76" s="4"/>
      <c r="E76" s="4"/>
      <c r="F76" s="4"/>
      <c r="G76" s="4"/>
      <c r="H76" s="4"/>
      <c r="I76" s="4"/>
      <c r="J76" s="4"/>
    </row>
    <row r="77" spans="2:10" ht="12" customHeight="1" x14ac:dyDescent="0.25">
      <c r="B77" s="4"/>
      <c r="C77" s="4"/>
      <c r="D77" s="4"/>
      <c r="E77" s="4"/>
      <c r="F77" s="4"/>
      <c r="G77" s="4"/>
      <c r="H77" s="4"/>
      <c r="I77" s="4"/>
      <c r="J77" s="4"/>
    </row>
    <row r="78" spans="2:10" ht="12" customHeight="1" x14ac:dyDescent="0.25">
      <c r="B78" s="4"/>
      <c r="C78" s="4"/>
      <c r="D78" s="4"/>
      <c r="E78" s="4"/>
      <c r="F78" s="4"/>
      <c r="G78" s="4"/>
      <c r="H78" s="4"/>
      <c r="I78" s="4"/>
      <c r="J78" s="4"/>
    </row>
    <row r="79" spans="2:10" ht="12" customHeight="1" x14ac:dyDescent="0.25">
      <c r="B79" s="4"/>
      <c r="C79" s="4"/>
      <c r="D79" s="4"/>
      <c r="E79" s="4"/>
      <c r="F79" s="4"/>
      <c r="G79" s="4"/>
      <c r="H79" s="4"/>
      <c r="I79" s="4"/>
      <c r="J79" s="4"/>
    </row>
    <row r="80" spans="2:10" ht="12" customHeight="1" x14ac:dyDescent="0.25">
      <c r="B80" s="4"/>
      <c r="C80" s="4"/>
      <c r="D80" s="4"/>
      <c r="E80" s="4"/>
      <c r="F80" s="4"/>
      <c r="G80" s="4"/>
      <c r="H80" s="4"/>
      <c r="I80" s="4"/>
      <c r="J80" s="4"/>
    </row>
    <row r="81" spans="2:10" ht="12" customHeight="1" x14ac:dyDescent="0.25">
      <c r="B81" s="4"/>
      <c r="C81" s="4"/>
      <c r="D81" s="4"/>
      <c r="E81" s="4"/>
      <c r="F81" s="4"/>
      <c r="G81" s="4"/>
      <c r="H81" s="4"/>
      <c r="I81" s="4"/>
      <c r="J81" s="4"/>
    </row>
    <row r="82" spans="2:10" ht="12" customHeight="1" x14ac:dyDescent="0.25">
      <c r="B82" s="4"/>
      <c r="C82" s="4"/>
      <c r="D82" s="4"/>
      <c r="E82" s="4"/>
      <c r="F82" s="4"/>
      <c r="G82" s="4"/>
      <c r="H82" s="4"/>
      <c r="I82" s="4"/>
      <c r="J82" s="4"/>
    </row>
    <row r="83" spans="2:10" ht="12" customHeight="1" x14ac:dyDescent="0.25">
      <c r="B83" s="4"/>
      <c r="C83" s="4"/>
      <c r="D83" s="4"/>
      <c r="E83" s="4"/>
      <c r="F83" s="4"/>
      <c r="G83" s="4"/>
      <c r="H83" s="4"/>
      <c r="I83" s="4"/>
      <c r="J83" s="4"/>
    </row>
    <row r="84" spans="2:10" ht="12" customHeight="1" x14ac:dyDescent="0.25">
      <c r="B84" s="4"/>
      <c r="C84" s="4"/>
      <c r="D84" s="4"/>
      <c r="E84" s="4"/>
      <c r="F84" s="4"/>
      <c r="G84" s="4"/>
      <c r="H84" s="4"/>
      <c r="I84" s="4"/>
      <c r="J84" s="4"/>
    </row>
    <row r="85" spans="2:10" ht="12" customHeight="1" x14ac:dyDescent="0.25">
      <c r="B85" s="4"/>
      <c r="C85" s="4"/>
      <c r="D85" s="4"/>
      <c r="E85" s="4"/>
      <c r="F85" s="4"/>
      <c r="G85" s="4"/>
      <c r="H85" s="4"/>
      <c r="I85" s="4"/>
      <c r="J85" s="4"/>
    </row>
    <row r="86" spans="2:10" ht="12" customHeight="1" x14ac:dyDescent="0.25">
      <c r="B86" s="4"/>
      <c r="C86" s="4"/>
      <c r="D86" s="4"/>
      <c r="E86" s="4"/>
      <c r="F86" s="4"/>
      <c r="G86" s="4"/>
      <c r="H86" s="4"/>
      <c r="I86" s="4"/>
      <c r="J86" s="4"/>
    </row>
    <row r="87" spans="2:10" ht="12" customHeight="1" x14ac:dyDescent="0.25">
      <c r="B87" s="4"/>
      <c r="C87" s="4"/>
      <c r="D87" s="4"/>
      <c r="E87" s="4"/>
      <c r="F87" s="4"/>
      <c r="G87" s="4"/>
      <c r="H87" s="4"/>
      <c r="I87" s="4"/>
      <c r="J87" s="4"/>
    </row>
    <row r="88" spans="2:10" ht="12" customHeight="1" x14ac:dyDescent="0.25">
      <c r="B88" s="4"/>
      <c r="C88" s="4"/>
      <c r="D88" s="4"/>
      <c r="E88" s="4"/>
      <c r="F88" s="4"/>
      <c r="G88" s="4"/>
      <c r="H88" s="4"/>
      <c r="I88" s="4"/>
      <c r="J88" s="4"/>
    </row>
    <row r="89" spans="2:10" ht="12" customHeight="1" x14ac:dyDescent="0.25">
      <c r="B89" s="4"/>
      <c r="C89" s="4"/>
      <c r="D89" s="4"/>
      <c r="E89" s="4"/>
      <c r="F89" s="4"/>
      <c r="G89" s="4"/>
      <c r="H89" s="4"/>
      <c r="I89" s="4"/>
      <c r="J89" s="4"/>
    </row>
    <row r="90" spans="2:10" ht="12" customHeight="1" x14ac:dyDescent="0.25">
      <c r="B90" s="4"/>
      <c r="C90" s="4"/>
      <c r="D90" s="4"/>
      <c r="E90" s="4"/>
      <c r="F90" s="4"/>
      <c r="G90" s="4"/>
      <c r="H90" s="4"/>
      <c r="I90" s="4"/>
      <c r="J90" s="4"/>
    </row>
    <row r="91" spans="2:10" ht="12" customHeight="1" x14ac:dyDescent="0.25">
      <c r="B91" s="4"/>
      <c r="C91" s="4"/>
      <c r="D91" s="4"/>
      <c r="E91" s="4"/>
      <c r="F91" s="4"/>
      <c r="G91" s="4"/>
      <c r="H91" s="4"/>
      <c r="I91" s="4"/>
      <c r="J91" s="4"/>
    </row>
    <row r="92" spans="2:10" ht="12" customHeight="1" x14ac:dyDescent="0.25">
      <c r="B92" s="4"/>
      <c r="C92" s="4"/>
      <c r="D92" s="4"/>
      <c r="E92" s="4"/>
      <c r="F92" s="4"/>
      <c r="G92" s="4"/>
      <c r="H92" s="4"/>
      <c r="I92" s="4"/>
      <c r="J92" s="4"/>
    </row>
    <row r="93" spans="2:10" ht="12" customHeight="1" x14ac:dyDescent="0.25">
      <c r="B93" s="4"/>
      <c r="C93" s="4"/>
      <c r="D93" s="4"/>
      <c r="E93" s="4"/>
      <c r="F93" s="4"/>
      <c r="G93" s="4"/>
      <c r="H93" s="4"/>
      <c r="I93" s="4"/>
      <c r="J93" s="4"/>
    </row>
    <row r="94" spans="2:10" ht="12" customHeight="1" x14ac:dyDescent="0.25">
      <c r="B94" s="4"/>
      <c r="C94" s="4"/>
      <c r="D94" s="4"/>
      <c r="E94" s="4"/>
      <c r="F94" s="4"/>
      <c r="G94" s="4"/>
      <c r="H94" s="4"/>
      <c r="I94" s="4"/>
      <c r="J94" s="4"/>
    </row>
    <row r="95" spans="2:10" ht="12" customHeight="1" x14ac:dyDescent="0.25">
      <c r="B95" s="4"/>
      <c r="C95" s="4"/>
      <c r="D95" s="4"/>
      <c r="E95" s="4"/>
      <c r="F95" s="4"/>
      <c r="G95" s="4"/>
      <c r="H95" s="4"/>
      <c r="I95" s="4"/>
      <c r="J95" s="4"/>
    </row>
    <row r="96" spans="2:10" ht="12" customHeight="1" x14ac:dyDescent="0.25">
      <c r="B96" s="4"/>
      <c r="C96" s="4"/>
      <c r="D96" s="4"/>
      <c r="E96" s="4"/>
      <c r="F96" s="4"/>
      <c r="G96" s="4"/>
      <c r="H96" s="4"/>
      <c r="I96" s="4"/>
      <c r="J96" s="4"/>
    </row>
    <row r="97" spans="1:10" ht="12" customHeight="1" x14ac:dyDescent="0.25">
      <c r="B97" s="4"/>
      <c r="C97" s="4"/>
      <c r="D97" s="4"/>
      <c r="E97" s="4"/>
      <c r="F97" s="4"/>
      <c r="G97" s="4"/>
      <c r="H97" s="4"/>
      <c r="I97" s="4"/>
      <c r="J97" s="4"/>
    </row>
    <row r="98" spans="1:10" ht="12" customHeight="1" x14ac:dyDescent="0.25">
      <c r="B98" s="4"/>
      <c r="C98" s="4"/>
      <c r="D98" s="4"/>
      <c r="E98" s="4"/>
      <c r="F98" s="4"/>
      <c r="G98" s="4"/>
      <c r="H98" s="4"/>
      <c r="I98" s="4"/>
      <c r="J98" s="4"/>
    </row>
    <row r="99" spans="1:10" ht="12" customHeight="1" x14ac:dyDescent="0.25">
      <c r="B99" s="4"/>
      <c r="C99" s="4"/>
      <c r="D99" s="4"/>
      <c r="E99" s="4"/>
      <c r="F99" s="4"/>
      <c r="G99" s="4"/>
      <c r="H99" s="4"/>
      <c r="I99" s="4"/>
      <c r="J99" s="4"/>
    </row>
    <row r="100" spans="1:10" ht="12" customHeight="1" x14ac:dyDescent="0.25">
      <c r="B100" s="4"/>
      <c r="C100" s="4"/>
      <c r="D100" s="4"/>
      <c r="E100" s="4"/>
      <c r="F100" s="4"/>
      <c r="G100" s="4"/>
      <c r="H100" s="4"/>
      <c r="I100" s="4"/>
      <c r="J100" s="4"/>
    </row>
    <row r="101" spans="1:10" ht="12" customHeight="1" x14ac:dyDescent="0.25"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2" customHeight="1" x14ac:dyDescent="0.25">
      <c r="B102" s="4"/>
      <c r="C102" s="4"/>
      <c r="D102" s="4"/>
      <c r="E102" s="4"/>
      <c r="F102" s="4"/>
      <c r="G102" s="4"/>
      <c r="H102" s="4"/>
      <c r="I102" s="4"/>
      <c r="J102" s="4"/>
    </row>
    <row r="103" spans="1:10" ht="12" customHeight="1" x14ac:dyDescent="0.25">
      <c r="B103" s="4"/>
      <c r="C103" s="4"/>
      <c r="D103" s="4"/>
      <c r="E103" s="4"/>
      <c r="F103" s="4"/>
      <c r="G103" s="4"/>
      <c r="H103" s="4"/>
      <c r="I103" s="4"/>
      <c r="J103" s="4"/>
    </row>
    <row r="104" spans="1:10" ht="12" customHeight="1" x14ac:dyDescent="0.25">
      <c r="B104" s="4"/>
      <c r="C104" s="4"/>
      <c r="D104" s="4"/>
      <c r="E104" s="4"/>
      <c r="F104" s="4"/>
      <c r="G104" s="4"/>
      <c r="H104" s="4"/>
      <c r="I104" s="4"/>
      <c r="J104" s="4"/>
    </row>
    <row r="105" spans="1:10" ht="12" customHeight="1" x14ac:dyDescent="0.25">
      <c r="B105" s="4"/>
      <c r="C105" s="4"/>
      <c r="D105" s="4"/>
      <c r="E105" s="4"/>
      <c r="F105" s="4"/>
      <c r="G105" s="4"/>
      <c r="H105" s="4"/>
      <c r="I105" s="4"/>
      <c r="J105" s="4"/>
    </row>
    <row r="106" spans="1:10" ht="12" customHeight="1" x14ac:dyDescent="0.25">
      <c r="B106" s="4"/>
      <c r="C106" s="4"/>
      <c r="D106" s="4"/>
      <c r="E106" s="4"/>
      <c r="F106" s="4"/>
      <c r="G106" s="4"/>
      <c r="H106" s="4"/>
      <c r="I106" s="4"/>
      <c r="J106" s="4"/>
    </row>
    <row r="107" spans="1:10" ht="12" customHeight="1" x14ac:dyDescent="0.25">
      <c r="B107" s="4"/>
      <c r="C107" s="4"/>
      <c r="D107" s="4"/>
      <c r="E107" s="4"/>
      <c r="F107" s="4"/>
      <c r="G107" s="4"/>
      <c r="H107" s="4"/>
      <c r="I107" s="4"/>
      <c r="J107" s="4"/>
    </row>
    <row r="108" spans="1:10" ht="12" customHeight="1" x14ac:dyDescent="0.25">
      <c r="B108" s="4"/>
      <c r="C108" s="4"/>
      <c r="D108" s="4"/>
      <c r="E108" s="4"/>
      <c r="F108" s="4"/>
      <c r="G108" s="4"/>
      <c r="H108" s="4"/>
      <c r="I108" s="4"/>
      <c r="J108" s="4"/>
    </row>
    <row r="109" spans="1:10" ht="12" customHeight="1" x14ac:dyDescent="0.25">
      <c r="B109" s="4"/>
      <c r="C109" s="4"/>
      <c r="D109" s="4"/>
      <c r="E109" s="4"/>
      <c r="F109" s="4"/>
      <c r="G109" s="4"/>
      <c r="H109" s="4"/>
      <c r="I109" s="4"/>
      <c r="J109" s="4"/>
    </row>
    <row r="110" spans="1:10" ht="12" customHeight="1" x14ac:dyDescent="0.25">
      <c r="B110" s="4"/>
      <c r="C110" s="4"/>
      <c r="D110" s="4"/>
      <c r="E110" s="4"/>
      <c r="F110" s="4"/>
      <c r="G110" s="4"/>
      <c r="H110" s="4"/>
      <c r="I110" s="4"/>
      <c r="J110" s="4"/>
    </row>
    <row r="111" spans="1:10" ht="12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ht="12" customHeight="1" x14ac:dyDescent="0.25">
      <c r="B112" s="4"/>
      <c r="C112" s="4"/>
      <c r="D112" s="4"/>
      <c r="E112" s="4"/>
      <c r="F112" s="4"/>
      <c r="G112" s="4"/>
      <c r="H112" s="4"/>
      <c r="I112" s="4"/>
      <c r="J112" s="4"/>
    </row>
    <row r="113" spans="2:10" ht="12" customHeight="1" x14ac:dyDescent="0.25">
      <c r="B113" s="4"/>
      <c r="C113" s="4"/>
      <c r="D113" s="4"/>
      <c r="E113" s="4"/>
      <c r="F113" s="4"/>
      <c r="G113" s="4"/>
      <c r="H113" s="4"/>
      <c r="I113" s="4"/>
      <c r="J113" s="4"/>
    </row>
    <row r="114" spans="2:10" ht="12" customHeight="1" x14ac:dyDescent="0.25">
      <c r="B114" s="4"/>
      <c r="C114" s="4"/>
      <c r="D114" s="4"/>
      <c r="E114" s="4"/>
      <c r="F114" s="4"/>
      <c r="G114" s="4"/>
      <c r="H114" s="4"/>
      <c r="I114" s="4"/>
      <c r="J114" s="4"/>
    </row>
    <row r="115" spans="2:10" ht="12" customHeight="1" x14ac:dyDescent="0.25">
      <c r="B115" s="4"/>
      <c r="C115" s="4"/>
      <c r="D115" s="4"/>
      <c r="E115" s="4"/>
      <c r="F115" s="4"/>
      <c r="G115" s="4"/>
      <c r="H115" s="4"/>
      <c r="I115" s="4"/>
      <c r="J115" s="4"/>
    </row>
    <row r="116" spans="2:10" ht="12" customHeight="1" x14ac:dyDescent="0.25">
      <c r="B116" s="4"/>
      <c r="C116" s="4"/>
      <c r="D116" s="4"/>
      <c r="E116" s="4"/>
      <c r="F116" s="4"/>
      <c r="G116" s="4"/>
      <c r="H116" s="4"/>
      <c r="I116" s="4"/>
      <c r="J116" s="4"/>
    </row>
    <row r="117" spans="2:10" ht="12" customHeight="1" x14ac:dyDescent="0.25">
      <c r="B117" s="4"/>
      <c r="C117" s="4"/>
      <c r="D117" s="4"/>
      <c r="E117" s="4"/>
      <c r="F117" s="4"/>
      <c r="G117" s="4"/>
      <c r="H117" s="4"/>
      <c r="I117" s="4"/>
      <c r="J117" s="4"/>
    </row>
    <row r="118" spans="2:10" ht="12" customHeight="1" x14ac:dyDescent="0.25">
      <c r="B118" s="4"/>
      <c r="C118" s="4"/>
      <c r="D118" s="4"/>
      <c r="E118" s="4"/>
      <c r="F118" s="4"/>
      <c r="G118" s="4"/>
      <c r="H118" s="4"/>
      <c r="I118" s="4"/>
      <c r="J118" s="4"/>
    </row>
    <row r="119" spans="2:10" ht="12" customHeight="1" x14ac:dyDescent="0.25">
      <c r="B119" s="4"/>
      <c r="C119" s="4"/>
      <c r="D119" s="4"/>
      <c r="E119" s="4"/>
      <c r="F119" s="4"/>
      <c r="G119" s="4"/>
      <c r="H119" s="4"/>
      <c r="I119" s="4"/>
      <c r="J119" s="4"/>
    </row>
    <row r="120" spans="2:10" ht="12" customHeight="1" x14ac:dyDescent="0.25">
      <c r="B120" s="4"/>
      <c r="C120" s="4"/>
      <c r="D120" s="4"/>
      <c r="E120" s="4"/>
      <c r="F120" s="4"/>
      <c r="G120" s="4"/>
      <c r="H120" s="4"/>
      <c r="I120" s="4"/>
      <c r="J120" s="4"/>
    </row>
    <row r="121" spans="2:10" ht="12" customHeight="1" x14ac:dyDescent="0.25">
      <c r="B121" s="4"/>
      <c r="C121" s="4"/>
      <c r="D121" s="4"/>
      <c r="E121" s="4"/>
      <c r="F121" s="4"/>
      <c r="G121" s="4"/>
      <c r="H121" s="4"/>
      <c r="I121" s="4"/>
      <c r="J121" s="4"/>
    </row>
    <row r="122" spans="2:10" ht="12" customHeight="1" x14ac:dyDescent="0.25">
      <c r="B122" s="4"/>
      <c r="C122" s="4"/>
      <c r="D122" s="4"/>
      <c r="E122" s="4"/>
      <c r="F122" s="4"/>
      <c r="G122" s="4"/>
      <c r="H122" s="4"/>
      <c r="I122" s="4"/>
      <c r="J122" s="4"/>
    </row>
    <row r="123" spans="2:10" ht="12" customHeight="1" x14ac:dyDescent="0.25">
      <c r="B123" s="4"/>
      <c r="C123" s="4"/>
      <c r="D123" s="4"/>
      <c r="E123" s="4"/>
      <c r="F123" s="4"/>
      <c r="G123" s="4"/>
      <c r="H123" s="4"/>
      <c r="I123" s="4"/>
      <c r="J123" s="4"/>
    </row>
    <row r="124" spans="2:10" ht="12" customHeight="1" x14ac:dyDescent="0.25">
      <c r="B124" s="4"/>
      <c r="C124" s="4"/>
      <c r="D124" s="4"/>
      <c r="E124" s="4"/>
      <c r="F124" s="4"/>
      <c r="G124" s="4"/>
      <c r="H124" s="4"/>
      <c r="I124" s="4"/>
      <c r="J124" s="4"/>
    </row>
    <row r="125" spans="2:10" ht="12" customHeight="1" x14ac:dyDescent="0.25">
      <c r="B125" s="4"/>
      <c r="C125" s="4"/>
      <c r="D125" s="4"/>
      <c r="E125" s="4"/>
      <c r="F125" s="4"/>
      <c r="G125" s="4"/>
      <c r="H125" s="4"/>
      <c r="I125" s="4"/>
      <c r="J125" s="4"/>
    </row>
    <row r="126" spans="2:10" ht="12" customHeight="1" x14ac:dyDescent="0.25">
      <c r="B126" s="4"/>
      <c r="C126" s="4"/>
      <c r="D126" s="4"/>
      <c r="E126" s="4"/>
      <c r="F126" s="4"/>
      <c r="G126" s="4"/>
      <c r="H126" s="4"/>
      <c r="I126" s="4"/>
      <c r="J126" s="4"/>
    </row>
    <row r="127" spans="2:10" ht="12" customHeight="1" x14ac:dyDescent="0.25">
      <c r="B127" s="4"/>
      <c r="C127" s="4"/>
      <c r="D127" s="4"/>
      <c r="E127" s="4"/>
      <c r="F127" s="4"/>
      <c r="G127" s="4"/>
      <c r="H127" s="4"/>
      <c r="I127" s="4"/>
      <c r="J127" s="4"/>
    </row>
    <row r="128" spans="2:10" ht="12" customHeight="1" x14ac:dyDescent="0.25">
      <c r="B128" s="4"/>
      <c r="C128" s="4"/>
      <c r="D128" s="4"/>
      <c r="E128" s="4"/>
      <c r="F128" s="4"/>
      <c r="G128" s="4"/>
      <c r="H128" s="4"/>
      <c r="I128" s="4"/>
      <c r="J128" s="4"/>
    </row>
    <row r="129" spans="2:10" ht="12" customHeight="1" x14ac:dyDescent="0.25">
      <c r="B129" s="4"/>
      <c r="C129" s="4"/>
      <c r="D129" s="4"/>
      <c r="E129" s="4"/>
      <c r="F129" s="4"/>
      <c r="G129" s="4"/>
      <c r="H129" s="4"/>
      <c r="I129" s="4"/>
      <c r="J129" s="4"/>
    </row>
    <row r="130" spans="2:10" ht="12" customHeight="1" x14ac:dyDescent="0.25">
      <c r="B130" s="4"/>
      <c r="C130" s="4"/>
      <c r="D130" s="4"/>
      <c r="E130" s="4"/>
      <c r="F130" s="4"/>
      <c r="G130" s="4"/>
      <c r="H130" s="4"/>
      <c r="I130" s="4"/>
      <c r="J130" s="4"/>
    </row>
    <row r="131" spans="2:10" ht="12" customHeight="1" x14ac:dyDescent="0.25">
      <c r="B131" s="4"/>
      <c r="C131" s="4"/>
      <c r="D131" s="4"/>
      <c r="E131" s="4"/>
      <c r="F131" s="4"/>
      <c r="G131" s="4"/>
      <c r="H131" s="4"/>
      <c r="I131" s="4"/>
      <c r="J131" s="4"/>
    </row>
    <row r="132" spans="2:10" ht="12" customHeight="1" x14ac:dyDescent="0.25">
      <c r="B132" s="4"/>
      <c r="C132" s="4"/>
      <c r="D132" s="4"/>
      <c r="E132" s="4"/>
      <c r="F132" s="4"/>
      <c r="G132" s="4"/>
      <c r="H132" s="4"/>
      <c r="I132" s="4"/>
      <c r="J132" s="4"/>
    </row>
    <row r="133" spans="2:10" ht="12" customHeight="1" x14ac:dyDescent="0.25">
      <c r="B133" s="4"/>
      <c r="C133" s="4"/>
      <c r="D133" s="4"/>
      <c r="E133" s="4"/>
      <c r="F133" s="4"/>
      <c r="G133" s="4"/>
      <c r="H133" s="4"/>
      <c r="I133" s="4"/>
      <c r="J133" s="4"/>
    </row>
    <row r="134" spans="2:10" ht="12" customHeight="1" x14ac:dyDescent="0.25">
      <c r="B134" s="4"/>
      <c r="C134" s="4"/>
      <c r="D134" s="4"/>
      <c r="E134" s="4"/>
      <c r="F134" s="4"/>
      <c r="G134" s="4"/>
      <c r="H134" s="4"/>
      <c r="I134" s="4"/>
      <c r="J134" s="4"/>
    </row>
    <row r="135" spans="2:10" ht="12" customHeight="1" x14ac:dyDescent="0.25">
      <c r="B135" s="4"/>
      <c r="C135" s="4"/>
      <c r="D135" s="4"/>
      <c r="E135" s="4"/>
      <c r="F135" s="4"/>
      <c r="G135" s="4"/>
      <c r="H135" s="4"/>
      <c r="I135" s="4"/>
      <c r="J135" s="4"/>
    </row>
    <row r="136" spans="2:10" ht="12" customHeight="1" x14ac:dyDescent="0.25">
      <c r="B136" s="4"/>
      <c r="C136" s="4"/>
      <c r="D136" s="4"/>
      <c r="E136" s="4"/>
      <c r="F136" s="4"/>
      <c r="G136" s="4"/>
      <c r="H136" s="4"/>
      <c r="I136" s="4"/>
      <c r="J136" s="4"/>
    </row>
    <row r="137" spans="2:10" ht="12" customHeight="1" x14ac:dyDescent="0.25">
      <c r="B137" s="4"/>
      <c r="C137" s="4"/>
      <c r="D137" s="4"/>
      <c r="E137" s="4"/>
      <c r="F137" s="4"/>
      <c r="G137" s="4"/>
      <c r="H137" s="4"/>
      <c r="I137" s="4"/>
      <c r="J137" s="4"/>
    </row>
    <row r="138" spans="2:10" ht="12" customHeight="1" x14ac:dyDescent="0.25">
      <c r="B138" s="4"/>
      <c r="C138" s="4"/>
      <c r="D138" s="4"/>
      <c r="E138" s="4"/>
      <c r="F138" s="4"/>
      <c r="G138" s="4"/>
      <c r="H138" s="4"/>
      <c r="I138" s="4"/>
      <c r="J138" s="4"/>
    </row>
    <row r="139" spans="2:10" ht="12" customHeight="1" x14ac:dyDescent="0.25">
      <c r="B139" s="4"/>
      <c r="C139" s="4"/>
      <c r="D139" s="4"/>
      <c r="E139" s="4"/>
      <c r="F139" s="4"/>
      <c r="G139" s="4"/>
      <c r="H139" s="4"/>
      <c r="I139" s="4"/>
      <c r="J139" s="4"/>
    </row>
    <row r="140" spans="2:10" ht="12" customHeight="1" x14ac:dyDescent="0.25">
      <c r="B140" s="4"/>
      <c r="C140" s="4"/>
      <c r="D140" s="4"/>
      <c r="E140" s="4"/>
      <c r="F140" s="4"/>
      <c r="G140" s="4"/>
      <c r="H140" s="4"/>
      <c r="I140" s="4"/>
      <c r="J140" s="4"/>
    </row>
    <row r="141" spans="2:10" ht="12" customHeight="1" x14ac:dyDescent="0.25">
      <c r="B141" s="4"/>
      <c r="C141" s="4"/>
      <c r="D141" s="4"/>
      <c r="E141" s="4"/>
      <c r="F141" s="4"/>
      <c r="G141" s="4"/>
      <c r="H141" s="4"/>
      <c r="I141" s="4"/>
      <c r="J141" s="4"/>
    </row>
    <row r="142" spans="2:10" ht="12" customHeight="1" x14ac:dyDescent="0.25">
      <c r="B142" s="4"/>
      <c r="C142" s="4"/>
      <c r="D142" s="4"/>
      <c r="E142" s="4"/>
      <c r="F142" s="4"/>
      <c r="G142" s="4"/>
      <c r="H142" s="4"/>
      <c r="I142" s="4"/>
      <c r="J142" s="4"/>
    </row>
    <row r="143" spans="2:10" ht="12" customHeight="1" x14ac:dyDescent="0.25">
      <c r="B143" s="4"/>
      <c r="C143" s="4"/>
      <c r="D143" s="4"/>
      <c r="E143" s="4"/>
      <c r="F143" s="4"/>
      <c r="G143" s="4"/>
      <c r="H143" s="4"/>
      <c r="I143" s="4"/>
      <c r="J143" s="4"/>
    </row>
    <row r="144" spans="2:10" ht="12" customHeight="1" x14ac:dyDescent="0.25">
      <c r="B144" s="4"/>
      <c r="C144" s="4"/>
      <c r="D144" s="4"/>
      <c r="E144" s="4"/>
      <c r="F144" s="4"/>
      <c r="G144" s="4"/>
      <c r="H144" s="4"/>
      <c r="I144" s="4"/>
      <c r="J144" s="4"/>
    </row>
    <row r="145" spans="2:10" ht="12" customHeight="1" x14ac:dyDescent="0.25">
      <c r="B145" s="4"/>
      <c r="C145" s="4"/>
      <c r="D145" s="4"/>
      <c r="E145" s="4"/>
      <c r="F145" s="4"/>
      <c r="G145" s="4"/>
      <c r="H145" s="4"/>
      <c r="I145" s="4"/>
      <c r="J145" s="4"/>
    </row>
    <row r="146" spans="2:10" ht="12" customHeight="1" x14ac:dyDescent="0.25">
      <c r="B146" s="4"/>
      <c r="C146" s="4"/>
      <c r="D146" s="4"/>
      <c r="E146" s="4"/>
      <c r="F146" s="4"/>
      <c r="G146" s="4"/>
      <c r="H146" s="4"/>
      <c r="I146" s="4"/>
      <c r="J146" s="4"/>
    </row>
    <row r="147" spans="2:10" ht="12" customHeight="1" x14ac:dyDescent="0.25">
      <c r="B147" s="4"/>
      <c r="C147" s="4"/>
      <c r="D147" s="4"/>
      <c r="E147" s="4"/>
      <c r="F147" s="4"/>
      <c r="G147" s="4"/>
      <c r="H147" s="4"/>
      <c r="I147" s="4"/>
      <c r="J147" s="4"/>
    </row>
    <row r="148" spans="2:10" ht="12" customHeight="1" x14ac:dyDescent="0.25">
      <c r="B148" s="4"/>
      <c r="C148" s="4"/>
      <c r="D148" s="4"/>
      <c r="E148" s="4"/>
      <c r="F148" s="4"/>
      <c r="G148" s="4"/>
      <c r="H148" s="4"/>
      <c r="I148" s="4"/>
      <c r="J148" s="4"/>
    </row>
    <row r="149" spans="2:10" ht="12" customHeight="1" x14ac:dyDescent="0.25">
      <c r="B149" s="4"/>
      <c r="C149" s="4"/>
      <c r="D149" s="4"/>
      <c r="E149" s="4"/>
      <c r="F149" s="4"/>
      <c r="G149" s="4"/>
      <c r="H149" s="4"/>
      <c r="I149" s="4"/>
      <c r="J149" s="4"/>
    </row>
    <row r="150" spans="2:10" ht="12" customHeight="1" x14ac:dyDescent="0.25">
      <c r="B150" s="4"/>
      <c r="C150" s="4"/>
      <c r="D150" s="4"/>
      <c r="E150" s="4"/>
      <c r="F150" s="4"/>
      <c r="G150" s="4"/>
      <c r="H150" s="4"/>
      <c r="I150" s="4"/>
      <c r="J150" s="4"/>
    </row>
    <row r="151" spans="2:10" ht="12" customHeight="1" x14ac:dyDescent="0.25">
      <c r="B151" s="4"/>
      <c r="C151" s="4"/>
      <c r="D151" s="4"/>
      <c r="E151" s="4"/>
      <c r="F151" s="4"/>
      <c r="G151" s="4"/>
      <c r="H151" s="4"/>
      <c r="I151" s="4"/>
      <c r="J151" s="4"/>
    </row>
    <row r="152" spans="2:10" ht="12" customHeight="1" x14ac:dyDescent="0.25">
      <c r="B152" s="4"/>
      <c r="C152" s="4"/>
      <c r="D152" s="4"/>
      <c r="E152" s="4"/>
      <c r="F152" s="4"/>
      <c r="G152" s="4"/>
      <c r="H152" s="4"/>
      <c r="I152" s="4"/>
      <c r="J152" s="4"/>
    </row>
    <row r="153" spans="2:10" ht="12" customHeight="1" x14ac:dyDescent="0.25">
      <c r="B153" s="4"/>
      <c r="C153" s="4"/>
      <c r="D153" s="4"/>
      <c r="E153" s="4"/>
      <c r="F153" s="4"/>
      <c r="G153" s="4"/>
      <c r="H153" s="4"/>
      <c r="I153" s="4"/>
      <c r="J153" s="4"/>
    </row>
    <row r="154" spans="2:10" ht="12" customHeight="1" x14ac:dyDescent="0.25">
      <c r="B154" s="4"/>
      <c r="C154" s="4"/>
      <c r="D154" s="4"/>
      <c r="E154" s="4"/>
      <c r="F154" s="4"/>
      <c r="G154" s="4"/>
      <c r="H154" s="4"/>
      <c r="I154" s="4"/>
      <c r="J154" s="4"/>
    </row>
    <row r="155" spans="2:10" ht="12" customHeight="1" x14ac:dyDescent="0.25">
      <c r="B155" s="4"/>
      <c r="C155" s="4"/>
      <c r="D155" s="4"/>
      <c r="E155" s="4"/>
      <c r="F155" s="4"/>
      <c r="G155" s="4"/>
      <c r="H155" s="4"/>
      <c r="I155" s="4"/>
      <c r="J155" s="4"/>
    </row>
    <row r="156" spans="2:10" ht="12" customHeight="1" x14ac:dyDescent="0.25">
      <c r="B156" s="4"/>
      <c r="C156" s="4"/>
      <c r="D156" s="4"/>
      <c r="E156" s="4"/>
      <c r="F156" s="4"/>
      <c r="G156" s="4"/>
      <c r="H156" s="4"/>
      <c r="I156" s="4"/>
      <c r="J156" s="4"/>
    </row>
    <row r="157" spans="2:10" ht="12" customHeight="1" x14ac:dyDescent="0.25">
      <c r="B157" s="4"/>
      <c r="C157" s="4"/>
      <c r="D157" s="4"/>
      <c r="E157" s="4"/>
      <c r="F157" s="4"/>
      <c r="G157" s="4"/>
      <c r="H157" s="4"/>
      <c r="I157" s="4"/>
      <c r="J157" s="4"/>
    </row>
    <row r="158" spans="2:10" ht="12" customHeight="1" x14ac:dyDescent="0.25">
      <c r="B158" s="4"/>
      <c r="C158" s="4"/>
      <c r="D158" s="4"/>
      <c r="E158" s="4"/>
      <c r="F158" s="4"/>
      <c r="G158" s="4"/>
      <c r="H158" s="4"/>
      <c r="I158" s="4"/>
      <c r="J158" s="4"/>
    </row>
    <row r="159" spans="2:10" ht="12" customHeight="1" x14ac:dyDescent="0.25">
      <c r="B159" s="4"/>
      <c r="C159" s="4"/>
      <c r="D159" s="4"/>
      <c r="E159" s="4"/>
      <c r="F159" s="4"/>
      <c r="G159" s="4"/>
      <c r="H159" s="4"/>
      <c r="I159" s="4"/>
      <c r="J159" s="4"/>
    </row>
    <row r="160" spans="2:10" ht="12" customHeight="1" x14ac:dyDescent="0.25">
      <c r="B160" s="4"/>
      <c r="C160" s="4"/>
      <c r="D160" s="4"/>
      <c r="E160" s="4"/>
      <c r="F160" s="4"/>
      <c r="G160" s="4"/>
      <c r="H160" s="4"/>
      <c r="I160" s="4"/>
      <c r="J160" s="4"/>
    </row>
    <row r="161" spans="1:10" ht="12" customHeight="1" x14ac:dyDescent="0.25">
      <c r="B161" s="4"/>
      <c r="C161" s="4"/>
      <c r="D161" s="4"/>
      <c r="E161" s="4"/>
      <c r="F161" s="4"/>
      <c r="G161" s="4"/>
      <c r="H161" s="4"/>
      <c r="I161" s="4"/>
      <c r="J161" s="4"/>
    </row>
    <row r="162" spans="1:10" ht="12" customHeight="1" x14ac:dyDescent="0.25">
      <c r="B162" s="4"/>
      <c r="C162" s="4"/>
      <c r="D162" s="4"/>
      <c r="E162" s="4"/>
      <c r="F162" s="4"/>
      <c r="G162" s="4"/>
      <c r="H162" s="4"/>
      <c r="I162" s="4"/>
      <c r="J162" s="4"/>
    </row>
    <row r="163" spans="1:10" ht="12" customHeight="1" x14ac:dyDescent="0.25">
      <c r="B163" s="4"/>
      <c r="C163" s="4"/>
      <c r="D163" s="4"/>
      <c r="E163" s="4"/>
      <c r="F163" s="4"/>
      <c r="G163" s="4"/>
      <c r="H163" s="4"/>
      <c r="I163" s="4"/>
      <c r="J163" s="4"/>
    </row>
    <row r="164" spans="1:10" ht="12" customHeight="1" x14ac:dyDescent="0.25">
      <c r="B164" s="4"/>
      <c r="C164" s="4"/>
      <c r="D164" s="4"/>
      <c r="E164" s="4"/>
      <c r="F164" s="4"/>
      <c r="G164" s="4"/>
      <c r="H164" s="4"/>
      <c r="I164" s="4"/>
      <c r="J164" s="4"/>
    </row>
    <row r="165" spans="1:10" ht="12" customHeight="1" x14ac:dyDescent="0.25">
      <c r="B165" s="4"/>
      <c r="C165" s="4"/>
      <c r="D165" s="4"/>
      <c r="E165" s="4"/>
      <c r="F165" s="4"/>
      <c r="G165" s="4"/>
      <c r="H165" s="4"/>
      <c r="I165" s="4"/>
      <c r="J165" s="4"/>
    </row>
    <row r="166" spans="1:10" ht="12" customHeight="1" x14ac:dyDescent="0.25">
      <c r="B166" s="4"/>
      <c r="C166" s="4"/>
      <c r="D166" s="4"/>
      <c r="E166" s="4"/>
      <c r="F166" s="4"/>
      <c r="G166" s="4"/>
      <c r="H166" s="4"/>
      <c r="I166" s="4"/>
      <c r="J166" s="4"/>
    </row>
    <row r="167" spans="1:10" ht="12" customHeight="1" x14ac:dyDescent="0.25">
      <c r="B167" s="4"/>
      <c r="C167" s="4"/>
      <c r="D167" s="4"/>
      <c r="E167" s="4"/>
      <c r="F167" s="4"/>
      <c r="G167" s="4"/>
      <c r="H167" s="4"/>
      <c r="I167" s="4"/>
      <c r="J167" s="4"/>
    </row>
    <row r="168" spans="1:10" ht="12" customHeight="1" x14ac:dyDescent="0.25">
      <c r="B168" s="4"/>
      <c r="C168" s="4"/>
      <c r="D168" s="4"/>
      <c r="E168" s="4"/>
      <c r="F168" s="4"/>
      <c r="G168" s="4"/>
      <c r="H168" s="4"/>
      <c r="I168" s="4"/>
      <c r="J168" s="4"/>
    </row>
    <row r="169" spans="1:10" ht="12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ht="12" customHeight="1" x14ac:dyDescent="0.25">
      <c r="B170" s="4"/>
      <c r="C170" s="4"/>
      <c r="D170" s="4"/>
      <c r="E170" s="4"/>
      <c r="F170" s="4"/>
      <c r="G170" s="4"/>
      <c r="H170" s="4"/>
      <c r="I170" s="4"/>
      <c r="J170" s="4"/>
    </row>
    <row r="171" spans="1:10" ht="12" customHeight="1" x14ac:dyDescent="0.25">
      <c r="B171" s="4"/>
      <c r="C171" s="4"/>
      <c r="D171" s="4"/>
      <c r="E171" s="4"/>
      <c r="F171" s="4"/>
      <c r="G171" s="4"/>
      <c r="H171" s="4"/>
      <c r="I171" s="4"/>
      <c r="J171" s="4"/>
    </row>
    <row r="172" spans="1:10" ht="12" customHeight="1" x14ac:dyDescent="0.25">
      <c r="B172" s="4"/>
      <c r="C172" s="4"/>
      <c r="D172" s="4"/>
      <c r="E172" s="4"/>
      <c r="F172" s="4"/>
      <c r="G172" s="4"/>
      <c r="H172" s="4"/>
      <c r="I172" s="4"/>
      <c r="J172" s="4"/>
    </row>
    <row r="173" spans="1:10" ht="12" customHeight="1" x14ac:dyDescent="0.25">
      <c r="B173" s="4"/>
      <c r="C173" s="4"/>
      <c r="D173" s="4"/>
      <c r="E173" s="4"/>
      <c r="F173" s="4"/>
      <c r="G173" s="4"/>
      <c r="H173" s="4"/>
      <c r="I173" s="4"/>
      <c r="J173" s="4"/>
    </row>
    <row r="174" spans="1:10" ht="12" customHeight="1" x14ac:dyDescent="0.25">
      <c r="B174" s="4"/>
      <c r="C174" s="4"/>
      <c r="D174" s="4"/>
      <c r="E174" s="4"/>
      <c r="F174" s="4"/>
      <c r="G174" s="4"/>
      <c r="H174" s="4"/>
      <c r="I174" s="4"/>
      <c r="J174" s="4"/>
    </row>
    <row r="175" spans="1:10" ht="12" customHeight="1" x14ac:dyDescent="0.25">
      <c r="B175" s="4"/>
      <c r="C175" s="4"/>
      <c r="D175" s="4"/>
      <c r="E175" s="4"/>
      <c r="F175" s="4"/>
      <c r="G175" s="4"/>
      <c r="H175" s="4"/>
      <c r="I175" s="4"/>
      <c r="J175" s="4"/>
    </row>
    <row r="176" spans="1:10" ht="12" customHeight="1" x14ac:dyDescent="0.25">
      <c r="B176" s="4"/>
      <c r="C176" s="4"/>
      <c r="D176" s="4"/>
      <c r="E176" s="4"/>
      <c r="F176" s="4"/>
      <c r="G176" s="4"/>
      <c r="H176" s="4"/>
      <c r="I176" s="4"/>
      <c r="J176" s="4"/>
    </row>
    <row r="177" spans="2:10" ht="12" customHeight="1" x14ac:dyDescent="0.25">
      <c r="B177" s="4"/>
      <c r="C177" s="4"/>
      <c r="D177" s="4"/>
      <c r="E177" s="4"/>
      <c r="F177" s="4"/>
      <c r="G177" s="4"/>
      <c r="H177" s="4"/>
      <c r="I177" s="4"/>
      <c r="J177" s="4"/>
    </row>
    <row r="178" spans="2:10" ht="12" customHeight="1" x14ac:dyDescent="0.25">
      <c r="B178" s="4"/>
      <c r="C178" s="4"/>
      <c r="D178" s="4"/>
      <c r="E178" s="4"/>
      <c r="F178" s="4"/>
      <c r="G178" s="4"/>
      <c r="H178" s="4"/>
      <c r="I178" s="4"/>
      <c r="J178" s="4"/>
    </row>
    <row r="179" spans="2:10" ht="12" customHeight="1" x14ac:dyDescent="0.25">
      <c r="B179" s="4"/>
      <c r="C179" s="4"/>
      <c r="D179" s="4"/>
      <c r="E179" s="4"/>
      <c r="F179" s="4"/>
      <c r="G179" s="4"/>
      <c r="H179" s="4"/>
      <c r="I179" s="4"/>
      <c r="J179" s="4"/>
    </row>
    <row r="180" spans="2:10" ht="12" customHeight="1" x14ac:dyDescent="0.25">
      <c r="B180" s="4"/>
      <c r="C180" s="4"/>
      <c r="D180" s="4"/>
      <c r="E180" s="4"/>
      <c r="F180" s="4"/>
      <c r="G180" s="4"/>
      <c r="H180" s="4"/>
      <c r="I180" s="4"/>
      <c r="J180" s="4"/>
    </row>
    <row r="181" spans="2:10" ht="12" customHeight="1" x14ac:dyDescent="0.25">
      <c r="B181" s="4"/>
      <c r="C181" s="4"/>
      <c r="D181" s="4"/>
      <c r="E181" s="4"/>
      <c r="F181" s="4"/>
      <c r="G181" s="4"/>
      <c r="H181" s="4"/>
      <c r="I181" s="4"/>
      <c r="J181" s="4"/>
    </row>
    <row r="182" spans="2:10" ht="12" customHeight="1" x14ac:dyDescent="0.25">
      <c r="B182" s="4"/>
      <c r="C182" s="4"/>
      <c r="D182" s="4"/>
      <c r="E182" s="4"/>
      <c r="F182" s="4"/>
      <c r="G182" s="4"/>
      <c r="H182" s="4"/>
      <c r="I182" s="4"/>
      <c r="J182" s="4"/>
    </row>
    <row r="183" spans="2:10" ht="12" customHeight="1" x14ac:dyDescent="0.25">
      <c r="B183" s="4"/>
      <c r="C183" s="4"/>
      <c r="D183" s="4"/>
      <c r="E183" s="4"/>
      <c r="F183" s="4"/>
      <c r="G183" s="4"/>
      <c r="H183" s="4"/>
      <c r="I183" s="4"/>
      <c r="J183" s="4"/>
    </row>
    <row r="184" spans="2:10" ht="12" customHeight="1" x14ac:dyDescent="0.25">
      <c r="B184" s="4"/>
      <c r="C184" s="4"/>
      <c r="D184" s="4"/>
      <c r="E184" s="4"/>
      <c r="F184" s="4"/>
      <c r="G184" s="4"/>
      <c r="H184" s="4"/>
      <c r="I184" s="4"/>
      <c r="J184" s="4"/>
    </row>
    <row r="185" spans="2:10" ht="12" customHeight="1" x14ac:dyDescent="0.25">
      <c r="B185" s="4"/>
      <c r="C185" s="4"/>
      <c r="D185" s="4"/>
      <c r="E185" s="4"/>
      <c r="F185" s="4"/>
      <c r="G185" s="4"/>
      <c r="H185" s="4"/>
      <c r="I185" s="4"/>
      <c r="J185" s="4"/>
    </row>
    <row r="186" spans="2:10" ht="12" customHeight="1" x14ac:dyDescent="0.25"/>
    <row r="187" spans="2:10" ht="12" customHeight="1" x14ac:dyDescent="0.25"/>
    <row r="188" spans="2:10" ht="12" customHeight="1" x14ac:dyDescent="0.25"/>
    <row r="189" spans="2:10" ht="12" customHeight="1" x14ac:dyDescent="0.25"/>
    <row r="190" spans="2:10" ht="12" customHeight="1" x14ac:dyDescent="0.25"/>
    <row r="191" spans="2:10" ht="12" customHeight="1" x14ac:dyDescent="0.25"/>
    <row r="192" spans="2:10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</sheetData>
  <mergeCells count="19">
    <mergeCell ref="A1:AD3"/>
    <mergeCell ref="A4:E4"/>
    <mergeCell ref="F4:Q4"/>
    <mergeCell ref="R4:S4"/>
    <mergeCell ref="T4:V4"/>
    <mergeCell ref="W4:X4"/>
    <mergeCell ref="Y4:AD4"/>
    <mergeCell ref="K13:S13"/>
    <mergeCell ref="A14:AD35"/>
    <mergeCell ref="K37:S37"/>
    <mergeCell ref="A38:AD57"/>
    <mergeCell ref="A5:E5"/>
    <mergeCell ref="F5:V5"/>
    <mergeCell ref="W5:X5"/>
    <mergeCell ref="Y5:AD5"/>
    <mergeCell ref="A7:E7"/>
    <mergeCell ref="F7:I7"/>
    <mergeCell ref="A6:E6"/>
    <mergeCell ref="F6:V6"/>
  </mergeCells>
  <phoneticPr fontId="0" type="noConversion"/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 r:id="rId1"/>
  <headerFooter alignWithMargins="0">
    <oddFooter>&amp;R&amp;"Tahoma,Normal"&amp;8&amp;F - 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P114"/>
  <sheetViews>
    <sheetView showGridLines="0" tabSelected="1" view="pageBreakPreview" zoomScale="150" zoomScaleSheetLayoutView="100" workbookViewId="0">
      <pane ySplit="7" topLeftCell="A8" activePane="bottomLeft" state="frozen"/>
      <selection pane="bottomLeft" activeCell="G39" sqref="G39"/>
    </sheetView>
  </sheetViews>
  <sheetFormatPr defaultRowHeight="12.75" x14ac:dyDescent="0.25"/>
  <cols>
    <col min="1" max="5" width="2.5703125" style="7" customWidth="1"/>
    <col min="6" max="6" width="38.42578125" style="7" customWidth="1"/>
    <col min="7" max="7" width="5.42578125" style="7" customWidth="1"/>
    <col min="8" max="8" width="5.7109375" style="7" hidden="1" customWidth="1"/>
    <col min="9" max="9" width="3.7109375" style="7" customWidth="1"/>
    <col min="10" max="10" width="5.42578125" style="7" bestFit="1" customWidth="1"/>
    <col min="11" max="11" width="6.140625" style="7" hidden="1" customWidth="1"/>
    <col min="12" max="12" width="6.7109375" style="7" hidden="1" customWidth="1"/>
    <col min="13" max="13" width="9.7109375" style="7" customWidth="1"/>
    <col min="14" max="14" width="5.7109375" style="7" hidden="1" customWidth="1"/>
    <col min="15" max="16" width="9.5703125" style="7" customWidth="1"/>
    <col min="17" max="16384" width="9.140625" style="7"/>
  </cols>
  <sheetData>
    <row r="1" spans="1:16" s="1" customFormat="1" ht="12" customHeight="1" x14ac:dyDescent="0.25">
      <c r="A1" s="142" t="s">
        <v>41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4"/>
      <c r="P1" s="8"/>
    </row>
    <row r="2" spans="1:16" s="1" customFormat="1" ht="12" customHeight="1" x14ac:dyDescent="0.25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7"/>
      <c r="P2" s="8"/>
    </row>
    <row r="3" spans="1:16" s="1" customFormat="1" ht="12" customHeight="1" x14ac:dyDescent="0.25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50"/>
      <c r="P3" s="8"/>
    </row>
    <row r="4" spans="1:16" s="1" customFormat="1" ht="12" customHeight="1" x14ac:dyDescent="0.25">
      <c r="A4" s="151" t="str">
        <f>Contagem!A5&amp;" : "&amp;Contagem!F5</f>
        <v xml:space="preserve">Aplicação : </v>
      </c>
      <c r="B4" s="152"/>
      <c r="C4" s="152"/>
      <c r="D4" s="152"/>
      <c r="E4" s="152"/>
      <c r="F4" s="152"/>
      <c r="G4" s="153"/>
      <c r="H4" s="153"/>
      <c r="I4" s="153"/>
      <c r="J4" s="153"/>
      <c r="K4" s="152"/>
      <c r="L4" s="152"/>
      <c r="M4" s="153"/>
      <c r="N4" s="153"/>
      <c r="O4" s="154"/>
      <c r="P4" s="8"/>
    </row>
    <row r="5" spans="1:16" s="10" customFormat="1" ht="12" customHeight="1" x14ac:dyDescent="0.2">
      <c r="A5" s="151" t="str">
        <f>Contagem!A6&amp;" : "&amp;Contagem!F6</f>
        <v xml:space="preserve">Responsável : </v>
      </c>
      <c r="B5" s="152"/>
      <c r="C5" s="152"/>
      <c r="D5" s="152"/>
      <c r="E5" s="152"/>
      <c r="F5" s="162"/>
      <c r="G5" s="159" t="s">
        <v>44</v>
      </c>
      <c r="H5" s="160"/>
      <c r="I5" s="160"/>
      <c r="J5" s="161"/>
      <c r="K5" s="23"/>
      <c r="L5" s="23"/>
      <c r="M5" s="156">
        <f>Contagem!F7</f>
        <v>0</v>
      </c>
      <c r="N5" s="157"/>
      <c r="O5" s="158"/>
      <c r="P5" s="9"/>
    </row>
    <row r="6" spans="1:16" s="10" customFormat="1" ht="12" customHeight="1" x14ac:dyDescent="0.25">
      <c r="A6" s="138" t="str">
        <f>Contagem!$R$4&amp;" = "&amp;VALUE(Contagem!$T$4)</f>
        <v>R$/PF = 0</v>
      </c>
      <c r="B6" s="139"/>
      <c r="C6" s="23"/>
      <c r="D6" s="140" t="str">
        <f>" Custo= "&amp;DOLLAR(Contagem!$Y$4)</f>
        <v xml:space="preserve"> Custo= R$ 0,00</v>
      </c>
      <c r="E6" s="140"/>
      <c r="F6" s="140"/>
      <c r="G6" s="141"/>
      <c r="H6" s="63" t="str">
        <f>" Custo= "&amp;DOLLAR(Contagem!$Y$4)</f>
        <v xml:space="preserve"> Custo= R$ 0,00</v>
      </c>
      <c r="I6" s="64"/>
      <c r="J6" s="65" t="s">
        <v>43</v>
      </c>
      <c r="K6" s="62"/>
      <c r="L6" s="62"/>
      <c r="M6" s="155">
        <f>SUM(N8:N114)</f>
        <v>138</v>
      </c>
      <c r="N6" s="155"/>
      <c r="O6" s="155"/>
      <c r="P6" s="8"/>
    </row>
    <row r="7" spans="1:16" s="16" customFormat="1" ht="12" customHeight="1" x14ac:dyDescent="0.25">
      <c r="A7" s="137" t="s">
        <v>8</v>
      </c>
      <c r="B7" s="137"/>
      <c r="C7" s="137"/>
      <c r="D7" s="137"/>
      <c r="E7" s="137"/>
      <c r="F7" s="137"/>
      <c r="G7" s="11" t="s">
        <v>9</v>
      </c>
      <c r="H7" s="12" t="s">
        <v>10</v>
      </c>
      <c r="I7" s="13" t="s">
        <v>11</v>
      </c>
      <c r="J7" s="13" t="s">
        <v>12</v>
      </c>
      <c r="K7" s="13" t="s">
        <v>13</v>
      </c>
      <c r="L7" s="13" t="s">
        <v>14</v>
      </c>
      <c r="M7" s="13" t="s">
        <v>15</v>
      </c>
      <c r="N7" s="13" t="s">
        <v>4</v>
      </c>
      <c r="O7" s="14" t="s">
        <v>4</v>
      </c>
      <c r="P7" s="15"/>
    </row>
    <row r="8" spans="1:16" ht="12" customHeight="1" x14ac:dyDescent="0.25">
      <c r="A8" s="91"/>
      <c r="B8" s="72"/>
      <c r="C8" s="72"/>
      <c r="D8" s="72"/>
      <c r="E8" s="72"/>
      <c r="F8" s="73" t="s">
        <v>66</v>
      </c>
      <c r="G8" s="122" t="s">
        <v>32</v>
      </c>
      <c r="H8" s="75"/>
      <c r="I8" s="75">
        <v>18</v>
      </c>
      <c r="J8" s="75">
        <v>2</v>
      </c>
      <c r="K8" s="19" t="str">
        <f>CONCATENATE(G8,L8)</f>
        <v>ALIL</v>
      </c>
      <c r="L8" s="17" t="str">
        <f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>IF(L8="L","Baixa",IF(L8="A","Média",IF(L8="","","Alta")))</f>
        <v>Baixa</v>
      </c>
      <c r="N8" s="21">
        <f>IF(ISBLANK(G8),"",IF(G8="ALI",IF(L8="L",7,IF(L8="A",10,15)),IF(G8="AIE",IF(L8="L",5,IF(L8="A",7,10)),IF(G8="SE",IF(L8="L",4,IF(L8="A",5,7)),IF(OR(G8="EE",G8="CE"),IF(L8="L",3,IF(L8="A",4,6)))))))</f>
        <v>7</v>
      </c>
      <c r="O8" s="21">
        <f>IF(ISBLANK(G8),"",IF(G8="ALI",IF(L8="L",7,IF(L8="A",10,15)),IF(G8="AIE",IF(L8="L",5,IF(L8="A",7,10)),IF(G8="SE",IF(L8="L",4,IF(L8="A",5,7)),IF(OR(G8="EE",G8="CE"),IF(L8="L",3,IF(L8="A",4,6)))))))</f>
        <v>7</v>
      </c>
      <c r="P8" s="18"/>
    </row>
    <row r="9" spans="1:16" ht="12" customHeight="1" x14ac:dyDescent="0.25">
      <c r="A9" s="90"/>
      <c r="B9" s="92"/>
      <c r="C9" s="72"/>
      <c r="D9" s="72"/>
      <c r="E9" s="72"/>
      <c r="F9" s="72" t="s">
        <v>67</v>
      </c>
      <c r="G9" s="122" t="s">
        <v>32</v>
      </c>
      <c r="H9" s="75"/>
      <c r="I9" s="75">
        <v>4</v>
      </c>
      <c r="J9" s="75">
        <v>1</v>
      </c>
      <c r="K9" s="19" t="str">
        <f>CONCATENATE(G9,L9)</f>
        <v>ALIL</v>
      </c>
      <c r="L9" s="17" t="str">
        <f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20" t="str">
        <f>IF(L9="L","Baixa",IF(L9="A","Média",IF(L9="","","Alta")))</f>
        <v>Baixa</v>
      </c>
      <c r="N9" s="21">
        <f>IF(ISBLANK(G9),"",IF(G9="ALI",IF(L9="L",7,IF(L9="A",10,15)),IF(G9="AIE",IF(L9="L",5,IF(L9="A",7,10)),IF(G9="SE",IF(L9="L",4,IF(L9="A",5,7)),IF(OR(G9="EE",G9="CE"),IF(L9="L",3,IF(L9="A",4,6)))))))</f>
        <v>7</v>
      </c>
      <c r="O9" s="21">
        <f>IF(ISBLANK(G9),"",IF(G9="ALI",IF(L9="L",7,IF(L9="A",10,15)),IF(G9="AIE",IF(L9="L",5,IF(L9="A",7,10)),IF(G9="SE",IF(L9="L",4,IF(L9="A",5,7)),IF(OR(G9="EE",G9="CE"),IF(L9="L",3,IF(L9="A",4,6)))))))</f>
        <v>7</v>
      </c>
      <c r="P9" s="18"/>
    </row>
    <row r="10" spans="1:16" ht="12" customHeight="1" x14ac:dyDescent="0.25">
      <c r="A10" s="90"/>
      <c r="B10" s="72"/>
      <c r="C10" s="72"/>
      <c r="D10" s="72"/>
      <c r="E10" s="72"/>
      <c r="F10" s="72" t="s">
        <v>68</v>
      </c>
      <c r="G10" s="122" t="s">
        <v>32</v>
      </c>
      <c r="H10" s="75"/>
      <c r="I10" s="75">
        <v>1</v>
      </c>
      <c r="J10" s="75">
        <v>1</v>
      </c>
      <c r="K10" s="19" t="str">
        <f t="shared" ref="K10:K33" si="0">CONCATENATE(G10,L10)</f>
        <v>ALIL</v>
      </c>
      <c r="L10" s="17" t="str">
        <f t="shared" ref="L10:L33" si="1"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L</v>
      </c>
      <c r="M10" s="20" t="str">
        <f t="shared" ref="M10:M64" si="2">IF(L10="L","Baixa",IF(L10="A","Média",IF(L10="","","Alta")))</f>
        <v>Baixa</v>
      </c>
      <c r="N10" s="21">
        <f t="shared" ref="N10:N33" si="3">IF(ISBLANK(G10),"",IF(G10="ALI",IF(L10="L",7,IF(L10="A",10,15)),IF(G10="AIE",IF(L10="L",5,IF(L10="A",7,10)),IF(G10="SE",IF(L10="L",4,IF(L10="A",5,7)),IF(OR(G10="EE",G10="CE"),IF(L10="L",3,IF(L10="A",4,6)))))))</f>
        <v>7</v>
      </c>
      <c r="O10" s="21">
        <f t="shared" ref="O10:O33" si="4">IF(ISBLANK(G10),"",IF(G10="ALI",IF(L10="L",7,IF(L10="A",10,15)),IF(G10="AIE",IF(L10="L",5,IF(L10="A",7,10)),IF(G10="SE",IF(L10="L",4,IF(L10="A",5,7)),IF(OR(G10="EE",G10="CE"),IF(L10="L",3,IF(L10="A",4,6)))))))</f>
        <v>7</v>
      </c>
      <c r="P10" s="18"/>
    </row>
    <row r="11" spans="1:16" ht="12" customHeight="1" x14ac:dyDescent="0.25">
      <c r="A11" s="90"/>
      <c r="B11" s="72"/>
      <c r="C11" s="72"/>
      <c r="D11" s="72"/>
      <c r="E11" s="72"/>
      <c r="F11" s="72" t="s">
        <v>75</v>
      </c>
      <c r="G11" s="122" t="s">
        <v>32</v>
      </c>
      <c r="H11" s="75"/>
      <c r="I11" s="75">
        <v>6</v>
      </c>
      <c r="J11" s="75">
        <v>1</v>
      </c>
      <c r="K11" s="19" t="str">
        <f t="shared" si="0"/>
        <v>ALIL</v>
      </c>
      <c r="L11" s="17" t="str">
        <f t="shared" si="1"/>
        <v>L</v>
      </c>
      <c r="M11" s="20" t="str">
        <f t="shared" si="2"/>
        <v>Baixa</v>
      </c>
      <c r="N11" s="21">
        <f>IF(ISBLANK(G11),"",IF(G11="ALI",IF(L11="L",7,IF(L11="A",10,15)),IF(G11="AIE",IF(L11="L",5,IF(L11="A",7,10)),IF(G11="SE",IF(L11="L",4,IF(L11="A",5,7)),IF(OR(G11="EE",G11="CE"),IF(L11="L",3,IF(L11="A",4,6)))))))</f>
        <v>7</v>
      </c>
      <c r="O11" s="21">
        <f>IF(ISBLANK(G11),"",IF(G11="ALI",IF(L11="L",7,IF(L11="A",10,15)),IF(G11="AIE",IF(L11="L",5,IF(L11="A",7,10)),IF(G11="SE",IF(L11="L",4,IF(L11="A",5,7)),IF(OR(G11="EE",G11="CE"),IF(L11="L",3,IF(L11="A",4,6)))))))</f>
        <v>7</v>
      </c>
      <c r="P11" s="18"/>
    </row>
    <row r="12" spans="1:16" ht="12" customHeight="1" x14ac:dyDescent="0.25">
      <c r="A12" s="90"/>
      <c r="B12" s="72"/>
      <c r="C12" s="72"/>
      <c r="D12" s="72"/>
      <c r="E12" s="72"/>
      <c r="F12" s="72" t="s">
        <v>69</v>
      </c>
      <c r="G12" s="123" t="s">
        <v>35</v>
      </c>
      <c r="H12" s="75"/>
      <c r="I12" s="75">
        <v>4</v>
      </c>
      <c r="J12" s="75">
        <v>1</v>
      </c>
      <c r="K12" s="19" t="str">
        <f t="shared" si="0"/>
        <v>AIEL</v>
      </c>
      <c r="L12" s="17" t="str">
        <f t="shared" si="1"/>
        <v>L</v>
      </c>
      <c r="M12" s="20" t="str">
        <f t="shared" si="2"/>
        <v>Baixa</v>
      </c>
      <c r="N12" s="21">
        <f t="shared" si="3"/>
        <v>5</v>
      </c>
      <c r="O12" s="21">
        <f t="shared" si="4"/>
        <v>5</v>
      </c>
      <c r="P12" s="18"/>
    </row>
    <row r="13" spans="1:16" ht="12" customHeight="1" x14ac:dyDescent="0.25">
      <c r="A13" s="90"/>
      <c r="B13" s="72"/>
      <c r="C13" s="72"/>
      <c r="D13" s="72"/>
      <c r="E13" s="72"/>
      <c r="F13" s="120" t="s">
        <v>76</v>
      </c>
      <c r="G13" s="122"/>
      <c r="H13" s="75"/>
      <c r="I13" s="75"/>
      <c r="J13" s="75"/>
      <c r="K13" s="19" t="str">
        <f t="shared" si="0"/>
        <v/>
      </c>
      <c r="L13" s="17" t="str">
        <f t="shared" si="1"/>
        <v/>
      </c>
      <c r="M13" s="20" t="str">
        <f t="shared" si="2"/>
        <v/>
      </c>
      <c r="N13" s="21" t="str">
        <f t="shared" si="3"/>
        <v/>
      </c>
      <c r="O13" s="21" t="str">
        <f t="shared" si="4"/>
        <v/>
      </c>
      <c r="P13" s="18"/>
    </row>
    <row r="14" spans="1:16" ht="12" customHeight="1" x14ac:dyDescent="0.25">
      <c r="A14" s="90"/>
      <c r="B14" s="72"/>
      <c r="C14" s="72"/>
      <c r="D14" s="72"/>
      <c r="E14" s="72"/>
      <c r="F14" s="119" t="s">
        <v>77</v>
      </c>
      <c r="G14" s="122"/>
      <c r="H14" s="75"/>
      <c r="I14" s="75"/>
      <c r="J14" s="75"/>
      <c r="K14" s="19" t="str">
        <f t="shared" si="0"/>
        <v/>
      </c>
      <c r="L14" s="17" t="str">
        <f t="shared" si="1"/>
        <v/>
      </c>
      <c r="M14" s="20" t="str">
        <f t="shared" si="2"/>
        <v/>
      </c>
      <c r="N14" s="21" t="str">
        <f t="shared" si="3"/>
        <v/>
      </c>
      <c r="O14" s="21" t="str">
        <f t="shared" si="4"/>
        <v/>
      </c>
      <c r="P14" s="18"/>
    </row>
    <row r="15" spans="1:16" ht="12" customHeight="1" x14ac:dyDescent="0.25">
      <c r="A15" s="90"/>
      <c r="B15" s="72"/>
      <c r="C15" s="72"/>
      <c r="D15" s="72"/>
      <c r="E15" s="72"/>
      <c r="F15" s="119" t="s">
        <v>78</v>
      </c>
      <c r="G15" s="122"/>
      <c r="H15" s="75"/>
      <c r="I15" s="122"/>
      <c r="J15" s="75"/>
      <c r="K15" s="19" t="str">
        <f t="shared" si="0"/>
        <v/>
      </c>
      <c r="L15" s="17" t="str">
        <f t="shared" si="1"/>
        <v/>
      </c>
      <c r="M15" s="20" t="str">
        <f t="shared" si="2"/>
        <v/>
      </c>
      <c r="N15" s="21" t="str">
        <f t="shared" si="3"/>
        <v/>
      </c>
      <c r="O15" s="21" t="str">
        <f t="shared" si="4"/>
        <v/>
      </c>
      <c r="P15" s="18"/>
    </row>
    <row r="16" spans="1:16" ht="12" customHeight="1" x14ac:dyDescent="0.25">
      <c r="A16" s="91"/>
      <c r="B16" s="72"/>
      <c r="C16" s="72"/>
      <c r="D16" s="72"/>
      <c r="E16" s="72"/>
      <c r="F16" s="72" t="s">
        <v>70</v>
      </c>
      <c r="G16" s="122" t="s">
        <v>32</v>
      </c>
      <c r="H16" s="75"/>
      <c r="I16" s="75">
        <v>3</v>
      </c>
      <c r="J16" s="75">
        <v>1</v>
      </c>
      <c r="K16" s="19" t="str">
        <f t="shared" si="0"/>
        <v>ALIL</v>
      </c>
      <c r="L16" s="17" t="str">
        <f t="shared" si="1"/>
        <v>L</v>
      </c>
      <c r="M16" s="20" t="str">
        <f t="shared" si="2"/>
        <v>Baixa</v>
      </c>
      <c r="N16" s="21">
        <f t="shared" si="3"/>
        <v>7</v>
      </c>
      <c r="O16" s="21">
        <f t="shared" si="4"/>
        <v>7</v>
      </c>
      <c r="P16" s="18"/>
    </row>
    <row r="17" spans="1:16" ht="12" customHeight="1" x14ac:dyDescent="0.25">
      <c r="A17" s="74"/>
      <c r="B17" s="93"/>
      <c r="C17" s="72"/>
      <c r="D17" s="72"/>
      <c r="E17" s="72"/>
      <c r="F17" s="72" t="s">
        <v>79</v>
      </c>
      <c r="G17" s="122" t="s">
        <v>32</v>
      </c>
      <c r="H17" s="75"/>
      <c r="I17" s="75">
        <v>2</v>
      </c>
      <c r="J17" s="75">
        <v>1</v>
      </c>
      <c r="K17" s="19" t="str">
        <f t="shared" si="0"/>
        <v>ALIL</v>
      </c>
      <c r="L17" s="17" t="str">
        <f t="shared" si="1"/>
        <v>L</v>
      </c>
      <c r="M17" s="20" t="str">
        <f t="shared" si="2"/>
        <v>Baixa</v>
      </c>
      <c r="N17" s="21">
        <f t="shared" si="3"/>
        <v>7</v>
      </c>
      <c r="O17" s="21">
        <f t="shared" si="4"/>
        <v>7</v>
      </c>
      <c r="P17" s="18"/>
    </row>
    <row r="18" spans="1:16" ht="12" customHeight="1" x14ac:dyDescent="0.25">
      <c r="A18" s="74"/>
      <c r="B18" s="92"/>
      <c r="C18" s="72"/>
      <c r="D18" s="72"/>
      <c r="E18" s="72"/>
      <c r="F18" s="72" t="s">
        <v>80</v>
      </c>
      <c r="G18" s="122" t="s">
        <v>32</v>
      </c>
      <c r="H18" s="75"/>
      <c r="I18" s="122">
        <v>3</v>
      </c>
      <c r="J18" s="75">
        <v>1</v>
      </c>
      <c r="K18" s="19" t="str">
        <f t="shared" si="0"/>
        <v>ALIL</v>
      </c>
      <c r="L18" s="17" t="str">
        <f t="shared" si="1"/>
        <v>L</v>
      </c>
      <c r="M18" s="20" t="str">
        <f t="shared" si="2"/>
        <v>Baixa</v>
      </c>
      <c r="N18" s="21">
        <f t="shared" si="3"/>
        <v>7</v>
      </c>
      <c r="O18" s="21">
        <f t="shared" si="4"/>
        <v>7</v>
      </c>
      <c r="P18" s="18"/>
    </row>
    <row r="19" spans="1:16" ht="12" customHeight="1" x14ac:dyDescent="0.25">
      <c r="A19" s="71"/>
      <c r="B19" s="94"/>
      <c r="C19" s="72"/>
      <c r="D19" s="72"/>
      <c r="E19" s="72"/>
      <c r="F19" s="121" t="s">
        <v>81</v>
      </c>
      <c r="G19" s="122" t="s">
        <v>32</v>
      </c>
      <c r="H19" s="75"/>
      <c r="I19" s="122"/>
      <c r="J19" s="75"/>
      <c r="K19" s="19" t="str">
        <f>CONCATENATE(G19,L19)</f>
        <v>ALIL</v>
      </c>
      <c r="L19" s="17" t="str">
        <f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L</v>
      </c>
      <c r="M19" s="20" t="str">
        <f>IF(L19="L","Baixa",IF(L19="A","Média",IF(L19="","","Alta")))</f>
        <v>Baixa</v>
      </c>
      <c r="N19" s="21">
        <f>IF(ISBLANK(G19),"",IF(G19="ALI",IF(L19="L",7,IF(L19="A",10,15)),IF(G19="AIE",IF(L19="L",5,IF(L19="A",7,10)),IF(G19="SE",IF(L19="L",4,IF(L19="A",5,7)),IF(OR(G19="EE",G19="CE"),IF(L19="L",3,IF(L19="A",4,6)))))))</f>
        <v>7</v>
      </c>
      <c r="O19" s="21">
        <f>IF(ISBLANK(G19),"",IF(G19="ALI",IF(L19="L",7,IF(L19="A",10,15)),IF(G19="AIE",IF(L19="L",5,IF(L19="A",7,10)),IF(G19="SE",IF(L19="L",4,IF(L19="A",5,7)),IF(OR(G19="EE",G19="CE"),IF(L19="L",3,IF(L19="A",4,6)))))))</f>
        <v>7</v>
      </c>
      <c r="P19" s="18"/>
    </row>
    <row r="20" spans="1:16" ht="12" customHeight="1" x14ac:dyDescent="0.25">
      <c r="A20" s="74"/>
      <c r="B20" s="72"/>
      <c r="C20" s="72"/>
      <c r="D20" s="72"/>
      <c r="E20" s="72"/>
      <c r="F20" s="72"/>
      <c r="G20" s="122"/>
      <c r="H20" s="75"/>
      <c r="I20" s="75"/>
      <c r="J20" s="75"/>
      <c r="K20" s="19" t="str">
        <f t="shared" si="0"/>
        <v/>
      </c>
      <c r="L20" s="17" t="str">
        <f t="shared" si="1"/>
        <v/>
      </c>
      <c r="M20" s="20" t="str">
        <f t="shared" si="2"/>
        <v/>
      </c>
      <c r="N20" s="21" t="str">
        <f t="shared" si="3"/>
        <v/>
      </c>
      <c r="O20" s="21" t="str">
        <f t="shared" si="4"/>
        <v/>
      </c>
      <c r="P20" s="18"/>
    </row>
    <row r="21" spans="1:16" ht="12" customHeight="1" x14ac:dyDescent="0.25">
      <c r="A21" s="74"/>
      <c r="B21" s="72"/>
      <c r="C21" s="72"/>
      <c r="D21" s="72"/>
      <c r="E21" s="72"/>
      <c r="F21" s="72" t="s">
        <v>71</v>
      </c>
      <c r="G21" s="122" t="s">
        <v>20</v>
      </c>
      <c r="H21" s="75"/>
      <c r="I21" s="122">
        <v>20</v>
      </c>
      <c r="J21" s="75">
        <v>2</v>
      </c>
      <c r="K21" s="19" t="str">
        <f t="shared" si="0"/>
        <v>EEH</v>
      </c>
      <c r="L21" s="17" t="str">
        <f t="shared" si="1"/>
        <v>H</v>
      </c>
      <c r="M21" s="20" t="str">
        <f t="shared" si="2"/>
        <v>Alta</v>
      </c>
      <c r="N21" s="21">
        <f t="shared" si="3"/>
        <v>6</v>
      </c>
      <c r="O21" s="21">
        <f t="shared" si="4"/>
        <v>6</v>
      </c>
      <c r="P21" s="18"/>
    </row>
    <row r="22" spans="1:16" ht="12" customHeight="1" x14ac:dyDescent="0.25">
      <c r="A22" s="74"/>
      <c r="B22" s="72"/>
      <c r="C22" s="72"/>
      <c r="D22" s="72"/>
      <c r="E22" s="72"/>
      <c r="F22" s="72" t="s">
        <v>72</v>
      </c>
      <c r="G22" s="122" t="s">
        <v>31</v>
      </c>
      <c r="H22" s="75"/>
      <c r="I22" s="122">
        <v>20</v>
      </c>
      <c r="J22" s="75">
        <v>1</v>
      </c>
      <c r="K22" s="19" t="str">
        <f t="shared" si="0"/>
        <v>CEA</v>
      </c>
      <c r="L22" s="17" t="str">
        <f t="shared" si="1"/>
        <v>A</v>
      </c>
      <c r="M22" s="20" t="str">
        <f t="shared" si="2"/>
        <v>Média</v>
      </c>
      <c r="N22" s="21">
        <f t="shared" si="3"/>
        <v>4</v>
      </c>
      <c r="O22" s="21">
        <f t="shared" si="4"/>
        <v>4</v>
      </c>
      <c r="P22" s="18"/>
    </row>
    <row r="23" spans="1:16" ht="12" customHeight="1" x14ac:dyDescent="0.25">
      <c r="A23" s="74"/>
      <c r="B23" s="72"/>
      <c r="C23" s="72"/>
      <c r="D23" s="72"/>
      <c r="E23" s="72"/>
      <c r="F23" s="72" t="s">
        <v>82</v>
      </c>
      <c r="G23" s="122" t="s">
        <v>31</v>
      </c>
      <c r="H23" s="75"/>
      <c r="I23" s="122">
        <v>2</v>
      </c>
      <c r="J23" s="75">
        <v>1</v>
      </c>
      <c r="K23" s="19" t="str">
        <f t="shared" si="0"/>
        <v>CEL</v>
      </c>
      <c r="L23" s="17" t="str">
        <f t="shared" si="1"/>
        <v>L</v>
      </c>
      <c r="M23" s="20" t="str">
        <f t="shared" si="2"/>
        <v>Baixa</v>
      </c>
      <c r="N23" s="21">
        <f t="shared" si="3"/>
        <v>3</v>
      </c>
      <c r="O23" s="21">
        <f t="shared" si="4"/>
        <v>3</v>
      </c>
      <c r="P23" s="18"/>
    </row>
    <row r="24" spans="1:16" ht="12" customHeight="1" x14ac:dyDescent="0.25">
      <c r="A24" s="71"/>
      <c r="B24" s="72"/>
      <c r="C24" s="72"/>
      <c r="D24" s="72"/>
      <c r="E24" s="72"/>
      <c r="F24" s="72" t="s">
        <v>73</v>
      </c>
      <c r="G24" s="122" t="s">
        <v>20</v>
      </c>
      <c r="H24" s="75"/>
      <c r="I24" s="122">
        <v>20</v>
      </c>
      <c r="J24" s="75">
        <v>2</v>
      </c>
      <c r="K24" s="19" t="str">
        <f t="shared" si="0"/>
        <v>EEH</v>
      </c>
      <c r="L24" s="17" t="str">
        <f t="shared" si="1"/>
        <v>H</v>
      </c>
      <c r="M24" s="20" t="str">
        <f t="shared" si="2"/>
        <v>Alta</v>
      </c>
      <c r="N24" s="21">
        <f t="shared" si="3"/>
        <v>6</v>
      </c>
      <c r="O24" s="21">
        <f t="shared" si="4"/>
        <v>6</v>
      </c>
      <c r="P24" s="18"/>
    </row>
    <row r="25" spans="1:16" ht="12" customHeight="1" x14ac:dyDescent="0.25">
      <c r="A25" s="71"/>
      <c r="B25" s="72"/>
      <c r="C25" s="72"/>
      <c r="D25" s="72"/>
      <c r="E25" s="72"/>
      <c r="F25" s="72" t="s">
        <v>74</v>
      </c>
      <c r="G25" s="122" t="s">
        <v>20</v>
      </c>
      <c r="H25" s="75"/>
      <c r="I25" s="75">
        <v>1</v>
      </c>
      <c r="J25" s="75">
        <v>2</v>
      </c>
      <c r="K25" s="19" t="str">
        <f t="shared" si="0"/>
        <v>EEL</v>
      </c>
      <c r="L25" s="17" t="str">
        <f t="shared" si="1"/>
        <v>L</v>
      </c>
      <c r="M25" s="20" t="str">
        <f t="shared" si="2"/>
        <v>Baixa</v>
      </c>
      <c r="N25" s="21">
        <f t="shared" si="3"/>
        <v>3</v>
      </c>
      <c r="O25" s="21">
        <f t="shared" si="4"/>
        <v>3</v>
      </c>
      <c r="P25" s="18"/>
    </row>
    <row r="26" spans="1:16" ht="12" customHeight="1" x14ac:dyDescent="0.25">
      <c r="A26" s="74"/>
      <c r="B26" s="72"/>
      <c r="C26" s="72"/>
      <c r="D26" s="72"/>
      <c r="E26" s="72"/>
      <c r="F26" s="73" t="s">
        <v>83</v>
      </c>
      <c r="G26" s="122" t="s">
        <v>20</v>
      </c>
      <c r="H26" s="75"/>
      <c r="I26" s="75"/>
      <c r="J26" s="75">
        <v>2</v>
      </c>
      <c r="K26" s="19" t="str">
        <f>CONCATENATE(G26,L26)</f>
        <v>EEA</v>
      </c>
      <c r="L26" s="17" t="str">
        <f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A</v>
      </c>
      <c r="M26" s="20" t="str">
        <f>IF(L26="L","Baixa",IF(L26="A","Média",IF(L26="","","Alta")))</f>
        <v>Média</v>
      </c>
      <c r="N26" s="21">
        <f>IF(ISBLANK(G26),"",IF(G26="ALI",IF(L26="L",7,IF(L26="A",10,15)),IF(G26="AIE",IF(L26="L",5,IF(L26="A",7,10)),IF(G26="SE",IF(L26="L",4,IF(L26="A",5,7)),IF(OR(G26="EE",G26="CE"),IF(L26="L",3,IF(L26="A",4,6)))))))</f>
        <v>4</v>
      </c>
      <c r="O26" s="21">
        <f>IF(ISBLANK(G26),"",IF(G26="ALI",IF(L26="L",7,IF(L26="A",10,15)),IF(G26="AIE",IF(L26="L",5,IF(L26="A",7,10)),IF(G26="SE",IF(L26="L",4,IF(L26="A",5,7)),IF(OR(G26="EE",G26="CE"),IF(L26="L",3,IF(L26="A",4,6)))))))</f>
        <v>4</v>
      </c>
      <c r="P26" s="18"/>
    </row>
    <row r="27" spans="1:16" ht="12" customHeight="1" x14ac:dyDescent="0.25">
      <c r="A27" s="74"/>
      <c r="B27" s="92"/>
      <c r="C27" s="72"/>
      <c r="D27" s="72"/>
      <c r="E27" s="72"/>
      <c r="F27" s="73" t="s">
        <v>84</v>
      </c>
      <c r="G27" s="122" t="s">
        <v>31</v>
      </c>
      <c r="H27" s="75"/>
      <c r="I27" s="75"/>
      <c r="J27" s="75">
        <v>1</v>
      </c>
      <c r="K27" s="19" t="str">
        <f t="shared" si="0"/>
        <v>CEA</v>
      </c>
      <c r="L27" s="17" t="str">
        <f t="shared" si="1"/>
        <v>A</v>
      </c>
      <c r="M27" s="20" t="str">
        <f t="shared" si="2"/>
        <v>Média</v>
      </c>
      <c r="N27" s="21">
        <f t="shared" si="3"/>
        <v>4</v>
      </c>
      <c r="O27" s="21">
        <f t="shared" si="4"/>
        <v>4</v>
      </c>
      <c r="P27" s="18"/>
    </row>
    <row r="28" spans="1:16" ht="12" customHeight="1" x14ac:dyDescent="0.25">
      <c r="A28" s="74"/>
      <c r="B28" s="72"/>
      <c r="C28" s="72"/>
      <c r="D28" s="72"/>
      <c r="E28" s="72"/>
      <c r="F28" s="73" t="s">
        <v>85</v>
      </c>
      <c r="G28" s="122" t="s">
        <v>20</v>
      </c>
      <c r="H28" s="75"/>
      <c r="I28" s="75"/>
      <c r="J28" s="75">
        <v>2</v>
      </c>
      <c r="K28" s="19" t="str">
        <f t="shared" si="0"/>
        <v>EEA</v>
      </c>
      <c r="L28" s="17" t="str">
        <f t="shared" si="1"/>
        <v>A</v>
      </c>
      <c r="M28" s="20" t="str">
        <f t="shared" si="2"/>
        <v>Média</v>
      </c>
      <c r="N28" s="21">
        <f t="shared" si="3"/>
        <v>4</v>
      </c>
      <c r="O28" s="21">
        <f t="shared" si="4"/>
        <v>4</v>
      </c>
      <c r="P28" s="18"/>
    </row>
    <row r="29" spans="1:16" ht="12" customHeight="1" x14ac:dyDescent="0.25">
      <c r="A29" s="74"/>
      <c r="B29" s="72"/>
      <c r="C29" s="72"/>
      <c r="D29" s="72"/>
      <c r="E29" s="72"/>
      <c r="F29" s="73" t="s">
        <v>86</v>
      </c>
      <c r="G29" s="122" t="s">
        <v>20</v>
      </c>
      <c r="H29" s="75"/>
      <c r="I29" s="75"/>
      <c r="J29" s="75">
        <v>2</v>
      </c>
      <c r="K29" s="19" t="str">
        <f t="shared" si="0"/>
        <v>EEA</v>
      </c>
      <c r="L29" s="17" t="str">
        <f t="shared" si="1"/>
        <v>A</v>
      </c>
      <c r="M29" s="20" t="str">
        <f t="shared" si="2"/>
        <v>Média</v>
      </c>
      <c r="N29" s="21">
        <f t="shared" si="3"/>
        <v>4</v>
      </c>
      <c r="O29" s="21">
        <f t="shared" si="4"/>
        <v>4</v>
      </c>
      <c r="P29" s="18"/>
    </row>
    <row r="30" spans="1:16" ht="12" customHeight="1" x14ac:dyDescent="0.25">
      <c r="A30" s="74"/>
      <c r="B30" s="72"/>
      <c r="C30" s="72"/>
      <c r="D30" s="72"/>
      <c r="E30" s="72"/>
      <c r="F30" s="73" t="s">
        <v>87</v>
      </c>
      <c r="G30" s="122" t="s">
        <v>20</v>
      </c>
      <c r="H30" s="75"/>
      <c r="I30" s="75"/>
      <c r="J30" s="75">
        <v>2</v>
      </c>
      <c r="K30" s="19" t="str">
        <f t="shared" si="0"/>
        <v>EEA</v>
      </c>
      <c r="L30" s="17" t="str">
        <f t="shared" si="1"/>
        <v>A</v>
      </c>
      <c r="M30" s="20" t="str">
        <f t="shared" si="2"/>
        <v>Média</v>
      </c>
      <c r="N30" s="21">
        <f t="shared" si="3"/>
        <v>4</v>
      </c>
      <c r="O30" s="21">
        <f t="shared" si="4"/>
        <v>4</v>
      </c>
      <c r="P30" s="18"/>
    </row>
    <row r="31" spans="1:16" ht="12" customHeight="1" x14ac:dyDescent="0.25">
      <c r="A31" s="74"/>
      <c r="B31" s="72"/>
      <c r="C31" s="72"/>
      <c r="D31" s="72"/>
      <c r="E31" s="72"/>
      <c r="F31" s="73" t="s">
        <v>88</v>
      </c>
      <c r="G31" s="122" t="s">
        <v>31</v>
      </c>
      <c r="H31" s="75"/>
      <c r="I31" s="75"/>
      <c r="J31" s="75">
        <v>1</v>
      </c>
      <c r="K31" s="19" t="str">
        <f t="shared" si="0"/>
        <v>CEA</v>
      </c>
      <c r="L31" s="17" t="str">
        <f t="shared" si="1"/>
        <v>A</v>
      </c>
      <c r="M31" s="20" t="str">
        <f t="shared" si="2"/>
        <v>Média</v>
      </c>
      <c r="N31" s="21">
        <f t="shared" si="3"/>
        <v>4</v>
      </c>
      <c r="O31" s="21">
        <f t="shared" si="4"/>
        <v>4</v>
      </c>
      <c r="P31" s="18"/>
    </row>
    <row r="32" spans="1:16" ht="12" customHeight="1" x14ac:dyDescent="0.25">
      <c r="A32" s="74"/>
      <c r="B32" s="72"/>
      <c r="C32" s="72"/>
      <c r="D32" s="72"/>
      <c r="E32" s="72"/>
      <c r="F32" s="73" t="s">
        <v>89</v>
      </c>
      <c r="G32" s="122" t="s">
        <v>20</v>
      </c>
      <c r="H32" s="75"/>
      <c r="I32" s="75"/>
      <c r="J32" s="75">
        <v>2</v>
      </c>
      <c r="K32" s="19" t="str">
        <f t="shared" si="0"/>
        <v>EEA</v>
      </c>
      <c r="L32" s="17" t="str">
        <f t="shared" si="1"/>
        <v>A</v>
      </c>
      <c r="M32" s="20" t="str">
        <f t="shared" si="2"/>
        <v>Média</v>
      </c>
      <c r="N32" s="21">
        <f t="shared" si="3"/>
        <v>4</v>
      </c>
      <c r="O32" s="21">
        <f t="shared" si="4"/>
        <v>4</v>
      </c>
      <c r="P32" s="18"/>
    </row>
    <row r="33" spans="1:16" ht="12" customHeight="1" x14ac:dyDescent="0.25">
      <c r="A33" s="74"/>
      <c r="B33" s="72"/>
      <c r="C33" s="72"/>
      <c r="D33" s="72"/>
      <c r="E33" s="72"/>
      <c r="F33" s="73" t="s">
        <v>90</v>
      </c>
      <c r="G33" s="122" t="s">
        <v>20</v>
      </c>
      <c r="H33" s="75"/>
      <c r="I33" s="75"/>
      <c r="J33" s="75">
        <v>2</v>
      </c>
      <c r="K33" s="19" t="str">
        <f t="shared" si="0"/>
        <v>EEA</v>
      </c>
      <c r="L33" s="17" t="str">
        <f t="shared" si="1"/>
        <v>A</v>
      </c>
      <c r="M33" s="20" t="str">
        <f t="shared" si="2"/>
        <v>Média</v>
      </c>
      <c r="N33" s="21">
        <f t="shared" si="3"/>
        <v>4</v>
      </c>
      <c r="O33" s="21">
        <f t="shared" si="4"/>
        <v>4</v>
      </c>
      <c r="P33" s="18"/>
    </row>
    <row r="34" spans="1:16" ht="12" customHeight="1" x14ac:dyDescent="0.25">
      <c r="A34" s="74"/>
      <c r="B34" s="72"/>
      <c r="C34" s="72"/>
      <c r="D34" s="72"/>
      <c r="E34" s="72"/>
      <c r="F34" s="73" t="s">
        <v>91</v>
      </c>
      <c r="G34" s="122" t="s">
        <v>20</v>
      </c>
      <c r="H34" s="75"/>
      <c r="I34" s="75"/>
      <c r="J34" s="75">
        <v>2</v>
      </c>
      <c r="K34" s="19" t="str">
        <f t="shared" ref="K34:K62" si="5">CONCATENATE(G34,L34)</f>
        <v>EEA</v>
      </c>
      <c r="L34" s="17" t="str">
        <f t="shared" ref="L34:L62" si="6"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20" t="str">
        <f t="shared" si="2"/>
        <v>Média</v>
      </c>
      <c r="N34" s="21">
        <f t="shared" ref="N34:N62" si="7">IF(ISBLANK(G34),"",IF(G34="ALI",IF(L34="L",7,IF(L34="A",10,15)),IF(G34="AIE",IF(L34="L",5,IF(L34="A",7,10)),IF(G34="SE",IF(L34="L",4,IF(L34="A",5,7)),IF(OR(G34="EE",G34="CE"),IF(L34="L",3,IF(L34="A",4,6)))))))</f>
        <v>4</v>
      </c>
      <c r="O34" s="21">
        <f t="shared" ref="O34:O62" si="8">IF(ISBLANK(G34),"",IF(G34="ALI",IF(L34="L",7,IF(L34="A",10,15)),IF(G34="AIE",IF(L34="L",5,IF(L34="A",7,10)),IF(G34="SE",IF(L34="L",4,IF(L34="A",5,7)),IF(OR(G34="EE",G34="CE"),IF(L34="L",3,IF(L34="A",4,6)))))))</f>
        <v>4</v>
      </c>
      <c r="P34" s="18"/>
    </row>
    <row r="35" spans="1:16" ht="12" customHeight="1" x14ac:dyDescent="0.25">
      <c r="A35" s="74"/>
      <c r="B35" s="72"/>
      <c r="C35" s="72"/>
      <c r="D35" s="72"/>
      <c r="E35" s="72"/>
      <c r="F35" s="73" t="s">
        <v>92</v>
      </c>
      <c r="G35" s="122" t="s">
        <v>28</v>
      </c>
      <c r="H35" s="75"/>
      <c r="I35" s="75"/>
      <c r="J35" s="75">
        <v>3</v>
      </c>
      <c r="K35" s="19" t="str">
        <f t="shared" si="5"/>
        <v>SEA</v>
      </c>
      <c r="L35" s="17" t="str">
        <f t="shared" si="6"/>
        <v>A</v>
      </c>
      <c r="M35" s="20" t="str">
        <f t="shared" si="2"/>
        <v>Média</v>
      </c>
      <c r="N35" s="21">
        <f t="shared" si="7"/>
        <v>5</v>
      </c>
      <c r="O35" s="21">
        <f t="shared" si="8"/>
        <v>5</v>
      </c>
      <c r="P35" s="18"/>
    </row>
    <row r="36" spans="1:16" ht="12" customHeight="1" x14ac:dyDescent="0.25">
      <c r="A36" s="74"/>
      <c r="B36" s="92"/>
      <c r="C36" s="72"/>
      <c r="D36" s="72"/>
      <c r="E36" s="72"/>
      <c r="F36" s="73" t="s">
        <v>93</v>
      </c>
      <c r="G36" s="122" t="s">
        <v>28</v>
      </c>
      <c r="H36" s="75"/>
      <c r="I36" s="75"/>
      <c r="J36" s="75">
        <v>3</v>
      </c>
      <c r="K36" s="19" t="str">
        <f t="shared" si="5"/>
        <v>SEA</v>
      </c>
      <c r="L36" s="17" t="str">
        <f t="shared" si="6"/>
        <v>A</v>
      </c>
      <c r="M36" s="20" t="str">
        <f t="shared" si="2"/>
        <v>Média</v>
      </c>
      <c r="N36" s="21">
        <f t="shared" si="7"/>
        <v>5</v>
      </c>
      <c r="O36" s="21">
        <f t="shared" si="8"/>
        <v>5</v>
      </c>
      <c r="P36" s="18"/>
    </row>
    <row r="37" spans="1:16" ht="12" customHeight="1" x14ac:dyDescent="0.25">
      <c r="A37" s="74"/>
      <c r="B37" s="72"/>
      <c r="C37" s="72"/>
      <c r="D37" s="72"/>
      <c r="E37" s="72"/>
      <c r="F37" s="73" t="s">
        <v>94</v>
      </c>
      <c r="G37" s="122" t="s">
        <v>31</v>
      </c>
      <c r="H37" s="75"/>
      <c r="I37" s="75"/>
      <c r="J37" s="75">
        <v>3</v>
      </c>
      <c r="K37" s="19" t="str">
        <f t="shared" si="5"/>
        <v>CEA</v>
      </c>
      <c r="L37" s="17" t="str">
        <f t="shared" si="6"/>
        <v>A</v>
      </c>
      <c r="M37" s="20" t="str">
        <f t="shared" si="2"/>
        <v>Média</v>
      </c>
      <c r="N37" s="21">
        <f t="shared" si="7"/>
        <v>4</v>
      </c>
      <c r="O37" s="21">
        <f t="shared" si="8"/>
        <v>4</v>
      </c>
      <c r="P37" s="18"/>
    </row>
    <row r="38" spans="1:16" ht="12" customHeight="1" x14ac:dyDescent="0.25">
      <c r="A38" s="74"/>
      <c r="B38" s="72"/>
      <c r="C38" s="72"/>
      <c r="D38" s="72"/>
      <c r="E38" s="72"/>
      <c r="F38" s="73" t="s">
        <v>95</v>
      </c>
      <c r="G38" s="122" t="s">
        <v>28</v>
      </c>
      <c r="H38" s="75"/>
      <c r="I38" s="75"/>
      <c r="J38" s="75">
        <v>2</v>
      </c>
      <c r="K38" s="19" t="str">
        <f t="shared" si="5"/>
        <v>SEA</v>
      </c>
      <c r="L38" s="17" t="str">
        <f t="shared" si="6"/>
        <v>A</v>
      </c>
      <c r="M38" s="20" t="str">
        <f t="shared" si="2"/>
        <v>Média</v>
      </c>
      <c r="N38" s="21">
        <f t="shared" si="7"/>
        <v>5</v>
      </c>
      <c r="O38" s="21">
        <f t="shared" si="8"/>
        <v>5</v>
      </c>
      <c r="P38" s="18"/>
    </row>
    <row r="39" spans="1:16" ht="12" customHeight="1" x14ac:dyDescent="0.25">
      <c r="A39" s="74"/>
      <c r="B39" s="72"/>
      <c r="C39" s="72"/>
      <c r="D39" s="72"/>
      <c r="E39" s="72"/>
      <c r="F39" s="73"/>
      <c r="G39" s="75"/>
      <c r="H39" s="75"/>
      <c r="I39" s="75"/>
      <c r="J39" s="75"/>
      <c r="K39" s="19" t="str">
        <f t="shared" si="5"/>
        <v/>
      </c>
      <c r="L39" s="17" t="str">
        <f t="shared" si="6"/>
        <v/>
      </c>
      <c r="M39" s="20" t="str">
        <f t="shared" si="2"/>
        <v/>
      </c>
      <c r="N39" s="21" t="str">
        <f t="shared" si="7"/>
        <v/>
      </c>
      <c r="O39" s="21" t="str">
        <f t="shared" si="8"/>
        <v/>
      </c>
      <c r="P39" s="18"/>
    </row>
    <row r="40" spans="1:16" ht="12" customHeight="1" x14ac:dyDescent="0.25">
      <c r="A40" s="74"/>
      <c r="B40" s="72"/>
      <c r="C40" s="72"/>
      <c r="D40" s="72"/>
      <c r="E40" s="72"/>
      <c r="F40" s="73"/>
      <c r="G40" s="75"/>
      <c r="H40" s="75"/>
      <c r="I40" s="75"/>
      <c r="J40" s="75"/>
      <c r="K40" s="19" t="str">
        <f t="shared" si="5"/>
        <v/>
      </c>
      <c r="L40" s="17" t="str">
        <f t="shared" si="6"/>
        <v/>
      </c>
      <c r="M40" s="20" t="str">
        <f t="shared" si="2"/>
        <v/>
      </c>
      <c r="N40" s="21" t="str">
        <f t="shared" si="7"/>
        <v/>
      </c>
      <c r="O40" s="21" t="str">
        <f t="shared" si="8"/>
        <v/>
      </c>
      <c r="P40" s="18"/>
    </row>
    <row r="41" spans="1:16" ht="12" customHeight="1" x14ac:dyDescent="0.25">
      <c r="A41" s="74"/>
      <c r="B41" s="72"/>
      <c r="C41" s="72"/>
      <c r="D41" s="72"/>
      <c r="E41" s="72"/>
      <c r="F41" s="73"/>
      <c r="G41" s="75"/>
      <c r="H41" s="75"/>
      <c r="I41" s="75"/>
      <c r="J41" s="75"/>
      <c r="K41" s="19" t="str">
        <f t="shared" si="5"/>
        <v/>
      </c>
      <c r="L41" s="17" t="str">
        <f t="shared" si="6"/>
        <v/>
      </c>
      <c r="M41" s="20" t="str">
        <f t="shared" si="2"/>
        <v/>
      </c>
      <c r="N41" s="21" t="str">
        <f t="shared" si="7"/>
        <v/>
      </c>
      <c r="O41" s="21" t="str">
        <f t="shared" si="8"/>
        <v/>
      </c>
      <c r="P41" s="18"/>
    </row>
    <row r="42" spans="1:16" ht="12" customHeight="1" x14ac:dyDescent="0.25">
      <c r="A42" s="74"/>
      <c r="B42" s="72"/>
      <c r="C42" s="72"/>
      <c r="D42" s="72"/>
      <c r="E42" s="72"/>
      <c r="F42" s="73"/>
      <c r="G42" s="75"/>
      <c r="H42" s="75"/>
      <c r="I42" s="75"/>
      <c r="J42" s="75"/>
      <c r="K42" s="19" t="str">
        <f t="shared" si="5"/>
        <v/>
      </c>
      <c r="L42" s="17" t="str">
        <f t="shared" si="6"/>
        <v/>
      </c>
      <c r="M42" s="20" t="str">
        <f t="shared" si="2"/>
        <v/>
      </c>
      <c r="N42" s="21" t="str">
        <f t="shared" si="7"/>
        <v/>
      </c>
      <c r="O42" s="21" t="str">
        <f t="shared" si="8"/>
        <v/>
      </c>
      <c r="P42" s="18"/>
    </row>
    <row r="43" spans="1:16" ht="12" customHeight="1" x14ac:dyDescent="0.25">
      <c r="A43" s="74"/>
      <c r="B43" s="72"/>
      <c r="C43" s="72"/>
      <c r="D43" s="72"/>
      <c r="E43" s="72"/>
      <c r="F43" s="73"/>
      <c r="G43" s="75"/>
      <c r="H43" s="75"/>
      <c r="I43" s="75"/>
      <c r="J43" s="75"/>
      <c r="K43" s="19" t="str">
        <f t="shared" si="5"/>
        <v/>
      </c>
      <c r="L43" s="17" t="str">
        <f t="shared" si="6"/>
        <v/>
      </c>
      <c r="M43" s="20" t="str">
        <f t="shared" si="2"/>
        <v/>
      </c>
      <c r="N43" s="21" t="str">
        <f t="shared" si="7"/>
        <v/>
      </c>
      <c r="O43" s="21" t="str">
        <f t="shared" si="8"/>
        <v/>
      </c>
      <c r="P43" s="18"/>
    </row>
    <row r="44" spans="1:16" ht="12" customHeight="1" x14ac:dyDescent="0.25">
      <c r="A44" s="74"/>
      <c r="B44" s="72"/>
      <c r="C44" s="72"/>
      <c r="D44" s="72"/>
      <c r="E44" s="72"/>
      <c r="F44" s="73"/>
      <c r="G44" s="75"/>
      <c r="H44" s="75"/>
      <c r="I44" s="75"/>
      <c r="J44" s="75"/>
      <c r="K44" s="19" t="str">
        <f t="shared" si="5"/>
        <v/>
      </c>
      <c r="L44" s="17" t="str">
        <f t="shared" si="6"/>
        <v/>
      </c>
      <c r="M44" s="20" t="str">
        <f t="shared" si="2"/>
        <v/>
      </c>
      <c r="N44" s="21" t="str">
        <f t="shared" si="7"/>
        <v/>
      </c>
      <c r="O44" s="21" t="str">
        <f t="shared" si="8"/>
        <v/>
      </c>
      <c r="P44" s="18"/>
    </row>
    <row r="45" spans="1:16" ht="12" customHeight="1" x14ac:dyDescent="0.25">
      <c r="A45" s="74"/>
      <c r="B45" s="72"/>
      <c r="C45" s="72"/>
      <c r="D45" s="72"/>
      <c r="E45" s="72"/>
      <c r="F45" s="73"/>
      <c r="G45" s="75"/>
      <c r="H45" s="75"/>
      <c r="I45" s="75"/>
      <c r="J45" s="75"/>
      <c r="K45" s="19" t="str">
        <f t="shared" si="5"/>
        <v/>
      </c>
      <c r="L45" s="17" t="str">
        <f t="shared" si="6"/>
        <v/>
      </c>
      <c r="M45" s="20" t="str">
        <f t="shared" si="2"/>
        <v/>
      </c>
      <c r="N45" s="21" t="str">
        <f t="shared" si="7"/>
        <v/>
      </c>
      <c r="O45" s="21" t="str">
        <f t="shared" si="8"/>
        <v/>
      </c>
      <c r="P45" s="18"/>
    </row>
    <row r="46" spans="1:16" ht="12" customHeight="1" x14ac:dyDescent="0.25">
      <c r="A46" s="74"/>
      <c r="B46" s="72"/>
      <c r="C46" s="72"/>
      <c r="D46" s="72"/>
      <c r="E46" s="72"/>
      <c r="F46" s="73"/>
      <c r="G46" s="75"/>
      <c r="H46" s="75"/>
      <c r="I46" s="75"/>
      <c r="J46" s="75"/>
      <c r="K46" s="19" t="str">
        <f t="shared" si="5"/>
        <v/>
      </c>
      <c r="L46" s="17" t="str">
        <f t="shared" si="6"/>
        <v/>
      </c>
      <c r="M46" s="20" t="str">
        <f t="shared" si="2"/>
        <v/>
      </c>
      <c r="N46" s="21" t="str">
        <f t="shared" si="7"/>
        <v/>
      </c>
      <c r="O46" s="21" t="str">
        <f t="shared" si="8"/>
        <v/>
      </c>
      <c r="P46" s="18"/>
    </row>
    <row r="47" spans="1:16" ht="12" customHeight="1" x14ac:dyDescent="0.25">
      <c r="A47" s="74"/>
      <c r="B47" s="72"/>
      <c r="C47" s="72"/>
      <c r="D47" s="72"/>
      <c r="E47" s="72"/>
      <c r="F47" s="73"/>
      <c r="G47" s="75"/>
      <c r="H47" s="75"/>
      <c r="I47" s="75"/>
      <c r="J47" s="75"/>
      <c r="K47" s="19" t="str">
        <f t="shared" si="5"/>
        <v/>
      </c>
      <c r="L47" s="17" t="str">
        <f t="shared" si="6"/>
        <v/>
      </c>
      <c r="M47" s="20" t="str">
        <f t="shared" si="2"/>
        <v/>
      </c>
      <c r="N47" s="21" t="str">
        <f t="shared" si="7"/>
        <v/>
      </c>
      <c r="O47" s="21" t="str">
        <f t="shared" si="8"/>
        <v/>
      </c>
      <c r="P47" s="18"/>
    </row>
    <row r="48" spans="1:16" ht="12" customHeight="1" x14ac:dyDescent="0.25">
      <c r="A48" s="74"/>
      <c r="B48" s="72"/>
      <c r="C48" s="72"/>
      <c r="D48" s="72"/>
      <c r="E48" s="72"/>
      <c r="F48" s="73"/>
      <c r="G48" s="75"/>
      <c r="H48" s="75"/>
      <c r="I48" s="75"/>
      <c r="J48" s="75"/>
      <c r="K48" s="19" t="str">
        <f t="shared" si="5"/>
        <v/>
      </c>
      <c r="L48" s="17" t="str">
        <f t="shared" si="6"/>
        <v/>
      </c>
      <c r="M48" s="20" t="str">
        <f t="shared" si="2"/>
        <v/>
      </c>
      <c r="N48" s="21" t="str">
        <f t="shared" si="7"/>
        <v/>
      </c>
      <c r="O48" s="21" t="str">
        <f t="shared" si="8"/>
        <v/>
      </c>
      <c r="P48" s="18"/>
    </row>
    <row r="49" spans="1:16" ht="12" customHeight="1" x14ac:dyDescent="0.25">
      <c r="A49" s="74"/>
      <c r="B49" s="72"/>
      <c r="C49" s="72"/>
      <c r="D49" s="72"/>
      <c r="E49" s="72"/>
      <c r="F49" s="73"/>
      <c r="G49" s="75"/>
      <c r="H49" s="75"/>
      <c r="I49" s="75"/>
      <c r="J49" s="75"/>
      <c r="K49" s="19" t="str">
        <f t="shared" si="5"/>
        <v/>
      </c>
      <c r="L49" s="17" t="str">
        <f t="shared" si="6"/>
        <v/>
      </c>
      <c r="M49" s="20" t="str">
        <f t="shared" si="2"/>
        <v/>
      </c>
      <c r="N49" s="21" t="str">
        <f t="shared" si="7"/>
        <v/>
      </c>
      <c r="O49" s="21" t="str">
        <f t="shared" si="8"/>
        <v/>
      </c>
      <c r="P49" s="18"/>
    </row>
    <row r="50" spans="1:16" ht="12" customHeight="1" x14ac:dyDescent="0.25">
      <c r="A50" s="74"/>
      <c r="B50" s="72"/>
      <c r="C50" s="72"/>
      <c r="D50" s="72"/>
      <c r="E50" s="72"/>
      <c r="F50" s="73"/>
      <c r="G50" s="75"/>
      <c r="H50" s="75"/>
      <c r="I50" s="75"/>
      <c r="J50" s="75"/>
      <c r="K50" s="19" t="str">
        <f t="shared" si="5"/>
        <v/>
      </c>
      <c r="L50" s="17" t="str">
        <f t="shared" si="6"/>
        <v/>
      </c>
      <c r="M50" s="20" t="str">
        <f t="shared" si="2"/>
        <v/>
      </c>
      <c r="N50" s="21" t="str">
        <f t="shared" si="7"/>
        <v/>
      </c>
      <c r="O50" s="21" t="str">
        <f t="shared" si="8"/>
        <v/>
      </c>
      <c r="P50" s="18"/>
    </row>
    <row r="51" spans="1:16" ht="12" customHeight="1" x14ac:dyDescent="0.25">
      <c r="A51" s="74"/>
      <c r="B51" s="72"/>
      <c r="C51" s="72"/>
      <c r="D51" s="72"/>
      <c r="E51" s="72"/>
      <c r="F51" s="73"/>
      <c r="G51" s="75"/>
      <c r="H51" s="75"/>
      <c r="I51" s="75"/>
      <c r="J51" s="75"/>
      <c r="K51" s="19" t="str">
        <f t="shared" si="5"/>
        <v/>
      </c>
      <c r="L51" s="17" t="str">
        <f t="shared" si="6"/>
        <v/>
      </c>
      <c r="M51" s="20" t="str">
        <f t="shared" si="2"/>
        <v/>
      </c>
      <c r="N51" s="21" t="str">
        <f t="shared" si="7"/>
        <v/>
      </c>
      <c r="O51" s="21" t="str">
        <f t="shared" si="8"/>
        <v/>
      </c>
      <c r="P51" s="18"/>
    </row>
    <row r="52" spans="1:16" ht="12" customHeight="1" x14ac:dyDescent="0.25">
      <c r="A52" s="74"/>
      <c r="B52" s="72"/>
      <c r="C52" s="72"/>
      <c r="D52" s="72"/>
      <c r="E52" s="72"/>
      <c r="F52" s="73"/>
      <c r="G52" s="75"/>
      <c r="H52" s="75"/>
      <c r="I52" s="75"/>
      <c r="J52" s="75"/>
      <c r="K52" s="19" t="str">
        <f t="shared" si="5"/>
        <v/>
      </c>
      <c r="L52" s="17" t="str">
        <f t="shared" si="6"/>
        <v/>
      </c>
      <c r="M52" s="20" t="str">
        <f t="shared" si="2"/>
        <v/>
      </c>
      <c r="N52" s="21" t="str">
        <f t="shared" si="7"/>
        <v/>
      </c>
      <c r="O52" s="21" t="str">
        <f t="shared" si="8"/>
        <v/>
      </c>
      <c r="P52" s="18"/>
    </row>
    <row r="53" spans="1:16" ht="12" customHeight="1" x14ac:dyDescent="0.25">
      <c r="A53" s="74"/>
      <c r="B53" s="72"/>
      <c r="C53" s="72"/>
      <c r="D53" s="72"/>
      <c r="E53" s="72"/>
      <c r="F53" s="73"/>
      <c r="G53" s="75"/>
      <c r="H53" s="75"/>
      <c r="I53" s="75"/>
      <c r="J53" s="75"/>
      <c r="K53" s="19" t="str">
        <f t="shared" si="5"/>
        <v/>
      </c>
      <c r="L53" s="17" t="str">
        <f t="shared" si="6"/>
        <v/>
      </c>
      <c r="M53" s="20" t="str">
        <f t="shared" si="2"/>
        <v/>
      </c>
      <c r="N53" s="21" t="str">
        <f t="shared" si="7"/>
        <v/>
      </c>
      <c r="O53" s="21" t="str">
        <f t="shared" si="8"/>
        <v/>
      </c>
      <c r="P53" s="18"/>
    </row>
    <row r="54" spans="1:16" ht="12" customHeight="1" x14ac:dyDescent="0.25">
      <c r="A54" s="74"/>
      <c r="B54" s="72"/>
      <c r="C54" s="72"/>
      <c r="D54" s="72"/>
      <c r="E54" s="72"/>
      <c r="F54" s="73"/>
      <c r="G54" s="75"/>
      <c r="H54" s="75"/>
      <c r="I54" s="75"/>
      <c r="J54" s="75"/>
      <c r="K54" s="19" t="str">
        <f t="shared" si="5"/>
        <v/>
      </c>
      <c r="L54" s="17" t="str">
        <f t="shared" si="6"/>
        <v/>
      </c>
      <c r="M54" s="20" t="str">
        <f t="shared" si="2"/>
        <v/>
      </c>
      <c r="N54" s="21" t="str">
        <f t="shared" si="7"/>
        <v/>
      </c>
      <c r="O54" s="21" t="str">
        <f t="shared" si="8"/>
        <v/>
      </c>
      <c r="P54" s="18"/>
    </row>
    <row r="55" spans="1:16" ht="12" customHeight="1" x14ac:dyDescent="0.25">
      <c r="A55" s="74"/>
      <c r="B55" s="72"/>
      <c r="C55" s="72"/>
      <c r="D55" s="72"/>
      <c r="E55" s="72"/>
      <c r="F55" s="73"/>
      <c r="G55" s="75"/>
      <c r="H55" s="75"/>
      <c r="I55" s="75"/>
      <c r="J55" s="75"/>
      <c r="K55" s="19" t="str">
        <f t="shared" si="5"/>
        <v/>
      </c>
      <c r="L55" s="17" t="str">
        <f t="shared" si="6"/>
        <v/>
      </c>
      <c r="M55" s="20" t="str">
        <f t="shared" si="2"/>
        <v/>
      </c>
      <c r="N55" s="21" t="str">
        <f t="shared" si="7"/>
        <v/>
      </c>
      <c r="O55" s="21" t="str">
        <f t="shared" si="8"/>
        <v/>
      </c>
      <c r="P55" s="18"/>
    </row>
    <row r="56" spans="1:16" ht="12" customHeight="1" x14ac:dyDescent="0.25">
      <c r="A56" s="74"/>
      <c r="B56" s="72"/>
      <c r="C56" s="72"/>
      <c r="D56" s="72"/>
      <c r="E56" s="72"/>
      <c r="F56" s="73"/>
      <c r="G56" s="75"/>
      <c r="H56" s="75"/>
      <c r="I56" s="75"/>
      <c r="J56" s="75"/>
      <c r="K56" s="19" t="str">
        <f t="shared" si="5"/>
        <v/>
      </c>
      <c r="L56" s="17" t="str">
        <f t="shared" si="6"/>
        <v/>
      </c>
      <c r="M56" s="20" t="str">
        <f t="shared" si="2"/>
        <v/>
      </c>
      <c r="N56" s="21" t="str">
        <f t="shared" si="7"/>
        <v/>
      </c>
      <c r="O56" s="21" t="str">
        <f t="shared" si="8"/>
        <v/>
      </c>
      <c r="P56" s="18"/>
    </row>
    <row r="57" spans="1:16" ht="12" customHeight="1" x14ac:dyDescent="0.25">
      <c r="A57" s="74"/>
      <c r="B57" s="72"/>
      <c r="C57" s="72"/>
      <c r="D57" s="72"/>
      <c r="E57" s="72"/>
      <c r="F57" s="73"/>
      <c r="G57" s="75"/>
      <c r="H57" s="75"/>
      <c r="I57" s="75"/>
      <c r="J57" s="75"/>
      <c r="K57" s="19" t="str">
        <f t="shared" si="5"/>
        <v/>
      </c>
      <c r="L57" s="17" t="str">
        <f t="shared" si="6"/>
        <v/>
      </c>
      <c r="M57" s="20" t="str">
        <f t="shared" si="2"/>
        <v/>
      </c>
      <c r="N57" s="21" t="str">
        <f t="shared" si="7"/>
        <v/>
      </c>
      <c r="O57" s="21" t="str">
        <f t="shared" si="8"/>
        <v/>
      </c>
      <c r="P57" s="18"/>
    </row>
    <row r="58" spans="1:16" ht="12" customHeight="1" x14ac:dyDescent="0.25">
      <c r="A58" s="74"/>
      <c r="B58" s="72"/>
      <c r="C58" s="72"/>
      <c r="D58" s="72"/>
      <c r="E58" s="72"/>
      <c r="F58" s="73"/>
      <c r="G58" s="75"/>
      <c r="H58" s="75"/>
      <c r="I58" s="75"/>
      <c r="J58" s="75"/>
      <c r="K58" s="19" t="str">
        <f t="shared" si="5"/>
        <v/>
      </c>
      <c r="L58" s="17" t="str">
        <f t="shared" si="6"/>
        <v/>
      </c>
      <c r="M58" s="20" t="str">
        <f t="shared" si="2"/>
        <v/>
      </c>
      <c r="N58" s="21" t="str">
        <f t="shared" si="7"/>
        <v/>
      </c>
      <c r="O58" s="21" t="str">
        <f t="shared" si="8"/>
        <v/>
      </c>
      <c r="P58" s="18"/>
    </row>
    <row r="59" spans="1:16" ht="12" customHeight="1" x14ac:dyDescent="0.25">
      <c r="A59" s="74"/>
      <c r="B59" s="72"/>
      <c r="C59" s="72"/>
      <c r="D59" s="72"/>
      <c r="E59" s="72"/>
      <c r="F59" s="73"/>
      <c r="G59" s="75"/>
      <c r="H59" s="75"/>
      <c r="I59" s="75"/>
      <c r="J59" s="75"/>
      <c r="K59" s="19" t="str">
        <f t="shared" si="5"/>
        <v/>
      </c>
      <c r="L59" s="17" t="str">
        <f t="shared" si="6"/>
        <v/>
      </c>
      <c r="M59" s="20" t="str">
        <f t="shared" si="2"/>
        <v/>
      </c>
      <c r="N59" s="21" t="str">
        <f t="shared" si="7"/>
        <v/>
      </c>
      <c r="O59" s="21" t="str">
        <f t="shared" si="8"/>
        <v/>
      </c>
      <c r="P59" s="18"/>
    </row>
    <row r="60" spans="1:16" ht="12" customHeight="1" x14ac:dyDescent="0.25">
      <c r="A60" s="74"/>
      <c r="B60" s="72"/>
      <c r="C60" s="72"/>
      <c r="D60" s="72"/>
      <c r="E60" s="72"/>
      <c r="F60" s="73"/>
      <c r="G60" s="75"/>
      <c r="H60" s="75"/>
      <c r="I60" s="75"/>
      <c r="J60" s="75"/>
      <c r="K60" s="19" t="str">
        <f t="shared" si="5"/>
        <v/>
      </c>
      <c r="L60" s="17" t="str">
        <f t="shared" si="6"/>
        <v/>
      </c>
      <c r="M60" s="20" t="str">
        <f t="shared" si="2"/>
        <v/>
      </c>
      <c r="N60" s="21" t="str">
        <f t="shared" si="7"/>
        <v/>
      </c>
      <c r="O60" s="21" t="str">
        <f t="shared" si="8"/>
        <v/>
      </c>
      <c r="P60" s="18"/>
    </row>
    <row r="61" spans="1:16" ht="12" customHeight="1" x14ac:dyDescent="0.25">
      <c r="A61" s="74"/>
      <c r="B61" s="72"/>
      <c r="C61" s="72"/>
      <c r="D61" s="72"/>
      <c r="E61" s="72"/>
      <c r="F61" s="73"/>
      <c r="G61" s="75"/>
      <c r="H61" s="75"/>
      <c r="I61" s="75"/>
      <c r="J61" s="75"/>
      <c r="K61" s="19" t="str">
        <f t="shared" si="5"/>
        <v/>
      </c>
      <c r="L61" s="17" t="str">
        <f t="shared" si="6"/>
        <v/>
      </c>
      <c r="M61" s="20" t="str">
        <f t="shared" si="2"/>
        <v/>
      </c>
      <c r="N61" s="21" t="str">
        <f t="shared" si="7"/>
        <v/>
      </c>
      <c r="O61" s="21" t="str">
        <f t="shared" si="8"/>
        <v/>
      </c>
      <c r="P61" s="18"/>
    </row>
    <row r="62" spans="1:16" ht="12" customHeight="1" x14ac:dyDescent="0.25">
      <c r="A62" s="74"/>
      <c r="B62" s="72"/>
      <c r="C62" s="72"/>
      <c r="D62" s="72"/>
      <c r="E62" s="72"/>
      <c r="F62" s="73"/>
      <c r="G62" s="75"/>
      <c r="H62" s="75"/>
      <c r="I62" s="75"/>
      <c r="J62" s="75"/>
      <c r="K62" s="19" t="str">
        <f t="shared" si="5"/>
        <v/>
      </c>
      <c r="L62" s="17" t="str">
        <f t="shared" si="6"/>
        <v/>
      </c>
      <c r="M62" s="20" t="str">
        <f t="shared" si="2"/>
        <v/>
      </c>
      <c r="N62" s="21" t="str">
        <f t="shared" si="7"/>
        <v/>
      </c>
      <c r="O62" s="21" t="str">
        <f t="shared" si="8"/>
        <v/>
      </c>
      <c r="P62" s="18"/>
    </row>
    <row r="63" spans="1:16" ht="12" customHeight="1" x14ac:dyDescent="0.25">
      <c r="A63" s="74"/>
      <c r="B63" s="72"/>
      <c r="C63" s="72"/>
      <c r="D63" s="72"/>
      <c r="E63" s="72"/>
      <c r="F63" s="73"/>
      <c r="G63" s="75"/>
      <c r="H63" s="75"/>
      <c r="I63" s="75"/>
      <c r="J63" s="75"/>
      <c r="K63" s="19" t="str">
        <f t="shared" ref="K63:K94" si="9">CONCATENATE(G63,L63)</f>
        <v/>
      </c>
      <c r="L63" s="17" t="str">
        <f t="shared" ref="L63:L94" si="10">IF(OR(ISBLANK(I63),ISBLANK(J63)),IF(OR(G63="ALI",G63="AIE"),"L",IF(ISBLANK(G63),"","A")),IF(G63="EE",IF(J63&gt;=3,IF(I63&gt;=5,"H","A"),IF(J63&gt;=2,IF(I63&gt;=16,"H",IF(I63&lt;=4,"L","A")),IF(I63&lt;=15,"L","A"))),IF(OR(G63="SE",G63="CE"),IF(J63&gt;=4,IF(I63&gt;=6,"H","A"),IF(J63&gt;=2,IF(I63&gt;=20,"H",IF(I63&lt;=5,"L","A")),IF(I63&lt;=19,"L","A"))),IF(OR(G63="ALI",G63="AIE"),IF(J63&gt;=6,IF(I63&gt;=20,"H","A"),IF(J63&gt;=2,IF(I63&gt;=51,"H",IF(I63&lt;=19,"L","A")),IF(I63&lt;=50,"L","A")))))))</f>
        <v/>
      </c>
      <c r="M63" s="20" t="str">
        <f t="shared" si="2"/>
        <v/>
      </c>
      <c r="N63" s="21" t="str">
        <f t="shared" ref="N63:N94" si="11">IF(ISBLANK(G63),"",IF(G63="ALI",IF(L63="L",7,IF(L63="A",10,15)),IF(G63="AIE",IF(L63="L",5,IF(L63="A",7,10)),IF(G63="SE",IF(L63="L",4,IF(L63="A",5,7)),IF(OR(G63="EE",G63="CE"),IF(L63="L",3,IF(L63="A",4,6)))))))</f>
        <v/>
      </c>
      <c r="O63" s="21" t="str">
        <f t="shared" ref="O63:O94" si="12">IF(ISBLANK(G63),"",IF(G63="ALI",IF(L63="L",7,IF(L63="A",10,15)),IF(G63="AIE",IF(L63="L",5,IF(L63="A",7,10)),IF(G63="SE",IF(L63="L",4,IF(L63="A",5,7)),IF(OR(G63="EE",G63="CE"),IF(L63="L",3,IF(L63="A",4,6)))))))</f>
        <v/>
      </c>
      <c r="P63" s="18"/>
    </row>
    <row r="64" spans="1:16" ht="12" customHeight="1" x14ac:dyDescent="0.25">
      <c r="A64" s="74"/>
      <c r="B64" s="72"/>
      <c r="C64" s="72"/>
      <c r="D64" s="72"/>
      <c r="E64" s="72"/>
      <c r="F64" s="73"/>
      <c r="G64" s="75"/>
      <c r="H64" s="75"/>
      <c r="I64" s="75"/>
      <c r="J64" s="75"/>
      <c r="K64" s="19" t="str">
        <f t="shared" si="9"/>
        <v/>
      </c>
      <c r="L64" s="17" t="str">
        <f t="shared" si="10"/>
        <v/>
      </c>
      <c r="M64" s="20" t="str">
        <f t="shared" si="2"/>
        <v/>
      </c>
      <c r="N64" s="21" t="str">
        <f t="shared" si="11"/>
        <v/>
      </c>
      <c r="O64" s="21" t="str">
        <f t="shared" si="12"/>
        <v/>
      </c>
      <c r="P64" s="18"/>
    </row>
    <row r="65" spans="1:16" ht="12" customHeight="1" x14ac:dyDescent="0.25">
      <c r="A65" s="74"/>
      <c r="B65" s="72"/>
      <c r="C65" s="72"/>
      <c r="D65" s="72"/>
      <c r="E65" s="72"/>
      <c r="F65" s="73"/>
      <c r="G65" s="75"/>
      <c r="H65" s="75"/>
      <c r="I65" s="75"/>
      <c r="J65" s="75"/>
      <c r="K65" s="19" t="str">
        <f t="shared" si="9"/>
        <v/>
      </c>
      <c r="L65" s="17" t="str">
        <f t="shared" si="10"/>
        <v/>
      </c>
      <c r="M65" s="20" t="str">
        <f t="shared" ref="M65:M114" si="13">IF(L65="L","Baixa",IF(L65="A","Média",IF(L65="","","Alta")))</f>
        <v/>
      </c>
      <c r="N65" s="21" t="str">
        <f t="shared" si="11"/>
        <v/>
      </c>
      <c r="O65" s="21" t="str">
        <f t="shared" si="12"/>
        <v/>
      </c>
      <c r="P65" s="18"/>
    </row>
    <row r="66" spans="1:16" ht="12" customHeight="1" x14ac:dyDescent="0.25">
      <c r="A66" s="74"/>
      <c r="B66" s="72"/>
      <c r="C66" s="72"/>
      <c r="D66" s="72"/>
      <c r="E66" s="72"/>
      <c r="F66" s="73"/>
      <c r="G66" s="75"/>
      <c r="H66" s="75"/>
      <c r="I66" s="75"/>
      <c r="J66" s="75"/>
      <c r="K66" s="19" t="str">
        <f t="shared" si="9"/>
        <v/>
      </c>
      <c r="L66" s="17" t="str">
        <f t="shared" si="10"/>
        <v/>
      </c>
      <c r="M66" s="20" t="str">
        <f t="shared" si="13"/>
        <v/>
      </c>
      <c r="N66" s="21" t="str">
        <f t="shared" si="11"/>
        <v/>
      </c>
      <c r="O66" s="21" t="str">
        <f t="shared" si="12"/>
        <v/>
      </c>
      <c r="P66" s="18"/>
    </row>
    <row r="67" spans="1:16" ht="12" customHeight="1" x14ac:dyDescent="0.25">
      <c r="A67" s="74"/>
      <c r="B67" s="72"/>
      <c r="C67" s="72"/>
      <c r="D67" s="72"/>
      <c r="E67" s="72"/>
      <c r="F67" s="73"/>
      <c r="G67" s="75"/>
      <c r="H67" s="75"/>
      <c r="I67" s="75"/>
      <c r="J67" s="75"/>
      <c r="K67" s="19" t="str">
        <f t="shared" si="9"/>
        <v/>
      </c>
      <c r="L67" s="17" t="str">
        <f t="shared" si="10"/>
        <v/>
      </c>
      <c r="M67" s="20" t="str">
        <f t="shared" si="13"/>
        <v/>
      </c>
      <c r="N67" s="21" t="str">
        <f t="shared" si="11"/>
        <v/>
      </c>
      <c r="O67" s="21" t="str">
        <f t="shared" si="12"/>
        <v/>
      </c>
      <c r="P67" s="18"/>
    </row>
    <row r="68" spans="1:16" ht="12" customHeight="1" x14ac:dyDescent="0.25">
      <c r="A68" s="74"/>
      <c r="B68" s="72"/>
      <c r="C68" s="72"/>
      <c r="D68" s="72"/>
      <c r="E68" s="72"/>
      <c r="F68" s="73"/>
      <c r="G68" s="75"/>
      <c r="H68" s="75"/>
      <c r="I68" s="75"/>
      <c r="J68" s="75"/>
      <c r="K68" s="19" t="str">
        <f t="shared" si="9"/>
        <v/>
      </c>
      <c r="L68" s="17" t="str">
        <f t="shared" si="10"/>
        <v/>
      </c>
      <c r="M68" s="20" t="str">
        <f t="shared" si="13"/>
        <v/>
      </c>
      <c r="N68" s="21" t="str">
        <f t="shared" si="11"/>
        <v/>
      </c>
      <c r="O68" s="21" t="str">
        <f t="shared" si="12"/>
        <v/>
      </c>
      <c r="P68" s="18"/>
    </row>
    <row r="69" spans="1:16" ht="12" customHeight="1" x14ac:dyDescent="0.25">
      <c r="A69" s="74"/>
      <c r="B69" s="72"/>
      <c r="C69" s="72"/>
      <c r="D69" s="72"/>
      <c r="E69" s="72"/>
      <c r="F69" s="73"/>
      <c r="G69" s="75"/>
      <c r="H69" s="75"/>
      <c r="I69" s="75"/>
      <c r="J69" s="75"/>
      <c r="K69" s="19" t="str">
        <f t="shared" si="9"/>
        <v/>
      </c>
      <c r="L69" s="17" t="str">
        <f t="shared" si="10"/>
        <v/>
      </c>
      <c r="M69" s="20" t="str">
        <f t="shared" si="13"/>
        <v/>
      </c>
      <c r="N69" s="21" t="str">
        <f t="shared" si="11"/>
        <v/>
      </c>
      <c r="O69" s="21" t="str">
        <f t="shared" si="12"/>
        <v/>
      </c>
      <c r="P69" s="18"/>
    </row>
    <row r="70" spans="1:16" ht="12" customHeight="1" x14ac:dyDescent="0.25">
      <c r="A70" s="74"/>
      <c r="B70" s="72"/>
      <c r="C70" s="72"/>
      <c r="D70" s="72"/>
      <c r="E70" s="72"/>
      <c r="F70" s="73"/>
      <c r="G70" s="75"/>
      <c r="H70" s="75"/>
      <c r="I70" s="75"/>
      <c r="J70" s="75"/>
      <c r="K70" s="19" t="str">
        <f t="shared" si="9"/>
        <v/>
      </c>
      <c r="L70" s="17" t="str">
        <f t="shared" si="10"/>
        <v/>
      </c>
      <c r="M70" s="20" t="str">
        <f t="shared" si="13"/>
        <v/>
      </c>
      <c r="N70" s="21" t="str">
        <f t="shared" si="11"/>
        <v/>
      </c>
      <c r="O70" s="21" t="str">
        <f t="shared" si="12"/>
        <v/>
      </c>
      <c r="P70" s="18"/>
    </row>
    <row r="71" spans="1:16" ht="12" customHeight="1" x14ac:dyDescent="0.25">
      <c r="A71" s="74"/>
      <c r="B71" s="72"/>
      <c r="C71" s="72"/>
      <c r="D71" s="72"/>
      <c r="E71" s="72"/>
      <c r="F71" s="73"/>
      <c r="G71" s="75"/>
      <c r="H71" s="75"/>
      <c r="I71" s="75"/>
      <c r="J71" s="75"/>
      <c r="K71" s="19" t="str">
        <f t="shared" si="9"/>
        <v/>
      </c>
      <c r="L71" s="17" t="str">
        <f t="shared" si="10"/>
        <v/>
      </c>
      <c r="M71" s="20" t="str">
        <f t="shared" si="13"/>
        <v/>
      </c>
      <c r="N71" s="21" t="str">
        <f t="shared" si="11"/>
        <v/>
      </c>
      <c r="O71" s="21" t="str">
        <f t="shared" si="12"/>
        <v/>
      </c>
      <c r="P71" s="18"/>
    </row>
    <row r="72" spans="1:16" ht="12" customHeight="1" x14ac:dyDescent="0.25">
      <c r="A72" s="74"/>
      <c r="B72" s="72"/>
      <c r="C72" s="72"/>
      <c r="D72" s="72"/>
      <c r="E72" s="72"/>
      <c r="F72" s="73"/>
      <c r="G72" s="75"/>
      <c r="H72" s="75"/>
      <c r="I72" s="75"/>
      <c r="J72" s="75"/>
      <c r="K72" s="19" t="str">
        <f t="shared" si="9"/>
        <v/>
      </c>
      <c r="L72" s="17" t="str">
        <f t="shared" si="10"/>
        <v/>
      </c>
      <c r="M72" s="20" t="str">
        <f t="shared" si="13"/>
        <v/>
      </c>
      <c r="N72" s="21" t="str">
        <f t="shared" si="11"/>
        <v/>
      </c>
      <c r="O72" s="21" t="str">
        <f t="shared" si="12"/>
        <v/>
      </c>
      <c r="P72" s="18"/>
    </row>
    <row r="73" spans="1:16" ht="12" customHeight="1" x14ac:dyDescent="0.25">
      <c r="A73" s="74"/>
      <c r="B73" s="72"/>
      <c r="C73" s="72"/>
      <c r="D73" s="72"/>
      <c r="E73" s="72"/>
      <c r="F73" s="73"/>
      <c r="G73" s="75"/>
      <c r="H73" s="75"/>
      <c r="I73" s="75"/>
      <c r="J73" s="75"/>
      <c r="K73" s="19" t="str">
        <f t="shared" si="9"/>
        <v/>
      </c>
      <c r="L73" s="17" t="str">
        <f t="shared" si="10"/>
        <v/>
      </c>
      <c r="M73" s="20" t="str">
        <f t="shared" si="13"/>
        <v/>
      </c>
      <c r="N73" s="21" t="str">
        <f t="shared" si="11"/>
        <v/>
      </c>
      <c r="O73" s="21" t="str">
        <f t="shared" si="12"/>
        <v/>
      </c>
      <c r="P73" s="18"/>
    </row>
    <row r="74" spans="1:16" ht="12" customHeight="1" x14ac:dyDescent="0.25">
      <c r="A74" s="74"/>
      <c r="B74" s="72"/>
      <c r="C74" s="72"/>
      <c r="D74" s="72"/>
      <c r="E74" s="72"/>
      <c r="F74" s="73"/>
      <c r="G74" s="75"/>
      <c r="H74" s="75"/>
      <c r="I74" s="75"/>
      <c r="J74" s="75"/>
      <c r="K74" s="19" t="str">
        <f t="shared" si="9"/>
        <v/>
      </c>
      <c r="L74" s="17" t="str">
        <f t="shared" si="10"/>
        <v/>
      </c>
      <c r="M74" s="20" t="str">
        <f t="shared" si="13"/>
        <v/>
      </c>
      <c r="N74" s="21" t="str">
        <f t="shared" si="11"/>
        <v/>
      </c>
      <c r="O74" s="21" t="str">
        <f t="shared" si="12"/>
        <v/>
      </c>
      <c r="P74" s="18"/>
    </row>
    <row r="75" spans="1:16" ht="12" customHeight="1" x14ac:dyDescent="0.25">
      <c r="A75" s="74"/>
      <c r="B75" s="72"/>
      <c r="C75" s="72"/>
      <c r="D75" s="72"/>
      <c r="E75" s="72"/>
      <c r="F75" s="73"/>
      <c r="G75" s="75"/>
      <c r="H75" s="75"/>
      <c r="I75" s="75"/>
      <c r="J75" s="75"/>
      <c r="K75" s="19" t="str">
        <f t="shared" si="9"/>
        <v/>
      </c>
      <c r="L75" s="17" t="str">
        <f t="shared" si="10"/>
        <v/>
      </c>
      <c r="M75" s="20" t="str">
        <f t="shared" si="13"/>
        <v/>
      </c>
      <c r="N75" s="21" t="str">
        <f t="shared" si="11"/>
        <v/>
      </c>
      <c r="O75" s="21" t="str">
        <f t="shared" si="12"/>
        <v/>
      </c>
      <c r="P75" s="18"/>
    </row>
    <row r="76" spans="1:16" ht="12" customHeight="1" x14ac:dyDescent="0.25">
      <c r="A76" s="74"/>
      <c r="B76" s="72"/>
      <c r="C76" s="72"/>
      <c r="D76" s="72"/>
      <c r="E76" s="72"/>
      <c r="F76" s="73"/>
      <c r="G76" s="75"/>
      <c r="H76" s="75"/>
      <c r="I76" s="75"/>
      <c r="J76" s="75"/>
      <c r="K76" s="19" t="str">
        <f t="shared" si="9"/>
        <v/>
      </c>
      <c r="L76" s="17" t="str">
        <f t="shared" si="10"/>
        <v/>
      </c>
      <c r="M76" s="20" t="str">
        <f t="shared" si="13"/>
        <v/>
      </c>
      <c r="N76" s="21" t="str">
        <f t="shared" si="11"/>
        <v/>
      </c>
      <c r="O76" s="21" t="str">
        <f t="shared" si="12"/>
        <v/>
      </c>
      <c r="P76" s="18"/>
    </row>
    <row r="77" spans="1:16" ht="12" customHeight="1" x14ac:dyDescent="0.25">
      <c r="A77" s="74"/>
      <c r="B77" s="72"/>
      <c r="C77" s="72"/>
      <c r="D77" s="72"/>
      <c r="E77" s="72"/>
      <c r="F77" s="73"/>
      <c r="G77" s="75"/>
      <c r="H77" s="75"/>
      <c r="I77" s="75"/>
      <c r="J77" s="75"/>
      <c r="K77" s="19" t="str">
        <f t="shared" si="9"/>
        <v/>
      </c>
      <c r="L77" s="17" t="str">
        <f t="shared" si="10"/>
        <v/>
      </c>
      <c r="M77" s="20" t="str">
        <f t="shared" si="13"/>
        <v/>
      </c>
      <c r="N77" s="21" t="str">
        <f t="shared" si="11"/>
        <v/>
      </c>
      <c r="O77" s="21" t="str">
        <f t="shared" si="12"/>
        <v/>
      </c>
      <c r="P77" s="18"/>
    </row>
    <row r="78" spans="1:16" ht="12" customHeight="1" x14ac:dyDescent="0.25">
      <c r="A78" s="74"/>
      <c r="B78" s="72"/>
      <c r="C78" s="72"/>
      <c r="D78" s="72"/>
      <c r="E78" s="72"/>
      <c r="F78" s="73"/>
      <c r="G78" s="75"/>
      <c r="H78" s="75"/>
      <c r="I78" s="75"/>
      <c r="J78" s="75"/>
      <c r="K78" s="19" t="str">
        <f t="shared" si="9"/>
        <v/>
      </c>
      <c r="L78" s="17" t="str">
        <f t="shared" si="10"/>
        <v/>
      </c>
      <c r="M78" s="20" t="str">
        <f t="shared" si="13"/>
        <v/>
      </c>
      <c r="N78" s="21" t="str">
        <f t="shared" si="11"/>
        <v/>
      </c>
      <c r="O78" s="21" t="str">
        <f t="shared" si="12"/>
        <v/>
      </c>
      <c r="P78" s="18"/>
    </row>
    <row r="79" spans="1:16" ht="12" customHeight="1" x14ac:dyDescent="0.25">
      <c r="A79" s="74"/>
      <c r="B79" s="72"/>
      <c r="C79" s="72"/>
      <c r="D79" s="72"/>
      <c r="E79" s="72"/>
      <c r="F79" s="73"/>
      <c r="G79" s="75"/>
      <c r="H79" s="75"/>
      <c r="I79" s="75"/>
      <c r="J79" s="75"/>
      <c r="K79" s="19" t="str">
        <f t="shared" si="9"/>
        <v/>
      </c>
      <c r="L79" s="17" t="str">
        <f t="shared" si="10"/>
        <v/>
      </c>
      <c r="M79" s="20" t="str">
        <f t="shared" si="13"/>
        <v/>
      </c>
      <c r="N79" s="21" t="str">
        <f t="shared" si="11"/>
        <v/>
      </c>
      <c r="O79" s="21" t="str">
        <f t="shared" si="12"/>
        <v/>
      </c>
      <c r="P79" s="18"/>
    </row>
    <row r="80" spans="1:16" ht="12" customHeight="1" x14ac:dyDescent="0.25">
      <c r="A80" s="74"/>
      <c r="B80" s="72"/>
      <c r="C80" s="72"/>
      <c r="D80" s="72"/>
      <c r="E80" s="72"/>
      <c r="F80" s="73"/>
      <c r="G80" s="75"/>
      <c r="H80" s="75"/>
      <c r="I80" s="75"/>
      <c r="J80" s="75"/>
      <c r="K80" s="19" t="str">
        <f t="shared" si="9"/>
        <v/>
      </c>
      <c r="L80" s="17" t="str">
        <f t="shared" si="10"/>
        <v/>
      </c>
      <c r="M80" s="20" t="str">
        <f t="shared" si="13"/>
        <v/>
      </c>
      <c r="N80" s="21" t="str">
        <f t="shared" si="11"/>
        <v/>
      </c>
      <c r="O80" s="21" t="str">
        <f t="shared" si="12"/>
        <v/>
      </c>
      <c r="P80" s="18"/>
    </row>
    <row r="81" spans="1:16" ht="12" customHeight="1" x14ac:dyDescent="0.25">
      <c r="A81" s="74"/>
      <c r="B81" s="72"/>
      <c r="C81" s="72"/>
      <c r="D81" s="72"/>
      <c r="E81" s="72"/>
      <c r="F81" s="73"/>
      <c r="G81" s="75"/>
      <c r="H81" s="75"/>
      <c r="I81" s="75"/>
      <c r="J81" s="75"/>
      <c r="K81" s="19" t="str">
        <f t="shared" si="9"/>
        <v/>
      </c>
      <c r="L81" s="17" t="str">
        <f t="shared" si="10"/>
        <v/>
      </c>
      <c r="M81" s="20" t="str">
        <f t="shared" si="13"/>
        <v/>
      </c>
      <c r="N81" s="21" t="str">
        <f t="shared" si="11"/>
        <v/>
      </c>
      <c r="O81" s="21" t="str">
        <f t="shared" si="12"/>
        <v/>
      </c>
      <c r="P81" s="18"/>
    </row>
    <row r="82" spans="1:16" ht="12" customHeight="1" x14ac:dyDescent="0.25">
      <c r="A82" s="74"/>
      <c r="B82" s="72"/>
      <c r="C82" s="72"/>
      <c r="D82" s="72"/>
      <c r="E82" s="72"/>
      <c r="F82" s="73"/>
      <c r="G82" s="75"/>
      <c r="H82" s="75"/>
      <c r="I82" s="75"/>
      <c r="J82" s="75"/>
      <c r="K82" s="19" t="str">
        <f t="shared" si="9"/>
        <v/>
      </c>
      <c r="L82" s="17" t="str">
        <f t="shared" si="10"/>
        <v/>
      </c>
      <c r="M82" s="20" t="str">
        <f t="shared" si="13"/>
        <v/>
      </c>
      <c r="N82" s="21" t="str">
        <f t="shared" si="11"/>
        <v/>
      </c>
      <c r="O82" s="21" t="str">
        <f t="shared" si="12"/>
        <v/>
      </c>
      <c r="P82" s="18"/>
    </row>
    <row r="83" spans="1:16" ht="12" customHeight="1" x14ac:dyDescent="0.25">
      <c r="A83" s="74"/>
      <c r="B83" s="72"/>
      <c r="C83" s="72"/>
      <c r="D83" s="72"/>
      <c r="E83" s="72"/>
      <c r="F83" s="73"/>
      <c r="G83" s="75"/>
      <c r="H83" s="75"/>
      <c r="I83" s="75"/>
      <c r="J83" s="75"/>
      <c r="K83" s="19" t="str">
        <f t="shared" si="9"/>
        <v/>
      </c>
      <c r="L83" s="17" t="str">
        <f t="shared" si="10"/>
        <v/>
      </c>
      <c r="M83" s="20" t="str">
        <f t="shared" si="13"/>
        <v/>
      </c>
      <c r="N83" s="21" t="str">
        <f t="shared" si="11"/>
        <v/>
      </c>
      <c r="O83" s="21" t="str">
        <f t="shared" si="12"/>
        <v/>
      </c>
      <c r="P83" s="18"/>
    </row>
    <row r="84" spans="1:16" ht="12" customHeight="1" x14ac:dyDescent="0.25">
      <c r="A84" s="74"/>
      <c r="B84" s="72"/>
      <c r="C84" s="72"/>
      <c r="D84" s="72"/>
      <c r="E84" s="72"/>
      <c r="F84" s="73"/>
      <c r="G84" s="75"/>
      <c r="H84" s="75"/>
      <c r="I84" s="75"/>
      <c r="J84" s="75"/>
      <c r="K84" s="19" t="str">
        <f t="shared" si="9"/>
        <v/>
      </c>
      <c r="L84" s="17" t="str">
        <f t="shared" si="10"/>
        <v/>
      </c>
      <c r="M84" s="20" t="str">
        <f t="shared" si="13"/>
        <v/>
      </c>
      <c r="N84" s="21" t="str">
        <f t="shared" si="11"/>
        <v/>
      </c>
      <c r="O84" s="21" t="str">
        <f t="shared" si="12"/>
        <v/>
      </c>
      <c r="P84" s="18"/>
    </row>
    <row r="85" spans="1:16" ht="12" customHeight="1" x14ac:dyDescent="0.25">
      <c r="A85" s="74"/>
      <c r="B85" s="72"/>
      <c r="C85" s="72"/>
      <c r="D85" s="72"/>
      <c r="E85" s="72"/>
      <c r="F85" s="73"/>
      <c r="G85" s="75"/>
      <c r="H85" s="75"/>
      <c r="I85" s="75"/>
      <c r="J85" s="75"/>
      <c r="K85" s="19" t="str">
        <f t="shared" si="9"/>
        <v/>
      </c>
      <c r="L85" s="17" t="str">
        <f t="shared" si="10"/>
        <v/>
      </c>
      <c r="M85" s="20" t="str">
        <f t="shared" si="13"/>
        <v/>
      </c>
      <c r="N85" s="21" t="str">
        <f t="shared" si="11"/>
        <v/>
      </c>
      <c r="O85" s="21" t="str">
        <f t="shared" si="12"/>
        <v/>
      </c>
      <c r="P85" s="18"/>
    </row>
    <row r="86" spans="1:16" ht="12" customHeight="1" x14ac:dyDescent="0.25">
      <c r="A86" s="74"/>
      <c r="B86" s="72"/>
      <c r="C86" s="72"/>
      <c r="D86" s="72"/>
      <c r="E86" s="72"/>
      <c r="F86" s="73"/>
      <c r="G86" s="75"/>
      <c r="H86" s="75"/>
      <c r="I86" s="75"/>
      <c r="J86" s="75"/>
      <c r="K86" s="19" t="str">
        <f t="shared" si="9"/>
        <v/>
      </c>
      <c r="L86" s="17" t="str">
        <f t="shared" si="10"/>
        <v/>
      </c>
      <c r="M86" s="20" t="str">
        <f t="shared" si="13"/>
        <v/>
      </c>
      <c r="N86" s="21" t="str">
        <f t="shared" si="11"/>
        <v/>
      </c>
      <c r="O86" s="21" t="str">
        <f t="shared" si="12"/>
        <v/>
      </c>
      <c r="P86" s="18"/>
    </row>
    <row r="87" spans="1:16" ht="12" customHeight="1" x14ac:dyDescent="0.25">
      <c r="A87" s="74"/>
      <c r="B87" s="72"/>
      <c r="C87" s="72"/>
      <c r="D87" s="72"/>
      <c r="E87" s="72"/>
      <c r="F87" s="73"/>
      <c r="G87" s="75"/>
      <c r="H87" s="75"/>
      <c r="I87" s="75"/>
      <c r="J87" s="75"/>
      <c r="K87" s="19" t="str">
        <f t="shared" si="9"/>
        <v/>
      </c>
      <c r="L87" s="17" t="str">
        <f t="shared" si="10"/>
        <v/>
      </c>
      <c r="M87" s="20" t="str">
        <f t="shared" si="13"/>
        <v/>
      </c>
      <c r="N87" s="21" t="str">
        <f t="shared" si="11"/>
        <v/>
      </c>
      <c r="O87" s="21" t="str">
        <f t="shared" si="12"/>
        <v/>
      </c>
      <c r="P87" s="18"/>
    </row>
    <row r="88" spans="1:16" ht="12" customHeight="1" x14ac:dyDescent="0.25">
      <c r="A88" s="74"/>
      <c r="B88" s="72"/>
      <c r="C88" s="72"/>
      <c r="D88" s="72"/>
      <c r="E88" s="72"/>
      <c r="F88" s="73"/>
      <c r="G88" s="75"/>
      <c r="H88" s="75"/>
      <c r="I88" s="75"/>
      <c r="J88" s="75"/>
      <c r="K88" s="19" t="str">
        <f t="shared" si="9"/>
        <v/>
      </c>
      <c r="L88" s="17" t="str">
        <f t="shared" si="10"/>
        <v/>
      </c>
      <c r="M88" s="20" t="str">
        <f t="shared" si="13"/>
        <v/>
      </c>
      <c r="N88" s="21" t="str">
        <f t="shared" si="11"/>
        <v/>
      </c>
      <c r="O88" s="21" t="str">
        <f t="shared" si="12"/>
        <v/>
      </c>
      <c r="P88" s="18"/>
    </row>
    <row r="89" spans="1:16" ht="12" customHeight="1" x14ac:dyDescent="0.25">
      <c r="A89" s="74"/>
      <c r="B89" s="72"/>
      <c r="C89" s="72"/>
      <c r="D89" s="72"/>
      <c r="E89" s="72"/>
      <c r="F89" s="73"/>
      <c r="G89" s="75"/>
      <c r="H89" s="75"/>
      <c r="I89" s="75"/>
      <c r="J89" s="75"/>
      <c r="K89" s="19" t="str">
        <f t="shared" si="9"/>
        <v/>
      </c>
      <c r="L89" s="17" t="str">
        <f t="shared" si="10"/>
        <v/>
      </c>
      <c r="M89" s="20" t="str">
        <f t="shared" si="13"/>
        <v/>
      </c>
      <c r="N89" s="21" t="str">
        <f t="shared" si="11"/>
        <v/>
      </c>
      <c r="O89" s="21" t="str">
        <f t="shared" si="12"/>
        <v/>
      </c>
      <c r="P89" s="18"/>
    </row>
    <row r="90" spans="1:16" ht="12" customHeight="1" x14ac:dyDescent="0.25">
      <c r="A90" s="74"/>
      <c r="B90" s="72"/>
      <c r="C90" s="72"/>
      <c r="D90" s="72"/>
      <c r="E90" s="72"/>
      <c r="F90" s="73"/>
      <c r="G90" s="75"/>
      <c r="H90" s="75"/>
      <c r="I90" s="75"/>
      <c r="J90" s="75"/>
      <c r="K90" s="19" t="str">
        <f t="shared" si="9"/>
        <v/>
      </c>
      <c r="L90" s="17" t="str">
        <f t="shared" si="10"/>
        <v/>
      </c>
      <c r="M90" s="20" t="str">
        <f t="shared" si="13"/>
        <v/>
      </c>
      <c r="N90" s="21" t="str">
        <f t="shared" si="11"/>
        <v/>
      </c>
      <c r="O90" s="21" t="str">
        <f t="shared" si="12"/>
        <v/>
      </c>
      <c r="P90" s="18"/>
    </row>
    <row r="91" spans="1:16" ht="12" customHeight="1" x14ac:dyDescent="0.25">
      <c r="A91" s="74"/>
      <c r="B91" s="72"/>
      <c r="C91" s="72"/>
      <c r="D91" s="72"/>
      <c r="E91" s="72"/>
      <c r="F91" s="73"/>
      <c r="G91" s="75"/>
      <c r="H91" s="75"/>
      <c r="I91" s="75"/>
      <c r="J91" s="75"/>
      <c r="K91" s="19" t="str">
        <f t="shared" si="9"/>
        <v/>
      </c>
      <c r="L91" s="17" t="str">
        <f t="shared" si="10"/>
        <v/>
      </c>
      <c r="M91" s="20" t="str">
        <f t="shared" si="13"/>
        <v/>
      </c>
      <c r="N91" s="21" t="str">
        <f t="shared" si="11"/>
        <v/>
      </c>
      <c r="O91" s="21" t="str">
        <f t="shared" si="12"/>
        <v/>
      </c>
      <c r="P91" s="18"/>
    </row>
    <row r="92" spans="1:16" ht="12" customHeight="1" x14ac:dyDescent="0.25">
      <c r="A92" s="74"/>
      <c r="B92" s="72"/>
      <c r="C92" s="72"/>
      <c r="D92" s="72"/>
      <c r="E92" s="72"/>
      <c r="F92" s="73"/>
      <c r="G92" s="75"/>
      <c r="H92" s="75"/>
      <c r="I92" s="75"/>
      <c r="J92" s="75"/>
      <c r="K92" s="19" t="str">
        <f t="shared" si="9"/>
        <v/>
      </c>
      <c r="L92" s="17" t="str">
        <f t="shared" si="10"/>
        <v/>
      </c>
      <c r="M92" s="20" t="str">
        <f t="shared" si="13"/>
        <v/>
      </c>
      <c r="N92" s="21" t="str">
        <f t="shared" si="11"/>
        <v/>
      </c>
      <c r="O92" s="21" t="str">
        <f t="shared" si="12"/>
        <v/>
      </c>
      <c r="P92" s="18"/>
    </row>
    <row r="93" spans="1:16" ht="12" customHeight="1" x14ac:dyDescent="0.25">
      <c r="A93" s="74"/>
      <c r="B93" s="72"/>
      <c r="C93" s="72"/>
      <c r="D93" s="72"/>
      <c r="E93" s="72"/>
      <c r="F93" s="73"/>
      <c r="G93" s="75"/>
      <c r="H93" s="75"/>
      <c r="I93" s="75"/>
      <c r="J93" s="75"/>
      <c r="K93" s="19" t="str">
        <f t="shared" si="9"/>
        <v/>
      </c>
      <c r="L93" s="17" t="str">
        <f t="shared" si="10"/>
        <v/>
      </c>
      <c r="M93" s="20" t="str">
        <f t="shared" si="13"/>
        <v/>
      </c>
      <c r="N93" s="21" t="str">
        <f t="shared" si="11"/>
        <v/>
      </c>
      <c r="O93" s="21" t="str">
        <f t="shared" si="12"/>
        <v/>
      </c>
      <c r="P93" s="18"/>
    </row>
    <row r="94" spans="1:16" ht="12" customHeight="1" x14ac:dyDescent="0.25">
      <c r="A94" s="74"/>
      <c r="B94" s="72"/>
      <c r="C94" s="72"/>
      <c r="D94" s="72"/>
      <c r="E94" s="72"/>
      <c r="F94" s="73"/>
      <c r="G94" s="75"/>
      <c r="H94" s="75"/>
      <c r="I94" s="75"/>
      <c r="J94" s="75"/>
      <c r="K94" s="19" t="str">
        <f t="shared" si="9"/>
        <v/>
      </c>
      <c r="L94" s="17" t="str">
        <f t="shared" si="10"/>
        <v/>
      </c>
      <c r="M94" s="20" t="str">
        <f t="shared" si="13"/>
        <v/>
      </c>
      <c r="N94" s="21" t="str">
        <f t="shared" si="11"/>
        <v/>
      </c>
      <c r="O94" s="21" t="str">
        <f t="shared" si="12"/>
        <v/>
      </c>
      <c r="P94" s="18"/>
    </row>
    <row r="95" spans="1:16" ht="12" customHeight="1" x14ac:dyDescent="0.25">
      <c r="A95" s="74"/>
      <c r="B95" s="72"/>
      <c r="C95" s="72"/>
      <c r="D95" s="72"/>
      <c r="E95" s="72"/>
      <c r="F95" s="73"/>
      <c r="G95" s="75"/>
      <c r="H95" s="75"/>
      <c r="I95" s="75"/>
      <c r="J95" s="75"/>
      <c r="K95" s="19" t="str">
        <f t="shared" ref="K95:K114" si="14">CONCATENATE(G95,L95)</f>
        <v/>
      </c>
      <c r="L95" s="17" t="str">
        <f t="shared" ref="L95:L114" si="15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/>
      </c>
      <c r="M95" s="20" t="str">
        <f t="shared" si="13"/>
        <v/>
      </c>
      <c r="N95" s="21" t="str">
        <f t="shared" ref="N95:N114" si="16">IF(ISBLANK(G95),"",IF(G95="ALI",IF(L95="L",7,IF(L95="A",10,15)),IF(G95="AIE",IF(L95="L",5,IF(L95="A",7,10)),IF(G95="SE",IF(L95="L",4,IF(L95="A",5,7)),IF(OR(G95="EE",G95="CE"),IF(L95="L",3,IF(L95="A",4,6)))))))</f>
        <v/>
      </c>
      <c r="O95" s="21" t="str">
        <f t="shared" ref="O95:O114" si="17">IF(ISBLANK(G95),"",IF(G95="ALI",IF(L95="L",7,IF(L95="A",10,15)),IF(G95="AIE",IF(L95="L",5,IF(L95="A",7,10)),IF(G95="SE",IF(L95="L",4,IF(L95="A",5,7)),IF(OR(G95="EE",G95="CE"),IF(L95="L",3,IF(L95="A",4,6)))))))</f>
        <v/>
      </c>
      <c r="P95" s="18"/>
    </row>
    <row r="96" spans="1:16" ht="12" customHeight="1" x14ac:dyDescent="0.25">
      <c r="A96" s="74"/>
      <c r="B96" s="72"/>
      <c r="C96" s="72"/>
      <c r="D96" s="72"/>
      <c r="E96" s="72"/>
      <c r="F96" s="73"/>
      <c r="G96" s="75"/>
      <c r="H96" s="75"/>
      <c r="I96" s="75"/>
      <c r="J96" s="75"/>
      <c r="K96" s="19" t="str">
        <f t="shared" si="14"/>
        <v/>
      </c>
      <c r="L96" s="17" t="str">
        <f t="shared" si="15"/>
        <v/>
      </c>
      <c r="M96" s="20" t="str">
        <f t="shared" si="13"/>
        <v/>
      </c>
      <c r="N96" s="21" t="str">
        <f t="shared" si="16"/>
        <v/>
      </c>
      <c r="O96" s="21" t="str">
        <f t="shared" si="17"/>
        <v/>
      </c>
      <c r="P96" s="18"/>
    </row>
    <row r="97" spans="1:16" ht="12" customHeight="1" x14ac:dyDescent="0.25">
      <c r="A97" s="74"/>
      <c r="B97" s="72"/>
      <c r="C97" s="72"/>
      <c r="D97" s="72"/>
      <c r="E97" s="72"/>
      <c r="F97" s="73"/>
      <c r="G97" s="75"/>
      <c r="H97" s="75"/>
      <c r="I97" s="75"/>
      <c r="J97" s="75"/>
      <c r="K97" s="19" t="str">
        <f t="shared" si="14"/>
        <v/>
      </c>
      <c r="L97" s="17" t="str">
        <f t="shared" si="15"/>
        <v/>
      </c>
      <c r="M97" s="20" t="str">
        <f t="shared" si="13"/>
        <v/>
      </c>
      <c r="N97" s="21" t="str">
        <f t="shared" si="16"/>
        <v/>
      </c>
      <c r="O97" s="21" t="str">
        <f t="shared" si="17"/>
        <v/>
      </c>
      <c r="P97" s="18"/>
    </row>
    <row r="98" spans="1:16" ht="12" customHeight="1" x14ac:dyDescent="0.25">
      <c r="A98" s="74"/>
      <c r="B98" s="72"/>
      <c r="C98" s="72"/>
      <c r="D98" s="72"/>
      <c r="E98" s="72"/>
      <c r="F98" s="73"/>
      <c r="G98" s="75"/>
      <c r="H98" s="75"/>
      <c r="I98" s="75"/>
      <c r="J98" s="75"/>
      <c r="K98" s="19" t="str">
        <f t="shared" si="14"/>
        <v/>
      </c>
      <c r="L98" s="17" t="str">
        <f t="shared" si="15"/>
        <v/>
      </c>
      <c r="M98" s="20" t="str">
        <f t="shared" si="13"/>
        <v/>
      </c>
      <c r="N98" s="21" t="str">
        <f t="shared" si="16"/>
        <v/>
      </c>
      <c r="O98" s="21" t="str">
        <f t="shared" si="17"/>
        <v/>
      </c>
      <c r="P98" s="18"/>
    </row>
    <row r="99" spans="1:16" ht="12" customHeight="1" x14ac:dyDescent="0.25">
      <c r="A99" s="74"/>
      <c r="B99" s="72"/>
      <c r="C99" s="72"/>
      <c r="D99" s="72"/>
      <c r="E99" s="72"/>
      <c r="F99" s="73"/>
      <c r="G99" s="75"/>
      <c r="H99" s="75"/>
      <c r="I99" s="75"/>
      <c r="J99" s="75"/>
      <c r="K99" s="19" t="str">
        <f t="shared" si="14"/>
        <v/>
      </c>
      <c r="L99" s="17" t="str">
        <f t="shared" si="15"/>
        <v/>
      </c>
      <c r="M99" s="20" t="str">
        <f t="shared" si="13"/>
        <v/>
      </c>
      <c r="N99" s="21" t="str">
        <f t="shared" si="16"/>
        <v/>
      </c>
      <c r="O99" s="21" t="str">
        <f t="shared" si="17"/>
        <v/>
      </c>
      <c r="P99" s="18"/>
    </row>
    <row r="100" spans="1:16" ht="12" customHeight="1" x14ac:dyDescent="0.25">
      <c r="A100" s="74"/>
      <c r="B100" s="72"/>
      <c r="C100" s="72"/>
      <c r="D100" s="72"/>
      <c r="E100" s="72"/>
      <c r="F100" s="73"/>
      <c r="G100" s="75"/>
      <c r="H100" s="75"/>
      <c r="I100" s="75"/>
      <c r="J100" s="75"/>
      <c r="K100" s="19" t="str">
        <f t="shared" si="14"/>
        <v/>
      </c>
      <c r="L100" s="17" t="str">
        <f t="shared" si="15"/>
        <v/>
      </c>
      <c r="M100" s="20" t="str">
        <f t="shared" si="13"/>
        <v/>
      </c>
      <c r="N100" s="21" t="str">
        <f t="shared" si="16"/>
        <v/>
      </c>
      <c r="O100" s="21" t="str">
        <f t="shared" si="17"/>
        <v/>
      </c>
      <c r="P100" s="18"/>
    </row>
    <row r="101" spans="1:16" ht="12" customHeight="1" x14ac:dyDescent="0.25">
      <c r="A101" s="74"/>
      <c r="B101" s="72"/>
      <c r="C101" s="72"/>
      <c r="D101" s="72"/>
      <c r="E101" s="72"/>
      <c r="F101" s="73"/>
      <c r="G101" s="75"/>
      <c r="H101" s="75"/>
      <c r="I101" s="75"/>
      <c r="J101" s="75"/>
      <c r="K101" s="19" t="str">
        <f t="shared" si="14"/>
        <v/>
      </c>
      <c r="L101" s="17" t="str">
        <f t="shared" si="15"/>
        <v/>
      </c>
      <c r="M101" s="20" t="str">
        <f t="shared" si="13"/>
        <v/>
      </c>
      <c r="N101" s="21" t="str">
        <f t="shared" si="16"/>
        <v/>
      </c>
      <c r="O101" s="21" t="str">
        <f t="shared" si="17"/>
        <v/>
      </c>
      <c r="P101" s="18"/>
    </row>
    <row r="102" spans="1:16" ht="12" customHeight="1" x14ac:dyDescent="0.25">
      <c r="A102" s="74"/>
      <c r="B102" s="72"/>
      <c r="C102" s="72"/>
      <c r="D102" s="72"/>
      <c r="E102" s="72"/>
      <c r="F102" s="73"/>
      <c r="G102" s="75"/>
      <c r="H102" s="75"/>
      <c r="I102" s="75"/>
      <c r="J102" s="75"/>
      <c r="K102" s="19" t="str">
        <f t="shared" si="14"/>
        <v/>
      </c>
      <c r="L102" s="17" t="str">
        <f t="shared" si="15"/>
        <v/>
      </c>
      <c r="M102" s="20" t="str">
        <f t="shared" si="13"/>
        <v/>
      </c>
      <c r="N102" s="21" t="str">
        <f t="shared" si="16"/>
        <v/>
      </c>
      <c r="O102" s="21" t="str">
        <f t="shared" si="17"/>
        <v/>
      </c>
      <c r="P102" s="18"/>
    </row>
    <row r="103" spans="1:16" ht="12" customHeight="1" x14ac:dyDescent="0.25">
      <c r="A103" s="74"/>
      <c r="B103" s="72"/>
      <c r="C103" s="72"/>
      <c r="D103" s="72"/>
      <c r="E103" s="72"/>
      <c r="F103" s="73"/>
      <c r="G103" s="75"/>
      <c r="H103" s="75"/>
      <c r="I103" s="75"/>
      <c r="J103" s="75"/>
      <c r="K103" s="19" t="str">
        <f t="shared" si="14"/>
        <v/>
      </c>
      <c r="L103" s="17" t="str">
        <f t="shared" si="15"/>
        <v/>
      </c>
      <c r="M103" s="20" t="str">
        <f t="shared" si="13"/>
        <v/>
      </c>
      <c r="N103" s="21" t="str">
        <f t="shared" si="16"/>
        <v/>
      </c>
      <c r="O103" s="21" t="str">
        <f t="shared" si="17"/>
        <v/>
      </c>
      <c r="P103" s="18"/>
    </row>
    <row r="104" spans="1:16" ht="12" customHeight="1" x14ac:dyDescent="0.25">
      <c r="A104" s="74"/>
      <c r="B104" s="72"/>
      <c r="C104" s="72"/>
      <c r="D104" s="72"/>
      <c r="E104" s="72"/>
      <c r="F104" s="73"/>
      <c r="G104" s="75"/>
      <c r="H104" s="75"/>
      <c r="I104" s="75"/>
      <c r="J104" s="75"/>
      <c r="K104" s="19" t="str">
        <f t="shared" si="14"/>
        <v/>
      </c>
      <c r="L104" s="17" t="str">
        <f t="shared" si="15"/>
        <v/>
      </c>
      <c r="M104" s="20" t="str">
        <f t="shared" si="13"/>
        <v/>
      </c>
      <c r="N104" s="21" t="str">
        <f t="shared" si="16"/>
        <v/>
      </c>
      <c r="O104" s="21" t="str">
        <f t="shared" si="17"/>
        <v/>
      </c>
      <c r="P104" s="18"/>
    </row>
    <row r="105" spans="1:16" ht="12" customHeight="1" x14ac:dyDescent="0.25">
      <c r="A105" s="74"/>
      <c r="B105" s="72"/>
      <c r="C105" s="72"/>
      <c r="D105" s="72"/>
      <c r="E105" s="72"/>
      <c r="F105" s="73"/>
      <c r="G105" s="75"/>
      <c r="H105" s="75"/>
      <c r="I105" s="75"/>
      <c r="J105" s="75"/>
      <c r="K105" s="19" t="str">
        <f t="shared" si="14"/>
        <v/>
      </c>
      <c r="L105" s="17" t="str">
        <f t="shared" si="15"/>
        <v/>
      </c>
      <c r="M105" s="20" t="str">
        <f t="shared" si="13"/>
        <v/>
      </c>
      <c r="N105" s="21" t="str">
        <f t="shared" si="16"/>
        <v/>
      </c>
      <c r="O105" s="21" t="str">
        <f t="shared" si="17"/>
        <v/>
      </c>
      <c r="P105" s="18"/>
    </row>
    <row r="106" spans="1:16" ht="12" customHeight="1" x14ac:dyDescent="0.25">
      <c r="A106" s="74"/>
      <c r="B106" s="72"/>
      <c r="C106" s="72"/>
      <c r="D106" s="72"/>
      <c r="E106" s="72"/>
      <c r="F106" s="73"/>
      <c r="G106" s="75"/>
      <c r="H106" s="75"/>
      <c r="I106" s="75"/>
      <c r="J106" s="75"/>
      <c r="K106" s="19" t="str">
        <f t="shared" si="14"/>
        <v/>
      </c>
      <c r="L106" s="17" t="str">
        <f t="shared" si="15"/>
        <v/>
      </c>
      <c r="M106" s="20" t="str">
        <f t="shared" si="13"/>
        <v/>
      </c>
      <c r="N106" s="21" t="str">
        <f t="shared" si="16"/>
        <v/>
      </c>
      <c r="O106" s="21" t="str">
        <f t="shared" si="17"/>
        <v/>
      </c>
      <c r="P106" s="18"/>
    </row>
    <row r="107" spans="1:16" ht="12" customHeight="1" x14ac:dyDescent="0.25">
      <c r="A107" s="74"/>
      <c r="B107" s="72"/>
      <c r="C107" s="72"/>
      <c r="D107" s="72"/>
      <c r="E107" s="72"/>
      <c r="F107" s="73"/>
      <c r="G107" s="75"/>
      <c r="H107" s="75"/>
      <c r="I107" s="75"/>
      <c r="J107" s="75"/>
      <c r="K107" s="19" t="str">
        <f t="shared" si="14"/>
        <v/>
      </c>
      <c r="L107" s="17" t="str">
        <f t="shared" si="15"/>
        <v/>
      </c>
      <c r="M107" s="20" t="str">
        <f t="shared" si="13"/>
        <v/>
      </c>
      <c r="N107" s="21" t="str">
        <f t="shared" si="16"/>
        <v/>
      </c>
      <c r="O107" s="21" t="str">
        <f t="shared" si="17"/>
        <v/>
      </c>
      <c r="P107" s="18"/>
    </row>
    <row r="108" spans="1:16" ht="12" customHeight="1" x14ac:dyDescent="0.25">
      <c r="A108" s="74"/>
      <c r="B108" s="72"/>
      <c r="C108" s="72"/>
      <c r="D108" s="72"/>
      <c r="E108" s="72"/>
      <c r="F108" s="73"/>
      <c r="G108" s="75"/>
      <c r="H108" s="75"/>
      <c r="I108" s="75"/>
      <c r="J108" s="75"/>
      <c r="K108" s="19" t="str">
        <f t="shared" si="14"/>
        <v/>
      </c>
      <c r="L108" s="17" t="str">
        <f t="shared" si="15"/>
        <v/>
      </c>
      <c r="M108" s="20" t="str">
        <f t="shared" si="13"/>
        <v/>
      </c>
      <c r="N108" s="21" t="str">
        <f t="shared" si="16"/>
        <v/>
      </c>
      <c r="O108" s="21" t="str">
        <f t="shared" si="17"/>
        <v/>
      </c>
      <c r="P108" s="18"/>
    </row>
    <row r="109" spans="1:16" ht="12" customHeight="1" x14ac:dyDescent="0.25">
      <c r="A109" s="74"/>
      <c r="B109" s="72"/>
      <c r="C109" s="72"/>
      <c r="D109" s="72"/>
      <c r="E109" s="72"/>
      <c r="F109" s="73"/>
      <c r="G109" s="75"/>
      <c r="H109" s="75"/>
      <c r="I109" s="75"/>
      <c r="J109" s="75"/>
      <c r="K109" s="19" t="str">
        <f t="shared" si="14"/>
        <v/>
      </c>
      <c r="L109" s="17" t="str">
        <f t="shared" si="15"/>
        <v/>
      </c>
      <c r="M109" s="20" t="str">
        <f t="shared" si="13"/>
        <v/>
      </c>
      <c r="N109" s="21" t="str">
        <f t="shared" si="16"/>
        <v/>
      </c>
      <c r="O109" s="21" t="str">
        <f t="shared" si="17"/>
        <v/>
      </c>
      <c r="P109" s="18"/>
    </row>
    <row r="110" spans="1:16" ht="12" customHeight="1" x14ac:dyDescent="0.25">
      <c r="A110" s="74"/>
      <c r="B110" s="72"/>
      <c r="C110" s="72"/>
      <c r="D110" s="72"/>
      <c r="E110" s="72"/>
      <c r="F110" s="73"/>
      <c r="G110" s="75"/>
      <c r="H110" s="75"/>
      <c r="I110" s="75"/>
      <c r="J110" s="75"/>
      <c r="K110" s="19" t="str">
        <f t="shared" si="14"/>
        <v/>
      </c>
      <c r="L110" s="17" t="str">
        <f t="shared" si="15"/>
        <v/>
      </c>
      <c r="M110" s="20" t="str">
        <f t="shared" si="13"/>
        <v/>
      </c>
      <c r="N110" s="21" t="str">
        <f t="shared" si="16"/>
        <v/>
      </c>
      <c r="O110" s="21" t="str">
        <f t="shared" si="17"/>
        <v/>
      </c>
      <c r="P110" s="18"/>
    </row>
    <row r="111" spans="1:16" ht="12" customHeight="1" x14ac:dyDescent="0.25">
      <c r="A111" s="74"/>
      <c r="B111" s="72"/>
      <c r="C111" s="72"/>
      <c r="D111" s="72"/>
      <c r="E111" s="72"/>
      <c r="F111" s="73"/>
      <c r="G111" s="75"/>
      <c r="H111" s="75"/>
      <c r="I111" s="75"/>
      <c r="J111" s="75"/>
      <c r="K111" s="19" t="str">
        <f t="shared" si="14"/>
        <v/>
      </c>
      <c r="L111" s="17" t="str">
        <f t="shared" si="15"/>
        <v/>
      </c>
      <c r="M111" s="20" t="str">
        <f t="shared" si="13"/>
        <v/>
      </c>
      <c r="N111" s="21" t="str">
        <f t="shared" si="16"/>
        <v/>
      </c>
      <c r="O111" s="21" t="str">
        <f t="shared" si="17"/>
        <v/>
      </c>
      <c r="P111" s="18"/>
    </row>
    <row r="112" spans="1:16" ht="12" customHeight="1" x14ac:dyDescent="0.25">
      <c r="A112" s="74"/>
      <c r="B112" s="72"/>
      <c r="C112" s="72"/>
      <c r="D112" s="72"/>
      <c r="E112" s="72"/>
      <c r="F112" s="73"/>
      <c r="G112" s="75"/>
      <c r="H112" s="75"/>
      <c r="I112" s="75"/>
      <c r="J112" s="75"/>
      <c r="K112" s="19" t="str">
        <f t="shared" si="14"/>
        <v/>
      </c>
      <c r="L112" s="17" t="str">
        <f t="shared" si="15"/>
        <v/>
      </c>
      <c r="M112" s="20" t="str">
        <f t="shared" si="13"/>
        <v/>
      </c>
      <c r="N112" s="21" t="str">
        <f t="shared" si="16"/>
        <v/>
      </c>
      <c r="O112" s="21" t="str">
        <f t="shared" si="17"/>
        <v/>
      </c>
      <c r="P112" s="18"/>
    </row>
    <row r="113" spans="1:16" ht="12" customHeight="1" x14ac:dyDescent="0.25">
      <c r="A113" s="74"/>
      <c r="B113" s="72"/>
      <c r="C113" s="72"/>
      <c r="D113" s="72"/>
      <c r="E113" s="72"/>
      <c r="F113" s="73"/>
      <c r="G113" s="75"/>
      <c r="H113" s="75"/>
      <c r="I113" s="75"/>
      <c r="J113" s="75"/>
      <c r="K113" s="19" t="str">
        <f t="shared" si="14"/>
        <v/>
      </c>
      <c r="L113" s="17" t="str">
        <f t="shared" si="15"/>
        <v/>
      </c>
      <c r="M113" s="20" t="str">
        <f t="shared" si="13"/>
        <v/>
      </c>
      <c r="N113" s="21" t="str">
        <f t="shared" si="16"/>
        <v/>
      </c>
      <c r="O113" s="21" t="str">
        <f t="shared" si="17"/>
        <v/>
      </c>
      <c r="P113" s="18"/>
    </row>
    <row r="114" spans="1:16" ht="12" customHeight="1" x14ac:dyDescent="0.25">
      <c r="A114" s="74"/>
      <c r="B114" s="72"/>
      <c r="C114" s="72"/>
      <c r="D114" s="72"/>
      <c r="E114" s="72"/>
      <c r="F114" s="73"/>
      <c r="G114" s="75"/>
      <c r="H114" s="75"/>
      <c r="I114" s="75"/>
      <c r="J114" s="75"/>
      <c r="K114" s="19" t="str">
        <f t="shared" si="14"/>
        <v/>
      </c>
      <c r="L114" s="17" t="str">
        <f t="shared" si="15"/>
        <v/>
      </c>
      <c r="M114" s="20" t="str">
        <f t="shared" si="13"/>
        <v/>
      </c>
      <c r="N114" s="21" t="str">
        <f t="shared" si="16"/>
        <v/>
      </c>
      <c r="O114" s="21" t="str">
        <f t="shared" si="17"/>
        <v/>
      </c>
      <c r="P114" s="18"/>
    </row>
  </sheetData>
  <mergeCells count="9">
    <mergeCell ref="A7:F7"/>
    <mergeCell ref="A6:B6"/>
    <mergeCell ref="D6:G6"/>
    <mergeCell ref="A1:O3"/>
    <mergeCell ref="A4:O4"/>
    <mergeCell ref="M6:O6"/>
    <mergeCell ref="M5:O5"/>
    <mergeCell ref="G5:J5"/>
    <mergeCell ref="A5:F5"/>
  </mergeCells>
  <phoneticPr fontId="0" type="noConversion"/>
  <conditionalFormatting sqref="H82:H114 H30:H77 H8:H27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xWindow="554" yWindow="316" count="2">
    <dataValidation allowBlank="1" showInputMessage="1" showErrorMessage="1" promptTitle="Tipo da Manutenção na Função" prompt="I - Inclusão  A - Alteração E - Exclusão" sqref="H8:H114">
      <formula1>0</formula1>
      <formula2>0</formula2>
    </dataValidation>
    <dataValidation allowBlank="1" showInputMessage="1" showErrorMessage="1" promptTitle="Tipo da Função" prompt="ALI, AIE, EE, SE, CE" sqref="G8:G114">
      <formula1>0</formula1>
      <formula2>0</formula2>
    </dataValidation>
  </dataValidations>
  <pageMargins left="0.37986111111111115" right="0.3298611111111111" top="0.25" bottom="0.39375000000000004" header="0.51180555555555562" footer="0.23611111111111113"/>
  <pageSetup paperSize="9" firstPageNumber="0" orientation="portrait" horizontalDpi="300" verticalDpi="300" r:id="rId1"/>
  <headerFooter alignWithMargins="0">
    <oddFooter>&amp;R  &amp;F - &amp;A         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O61"/>
  <sheetViews>
    <sheetView showGridLines="0" view="pageBreakPreview" topLeftCell="A34" zoomScaleSheetLayoutView="100" workbookViewId="0">
      <selection activeCell="C56" sqref="C56"/>
    </sheetView>
  </sheetViews>
  <sheetFormatPr defaultRowHeight="12.75" x14ac:dyDescent="0.25"/>
  <cols>
    <col min="1" max="1" width="2.85546875" style="2" customWidth="1"/>
    <col min="2" max="2" width="8.28515625" style="2" customWidth="1"/>
    <col min="3" max="3" width="10.7109375" style="2" customWidth="1"/>
    <col min="4" max="4" width="2.28515625" style="2" customWidth="1"/>
    <col min="5" max="5" width="7.7109375" style="2" customWidth="1"/>
    <col min="6" max="6" width="5" style="2" customWidth="1"/>
    <col min="7" max="7" width="10.7109375" style="2" customWidth="1"/>
    <col min="8" max="8" width="4.7109375" style="2" customWidth="1"/>
    <col min="9" max="9" width="6.7109375" style="2" customWidth="1"/>
    <col min="10" max="10" width="4.7109375" style="2" customWidth="1"/>
    <col min="11" max="11" width="9.85546875" style="2" customWidth="1"/>
    <col min="12" max="12" width="7.28515625" style="2" customWidth="1"/>
    <col min="13" max="16384" width="9.140625" style="2"/>
  </cols>
  <sheetData>
    <row r="1" spans="1:15" ht="12" customHeight="1" x14ac:dyDescent="0.25">
      <c r="A1" s="169" t="s">
        <v>39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5" ht="12" customHeight="1" x14ac:dyDescent="0.25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</row>
    <row r="3" spans="1:15" ht="12" customHeight="1" x14ac:dyDescent="0.25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</row>
    <row r="4" spans="1:15" ht="12" customHeight="1" x14ac:dyDescent="0.25">
      <c r="A4" s="22" t="str">
        <f>Contagem!A5&amp;" : "&amp;Contagem!F5</f>
        <v xml:space="preserve">Aplicação : </v>
      </c>
      <c r="B4" s="23"/>
      <c r="C4" s="23"/>
      <c r="D4" s="23"/>
      <c r="E4" s="56"/>
      <c r="F4" s="55"/>
      <c r="G4" s="23"/>
      <c r="H4" s="23"/>
      <c r="I4" s="68"/>
      <c r="J4" s="68"/>
      <c r="K4" s="68"/>
      <c r="L4" s="69"/>
    </row>
    <row r="5" spans="1:15" ht="12" customHeight="1" x14ac:dyDescent="0.25">
      <c r="A5" s="22" t="str">
        <f>Contagem!A6&amp;" : "&amp;Contagem!F6</f>
        <v xml:space="preserve">Responsável : </v>
      </c>
      <c r="B5" s="23"/>
      <c r="C5" s="23"/>
      <c r="D5" s="23"/>
      <c r="E5" s="66"/>
      <c r="F5" s="67"/>
      <c r="G5" s="68"/>
      <c r="H5" s="68"/>
      <c r="I5" s="173" t="s">
        <v>44</v>
      </c>
      <c r="J5" s="174"/>
      <c r="K5" s="156">
        <f>Contagem!F7</f>
        <v>0</v>
      </c>
      <c r="L5" s="158"/>
    </row>
    <row r="6" spans="1:15" ht="12" customHeight="1" x14ac:dyDescent="0.25">
      <c r="A6" s="138" t="str">
        <f>"R$/PF = " &amp; DOLLAR(Contagem!Y4)</f>
        <v>R$/PF = R$ 0,00</v>
      </c>
      <c r="B6" s="152"/>
      <c r="C6" s="152"/>
      <c r="D6" s="24"/>
      <c r="E6" s="170" t="str">
        <f>" Custo= "&amp;DOLLAR(Contagem!Y4)</f>
        <v xml:space="preserve"> Custo= R$ 0,00</v>
      </c>
      <c r="F6" s="171"/>
      <c r="G6" s="171"/>
      <c r="H6" s="172"/>
      <c r="I6" s="70"/>
      <c r="J6" s="70"/>
      <c r="K6" s="175" t="str">
        <f>"PF = "&amp;VALUE(Contagem!Y5)</f>
        <v>PF = 138</v>
      </c>
      <c r="L6" s="175"/>
    </row>
    <row r="7" spans="1:15" ht="12" customHeight="1" x14ac:dyDescent="0.25">
      <c r="A7" s="163" t="s">
        <v>16</v>
      </c>
      <c r="B7" s="163"/>
      <c r="C7" s="164" t="s">
        <v>17</v>
      </c>
      <c r="D7" s="164"/>
      <c r="E7" s="165"/>
      <c r="F7" s="165"/>
      <c r="G7" s="166" t="s">
        <v>18</v>
      </c>
      <c r="H7" s="166"/>
      <c r="I7" s="168" t="s">
        <v>19</v>
      </c>
      <c r="J7" s="168"/>
      <c r="K7" s="168"/>
      <c r="L7" s="168"/>
    </row>
    <row r="8" spans="1:15" ht="12" customHeight="1" x14ac:dyDescent="0.25">
      <c r="A8" s="163"/>
      <c r="B8" s="163"/>
      <c r="C8" s="164"/>
      <c r="D8" s="164"/>
      <c r="E8" s="164"/>
      <c r="F8" s="164"/>
      <c r="G8" s="167"/>
      <c r="H8" s="167"/>
      <c r="I8" s="167"/>
      <c r="J8" s="168"/>
      <c r="K8" s="168"/>
      <c r="L8" s="168"/>
    </row>
    <row r="9" spans="1:15" ht="12" customHeight="1" x14ac:dyDescent="0.25">
      <c r="A9" s="25"/>
      <c r="B9" s="26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1:15" ht="12" customHeight="1" x14ac:dyDescent="0.25">
      <c r="A10" s="29"/>
      <c r="B10" s="30" t="s">
        <v>20</v>
      </c>
      <c r="C10" s="31">
        <f>COUNTIF(CF,"EEL")</f>
        <v>1</v>
      </c>
      <c r="D10" s="32"/>
      <c r="E10" s="33" t="s">
        <v>21</v>
      </c>
      <c r="F10" s="33" t="s">
        <v>22</v>
      </c>
      <c r="G10" s="31">
        <f>C10*3</f>
        <v>3</v>
      </c>
      <c r="H10" s="32"/>
      <c r="I10" s="34"/>
      <c r="J10" s="32"/>
      <c r="K10" s="32"/>
      <c r="L10" s="35"/>
    </row>
    <row r="11" spans="1:15" ht="12" customHeight="1" x14ac:dyDescent="0.25">
      <c r="A11" s="29"/>
      <c r="B11" s="30"/>
      <c r="C11" s="31">
        <f>COUNTIF(CF,"EEA")</f>
        <v>7</v>
      </c>
      <c r="D11" s="32"/>
      <c r="E11" s="33" t="s">
        <v>23</v>
      </c>
      <c r="F11" s="33" t="s">
        <v>24</v>
      </c>
      <c r="G11" s="31">
        <f>C11*4</f>
        <v>28</v>
      </c>
      <c r="H11" s="32"/>
      <c r="I11" s="34"/>
      <c r="J11" s="32"/>
      <c r="K11" s="32"/>
      <c r="L11" s="35"/>
    </row>
    <row r="12" spans="1:15" ht="12" customHeight="1" x14ac:dyDescent="0.25">
      <c r="A12" s="29"/>
      <c r="B12" s="30"/>
      <c r="C12" s="31">
        <f>COUNTIF(CF,"EEH")</f>
        <v>2</v>
      </c>
      <c r="D12" s="32"/>
      <c r="E12" s="33" t="s">
        <v>25</v>
      </c>
      <c r="F12" s="33" t="s">
        <v>26</v>
      </c>
      <c r="G12" s="31">
        <f>C12*6</f>
        <v>12</v>
      </c>
      <c r="H12" s="32"/>
      <c r="I12" s="34"/>
      <c r="J12" s="32"/>
      <c r="L12" s="36"/>
    </row>
    <row r="13" spans="1:15" ht="6.75" customHeight="1" x14ac:dyDescent="0.25">
      <c r="A13" s="29"/>
      <c r="B13" s="30"/>
      <c r="C13" s="27"/>
      <c r="D13" s="32"/>
      <c r="E13" s="32"/>
      <c r="F13" s="32"/>
      <c r="G13" s="27"/>
      <c r="H13" s="32"/>
      <c r="I13" s="32"/>
      <c r="J13" s="32"/>
      <c r="K13" s="32"/>
      <c r="L13" s="35"/>
    </row>
    <row r="14" spans="1:15" ht="12" customHeight="1" x14ac:dyDescent="0.25">
      <c r="A14" s="29"/>
      <c r="B14" s="37" t="s">
        <v>27</v>
      </c>
      <c r="C14" s="31">
        <f>SUM(C10:C12)</f>
        <v>10</v>
      </c>
      <c r="D14" s="32"/>
      <c r="E14" s="32"/>
      <c r="F14" s="37" t="s">
        <v>27</v>
      </c>
      <c r="G14" s="31">
        <f>SUM(G10:G12)</f>
        <v>43</v>
      </c>
      <c r="H14" s="32"/>
      <c r="I14" s="57">
        <f>IF($G$45&lt;&gt;0,G14/$G$45,"")</f>
        <v>0.31159420289855072</v>
      </c>
      <c r="J14" s="32"/>
      <c r="K14" s="32"/>
      <c r="L14" s="35"/>
      <c r="O14" s="38"/>
    </row>
    <row r="15" spans="1:15" ht="6" customHeight="1" x14ac:dyDescent="0.25">
      <c r="A15" s="39"/>
      <c r="B15" s="40"/>
      <c r="C15" s="31"/>
      <c r="D15" s="31"/>
      <c r="E15" s="31"/>
      <c r="F15" s="31"/>
      <c r="G15" s="31"/>
      <c r="H15" s="31"/>
      <c r="I15" s="31"/>
      <c r="J15" s="31"/>
      <c r="K15" s="31"/>
      <c r="L15" s="41"/>
    </row>
    <row r="16" spans="1:15" ht="12" customHeight="1" x14ac:dyDescent="0.25">
      <c r="A16" s="29"/>
      <c r="B16" s="30"/>
      <c r="C16" s="32"/>
      <c r="D16" s="32"/>
      <c r="E16" s="32"/>
      <c r="F16" s="32"/>
      <c r="G16" s="32"/>
      <c r="H16" s="32"/>
      <c r="I16" s="32"/>
      <c r="J16" s="32"/>
      <c r="K16" s="32"/>
      <c r="L16" s="35"/>
    </row>
    <row r="17" spans="1:12" ht="12" customHeight="1" x14ac:dyDescent="0.25">
      <c r="A17" s="29"/>
      <c r="B17" s="30" t="s">
        <v>28</v>
      </c>
      <c r="C17" s="31">
        <f>COUNTIF(CF,"SEL")</f>
        <v>0</v>
      </c>
      <c r="D17" s="32"/>
      <c r="E17" s="33" t="s">
        <v>21</v>
      </c>
      <c r="F17" s="33" t="s">
        <v>24</v>
      </c>
      <c r="G17" s="31">
        <f>C17*4</f>
        <v>0</v>
      </c>
      <c r="H17" s="32"/>
      <c r="I17" s="32"/>
      <c r="J17" s="32"/>
      <c r="K17" s="32"/>
      <c r="L17" s="35"/>
    </row>
    <row r="18" spans="1:12" ht="12" customHeight="1" x14ac:dyDescent="0.25">
      <c r="A18" s="29"/>
      <c r="B18" s="30"/>
      <c r="C18" s="31">
        <f>COUNTIF(CF,"SEA")</f>
        <v>3</v>
      </c>
      <c r="D18" s="32"/>
      <c r="E18" s="33" t="s">
        <v>23</v>
      </c>
      <c r="F18" s="33" t="s">
        <v>29</v>
      </c>
      <c r="G18" s="31">
        <f>C18*5</f>
        <v>15</v>
      </c>
      <c r="H18" s="32"/>
      <c r="I18" s="32"/>
      <c r="J18" s="32"/>
      <c r="K18" s="32"/>
      <c r="L18" s="35"/>
    </row>
    <row r="19" spans="1:12" ht="12" customHeight="1" x14ac:dyDescent="0.25">
      <c r="A19" s="29"/>
      <c r="B19" s="30"/>
      <c r="C19" s="31">
        <f>COUNTIF(CF,"SEH")</f>
        <v>0</v>
      </c>
      <c r="D19" s="32"/>
      <c r="E19" s="33" t="s">
        <v>25</v>
      </c>
      <c r="F19" s="33" t="s">
        <v>30</v>
      </c>
      <c r="G19" s="31">
        <f>C19*7</f>
        <v>0</v>
      </c>
      <c r="H19" s="32"/>
      <c r="I19" s="32"/>
      <c r="J19" s="32"/>
      <c r="K19" s="32"/>
      <c r="L19" s="36"/>
    </row>
    <row r="20" spans="1:12" ht="6.75" customHeight="1" x14ac:dyDescent="0.25">
      <c r="A20" s="29"/>
      <c r="B20" s="30"/>
      <c r="C20" s="27"/>
      <c r="D20" s="32"/>
      <c r="E20" s="32"/>
      <c r="F20" s="32"/>
      <c r="G20" s="27"/>
      <c r="H20" s="32"/>
      <c r="I20" s="32"/>
      <c r="J20" s="32"/>
      <c r="K20" s="32"/>
      <c r="L20" s="35"/>
    </row>
    <row r="21" spans="1:12" ht="12" customHeight="1" x14ac:dyDescent="0.25">
      <c r="A21" s="29"/>
      <c r="B21" s="37" t="s">
        <v>27</v>
      </c>
      <c r="C21" s="31">
        <f>SUM(C17:C19)</f>
        <v>3</v>
      </c>
      <c r="D21" s="32"/>
      <c r="E21" s="32"/>
      <c r="F21" s="37" t="s">
        <v>27</v>
      </c>
      <c r="G21" s="31">
        <f>SUM(G17:G19)</f>
        <v>15</v>
      </c>
      <c r="H21" s="32"/>
      <c r="I21" s="60">
        <f>IF($G$45&lt;&gt;0,G21/$G$45,"")</f>
        <v>0.10869565217391304</v>
      </c>
      <c r="J21" s="32"/>
      <c r="K21" s="32"/>
      <c r="L21" s="35"/>
    </row>
    <row r="22" spans="1:12" ht="6" customHeight="1" x14ac:dyDescent="0.25">
      <c r="A22" s="39"/>
      <c r="B22" s="40"/>
      <c r="C22" s="31"/>
      <c r="D22" s="31"/>
      <c r="E22" s="31"/>
      <c r="F22" s="31"/>
      <c r="G22" s="31"/>
      <c r="H22" s="31"/>
      <c r="I22" s="31"/>
      <c r="J22" s="31"/>
      <c r="K22" s="31"/>
      <c r="L22" s="41"/>
    </row>
    <row r="23" spans="1:12" ht="12" customHeight="1" x14ac:dyDescent="0.25">
      <c r="A23" s="25"/>
      <c r="B23" s="26"/>
      <c r="C23" s="32"/>
      <c r="D23" s="27"/>
      <c r="E23" s="27"/>
      <c r="F23" s="27"/>
      <c r="G23" s="32"/>
      <c r="H23" s="27"/>
      <c r="I23" s="27"/>
      <c r="J23" s="27"/>
      <c r="K23" s="27"/>
      <c r="L23" s="28"/>
    </row>
    <row r="24" spans="1:12" ht="12" customHeight="1" x14ac:dyDescent="0.25">
      <c r="A24" s="29"/>
      <c r="B24" s="30" t="s">
        <v>31</v>
      </c>
      <c r="C24" s="31">
        <f>COUNTIF(CF,"CEL")</f>
        <v>1</v>
      </c>
      <c r="D24" s="32"/>
      <c r="E24" s="33" t="s">
        <v>21</v>
      </c>
      <c r="F24" s="33" t="s">
        <v>22</v>
      </c>
      <c r="G24" s="31">
        <f>C24*3</f>
        <v>3</v>
      </c>
      <c r="H24" s="32"/>
      <c r="I24" s="32"/>
      <c r="J24" s="32"/>
      <c r="K24" s="32"/>
      <c r="L24" s="35"/>
    </row>
    <row r="25" spans="1:12" ht="12" customHeight="1" x14ac:dyDescent="0.25">
      <c r="A25" s="29"/>
      <c r="B25" s="30"/>
      <c r="C25" s="31">
        <f>COUNTIF(CF,"CEA")</f>
        <v>4</v>
      </c>
      <c r="D25" s="32"/>
      <c r="E25" s="33" t="s">
        <v>23</v>
      </c>
      <c r="F25" s="33" t="s">
        <v>24</v>
      </c>
      <c r="G25" s="31">
        <f>C25*4</f>
        <v>16</v>
      </c>
      <c r="H25" s="32"/>
      <c r="I25" s="32"/>
      <c r="J25" s="32"/>
      <c r="K25" s="32"/>
      <c r="L25" s="35"/>
    </row>
    <row r="26" spans="1:12" ht="12" customHeight="1" x14ac:dyDescent="0.25">
      <c r="A26" s="29"/>
      <c r="B26" s="30"/>
      <c r="C26" s="31">
        <f>COUNTIF(CF,"CEH")</f>
        <v>0</v>
      </c>
      <c r="D26" s="32"/>
      <c r="E26" s="33" t="s">
        <v>25</v>
      </c>
      <c r="F26" s="33" t="s">
        <v>26</v>
      </c>
      <c r="G26" s="31">
        <f>C26*6</f>
        <v>0</v>
      </c>
      <c r="H26" s="32"/>
      <c r="I26" s="32"/>
      <c r="J26" s="32"/>
      <c r="K26" s="32"/>
      <c r="L26" s="36"/>
    </row>
    <row r="27" spans="1:12" ht="6.75" customHeight="1" x14ac:dyDescent="0.25">
      <c r="A27" s="29"/>
      <c r="B27" s="30"/>
      <c r="C27" s="27"/>
      <c r="D27" s="32"/>
      <c r="E27" s="32"/>
      <c r="F27" s="32"/>
      <c r="G27" s="27"/>
      <c r="H27" s="32"/>
      <c r="I27" s="32"/>
      <c r="J27" s="32"/>
      <c r="K27" s="32"/>
      <c r="L27" s="35"/>
    </row>
    <row r="28" spans="1:12" ht="12" customHeight="1" x14ac:dyDescent="0.25">
      <c r="A28" s="29"/>
      <c r="B28" s="37" t="s">
        <v>27</v>
      </c>
      <c r="C28" s="31">
        <f>SUM(C24:C26)</f>
        <v>5</v>
      </c>
      <c r="D28" s="32"/>
      <c r="E28" s="32"/>
      <c r="F28" s="37" t="s">
        <v>27</v>
      </c>
      <c r="G28" s="31">
        <f>SUM(G24:G26)</f>
        <v>19</v>
      </c>
      <c r="H28" s="32"/>
      <c r="I28" s="59">
        <f>IF($G$45&lt;&gt;0,G28/$G$45,"")</f>
        <v>0.13768115942028986</v>
      </c>
      <c r="J28" s="32"/>
      <c r="K28" s="32"/>
      <c r="L28" s="35"/>
    </row>
    <row r="29" spans="1:12" ht="6" customHeight="1" x14ac:dyDescent="0.25">
      <c r="A29" s="39"/>
      <c r="B29" s="40"/>
      <c r="C29" s="31"/>
      <c r="D29" s="31"/>
      <c r="E29" s="31"/>
      <c r="F29" s="31"/>
      <c r="G29" s="31"/>
      <c r="H29" s="31"/>
      <c r="I29" s="31"/>
      <c r="J29" s="31"/>
      <c r="K29" s="31"/>
      <c r="L29" s="41"/>
    </row>
    <row r="30" spans="1:12" ht="12" customHeight="1" x14ac:dyDescent="0.25">
      <c r="A30" s="25"/>
      <c r="B30" s="26"/>
      <c r="C30" s="32"/>
      <c r="D30" s="27"/>
      <c r="E30" s="27"/>
      <c r="F30" s="27"/>
      <c r="G30" s="32"/>
      <c r="H30" s="27"/>
      <c r="I30" s="27"/>
      <c r="J30" s="27"/>
      <c r="K30" s="27"/>
      <c r="L30" s="28"/>
    </row>
    <row r="31" spans="1:12" ht="12" customHeight="1" x14ac:dyDescent="0.25">
      <c r="A31" s="29"/>
      <c r="B31" s="30" t="s">
        <v>32</v>
      </c>
      <c r="C31" s="31">
        <f>COUNTIF(CF,"ALIL")</f>
        <v>8</v>
      </c>
      <c r="D31" s="32"/>
      <c r="E31" s="32" t="s">
        <v>21</v>
      </c>
      <c r="F31" s="32" t="s">
        <v>30</v>
      </c>
      <c r="G31" s="31">
        <f>C31*7</f>
        <v>56</v>
      </c>
      <c r="H31" s="32"/>
      <c r="I31" s="32"/>
      <c r="J31" s="32"/>
      <c r="K31" s="32"/>
      <c r="L31" s="35"/>
    </row>
    <row r="32" spans="1:12" ht="12" customHeight="1" x14ac:dyDescent="0.25">
      <c r="A32" s="29"/>
      <c r="B32" s="30"/>
      <c r="C32" s="31">
        <f>COUNTIF(CF,"ALIA")</f>
        <v>0</v>
      </c>
      <c r="D32" s="32"/>
      <c r="E32" s="32" t="s">
        <v>23</v>
      </c>
      <c r="F32" s="32" t="s">
        <v>33</v>
      </c>
      <c r="G32" s="31">
        <f>C32*10</f>
        <v>0</v>
      </c>
      <c r="H32" s="32"/>
      <c r="I32" s="32"/>
      <c r="J32" s="32"/>
      <c r="K32" s="32"/>
      <c r="L32" s="35"/>
    </row>
    <row r="33" spans="1:12" ht="12" customHeight="1" x14ac:dyDescent="0.25">
      <c r="A33" s="29"/>
      <c r="B33" s="30"/>
      <c r="C33" s="31">
        <f>COUNTIF(CF,"ALIH")</f>
        <v>0</v>
      </c>
      <c r="D33" s="32"/>
      <c r="E33" s="32" t="s">
        <v>25</v>
      </c>
      <c r="F33" s="32" t="s">
        <v>34</v>
      </c>
      <c r="G33" s="31">
        <f>C33*15</f>
        <v>0</v>
      </c>
      <c r="H33" s="32"/>
      <c r="I33" s="32"/>
      <c r="J33" s="32"/>
      <c r="K33" s="32"/>
      <c r="L33" s="36"/>
    </row>
    <row r="34" spans="1:12" ht="6.75" customHeight="1" x14ac:dyDescent="0.25">
      <c r="A34" s="29"/>
      <c r="B34" s="30"/>
      <c r="C34" s="27"/>
      <c r="D34" s="32"/>
      <c r="E34" s="32"/>
      <c r="F34" s="32"/>
      <c r="G34" s="27"/>
      <c r="H34" s="32"/>
      <c r="I34" s="32"/>
      <c r="J34" s="32"/>
      <c r="K34" s="32"/>
      <c r="L34" s="35"/>
    </row>
    <row r="35" spans="1:12" ht="12" customHeight="1" x14ac:dyDescent="0.25">
      <c r="A35" s="29"/>
      <c r="B35" s="37" t="s">
        <v>27</v>
      </c>
      <c r="C35" s="31">
        <f>SUM(C31:C33)</f>
        <v>8</v>
      </c>
      <c r="D35" s="32"/>
      <c r="E35" s="32"/>
      <c r="F35" s="37" t="s">
        <v>27</v>
      </c>
      <c r="G35" s="31">
        <f>SUM(G31:G33)</f>
        <v>56</v>
      </c>
      <c r="H35" s="32"/>
      <c r="I35" s="58">
        <f>IF($G$45&lt;&gt;0,G35/$G$45,"")</f>
        <v>0.40579710144927539</v>
      </c>
      <c r="J35" s="32"/>
      <c r="K35" s="32"/>
      <c r="L35" s="35"/>
    </row>
    <row r="36" spans="1:12" ht="6" customHeight="1" x14ac:dyDescent="0.25">
      <c r="A36" s="39"/>
      <c r="B36" s="40"/>
      <c r="C36" s="31"/>
      <c r="D36" s="31"/>
      <c r="E36" s="31"/>
      <c r="F36" s="31"/>
      <c r="G36" s="31"/>
      <c r="H36" s="31"/>
      <c r="I36" s="31"/>
      <c r="J36" s="31"/>
      <c r="K36" s="31"/>
      <c r="L36" s="41"/>
    </row>
    <row r="37" spans="1:12" ht="12" customHeight="1" x14ac:dyDescent="0.25">
      <c r="A37" s="25"/>
      <c r="B37" s="26"/>
      <c r="C37" s="32"/>
      <c r="D37" s="27"/>
      <c r="E37" s="27"/>
      <c r="F37" s="27"/>
      <c r="G37" s="32"/>
      <c r="H37" s="27"/>
      <c r="I37" s="27"/>
      <c r="J37" s="27"/>
      <c r="K37" s="27"/>
      <c r="L37" s="85"/>
    </row>
    <row r="38" spans="1:12" ht="12" customHeight="1" x14ac:dyDescent="0.25">
      <c r="A38" s="29"/>
      <c r="B38" s="30" t="s">
        <v>35</v>
      </c>
      <c r="C38" s="31">
        <f>COUNTIF(CF,"AIEL")</f>
        <v>1</v>
      </c>
      <c r="D38" s="32"/>
      <c r="E38" s="32" t="s">
        <v>21</v>
      </c>
      <c r="F38" s="32" t="s">
        <v>29</v>
      </c>
      <c r="G38" s="31">
        <f>C38*5</f>
        <v>5</v>
      </c>
      <c r="H38" s="32"/>
      <c r="I38" s="32"/>
      <c r="J38" s="32"/>
      <c r="K38" s="32"/>
      <c r="L38" s="86"/>
    </row>
    <row r="39" spans="1:12" ht="12" customHeight="1" x14ac:dyDescent="0.25">
      <c r="A39" s="29"/>
      <c r="B39" s="30"/>
      <c r="C39" s="31">
        <f>COUNTIF(CF,"AIEA")</f>
        <v>0</v>
      </c>
      <c r="D39" s="32"/>
      <c r="E39" s="32" t="s">
        <v>23</v>
      </c>
      <c r="F39" s="32" t="s">
        <v>30</v>
      </c>
      <c r="G39" s="31">
        <f>C39*7</f>
        <v>0</v>
      </c>
      <c r="H39" s="32"/>
      <c r="I39" s="32"/>
      <c r="J39" s="32"/>
      <c r="K39" s="32"/>
      <c r="L39" s="86"/>
    </row>
    <row r="40" spans="1:12" ht="12" customHeight="1" x14ac:dyDescent="0.25">
      <c r="A40" s="29"/>
      <c r="B40" s="30"/>
      <c r="C40" s="31">
        <f>COUNTIF(CF,"AIEH")</f>
        <v>0</v>
      </c>
      <c r="D40" s="32"/>
      <c r="E40" s="32" t="s">
        <v>25</v>
      </c>
      <c r="F40" s="32" t="s">
        <v>33</v>
      </c>
      <c r="G40" s="31">
        <f>C40*10</f>
        <v>0</v>
      </c>
      <c r="H40" s="32"/>
      <c r="I40" s="32"/>
      <c r="J40" s="32"/>
      <c r="K40" s="32"/>
      <c r="L40" s="87"/>
    </row>
    <row r="41" spans="1:12" ht="6.75" customHeight="1" x14ac:dyDescent="0.25">
      <c r="A41" s="29"/>
      <c r="B41" s="30"/>
      <c r="C41" s="27"/>
      <c r="D41" s="32"/>
      <c r="E41" s="32"/>
      <c r="F41" s="32"/>
      <c r="G41" s="27"/>
      <c r="H41" s="32"/>
      <c r="I41" s="32"/>
      <c r="J41" s="32"/>
      <c r="K41" s="32"/>
      <c r="L41" s="86"/>
    </row>
    <row r="42" spans="1:12" ht="12" customHeight="1" x14ac:dyDescent="0.25">
      <c r="A42" s="29"/>
      <c r="B42" s="37" t="s">
        <v>27</v>
      </c>
      <c r="C42" s="31">
        <f>SUM(C38:C40)</f>
        <v>1</v>
      </c>
      <c r="D42" s="32"/>
      <c r="E42" s="32"/>
      <c r="F42" s="37" t="s">
        <v>27</v>
      </c>
      <c r="G42" s="31">
        <f>SUM(G38:G40)</f>
        <v>5</v>
      </c>
      <c r="H42" s="32"/>
      <c r="I42" s="61">
        <f>IF($G$45&lt;&gt;0,G42/$G$45,"")</f>
        <v>3.6231884057971016E-2</v>
      </c>
      <c r="J42" s="32"/>
      <c r="K42" s="32"/>
      <c r="L42" s="86"/>
    </row>
    <row r="43" spans="1:12" ht="6" customHeight="1" x14ac:dyDescent="0.25">
      <c r="A43" s="39"/>
      <c r="B43" s="40"/>
      <c r="C43" s="31"/>
      <c r="D43" s="31"/>
      <c r="E43" s="31"/>
      <c r="F43" s="31"/>
      <c r="G43" s="31"/>
      <c r="H43" s="32"/>
      <c r="I43" s="32"/>
      <c r="J43" s="32"/>
      <c r="K43" s="32"/>
      <c r="L43" s="86"/>
    </row>
    <row r="44" spans="1:12" ht="12" customHeight="1" x14ac:dyDescent="0.25">
      <c r="A44" s="29"/>
      <c r="B44" s="30"/>
      <c r="C44" s="32"/>
      <c r="D44" s="32"/>
      <c r="E44" s="32"/>
      <c r="F44" s="32"/>
      <c r="G44" s="32"/>
      <c r="H44" s="81"/>
      <c r="I44" s="32"/>
      <c r="J44" s="32"/>
      <c r="K44" s="32"/>
      <c r="L44" s="86"/>
    </row>
    <row r="45" spans="1:12" ht="12" customHeight="1" x14ac:dyDescent="0.25">
      <c r="A45" s="29"/>
      <c r="B45" s="30" t="s">
        <v>36</v>
      </c>
      <c r="C45" s="32"/>
      <c r="D45" s="32"/>
      <c r="E45" s="32"/>
      <c r="F45" s="32"/>
      <c r="G45" s="76">
        <f>SUM(G14+G21+G28+G35+G42)</f>
        <v>138</v>
      </c>
      <c r="H45" s="81"/>
      <c r="I45" s="32"/>
      <c r="J45" s="32"/>
      <c r="K45" s="32"/>
      <c r="L45" s="86"/>
    </row>
    <row r="46" spans="1:12" ht="12" customHeight="1" x14ac:dyDescent="0.25">
      <c r="A46" s="29"/>
      <c r="B46" s="30" t="s">
        <v>37</v>
      </c>
      <c r="C46" s="32"/>
      <c r="D46" s="32"/>
      <c r="E46" s="32"/>
      <c r="F46" s="32"/>
      <c r="G46" s="31">
        <f>(C10+C11+C12)*4+(C17+C18+C19)*5+(C24+C25+C26)*4+(C31+C32+C33)*7+(C38+C39+C40)*5</f>
        <v>136</v>
      </c>
      <c r="H46" s="81"/>
      <c r="I46" s="32"/>
      <c r="J46" s="32"/>
      <c r="K46" s="32"/>
      <c r="L46" s="86"/>
    </row>
    <row r="47" spans="1:12" ht="12" customHeight="1" x14ac:dyDescent="0.25">
      <c r="A47" s="29"/>
      <c r="B47" s="30" t="s">
        <v>38</v>
      </c>
      <c r="C47" s="32"/>
      <c r="D47" s="32"/>
      <c r="E47" s="32"/>
      <c r="F47" s="32"/>
      <c r="G47" s="31">
        <f>(C31+C32+C33)*35+(C38+C39+C40)*15</f>
        <v>295</v>
      </c>
      <c r="H47" s="81"/>
      <c r="I47" s="32"/>
      <c r="J47" s="32"/>
      <c r="K47" s="32"/>
      <c r="L47" s="86"/>
    </row>
    <row r="48" spans="1:12" ht="12" customHeight="1" x14ac:dyDescent="0.25">
      <c r="A48" s="77"/>
      <c r="B48" s="78"/>
      <c r="C48" s="79"/>
      <c r="D48" s="79"/>
      <c r="E48" s="79"/>
      <c r="F48" s="79"/>
      <c r="G48" s="79"/>
      <c r="H48" s="81"/>
      <c r="I48" s="32"/>
      <c r="J48" s="32"/>
      <c r="K48" s="32"/>
      <c r="L48" s="86"/>
    </row>
    <row r="49" spans="1:12" ht="12" customHeight="1" x14ac:dyDescent="0.25">
      <c r="A49" s="29"/>
      <c r="B49" s="30"/>
      <c r="C49" s="32"/>
      <c r="D49" s="32"/>
      <c r="E49" s="32"/>
      <c r="F49" s="32"/>
      <c r="G49" s="32"/>
      <c r="H49" s="81"/>
      <c r="I49" s="32"/>
      <c r="J49" s="32"/>
      <c r="K49" s="32"/>
      <c r="L49" s="86"/>
    </row>
    <row r="50" spans="1:12" ht="12" customHeight="1" x14ac:dyDescent="0.25">
      <c r="A50" s="29"/>
      <c r="B50" s="80"/>
      <c r="H50" s="81"/>
      <c r="I50" s="32"/>
      <c r="J50" s="32"/>
      <c r="L50" s="86"/>
    </row>
    <row r="51" spans="1:12" ht="12" customHeight="1" x14ac:dyDescent="0.25">
      <c r="A51" s="29"/>
      <c r="H51" s="82"/>
      <c r="I51" s="30"/>
      <c r="J51" s="30"/>
      <c r="K51" s="30"/>
      <c r="L51" s="86"/>
    </row>
    <row r="52" spans="1:12" ht="12" customHeight="1" x14ac:dyDescent="0.25">
      <c r="A52" s="29"/>
      <c r="H52" s="83"/>
      <c r="I52" s="42"/>
      <c r="J52" s="30"/>
      <c r="K52" s="30"/>
      <c r="L52" s="86"/>
    </row>
    <row r="53" spans="1:12" ht="12" customHeight="1" x14ac:dyDescent="0.25">
      <c r="A53" s="29"/>
      <c r="H53" s="83"/>
      <c r="I53" s="42"/>
      <c r="J53" s="30"/>
      <c r="K53" s="30"/>
      <c r="L53" s="86"/>
    </row>
    <row r="54" spans="1:12" ht="12" customHeight="1" x14ac:dyDescent="0.25">
      <c r="A54" s="29"/>
      <c r="H54" s="83"/>
      <c r="I54" s="42"/>
      <c r="J54" s="30"/>
      <c r="K54" s="30"/>
      <c r="L54" s="86"/>
    </row>
    <row r="55" spans="1:12" ht="12" customHeight="1" x14ac:dyDescent="0.25">
      <c r="A55" s="29"/>
      <c r="H55" s="83"/>
      <c r="I55" s="42"/>
      <c r="J55" s="42"/>
      <c r="K55" s="30"/>
      <c r="L55" s="86"/>
    </row>
    <row r="56" spans="1:12" ht="12" customHeight="1" x14ac:dyDescent="0.25">
      <c r="A56" s="29"/>
      <c r="B56" s="30"/>
      <c r="C56" s="30"/>
      <c r="D56" s="30"/>
      <c r="E56" s="30"/>
      <c r="F56" s="30"/>
      <c r="G56" s="30"/>
      <c r="H56" s="82"/>
      <c r="I56" s="30"/>
      <c r="J56" s="30"/>
      <c r="K56" s="30"/>
      <c r="L56" s="86"/>
    </row>
    <row r="57" spans="1:12" s="30" customFormat="1" ht="13.5" customHeight="1" x14ac:dyDescent="0.25">
      <c r="A57" s="29"/>
      <c r="H57" s="81"/>
      <c r="I57" s="32"/>
      <c r="J57" s="32"/>
      <c r="L57" s="86"/>
    </row>
    <row r="58" spans="1:12" ht="12" customHeight="1" x14ac:dyDescent="0.25">
      <c r="A58" s="29"/>
      <c r="B58" s="30"/>
      <c r="C58" s="30"/>
      <c r="D58" s="30"/>
      <c r="E58" s="30"/>
      <c r="F58" s="30"/>
      <c r="G58" s="30"/>
      <c r="H58" s="82"/>
      <c r="I58" s="30"/>
      <c r="J58" s="30"/>
      <c r="K58" s="30"/>
      <c r="L58" s="86"/>
    </row>
    <row r="59" spans="1:12" ht="12" customHeight="1" thickBot="1" x14ac:dyDescent="0.3">
      <c r="A59" s="89"/>
      <c r="B59" s="43"/>
      <c r="C59" s="44"/>
      <c r="D59" s="45"/>
      <c r="E59" s="46"/>
      <c r="F59" s="45"/>
      <c r="G59" s="47"/>
      <c r="H59" s="84"/>
      <c r="I59" s="48"/>
      <c r="J59" s="48"/>
      <c r="K59" s="49"/>
      <c r="L59" s="88"/>
    </row>
    <row r="60" spans="1:12" ht="12" customHeight="1" x14ac:dyDescent="0.25">
      <c r="B60" s="50"/>
      <c r="C60" s="51"/>
      <c r="E60" s="52"/>
      <c r="G60" s="53"/>
      <c r="H60" s="42"/>
      <c r="I60" s="42"/>
      <c r="J60" s="42"/>
      <c r="K60" s="54"/>
    </row>
    <row r="61" spans="1:12" ht="12" customHeight="1" x14ac:dyDescent="0.25">
      <c r="B61" s="50"/>
      <c r="C61" s="51"/>
      <c r="E61" s="52"/>
      <c r="G61" s="53"/>
      <c r="H61" s="42"/>
      <c r="I61" s="42"/>
      <c r="J61" s="42"/>
      <c r="K61" s="54"/>
    </row>
  </sheetData>
  <mergeCells count="12">
    <mergeCell ref="K7:L8"/>
    <mergeCell ref="A1:L3"/>
    <mergeCell ref="A6:C6"/>
    <mergeCell ref="E6:H6"/>
    <mergeCell ref="K5:L5"/>
    <mergeCell ref="I5:J5"/>
    <mergeCell ref="K6:L6"/>
    <mergeCell ref="A7:B8"/>
    <mergeCell ref="C7:F8"/>
    <mergeCell ref="G7:G8"/>
    <mergeCell ref="H7:H8"/>
    <mergeCell ref="I7:J8"/>
  </mergeCells>
  <phoneticPr fontId="0" type="noConversion"/>
  <pageMargins left="0.74791666666666667" right="0.74791666666666667" top="1.3097222222222222" bottom="0.98402777777777783" header="0.51180555555555562" footer="0.49236111111111114"/>
  <pageSetup paperSize="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autoPageBreaks="0" fitToPage="1"/>
  </sheetPr>
  <dimension ref="A1:Y229"/>
  <sheetViews>
    <sheetView showGridLines="0" topLeftCell="C1" workbookViewId="0">
      <selection activeCell="H29" sqref="H29"/>
    </sheetView>
  </sheetViews>
  <sheetFormatPr defaultRowHeight="12.75" x14ac:dyDescent="0.2"/>
  <cols>
    <col min="1" max="1" width="7.85546875" style="116" customWidth="1"/>
    <col min="2" max="2" width="33.5703125" style="116" bestFit="1" customWidth="1"/>
    <col min="3" max="3" width="5.5703125" style="116" customWidth="1"/>
    <col min="4" max="4" width="3.28515625" style="117" customWidth="1"/>
    <col min="5" max="5" width="33.5703125" style="116" bestFit="1" customWidth="1"/>
    <col min="6" max="6" width="5.42578125" style="116" customWidth="1"/>
    <col min="7" max="10" width="9.140625" style="117"/>
    <col min="11" max="16" width="9.140625" style="118"/>
    <col min="17" max="16384" width="9.140625" style="99"/>
  </cols>
  <sheetData>
    <row r="1" spans="1:25" x14ac:dyDescent="0.2">
      <c r="A1" s="95" t="s">
        <v>45</v>
      </c>
      <c r="B1" s="96">
        <f>[1]Cover!D3</f>
        <v>0</v>
      </c>
      <c r="C1" s="97"/>
      <c r="D1" s="97"/>
      <c r="E1" s="97"/>
      <c r="F1" s="95"/>
      <c r="G1" s="97"/>
      <c r="H1" s="97"/>
      <c r="I1" s="97"/>
      <c r="J1" s="97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2">
      <c r="A2" s="100"/>
      <c r="B2" s="97"/>
      <c r="C2" s="101"/>
      <c r="D2" s="100"/>
      <c r="E2" s="97"/>
      <c r="F2" s="101"/>
      <c r="G2" s="97"/>
      <c r="H2" s="97"/>
      <c r="I2" s="97"/>
      <c r="J2" s="9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 spans="1:25" ht="15.75" x14ac:dyDescent="0.25">
      <c r="A3" s="100"/>
      <c r="B3" s="97"/>
      <c r="C3" s="101"/>
      <c r="D3" s="102" t="s">
        <v>46</v>
      </c>
      <c r="E3" s="97"/>
      <c r="F3" s="101"/>
      <c r="G3" s="97"/>
      <c r="H3" s="97"/>
      <c r="I3" s="97"/>
      <c r="J3" s="9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1:25" x14ac:dyDescent="0.2">
      <c r="A4" s="100"/>
      <c r="B4" s="97"/>
      <c r="C4" s="101"/>
      <c r="D4" s="100"/>
      <c r="E4" s="97"/>
      <c r="F4" s="101"/>
      <c r="G4" s="97"/>
      <c r="H4" s="97"/>
      <c r="I4" s="97"/>
      <c r="J4" s="9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1:25" x14ac:dyDescent="0.2">
      <c r="A5" s="100"/>
      <c r="B5" s="103" t="s">
        <v>47</v>
      </c>
      <c r="C5" s="101"/>
      <c r="D5" s="100"/>
      <c r="E5" s="103" t="s">
        <v>48</v>
      </c>
      <c r="F5" s="101"/>
      <c r="G5" s="97"/>
      <c r="H5" s="97"/>
      <c r="I5" s="97"/>
      <c r="J5" s="9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</row>
    <row r="6" spans="1:25" ht="13.5" thickBot="1" x14ac:dyDescent="0.25">
      <c r="A6" s="100"/>
      <c r="B6" s="97"/>
      <c r="C6" s="101" t="s">
        <v>49</v>
      </c>
      <c r="D6" s="100"/>
      <c r="E6" s="97"/>
      <c r="F6" s="101" t="s">
        <v>49</v>
      </c>
      <c r="G6" s="97"/>
      <c r="H6" s="97"/>
      <c r="I6" s="97"/>
      <c r="J6" s="97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</row>
    <row r="7" spans="1:25" ht="13.5" thickTop="1" x14ac:dyDescent="0.2">
      <c r="A7" s="104"/>
      <c r="B7" s="105" t="s">
        <v>50</v>
      </c>
      <c r="C7" s="106">
        <v>0</v>
      </c>
      <c r="D7" s="104"/>
      <c r="E7" s="105" t="s">
        <v>50</v>
      </c>
      <c r="F7" s="106">
        <f t="shared" ref="F7:F20" si="0">C7</f>
        <v>0</v>
      </c>
      <c r="G7" s="97"/>
      <c r="H7" s="97"/>
      <c r="I7" s="97"/>
      <c r="J7" s="9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</row>
    <row r="8" spans="1:25" x14ac:dyDescent="0.2">
      <c r="A8" s="107"/>
      <c r="B8" s="108" t="s">
        <v>51</v>
      </c>
      <c r="C8" s="109">
        <v>0</v>
      </c>
      <c r="D8" s="107"/>
      <c r="E8" s="108" t="s">
        <v>51</v>
      </c>
      <c r="F8" s="109">
        <f t="shared" si="0"/>
        <v>0</v>
      </c>
      <c r="G8" s="97"/>
      <c r="H8" s="97"/>
      <c r="I8" s="97"/>
      <c r="J8" s="97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</row>
    <row r="9" spans="1:25" x14ac:dyDescent="0.2">
      <c r="A9" s="107"/>
      <c r="B9" s="108" t="s">
        <v>52</v>
      </c>
      <c r="C9" s="109">
        <v>0</v>
      </c>
      <c r="D9" s="107"/>
      <c r="E9" s="108" t="s">
        <v>52</v>
      </c>
      <c r="F9" s="109">
        <f t="shared" si="0"/>
        <v>0</v>
      </c>
      <c r="G9" s="97"/>
      <c r="H9" s="97"/>
      <c r="I9" s="97"/>
      <c r="J9" s="97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</row>
    <row r="10" spans="1:25" x14ac:dyDescent="0.2">
      <c r="A10" s="107"/>
      <c r="B10" s="108" t="s">
        <v>53</v>
      </c>
      <c r="C10" s="110">
        <v>0</v>
      </c>
      <c r="D10" s="107"/>
      <c r="E10" s="108" t="s">
        <v>53</v>
      </c>
      <c r="F10" s="110">
        <f t="shared" si="0"/>
        <v>0</v>
      </c>
      <c r="G10" s="97"/>
      <c r="H10" s="97"/>
      <c r="I10" s="97"/>
      <c r="J10" s="97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</row>
    <row r="11" spans="1:25" x14ac:dyDescent="0.2">
      <c r="A11" s="111"/>
      <c r="B11" s="108" t="s">
        <v>54</v>
      </c>
      <c r="C11" s="110">
        <v>0</v>
      </c>
      <c r="D11" s="100"/>
      <c r="E11" s="108" t="s">
        <v>54</v>
      </c>
      <c r="F11" s="110">
        <f t="shared" si="0"/>
        <v>0</v>
      </c>
      <c r="G11" s="97"/>
      <c r="H11" s="97"/>
      <c r="I11" s="97"/>
      <c r="J11" s="97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</row>
    <row r="12" spans="1:25" x14ac:dyDescent="0.2">
      <c r="A12" s="100"/>
      <c r="B12" s="108" t="s">
        <v>55</v>
      </c>
      <c r="C12" s="110">
        <v>0</v>
      </c>
      <c r="D12" s="100"/>
      <c r="E12" s="108" t="s">
        <v>55</v>
      </c>
      <c r="F12" s="110">
        <f t="shared" si="0"/>
        <v>0</v>
      </c>
      <c r="G12" s="97"/>
      <c r="H12" s="97"/>
      <c r="I12" s="97"/>
      <c r="J12" s="9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</row>
    <row r="13" spans="1:25" x14ac:dyDescent="0.2">
      <c r="A13" s="100"/>
      <c r="B13" s="108" t="s">
        <v>56</v>
      </c>
      <c r="C13" s="110">
        <v>0</v>
      </c>
      <c r="D13" s="100"/>
      <c r="E13" s="108" t="s">
        <v>56</v>
      </c>
      <c r="F13" s="110">
        <f t="shared" si="0"/>
        <v>0</v>
      </c>
      <c r="G13" s="97"/>
      <c r="H13" s="97"/>
      <c r="I13" s="97"/>
      <c r="J13" s="97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</row>
    <row r="14" spans="1:25" x14ac:dyDescent="0.2">
      <c r="A14" s="100"/>
      <c r="B14" s="108" t="s">
        <v>57</v>
      </c>
      <c r="C14" s="110">
        <v>0</v>
      </c>
      <c r="D14" s="100"/>
      <c r="E14" s="108" t="s">
        <v>57</v>
      </c>
      <c r="F14" s="110">
        <f t="shared" si="0"/>
        <v>0</v>
      </c>
      <c r="G14" s="97"/>
      <c r="H14" s="97"/>
      <c r="I14" s="97"/>
      <c r="J14" s="97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</row>
    <row r="15" spans="1:25" x14ac:dyDescent="0.2">
      <c r="A15" s="100"/>
      <c r="B15" s="108" t="s">
        <v>58</v>
      </c>
      <c r="C15" s="110">
        <v>0</v>
      </c>
      <c r="D15" s="100"/>
      <c r="E15" s="108" t="s">
        <v>58</v>
      </c>
      <c r="F15" s="110">
        <f t="shared" si="0"/>
        <v>0</v>
      </c>
      <c r="G15" s="97"/>
      <c r="H15" s="97"/>
      <c r="I15" s="97"/>
      <c r="J15" s="9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</row>
    <row r="16" spans="1:25" x14ac:dyDescent="0.2">
      <c r="A16" s="100"/>
      <c r="B16" s="108" t="s">
        <v>59</v>
      </c>
      <c r="C16" s="110">
        <v>0</v>
      </c>
      <c r="D16" s="100"/>
      <c r="E16" s="108" t="s">
        <v>59</v>
      </c>
      <c r="F16" s="110">
        <f t="shared" si="0"/>
        <v>0</v>
      </c>
      <c r="G16" s="97"/>
      <c r="H16" s="97"/>
      <c r="I16" s="97"/>
      <c r="J16" s="9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</row>
    <row r="17" spans="1:25" x14ac:dyDescent="0.2">
      <c r="A17" s="100"/>
      <c r="B17" s="108" t="s">
        <v>60</v>
      </c>
      <c r="C17" s="110">
        <v>0</v>
      </c>
      <c r="D17" s="100"/>
      <c r="E17" s="108" t="s">
        <v>60</v>
      </c>
      <c r="F17" s="110">
        <f t="shared" si="0"/>
        <v>0</v>
      </c>
      <c r="G17" s="97"/>
      <c r="H17" s="97"/>
      <c r="I17" s="97"/>
      <c r="J17" s="9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</row>
    <row r="18" spans="1:25" x14ac:dyDescent="0.2">
      <c r="A18" s="100"/>
      <c r="B18" s="108" t="s">
        <v>61</v>
      </c>
      <c r="C18" s="110">
        <v>0</v>
      </c>
      <c r="D18" s="100"/>
      <c r="E18" s="108" t="s">
        <v>61</v>
      </c>
      <c r="F18" s="110">
        <f t="shared" si="0"/>
        <v>0</v>
      </c>
      <c r="G18" s="97"/>
      <c r="H18" s="97"/>
      <c r="I18" s="97"/>
      <c r="J18" s="97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</row>
    <row r="19" spans="1:25" x14ac:dyDescent="0.2">
      <c r="A19" s="100"/>
      <c r="B19" s="108" t="s">
        <v>62</v>
      </c>
      <c r="C19" s="110">
        <v>0</v>
      </c>
      <c r="D19" s="100"/>
      <c r="E19" s="108" t="s">
        <v>62</v>
      </c>
      <c r="F19" s="110">
        <f t="shared" si="0"/>
        <v>0</v>
      </c>
      <c r="G19" s="97"/>
      <c r="H19" s="97"/>
      <c r="I19" s="97"/>
      <c r="J19" s="97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</row>
    <row r="20" spans="1:25" ht="13.5" thickBot="1" x14ac:dyDescent="0.25">
      <c r="A20" s="100"/>
      <c r="B20" s="112" t="s">
        <v>63</v>
      </c>
      <c r="C20" s="113">
        <v>0</v>
      </c>
      <c r="D20" s="100"/>
      <c r="E20" s="112" t="s">
        <v>63</v>
      </c>
      <c r="F20" s="113">
        <f t="shared" si="0"/>
        <v>0</v>
      </c>
      <c r="G20" s="97"/>
      <c r="H20" s="97"/>
      <c r="I20" s="97"/>
      <c r="J20" s="97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</row>
    <row r="21" spans="1:25" ht="13.5" thickTop="1" x14ac:dyDescent="0.2">
      <c r="A21" s="100"/>
      <c r="B21" s="114" t="s">
        <v>64</v>
      </c>
      <c r="C21" s="115">
        <f>SUM(C7:C20)</f>
        <v>0</v>
      </c>
      <c r="D21" s="100"/>
      <c r="E21" s="114" t="s">
        <v>64</v>
      </c>
      <c r="F21" s="115">
        <f>SUM(F7:F20)</f>
        <v>0</v>
      </c>
      <c r="G21" s="97"/>
      <c r="H21" s="97"/>
      <c r="I21" s="97"/>
      <c r="J21" s="97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</row>
    <row r="22" spans="1:25" x14ac:dyDescent="0.2">
      <c r="A22" s="104"/>
      <c r="B22" s="114" t="s">
        <v>65</v>
      </c>
      <c r="C22" s="115">
        <f>0.65+(C21*0.01)</f>
        <v>0.65</v>
      </c>
      <c r="D22" s="97"/>
      <c r="E22" s="114" t="s">
        <v>65</v>
      </c>
      <c r="F22" s="115">
        <f>0.65+(F21*0.01)</f>
        <v>0.65</v>
      </c>
      <c r="G22" s="97"/>
      <c r="H22" s="97"/>
      <c r="I22" s="97"/>
      <c r="J22" s="97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</row>
    <row r="23" spans="1:25" x14ac:dyDescent="0.2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</row>
    <row r="24" spans="1:25" x14ac:dyDescent="0.2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</row>
    <row r="25" spans="1:25" x14ac:dyDescent="0.2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</row>
    <row r="26" spans="1:25" x14ac:dyDescent="0.2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</row>
    <row r="27" spans="1:25" x14ac:dyDescent="0.2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</row>
    <row r="28" spans="1:25" x14ac:dyDescent="0.2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</row>
    <row r="29" spans="1:25" x14ac:dyDescent="0.2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</row>
    <row r="30" spans="1:25" x14ac:dyDescent="0.2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</row>
    <row r="31" spans="1:25" x14ac:dyDescent="0.2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</row>
    <row r="32" spans="1:25" x14ac:dyDescent="0.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</row>
    <row r="33" spans="1:25" x14ac:dyDescent="0.2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</row>
    <row r="34" spans="1:25" x14ac:dyDescent="0.2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</row>
    <row r="35" spans="1:25" x14ac:dyDescent="0.2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</row>
    <row r="36" spans="1:25" x14ac:dyDescent="0.2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</row>
    <row r="37" spans="1:25" x14ac:dyDescent="0.2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</row>
    <row r="38" spans="1:25" x14ac:dyDescent="0.2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</row>
    <row r="39" spans="1:25" x14ac:dyDescent="0.2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</row>
    <row r="40" spans="1:25" x14ac:dyDescent="0.2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</row>
    <row r="41" spans="1:25" x14ac:dyDescent="0.2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</row>
    <row r="42" spans="1:25" x14ac:dyDescent="0.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</row>
    <row r="43" spans="1:25" x14ac:dyDescent="0.2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</row>
    <row r="44" spans="1:25" x14ac:dyDescent="0.2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</row>
    <row r="45" spans="1:25" x14ac:dyDescent="0.2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</row>
    <row r="46" spans="1:25" x14ac:dyDescent="0.2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</row>
    <row r="47" spans="1:25" x14ac:dyDescent="0.2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</row>
    <row r="48" spans="1:25" x14ac:dyDescent="0.2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</row>
    <row r="49" spans="1:25" x14ac:dyDescent="0.2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</row>
    <row r="50" spans="1:25" x14ac:dyDescent="0.2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</row>
    <row r="51" spans="1:25" x14ac:dyDescent="0.2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</row>
    <row r="52" spans="1:25" x14ac:dyDescent="0.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</row>
    <row r="53" spans="1:25" x14ac:dyDescent="0.2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</row>
    <row r="54" spans="1:25" x14ac:dyDescent="0.2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</row>
    <row r="55" spans="1:25" x14ac:dyDescent="0.2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</row>
    <row r="56" spans="1:25" x14ac:dyDescent="0.2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</row>
    <row r="57" spans="1:25" x14ac:dyDescent="0.2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</row>
    <row r="58" spans="1:25" x14ac:dyDescent="0.2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</row>
    <row r="59" spans="1:25" x14ac:dyDescent="0.2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</row>
    <row r="60" spans="1:25" x14ac:dyDescent="0.2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</row>
    <row r="61" spans="1:25" x14ac:dyDescent="0.2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</row>
    <row r="62" spans="1:25" x14ac:dyDescent="0.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</row>
    <row r="63" spans="1:25" x14ac:dyDescent="0.2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</row>
    <row r="64" spans="1:25" x14ac:dyDescent="0.2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</row>
    <row r="65" spans="1:25" x14ac:dyDescent="0.2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</row>
    <row r="66" spans="1:25" x14ac:dyDescent="0.2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</row>
    <row r="67" spans="1:25" x14ac:dyDescent="0.2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</row>
    <row r="68" spans="1:25" x14ac:dyDescent="0.2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</row>
    <row r="69" spans="1:25" x14ac:dyDescent="0.2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</row>
    <row r="70" spans="1:25" x14ac:dyDescent="0.2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</row>
    <row r="71" spans="1:25" x14ac:dyDescent="0.2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</row>
    <row r="72" spans="1:25" x14ac:dyDescent="0.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</row>
    <row r="73" spans="1:25" x14ac:dyDescent="0.2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</row>
    <row r="74" spans="1:25" x14ac:dyDescent="0.2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</row>
    <row r="75" spans="1:25" x14ac:dyDescent="0.2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</row>
    <row r="76" spans="1:25" x14ac:dyDescent="0.2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</row>
    <row r="77" spans="1:25" x14ac:dyDescent="0.2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</row>
    <row r="78" spans="1:25" x14ac:dyDescent="0.2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</row>
    <row r="79" spans="1:25" x14ac:dyDescent="0.2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</row>
    <row r="80" spans="1:25" x14ac:dyDescent="0.2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</row>
    <row r="81" spans="1:25" x14ac:dyDescent="0.2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</row>
    <row r="82" spans="1:25" x14ac:dyDescent="0.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</row>
    <row r="83" spans="1:25" x14ac:dyDescent="0.2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</row>
    <row r="84" spans="1:25" x14ac:dyDescent="0.2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</row>
    <row r="85" spans="1:25" x14ac:dyDescent="0.2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</row>
    <row r="86" spans="1:25" x14ac:dyDescent="0.2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</row>
    <row r="87" spans="1:25" x14ac:dyDescent="0.2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</row>
    <row r="88" spans="1:25" x14ac:dyDescent="0.2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</row>
    <row r="89" spans="1:25" x14ac:dyDescent="0.2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</row>
    <row r="90" spans="1:25" x14ac:dyDescent="0.2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</row>
    <row r="91" spans="1:25" x14ac:dyDescent="0.2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</row>
    <row r="92" spans="1:25" x14ac:dyDescent="0.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</row>
    <row r="93" spans="1:25" x14ac:dyDescent="0.2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</row>
    <row r="94" spans="1:25" x14ac:dyDescent="0.2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</row>
    <row r="95" spans="1:25" x14ac:dyDescent="0.2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</row>
    <row r="96" spans="1:25" x14ac:dyDescent="0.2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</row>
    <row r="97" spans="1:25" x14ac:dyDescent="0.2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</row>
    <row r="98" spans="1:25" x14ac:dyDescent="0.2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</row>
    <row r="99" spans="1:25" x14ac:dyDescent="0.2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</row>
    <row r="100" spans="1:25" x14ac:dyDescent="0.2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</row>
    <row r="101" spans="1:25" x14ac:dyDescent="0.2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</row>
    <row r="102" spans="1:25" x14ac:dyDescent="0.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</row>
    <row r="103" spans="1:25" x14ac:dyDescent="0.2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</row>
    <row r="104" spans="1:25" x14ac:dyDescent="0.2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</row>
    <row r="105" spans="1:25" x14ac:dyDescent="0.2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</row>
    <row r="106" spans="1:25" x14ac:dyDescent="0.2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</row>
    <row r="107" spans="1:25" x14ac:dyDescent="0.2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</row>
    <row r="108" spans="1:25" x14ac:dyDescent="0.2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</row>
    <row r="109" spans="1:25" x14ac:dyDescent="0.2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</row>
    <row r="110" spans="1:25" x14ac:dyDescent="0.2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</row>
    <row r="111" spans="1:25" x14ac:dyDescent="0.2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</row>
    <row r="112" spans="1:25" x14ac:dyDescent="0.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</row>
    <row r="113" spans="1:25" x14ac:dyDescent="0.2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</row>
    <row r="114" spans="1:25" x14ac:dyDescent="0.2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</row>
    <row r="115" spans="1:25" x14ac:dyDescent="0.2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</row>
    <row r="116" spans="1:25" x14ac:dyDescent="0.2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</row>
    <row r="117" spans="1:25" x14ac:dyDescent="0.2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</row>
    <row r="118" spans="1:25" x14ac:dyDescent="0.2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</row>
    <row r="119" spans="1:25" x14ac:dyDescent="0.2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</row>
    <row r="120" spans="1:25" x14ac:dyDescent="0.2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</row>
    <row r="121" spans="1:25" x14ac:dyDescent="0.2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</row>
    <row r="122" spans="1:25" x14ac:dyDescent="0.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</row>
    <row r="123" spans="1:25" x14ac:dyDescent="0.2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</row>
    <row r="124" spans="1:25" x14ac:dyDescent="0.2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</row>
    <row r="125" spans="1:25" x14ac:dyDescent="0.2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</row>
    <row r="126" spans="1:25" x14ac:dyDescent="0.2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</row>
    <row r="127" spans="1:25" x14ac:dyDescent="0.2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</row>
    <row r="128" spans="1:25" x14ac:dyDescent="0.2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</row>
    <row r="129" spans="1:25" x14ac:dyDescent="0.2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</row>
    <row r="130" spans="1:25" x14ac:dyDescent="0.2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</row>
    <row r="131" spans="1:25" x14ac:dyDescent="0.2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</row>
    <row r="132" spans="1:25" x14ac:dyDescent="0.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</row>
    <row r="133" spans="1:25" x14ac:dyDescent="0.2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</row>
    <row r="134" spans="1:25" x14ac:dyDescent="0.2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</row>
    <row r="135" spans="1:25" x14ac:dyDescent="0.2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</row>
    <row r="136" spans="1:25" x14ac:dyDescent="0.2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</row>
    <row r="137" spans="1:25" x14ac:dyDescent="0.2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</row>
    <row r="138" spans="1:25" x14ac:dyDescent="0.2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</row>
    <row r="139" spans="1:25" x14ac:dyDescent="0.2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</row>
    <row r="140" spans="1:25" x14ac:dyDescent="0.2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</row>
    <row r="141" spans="1:25" x14ac:dyDescent="0.2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</row>
    <row r="142" spans="1:25" x14ac:dyDescent="0.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</row>
    <row r="143" spans="1:25" x14ac:dyDescent="0.2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</row>
    <row r="144" spans="1:25" x14ac:dyDescent="0.2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</row>
    <row r="145" spans="1:25" x14ac:dyDescent="0.2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</row>
    <row r="146" spans="1:25" x14ac:dyDescent="0.2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</row>
    <row r="147" spans="1:25" x14ac:dyDescent="0.2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</row>
    <row r="148" spans="1:25" x14ac:dyDescent="0.2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</row>
    <row r="149" spans="1:25" x14ac:dyDescent="0.2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</row>
    <row r="150" spans="1:25" x14ac:dyDescent="0.2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</row>
    <row r="151" spans="1:25" x14ac:dyDescent="0.2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</row>
    <row r="152" spans="1:25" x14ac:dyDescent="0.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</row>
    <row r="153" spans="1:25" x14ac:dyDescent="0.2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</row>
    <row r="154" spans="1:25" x14ac:dyDescent="0.2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</row>
    <row r="155" spans="1:25" x14ac:dyDescent="0.2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</row>
    <row r="156" spans="1:25" x14ac:dyDescent="0.2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</row>
    <row r="157" spans="1:25" x14ac:dyDescent="0.2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</row>
    <row r="158" spans="1:25" x14ac:dyDescent="0.2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</row>
    <row r="159" spans="1:25" x14ac:dyDescent="0.2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</row>
    <row r="160" spans="1:25" x14ac:dyDescent="0.2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</row>
    <row r="161" spans="1:25" x14ac:dyDescent="0.2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</row>
    <row r="162" spans="1:25" x14ac:dyDescent="0.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</row>
    <row r="163" spans="1:25" x14ac:dyDescent="0.2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</row>
    <row r="164" spans="1:25" x14ac:dyDescent="0.2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</row>
    <row r="165" spans="1:25" x14ac:dyDescent="0.2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</row>
    <row r="166" spans="1:25" x14ac:dyDescent="0.2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</row>
    <row r="167" spans="1:25" x14ac:dyDescent="0.2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</row>
    <row r="168" spans="1:25" x14ac:dyDescent="0.2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</row>
    <row r="169" spans="1:25" x14ac:dyDescent="0.2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</row>
    <row r="170" spans="1:25" x14ac:dyDescent="0.2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</row>
    <row r="171" spans="1:25" x14ac:dyDescent="0.2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</row>
    <row r="172" spans="1:25" x14ac:dyDescent="0.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</row>
    <row r="173" spans="1:25" x14ac:dyDescent="0.2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</row>
    <row r="174" spans="1:25" x14ac:dyDescent="0.2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</row>
    <row r="175" spans="1:25" x14ac:dyDescent="0.2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</row>
    <row r="176" spans="1:25" x14ac:dyDescent="0.2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</row>
    <row r="177" spans="1:25" x14ac:dyDescent="0.2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</row>
    <row r="178" spans="1:25" x14ac:dyDescent="0.2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</row>
    <row r="179" spans="1:25" x14ac:dyDescent="0.2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</row>
    <row r="180" spans="1:25" x14ac:dyDescent="0.2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</row>
    <row r="181" spans="1:25" x14ac:dyDescent="0.2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</row>
    <row r="182" spans="1:25" x14ac:dyDescent="0.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</row>
    <row r="183" spans="1:25" x14ac:dyDescent="0.2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</row>
    <row r="184" spans="1:25" x14ac:dyDescent="0.2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</row>
    <row r="185" spans="1:25" x14ac:dyDescent="0.2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</row>
    <row r="186" spans="1:25" x14ac:dyDescent="0.2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</row>
    <row r="187" spans="1:25" x14ac:dyDescent="0.2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</row>
    <row r="188" spans="1:25" x14ac:dyDescent="0.2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</row>
    <row r="189" spans="1:25" x14ac:dyDescent="0.2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</row>
    <row r="190" spans="1:25" x14ac:dyDescent="0.2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</row>
    <row r="191" spans="1:25" x14ac:dyDescent="0.2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</row>
    <row r="192" spans="1:25" x14ac:dyDescent="0.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</row>
    <row r="193" spans="1:25" x14ac:dyDescent="0.2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</row>
    <row r="194" spans="1:25" x14ac:dyDescent="0.2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</row>
    <row r="195" spans="1:25" x14ac:dyDescent="0.2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</row>
    <row r="196" spans="1:25" x14ac:dyDescent="0.2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</row>
    <row r="197" spans="1:25" x14ac:dyDescent="0.2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</row>
    <row r="198" spans="1:25" x14ac:dyDescent="0.2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</row>
    <row r="199" spans="1:25" x14ac:dyDescent="0.2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</row>
    <row r="200" spans="1:25" x14ac:dyDescent="0.2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</row>
    <row r="201" spans="1:25" x14ac:dyDescent="0.2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</row>
    <row r="202" spans="1:25" x14ac:dyDescent="0.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</row>
    <row r="203" spans="1:25" x14ac:dyDescent="0.2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</row>
    <row r="204" spans="1:25" x14ac:dyDescent="0.2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</row>
    <row r="205" spans="1:25" x14ac:dyDescent="0.2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</row>
    <row r="206" spans="1:25" x14ac:dyDescent="0.2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</row>
    <row r="207" spans="1:25" x14ac:dyDescent="0.2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</row>
    <row r="208" spans="1:25" x14ac:dyDescent="0.2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</row>
    <row r="209" spans="1:25" x14ac:dyDescent="0.2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</row>
    <row r="210" spans="1:25" x14ac:dyDescent="0.2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</row>
    <row r="211" spans="1:25" x14ac:dyDescent="0.2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</row>
    <row r="212" spans="1:25" x14ac:dyDescent="0.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</row>
    <row r="213" spans="1:25" x14ac:dyDescent="0.2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</row>
    <row r="214" spans="1:25" x14ac:dyDescent="0.2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</row>
    <row r="215" spans="1:25" x14ac:dyDescent="0.2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</row>
    <row r="216" spans="1:25" x14ac:dyDescent="0.2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</row>
    <row r="217" spans="1:25" x14ac:dyDescent="0.2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</row>
    <row r="218" spans="1:25" x14ac:dyDescent="0.2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</row>
    <row r="219" spans="1:25" x14ac:dyDescent="0.2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</row>
    <row r="220" spans="1:25" x14ac:dyDescent="0.2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</row>
    <row r="221" spans="1:25" x14ac:dyDescent="0.2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</row>
    <row r="222" spans="1:25" x14ac:dyDescent="0.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</row>
    <row r="223" spans="1:25" x14ac:dyDescent="0.2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</row>
    <row r="224" spans="1:25" x14ac:dyDescent="0.2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</row>
    <row r="225" spans="1:25" x14ac:dyDescent="0.2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</row>
    <row r="226" spans="1:25" x14ac:dyDescent="0.2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</row>
    <row r="227" spans="1:25" x14ac:dyDescent="0.2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</row>
    <row r="228" spans="1:25" x14ac:dyDescent="0.2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</row>
    <row r="229" spans="1:25" x14ac:dyDescent="0.2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</row>
  </sheetData>
  <dataValidations count="1">
    <dataValidation allowBlank="1" showInputMessage="1" showErrorMessage="1" promptTitle="No Data Entry Allowed Here !" prompt="Cell automatically calculated." sqref="F21:F22 C21:C22"/>
  </dataValidations>
  <pageMargins left="0.39370078740157483" right="0.39370078740157483" top="0.59055118110236227" bottom="0.39370078740157483" header="0.39370078740157483" footer="0.39370078740157483"/>
  <pageSetup paperSize="9" orientation="portrait" r:id="rId1"/>
  <headerFooter alignWithMargins="0">
    <oddHeader>&amp;C&amp;Z&amp;F &amp;A</oddHeader>
    <oddFooter>Function Point Collection sheet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Contagem</vt:lpstr>
      <vt:lpstr>Funções</vt:lpstr>
      <vt:lpstr>Sumário</vt:lpstr>
      <vt:lpstr>CGSs</vt:lpstr>
      <vt:lpstr>CGSs!Area_de_impressao</vt:lpstr>
      <vt:lpstr>Funções!Area_de_impressao</vt:lpstr>
      <vt:lpstr>Sumário!Area_de_impressao</vt:lpstr>
      <vt:lpstr>CF</vt:lpstr>
      <vt:lpstr>Data</vt:lpstr>
      <vt:lpstr>GSC_NewVAF</vt:lpstr>
      <vt:lpstr>GSC_OldVAF</vt:lpstr>
      <vt:lpstr>Responsável</vt:lpstr>
      <vt:lpstr>Funções!Titulos_de_impressao</vt:lpstr>
      <vt:lpstr>UFPB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Guilherme Simões e Carlos Vazqu</dc:creator>
  <cp:lastModifiedBy>E6410</cp:lastModifiedBy>
  <cp:revision>1</cp:revision>
  <cp:lastPrinted>2008-06-06T13:05:13Z</cp:lastPrinted>
  <dcterms:created xsi:type="dcterms:W3CDTF">2001-07-23T10:50:56Z</dcterms:created>
  <dcterms:modified xsi:type="dcterms:W3CDTF">2014-12-08T21:05:26Z</dcterms:modified>
</cp:coreProperties>
</file>